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UIGS/Desktop/Chapter 1 EXCELIBR/All EXCELIBR Versions/"/>
    </mc:Choice>
  </mc:AlternateContent>
  <xr:revisionPtr revIDLastSave="0" documentId="13_ncr:1_{CEBB032D-A45B-2849-938A-6F11E50E069B}" xr6:coauthVersionLast="45" xr6:coauthVersionMax="45" xr10:uidLastSave="{00000000-0000-0000-0000-000000000000}"/>
  <bookViews>
    <workbookView xWindow="0" yWindow="460" windowWidth="26800" windowHeight="17400" tabRatio="955" xr2:uid="{00000000-000D-0000-FFFF-FFFF00000000}"/>
  </bookViews>
  <sheets>
    <sheet name="1 Coord. Inputs" sheetId="15" r:id="rId1"/>
    <sheet name="EXCELIBR" sheetId="20" r:id="rId2"/>
    <sheet name="2 Oil Cal." sheetId="10" r:id="rId3"/>
    <sheet name="3a Equation 1" sheetId="21" r:id="rId4"/>
    <sheet name="3b Sellmeier" sheetId="23" r:id="rId5"/>
    <sheet name="3c Cauchy" sheetId="24" r:id="rId6"/>
    <sheet name="3d CargilleLabel" sheetId="30" r:id="rId7"/>
    <sheet name="4 Double Variation" sheetId="6" r:id="rId8"/>
    <sheet name="5 Indicatrix Calcs" sheetId="1" r:id="rId9"/>
    <sheet name="6 Database (incomplete)" sheetId="31" r:id="rId10"/>
    <sheet name="7 Info &amp; Cite" sheetId="32" r:id="rId11"/>
  </sheets>
  <definedNames>
    <definedName name="solver_adj" localSheetId="0" hidden="1">'1 Coord. Inputs'!$B$18</definedName>
    <definedName name="solver_adj" localSheetId="6" hidden="1">'3d CargilleLabel'!$K$24</definedName>
    <definedName name="solver_cvg" localSheetId="0" hidden="1">0.0001</definedName>
    <definedName name="solver_cvg" localSheetId="6" hidden="1">0.0001</definedName>
    <definedName name="solver_drv" localSheetId="0" hidden="1">1</definedName>
    <definedName name="solver_drv" localSheetId="6" hidden="1">1</definedName>
    <definedName name="solver_eng" localSheetId="0" hidden="1">1</definedName>
    <definedName name="solver_eng" localSheetId="6" hidden="1">1</definedName>
    <definedName name="solver_eng" localSheetId="1" hidden="1">1</definedName>
    <definedName name="solver_itr" localSheetId="0" hidden="1">2147483647</definedName>
    <definedName name="solver_itr" localSheetId="6" hidden="1">2147483647</definedName>
    <definedName name="solver_lhs1" localSheetId="0" hidden="1">'1 Coord. Inputs'!$A$43</definedName>
    <definedName name="solver_lhs1" localSheetId="6" hidden="1">'3d CargilleLabel'!$K$24</definedName>
    <definedName name="solver_lhs2" localSheetId="0" hidden="1">'1 Coord. Inputs'!$A$43</definedName>
    <definedName name="solver_lhs3" localSheetId="0" hidden="1">'1 Coord. Inputs'!$B$43</definedName>
    <definedName name="solver_lhs4" localSheetId="0" hidden="1">'1 Coord. Inputs'!$B$43</definedName>
    <definedName name="solver_lin" localSheetId="0" hidden="1">2</definedName>
    <definedName name="solver_lin" localSheetId="6" hidden="1">2</definedName>
    <definedName name="solver_lin" localSheetId="1" hidden="1">2</definedName>
    <definedName name="solver_mip" localSheetId="0" hidden="1">2147483647</definedName>
    <definedName name="solver_mip" localSheetId="6" hidden="1">2147483647</definedName>
    <definedName name="solver_mni" localSheetId="0" hidden="1">30</definedName>
    <definedName name="solver_mni" localSheetId="6" hidden="1">30</definedName>
    <definedName name="solver_mrt" localSheetId="0" hidden="1">0.075</definedName>
    <definedName name="solver_mrt" localSheetId="6" hidden="1">0.075</definedName>
    <definedName name="solver_msl" localSheetId="0" hidden="1">2</definedName>
    <definedName name="solver_msl" localSheetId="6" hidden="1">2</definedName>
    <definedName name="solver_neg" localSheetId="0" hidden="1">1</definedName>
    <definedName name="solver_neg" localSheetId="6" hidden="1">1</definedName>
    <definedName name="solver_neg" localSheetId="1" hidden="1">1</definedName>
    <definedName name="solver_nod" localSheetId="0" hidden="1">2147483647</definedName>
    <definedName name="solver_nod" localSheetId="6" hidden="1">2147483647</definedName>
    <definedName name="solver_num" localSheetId="0" hidden="1">0</definedName>
    <definedName name="solver_num" localSheetId="6" hidden="1">1</definedName>
    <definedName name="solver_num" localSheetId="1" hidden="1">0</definedName>
    <definedName name="solver_opt" localSheetId="0" hidden="1">'1 Coord. Inputs'!$E$22</definedName>
    <definedName name="solver_opt" localSheetId="6" hidden="1">'3d CargilleLabel'!$K$25</definedName>
    <definedName name="solver_opt" localSheetId="1" hidden="1">EXCELIBR!#REF!</definedName>
    <definedName name="solver_pre" localSheetId="0" hidden="1">0.000001</definedName>
    <definedName name="solver_pre" localSheetId="6" hidden="1">0.000001</definedName>
    <definedName name="solver_rbv" localSheetId="0" hidden="1">1</definedName>
    <definedName name="solver_rbv" localSheetId="6" hidden="1">1</definedName>
    <definedName name="solver_rel1" localSheetId="0" hidden="1">1</definedName>
    <definedName name="solver_rel1" localSheetId="6" hidden="1">3</definedName>
    <definedName name="solver_rel2" localSheetId="0" hidden="1">3</definedName>
    <definedName name="solver_rel3" localSheetId="0" hidden="1">1</definedName>
    <definedName name="solver_rel4" localSheetId="0" hidden="1">3</definedName>
    <definedName name="solver_rhs1" localSheetId="0" hidden="1">20</definedName>
    <definedName name="solver_rhs1" localSheetId="6" hidden="1">0.1</definedName>
    <definedName name="solver_rhs2" localSheetId="0" hidden="1">-20</definedName>
    <definedName name="solver_rhs3" localSheetId="0" hidden="1">20</definedName>
    <definedName name="solver_rhs4" localSheetId="0" hidden="1">-20</definedName>
    <definedName name="solver_rlx" localSheetId="0" hidden="1">2</definedName>
    <definedName name="solver_rlx" localSheetId="6" hidden="1">2</definedName>
    <definedName name="solver_rsd" localSheetId="0" hidden="1">0</definedName>
    <definedName name="solver_rsd" localSheetId="6" hidden="1">0</definedName>
    <definedName name="solver_scl" localSheetId="0" hidden="1">1</definedName>
    <definedName name="solver_scl" localSheetId="6" hidden="1">1</definedName>
    <definedName name="solver_sho" localSheetId="0" hidden="1">2</definedName>
    <definedName name="solver_sho" localSheetId="6" hidden="1">2</definedName>
    <definedName name="solver_ssz" localSheetId="0" hidden="1">100</definedName>
    <definedName name="solver_ssz" localSheetId="6" hidden="1">100</definedName>
    <definedName name="solver_tim" localSheetId="0" hidden="1">2147483647</definedName>
    <definedName name="solver_tim" localSheetId="6" hidden="1">2147483647</definedName>
    <definedName name="solver_tol" localSheetId="0" hidden="1">0.01</definedName>
    <definedName name="solver_tol" localSheetId="6" hidden="1">0.01</definedName>
    <definedName name="solver_typ" localSheetId="0" hidden="1">3</definedName>
    <definedName name="solver_typ" localSheetId="6" hidden="1">3</definedName>
    <definedName name="solver_typ" localSheetId="1" hidden="1">1</definedName>
    <definedName name="solver_val" localSheetId="0" hidden="1">0</definedName>
    <definedName name="solver_val" localSheetId="6" hidden="1">0</definedName>
    <definedName name="solver_val" localSheetId="1" hidden="1">0</definedName>
    <definedName name="solver_ver" localSheetId="0" hidden="1">2</definedName>
    <definedName name="solver_ver" localSheetId="6" hidden="1">2</definedName>
    <definedName name="solver_ver" localSheetId="1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K532" i="31" l="1"/>
  <c r="BH5" i="31"/>
  <c r="AK520" i="31" s="1"/>
  <c r="BH4" i="31"/>
  <c r="BH3" i="31"/>
  <c r="AU22" i="15"/>
  <c r="AK524" i="31" l="1"/>
  <c r="AK540" i="31"/>
  <c r="AK535" i="31"/>
  <c r="AK527" i="31"/>
  <c r="AK519" i="31"/>
  <c r="AK534" i="31"/>
  <c r="AK526" i="31"/>
  <c r="AK541" i="31"/>
  <c r="AK533" i="31"/>
  <c r="AK525" i="31"/>
  <c r="AK539" i="31"/>
  <c r="AK531" i="31"/>
  <c r="AK523" i="31"/>
  <c r="AK538" i="31"/>
  <c r="AK530" i="31"/>
  <c r="AK522" i="31"/>
  <c r="AK537" i="31"/>
  <c r="AK529" i="31"/>
  <c r="AK521" i="31"/>
  <c r="AK536" i="31"/>
  <c r="AK528" i="31"/>
  <c r="H133" i="31"/>
  <c r="D412" i="31"/>
  <c r="F412" i="31"/>
  <c r="H412" i="31"/>
  <c r="D410" i="31"/>
  <c r="F410" i="31"/>
  <c r="H410" i="31"/>
  <c r="D411" i="31"/>
  <c r="F411" i="31"/>
  <c r="H411" i="31"/>
  <c r="D413" i="31"/>
  <c r="F413" i="31"/>
  <c r="H413" i="31"/>
  <c r="D414" i="31"/>
  <c r="F414" i="31"/>
  <c r="H414" i="31"/>
  <c r="D415" i="31"/>
  <c r="F415" i="31"/>
  <c r="H415" i="31"/>
  <c r="D416" i="31"/>
  <c r="F416" i="31"/>
  <c r="H416" i="31"/>
  <c r="D417" i="31"/>
  <c r="F417" i="31"/>
  <c r="H417" i="31"/>
  <c r="D418" i="31"/>
  <c r="F418" i="31"/>
  <c r="H418" i="31"/>
  <c r="D419" i="31"/>
  <c r="F419" i="31"/>
  <c r="H419" i="31"/>
  <c r="D420" i="31"/>
  <c r="F420" i="31"/>
  <c r="H420" i="31"/>
  <c r="D421" i="31"/>
  <c r="F421" i="31"/>
  <c r="H421" i="31"/>
  <c r="D422" i="31"/>
  <c r="F422" i="31"/>
  <c r="H422" i="31"/>
  <c r="D423" i="31"/>
  <c r="F423" i="31"/>
  <c r="H423" i="31"/>
  <c r="D424" i="31"/>
  <c r="F424" i="31"/>
  <c r="H424" i="31"/>
  <c r="D425" i="31"/>
  <c r="F425" i="31"/>
  <c r="H425" i="31"/>
  <c r="D426" i="31"/>
  <c r="F426" i="31"/>
  <c r="H426" i="31"/>
  <c r="D427" i="31"/>
  <c r="F427" i="31"/>
  <c r="H427" i="31"/>
  <c r="D428" i="31"/>
  <c r="F428" i="31"/>
  <c r="H428" i="31"/>
  <c r="D429" i="31"/>
  <c r="F429" i="31"/>
  <c r="H429" i="31"/>
  <c r="D430" i="31"/>
  <c r="F430" i="31"/>
  <c r="H430" i="31"/>
  <c r="D431" i="31"/>
  <c r="F431" i="31"/>
  <c r="H431" i="31"/>
  <c r="D432" i="31"/>
  <c r="F432" i="31"/>
  <c r="H432" i="31"/>
  <c r="D433" i="31"/>
  <c r="F433" i="31"/>
  <c r="H433" i="31"/>
  <c r="D434" i="31"/>
  <c r="F434" i="31"/>
  <c r="H434" i="31"/>
  <c r="D435" i="31"/>
  <c r="F435" i="31"/>
  <c r="H435" i="31"/>
  <c r="D436" i="31"/>
  <c r="F436" i="31"/>
  <c r="H436" i="31"/>
  <c r="D437" i="31"/>
  <c r="F437" i="31"/>
  <c r="H437" i="31"/>
  <c r="D438" i="31"/>
  <c r="F438" i="31"/>
  <c r="H438" i="31"/>
  <c r="D439" i="31"/>
  <c r="F439" i="31"/>
  <c r="H439" i="31"/>
  <c r="D440" i="31"/>
  <c r="F440" i="31"/>
  <c r="H440" i="31"/>
  <c r="D441" i="31"/>
  <c r="F441" i="31"/>
  <c r="H441" i="31"/>
  <c r="D442" i="31"/>
  <c r="F442" i="31"/>
  <c r="H442" i="31"/>
  <c r="D443" i="31"/>
  <c r="F443" i="31"/>
  <c r="H443" i="31"/>
  <c r="D444" i="31"/>
  <c r="F444" i="31"/>
  <c r="H444" i="31"/>
  <c r="D445" i="31"/>
  <c r="F445" i="31"/>
  <c r="H445" i="31"/>
  <c r="D446" i="31"/>
  <c r="F446" i="31"/>
  <c r="H446" i="31"/>
  <c r="D447" i="31"/>
  <c r="F447" i="31"/>
  <c r="H447" i="31"/>
  <c r="D448" i="31"/>
  <c r="F448" i="31"/>
  <c r="H448" i="31"/>
  <c r="D449" i="31"/>
  <c r="F449" i="31"/>
  <c r="H449" i="31"/>
  <c r="D450" i="31"/>
  <c r="F450" i="31"/>
  <c r="H450" i="31"/>
  <c r="D451" i="31"/>
  <c r="F451" i="31"/>
  <c r="H451" i="31"/>
  <c r="D452" i="31"/>
  <c r="F452" i="31"/>
  <c r="H452" i="31"/>
  <c r="D453" i="31"/>
  <c r="F453" i="31"/>
  <c r="H453" i="31"/>
  <c r="D454" i="31"/>
  <c r="F454" i="31"/>
  <c r="H454" i="31"/>
  <c r="D455" i="31"/>
  <c r="F455" i="31"/>
  <c r="H455" i="31"/>
  <c r="D456" i="31"/>
  <c r="F456" i="31"/>
  <c r="H456" i="31"/>
  <c r="D457" i="31"/>
  <c r="F457" i="31"/>
  <c r="H457" i="31"/>
  <c r="D458" i="31"/>
  <c r="F458" i="31"/>
  <c r="H458" i="31"/>
  <c r="D459" i="31"/>
  <c r="F459" i="31"/>
  <c r="H459" i="31"/>
  <c r="D460" i="31"/>
  <c r="F460" i="31"/>
  <c r="H460" i="31"/>
  <c r="D461" i="31"/>
  <c r="F461" i="31"/>
  <c r="H461" i="31"/>
  <c r="D462" i="31"/>
  <c r="F462" i="31"/>
  <c r="H462" i="31"/>
  <c r="D463" i="31"/>
  <c r="F463" i="31"/>
  <c r="H463" i="31"/>
  <c r="D464" i="31"/>
  <c r="F464" i="31"/>
  <c r="H464" i="31"/>
  <c r="D465" i="31"/>
  <c r="F465" i="31"/>
  <c r="H465" i="31"/>
  <c r="D466" i="31"/>
  <c r="F466" i="31"/>
  <c r="H466" i="31"/>
  <c r="D467" i="31"/>
  <c r="F467" i="31"/>
  <c r="H467" i="31"/>
  <c r="D468" i="31"/>
  <c r="F468" i="31"/>
  <c r="H468" i="31"/>
  <c r="D469" i="31"/>
  <c r="F469" i="31"/>
  <c r="H469" i="31"/>
  <c r="D470" i="31"/>
  <c r="F470" i="31"/>
  <c r="H470" i="31"/>
  <c r="D471" i="31"/>
  <c r="F471" i="31"/>
  <c r="H471" i="31"/>
  <c r="D472" i="31"/>
  <c r="F472" i="31"/>
  <c r="H472" i="31"/>
  <c r="D473" i="31"/>
  <c r="F473" i="31"/>
  <c r="H473" i="31"/>
  <c r="D474" i="31"/>
  <c r="F474" i="31"/>
  <c r="H474" i="31"/>
  <c r="D475" i="31"/>
  <c r="F475" i="31"/>
  <c r="H475" i="31"/>
  <c r="D476" i="31"/>
  <c r="F476" i="31"/>
  <c r="H476" i="31"/>
  <c r="D477" i="31"/>
  <c r="F477" i="31"/>
  <c r="H477" i="31"/>
  <c r="D478" i="31"/>
  <c r="F478" i="31"/>
  <c r="H478" i="31"/>
  <c r="D479" i="31"/>
  <c r="F479" i="31"/>
  <c r="H479" i="31"/>
  <c r="D480" i="31"/>
  <c r="F480" i="31"/>
  <c r="H480" i="31"/>
  <c r="D481" i="31"/>
  <c r="F481" i="31"/>
  <c r="H481" i="31"/>
  <c r="D482" i="31"/>
  <c r="F482" i="31"/>
  <c r="H482" i="31"/>
  <c r="D483" i="31"/>
  <c r="F483" i="31"/>
  <c r="H483" i="31"/>
  <c r="D484" i="31"/>
  <c r="F484" i="31"/>
  <c r="H484" i="31"/>
  <c r="D485" i="31"/>
  <c r="F485" i="31"/>
  <c r="H485" i="31"/>
  <c r="D486" i="31"/>
  <c r="F486" i="31"/>
  <c r="H486" i="31"/>
  <c r="D487" i="31"/>
  <c r="F487" i="31"/>
  <c r="H487" i="31"/>
  <c r="D488" i="31"/>
  <c r="F488" i="31"/>
  <c r="H488" i="31"/>
  <c r="D489" i="31"/>
  <c r="F489" i="31"/>
  <c r="H489" i="31"/>
  <c r="D490" i="31"/>
  <c r="F490" i="31"/>
  <c r="H490" i="31"/>
  <c r="D491" i="31"/>
  <c r="F491" i="31"/>
  <c r="H491" i="31"/>
  <c r="D492" i="31"/>
  <c r="F492" i="31"/>
  <c r="H492" i="31"/>
  <c r="D493" i="31"/>
  <c r="F493" i="31"/>
  <c r="H493" i="31"/>
  <c r="D494" i="31"/>
  <c r="F494" i="31"/>
  <c r="H494" i="31"/>
  <c r="D495" i="31"/>
  <c r="F495" i="31"/>
  <c r="H495" i="31"/>
  <c r="D496" i="31"/>
  <c r="F496" i="31"/>
  <c r="H496" i="31"/>
  <c r="D497" i="31"/>
  <c r="F497" i="31"/>
  <c r="H497" i="31"/>
  <c r="D498" i="31"/>
  <c r="F498" i="31"/>
  <c r="H498" i="31"/>
  <c r="D499" i="31"/>
  <c r="F499" i="31"/>
  <c r="H499" i="31"/>
  <c r="D500" i="31"/>
  <c r="F500" i="31"/>
  <c r="H500" i="31"/>
  <c r="D501" i="31"/>
  <c r="F501" i="31"/>
  <c r="H501" i="31"/>
  <c r="D502" i="31"/>
  <c r="F502" i="31"/>
  <c r="H502" i="31"/>
  <c r="D503" i="31"/>
  <c r="F503" i="31"/>
  <c r="H503" i="31"/>
  <c r="D504" i="31"/>
  <c r="F504" i="31"/>
  <c r="H504" i="31"/>
  <c r="D505" i="31"/>
  <c r="F505" i="31"/>
  <c r="H505" i="31"/>
  <c r="D506" i="31"/>
  <c r="F506" i="31"/>
  <c r="H506" i="31"/>
  <c r="D507" i="31"/>
  <c r="F507" i="31"/>
  <c r="H507" i="31"/>
  <c r="D508" i="31"/>
  <c r="F508" i="31"/>
  <c r="H508" i="31"/>
  <c r="D25" i="15"/>
  <c r="E35" i="15"/>
  <c r="K35" i="15"/>
  <c r="BE2" i="31" s="1"/>
  <c r="I35" i="15"/>
  <c r="AJ58" i="15" s="1"/>
  <c r="AJ59" i="15" s="1"/>
  <c r="V43" i="31"/>
  <c r="U43" i="31"/>
  <c r="AX43" i="31"/>
  <c r="T43" i="31"/>
  <c r="AY43" i="31"/>
  <c r="V45" i="31"/>
  <c r="U45" i="31"/>
  <c r="AX45" i="31"/>
  <c r="T45" i="31"/>
  <c r="AY45" i="31"/>
  <c r="I33" i="15"/>
  <c r="AI52" i="15" s="1"/>
  <c r="AI53" i="15" s="1"/>
  <c r="BA2" i="31"/>
  <c r="AI509" i="31" s="1"/>
  <c r="BB2" i="31"/>
  <c r="AJ510" i="31" s="1"/>
  <c r="BC2" i="31"/>
  <c r="AK510" i="31" s="1"/>
  <c r="L33" i="15"/>
  <c r="BD2" i="31" s="1"/>
  <c r="C8" i="10"/>
  <c r="F15" i="15"/>
  <c r="BT1" i="31" s="1"/>
  <c r="BT6" i="31" s="1"/>
  <c r="C5" i="1"/>
  <c r="AI11" i="31"/>
  <c r="AK11" i="31"/>
  <c r="AI33" i="31"/>
  <c r="AK44" i="31"/>
  <c r="AI45" i="31"/>
  <c r="AK45" i="31"/>
  <c r="AI46" i="31"/>
  <c r="AK46" i="31"/>
  <c r="AI47" i="31"/>
  <c r="AK47" i="31"/>
  <c r="AI48" i="31"/>
  <c r="AK48" i="31"/>
  <c r="AI49" i="31"/>
  <c r="AK49" i="31"/>
  <c r="AI50" i="31"/>
  <c r="AJ50" i="31"/>
  <c r="AK50" i="31"/>
  <c r="AI51" i="31"/>
  <c r="AK51" i="31"/>
  <c r="AI52" i="31"/>
  <c r="AK52" i="31"/>
  <c r="AI53" i="31"/>
  <c r="AK53" i="31"/>
  <c r="AI54" i="31"/>
  <c r="AK54" i="31"/>
  <c r="AI55" i="31"/>
  <c r="AK55" i="31"/>
  <c r="AI56" i="31"/>
  <c r="AK56" i="31"/>
  <c r="AI57" i="31"/>
  <c r="AK57" i="31"/>
  <c r="AI58" i="31"/>
  <c r="AJ58" i="31"/>
  <c r="AK58" i="31"/>
  <c r="AI59" i="31"/>
  <c r="AK59" i="31"/>
  <c r="AI60" i="31"/>
  <c r="AK60" i="31"/>
  <c r="AI61" i="31"/>
  <c r="AK61" i="31"/>
  <c r="AI62" i="31"/>
  <c r="AK62" i="31"/>
  <c r="AI63" i="31"/>
  <c r="AK63" i="31"/>
  <c r="AI64" i="31"/>
  <c r="AK64" i="31"/>
  <c r="AI65" i="31"/>
  <c r="AK65" i="31"/>
  <c r="AI66" i="31"/>
  <c r="AJ66" i="31"/>
  <c r="AK66" i="31"/>
  <c r="AI67" i="31"/>
  <c r="AK67" i="31"/>
  <c r="AI68" i="31"/>
  <c r="AK68" i="31"/>
  <c r="AI69" i="31"/>
  <c r="AK69" i="31"/>
  <c r="AI70" i="31"/>
  <c r="AK70" i="31"/>
  <c r="AI71" i="31"/>
  <c r="AK71" i="31"/>
  <c r="AI72" i="31"/>
  <c r="AK72" i="31"/>
  <c r="AI73" i="31"/>
  <c r="AK73" i="31"/>
  <c r="AI74" i="31"/>
  <c r="AJ74" i="31"/>
  <c r="AK74" i="31"/>
  <c r="AI75" i="31"/>
  <c r="AK75" i="31"/>
  <c r="AI76" i="31"/>
  <c r="AK76" i="31"/>
  <c r="AI77" i="31"/>
  <c r="AK77" i="31"/>
  <c r="AI78" i="31"/>
  <c r="AK78" i="31"/>
  <c r="AI79" i="31"/>
  <c r="AK79" i="31"/>
  <c r="AI80" i="31"/>
  <c r="AK80" i="31"/>
  <c r="AI81" i="31"/>
  <c r="AK81" i="31"/>
  <c r="AI82" i="31"/>
  <c r="AJ82" i="31"/>
  <c r="AK82" i="31"/>
  <c r="AI83" i="31"/>
  <c r="AK83" i="31"/>
  <c r="AI84" i="31"/>
  <c r="AK84" i="31"/>
  <c r="AI85" i="31"/>
  <c r="AK85" i="31"/>
  <c r="AI86" i="31"/>
  <c r="AK86" i="31"/>
  <c r="AI87" i="31"/>
  <c r="AK87" i="31"/>
  <c r="AI88" i="31"/>
  <c r="AK88" i="31"/>
  <c r="AI89" i="31"/>
  <c r="AK89" i="31"/>
  <c r="AI90" i="31"/>
  <c r="AJ90" i="31"/>
  <c r="AK90" i="31"/>
  <c r="AI91" i="31"/>
  <c r="AK91" i="31"/>
  <c r="AI92" i="31"/>
  <c r="AK92" i="31"/>
  <c r="AI93" i="31"/>
  <c r="AK93" i="31"/>
  <c r="AI94" i="31"/>
  <c r="AK94" i="31"/>
  <c r="AI95" i="31"/>
  <c r="AK95" i="31"/>
  <c r="AI96" i="31"/>
  <c r="AK96" i="31"/>
  <c r="AI97" i="31"/>
  <c r="AK97" i="31"/>
  <c r="AI98" i="31"/>
  <c r="AJ98" i="31"/>
  <c r="AK98" i="31"/>
  <c r="AI99" i="31"/>
  <c r="AK99" i="31"/>
  <c r="AI100" i="31"/>
  <c r="AK100" i="31"/>
  <c r="AI101" i="31"/>
  <c r="AK101" i="31"/>
  <c r="AI102" i="31"/>
  <c r="AK102" i="31"/>
  <c r="AI103" i="31"/>
  <c r="AK103" i="31"/>
  <c r="AI104" i="31"/>
  <c r="AK104" i="31"/>
  <c r="AI105" i="31"/>
  <c r="AK105" i="31"/>
  <c r="AI106" i="31"/>
  <c r="AJ106" i="31"/>
  <c r="AK106" i="31"/>
  <c r="AI107" i="31"/>
  <c r="AK107" i="31"/>
  <c r="AI108" i="31"/>
  <c r="AK108" i="31"/>
  <c r="AI109" i="31"/>
  <c r="AK109" i="31"/>
  <c r="AI110" i="31"/>
  <c r="AK110" i="31"/>
  <c r="AI111" i="31"/>
  <c r="AK111" i="31"/>
  <c r="AI112" i="31"/>
  <c r="AK112" i="31"/>
  <c r="AI113" i="31"/>
  <c r="AK113" i="31"/>
  <c r="AI114" i="31"/>
  <c r="AJ114" i="31"/>
  <c r="AK114" i="31"/>
  <c r="AI115" i="31"/>
  <c r="AK115" i="31"/>
  <c r="AI116" i="31"/>
  <c r="AK116" i="31"/>
  <c r="AI117" i="31"/>
  <c r="AK117" i="31"/>
  <c r="AI118" i="31"/>
  <c r="AK118" i="31"/>
  <c r="AI119" i="31"/>
  <c r="AK119" i="31"/>
  <c r="AI120" i="31"/>
  <c r="AK120" i="31"/>
  <c r="AI121" i="31"/>
  <c r="AK121" i="31"/>
  <c r="AI122" i="31"/>
  <c r="AJ122" i="31"/>
  <c r="AK122" i="31"/>
  <c r="AI123" i="31"/>
  <c r="AK123" i="31"/>
  <c r="AI124" i="31"/>
  <c r="AK124" i="31"/>
  <c r="AI125" i="31"/>
  <c r="AK125" i="31"/>
  <c r="AI126" i="31"/>
  <c r="AK126" i="31"/>
  <c r="AI127" i="31"/>
  <c r="AK127" i="31"/>
  <c r="AI128" i="31"/>
  <c r="AK128" i="31"/>
  <c r="AI129" i="31"/>
  <c r="AK129" i="31"/>
  <c r="AI130" i="31"/>
  <c r="AJ130" i="31"/>
  <c r="AK130" i="31"/>
  <c r="AI131" i="31"/>
  <c r="AK131" i="31"/>
  <c r="AI132" i="31"/>
  <c r="AK132" i="31"/>
  <c r="AI133" i="31"/>
  <c r="AK133" i="31"/>
  <c r="AI134" i="31"/>
  <c r="AK134" i="31"/>
  <c r="AI135" i="31"/>
  <c r="AK135" i="31"/>
  <c r="AI136" i="31"/>
  <c r="AK136" i="31"/>
  <c r="AI137" i="31"/>
  <c r="AK137" i="31"/>
  <c r="AI138" i="31"/>
  <c r="AJ138" i="31"/>
  <c r="AK138" i="31"/>
  <c r="AI139" i="31"/>
  <c r="AK139" i="31"/>
  <c r="AI140" i="31"/>
  <c r="AK140" i="31"/>
  <c r="AI141" i="31"/>
  <c r="AK141" i="31"/>
  <c r="AI142" i="31"/>
  <c r="AK142" i="31"/>
  <c r="AI143" i="31"/>
  <c r="AK143" i="31"/>
  <c r="AI144" i="31"/>
  <c r="AK144" i="31"/>
  <c r="AI145" i="31"/>
  <c r="AK145" i="31"/>
  <c r="AI146" i="31"/>
  <c r="AJ146" i="31"/>
  <c r="AK146" i="31"/>
  <c r="AI147" i="31"/>
  <c r="AK147" i="31"/>
  <c r="AI148" i="31"/>
  <c r="AK148" i="31"/>
  <c r="AI149" i="31"/>
  <c r="AK149" i="31"/>
  <c r="AI150" i="31"/>
  <c r="AK150" i="31"/>
  <c r="AI151" i="31"/>
  <c r="AK151" i="31"/>
  <c r="AI152" i="31"/>
  <c r="AK152" i="31"/>
  <c r="AI153" i="31"/>
  <c r="AK153" i="31"/>
  <c r="AI154" i="31"/>
  <c r="AJ154" i="31"/>
  <c r="AK154" i="31"/>
  <c r="AI155" i="31"/>
  <c r="AK155" i="31"/>
  <c r="AI156" i="31"/>
  <c r="AK156" i="31"/>
  <c r="AI157" i="31"/>
  <c r="AK157" i="31"/>
  <c r="AI158" i="31"/>
  <c r="AK158" i="31"/>
  <c r="AI159" i="31"/>
  <c r="AK159" i="31"/>
  <c r="AI160" i="31"/>
  <c r="AK160" i="31"/>
  <c r="AI161" i="31"/>
  <c r="AK161" i="31"/>
  <c r="AI162" i="31"/>
  <c r="AJ162" i="31"/>
  <c r="AK162" i="31"/>
  <c r="AI163" i="31"/>
  <c r="AK163" i="31"/>
  <c r="AI164" i="31"/>
  <c r="AK164" i="31"/>
  <c r="AI165" i="31"/>
  <c r="AK165" i="31"/>
  <c r="AI166" i="31"/>
  <c r="AK166" i="31"/>
  <c r="AI167" i="31"/>
  <c r="AK167" i="31"/>
  <c r="AI168" i="31"/>
  <c r="AK168" i="31"/>
  <c r="AI169" i="31"/>
  <c r="AK169" i="31"/>
  <c r="AI170" i="31"/>
  <c r="AJ170" i="31"/>
  <c r="AK170" i="31"/>
  <c r="AI171" i="31"/>
  <c r="AK171" i="31"/>
  <c r="AI172" i="31"/>
  <c r="AK172" i="31"/>
  <c r="AI173" i="31"/>
  <c r="AK173" i="31"/>
  <c r="AI174" i="31"/>
  <c r="AK174" i="31"/>
  <c r="AI175" i="31"/>
  <c r="AK175" i="31"/>
  <c r="AI176" i="31"/>
  <c r="AK176" i="31"/>
  <c r="AI177" i="31"/>
  <c r="AK177" i="31"/>
  <c r="AI178" i="31"/>
  <c r="AJ178" i="31"/>
  <c r="AK178" i="31"/>
  <c r="AI179" i="31"/>
  <c r="AK179" i="31"/>
  <c r="AI180" i="31"/>
  <c r="AK180" i="31"/>
  <c r="AI181" i="31"/>
  <c r="AK181" i="31"/>
  <c r="AI182" i="31"/>
  <c r="AK182" i="31"/>
  <c r="AI183" i="31"/>
  <c r="AK183" i="31"/>
  <c r="AI184" i="31"/>
  <c r="AK184" i="31"/>
  <c r="AI185" i="31"/>
  <c r="AK185" i="31"/>
  <c r="AI186" i="31"/>
  <c r="AJ186" i="31"/>
  <c r="AK186" i="31"/>
  <c r="AI187" i="31"/>
  <c r="AK187" i="31"/>
  <c r="AI188" i="31"/>
  <c r="AK188" i="31"/>
  <c r="AI189" i="31"/>
  <c r="AK189" i="31"/>
  <c r="AI190" i="31"/>
  <c r="AK190" i="31"/>
  <c r="AI191" i="31"/>
  <c r="AK191" i="31"/>
  <c r="AI192" i="31"/>
  <c r="AK192" i="31"/>
  <c r="AI193" i="31"/>
  <c r="AK193" i="31"/>
  <c r="AI194" i="31"/>
  <c r="AJ194" i="31"/>
  <c r="AK194" i="31"/>
  <c r="AI195" i="31"/>
  <c r="AK195" i="31"/>
  <c r="AI196" i="31"/>
  <c r="AK196" i="31"/>
  <c r="AI197" i="31"/>
  <c r="AK197" i="31"/>
  <c r="AI198" i="31"/>
  <c r="AK198" i="31"/>
  <c r="AI199" i="31"/>
  <c r="AK199" i="31"/>
  <c r="AI200" i="31"/>
  <c r="AK200" i="31"/>
  <c r="AI201" i="31"/>
  <c r="AK201" i="31"/>
  <c r="AI202" i="31"/>
  <c r="AJ202" i="31"/>
  <c r="AK202" i="31"/>
  <c r="AI203" i="31"/>
  <c r="AK203" i="31"/>
  <c r="AI204" i="31"/>
  <c r="AK204" i="31"/>
  <c r="AI205" i="31"/>
  <c r="AK205" i="31"/>
  <c r="AI206" i="31"/>
  <c r="AK206" i="31"/>
  <c r="AI207" i="31"/>
  <c r="AK207" i="31"/>
  <c r="AI208" i="31"/>
  <c r="AK208" i="31"/>
  <c r="AI209" i="31"/>
  <c r="AK209" i="31"/>
  <c r="AI210" i="31"/>
  <c r="AJ210" i="31"/>
  <c r="AK210" i="31"/>
  <c r="AI211" i="31"/>
  <c r="AK211" i="31"/>
  <c r="AI212" i="31"/>
  <c r="AK212" i="31"/>
  <c r="AI213" i="31"/>
  <c r="AK213" i="31"/>
  <c r="AI214" i="31"/>
  <c r="AK214" i="31"/>
  <c r="AI215" i="31"/>
  <c r="AK215" i="31"/>
  <c r="AI216" i="31"/>
  <c r="AK216" i="31"/>
  <c r="AI217" i="31"/>
  <c r="AK217" i="31"/>
  <c r="AI218" i="31"/>
  <c r="AJ218" i="31"/>
  <c r="AK218" i="31"/>
  <c r="AI219" i="31"/>
  <c r="AK219" i="31"/>
  <c r="AI220" i="31"/>
  <c r="AK220" i="31"/>
  <c r="AI221" i="31"/>
  <c r="AK221" i="31"/>
  <c r="AI222" i="31"/>
  <c r="AK222" i="31"/>
  <c r="AI223" i="31"/>
  <c r="AK223" i="31"/>
  <c r="AI224" i="31"/>
  <c r="AK224" i="31"/>
  <c r="AI225" i="31"/>
  <c r="AK225" i="31"/>
  <c r="AI226" i="31"/>
  <c r="AJ226" i="31"/>
  <c r="AK226" i="31"/>
  <c r="AI227" i="31"/>
  <c r="AK227" i="31"/>
  <c r="AI228" i="31"/>
  <c r="AK228" i="31"/>
  <c r="AI229" i="31"/>
  <c r="AK229" i="31"/>
  <c r="AI230" i="31"/>
  <c r="AK230" i="31"/>
  <c r="AI231" i="31"/>
  <c r="AK231" i="31"/>
  <c r="AI232" i="31"/>
  <c r="AK232" i="31"/>
  <c r="AI233" i="31"/>
  <c r="AK233" i="31"/>
  <c r="AI234" i="31"/>
  <c r="AJ234" i="31"/>
  <c r="AK234" i="31"/>
  <c r="AI235" i="31"/>
  <c r="AK235" i="31"/>
  <c r="AI236" i="31"/>
  <c r="AK236" i="31"/>
  <c r="AI237" i="31"/>
  <c r="AK237" i="31"/>
  <c r="AI238" i="31"/>
  <c r="AK238" i="31"/>
  <c r="AI239" i="31"/>
  <c r="AK239" i="31"/>
  <c r="AI240" i="31"/>
  <c r="AK240" i="31"/>
  <c r="AI241" i="31"/>
  <c r="AK241" i="31"/>
  <c r="AI242" i="31"/>
  <c r="AJ242" i="31"/>
  <c r="AK242" i="31"/>
  <c r="AI243" i="31"/>
  <c r="AK243" i="31"/>
  <c r="AI244" i="31"/>
  <c r="AK244" i="31"/>
  <c r="AI245" i="31"/>
  <c r="AK245" i="31"/>
  <c r="AI246" i="31"/>
  <c r="AK246" i="31"/>
  <c r="AI247" i="31"/>
  <c r="AK247" i="31"/>
  <c r="AI248" i="31"/>
  <c r="AK248" i="31"/>
  <c r="AI249" i="31"/>
  <c r="AK249" i="31"/>
  <c r="AI250" i="31"/>
  <c r="AJ250" i="31"/>
  <c r="AK250" i="31"/>
  <c r="AI251" i="31"/>
  <c r="AK251" i="31"/>
  <c r="AI252" i="31"/>
  <c r="AK252" i="31"/>
  <c r="AI253" i="31"/>
  <c r="AK253" i="31"/>
  <c r="AI254" i="31"/>
  <c r="AK254" i="31"/>
  <c r="AI255" i="31"/>
  <c r="AK255" i="31"/>
  <c r="AI256" i="31"/>
  <c r="AK256" i="31"/>
  <c r="AI257" i="31"/>
  <c r="AK257" i="31"/>
  <c r="AI258" i="31"/>
  <c r="AJ258" i="31"/>
  <c r="AK258" i="31"/>
  <c r="AI259" i="31"/>
  <c r="AK259" i="31"/>
  <c r="AI260" i="31"/>
  <c r="AK260" i="31"/>
  <c r="AI261" i="31"/>
  <c r="AK261" i="31"/>
  <c r="AI262" i="31"/>
  <c r="AK262" i="31"/>
  <c r="AI263" i="31"/>
  <c r="AK263" i="31"/>
  <c r="AI264" i="31"/>
  <c r="AK264" i="31"/>
  <c r="AI265" i="31"/>
  <c r="AK265" i="31"/>
  <c r="AI266" i="31"/>
  <c r="AJ266" i="31"/>
  <c r="AK266" i="31"/>
  <c r="AI267" i="31"/>
  <c r="AK267" i="31"/>
  <c r="AI268" i="31"/>
  <c r="AK268" i="31"/>
  <c r="AI269" i="31"/>
  <c r="AK269" i="31"/>
  <c r="AI270" i="31"/>
  <c r="AK270" i="31"/>
  <c r="AI271" i="31"/>
  <c r="AK271" i="31"/>
  <c r="AI272" i="31"/>
  <c r="AK272" i="31"/>
  <c r="AI273" i="31"/>
  <c r="AK273" i="31"/>
  <c r="AI274" i="31"/>
  <c r="AJ274" i="31"/>
  <c r="AK274" i="31"/>
  <c r="AI275" i="31"/>
  <c r="AK275" i="31"/>
  <c r="AI276" i="31"/>
  <c r="AK276" i="31"/>
  <c r="AI277" i="31"/>
  <c r="AK277" i="31"/>
  <c r="AI278" i="31"/>
  <c r="AK278" i="31"/>
  <c r="AI279" i="31"/>
  <c r="AK279" i="31"/>
  <c r="AI280" i="31"/>
  <c r="AK280" i="31"/>
  <c r="AI281" i="31"/>
  <c r="AK281" i="31"/>
  <c r="AI282" i="31"/>
  <c r="AJ282" i="31"/>
  <c r="AK282" i="31"/>
  <c r="AI283" i="31"/>
  <c r="AK283" i="31"/>
  <c r="AI284" i="31"/>
  <c r="AK284" i="31"/>
  <c r="AI285" i="31"/>
  <c r="AK285" i="31"/>
  <c r="AI286" i="31"/>
  <c r="AK286" i="31"/>
  <c r="AI287" i="31"/>
  <c r="AK287" i="31"/>
  <c r="AI288" i="31"/>
  <c r="AK288" i="31"/>
  <c r="AI289" i="31"/>
  <c r="AK289" i="31"/>
  <c r="AI290" i="31"/>
  <c r="AJ290" i="31"/>
  <c r="AK290" i="31"/>
  <c r="AI291" i="31"/>
  <c r="AK291" i="31"/>
  <c r="AI292" i="31"/>
  <c r="AK292" i="31"/>
  <c r="AI293" i="31"/>
  <c r="AK293" i="31"/>
  <c r="AI294" i="31"/>
  <c r="AK294" i="31"/>
  <c r="AI295" i="31"/>
  <c r="AK295" i="31"/>
  <c r="AI296" i="31"/>
  <c r="AK296" i="31"/>
  <c r="AI297" i="31"/>
  <c r="AK297" i="31"/>
  <c r="AI298" i="31"/>
  <c r="AJ298" i="31"/>
  <c r="AK298" i="31"/>
  <c r="AI299" i="31"/>
  <c r="AK299" i="31"/>
  <c r="AI300" i="31"/>
  <c r="AK300" i="31"/>
  <c r="AI301" i="31"/>
  <c r="AK301" i="31"/>
  <c r="AI302" i="31"/>
  <c r="AK302" i="31"/>
  <c r="AI303" i="31"/>
  <c r="AK303" i="31"/>
  <c r="AI304" i="31"/>
  <c r="AK304" i="31"/>
  <c r="AI305" i="31"/>
  <c r="AK305" i="31"/>
  <c r="AI306" i="31"/>
  <c r="AJ306" i="31"/>
  <c r="AK306" i="31"/>
  <c r="AI307" i="31"/>
  <c r="AK307" i="31"/>
  <c r="AI308" i="31"/>
  <c r="AK308" i="31"/>
  <c r="AI309" i="31"/>
  <c r="AK309" i="31"/>
  <c r="AI310" i="31"/>
  <c r="AK310" i="31"/>
  <c r="AI311" i="31"/>
  <c r="AK311" i="31"/>
  <c r="AI312" i="31"/>
  <c r="AK312" i="31"/>
  <c r="AI313" i="31"/>
  <c r="AK313" i="31"/>
  <c r="AI314" i="31"/>
  <c r="AJ314" i="31"/>
  <c r="AK314" i="31"/>
  <c r="AI315" i="31"/>
  <c r="AK315" i="31"/>
  <c r="AI316" i="31"/>
  <c r="AK316" i="31"/>
  <c r="AI317" i="31"/>
  <c r="AK317" i="31"/>
  <c r="AI318" i="31"/>
  <c r="AK318" i="31"/>
  <c r="AI319" i="31"/>
  <c r="AK319" i="31"/>
  <c r="AI320" i="31"/>
  <c r="AK320" i="31"/>
  <c r="AI321" i="31"/>
  <c r="AK321" i="31"/>
  <c r="AI322" i="31"/>
  <c r="AJ322" i="31"/>
  <c r="AK322" i="31"/>
  <c r="AI323" i="31"/>
  <c r="AK323" i="31"/>
  <c r="AI324" i="31"/>
  <c r="AK324" i="31"/>
  <c r="AI325" i="31"/>
  <c r="AK325" i="31"/>
  <c r="AI326" i="31"/>
  <c r="AK326" i="31"/>
  <c r="AI327" i="31"/>
  <c r="AK327" i="31"/>
  <c r="AI328" i="31"/>
  <c r="AK328" i="31"/>
  <c r="AI329" i="31"/>
  <c r="AK329" i="31"/>
  <c r="AI330" i="31"/>
  <c r="AJ330" i="31"/>
  <c r="AK330" i="31"/>
  <c r="AI331" i="31"/>
  <c r="AK331" i="31"/>
  <c r="AI332" i="31"/>
  <c r="AK332" i="31"/>
  <c r="AI333" i="31"/>
  <c r="AK333" i="31"/>
  <c r="AI334" i="31"/>
  <c r="AK334" i="31"/>
  <c r="AI335" i="31"/>
  <c r="AK335" i="31"/>
  <c r="AI336" i="31"/>
  <c r="AK336" i="31"/>
  <c r="AI337" i="31"/>
  <c r="AK337" i="31"/>
  <c r="AI338" i="31"/>
  <c r="AJ338" i="31"/>
  <c r="AK338" i="31"/>
  <c r="AI339" i="31"/>
  <c r="AK339" i="31"/>
  <c r="AI340" i="31"/>
  <c r="AK340" i="31"/>
  <c r="AI341" i="31"/>
  <c r="AK341" i="31"/>
  <c r="AI342" i="31"/>
  <c r="AK342" i="31"/>
  <c r="AI343" i="31"/>
  <c r="AK343" i="31"/>
  <c r="AI344" i="31"/>
  <c r="AK344" i="31"/>
  <c r="AI345" i="31"/>
  <c r="AK345" i="31"/>
  <c r="AI346" i="31"/>
  <c r="AJ346" i="31"/>
  <c r="AK346" i="31"/>
  <c r="AI347" i="31"/>
  <c r="AK347" i="31"/>
  <c r="AI348" i="31"/>
  <c r="AK348" i="31"/>
  <c r="AI349" i="31"/>
  <c r="AK349" i="31"/>
  <c r="AI350" i="31"/>
  <c r="AK350" i="31"/>
  <c r="AI351" i="31"/>
  <c r="AK351" i="31"/>
  <c r="AI352" i="31"/>
  <c r="AK352" i="31"/>
  <c r="AI353" i="31"/>
  <c r="AK353" i="31"/>
  <c r="AI354" i="31"/>
  <c r="AJ354" i="31"/>
  <c r="AK354" i="31"/>
  <c r="AI355" i="31"/>
  <c r="AK355" i="31"/>
  <c r="AI356" i="31"/>
  <c r="AK356" i="31"/>
  <c r="AI357" i="31"/>
  <c r="AK357" i="31"/>
  <c r="AI358" i="31"/>
  <c r="AK358" i="31"/>
  <c r="AI359" i="31"/>
  <c r="AK359" i="31"/>
  <c r="AI360" i="31"/>
  <c r="AK360" i="31"/>
  <c r="AI361" i="31"/>
  <c r="AK361" i="31"/>
  <c r="AI362" i="31"/>
  <c r="AJ362" i="31"/>
  <c r="AK362" i="31"/>
  <c r="AI363" i="31"/>
  <c r="AK363" i="31"/>
  <c r="AI364" i="31"/>
  <c r="AK364" i="31"/>
  <c r="AI365" i="31"/>
  <c r="AK365" i="31"/>
  <c r="AI366" i="31"/>
  <c r="AK366" i="31"/>
  <c r="AI367" i="31"/>
  <c r="AK367" i="31"/>
  <c r="AI368" i="31"/>
  <c r="AK368" i="31"/>
  <c r="AI369" i="31"/>
  <c r="AK369" i="31"/>
  <c r="AI370" i="31"/>
  <c r="AJ370" i="31"/>
  <c r="AK370" i="31"/>
  <c r="AI371" i="31"/>
  <c r="AK371" i="31"/>
  <c r="AI372" i="31"/>
  <c r="AK372" i="31"/>
  <c r="AI373" i="31"/>
  <c r="AK373" i="31"/>
  <c r="AI374" i="31"/>
  <c r="AK374" i="31"/>
  <c r="AI375" i="31"/>
  <c r="AK375" i="31"/>
  <c r="AI376" i="31"/>
  <c r="AK376" i="31"/>
  <c r="AI377" i="31"/>
  <c r="AK377" i="31"/>
  <c r="AI378" i="31"/>
  <c r="AJ378" i="31"/>
  <c r="AK378" i="31"/>
  <c r="AI379" i="31"/>
  <c r="AK379" i="31"/>
  <c r="AI380" i="31"/>
  <c r="AK380" i="31"/>
  <c r="AI381" i="31"/>
  <c r="AK381" i="31"/>
  <c r="AI382" i="31"/>
  <c r="AK382" i="31"/>
  <c r="AI383" i="31"/>
  <c r="AK383" i="31"/>
  <c r="AI384" i="31"/>
  <c r="AK384" i="31"/>
  <c r="AI385" i="31"/>
  <c r="AK385" i="31"/>
  <c r="AI386" i="31"/>
  <c r="AJ386" i="31"/>
  <c r="AK386" i="31"/>
  <c r="AI387" i="31"/>
  <c r="AK387" i="31"/>
  <c r="AI388" i="31"/>
  <c r="AK388" i="31"/>
  <c r="AI389" i="31"/>
  <c r="AK389" i="31"/>
  <c r="AI390" i="31"/>
  <c r="AK390" i="31"/>
  <c r="AI391" i="31"/>
  <c r="AK391" i="31"/>
  <c r="AI392" i="31"/>
  <c r="AK392" i="31"/>
  <c r="AI393" i="31"/>
  <c r="AK393" i="31"/>
  <c r="AI394" i="31"/>
  <c r="AJ394" i="31"/>
  <c r="AK394" i="31"/>
  <c r="AI395" i="31"/>
  <c r="AK395" i="31"/>
  <c r="AI396" i="31"/>
  <c r="AK396" i="31"/>
  <c r="AI397" i="31"/>
  <c r="AK397" i="31"/>
  <c r="AI398" i="31"/>
  <c r="AK398" i="31"/>
  <c r="AI399" i="31"/>
  <c r="AK399" i="31"/>
  <c r="AI400" i="31"/>
  <c r="AK400" i="31"/>
  <c r="AI401" i="31"/>
  <c r="AK401" i="31"/>
  <c r="AI402" i="31"/>
  <c r="AJ402" i="31"/>
  <c r="AK402" i="31"/>
  <c r="AI403" i="31"/>
  <c r="AK403" i="31"/>
  <c r="AI404" i="31"/>
  <c r="AK404" i="31"/>
  <c r="AI405" i="31"/>
  <c r="AK405" i="31"/>
  <c r="AI406" i="31"/>
  <c r="AK406" i="31"/>
  <c r="AI407" i="31"/>
  <c r="AK407" i="31"/>
  <c r="AI408" i="31"/>
  <c r="AK408" i="31"/>
  <c r="AI409" i="31"/>
  <c r="AK409" i="31"/>
  <c r="AI410" i="31"/>
  <c r="AJ410" i="31"/>
  <c r="AK410" i="31"/>
  <c r="AI411" i="31"/>
  <c r="AK411" i="31"/>
  <c r="AI412" i="31"/>
  <c r="AK412" i="31"/>
  <c r="AI413" i="31"/>
  <c r="AK413" i="31"/>
  <c r="AI414" i="31"/>
  <c r="AK414" i="31"/>
  <c r="AI415" i="31"/>
  <c r="AK415" i="31"/>
  <c r="AI416" i="31"/>
  <c r="AK416" i="31"/>
  <c r="AI417" i="31"/>
  <c r="AK417" i="31"/>
  <c r="AI418" i="31"/>
  <c r="AJ418" i="31"/>
  <c r="AK418" i="31"/>
  <c r="AI419" i="31"/>
  <c r="AK419" i="31"/>
  <c r="AI420" i="31"/>
  <c r="AK420" i="31"/>
  <c r="AI421" i="31"/>
  <c r="AK421" i="31"/>
  <c r="AI422" i="31"/>
  <c r="AK422" i="31"/>
  <c r="AI423" i="31"/>
  <c r="AK423" i="31"/>
  <c r="AI424" i="31"/>
  <c r="AK424" i="31"/>
  <c r="AI425" i="31"/>
  <c r="AK425" i="31"/>
  <c r="AI426" i="31"/>
  <c r="AJ426" i="31"/>
  <c r="AK426" i="31"/>
  <c r="AI427" i="31"/>
  <c r="AK427" i="31"/>
  <c r="AI428" i="31"/>
  <c r="AK428" i="31"/>
  <c r="AI429" i="31"/>
  <c r="AK429" i="31"/>
  <c r="AI430" i="31"/>
  <c r="AK430" i="31"/>
  <c r="AI431" i="31"/>
  <c r="AK431" i="31"/>
  <c r="AI432" i="31"/>
  <c r="AK432" i="31"/>
  <c r="AI433" i="31"/>
  <c r="AK433" i="31"/>
  <c r="AI434" i="31"/>
  <c r="AJ434" i="31"/>
  <c r="AK434" i="31"/>
  <c r="AI435" i="31"/>
  <c r="AK435" i="31"/>
  <c r="AI436" i="31"/>
  <c r="AK436" i="31"/>
  <c r="AI437" i="31"/>
  <c r="AK437" i="31"/>
  <c r="AI438" i="31"/>
  <c r="AK438" i="31"/>
  <c r="AI439" i="31"/>
  <c r="AK439" i="31"/>
  <c r="AI440" i="31"/>
  <c r="AK440" i="31"/>
  <c r="AI441" i="31"/>
  <c r="AK441" i="31"/>
  <c r="AI442" i="31"/>
  <c r="AJ442" i="31"/>
  <c r="AK442" i="31"/>
  <c r="AI443" i="31"/>
  <c r="AK443" i="31"/>
  <c r="AI444" i="31"/>
  <c r="AK444" i="31"/>
  <c r="AI445" i="31"/>
  <c r="AK445" i="31"/>
  <c r="AI446" i="31"/>
  <c r="AK446" i="31"/>
  <c r="AI447" i="31"/>
  <c r="AK447" i="31"/>
  <c r="AI448" i="31"/>
  <c r="AK448" i="31"/>
  <c r="AI449" i="31"/>
  <c r="AK449" i="31"/>
  <c r="AI450" i="31"/>
  <c r="AJ450" i="31"/>
  <c r="AK450" i="31"/>
  <c r="AI451" i="31"/>
  <c r="AK451" i="31"/>
  <c r="AI452" i="31"/>
  <c r="AK452" i="31"/>
  <c r="AI453" i="31"/>
  <c r="AK453" i="31"/>
  <c r="AI454" i="31"/>
  <c r="AK454" i="31"/>
  <c r="AI455" i="31"/>
  <c r="AK455" i="31"/>
  <c r="AI456" i="31"/>
  <c r="AK456" i="31"/>
  <c r="AI457" i="31"/>
  <c r="AK457" i="31"/>
  <c r="AI458" i="31"/>
  <c r="AJ458" i="31"/>
  <c r="AK458" i="31"/>
  <c r="AI459" i="31"/>
  <c r="AK459" i="31"/>
  <c r="AI460" i="31"/>
  <c r="AK460" i="31"/>
  <c r="AI461" i="31"/>
  <c r="AK461" i="31"/>
  <c r="AI462" i="31"/>
  <c r="AK462" i="31"/>
  <c r="AI463" i="31"/>
  <c r="AK463" i="31"/>
  <c r="AI464" i="31"/>
  <c r="AK464" i="31"/>
  <c r="AI465" i="31"/>
  <c r="AK465" i="31"/>
  <c r="AI466" i="31"/>
  <c r="AJ466" i="31"/>
  <c r="AK466" i="31"/>
  <c r="AI467" i="31"/>
  <c r="AK467" i="31"/>
  <c r="AI468" i="31"/>
  <c r="AK468" i="31"/>
  <c r="AI469" i="31"/>
  <c r="AK469" i="31"/>
  <c r="AI470" i="31"/>
  <c r="AK470" i="31"/>
  <c r="AI471" i="31"/>
  <c r="AK471" i="31"/>
  <c r="AI472" i="31"/>
  <c r="AK472" i="31"/>
  <c r="AI473" i="31"/>
  <c r="AK473" i="31"/>
  <c r="AI474" i="31"/>
  <c r="AJ474" i="31"/>
  <c r="AK474" i="31"/>
  <c r="AI475" i="31"/>
  <c r="AK475" i="31"/>
  <c r="AI476" i="31"/>
  <c r="AK476" i="31"/>
  <c r="AI477" i="31"/>
  <c r="AK477" i="31"/>
  <c r="AI478" i="31"/>
  <c r="AK478" i="31"/>
  <c r="AI479" i="31"/>
  <c r="AK479" i="31"/>
  <c r="AI480" i="31"/>
  <c r="AK480" i="31"/>
  <c r="AI481" i="31"/>
  <c r="AK481" i="31"/>
  <c r="AI482" i="31"/>
  <c r="AJ482" i="31"/>
  <c r="AK482" i="31"/>
  <c r="AI483" i="31"/>
  <c r="AK483" i="31"/>
  <c r="AI484" i="31"/>
  <c r="AK484" i="31"/>
  <c r="AI485" i="31"/>
  <c r="AK485" i="31"/>
  <c r="AI486" i="31"/>
  <c r="AK486" i="31"/>
  <c r="AI487" i="31"/>
  <c r="AK487" i="31"/>
  <c r="AI488" i="31"/>
  <c r="AK488" i="31"/>
  <c r="AI489" i="31"/>
  <c r="AK489" i="31"/>
  <c r="AI490" i="31"/>
  <c r="AJ490" i="31"/>
  <c r="AK490" i="31"/>
  <c r="AI491" i="31"/>
  <c r="AK491" i="31"/>
  <c r="AI492" i="31"/>
  <c r="AK492" i="31"/>
  <c r="AI493" i="31"/>
  <c r="AK493" i="31"/>
  <c r="AI494" i="31"/>
  <c r="AK494" i="31"/>
  <c r="AI495" i="31"/>
  <c r="AK495" i="31"/>
  <c r="AI496" i="31"/>
  <c r="AK496" i="31"/>
  <c r="AI497" i="31"/>
  <c r="AK497" i="31"/>
  <c r="AI498" i="31"/>
  <c r="AJ498" i="31"/>
  <c r="AK498" i="31"/>
  <c r="AI499" i="31"/>
  <c r="AK499" i="31"/>
  <c r="AI500" i="31"/>
  <c r="AK500" i="31"/>
  <c r="AI501" i="31"/>
  <c r="AK501" i="31"/>
  <c r="AI502" i="31"/>
  <c r="AK502" i="31"/>
  <c r="AI503" i="31"/>
  <c r="AK503" i="31"/>
  <c r="AI504" i="31"/>
  <c r="AK504" i="31"/>
  <c r="AI505" i="31"/>
  <c r="AK505" i="31"/>
  <c r="AI506" i="31"/>
  <c r="AJ506" i="31"/>
  <c r="AK506" i="31"/>
  <c r="AI507" i="31"/>
  <c r="AK507" i="31"/>
  <c r="AI508" i="31"/>
  <c r="AK508" i="31"/>
  <c r="AJ509" i="31"/>
  <c r="AK509" i="31"/>
  <c r="AI43" i="31"/>
  <c r="AK43" i="31"/>
  <c r="AI3" i="31"/>
  <c r="AK3" i="31"/>
  <c r="AI4" i="31"/>
  <c r="AK4" i="31"/>
  <c r="AI5" i="31"/>
  <c r="AK5" i="31"/>
  <c r="AI6" i="31"/>
  <c r="AK6" i="31"/>
  <c r="AI7" i="31"/>
  <c r="AK7" i="31"/>
  <c r="AI8" i="31"/>
  <c r="AK8" i="31"/>
  <c r="AI9" i="31"/>
  <c r="AJ9" i="31"/>
  <c r="AK9" i="31"/>
  <c r="AI10" i="31"/>
  <c r="AK10" i="31"/>
  <c r="AI12" i="31"/>
  <c r="AK12" i="31"/>
  <c r="AI13" i="31"/>
  <c r="AK13" i="31"/>
  <c r="AI14" i="31"/>
  <c r="AK14" i="31"/>
  <c r="AI15" i="31"/>
  <c r="AK15" i="31"/>
  <c r="AI16" i="31"/>
  <c r="AK16" i="31"/>
  <c r="AI17" i="31"/>
  <c r="AK17" i="31"/>
  <c r="AI18" i="31"/>
  <c r="AJ18" i="31"/>
  <c r="AK18" i="31"/>
  <c r="AI19" i="31"/>
  <c r="AK19" i="31"/>
  <c r="AI20" i="31"/>
  <c r="AK20" i="31"/>
  <c r="AI21" i="31"/>
  <c r="AK21" i="31"/>
  <c r="AI22" i="31"/>
  <c r="AK22" i="31"/>
  <c r="AI23" i="31"/>
  <c r="AK23" i="31"/>
  <c r="AI24" i="31"/>
  <c r="AK24" i="31"/>
  <c r="AI25" i="31"/>
  <c r="AK25" i="31"/>
  <c r="AI26" i="31"/>
  <c r="AJ26" i="31"/>
  <c r="AK26" i="31"/>
  <c r="AI27" i="31"/>
  <c r="AK27" i="31"/>
  <c r="AI28" i="31"/>
  <c r="AK28" i="31"/>
  <c r="AI29" i="31"/>
  <c r="AK29" i="31"/>
  <c r="AI30" i="31"/>
  <c r="AK30" i="31"/>
  <c r="AI31" i="31"/>
  <c r="AK31" i="31"/>
  <c r="AI32" i="31"/>
  <c r="AK32" i="31"/>
  <c r="AK33" i="31"/>
  <c r="AI34" i="31"/>
  <c r="AK34" i="31"/>
  <c r="AI35" i="31"/>
  <c r="AK35" i="31"/>
  <c r="AI36" i="31"/>
  <c r="AK36" i="31"/>
  <c r="AI37" i="31"/>
  <c r="AJ37" i="31"/>
  <c r="AK37" i="31"/>
  <c r="AI38" i="31"/>
  <c r="AK38" i="31"/>
  <c r="AI39" i="31"/>
  <c r="AK39" i="31"/>
  <c r="AI40" i="31"/>
  <c r="AK40" i="31"/>
  <c r="AI41" i="31"/>
  <c r="AK41" i="31"/>
  <c r="AI42" i="31"/>
  <c r="AK42" i="31"/>
  <c r="AI2" i="31"/>
  <c r="AK2" i="31"/>
  <c r="AQ4" i="31"/>
  <c r="AQ5" i="31"/>
  <c r="AQ6" i="31"/>
  <c r="AQ7" i="31"/>
  <c r="AQ8" i="31"/>
  <c r="AQ9" i="31"/>
  <c r="AQ10" i="31"/>
  <c r="AQ13" i="31"/>
  <c r="AQ14" i="31"/>
  <c r="AQ15" i="31"/>
  <c r="AQ16" i="31"/>
  <c r="AQ17" i="31"/>
  <c r="AQ18" i="31"/>
  <c r="AQ19" i="31"/>
  <c r="AQ20" i="31"/>
  <c r="AQ21" i="31"/>
  <c r="AQ22" i="31"/>
  <c r="AQ23" i="31"/>
  <c r="AQ24" i="31"/>
  <c r="AQ25" i="31"/>
  <c r="AQ26" i="31"/>
  <c r="AQ27" i="31"/>
  <c r="AQ28" i="31"/>
  <c r="AQ29" i="31"/>
  <c r="AQ30" i="31"/>
  <c r="AQ31" i="31"/>
  <c r="AQ32" i="31"/>
  <c r="AQ33" i="31"/>
  <c r="AQ34" i="31"/>
  <c r="AQ35" i="31"/>
  <c r="AQ36" i="31"/>
  <c r="AQ37" i="31"/>
  <c r="AQ38" i="31"/>
  <c r="AQ39" i="31"/>
  <c r="AQ40" i="31"/>
  <c r="AQ41" i="31"/>
  <c r="AQ42" i="31"/>
  <c r="AQ44" i="31"/>
  <c r="AQ45" i="31"/>
  <c r="AQ46" i="31"/>
  <c r="AQ47" i="31"/>
  <c r="AQ48" i="31"/>
  <c r="AQ49" i="31"/>
  <c r="AQ50" i="31"/>
  <c r="AQ51" i="31"/>
  <c r="AQ52" i="31"/>
  <c r="AQ53" i="31"/>
  <c r="AQ54" i="31"/>
  <c r="AQ55" i="31"/>
  <c r="AQ56" i="31"/>
  <c r="AQ57" i="31"/>
  <c r="AQ58" i="31"/>
  <c r="AQ59" i="31"/>
  <c r="AQ60" i="31"/>
  <c r="AQ61" i="31"/>
  <c r="AQ62" i="31"/>
  <c r="AQ63" i="31"/>
  <c r="AQ64" i="31"/>
  <c r="AQ65" i="31"/>
  <c r="AQ66" i="31"/>
  <c r="AQ67" i="31"/>
  <c r="AQ68" i="31"/>
  <c r="AQ69" i="31"/>
  <c r="AQ70" i="31"/>
  <c r="AQ71" i="31"/>
  <c r="AQ72" i="31"/>
  <c r="AQ73" i="31"/>
  <c r="AQ74" i="31"/>
  <c r="AQ75" i="31"/>
  <c r="AQ76" i="31"/>
  <c r="AQ77" i="31"/>
  <c r="AQ78" i="31"/>
  <c r="AQ79" i="31"/>
  <c r="AQ80" i="31"/>
  <c r="AQ81" i="31"/>
  <c r="AQ82" i="31"/>
  <c r="AQ83" i="31"/>
  <c r="AQ84" i="31"/>
  <c r="AQ85" i="31"/>
  <c r="AQ86" i="31"/>
  <c r="AQ87" i="31"/>
  <c r="AQ88" i="31"/>
  <c r="AQ89" i="31"/>
  <c r="AQ90" i="31"/>
  <c r="AQ91" i="31"/>
  <c r="AQ92" i="31"/>
  <c r="AQ93" i="31"/>
  <c r="AQ94" i="31"/>
  <c r="AQ95" i="31"/>
  <c r="AQ96" i="31"/>
  <c r="AQ97" i="31"/>
  <c r="AQ98" i="31"/>
  <c r="AQ99" i="31"/>
  <c r="AQ100" i="31"/>
  <c r="AQ101" i="31"/>
  <c r="AQ102" i="31"/>
  <c r="AQ103" i="31"/>
  <c r="AQ104" i="31"/>
  <c r="AQ105" i="31"/>
  <c r="AQ106" i="31"/>
  <c r="AQ107" i="31"/>
  <c r="AQ108" i="31"/>
  <c r="AQ109" i="31"/>
  <c r="AQ110" i="31"/>
  <c r="AQ111" i="31"/>
  <c r="AQ112" i="31"/>
  <c r="AQ113" i="31"/>
  <c r="AQ114" i="31"/>
  <c r="AQ115" i="31"/>
  <c r="AQ116" i="31"/>
  <c r="AQ117" i="31"/>
  <c r="AQ118" i="31"/>
  <c r="AQ119" i="31"/>
  <c r="AQ120" i="31"/>
  <c r="AQ121" i="31"/>
  <c r="AQ122" i="31"/>
  <c r="AQ123" i="31"/>
  <c r="AQ124" i="31"/>
  <c r="AQ125" i="31"/>
  <c r="AQ126" i="31"/>
  <c r="AQ127" i="31"/>
  <c r="AQ128" i="31"/>
  <c r="AQ129" i="31"/>
  <c r="AQ130" i="31"/>
  <c r="AQ131" i="31"/>
  <c r="AQ132" i="31"/>
  <c r="AQ133" i="31"/>
  <c r="AQ134" i="31"/>
  <c r="AQ135" i="31"/>
  <c r="AQ136" i="31"/>
  <c r="AQ137" i="31"/>
  <c r="AQ138" i="31"/>
  <c r="AQ139" i="31"/>
  <c r="AQ140" i="31"/>
  <c r="AQ141" i="31"/>
  <c r="AQ142" i="31"/>
  <c r="AQ143" i="31"/>
  <c r="AQ144" i="31"/>
  <c r="AQ145" i="31"/>
  <c r="AQ146" i="31"/>
  <c r="AQ147" i="31"/>
  <c r="AQ148" i="31"/>
  <c r="AQ149" i="31"/>
  <c r="AQ150" i="31"/>
  <c r="AQ151" i="31"/>
  <c r="AQ152" i="31"/>
  <c r="AQ153" i="31"/>
  <c r="AQ154" i="31"/>
  <c r="AQ155" i="31"/>
  <c r="AQ156" i="31"/>
  <c r="AQ157" i="31"/>
  <c r="AQ158" i="31"/>
  <c r="AQ159" i="31"/>
  <c r="AQ160" i="31"/>
  <c r="AQ161" i="31"/>
  <c r="AQ162" i="31"/>
  <c r="AQ163" i="31"/>
  <c r="AQ164" i="31"/>
  <c r="AQ165" i="31"/>
  <c r="AQ166" i="31"/>
  <c r="AQ167" i="31"/>
  <c r="AQ168" i="31"/>
  <c r="AQ169" i="31"/>
  <c r="AQ170" i="31"/>
  <c r="AQ171" i="31"/>
  <c r="AQ172" i="31"/>
  <c r="AQ173" i="31"/>
  <c r="AQ174" i="31"/>
  <c r="AQ175" i="31"/>
  <c r="AQ176" i="31"/>
  <c r="AQ177" i="31"/>
  <c r="AQ178" i="31"/>
  <c r="AQ179" i="31"/>
  <c r="AQ180" i="31"/>
  <c r="AQ181" i="31"/>
  <c r="AQ182" i="31"/>
  <c r="AQ183" i="31"/>
  <c r="AQ184" i="31"/>
  <c r="AQ185" i="31"/>
  <c r="AQ186" i="31"/>
  <c r="AQ187" i="31"/>
  <c r="AQ188" i="31"/>
  <c r="AQ189" i="31"/>
  <c r="AQ190" i="31"/>
  <c r="AQ191" i="31"/>
  <c r="AQ192" i="31"/>
  <c r="AQ193" i="31"/>
  <c r="AQ194" i="31"/>
  <c r="AQ195" i="31"/>
  <c r="AQ196" i="31"/>
  <c r="AQ197" i="31"/>
  <c r="AQ198" i="31"/>
  <c r="AQ199" i="31"/>
  <c r="AQ200" i="31"/>
  <c r="AQ201" i="31"/>
  <c r="AQ202" i="31"/>
  <c r="AQ203" i="31"/>
  <c r="AQ204" i="31"/>
  <c r="AQ205" i="31"/>
  <c r="AQ206" i="31"/>
  <c r="AQ207" i="31"/>
  <c r="AQ208" i="31"/>
  <c r="AQ209" i="31"/>
  <c r="AQ210" i="31"/>
  <c r="AQ211" i="31"/>
  <c r="AQ212" i="31"/>
  <c r="AQ213" i="31"/>
  <c r="AQ214" i="31"/>
  <c r="AQ215" i="31"/>
  <c r="AQ216" i="31"/>
  <c r="AQ217" i="31"/>
  <c r="AQ218" i="31"/>
  <c r="AQ219" i="31"/>
  <c r="AQ220" i="31"/>
  <c r="AQ221" i="31"/>
  <c r="AQ222" i="31"/>
  <c r="AQ223" i="31"/>
  <c r="AQ224" i="31"/>
  <c r="AQ225" i="31"/>
  <c r="AQ226" i="31"/>
  <c r="AQ227" i="31"/>
  <c r="AQ228" i="31"/>
  <c r="AQ229" i="31"/>
  <c r="AQ230" i="31"/>
  <c r="AQ231" i="31"/>
  <c r="AQ232" i="31"/>
  <c r="AQ233" i="31"/>
  <c r="AQ234" i="31"/>
  <c r="AQ235" i="31"/>
  <c r="AQ236" i="31"/>
  <c r="AQ237" i="31"/>
  <c r="AQ238" i="31"/>
  <c r="AQ239" i="31"/>
  <c r="AQ240" i="31"/>
  <c r="AQ241" i="31"/>
  <c r="AQ242" i="31"/>
  <c r="AQ243" i="31"/>
  <c r="AQ244" i="31"/>
  <c r="AQ245" i="31"/>
  <c r="AQ246" i="31"/>
  <c r="AQ247" i="31"/>
  <c r="AQ248" i="31"/>
  <c r="AQ249" i="31"/>
  <c r="AQ250" i="31"/>
  <c r="AQ251" i="31"/>
  <c r="AQ252" i="31"/>
  <c r="AQ253" i="31"/>
  <c r="AQ254" i="31"/>
  <c r="AQ255" i="31"/>
  <c r="AQ256" i="31"/>
  <c r="AQ257" i="31"/>
  <c r="AQ258" i="31"/>
  <c r="AQ259" i="31"/>
  <c r="AQ260" i="31"/>
  <c r="AQ261" i="31"/>
  <c r="AQ262" i="31"/>
  <c r="AQ263" i="31"/>
  <c r="AQ264" i="31"/>
  <c r="AQ265" i="31"/>
  <c r="AQ266" i="31"/>
  <c r="AQ267" i="31"/>
  <c r="AQ268" i="31"/>
  <c r="AQ269" i="31"/>
  <c r="AQ270" i="31"/>
  <c r="AQ271" i="31"/>
  <c r="AQ272" i="31"/>
  <c r="AQ273" i="31"/>
  <c r="AQ274" i="31"/>
  <c r="AQ275" i="31"/>
  <c r="AQ276" i="31"/>
  <c r="AQ277" i="31"/>
  <c r="AQ278" i="31"/>
  <c r="AQ279" i="31"/>
  <c r="AQ280" i="31"/>
  <c r="AQ281" i="31"/>
  <c r="AQ282" i="31"/>
  <c r="AQ283" i="31"/>
  <c r="AQ284" i="31"/>
  <c r="AQ285" i="31"/>
  <c r="AQ286" i="31"/>
  <c r="AQ287" i="31"/>
  <c r="AQ288" i="31"/>
  <c r="AQ289" i="31"/>
  <c r="AQ290" i="31"/>
  <c r="AQ291" i="31"/>
  <c r="AQ292" i="31"/>
  <c r="AQ293" i="31"/>
  <c r="AQ294" i="31"/>
  <c r="AQ295" i="31"/>
  <c r="AQ296" i="31"/>
  <c r="AQ297" i="31"/>
  <c r="AQ298" i="31"/>
  <c r="AQ299" i="31"/>
  <c r="AQ300" i="31"/>
  <c r="AQ301" i="31"/>
  <c r="AQ302" i="31"/>
  <c r="AQ303" i="31"/>
  <c r="AQ304" i="31"/>
  <c r="AQ305" i="31"/>
  <c r="AQ306" i="31"/>
  <c r="AQ307" i="31"/>
  <c r="AQ308" i="31"/>
  <c r="AQ309" i="31"/>
  <c r="AQ310" i="31"/>
  <c r="AQ311" i="31"/>
  <c r="AQ312" i="31"/>
  <c r="AQ313" i="31"/>
  <c r="AQ314" i="31"/>
  <c r="AQ315" i="31"/>
  <c r="AQ316" i="31"/>
  <c r="AQ317" i="31"/>
  <c r="AQ318" i="31"/>
  <c r="AQ319" i="31"/>
  <c r="AQ320" i="31"/>
  <c r="AQ321" i="31"/>
  <c r="AQ322" i="31"/>
  <c r="AQ323" i="31"/>
  <c r="AQ324" i="31"/>
  <c r="AQ325" i="31"/>
  <c r="AQ326" i="31"/>
  <c r="AQ327" i="31"/>
  <c r="AQ328" i="31"/>
  <c r="AQ329" i="31"/>
  <c r="AQ330" i="31"/>
  <c r="AQ331" i="31"/>
  <c r="AQ332" i="31"/>
  <c r="AQ333" i="31"/>
  <c r="AQ334" i="31"/>
  <c r="AQ335" i="31"/>
  <c r="AQ336" i="31"/>
  <c r="AQ337" i="31"/>
  <c r="AQ338" i="31"/>
  <c r="AQ339" i="31"/>
  <c r="AQ340" i="31"/>
  <c r="AQ341" i="31"/>
  <c r="AQ342" i="31"/>
  <c r="AQ343" i="31"/>
  <c r="AQ344" i="31"/>
  <c r="AQ345" i="31"/>
  <c r="AQ346" i="31"/>
  <c r="AQ347" i="31"/>
  <c r="AQ348" i="31"/>
  <c r="AQ349" i="31"/>
  <c r="AQ350" i="31"/>
  <c r="AQ351" i="31"/>
  <c r="AQ352" i="31"/>
  <c r="AQ353" i="31"/>
  <c r="AQ354" i="31"/>
  <c r="AQ355" i="31"/>
  <c r="AQ356" i="31"/>
  <c r="AQ357" i="31"/>
  <c r="AQ358" i="31"/>
  <c r="AQ359" i="31"/>
  <c r="AQ360" i="31"/>
  <c r="AQ361" i="31"/>
  <c r="AQ362" i="31"/>
  <c r="AQ363" i="31"/>
  <c r="AQ364" i="31"/>
  <c r="AQ365" i="31"/>
  <c r="AQ366" i="31"/>
  <c r="AQ367" i="31"/>
  <c r="AQ368" i="31"/>
  <c r="AQ369" i="31"/>
  <c r="AQ370" i="31"/>
  <c r="AQ371" i="31"/>
  <c r="AQ372" i="31"/>
  <c r="AQ373" i="31"/>
  <c r="AQ374" i="31"/>
  <c r="AQ375" i="31"/>
  <c r="AQ376" i="31"/>
  <c r="AQ377" i="31"/>
  <c r="AQ378" i="31"/>
  <c r="AQ379" i="31"/>
  <c r="AQ380" i="31"/>
  <c r="AQ381" i="31"/>
  <c r="AQ382" i="31"/>
  <c r="AQ383" i="31"/>
  <c r="AQ384" i="31"/>
  <c r="AQ385" i="31"/>
  <c r="AQ386" i="31"/>
  <c r="AQ387" i="31"/>
  <c r="AQ388" i="31"/>
  <c r="AQ389" i="31"/>
  <c r="AQ390" i="31"/>
  <c r="AQ391" i="31"/>
  <c r="AQ392" i="31"/>
  <c r="AQ393" i="31"/>
  <c r="AQ394" i="31"/>
  <c r="AQ395" i="31"/>
  <c r="AQ396" i="31"/>
  <c r="AQ397" i="31"/>
  <c r="AQ398" i="31"/>
  <c r="AQ399" i="31"/>
  <c r="AQ400" i="31"/>
  <c r="AQ401" i="31"/>
  <c r="AQ402" i="31"/>
  <c r="AQ403" i="31"/>
  <c r="AQ404" i="31"/>
  <c r="AQ405" i="31"/>
  <c r="AQ406" i="31"/>
  <c r="AQ407" i="31"/>
  <c r="AQ408" i="31"/>
  <c r="F134" i="15"/>
  <c r="I27" i="15" s="1"/>
  <c r="F133" i="15"/>
  <c r="I26" i="15" s="1"/>
  <c r="T92" i="15"/>
  <c r="U92" i="15" s="1"/>
  <c r="AC22" i="15"/>
  <c r="AD22" i="15" s="1"/>
  <c r="AE22" i="15" s="1"/>
  <c r="AC23" i="15"/>
  <c r="AD23" i="15" s="1"/>
  <c r="AE23" i="15" s="1"/>
  <c r="F17" i="15"/>
  <c r="BU1" i="31" s="1"/>
  <c r="BU6" i="31" s="1"/>
  <c r="U206" i="31"/>
  <c r="U202" i="31"/>
  <c r="U198" i="31"/>
  <c r="U190" i="31"/>
  <c r="U186" i="31"/>
  <c r="U182" i="31"/>
  <c r="U178" i="31"/>
  <c r="U174" i="31"/>
  <c r="U170" i="31"/>
  <c r="U166" i="31"/>
  <c r="U162" i="31"/>
  <c r="U158" i="31"/>
  <c r="U154" i="31"/>
  <c r="U150" i="31"/>
  <c r="U146" i="31"/>
  <c r="U142" i="31"/>
  <c r="U138" i="31"/>
  <c r="U134" i="31"/>
  <c r="U130" i="31"/>
  <c r="U126" i="31"/>
  <c r="U119" i="31"/>
  <c r="U117" i="31"/>
  <c r="U113" i="31"/>
  <c r="U109" i="31"/>
  <c r="U105" i="31"/>
  <c r="U101" i="31"/>
  <c r="U97" i="31"/>
  <c r="U93" i="31"/>
  <c r="U89" i="31"/>
  <c r="U85" i="31"/>
  <c r="U81" i="31"/>
  <c r="U77" i="31"/>
  <c r="U73" i="31"/>
  <c r="U69" i="31"/>
  <c r="U65" i="31"/>
  <c r="U61" i="31"/>
  <c r="U57" i="31"/>
  <c r="U53" i="31"/>
  <c r="C55" i="6"/>
  <c r="G64" i="6"/>
  <c r="K52" i="6"/>
  <c r="I52" i="6"/>
  <c r="G52" i="6"/>
  <c r="G40" i="6"/>
  <c r="G41" i="6"/>
  <c r="G42" i="6"/>
  <c r="G43" i="6"/>
  <c r="G44" i="6"/>
  <c r="G45" i="6"/>
  <c r="G46" i="6"/>
  <c r="G39" i="6"/>
  <c r="C56" i="6"/>
  <c r="C57" i="6"/>
  <c r="A55" i="6"/>
  <c r="J55" i="6"/>
  <c r="A56" i="6"/>
  <c r="J56" i="6"/>
  <c r="A57" i="6"/>
  <c r="J57" i="6"/>
  <c r="K55" i="6"/>
  <c r="K56" i="6"/>
  <c r="K57" i="6"/>
  <c r="G57" i="6"/>
  <c r="E57" i="6"/>
  <c r="E56" i="6"/>
  <c r="E55" i="6"/>
  <c r="F35" i="6" a="1"/>
  <c r="F35" i="6"/>
  <c r="F36" i="6"/>
  <c r="F37" i="6"/>
  <c r="E32" i="6"/>
  <c r="C31" i="6"/>
  <c r="C32" i="6"/>
  <c r="C30" i="6"/>
  <c r="A30" i="6"/>
  <c r="A31" i="6"/>
  <c r="A32" i="6"/>
  <c r="E30" i="6"/>
  <c r="K27" i="6"/>
  <c r="I27" i="6"/>
  <c r="G27" i="6"/>
  <c r="J30" i="6"/>
  <c r="J31" i="6"/>
  <c r="J32" i="6"/>
  <c r="K30" i="6"/>
  <c r="K31" i="6"/>
  <c r="K32" i="6"/>
  <c r="G32" i="6"/>
  <c r="E31" i="6"/>
  <c r="J29" i="6"/>
  <c r="E2" i="30"/>
  <c r="F2" i="30"/>
  <c r="E3" i="30"/>
  <c r="F3" i="30"/>
  <c r="E4" i="30"/>
  <c r="F4" i="30"/>
  <c r="C6" i="30" a="1"/>
  <c r="C6" i="30"/>
  <c r="C7" i="30"/>
  <c r="C8" i="30"/>
  <c r="F80" i="30"/>
  <c r="G80" i="30"/>
  <c r="H80" i="30"/>
  <c r="F58" i="30"/>
  <c r="L76" i="30"/>
  <c r="E57" i="30"/>
  <c r="K75" i="30"/>
  <c r="J74" i="30"/>
  <c r="F57" i="30"/>
  <c r="L75" i="30"/>
  <c r="E58" i="30"/>
  <c r="K76" i="30"/>
  <c r="F56" i="30"/>
  <c r="L74" i="30"/>
  <c r="J76" i="30"/>
  <c r="E56" i="30"/>
  <c r="K74" i="30"/>
  <c r="J75" i="30"/>
  <c r="K79" i="30"/>
  <c r="F79" i="30"/>
  <c r="G79" i="30"/>
  <c r="H79" i="30"/>
  <c r="F78" i="30"/>
  <c r="G78" i="30"/>
  <c r="H78" i="30"/>
  <c r="F77" i="30"/>
  <c r="G77" i="30"/>
  <c r="H77" i="30"/>
  <c r="F76" i="30"/>
  <c r="G76" i="30"/>
  <c r="H76" i="30"/>
  <c r="F75" i="30"/>
  <c r="G75" i="30"/>
  <c r="H75" i="30"/>
  <c r="F74" i="30"/>
  <c r="G74" i="30"/>
  <c r="H74" i="30"/>
  <c r="F73" i="30"/>
  <c r="G73" i="30"/>
  <c r="H73" i="30"/>
  <c r="F72" i="30"/>
  <c r="G72" i="30"/>
  <c r="H72" i="30"/>
  <c r="F71" i="30"/>
  <c r="G71" i="30"/>
  <c r="H71" i="30"/>
  <c r="F70" i="30"/>
  <c r="G70" i="30"/>
  <c r="H70" i="30"/>
  <c r="F69" i="30"/>
  <c r="G69" i="30"/>
  <c r="H69" i="30"/>
  <c r="F68" i="30"/>
  <c r="G68" i="30"/>
  <c r="H68" i="30"/>
  <c r="F67" i="30"/>
  <c r="G67" i="30"/>
  <c r="H67" i="30"/>
  <c r="F66" i="30"/>
  <c r="G66" i="30"/>
  <c r="H66" i="30"/>
  <c r="F65" i="30"/>
  <c r="G65" i="30"/>
  <c r="H65" i="30"/>
  <c r="F64" i="30"/>
  <c r="G64" i="30"/>
  <c r="H64" i="30"/>
  <c r="F63" i="30"/>
  <c r="G63" i="30"/>
  <c r="H63" i="30"/>
  <c r="F62" i="30"/>
  <c r="G62" i="30"/>
  <c r="H62" i="30"/>
  <c r="F61" i="30"/>
  <c r="G61" i="30"/>
  <c r="H61" i="30"/>
  <c r="F60" i="30"/>
  <c r="G60" i="30"/>
  <c r="H60" i="30"/>
  <c r="C60" i="30" a="1"/>
  <c r="C60" i="30"/>
  <c r="C61" i="30"/>
  <c r="C62" i="30"/>
  <c r="E29" i="30"/>
  <c r="F29" i="30"/>
  <c r="E30" i="30"/>
  <c r="F30" i="30"/>
  <c r="E31" i="30"/>
  <c r="F31" i="30"/>
  <c r="C33" i="30" a="1"/>
  <c r="C33" i="30"/>
  <c r="C34" i="30"/>
  <c r="C35" i="30"/>
  <c r="F53" i="30"/>
  <c r="G53" i="30"/>
  <c r="H53" i="30"/>
  <c r="L49" i="30"/>
  <c r="K48" i="30"/>
  <c r="J47" i="30"/>
  <c r="L48" i="30"/>
  <c r="K49" i="30"/>
  <c r="L47" i="30"/>
  <c r="J49" i="30"/>
  <c r="K47" i="30"/>
  <c r="J48" i="30"/>
  <c r="K52" i="30"/>
  <c r="F52" i="30"/>
  <c r="G52" i="30"/>
  <c r="H52" i="30"/>
  <c r="F51" i="30"/>
  <c r="G51" i="30"/>
  <c r="H51" i="30"/>
  <c r="F50" i="30"/>
  <c r="G50" i="30"/>
  <c r="H50" i="30"/>
  <c r="F49" i="30"/>
  <c r="G49" i="30"/>
  <c r="H49" i="30"/>
  <c r="F48" i="30"/>
  <c r="G48" i="30"/>
  <c r="H48" i="30"/>
  <c r="F47" i="30"/>
  <c r="G47" i="30"/>
  <c r="H47" i="30"/>
  <c r="F46" i="30"/>
  <c r="G46" i="30"/>
  <c r="H46" i="30"/>
  <c r="F45" i="30"/>
  <c r="G45" i="30"/>
  <c r="H45" i="30"/>
  <c r="F44" i="30"/>
  <c r="G44" i="30"/>
  <c r="H44" i="30"/>
  <c r="F43" i="30"/>
  <c r="G43" i="30"/>
  <c r="H43" i="30"/>
  <c r="F42" i="30"/>
  <c r="G42" i="30"/>
  <c r="H42" i="30"/>
  <c r="F41" i="30"/>
  <c r="G41" i="30"/>
  <c r="H41" i="30"/>
  <c r="F40" i="30"/>
  <c r="G40" i="30"/>
  <c r="H40" i="30"/>
  <c r="F39" i="30"/>
  <c r="G39" i="30"/>
  <c r="H39" i="30"/>
  <c r="F38" i="30"/>
  <c r="G38" i="30"/>
  <c r="H38" i="30"/>
  <c r="F37" i="30"/>
  <c r="G37" i="30"/>
  <c r="H37" i="30"/>
  <c r="F36" i="30"/>
  <c r="G36" i="30"/>
  <c r="H36" i="30"/>
  <c r="F35" i="30"/>
  <c r="G35" i="30"/>
  <c r="H35" i="30"/>
  <c r="F34" i="30"/>
  <c r="G34" i="30"/>
  <c r="H34" i="30"/>
  <c r="F33" i="30"/>
  <c r="G33" i="30"/>
  <c r="H33" i="30"/>
  <c r="F85" i="24"/>
  <c r="F86" i="24"/>
  <c r="F87" i="24"/>
  <c r="F88" i="24"/>
  <c r="F89" i="24"/>
  <c r="F90" i="24"/>
  <c r="F91" i="24"/>
  <c r="F84" i="24"/>
  <c r="B85" i="24"/>
  <c r="B86" i="24"/>
  <c r="B87" i="24"/>
  <c r="B88" i="24"/>
  <c r="B89" i="24"/>
  <c r="B90" i="24"/>
  <c r="B91" i="24"/>
  <c r="B84" i="24"/>
  <c r="D2" i="24"/>
  <c r="D3" i="24"/>
  <c r="D4" i="24"/>
  <c r="D5" i="24"/>
  <c r="E2" i="24"/>
  <c r="E3" i="24"/>
  <c r="E4" i="24"/>
  <c r="E5" i="24"/>
  <c r="D6" i="24"/>
  <c r="E6" i="24"/>
  <c r="B11" i="24" a="1"/>
  <c r="B11" i="24"/>
  <c r="B12" i="24"/>
  <c r="B13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D84" i="24"/>
  <c r="H91" i="24"/>
  <c r="I91" i="24"/>
  <c r="E91" i="24"/>
  <c r="D91" i="24"/>
  <c r="H90" i="24"/>
  <c r="I90" i="24"/>
  <c r="E90" i="24"/>
  <c r="D90" i="24"/>
  <c r="H89" i="24"/>
  <c r="I89" i="24"/>
  <c r="E89" i="24"/>
  <c r="D89" i="24"/>
  <c r="H88" i="24"/>
  <c r="I88" i="24"/>
  <c r="E88" i="24"/>
  <c r="D88" i="24"/>
  <c r="H87" i="24"/>
  <c r="I87" i="24"/>
  <c r="E87" i="24"/>
  <c r="D87" i="24"/>
  <c r="H86" i="24"/>
  <c r="I86" i="24"/>
  <c r="E86" i="24"/>
  <c r="D86" i="24"/>
  <c r="H85" i="24"/>
  <c r="I85" i="24"/>
  <c r="E85" i="24"/>
  <c r="D85" i="24"/>
  <c r="H84" i="24"/>
  <c r="I84" i="24"/>
  <c r="E84" i="24"/>
  <c r="F44" i="24"/>
  <c r="F45" i="24"/>
  <c r="F46" i="24"/>
  <c r="F47" i="24"/>
  <c r="F48" i="24"/>
  <c r="F49" i="24"/>
  <c r="F50" i="24"/>
  <c r="F43" i="24"/>
  <c r="B44" i="24"/>
  <c r="B45" i="24"/>
  <c r="B46" i="24"/>
  <c r="B47" i="24"/>
  <c r="B48" i="24"/>
  <c r="B49" i="24"/>
  <c r="B50" i="24"/>
  <c r="B43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D43" i="24"/>
  <c r="H50" i="24"/>
  <c r="I50" i="24"/>
  <c r="E50" i="24"/>
  <c r="D50" i="24"/>
  <c r="H49" i="24"/>
  <c r="I49" i="24"/>
  <c r="E49" i="24"/>
  <c r="D49" i="24"/>
  <c r="H48" i="24"/>
  <c r="I48" i="24"/>
  <c r="E48" i="24"/>
  <c r="D48" i="24"/>
  <c r="H47" i="24"/>
  <c r="I47" i="24"/>
  <c r="E47" i="24"/>
  <c r="D47" i="24"/>
  <c r="H46" i="24"/>
  <c r="I46" i="24"/>
  <c r="E46" i="24"/>
  <c r="D46" i="24"/>
  <c r="H45" i="24"/>
  <c r="I45" i="24"/>
  <c r="E45" i="24"/>
  <c r="D45" i="24"/>
  <c r="H44" i="24"/>
  <c r="I44" i="24"/>
  <c r="E44" i="24"/>
  <c r="D44" i="24"/>
  <c r="H43" i="24"/>
  <c r="I43" i="24"/>
  <c r="E43" i="24"/>
  <c r="D80" i="23"/>
  <c r="D81" i="23"/>
  <c r="D82" i="23"/>
  <c r="D83" i="23"/>
  <c r="D84" i="23"/>
  <c r="F80" i="23"/>
  <c r="F81" i="23"/>
  <c r="F82" i="23"/>
  <c r="F83" i="23"/>
  <c r="F84" i="23"/>
  <c r="B91" i="23" a="1"/>
  <c r="B91" i="23"/>
  <c r="B92" i="23"/>
  <c r="E81" i="23"/>
  <c r="E82" i="23"/>
  <c r="E83" i="23"/>
  <c r="E84" i="23"/>
  <c r="E85" i="23"/>
  <c r="E86" i="23"/>
  <c r="E87" i="23"/>
  <c r="E80" i="23"/>
  <c r="B81" i="23"/>
  <c r="B82" i="23"/>
  <c r="B83" i="23"/>
  <c r="B84" i="23"/>
  <c r="B85" i="23"/>
  <c r="B86" i="23"/>
  <c r="B87" i="23"/>
  <c r="B80" i="23"/>
  <c r="D2" i="23"/>
  <c r="D3" i="23"/>
  <c r="D4" i="23"/>
  <c r="D5" i="23"/>
  <c r="D6" i="23"/>
  <c r="F2" i="23"/>
  <c r="F3" i="23"/>
  <c r="F4" i="23"/>
  <c r="F5" i="23"/>
  <c r="F6" i="23"/>
  <c r="B13" i="23" a="1"/>
  <c r="B13" i="23"/>
  <c r="B14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H87" i="23"/>
  <c r="I87" i="23"/>
  <c r="F87" i="23"/>
  <c r="D87" i="23"/>
  <c r="H86" i="23"/>
  <c r="I86" i="23"/>
  <c r="F86" i="23"/>
  <c r="D86" i="23"/>
  <c r="H85" i="23"/>
  <c r="I85" i="23"/>
  <c r="F85" i="23"/>
  <c r="D85" i="23"/>
  <c r="H84" i="23"/>
  <c r="I84" i="23"/>
  <c r="H83" i="23"/>
  <c r="I83" i="23"/>
  <c r="H82" i="23"/>
  <c r="I82" i="23"/>
  <c r="H81" i="23"/>
  <c r="I81" i="23"/>
  <c r="H80" i="23"/>
  <c r="I80" i="23"/>
  <c r="E42" i="23"/>
  <c r="E43" i="23"/>
  <c r="E44" i="23"/>
  <c r="E45" i="23"/>
  <c r="E46" i="23"/>
  <c r="E47" i="23"/>
  <c r="E48" i="23"/>
  <c r="E41" i="23"/>
  <c r="B42" i="23"/>
  <c r="B43" i="23"/>
  <c r="B44" i="23"/>
  <c r="B45" i="23"/>
  <c r="B46" i="23"/>
  <c r="B47" i="23"/>
  <c r="B48" i="23"/>
  <c r="B41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D41" i="23"/>
  <c r="D42" i="23"/>
  <c r="D43" i="23"/>
  <c r="H48" i="23"/>
  <c r="I48" i="23"/>
  <c r="F48" i="23"/>
  <c r="D48" i="23"/>
  <c r="H47" i="23"/>
  <c r="I47" i="23"/>
  <c r="F47" i="23"/>
  <c r="D47" i="23"/>
  <c r="H46" i="23"/>
  <c r="I46" i="23"/>
  <c r="F46" i="23"/>
  <c r="D46" i="23"/>
  <c r="H45" i="23"/>
  <c r="I45" i="23"/>
  <c r="F45" i="23"/>
  <c r="D45" i="23"/>
  <c r="H44" i="23"/>
  <c r="I44" i="23"/>
  <c r="F44" i="23"/>
  <c r="D44" i="23"/>
  <c r="H43" i="23"/>
  <c r="I43" i="23"/>
  <c r="F43" i="23"/>
  <c r="H42" i="23"/>
  <c r="I42" i="23"/>
  <c r="F42" i="23"/>
  <c r="H41" i="23"/>
  <c r="I41" i="23"/>
  <c r="F41" i="23"/>
  <c r="B81" i="21"/>
  <c r="B82" i="21"/>
  <c r="B83" i="21"/>
  <c r="B84" i="21"/>
  <c r="B85" i="21"/>
  <c r="B86" i="21"/>
  <c r="B87" i="21"/>
  <c r="B80" i="21"/>
  <c r="G81" i="21"/>
  <c r="G82" i="21"/>
  <c r="G83" i="21"/>
  <c r="G84" i="21"/>
  <c r="G85" i="21"/>
  <c r="G86" i="21"/>
  <c r="G87" i="21"/>
  <c r="G80" i="21"/>
  <c r="D2" i="21"/>
  <c r="D3" i="21"/>
  <c r="D4" i="21"/>
  <c r="D5" i="21"/>
  <c r="E2" i="21"/>
  <c r="F2" i="21"/>
  <c r="E3" i="21"/>
  <c r="F3" i="21"/>
  <c r="E4" i="21"/>
  <c r="F4" i="21"/>
  <c r="E5" i="21"/>
  <c r="F5" i="21"/>
  <c r="D6" i="21"/>
  <c r="E6" i="21"/>
  <c r="F6" i="21"/>
  <c r="H2" i="21"/>
  <c r="H3" i="21"/>
  <c r="H4" i="21"/>
  <c r="H5" i="21"/>
  <c r="H6" i="21"/>
  <c r="B13" i="21" a="1"/>
  <c r="B13" i="21"/>
  <c r="B14" i="21"/>
  <c r="B15" i="21"/>
  <c r="B16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80" i="21"/>
  <c r="D81" i="21"/>
  <c r="D82" i="21"/>
  <c r="D83" i="21"/>
  <c r="E80" i="21"/>
  <c r="F80" i="21"/>
  <c r="E81" i="21"/>
  <c r="F81" i="21"/>
  <c r="E82" i="21"/>
  <c r="F82" i="21"/>
  <c r="E83" i="21"/>
  <c r="F83" i="21"/>
  <c r="D84" i="21"/>
  <c r="E84" i="21"/>
  <c r="F84" i="21"/>
  <c r="H80" i="21"/>
  <c r="H81" i="21"/>
  <c r="H82" i="21"/>
  <c r="H83" i="21"/>
  <c r="H84" i="21"/>
  <c r="B91" i="21" a="1"/>
  <c r="B91" i="21"/>
  <c r="B92" i="21"/>
  <c r="B93" i="21"/>
  <c r="B94" i="21"/>
  <c r="J87" i="21"/>
  <c r="K87" i="21"/>
  <c r="H87" i="21"/>
  <c r="F87" i="21"/>
  <c r="E87" i="21"/>
  <c r="D87" i="21"/>
  <c r="J86" i="21"/>
  <c r="K86" i="21"/>
  <c r="H86" i="21"/>
  <c r="F86" i="21"/>
  <c r="E86" i="21"/>
  <c r="D86" i="21"/>
  <c r="J85" i="21"/>
  <c r="K85" i="21"/>
  <c r="H85" i="21"/>
  <c r="F85" i="21"/>
  <c r="E85" i="21"/>
  <c r="D85" i="21"/>
  <c r="J84" i="21"/>
  <c r="K84" i="21"/>
  <c r="J83" i="21"/>
  <c r="K83" i="21"/>
  <c r="J82" i="21"/>
  <c r="K82" i="21"/>
  <c r="J81" i="21"/>
  <c r="K81" i="21"/>
  <c r="J80" i="21"/>
  <c r="K80" i="21"/>
  <c r="D41" i="21"/>
  <c r="D42" i="21"/>
  <c r="D43" i="21"/>
  <c r="D44" i="21"/>
  <c r="E41" i="21"/>
  <c r="F41" i="21"/>
  <c r="E42" i="21"/>
  <c r="F42" i="21"/>
  <c r="E43" i="21"/>
  <c r="F43" i="21"/>
  <c r="E44" i="21"/>
  <c r="F44" i="21"/>
  <c r="D45" i="21"/>
  <c r="E45" i="21"/>
  <c r="F45" i="21"/>
  <c r="H41" i="21"/>
  <c r="H42" i="21"/>
  <c r="H43" i="21"/>
  <c r="H44" i="21"/>
  <c r="H45" i="21"/>
  <c r="B52" i="21" a="1"/>
  <c r="B52" i="21"/>
  <c r="B53" i="21"/>
  <c r="B54" i="21"/>
  <c r="B55" i="21"/>
  <c r="G42" i="21"/>
  <c r="G43" i="21"/>
  <c r="G44" i="21"/>
  <c r="G45" i="21"/>
  <c r="G46" i="21"/>
  <c r="G47" i="21"/>
  <c r="G48" i="21"/>
  <c r="G41" i="21"/>
  <c r="B42" i="21"/>
  <c r="B43" i="21"/>
  <c r="B44" i="21"/>
  <c r="B45" i="21"/>
  <c r="B46" i="21"/>
  <c r="B47" i="21"/>
  <c r="B48" i="21"/>
  <c r="B41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J48" i="21"/>
  <c r="K48" i="21"/>
  <c r="H48" i="21"/>
  <c r="F48" i="21"/>
  <c r="E48" i="21"/>
  <c r="D48" i="21"/>
  <c r="J47" i="21"/>
  <c r="K47" i="21"/>
  <c r="H47" i="21"/>
  <c r="F47" i="21"/>
  <c r="E47" i="21"/>
  <c r="D47" i="21"/>
  <c r="J46" i="21"/>
  <c r="K46" i="21"/>
  <c r="H46" i="21"/>
  <c r="F46" i="21"/>
  <c r="E46" i="21"/>
  <c r="D46" i="21"/>
  <c r="J45" i="21"/>
  <c r="K45" i="21"/>
  <c r="J44" i="21"/>
  <c r="K44" i="21"/>
  <c r="J43" i="21"/>
  <c r="K43" i="21"/>
  <c r="J42" i="21"/>
  <c r="K42" i="21"/>
  <c r="J41" i="21"/>
  <c r="K41" i="21"/>
  <c r="M39" i="10"/>
  <c r="M40" i="10"/>
  <c r="M41" i="10"/>
  <c r="M42" i="10"/>
  <c r="N39" i="10"/>
  <c r="N40" i="10"/>
  <c r="N41" i="10"/>
  <c r="N42" i="10"/>
  <c r="M43" i="10"/>
  <c r="N43" i="10"/>
  <c r="H50" i="10" a="1"/>
  <c r="H50" i="10"/>
  <c r="H51" i="10"/>
  <c r="H52" i="10"/>
  <c r="I46" i="10"/>
  <c r="I48" i="10"/>
  <c r="N46" i="10"/>
  <c r="M46" i="10"/>
  <c r="N45" i="10"/>
  <c r="M45" i="10"/>
  <c r="N44" i="10"/>
  <c r="M44" i="10"/>
  <c r="C44" i="10"/>
  <c r="H40" i="10"/>
  <c r="H43" i="10"/>
  <c r="H22" i="10"/>
  <c r="H32" i="10" a="1"/>
  <c r="H32" i="10"/>
  <c r="H33" i="10"/>
  <c r="H34" i="10"/>
  <c r="I28" i="10"/>
  <c r="I30" i="10"/>
  <c r="M21" i="10"/>
  <c r="M22" i="10"/>
  <c r="M23" i="10"/>
  <c r="M24" i="10"/>
  <c r="N21" i="10"/>
  <c r="N22" i="10"/>
  <c r="N23" i="10"/>
  <c r="N24" i="10"/>
  <c r="M25" i="10"/>
  <c r="N25" i="10"/>
  <c r="N28" i="10"/>
  <c r="M28" i="10"/>
  <c r="N27" i="10"/>
  <c r="M27" i="10"/>
  <c r="N26" i="10"/>
  <c r="M26" i="10"/>
  <c r="C26" i="10"/>
  <c r="H25" i="10"/>
  <c r="Y201" i="15"/>
  <c r="Z201" i="15" s="1"/>
  <c r="AA201" i="15" s="1"/>
  <c r="AB201" i="15" s="1"/>
  <c r="C2" i="15" s="1"/>
  <c r="Y202" i="15"/>
  <c r="Z202" i="15" s="1"/>
  <c r="AA202" i="15" s="1"/>
  <c r="AB202" i="15" s="1"/>
  <c r="C3" i="15" s="1"/>
  <c r="Y203" i="15"/>
  <c r="Z203" i="15" s="1"/>
  <c r="AA203" i="15" s="1"/>
  <c r="AB203" i="15" s="1"/>
  <c r="C4" i="15" s="1"/>
  <c r="BC26" i="15" s="1"/>
  <c r="Y204" i="15"/>
  <c r="Z204" i="15" s="1"/>
  <c r="AA204" i="15" s="1"/>
  <c r="AB204" i="15" s="1"/>
  <c r="C5" i="15" s="1"/>
  <c r="Y205" i="15"/>
  <c r="Z205" i="15" s="1"/>
  <c r="AA205" i="15" s="1"/>
  <c r="AB205" i="15" s="1"/>
  <c r="C6" i="15" s="1"/>
  <c r="Y206" i="15"/>
  <c r="Z206" i="15" s="1"/>
  <c r="AA206" i="15" s="1"/>
  <c r="AB206" i="15" s="1"/>
  <c r="C7" i="15" s="1"/>
  <c r="Y207" i="15"/>
  <c r="Z207" i="15" s="1"/>
  <c r="AA207" i="15" s="1"/>
  <c r="AB207" i="15" s="1"/>
  <c r="C8" i="15" s="1"/>
  <c r="Y208" i="15"/>
  <c r="Z208" i="15" s="1"/>
  <c r="AA208" i="15" s="1"/>
  <c r="AB208" i="15" s="1"/>
  <c r="C9" i="15" s="1"/>
  <c r="Y209" i="15"/>
  <c r="Z209" i="15" s="1"/>
  <c r="AA209" i="15" s="1"/>
  <c r="AB209" i="15" s="1"/>
  <c r="C10" i="15" s="1"/>
  <c r="Y210" i="15"/>
  <c r="Z210" i="15" s="1"/>
  <c r="AA210" i="15" s="1"/>
  <c r="AB210" i="15" s="1"/>
  <c r="C11" i="15" s="1"/>
  <c r="Y211" i="15"/>
  <c r="Z211" i="15" s="1"/>
  <c r="AA211" i="15" s="1"/>
  <c r="AB211" i="15" s="1"/>
  <c r="C12" i="15" s="1"/>
  <c r="AA191" i="15" s="1"/>
  <c r="Y212" i="15"/>
  <c r="Z212" i="15" s="1"/>
  <c r="AA212" i="15" s="1"/>
  <c r="AB212" i="15" s="1"/>
  <c r="C13" i="15" s="1"/>
  <c r="Y213" i="15"/>
  <c r="Z213" i="15" s="1"/>
  <c r="AA213" i="15" s="1"/>
  <c r="AB213" i="15" s="1"/>
  <c r="C14" i="15" s="1"/>
  <c r="Y214" i="15"/>
  <c r="Z214" i="15" s="1"/>
  <c r="AA214" i="15" s="1"/>
  <c r="AB214" i="15" s="1"/>
  <c r="C15" i="15" s="1"/>
  <c r="Y215" i="15"/>
  <c r="Z215" i="15" s="1"/>
  <c r="AA215" i="15" s="1"/>
  <c r="AB215" i="15" s="1"/>
  <c r="C16" i="15" s="1"/>
  <c r="Y216" i="15"/>
  <c r="Z216" i="15" s="1"/>
  <c r="AA216" i="15" s="1"/>
  <c r="AB216" i="15" s="1"/>
  <c r="C17" i="15" s="1"/>
  <c r="AF17" i="15" s="1"/>
  <c r="AM17" i="15" s="1"/>
  <c r="Y217" i="15"/>
  <c r="Z217" i="15" s="1"/>
  <c r="AA217" i="15" s="1"/>
  <c r="AB217" i="15" s="1"/>
  <c r="C18" i="15" s="1"/>
  <c r="AA197" i="15" s="1"/>
  <c r="Y218" i="15"/>
  <c r="Z218" i="15" s="1"/>
  <c r="AA218" i="15" s="1"/>
  <c r="AB218" i="15" s="1"/>
  <c r="C19" i="15" s="1"/>
  <c r="Y219" i="15"/>
  <c r="Z219" i="15" s="1"/>
  <c r="AA219" i="15" s="1"/>
  <c r="AB219" i="15" s="1"/>
  <c r="C20" i="15" s="1"/>
  <c r="Y181" i="15"/>
  <c r="C2" i="20" s="1"/>
  <c r="A2" i="20"/>
  <c r="V2" i="20" s="1"/>
  <c r="Y182" i="15"/>
  <c r="C3" i="20" s="1"/>
  <c r="O43" i="15" a="1"/>
  <c r="O43" i="15"/>
  <c r="I43" i="15" a="1"/>
  <c r="I43" i="15"/>
  <c r="BK4" i="31"/>
  <c r="AA411" i="31"/>
  <c r="AB411" i="31"/>
  <c r="AC411" i="31"/>
  <c r="AA412" i="31"/>
  <c r="AB412" i="31"/>
  <c r="AC412" i="31"/>
  <c r="AA413" i="31"/>
  <c r="AB413" i="31"/>
  <c r="AC413" i="31"/>
  <c r="AA414" i="31"/>
  <c r="AB414" i="31"/>
  <c r="AC414" i="31"/>
  <c r="AA415" i="31"/>
  <c r="AB415" i="31"/>
  <c r="AC415" i="31"/>
  <c r="AA416" i="31"/>
  <c r="AB416" i="31"/>
  <c r="AC416" i="31"/>
  <c r="AA417" i="31"/>
  <c r="AB417" i="31"/>
  <c r="AC417" i="31"/>
  <c r="AA418" i="31"/>
  <c r="AB418" i="31"/>
  <c r="AC418" i="31"/>
  <c r="AA419" i="31"/>
  <c r="AB419" i="31"/>
  <c r="AC419" i="31"/>
  <c r="AA420" i="31"/>
  <c r="AB420" i="31"/>
  <c r="AC420" i="31"/>
  <c r="AA421" i="31"/>
  <c r="AB421" i="31"/>
  <c r="AC421" i="31"/>
  <c r="AA422" i="31"/>
  <c r="AB422" i="31"/>
  <c r="AC422" i="31"/>
  <c r="AA423" i="31"/>
  <c r="AB423" i="31"/>
  <c r="AC423" i="31"/>
  <c r="AA424" i="31"/>
  <c r="AB424" i="31"/>
  <c r="AC424" i="31"/>
  <c r="AA425" i="31"/>
  <c r="AB425" i="31"/>
  <c r="AC425" i="31"/>
  <c r="AA426" i="31"/>
  <c r="AB426" i="31"/>
  <c r="AC426" i="31"/>
  <c r="AA427" i="31"/>
  <c r="AB427" i="31"/>
  <c r="AC427" i="31"/>
  <c r="AA428" i="31"/>
  <c r="AB428" i="31"/>
  <c r="AC428" i="31"/>
  <c r="AA429" i="31"/>
  <c r="AB429" i="31"/>
  <c r="AC429" i="31"/>
  <c r="AA430" i="31"/>
  <c r="AB430" i="31"/>
  <c r="AC430" i="31"/>
  <c r="AA431" i="31"/>
  <c r="AB431" i="31"/>
  <c r="AC431" i="31"/>
  <c r="AA432" i="31"/>
  <c r="AB432" i="31"/>
  <c r="AC432" i="31"/>
  <c r="AA433" i="31"/>
  <c r="AB433" i="31"/>
  <c r="AC433" i="31"/>
  <c r="AA434" i="31"/>
  <c r="AB434" i="31"/>
  <c r="AC434" i="31"/>
  <c r="AA435" i="31"/>
  <c r="AB435" i="31"/>
  <c r="AC435" i="31"/>
  <c r="AA436" i="31"/>
  <c r="AB436" i="31"/>
  <c r="AC436" i="31"/>
  <c r="AA437" i="31"/>
  <c r="AB437" i="31"/>
  <c r="AC437" i="31"/>
  <c r="AA438" i="31"/>
  <c r="AB438" i="31"/>
  <c r="AC438" i="31"/>
  <c r="AA439" i="31"/>
  <c r="AB439" i="31"/>
  <c r="AC439" i="31"/>
  <c r="AA440" i="31"/>
  <c r="AB440" i="31"/>
  <c r="AC440" i="31"/>
  <c r="AA441" i="31"/>
  <c r="AB441" i="31"/>
  <c r="AC441" i="31"/>
  <c r="AA442" i="31"/>
  <c r="AB442" i="31"/>
  <c r="AC442" i="31"/>
  <c r="AA443" i="31"/>
  <c r="AB443" i="31"/>
  <c r="AC443" i="31"/>
  <c r="AA444" i="31"/>
  <c r="AB444" i="31"/>
  <c r="AC444" i="31"/>
  <c r="AA445" i="31"/>
  <c r="AB445" i="31"/>
  <c r="AC445" i="31"/>
  <c r="AA446" i="31"/>
  <c r="AB446" i="31"/>
  <c r="AC446" i="31"/>
  <c r="AA447" i="31"/>
  <c r="AB447" i="31"/>
  <c r="AC447" i="31"/>
  <c r="AA448" i="31"/>
  <c r="AB448" i="31"/>
  <c r="AC448" i="31"/>
  <c r="AA449" i="31"/>
  <c r="AB449" i="31"/>
  <c r="AC449" i="31"/>
  <c r="AA450" i="31"/>
  <c r="AB450" i="31"/>
  <c r="AC450" i="31"/>
  <c r="AA451" i="31"/>
  <c r="AB451" i="31"/>
  <c r="AC451" i="31"/>
  <c r="AA452" i="31"/>
  <c r="AB452" i="31"/>
  <c r="AC452" i="31"/>
  <c r="AA453" i="31"/>
  <c r="AB453" i="31"/>
  <c r="AC453" i="31"/>
  <c r="AA454" i="31"/>
  <c r="AB454" i="31"/>
  <c r="AC454" i="31"/>
  <c r="AA455" i="31"/>
  <c r="AB455" i="31"/>
  <c r="AC455" i="31"/>
  <c r="AA456" i="31"/>
  <c r="AB456" i="31"/>
  <c r="AC456" i="31"/>
  <c r="AA457" i="31"/>
  <c r="AB457" i="31"/>
  <c r="AC457" i="31"/>
  <c r="AA458" i="31"/>
  <c r="AB458" i="31"/>
  <c r="AC458" i="31"/>
  <c r="AA459" i="31"/>
  <c r="AB459" i="31"/>
  <c r="AC459" i="31"/>
  <c r="AA460" i="31"/>
  <c r="AB460" i="31"/>
  <c r="AC460" i="31"/>
  <c r="AA461" i="31"/>
  <c r="AB461" i="31"/>
  <c r="AC461" i="31"/>
  <c r="AA462" i="31"/>
  <c r="AB462" i="31"/>
  <c r="AC462" i="31"/>
  <c r="AA463" i="31"/>
  <c r="AB463" i="31"/>
  <c r="AC463" i="31"/>
  <c r="AA464" i="31"/>
  <c r="AB464" i="31"/>
  <c r="AC464" i="31"/>
  <c r="AA465" i="31"/>
  <c r="AB465" i="31"/>
  <c r="AC465" i="31"/>
  <c r="AA466" i="31"/>
  <c r="AB466" i="31"/>
  <c r="AC466" i="31"/>
  <c r="AA467" i="31"/>
  <c r="AB467" i="31"/>
  <c r="AC467" i="31"/>
  <c r="AA468" i="31"/>
  <c r="AB468" i="31"/>
  <c r="AC468" i="31"/>
  <c r="AA469" i="31"/>
  <c r="AB469" i="31"/>
  <c r="AC469" i="31"/>
  <c r="AA470" i="31"/>
  <c r="AB470" i="31"/>
  <c r="AC470" i="31"/>
  <c r="AA471" i="31"/>
  <c r="AB471" i="31"/>
  <c r="AC471" i="31"/>
  <c r="AA472" i="31"/>
  <c r="AB472" i="31"/>
  <c r="AC472" i="31"/>
  <c r="AA473" i="31"/>
  <c r="AB473" i="31"/>
  <c r="AC473" i="31"/>
  <c r="AA474" i="31"/>
  <c r="AB474" i="31"/>
  <c r="AC474" i="31"/>
  <c r="AA475" i="31"/>
  <c r="AB475" i="31"/>
  <c r="AC475" i="31"/>
  <c r="AA476" i="31"/>
  <c r="AB476" i="31"/>
  <c r="AC476" i="31"/>
  <c r="AA477" i="31"/>
  <c r="AB477" i="31"/>
  <c r="AC477" i="31"/>
  <c r="AA478" i="31"/>
  <c r="AB478" i="31"/>
  <c r="AC478" i="31"/>
  <c r="AA479" i="31"/>
  <c r="AB479" i="31"/>
  <c r="AC479" i="31"/>
  <c r="AA480" i="31"/>
  <c r="AB480" i="31"/>
  <c r="AC480" i="31"/>
  <c r="AA481" i="31"/>
  <c r="AB481" i="31"/>
  <c r="AC481" i="31"/>
  <c r="AA482" i="31"/>
  <c r="AB482" i="31"/>
  <c r="AC482" i="31"/>
  <c r="AA483" i="31"/>
  <c r="AB483" i="31"/>
  <c r="AC483" i="31"/>
  <c r="AA484" i="31"/>
  <c r="AB484" i="31"/>
  <c r="AC484" i="31"/>
  <c r="AA485" i="31"/>
  <c r="AB485" i="31"/>
  <c r="AC485" i="31"/>
  <c r="AA486" i="31"/>
  <c r="AB486" i="31"/>
  <c r="AC486" i="31"/>
  <c r="AA487" i="31"/>
  <c r="AB487" i="31"/>
  <c r="AC487" i="31"/>
  <c r="AA488" i="31"/>
  <c r="AB488" i="31"/>
  <c r="AC488" i="31"/>
  <c r="AA489" i="31"/>
  <c r="AB489" i="31"/>
  <c r="AC489" i="31"/>
  <c r="AA490" i="31"/>
  <c r="AB490" i="31"/>
  <c r="AC490" i="31"/>
  <c r="AA491" i="31"/>
  <c r="AB491" i="31"/>
  <c r="AC491" i="31"/>
  <c r="AA492" i="31"/>
  <c r="AB492" i="31"/>
  <c r="AC492" i="31"/>
  <c r="AA493" i="31"/>
  <c r="AB493" i="31"/>
  <c r="AC493" i="31"/>
  <c r="AA494" i="31"/>
  <c r="AB494" i="31"/>
  <c r="AC494" i="31"/>
  <c r="AA495" i="31"/>
  <c r="AB495" i="31"/>
  <c r="AC495" i="31"/>
  <c r="AA496" i="31"/>
  <c r="AB496" i="31"/>
  <c r="AC496" i="31"/>
  <c r="AA497" i="31"/>
  <c r="AB497" i="31"/>
  <c r="AC497" i="31"/>
  <c r="AA498" i="31"/>
  <c r="AB498" i="31"/>
  <c r="AC498" i="31"/>
  <c r="AA499" i="31"/>
  <c r="AB499" i="31"/>
  <c r="AC499" i="31"/>
  <c r="AA500" i="31"/>
  <c r="AB500" i="31"/>
  <c r="AC500" i="31"/>
  <c r="AA501" i="31"/>
  <c r="AB501" i="31"/>
  <c r="AC501" i="31"/>
  <c r="AA502" i="31"/>
  <c r="AB502" i="31"/>
  <c r="AC502" i="31"/>
  <c r="AA503" i="31"/>
  <c r="AB503" i="31"/>
  <c r="AC503" i="31"/>
  <c r="AA504" i="31"/>
  <c r="AB504" i="31"/>
  <c r="AC504" i="31"/>
  <c r="AA505" i="31"/>
  <c r="AB505" i="31"/>
  <c r="AC505" i="31"/>
  <c r="AA506" i="31"/>
  <c r="AB506" i="31"/>
  <c r="AC506" i="31"/>
  <c r="AA507" i="31"/>
  <c r="AB507" i="31"/>
  <c r="AC507" i="31"/>
  <c r="AA508" i="31"/>
  <c r="AB508" i="31"/>
  <c r="AC508" i="31"/>
  <c r="AC410" i="31"/>
  <c r="AB410" i="31"/>
  <c r="AA410" i="31"/>
  <c r="T411" i="31"/>
  <c r="U411" i="31"/>
  <c r="V411" i="31"/>
  <c r="T412" i="31"/>
  <c r="U412" i="31"/>
  <c r="V412" i="31"/>
  <c r="T413" i="31"/>
  <c r="U413" i="31"/>
  <c r="V413" i="31"/>
  <c r="T414" i="31"/>
  <c r="U414" i="31"/>
  <c r="V414" i="31"/>
  <c r="T415" i="31"/>
  <c r="U415" i="31"/>
  <c r="V415" i="31"/>
  <c r="T416" i="31"/>
  <c r="U416" i="31"/>
  <c r="V416" i="31"/>
  <c r="T417" i="31"/>
  <c r="U417" i="31"/>
  <c r="V417" i="31"/>
  <c r="T418" i="31"/>
  <c r="U418" i="31"/>
  <c r="V418" i="31"/>
  <c r="T419" i="31"/>
  <c r="U419" i="31"/>
  <c r="V419" i="31"/>
  <c r="T420" i="31"/>
  <c r="U420" i="31"/>
  <c r="V420" i="31"/>
  <c r="T421" i="31"/>
  <c r="U421" i="31"/>
  <c r="V421" i="31"/>
  <c r="T422" i="31"/>
  <c r="U422" i="31"/>
  <c r="V422" i="31"/>
  <c r="T423" i="31"/>
  <c r="U423" i="31"/>
  <c r="V423" i="31"/>
  <c r="T424" i="31"/>
  <c r="U424" i="31"/>
  <c r="V424" i="31"/>
  <c r="T425" i="31"/>
  <c r="U425" i="31"/>
  <c r="V425" i="31"/>
  <c r="T426" i="31"/>
  <c r="U426" i="31"/>
  <c r="V426" i="31"/>
  <c r="T427" i="31"/>
  <c r="U427" i="31"/>
  <c r="V427" i="31"/>
  <c r="T428" i="31"/>
  <c r="U428" i="31"/>
  <c r="V428" i="31"/>
  <c r="T429" i="31"/>
  <c r="U429" i="31"/>
  <c r="V429" i="31"/>
  <c r="T430" i="31"/>
  <c r="U430" i="31"/>
  <c r="V430" i="31"/>
  <c r="T431" i="31"/>
  <c r="U431" i="31"/>
  <c r="V431" i="31"/>
  <c r="T432" i="31"/>
  <c r="U432" i="31"/>
  <c r="V432" i="31"/>
  <c r="T433" i="31"/>
  <c r="U433" i="31"/>
  <c r="V433" i="31"/>
  <c r="T434" i="31"/>
  <c r="U434" i="31"/>
  <c r="V434" i="31"/>
  <c r="T435" i="31"/>
  <c r="U435" i="31"/>
  <c r="V435" i="31"/>
  <c r="T436" i="31"/>
  <c r="U436" i="31"/>
  <c r="V436" i="31"/>
  <c r="T437" i="31"/>
  <c r="U437" i="31"/>
  <c r="V437" i="31"/>
  <c r="T438" i="31"/>
  <c r="U438" i="31"/>
  <c r="V438" i="31"/>
  <c r="T439" i="31"/>
  <c r="U439" i="31"/>
  <c r="V439" i="31"/>
  <c r="T440" i="31"/>
  <c r="U440" i="31"/>
  <c r="V440" i="31"/>
  <c r="T441" i="31"/>
  <c r="U441" i="31"/>
  <c r="V441" i="31"/>
  <c r="T442" i="31"/>
  <c r="U442" i="31"/>
  <c r="V442" i="31"/>
  <c r="T443" i="31"/>
  <c r="U443" i="31"/>
  <c r="V443" i="31"/>
  <c r="T444" i="31"/>
  <c r="U444" i="31"/>
  <c r="V444" i="31"/>
  <c r="T445" i="31"/>
  <c r="U445" i="31"/>
  <c r="V445" i="31"/>
  <c r="T446" i="31"/>
  <c r="U446" i="31"/>
  <c r="V446" i="31"/>
  <c r="T447" i="31"/>
  <c r="U447" i="31"/>
  <c r="V447" i="31"/>
  <c r="T448" i="31"/>
  <c r="U448" i="31"/>
  <c r="V448" i="31"/>
  <c r="T449" i="31"/>
  <c r="U449" i="31"/>
  <c r="V449" i="31"/>
  <c r="T450" i="31"/>
  <c r="U450" i="31"/>
  <c r="V450" i="31"/>
  <c r="T451" i="31"/>
  <c r="U451" i="31"/>
  <c r="V451" i="31"/>
  <c r="T452" i="31"/>
  <c r="U452" i="31"/>
  <c r="V452" i="31"/>
  <c r="T453" i="31"/>
  <c r="U453" i="31"/>
  <c r="V453" i="31"/>
  <c r="T454" i="31"/>
  <c r="U454" i="31"/>
  <c r="V454" i="31"/>
  <c r="T455" i="31"/>
  <c r="U455" i="31"/>
  <c r="V455" i="31"/>
  <c r="T456" i="31"/>
  <c r="U456" i="31"/>
  <c r="V456" i="31"/>
  <c r="T457" i="31"/>
  <c r="U457" i="31"/>
  <c r="V457" i="31"/>
  <c r="T458" i="31"/>
  <c r="U458" i="31"/>
  <c r="V458" i="31"/>
  <c r="T459" i="31"/>
  <c r="U459" i="31"/>
  <c r="V459" i="31"/>
  <c r="T460" i="31"/>
  <c r="U460" i="31"/>
  <c r="V460" i="31"/>
  <c r="T461" i="31"/>
  <c r="U461" i="31"/>
  <c r="V461" i="31"/>
  <c r="T462" i="31"/>
  <c r="U462" i="31"/>
  <c r="V462" i="31"/>
  <c r="T463" i="31"/>
  <c r="U463" i="31"/>
  <c r="V463" i="31"/>
  <c r="T464" i="31"/>
  <c r="U464" i="31"/>
  <c r="V464" i="31"/>
  <c r="T465" i="31"/>
  <c r="U465" i="31"/>
  <c r="V465" i="31"/>
  <c r="T466" i="31"/>
  <c r="U466" i="31"/>
  <c r="V466" i="31"/>
  <c r="T467" i="31"/>
  <c r="U467" i="31"/>
  <c r="V467" i="31"/>
  <c r="T468" i="31"/>
  <c r="U468" i="31"/>
  <c r="V468" i="31"/>
  <c r="T469" i="31"/>
  <c r="U469" i="31"/>
  <c r="V469" i="31"/>
  <c r="T470" i="31"/>
  <c r="U470" i="31"/>
  <c r="V470" i="31"/>
  <c r="T471" i="31"/>
  <c r="U471" i="31"/>
  <c r="V471" i="31"/>
  <c r="T472" i="31"/>
  <c r="U472" i="31"/>
  <c r="V472" i="31"/>
  <c r="T473" i="31"/>
  <c r="U473" i="31"/>
  <c r="V473" i="31"/>
  <c r="T474" i="31"/>
  <c r="U474" i="31"/>
  <c r="V474" i="31"/>
  <c r="T475" i="31"/>
  <c r="U475" i="31"/>
  <c r="V475" i="31"/>
  <c r="T476" i="31"/>
  <c r="U476" i="31"/>
  <c r="V476" i="31"/>
  <c r="T477" i="31"/>
  <c r="U477" i="31"/>
  <c r="V477" i="31"/>
  <c r="T478" i="31"/>
  <c r="U478" i="31"/>
  <c r="V478" i="31"/>
  <c r="T479" i="31"/>
  <c r="U479" i="31"/>
  <c r="V479" i="31"/>
  <c r="T480" i="31"/>
  <c r="U480" i="31"/>
  <c r="V480" i="31"/>
  <c r="T481" i="31"/>
  <c r="U481" i="31"/>
  <c r="V481" i="31"/>
  <c r="T482" i="31"/>
  <c r="U482" i="31"/>
  <c r="V482" i="31"/>
  <c r="T483" i="31"/>
  <c r="U483" i="31"/>
  <c r="V483" i="31"/>
  <c r="T484" i="31"/>
  <c r="U484" i="31"/>
  <c r="V484" i="31"/>
  <c r="T485" i="31"/>
  <c r="U485" i="31"/>
  <c r="V485" i="31"/>
  <c r="T486" i="31"/>
  <c r="U486" i="31"/>
  <c r="V486" i="31"/>
  <c r="T487" i="31"/>
  <c r="U487" i="31"/>
  <c r="V487" i="31"/>
  <c r="T488" i="31"/>
  <c r="U488" i="31"/>
  <c r="V488" i="31"/>
  <c r="T489" i="31"/>
  <c r="U489" i="31"/>
  <c r="V489" i="31"/>
  <c r="T490" i="31"/>
  <c r="U490" i="31"/>
  <c r="V490" i="31"/>
  <c r="T491" i="31"/>
  <c r="U491" i="31"/>
  <c r="V491" i="31"/>
  <c r="T492" i="31"/>
  <c r="U492" i="31"/>
  <c r="V492" i="31"/>
  <c r="T493" i="31"/>
  <c r="U493" i="31"/>
  <c r="V493" i="31"/>
  <c r="T494" i="31"/>
  <c r="U494" i="31"/>
  <c r="V494" i="31"/>
  <c r="T495" i="31"/>
  <c r="U495" i="31"/>
  <c r="V495" i="31"/>
  <c r="T496" i="31"/>
  <c r="U496" i="31"/>
  <c r="V496" i="31"/>
  <c r="T497" i="31"/>
  <c r="U497" i="31"/>
  <c r="V497" i="31"/>
  <c r="T498" i="31"/>
  <c r="U498" i="31"/>
  <c r="V498" i="31"/>
  <c r="T499" i="31"/>
  <c r="U499" i="31"/>
  <c r="V499" i="31"/>
  <c r="T500" i="31"/>
  <c r="U500" i="31"/>
  <c r="V500" i="31"/>
  <c r="T501" i="31"/>
  <c r="U501" i="31"/>
  <c r="V501" i="31"/>
  <c r="T502" i="31"/>
  <c r="U502" i="31"/>
  <c r="V502" i="31"/>
  <c r="T503" i="31"/>
  <c r="U503" i="31"/>
  <c r="V503" i="31"/>
  <c r="T504" i="31"/>
  <c r="U504" i="31"/>
  <c r="V504" i="31"/>
  <c r="T505" i="31"/>
  <c r="U505" i="31"/>
  <c r="V505" i="31"/>
  <c r="T506" i="31"/>
  <c r="U506" i="31"/>
  <c r="V506" i="31"/>
  <c r="T507" i="31"/>
  <c r="U507" i="31"/>
  <c r="V507" i="31"/>
  <c r="T508" i="31"/>
  <c r="U508" i="31"/>
  <c r="V508" i="31"/>
  <c r="V410" i="31"/>
  <c r="U410" i="31"/>
  <c r="T410" i="31"/>
  <c r="N206" i="31"/>
  <c r="N125" i="31"/>
  <c r="N126" i="31"/>
  <c r="N207" i="31"/>
  <c r="N43" i="31"/>
  <c r="D128" i="31"/>
  <c r="F128" i="31"/>
  <c r="H128" i="31"/>
  <c r="N128" i="31"/>
  <c r="D129" i="31"/>
  <c r="F129" i="31"/>
  <c r="H129" i="31"/>
  <c r="D130" i="31"/>
  <c r="F130" i="31"/>
  <c r="H130" i="31"/>
  <c r="D131" i="31"/>
  <c r="F131" i="31"/>
  <c r="H131" i="31"/>
  <c r="D132" i="31"/>
  <c r="F132" i="31"/>
  <c r="H132" i="31"/>
  <c r="D133" i="31"/>
  <c r="F133" i="31"/>
  <c r="D134" i="31"/>
  <c r="F134" i="31"/>
  <c r="H134" i="31"/>
  <c r="D135" i="31"/>
  <c r="F135" i="31"/>
  <c r="H135" i="31"/>
  <c r="D136" i="31"/>
  <c r="F136" i="31"/>
  <c r="H136" i="31"/>
  <c r="N136" i="31"/>
  <c r="D137" i="31"/>
  <c r="F137" i="31"/>
  <c r="H137" i="31"/>
  <c r="D138" i="31"/>
  <c r="F138" i="31"/>
  <c r="H138" i="31"/>
  <c r="D139" i="31"/>
  <c r="F139" i="31"/>
  <c r="H139" i="31"/>
  <c r="D140" i="31"/>
  <c r="F140" i="31"/>
  <c r="H140" i="31"/>
  <c r="D141" i="31"/>
  <c r="F141" i="31"/>
  <c r="H141" i="31"/>
  <c r="D142" i="31"/>
  <c r="F142" i="31"/>
  <c r="H142" i="31"/>
  <c r="D143" i="31"/>
  <c r="F143" i="31"/>
  <c r="H143" i="31"/>
  <c r="D144" i="31"/>
  <c r="F144" i="31"/>
  <c r="H144" i="31"/>
  <c r="N144" i="31"/>
  <c r="D145" i="31"/>
  <c r="F145" i="31"/>
  <c r="H145" i="31"/>
  <c r="D146" i="31"/>
  <c r="F146" i="31"/>
  <c r="H146" i="31"/>
  <c r="D147" i="31"/>
  <c r="F147" i="31"/>
  <c r="H147" i="31"/>
  <c r="D148" i="31"/>
  <c r="F148" i="31"/>
  <c r="H148" i="31"/>
  <c r="D149" i="31"/>
  <c r="F149" i="31"/>
  <c r="H149" i="31"/>
  <c r="D150" i="31"/>
  <c r="F150" i="31"/>
  <c r="H150" i="31"/>
  <c r="D151" i="31"/>
  <c r="F151" i="31"/>
  <c r="H151" i="31"/>
  <c r="D152" i="31"/>
  <c r="F152" i="31"/>
  <c r="H152" i="31"/>
  <c r="N152" i="31"/>
  <c r="D153" i="31"/>
  <c r="F153" i="31"/>
  <c r="H153" i="31"/>
  <c r="D154" i="31"/>
  <c r="F154" i="31"/>
  <c r="H154" i="31"/>
  <c r="D155" i="31"/>
  <c r="F155" i="31"/>
  <c r="H155" i="31"/>
  <c r="N155" i="31"/>
  <c r="D156" i="31"/>
  <c r="F156" i="31"/>
  <c r="H156" i="31"/>
  <c r="D157" i="31"/>
  <c r="F157" i="31"/>
  <c r="H157" i="31"/>
  <c r="D158" i="31"/>
  <c r="F158" i="31"/>
  <c r="H158" i="31"/>
  <c r="D159" i="31"/>
  <c r="F159" i="31"/>
  <c r="H159" i="31"/>
  <c r="D160" i="31"/>
  <c r="F160" i="31"/>
  <c r="H160" i="31"/>
  <c r="N160" i="31"/>
  <c r="D161" i="31"/>
  <c r="F161" i="31"/>
  <c r="H161" i="31"/>
  <c r="D162" i="31"/>
  <c r="F162" i="31"/>
  <c r="H162" i="31"/>
  <c r="D163" i="31"/>
  <c r="F163" i="31"/>
  <c r="H163" i="31"/>
  <c r="N163" i="31"/>
  <c r="D164" i="31"/>
  <c r="F164" i="31"/>
  <c r="H164" i="31"/>
  <c r="D165" i="31"/>
  <c r="F165" i="31"/>
  <c r="H165" i="31"/>
  <c r="D166" i="31"/>
  <c r="F166" i="31"/>
  <c r="H166" i="31"/>
  <c r="D167" i="31"/>
  <c r="F167" i="31"/>
  <c r="H167" i="31"/>
  <c r="D168" i="31"/>
  <c r="F168" i="31"/>
  <c r="H168" i="31"/>
  <c r="N168" i="31"/>
  <c r="D169" i="31"/>
  <c r="F169" i="31"/>
  <c r="H169" i="31"/>
  <c r="D170" i="31"/>
  <c r="F170" i="31"/>
  <c r="H170" i="31"/>
  <c r="D171" i="31"/>
  <c r="F171" i="31"/>
  <c r="H171" i="31"/>
  <c r="N171" i="31"/>
  <c r="D172" i="31"/>
  <c r="F172" i="31"/>
  <c r="H172" i="31"/>
  <c r="D173" i="31"/>
  <c r="F173" i="31"/>
  <c r="H173" i="31"/>
  <c r="D174" i="31"/>
  <c r="F174" i="31"/>
  <c r="H174" i="31"/>
  <c r="D175" i="31"/>
  <c r="F175" i="31"/>
  <c r="H175" i="31"/>
  <c r="D176" i="31"/>
  <c r="F176" i="31"/>
  <c r="H176" i="31"/>
  <c r="N176" i="31"/>
  <c r="D177" i="31"/>
  <c r="F177" i="31"/>
  <c r="H177" i="31"/>
  <c r="D178" i="31"/>
  <c r="F178" i="31"/>
  <c r="H178" i="31"/>
  <c r="D179" i="31"/>
  <c r="F179" i="31"/>
  <c r="H179" i="31"/>
  <c r="N179" i="31"/>
  <c r="D180" i="31"/>
  <c r="F180" i="31"/>
  <c r="H180" i="31"/>
  <c r="D181" i="31"/>
  <c r="F181" i="31"/>
  <c r="H181" i="31"/>
  <c r="D182" i="31"/>
  <c r="F182" i="31"/>
  <c r="H182" i="31"/>
  <c r="D183" i="31"/>
  <c r="F183" i="31"/>
  <c r="H183" i="31"/>
  <c r="D184" i="31"/>
  <c r="F184" i="31"/>
  <c r="H184" i="31"/>
  <c r="N184" i="31"/>
  <c r="D185" i="31"/>
  <c r="F185" i="31"/>
  <c r="H185" i="31"/>
  <c r="D186" i="31"/>
  <c r="F186" i="31"/>
  <c r="H186" i="31"/>
  <c r="D187" i="31"/>
  <c r="F187" i="31"/>
  <c r="H187" i="31"/>
  <c r="N187" i="31"/>
  <c r="D188" i="31"/>
  <c r="F188" i="31"/>
  <c r="H188" i="31"/>
  <c r="D189" i="31"/>
  <c r="F189" i="31"/>
  <c r="H189" i="31"/>
  <c r="D190" i="31"/>
  <c r="F190" i="31"/>
  <c r="H190" i="31"/>
  <c r="D191" i="31"/>
  <c r="F191" i="31"/>
  <c r="H191" i="31"/>
  <c r="D192" i="31"/>
  <c r="F192" i="31"/>
  <c r="H192" i="31"/>
  <c r="N192" i="31"/>
  <c r="D193" i="31"/>
  <c r="F193" i="31"/>
  <c r="H193" i="31"/>
  <c r="D194" i="31"/>
  <c r="F194" i="31"/>
  <c r="H194" i="31"/>
  <c r="D195" i="31"/>
  <c r="F195" i="31"/>
  <c r="H195" i="31"/>
  <c r="N195" i="31"/>
  <c r="D196" i="31"/>
  <c r="F196" i="31"/>
  <c r="H196" i="31"/>
  <c r="D197" i="31"/>
  <c r="F197" i="31"/>
  <c r="H197" i="31"/>
  <c r="D198" i="31"/>
  <c r="F198" i="31"/>
  <c r="H198" i="31"/>
  <c r="D199" i="31"/>
  <c r="F199" i="31"/>
  <c r="H199" i="31"/>
  <c r="D200" i="31"/>
  <c r="F200" i="31"/>
  <c r="H200" i="31"/>
  <c r="N200" i="31"/>
  <c r="D201" i="31"/>
  <c r="F201" i="31"/>
  <c r="H201" i="31"/>
  <c r="D202" i="31"/>
  <c r="F202" i="31"/>
  <c r="H202" i="31"/>
  <c r="D203" i="31"/>
  <c r="F203" i="31"/>
  <c r="H203" i="31"/>
  <c r="N203" i="31"/>
  <c r="D204" i="31"/>
  <c r="F204" i="31"/>
  <c r="H204" i="31"/>
  <c r="D205" i="31"/>
  <c r="F205" i="31"/>
  <c r="H205" i="31"/>
  <c r="H127" i="31"/>
  <c r="F127" i="31"/>
  <c r="D127" i="31"/>
  <c r="N127" i="31"/>
  <c r="D45" i="31"/>
  <c r="F45" i="31"/>
  <c r="H45" i="31"/>
  <c r="N45" i="31"/>
  <c r="D46" i="31"/>
  <c r="F46" i="31"/>
  <c r="H46" i="31"/>
  <c r="N46" i="31"/>
  <c r="D47" i="31"/>
  <c r="F47" i="31"/>
  <c r="H47" i="31"/>
  <c r="D48" i="31"/>
  <c r="F48" i="31"/>
  <c r="H48" i="31"/>
  <c r="D49" i="31"/>
  <c r="F49" i="31"/>
  <c r="H49" i="31"/>
  <c r="N49" i="31"/>
  <c r="D50" i="31"/>
  <c r="F50" i="31"/>
  <c r="H50" i="31"/>
  <c r="D51" i="31"/>
  <c r="F51" i="31"/>
  <c r="H51" i="31"/>
  <c r="D52" i="31"/>
  <c r="F52" i="31"/>
  <c r="H52" i="31"/>
  <c r="D53" i="31"/>
  <c r="F53" i="31"/>
  <c r="H53" i="31"/>
  <c r="N53" i="31"/>
  <c r="D54" i="31"/>
  <c r="F54" i="31"/>
  <c r="H54" i="31"/>
  <c r="N54" i="31"/>
  <c r="D55" i="31"/>
  <c r="F55" i="31"/>
  <c r="H55" i="31"/>
  <c r="D56" i="31"/>
  <c r="F56" i="31"/>
  <c r="H56" i="31"/>
  <c r="D57" i="31"/>
  <c r="F57" i="31"/>
  <c r="H57" i="31"/>
  <c r="N57" i="31"/>
  <c r="D58" i="31"/>
  <c r="F58" i="31"/>
  <c r="H58" i="31"/>
  <c r="D59" i="31"/>
  <c r="F59" i="31"/>
  <c r="H59" i="31"/>
  <c r="D60" i="31"/>
  <c r="F60" i="31"/>
  <c r="H60" i="31"/>
  <c r="D61" i="31"/>
  <c r="F61" i="31"/>
  <c r="H61" i="31"/>
  <c r="N61" i="31"/>
  <c r="D62" i="31"/>
  <c r="F62" i="31"/>
  <c r="H62" i="31"/>
  <c r="N62" i="31"/>
  <c r="D63" i="31"/>
  <c r="F63" i="31"/>
  <c r="H63" i="31"/>
  <c r="D64" i="31"/>
  <c r="F64" i="31"/>
  <c r="H64" i="31"/>
  <c r="D65" i="31"/>
  <c r="F65" i="31"/>
  <c r="H65" i="31"/>
  <c r="N65" i="31"/>
  <c r="D66" i="31"/>
  <c r="F66" i="31"/>
  <c r="H66" i="31"/>
  <c r="D67" i="31"/>
  <c r="F67" i="31"/>
  <c r="H67" i="31"/>
  <c r="D68" i="31"/>
  <c r="F68" i="31"/>
  <c r="H68" i="31"/>
  <c r="D69" i="31"/>
  <c r="F69" i="31"/>
  <c r="H69" i="31"/>
  <c r="N69" i="31"/>
  <c r="D70" i="31"/>
  <c r="F70" i="31"/>
  <c r="H70" i="31"/>
  <c r="N70" i="31"/>
  <c r="D71" i="31"/>
  <c r="F71" i="31"/>
  <c r="H71" i="31"/>
  <c r="D72" i="31"/>
  <c r="F72" i="31"/>
  <c r="H72" i="31"/>
  <c r="D73" i="31"/>
  <c r="F73" i="31"/>
  <c r="H73" i="31"/>
  <c r="N73" i="31"/>
  <c r="D74" i="31"/>
  <c r="F74" i="31"/>
  <c r="H74" i="31"/>
  <c r="D75" i="31"/>
  <c r="F75" i="31"/>
  <c r="H75" i="31"/>
  <c r="D76" i="31"/>
  <c r="F76" i="31"/>
  <c r="H76" i="31"/>
  <c r="D77" i="31"/>
  <c r="F77" i="31"/>
  <c r="H77" i="31"/>
  <c r="N77" i="31"/>
  <c r="D78" i="31"/>
  <c r="F78" i="31"/>
  <c r="H78" i="31"/>
  <c r="N78" i="31"/>
  <c r="D79" i="31"/>
  <c r="F79" i="31"/>
  <c r="H79" i="31"/>
  <c r="D80" i="31"/>
  <c r="F80" i="31"/>
  <c r="H80" i="31"/>
  <c r="D81" i="31"/>
  <c r="F81" i="31"/>
  <c r="H81" i="31"/>
  <c r="N81" i="31"/>
  <c r="D82" i="31"/>
  <c r="F82" i="31"/>
  <c r="H82" i="31"/>
  <c r="D83" i="31"/>
  <c r="F83" i="31"/>
  <c r="H83" i="31"/>
  <c r="D84" i="31"/>
  <c r="F84" i="31"/>
  <c r="H84" i="31"/>
  <c r="D85" i="31"/>
  <c r="F85" i="31"/>
  <c r="H85" i="31"/>
  <c r="N85" i="31"/>
  <c r="D86" i="31"/>
  <c r="F86" i="31"/>
  <c r="H86" i="31"/>
  <c r="N86" i="31"/>
  <c r="D87" i="31"/>
  <c r="F87" i="31"/>
  <c r="H87" i="31"/>
  <c r="D88" i="31"/>
  <c r="F88" i="31"/>
  <c r="H88" i="31"/>
  <c r="D89" i="31"/>
  <c r="F89" i="31"/>
  <c r="H89" i="31"/>
  <c r="N89" i="31"/>
  <c r="D90" i="31"/>
  <c r="F90" i="31"/>
  <c r="H90" i="31"/>
  <c r="D91" i="31"/>
  <c r="F91" i="31"/>
  <c r="H91" i="31"/>
  <c r="D92" i="31"/>
  <c r="F92" i="31"/>
  <c r="H92" i="31"/>
  <c r="D93" i="31"/>
  <c r="F93" i="31"/>
  <c r="H93" i="31"/>
  <c r="N93" i="31"/>
  <c r="D94" i="31"/>
  <c r="F94" i="31"/>
  <c r="H94" i="31"/>
  <c r="N94" i="31"/>
  <c r="D95" i="31"/>
  <c r="F95" i="31"/>
  <c r="H95" i="31"/>
  <c r="D96" i="31"/>
  <c r="F96" i="31"/>
  <c r="H96" i="31"/>
  <c r="D97" i="31"/>
  <c r="F97" i="31"/>
  <c r="H97" i="31"/>
  <c r="N97" i="31"/>
  <c r="D98" i="31"/>
  <c r="F98" i="31"/>
  <c r="H98" i="31"/>
  <c r="D99" i="31"/>
  <c r="F99" i="31"/>
  <c r="H99" i="31"/>
  <c r="D100" i="31"/>
  <c r="F100" i="31"/>
  <c r="H100" i="31"/>
  <c r="D101" i="31"/>
  <c r="F101" i="31"/>
  <c r="H101" i="31"/>
  <c r="N101" i="31"/>
  <c r="D102" i="31"/>
  <c r="F102" i="31"/>
  <c r="H102" i="31"/>
  <c r="N102" i="31"/>
  <c r="D103" i="31"/>
  <c r="F103" i="31"/>
  <c r="H103" i="31"/>
  <c r="D104" i="31"/>
  <c r="F104" i="31"/>
  <c r="H104" i="31"/>
  <c r="D105" i="31"/>
  <c r="F105" i="31"/>
  <c r="H105" i="31"/>
  <c r="N105" i="31"/>
  <c r="D106" i="31"/>
  <c r="F106" i="31"/>
  <c r="H106" i="31"/>
  <c r="D107" i="31"/>
  <c r="F107" i="31"/>
  <c r="H107" i="31"/>
  <c r="D108" i="31"/>
  <c r="F108" i="31"/>
  <c r="H108" i="31"/>
  <c r="D109" i="31"/>
  <c r="F109" i="31"/>
  <c r="H109" i="31"/>
  <c r="N109" i="31"/>
  <c r="D110" i="31"/>
  <c r="F110" i="31"/>
  <c r="H110" i="31"/>
  <c r="N110" i="31"/>
  <c r="D111" i="31"/>
  <c r="F111" i="31"/>
  <c r="H111" i="31"/>
  <c r="D112" i="31"/>
  <c r="F112" i="31"/>
  <c r="H112" i="31"/>
  <c r="D113" i="31"/>
  <c r="F113" i="31"/>
  <c r="H113" i="31"/>
  <c r="N113" i="31"/>
  <c r="D114" i="31"/>
  <c r="F114" i="31"/>
  <c r="H114" i="31"/>
  <c r="D115" i="31"/>
  <c r="F115" i="31"/>
  <c r="H115" i="31"/>
  <c r="D116" i="31"/>
  <c r="F116" i="31"/>
  <c r="H116" i="31"/>
  <c r="D117" i="31"/>
  <c r="F117" i="31"/>
  <c r="H117" i="31"/>
  <c r="N117" i="31"/>
  <c r="D118" i="31"/>
  <c r="F118" i="31"/>
  <c r="H118" i="31"/>
  <c r="N118" i="31"/>
  <c r="D119" i="31"/>
  <c r="F119" i="31"/>
  <c r="H119" i="31"/>
  <c r="D120" i="31"/>
  <c r="F120" i="31"/>
  <c r="H120" i="31"/>
  <c r="D121" i="31"/>
  <c r="F121" i="31"/>
  <c r="H121" i="31"/>
  <c r="N121" i="31"/>
  <c r="D122" i="31"/>
  <c r="F122" i="31"/>
  <c r="H122" i="31"/>
  <c r="D123" i="31"/>
  <c r="F123" i="31"/>
  <c r="H123" i="31"/>
  <c r="D124" i="31"/>
  <c r="F124" i="31"/>
  <c r="H124" i="31"/>
  <c r="N124" i="31"/>
  <c r="H44" i="31"/>
  <c r="F44" i="31"/>
  <c r="D44" i="31"/>
  <c r="N409" i="31"/>
  <c r="N307" i="31"/>
  <c r="N408" i="31"/>
  <c r="N308" i="31"/>
  <c r="N509" i="31"/>
  <c r="C2" i="1"/>
  <c r="N415" i="31"/>
  <c r="N423" i="31"/>
  <c r="N431" i="31"/>
  <c r="N439" i="31"/>
  <c r="N199" i="31"/>
  <c r="N191" i="31"/>
  <c r="N183" i="31"/>
  <c r="N175" i="31"/>
  <c r="N167" i="31"/>
  <c r="N159" i="31"/>
  <c r="N151" i="31"/>
  <c r="N143" i="31"/>
  <c r="N135" i="31"/>
  <c r="N147" i="31"/>
  <c r="N139" i="31"/>
  <c r="N131" i="31"/>
  <c r="N44" i="31"/>
  <c r="N123" i="31"/>
  <c r="N115" i="31"/>
  <c r="N107" i="31"/>
  <c r="N99" i="31"/>
  <c r="N91" i="31"/>
  <c r="N83" i="31"/>
  <c r="N75" i="31"/>
  <c r="N67" i="31"/>
  <c r="N59" i="31"/>
  <c r="N51" i="31"/>
  <c r="N205" i="31"/>
  <c r="N197" i="31"/>
  <c r="N189" i="31"/>
  <c r="N181" i="31"/>
  <c r="N173" i="31"/>
  <c r="N165" i="31"/>
  <c r="N157" i="31"/>
  <c r="N149" i="31"/>
  <c r="N141" i="31"/>
  <c r="N133" i="31"/>
  <c r="N410" i="31"/>
  <c r="N507" i="31"/>
  <c r="N499" i="31"/>
  <c r="N435" i="31"/>
  <c r="N427" i="31"/>
  <c r="N419" i="31"/>
  <c r="N411" i="31"/>
  <c r="N120" i="31"/>
  <c r="N112" i="31"/>
  <c r="N104" i="31"/>
  <c r="N96" i="31"/>
  <c r="N88" i="31"/>
  <c r="N80" i="31"/>
  <c r="N72" i="31"/>
  <c r="N64" i="31"/>
  <c r="N56" i="31"/>
  <c r="N48" i="31"/>
  <c r="N202" i="31"/>
  <c r="N194" i="31"/>
  <c r="N186" i="31"/>
  <c r="N178" i="31"/>
  <c r="N170" i="31"/>
  <c r="N162" i="31"/>
  <c r="N154" i="31"/>
  <c r="N146" i="31"/>
  <c r="N138" i="31"/>
  <c r="N130" i="31"/>
  <c r="N122" i="31"/>
  <c r="N114" i="31"/>
  <c r="N106" i="31"/>
  <c r="N98" i="31"/>
  <c r="N90" i="31"/>
  <c r="N82" i="31"/>
  <c r="N74" i="31"/>
  <c r="N66" i="31"/>
  <c r="N58" i="31"/>
  <c r="N50" i="31"/>
  <c r="N204" i="31"/>
  <c r="N196" i="31"/>
  <c r="N188" i="31"/>
  <c r="N180" i="31"/>
  <c r="N172" i="31"/>
  <c r="N164" i="31"/>
  <c r="N156" i="31"/>
  <c r="N148" i="31"/>
  <c r="N140" i="31"/>
  <c r="N132" i="31"/>
  <c r="N434" i="31"/>
  <c r="N426" i="31"/>
  <c r="N418" i="31"/>
  <c r="N119" i="31"/>
  <c r="N111" i="31"/>
  <c r="N103" i="31"/>
  <c r="N95" i="31"/>
  <c r="N87" i="31"/>
  <c r="N79" i="31"/>
  <c r="N71" i="31"/>
  <c r="N63" i="31"/>
  <c r="N55" i="31"/>
  <c r="N47" i="31"/>
  <c r="N201" i="31"/>
  <c r="N193" i="31"/>
  <c r="N185" i="31"/>
  <c r="N177" i="31"/>
  <c r="N169" i="31"/>
  <c r="N161" i="31"/>
  <c r="N153" i="31"/>
  <c r="N145" i="31"/>
  <c r="N137" i="31"/>
  <c r="N129" i="31"/>
  <c r="N116" i="31"/>
  <c r="N108" i="31"/>
  <c r="N100" i="31"/>
  <c r="N92" i="31"/>
  <c r="N84" i="31"/>
  <c r="N76" i="31"/>
  <c r="N68" i="31"/>
  <c r="N60" i="31"/>
  <c r="N52" i="31"/>
  <c r="N198" i="31"/>
  <c r="N190" i="31"/>
  <c r="N182" i="31"/>
  <c r="N174" i="31"/>
  <c r="N166" i="31"/>
  <c r="N158" i="31"/>
  <c r="N150" i="31"/>
  <c r="N142" i="31"/>
  <c r="N134" i="31"/>
  <c r="N486" i="31"/>
  <c r="N504" i="31"/>
  <c r="N496" i="31"/>
  <c r="N488" i="31"/>
  <c r="N480" i="31"/>
  <c r="N472" i="31"/>
  <c r="N464" i="31"/>
  <c r="N456" i="31"/>
  <c r="N448" i="31"/>
  <c r="N440" i="31"/>
  <c r="N432" i="31"/>
  <c r="N424" i="31"/>
  <c r="N416" i="31"/>
  <c r="N437" i="31"/>
  <c r="N429" i="31"/>
  <c r="N421" i="31"/>
  <c r="N413" i="31"/>
  <c r="N492" i="31"/>
  <c r="N484" i="31"/>
  <c r="N476" i="31"/>
  <c r="N468" i="31"/>
  <c r="N460" i="31"/>
  <c r="N452" i="31"/>
  <c r="N444" i="31"/>
  <c r="N436" i="31"/>
  <c r="N428" i="31"/>
  <c r="N420" i="31"/>
  <c r="N412" i="31"/>
  <c r="N433" i="31"/>
  <c r="N425" i="31"/>
  <c r="N417" i="31"/>
  <c r="N508" i="31"/>
  <c r="N500" i="31"/>
  <c r="N438" i="31"/>
  <c r="N430" i="31"/>
  <c r="N422" i="31"/>
  <c r="N414" i="31"/>
  <c r="N506" i="31"/>
  <c r="N498" i="31"/>
  <c r="N482" i="31"/>
  <c r="N474" i="31"/>
  <c r="N466" i="31"/>
  <c r="N458" i="31"/>
  <c r="N450" i="31"/>
  <c r="N442" i="31"/>
  <c r="N490" i="31"/>
  <c r="N494" i="31"/>
  <c r="N478" i="31"/>
  <c r="N470" i="31"/>
  <c r="N462" i="31"/>
  <c r="N454" i="31"/>
  <c r="N446" i="31"/>
  <c r="N502" i="31"/>
  <c r="N505" i="31"/>
  <c r="N497" i="31"/>
  <c r="N489" i="31"/>
  <c r="N481" i="31"/>
  <c r="N473" i="31"/>
  <c r="N465" i="31"/>
  <c r="N457" i="31"/>
  <c r="N449" i="31"/>
  <c r="N441" i="31"/>
  <c r="N491" i="31"/>
  <c r="N483" i="31"/>
  <c r="N475" i="31"/>
  <c r="N467" i="31"/>
  <c r="N459" i="31"/>
  <c r="N451" i="31"/>
  <c r="N443" i="31"/>
  <c r="N501" i="31"/>
  <c r="N493" i="31"/>
  <c r="N485" i="31"/>
  <c r="N477" i="31"/>
  <c r="N469" i="31"/>
  <c r="N461" i="31"/>
  <c r="N453" i="31"/>
  <c r="N445" i="31"/>
  <c r="N503" i="31"/>
  <c r="N495" i="31"/>
  <c r="N487" i="31"/>
  <c r="N479" i="31"/>
  <c r="N471" i="31"/>
  <c r="N463" i="31"/>
  <c r="N455" i="31"/>
  <c r="N447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309" i="31"/>
  <c r="D310" i="31"/>
  <c r="D311" i="31"/>
  <c r="N311" i="31"/>
  <c r="D312" i="31"/>
  <c r="N312" i="31"/>
  <c r="D313" i="31"/>
  <c r="D314" i="31"/>
  <c r="N314" i="31"/>
  <c r="D315" i="31"/>
  <c r="N315" i="31"/>
  <c r="D316" i="31"/>
  <c r="N316" i="31"/>
  <c r="D317" i="31"/>
  <c r="N317" i="31"/>
  <c r="D318" i="31"/>
  <c r="D319" i="31"/>
  <c r="N319" i="31"/>
  <c r="D320" i="31"/>
  <c r="N320" i="31"/>
  <c r="D321" i="31"/>
  <c r="D322" i="31"/>
  <c r="N322" i="31"/>
  <c r="D323" i="31"/>
  <c r="N323" i="31"/>
  <c r="D324" i="31"/>
  <c r="N324" i="31"/>
  <c r="D325" i="31"/>
  <c r="N325" i="31"/>
  <c r="D326" i="31"/>
  <c r="D327" i="31"/>
  <c r="N327" i="31"/>
  <c r="D328" i="31"/>
  <c r="N328" i="31"/>
  <c r="D329" i="31"/>
  <c r="D330" i="31"/>
  <c r="N330" i="31"/>
  <c r="D331" i="31"/>
  <c r="N331" i="31"/>
  <c r="D332" i="31"/>
  <c r="N332" i="31"/>
  <c r="D333" i="31"/>
  <c r="N333" i="31"/>
  <c r="D334" i="31"/>
  <c r="D335" i="31"/>
  <c r="N335" i="31"/>
  <c r="D336" i="31"/>
  <c r="N336" i="31"/>
  <c r="D337" i="31"/>
  <c r="D338" i="31"/>
  <c r="N338" i="31"/>
  <c r="D339" i="31"/>
  <c r="N339" i="31"/>
  <c r="D340" i="31"/>
  <c r="N340" i="31"/>
  <c r="D341" i="31"/>
  <c r="N341" i="31"/>
  <c r="D342" i="31"/>
  <c r="D343" i="31"/>
  <c r="N343" i="31"/>
  <c r="D344" i="31"/>
  <c r="N344" i="31"/>
  <c r="D345" i="31"/>
  <c r="D346" i="31"/>
  <c r="N346" i="31"/>
  <c r="D347" i="31"/>
  <c r="N347" i="31"/>
  <c r="D348" i="31"/>
  <c r="N348" i="31"/>
  <c r="D349" i="31"/>
  <c r="N349" i="31"/>
  <c r="D350" i="31"/>
  <c r="D351" i="31"/>
  <c r="N351" i="31"/>
  <c r="D352" i="31"/>
  <c r="N352" i="31"/>
  <c r="D353" i="31"/>
  <c r="D354" i="31"/>
  <c r="N354" i="31"/>
  <c r="D355" i="31"/>
  <c r="N355" i="31"/>
  <c r="D356" i="31"/>
  <c r="N356" i="31"/>
  <c r="D357" i="31"/>
  <c r="N357" i="31"/>
  <c r="D358" i="31"/>
  <c r="D359" i="31"/>
  <c r="N359" i="31"/>
  <c r="D360" i="31"/>
  <c r="N360" i="31"/>
  <c r="D361" i="31"/>
  <c r="D362" i="31"/>
  <c r="N362" i="31"/>
  <c r="D363" i="31"/>
  <c r="N363" i="31"/>
  <c r="D364" i="31"/>
  <c r="N364" i="31"/>
  <c r="D365" i="31"/>
  <c r="N365" i="31"/>
  <c r="D366" i="31"/>
  <c r="D367" i="31"/>
  <c r="N367" i="31"/>
  <c r="D368" i="31"/>
  <c r="N368" i="31"/>
  <c r="D369" i="31"/>
  <c r="D370" i="31"/>
  <c r="N370" i="31"/>
  <c r="D371" i="31"/>
  <c r="N371" i="31"/>
  <c r="D372" i="31"/>
  <c r="N372" i="31"/>
  <c r="D373" i="31"/>
  <c r="N373" i="31"/>
  <c r="D374" i="31"/>
  <c r="D375" i="31"/>
  <c r="D376" i="31"/>
  <c r="N376" i="31"/>
  <c r="D377" i="31"/>
  <c r="D378" i="31"/>
  <c r="N378" i="31"/>
  <c r="D379" i="31"/>
  <c r="N379" i="31"/>
  <c r="D380" i="31"/>
  <c r="N380" i="31"/>
  <c r="D381" i="31"/>
  <c r="N381" i="31"/>
  <c r="D382" i="31"/>
  <c r="D383" i="31"/>
  <c r="D384" i="31"/>
  <c r="N384" i="31"/>
  <c r="D385" i="31"/>
  <c r="D386" i="31"/>
  <c r="N386" i="31"/>
  <c r="D387" i="31"/>
  <c r="N387" i="31"/>
  <c r="D388" i="31"/>
  <c r="N388" i="31"/>
  <c r="D389" i="31"/>
  <c r="N389" i="31"/>
  <c r="D390" i="31"/>
  <c r="D391" i="31"/>
  <c r="D392" i="31"/>
  <c r="N392" i="31"/>
  <c r="D393" i="31"/>
  <c r="D394" i="31"/>
  <c r="N394" i="31"/>
  <c r="D395" i="31"/>
  <c r="N395" i="31"/>
  <c r="D396" i="31"/>
  <c r="N396" i="31"/>
  <c r="D397" i="31"/>
  <c r="N397" i="31"/>
  <c r="D398" i="31"/>
  <c r="D399" i="31"/>
  <c r="D400" i="31"/>
  <c r="N400" i="31"/>
  <c r="D401" i="31"/>
  <c r="D402" i="31"/>
  <c r="N402" i="31"/>
  <c r="D403" i="31"/>
  <c r="N403" i="31"/>
  <c r="D404" i="31"/>
  <c r="N404" i="31"/>
  <c r="D405" i="31"/>
  <c r="N405" i="31"/>
  <c r="D406" i="31"/>
  <c r="D407" i="31"/>
  <c r="D309" i="31"/>
  <c r="N309" i="31"/>
  <c r="D208" i="31"/>
  <c r="T309" i="31"/>
  <c r="U309" i="31"/>
  <c r="V309" i="31"/>
  <c r="T310" i="31"/>
  <c r="U310" i="31"/>
  <c r="V310" i="31"/>
  <c r="T311" i="31"/>
  <c r="U311" i="31"/>
  <c r="V311" i="31"/>
  <c r="T312" i="31"/>
  <c r="U312" i="31"/>
  <c r="V312" i="31"/>
  <c r="T313" i="31"/>
  <c r="U313" i="31"/>
  <c r="V313" i="31"/>
  <c r="T314" i="31"/>
  <c r="U314" i="31"/>
  <c r="V314" i="31"/>
  <c r="T315" i="31"/>
  <c r="U315" i="31"/>
  <c r="V315" i="31"/>
  <c r="T316" i="31"/>
  <c r="U316" i="31"/>
  <c r="V316" i="31"/>
  <c r="T317" i="31"/>
  <c r="U317" i="31"/>
  <c r="V317" i="31"/>
  <c r="T318" i="31"/>
  <c r="U318" i="31"/>
  <c r="V318" i="31"/>
  <c r="T319" i="31"/>
  <c r="U319" i="31"/>
  <c r="V319" i="31"/>
  <c r="T320" i="31"/>
  <c r="U320" i="31"/>
  <c r="V320" i="31"/>
  <c r="T321" i="31"/>
  <c r="U321" i="31"/>
  <c r="V321" i="31"/>
  <c r="T322" i="31"/>
  <c r="U322" i="31"/>
  <c r="V322" i="31"/>
  <c r="T323" i="31"/>
  <c r="U323" i="31"/>
  <c r="V323" i="31"/>
  <c r="T324" i="31"/>
  <c r="U324" i="31"/>
  <c r="V324" i="31"/>
  <c r="T325" i="31"/>
  <c r="U325" i="31"/>
  <c r="V325" i="31"/>
  <c r="T326" i="31"/>
  <c r="U326" i="31"/>
  <c r="V326" i="31"/>
  <c r="T327" i="31"/>
  <c r="U327" i="31"/>
  <c r="V327" i="31"/>
  <c r="T328" i="31"/>
  <c r="U328" i="31"/>
  <c r="V328" i="31"/>
  <c r="T329" i="31"/>
  <c r="U329" i="31"/>
  <c r="V329" i="31"/>
  <c r="T330" i="31"/>
  <c r="U330" i="31"/>
  <c r="V330" i="31"/>
  <c r="T331" i="31"/>
  <c r="U331" i="31"/>
  <c r="V331" i="31"/>
  <c r="T332" i="31"/>
  <c r="U332" i="31"/>
  <c r="V332" i="31"/>
  <c r="T333" i="31"/>
  <c r="U333" i="31"/>
  <c r="V333" i="31"/>
  <c r="T334" i="31"/>
  <c r="U334" i="31"/>
  <c r="V334" i="31"/>
  <c r="T335" i="31"/>
  <c r="U335" i="31"/>
  <c r="V335" i="31"/>
  <c r="T336" i="31"/>
  <c r="U336" i="31"/>
  <c r="V336" i="31"/>
  <c r="T337" i="31"/>
  <c r="U337" i="31"/>
  <c r="V337" i="31"/>
  <c r="T338" i="31"/>
  <c r="U338" i="31"/>
  <c r="V338" i="31"/>
  <c r="T339" i="31"/>
  <c r="U339" i="31"/>
  <c r="V339" i="31"/>
  <c r="T340" i="31"/>
  <c r="U340" i="31"/>
  <c r="V340" i="31"/>
  <c r="T341" i="31"/>
  <c r="U341" i="31"/>
  <c r="V341" i="31"/>
  <c r="T342" i="31"/>
  <c r="U342" i="31"/>
  <c r="V342" i="31"/>
  <c r="T343" i="31"/>
  <c r="U343" i="31"/>
  <c r="V343" i="31"/>
  <c r="T344" i="31"/>
  <c r="U344" i="31"/>
  <c r="V344" i="31"/>
  <c r="T345" i="31"/>
  <c r="U345" i="31"/>
  <c r="V345" i="31"/>
  <c r="T346" i="31"/>
  <c r="U346" i="31"/>
  <c r="V346" i="31"/>
  <c r="T347" i="31"/>
  <c r="U347" i="31"/>
  <c r="V347" i="31"/>
  <c r="T348" i="31"/>
  <c r="U348" i="31"/>
  <c r="V348" i="31"/>
  <c r="T349" i="31"/>
  <c r="U349" i="31"/>
  <c r="V349" i="31"/>
  <c r="T350" i="31"/>
  <c r="U350" i="31"/>
  <c r="V350" i="31"/>
  <c r="T351" i="31"/>
  <c r="U351" i="31"/>
  <c r="V351" i="31"/>
  <c r="T352" i="31"/>
  <c r="U352" i="31"/>
  <c r="V352" i="31"/>
  <c r="T353" i="31"/>
  <c r="U353" i="31"/>
  <c r="V353" i="31"/>
  <c r="T354" i="31"/>
  <c r="U354" i="31"/>
  <c r="V354" i="31"/>
  <c r="T355" i="31"/>
  <c r="U355" i="31"/>
  <c r="V355" i="31"/>
  <c r="T356" i="31"/>
  <c r="U356" i="31"/>
  <c r="V356" i="31"/>
  <c r="T357" i="31"/>
  <c r="U357" i="31"/>
  <c r="V357" i="31"/>
  <c r="T376" i="31"/>
  <c r="U376" i="31"/>
  <c r="V376" i="31"/>
  <c r="T377" i="31"/>
  <c r="U377" i="31"/>
  <c r="V377" i="31"/>
  <c r="T378" i="31"/>
  <c r="U378" i="31"/>
  <c r="V378" i="31"/>
  <c r="T379" i="31"/>
  <c r="U379" i="31"/>
  <c r="V379" i="31"/>
  <c r="T380" i="31"/>
  <c r="U380" i="31"/>
  <c r="V380" i="31"/>
  <c r="T381" i="31"/>
  <c r="U381" i="31"/>
  <c r="V381" i="31"/>
  <c r="T382" i="31"/>
  <c r="U382" i="31"/>
  <c r="V382" i="31"/>
  <c r="T383" i="31"/>
  <c r="U383" i="31"/>
  <c r="V383" i="31"/>
  <c r="T384" i="31"/>
  <c r="U384" i="31"/>
  <c r="V384" i="31"/>
  <c r="T385" i="31"/>
  <c r="U385" i="31"/>
  <c r="V385" i="31"/>
  <c r="T386" i="31"/>
  <c r="U386" i="31"/>
  <c r="V386" i="31"/>
  <c r="T387" i="31"/>
  <c r="U387" i="31"/>
  <c r="V387" i="31"/>
  <c r="T388" i="31"/>
  <c r="U388" i="31"/>
  <c r="V388" i="31"/>
  <c r="T389" i="31"/>
  <c r="U389" i="31"/>
  <c r="V389" i="31"/>
  <c r="T390" i="31"/>
  <c r="U390" i="31"/>
  <c r="V390" i="31"/>
  <c r="T391" i="31"/>
  <c r="U391" i="31"/>
  <c r="V391" i="31"/>
  <c r="T392" i="31"/>
  <c r="U392" i="31"/>
  <c r="V392" i="31"/>
  <c r="T393" i="31"/>
  <c r="U393" i="31"/>
  <c r="V393" i="31"/>
  <c r="T394" i="31"/>
  <c r="U394" i="31"/>
  <c r="V394" i="31"/>
  <c r="T395" i="31"/>
  <c r="U395" i="31"/>
  <c r="V395" i="31"/>
  <c r="T396" i="31"/>
  <c r="U396" i="31"/>
  <c r="V396" i="31"/>
  <c r="T397" i="31"/>
  <c r="U397" i="31"/>
  <c r="V397" i="31"/>
  <c r="T398" i="31"/>
  <c r="U398" i="31"/>
  <c r="V398" i="31"/>
  <c r="T399" i="31"/>
  <c r="U399" i="31"/>
  <c r="V399" i="31"/>
  <c r="T400" i="31"/>
  <c r="U400" i="31"/>
  <c r="V400" i="31"/>
  <c r="T401" i="31"/>
  <c r="U401" i="31"/>
  <c r="V401" i="31"/>
  <c r="T402" i="31"/>
  <c r="U402" i="31"/>
  <c r="V402" i="31"/>
  <c r="T403" i="31"/>
  <c r="U403" i="31"/>
  <c r="V403" i="31"/>
  <c r="T404" i="31"/>
  <c r="U404" i="31"/>
  <c r="V404" i="31"/>
  <c r="T405" i="31"/>
  <c r="U405" i="31"/>
  <c r="V405" i="31"/>
  <c r="T406" i="31"/>
  <c r="U406" i="31"/>
  <c r="V406" i="31"/>
  <c r="T407" i="31"/>
  <c r="U407" i="31"/>
  <c r="V407" i="31"/>
  <c r="T373" i="31"/>
  <c r="U373" i="31"/>
  <c r="V373" i="31"/>
  <c r="T374" i="31"/>
  <c r="U374" i="31"/>
  <c r="V374" i="31"/>
  <c r="T375" i="31"/>
  <c r="U375" i="31"/>
  <c r="V375" i="31"/>
  <c r="T359" i="31"/>
  <c r="U359" i="31"/>
  <c r="V359" i="31"/>
  <c r="T360" i="31"/>
  <c r="U360" i="31"/>
  <c r="V360" i="31"/>
  <c r="T361" i="31"/>
  <c r="U361" i="31"/>
  <c r="V361" i="31"/>
  <c r="T362" i="31"/>
  <c r="U362" i="31"/>
  <c r="V362" i="31"/>
  <c r="T363" i="31"/>
  <c r="U363" i="31"/>
  <c r="V363" i="31"/>
  <c r="T364" i="31"/>
  <c r="U364" i="31"/>
  <c r="V364" i="31"/>
  <c r="T365" i="31"/>
  <c r="U365" i="31"/>
  <c r="V365" i="31"/>
  <c r="T366" i="31"/>
  <c r="U366" i="31"/>
  <c r="V366" i="31"/>
  <c r="T367" i="31"/>
  <c r="U367" i="31"/>
  <c r="V367" i="31"/>
  <c r="T368" i="31"/>
  <c r="U368" i="31"/>
  <c r="V368" i="31"/>
  <c r="T369" i="31"/>
  <c r="U369" i="31"/>
  <c r="V369" i="31"/>
  <c r="T370" i="31"/>
  <c r="U370" i="31"/>
  <c r="V370" i="31"/>
  <c r="T371" i="31"/>
  <c r="U371" i="31"/>
  <c r="V371" i="31"/>
  <c r="T372" i="31"/>
  <c r="U372" i="31"/>
  <c r="V372" i="31"/>
  <c r="V358" i="31"/>
  <c r="U358" i="31"/>
  <c r="T358" i="31"/>
  <c r="N401" i="31"/>
  <c r="N393" i="31"/>
  <c r="N385" i="31"/>
  <c r="N377" i="31"/>
  <c r="N369" i="31"/>
  <c r="N361" i="31"/>
  <c r="N353" i="31"/>
  <c r="N345" i="31"/>
  <c r="N337" i="31"/>
  <c r="N329" i="31"/>
  <c r="N321" i="31"/>
  <c r="N313" i="31"/>
  <c r="N407" i="31"/>
  <c r="N399" i="31"/>
  <c r="N391" i="31"/>
  <c r="N383" i="31"/>
  <c r="N375" i="31"/>
  <c r="N406" i="31"/>
  <c r="N398" i="31"/>
  <c r="N390" i="31"/>
  <c r="N382" i="31"/>
  <c r="N374" i="31"/>
  <c r="N366" i="31"/>
  <c r="N358" i="31"/>
  <c r="N350" i="31"/>
  <c r="N342" i="31"/>
  <c r="N334" i="31"/>
  <c r="N326" i="31"/>
  <c r="N318" i="31"/>
  <c r="N310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208" i="31"/>
  <c r="F208" i="31"/>
  <c r="N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D215" i="31"/>
  <c r="N215" i="31"/>
  <c r="D216" i="31"/>
  <c r="N216" i="31"/>
  <c r="D217" i="31"/>
  <c r="N217" i="31"/>
  <c r="D218" i="31"/>
  <c r="D219" i="31"/>
  <c r="N219" i="31"/>
  <c r="D220" i="31"/>
  <c r="N220" i="31"/>
  <c r="D221" i="31"/>
  <c r="N221" i="31"/>
  <c r="D222" i="31"/>
  <c r="N222" i="31"/>
  <c r="D223" i="31"/>
  <c r="N223" i="31"/>
  <c r="D224" i="31"/>
  <c r="N224" i="31"/>
  <c r="D225" i="31"/>
  <c r="N225" i="31"/>
  <c r="D226" i="31"/>
  <c r="N226" i="31"/>
  <c r="D227" i="31"/>
  <c r="N227" i="31"/>
  <c r="D228" i="31"/>
  <c r="N228" i="31"/>
  <c r="D229" i="31"/>
  <c r="N229" i="31"/>
  <c r="D230" i="31"/>
  <c r="N230" i="31"/>
  <c r="D231" i="31"/>
  <c r="N231" i="31"/>
  <c r="D232" i="31"/>
  <c r="N232" i="31"/>
  <c r="D233" i="31"/>
  <c r="N233" i="31"/>
  <c r="D234" i="31"/>
  <c r="N234" i="31"/>
  <c r="D235" i="31"/>
  <c r="N235" i="31"/>
  <c r="D236" i="31"/>
  <c r="N236" i="31"/>
  <c r="D237" i="31"/>
  <c r="N237" i="31"/>
  <c r="D238" i="31"/>
  <c r="N238" i="31"/>
  <c r="D239" i="31"/>
  <c r="N239" i="31"/>
  <c r="D240" i="31"/>
  <c r="N240" i="31"/>
  <c r="D241" i="31"/>
  <c r="N241" i="31"/>
  <c r="D242" i="31"/>
  <c r="N242" i="31"/>
  <c r="D243" i="31"/>
  <c r="N243" i="31"/>
  <c r="D244" i="31"/>
  <c r="N244" i="31"/>
  <c r="D245" i="31"/>
  <c r="N245" i="31"/>
  <c r="D246" i="31"/>
  <c r="N246" i="31"/>
  <c r="D247" i="31"/>
  <c r="N247" i="31"/>
  <c r="D248" i="31"/>
  <c r="N248" i="31"/>
  <c r="D249" i="31"/>
  <c r="N249" i="31"/>
  <c r="D250" i="31"/>
  <c r="N250" i="31"/>
  <c r="D251" i="31"/>
  <c r="N251" i="31"/>
  <c r="D252" i="31"/>
  <c r="N252" i="31"/>
  <c r="D253" i="31"/>
  <c r="N253" i="31"/>
  <c r="D254" i="31"/>
  <c r="N254" i="31"/>
  <c r="D255" i="31"/>
  <c r="N255" i="31"/>
  <c r="D256" i="31"/>
  <c r="N256" i="31"/>
  <c r="D257" i="31"/>
  <c r="N257" i="31"/>
  <c r="D258" i="31"/>
  <c r="N258" i="31"/>
  <c r="D259" i="31"/>
  <c r="N259" i="31"/>
  <c r="D260" i="31"/>
  <c r="N260" i="31"/>
  <c r="D261" i="31"/>
  <c r="N261" i="31"/>
  <c r="D262" i="31"/>
  <c r="N262" i="31"/>
  <c r="D263" i="31"/>
  <c r="N263" i="31"/>
  <c r="D264" i="31"/>
  <c r="N264" i="31"/>
  <c r="D265" i="31"/>
  <c r="N265" i="31"/>
  <c r="D266" i="31"/>
  <c r="N266" i="31"/>
  <c r="D267" i="31"/>
  <c r="N267" i="31"/>
  <c r="D268" i="31"/>
  <c r="N268" i="31"/>
  <c r="D269" i="31"/>
  <c r="N269" i="31"/>
  <c r="D270" i="31"/>
  <c r="N270" i="31"/>
  <c r="D271" i="31"/>
  <c r="N271" i="31"/>
  <c r="D272" i="31"/>
  <c r="N272" i="31"/>
  <c r="D273" i="31"/>
  <c r="N273" i="31"/>
  <c r="D274" i="31"/>
  <c r="N274" i="31"/>
  <c r="D275" i="31"/>
  <c r="N275" i="31"/>
  <c r="D276" i="31"/>
  <c r="D277" i="31"/>
  <c r="N277" i="31"/>
  <c r="D278" i="31"/>
  <c r="N278" i="31"/>
  <c r="D279" i="31"/>
  <c r="N279" i="31"/>
  <c r="D280" i="31"/>
  <c r="N280" i="31"/>
  <c r="D281" i="31"/>
  <c r="N281" i="31"/>
  <c r="D282" i="31"/>
  <c r="N282" i="31"/>
  <c r="D283" i="31"/>
  <c r="N283" i="31"/>
  <c r="D284" i="31"/>
  <c r="D285" i="31"/>
  <c r="N285" i="31"/>
  <c r="D286" i="31"/>
  <c r="N286" i="31"/>
  <c r="D287" i="31"/>
  <c r="N287" i="31"/>
  <c r="D288" i="31"/>
  <c r="N288" i="31"/>
  <c r="D289" i="31"/>
  <c r="N289" i="31"/>
  <c r="D290" i="31"/>
  <c r="N290" i="31"/>
  <c r="D291" i="31"/>
  <c r="N291" i="31"/>
  <c r="D292" i="31"/>
  <c r="D293" i="31"/>
  <c r="N293" i="31"/>
  <c r="D294" i="31"/>
  <c r="N294" i="31"/>
  <c r="D295" i="31"/>
  <c r="N295" i="31"/>
  <c r="D296" i="31"/>
  <c r="N296" i="31"/>
  <c r="D297" i="31"/>
  <c r="N297" i="31"/>
  <c r="D298" i="31"/>
  <c r="N298" i="31"/>
  <c r="D299" i="31"/>
  <c r="N299" i="31"/>
  <c r="D300" i="31"/>
  <c r="D301" i="31"/>
  <c r="N301" i="31"/>
  <c r="D302" i="31"/>
  <c r="N302" i="31"/>
  <c r="D303" i="31"/>
  <c r="N303" i="31"/>
  <c r="D304" i="31"/>
  <c r="N304" i="31"/>
  <c r="D305" i="31"/>
  <c r="N305" i="31"/>
  <c r="D306" i="31"/>
  <c r="N306" i="31"/>
  <c r="D209" i="31"/>
  <c r="N209" i="31"/>
  <c r="D210" i="31"/>
  <c r="N210" i="31"/>
  <c r="D211" i="31"/>
  <c r="N211" i="31"/>
  <c r="D212" i="31"/>
  <c r="N212" i="31"/>
  <c r="D213" i="31"/>
  <c r="N213" i="31"/>
  <c r="D214" i="31"/>
  <c r="N214" i="31"/>
  <c r="N218" i="31"/>
  <c r="N300" i="31"/>
  <c r="N292" i="31"/>
  <c r="N284" i="31"/>
  <c r="N276" i="31"/>
  <c r="T206" i="31"/>
  <c r="T198" i="31"/>
  <c r="T138" i="31"/>
  <c r="T134" i="31"/>
  <c r="T130" i="31"/>
  <c r="T126" i="31"/>
  <c r="V206" i="31"/>
  <c r="V202" i="31"/>
  <c r="T202" i="31"/>
  <c r="AY202" i="31"/>
  <c r="V198" i="31"/>
  <c r="T190" i="31"/>
  <c r="V130" i="31"/>
  <c r="V190" i="31"/>
  <c r="V186" i="31"/>
  <c r="T186" i="31"/>
  <c r="V182" i="31"/>
  <c r="T182" i="31"/>
  <c r="V178" i="31"/>
  <c r="T178" i="31"/>
  <c r="V174" i="31"/>
  <c r="T174" i="31"/>
  <c r="V170" i="31"/>
  <c r="T170" i="31"/>
  <c r="V166" i="31"/>
  <c r="T166" i="31"/>
  <c r="AY166" i="31"/>
  <c r="V162" i="31"/>
  <c r="T162" i="31"/>
  <c r="V158" i="31"/>
  <c r="T158" i="31"/>
  <c r="V154" i="31"/>
  <c r="T154" i="31"/>
  <c r="V150" i="31"/>
  <c r="T150" i="31"/>
  <c r="V146" i="31"/>
  <c r="T146" i="31"/>
  <c r="V142" i="31"/>
  <c r="T142" i="31"/>
  <c r="V138" i="31"/>
  <c r="V134" i="31"/>
  <c r="V126" i="31"/>
  <c r="AY134" i="31"/>
  <c r="AY186" i="31"/>
  <c r="AX206" i="31"/>
  <c r="AY206" i="31"/>
  <c r="V204" i="31"/>
  <c r="U204" i="31"/>
  <c r="AX202" i="31"/>
  <c r="T204" i="31"/>
  <c r="AX198" i="31"/>
  <c r="U194" i="31"/>
  <c r="V194" i="31"/>
  <c r="T200" i="31"/>
  <c r="U200" i="31"/>
  <c r="V200" i="31"/>
  <c r="T194" i="31"/>
  <c r="AY198" i="31"/>
  <c r="T144" i="31"/>
  <c r="AX130" i="31"/>
  <c r="AY130" i="31"/>
  <c r="T128" i="31"/>
  <c r="U128" i="31"/>
  <c r="V128" i="31"/>
  <c r="T132" i="31"/>
  <c r="AX150" i="31"/>
  <c r="AY150" i="31"/>
  <c r="AY162" i="31"/>
  <c r="AX162" i="31"/>
  <c r="V156" i="31"/>
  <c r="T160" i="31"/>
  <c r="V148" i="31"/>
  <c r="AY182" i="31"/>
  <c r="AY146" i="31"/>
  <c r="AY190" i="31"/>
  <c r="V164" i="31"/>
  <c r="V184" i="31"/>
  <c r="T140" i="31"/>
  <c r="AX146" i="31"/>
  <c r="U160" i="31"/>
  <c r="AX142" i="31"/>
  <c r="V140" i="31"/>
  <c r="AX126" i="31"/>
  <c r="V136" i="31"/>
  <c r="U140" i="31"/>
  <c r="U172" i="31"/>
  <c r="T168" i="31"/>
  <c r="U180" i="31"/>
  <c r="T180" i="31"/>
  <c r="AY178" i="31"/>
  <c r="V160" i="31"/>
  <c r="AX158" i="31"/>
  <c r="V168" i="31"/>
  <c r="AX166" i="31"/>
  <c r="U168" i="31"/>
  <c r="V172" i="31"/>
  <c r="V144" i="31"/>
  <c r="V152" i="31"/>
  <c r="U176" i="31"/>
  <c r="T176" i="31"/>
  <c r="V180" i="31"/>
  <c r="AY126" i="31"/>
  <c r="AX134" i="31"/>
  <c r="U148" i="31"/>
  <c r="V176" i="31"/>
  <c r="AX174" i="31"/>
  <c r="AX138" i="31"/>
  <c r="T136" i="31"/>
  <c r="T152" i="31"/>
  <c r="AY154" i="31"/>
  <c r="T156" i="31"/>
  <c r="U188" i="31"/>
  <c r="AX186" i="31"/>
  <c r="V188" i="31"/>
  <c r="AX190" i="31"/>
  <c r="U136" i="31"/>
  <c r="AY142" i="31"/>
  <c r="U152" i="31"/>
  <c r="U156" i="31"/>
  <c r="AX154" i="31"/>
  <c r="AX170" i="31"/>
  <c r="AY138" i="31"/>
  <c r="U144" i="31"/>
  <c r="T148" i="31"/>
  <c r="U164" i="31"/>
  <c r="T164" i="31"/>
  <c r="AY170" i="31"/>
  <c r="T172" i="31"/>
  <c r="U184" i="31"/>
  <c r="AY158" i="31"/>
  <c r="AY174" i="31"/>
  <c r="AX178" i="31"/>
  <c r="T184" i="31"/>
  <c r="AX182" i="31"/>
  <c r="T188" i="31"/>
  <c r="V119" i="31"/>
  <c r="T119" i="31"/>
  <c r="V117" i="31"/>
  <c r="T117" i="31"/>
  <c r="V113" i="31"/>
  <c r="T113" i="31"/>
  <c r="V109" i="31"/>
  <c r="T109" i="31"/>
  <c r="V105" i="31"/>
  <c r="T105" i="31"/>
  <c r="V101" i="31"/>
  <c r="T101" i="31"/>
  <c r="V97" i="31"/>
  <c r="T97" i="31"/>
  <c r="V93" i="31"/>
  <c r="T93" i="31"/>
  <c r="V89" i="31"/>
  <c r="T89" i="31"/>
  <c r="V85" i="31"/>
  <c r="T85" i="31"/>
  <c r="V81" i="31"/>
  <c r="T81" i="31"/>
  <c r="V77" i="31"/>
  <c r="T77" i="31"/>
  <c r="V73" i="31"/>
  <c r="T73" i="31"/>
  <c r="V69" i="31"/>
  <c r="T69" i="31"/>
  <c r="V65" i="31"/>
  <c r="T65" i="31"/>
  <c r="V53" i="31"/>
  <c r="T53" i="31"/>
  <c r="V57" i="31"/>
  <c r="T57" i="31"/>
  <c r="V61" i="31"/>
  <c r="T61" i="31"/>
  <c r="U127" i="31"/>
  <c r="AY77" i="31"/>
  <c r="V203" i="31"/>
  <c r="U203" i="31"/>
  <c r="T203" i="31"/>
  <c r="U205" i="31"/>
  <c r="V205" i="31"/>
  <c r="V199" i="31"/>
  <c r="T205" i="31"/>
  <c r="T196" i="31"/>
  <c r="T201" i="31"/>
  <c r="T199" i="31"/>
  <c r="U199" i="31"/>
  <c r="V201" i="31"/>
  <c r="U201" i="31"/>
  <c r="T171" i="31"/>
  <c r="V141" i="31"/>
  <c r="V127" i="31"/>
  <c r="V129" i="31"/>
  <c r="U129" i="31"/>
  <c r="T127" i="31"/>
  <c r="T129" i="31"/>
  <c r="T87" i="31"/>
  <c r="U147" i="31"/>
  <c r="U107" i="31"/>
  <c r="V159" i="31"/>
  <c r="V163" i="31"/>
  <c r="U187" i="31"/>
  <c r="U137" i="31"/>
  <c r="V169" i="31"/>
  <c r="U159" i="31"/>
  <c r="AY61" i="31"/>
  <c r="U165" i="31"/>
  <c r="U151" i="31"/>
  <c r="T139" i="31"/>
  <c r="U185" i="31"/>
  <c r="T161" i="31"/>
  <c r="T141" i="31"/>
  <c r="T147" i="31"/>
  <c r="U171" i="31"/>
  <c r="V155" i="31"/>
  <c r="V177" i="31"/>
  <c r="U179" i="31"/>
  <c r="V149" i="31"/>
  <c r="U141" i="31"/>
  <c r="V175" i="31"/>
  <c r="V153" i="31"/>
  <c r="V151" i="31"/>
  <c r="U183" i="31"/>
  <c r="U181" i="31"/>
  <c r="U143" i="31"/>
  <c r="U145" i="31"/>
  <c r="U155" i="31"/>
  <c r="T175" i="31"/>
  <c r="T177" i="31"/>
  <c r="T179" i="31"/>
  <c r="V181" i="31"/>
  <c r="V179" i="31"/>
  <c r="V135" i="31"/>
  <c r="T153" i="31"/>
  <c r="U175" i="31"/>
  <c r="U177" i="31"/>
  <c r="V145" i="31"/>
  <c r="V173" i="31"/>
  <c r="V171" i="31"/>
  <c r="V143" i="31"/>
  <c r="T167" i="31"/>
  <c r="T169" i="31"/>
  <c r="V165" i="31"/>
  <c r="T143" i="31"/>
  <c r="V189" i="31"/>
  <c r="V187" i="31"/>
  <c r="U189" i="31"/>
  <c r="V185" i="31"/>
  <c r="U167" i="31"/>
  <c r="U173" i="31"/>
  <c r="T145" i="31"/>
  <c r="T135" i="31"/>
  <c r="T163" i="31"/>
  <c r="T189" i="31"/>
  <c r="U153" i="31"/>
  <c r="T151" i="31"/>
  <c r="T185" i="31"/>
  <c r="T183" i="31"/>
  <c r="T187" i="31"/>
  <c r="U149" i="31"/>
  <c r="V139" i="31"/>
  <c r="U135" i="31"/>
  <c r="U139" i="31"/>
  <c r="T157" i="31"/>
  <c r="U157" i="31"/>
  <c r="T165" i="31"/>
  <c r="U169" i="31"/>
  <c r="V157" i="31"/>
  <c r="T173" i="31"/>
  <c r="V183" i="31"/>
  <c r="T149" i="31"/>
  <c r="T155" i="31"/>
  <c r="T137" i="31"/>
  <c r="U163" i="31"/>
  <c r="V167" i="31"/>
  <c r="V161" i="31"/>
  <c r="T159" i="31"/>
  <c r="U161" i="31"/>
  <c r="T181" i="31"/>
  <c r="V137" i="31"/>
  <c r="V147" i="31"/>
  <c r="AX81" i="31"/>
  <c r="T55" i="31"/>
  <c r="V95" i="31"/>
  <c r="T111" i="31"/>
  <c r="AY81" i="31"/>
  <c r="AY65" i="31"/>
  <c r="T118" i="31"/>
  <c r="V75" i="31"/>
  <c r="U87" i="31"/>
  <c r="T99" i="31"/>
  <c r="V107" i="31"/>
  <c r="U118" i="31"/>
  <c r="V118" i="31"/>
  <c r="U91" i="31"/>
  <c r="T103" i="31"/>
  <c r="AX119" i="31"/>
  <c r="V63" i="31"/>
  <c r="V67" i="31"/>
  <c r="U79" i="31"/>
  <c r="AY89" i="31"/>
  <c r="V99" i="31"/>
  <c r="U111" i="31"/>
  <c r="U63" i="31"/>
  <c r="V79" i="31"/>
  <c r="V111" i="31"/>
  <c r="T59" i="31"/>
  <c r="U71" i="31"/>
  <c r="V91" i="31"/>
  <c r="U103" i="31"/>
  <c r="U59" i="31"/>
  <c r="V71" i="31"/>
  <c r="U83" i="31"/>
  <c r="T95" i="31"/>
  <c r="V103" i="31"/>
  <c r="U115" i="31"/>
  <c r="V59" i="31"/>
  <c r="T75" i="31"/>
  <c r="U95" i="31"/>
  <c r="AY105" i="31"/>
  <c r="V115" i="31"/>
  <c r="U75" i="31"/>
  <c r="U67" i="31"/>
  <c r="V87" i="31"/>
  <c r="U99" i="31"/>
  <c r="AX61" i="31"/>
  <c r="T63" i="31"/>
  <c r="T83" i="31"/>
  <c r="T115" i="31"/>
  <c r="AY69" i="31"/>
  <c r="V83" i="31"/>
  <c r="T107" i="31"/>
  <c r="T67" i="31"/>
  <c r="T79" i="31"/>
  <c r="AX93" i="31"/>
  <c r="T71" i="31"/>
  <c r="T91" i="31"/>
  <c r="AY119" i="31"/>
  <c r="AY117" i="31"/>
  <c r="AX117" i="31"/>
  <c r="AX113" i="31"/>
  <c r="AY113" i="31"/>
  <c r="AX109" i="31"/>
  <c r="AY109" i="31"/>
  <c r="AX105" i="31"/>
  <c r="AY101" i="31"/>
  <c r="AX101" i="31"/>
  <c r="AY97" i="31"/>
  <c r="AX97" i="31"/>
  <c r="AY93" i="31"/>
  <c r="AX89" i="31"/>
  <c r="AY85" i="31"/>
  <c r="AX85" i="31"/>
  <c r="AX77" i="31"/>
  <c r="AY73" i="31"/>
  <c r="AX73" i="31"/>
  <c r="AX69" i="31"/>
  <c r="AX65" i="31"/>
  <c r="AX53" i="31"/>
  <c r="AY53" i="31"/>
  <c r="T44" i="31"/>
  <c r="V44" i="31"/>
  <c r="U44" i="31"/>
  <c r="AY57" i="31"/>
  <c r="AX57" i="31"/>
  <c r="V55" i="31"/>
  <c r="U49" i="31"/>
  <c r="T49" i="31"/>
  <c r="U55" i="31"/>
  <c r="V49" i="31"/>
  <c r="BK6" i="31"/>
  <c r="BK5" i="31"/>
  <c r="U104" i="31"/>
  <c r="V112" i="31"/>
  <c r="U94" i="31"/>
  <c r="V60" i="31"/>
  <c r="T80" i="31"/>
  <c r="T102" i="31"/>
  <c r="V110" i="31"/>
  <c r="V86" i="31"/>
  <c r="U58" i="31"/>
  <c r="T96" i="31"/>
  <c r="V58" i="31"/>
  <c r="T112" i="31"/>
  <c r="U102" i="31"/>
  <c r="T98" i="31"/>
  <c r="T60" i="31"/>
  <c r="V104" i="31"/>
  <c r="U74" i="31"/>
  <c r="U110" i="31"/>
  <c r="T110" i="31"/>
  <c r="T100" i="31"/>
  <c r="V74" i="31"/>
  <c r="U100" i="31"/>
  <c r="T76" i="31"/>
  <c r="V88" i="31"/>
  <c r="U66" i="31"/>
  <c r="V94" i="31"/>
  <c r="T58" i="31"/>
  <c r="V66" i="31"/>
  <c r="T106" i="31"/>
  <c r="V76" i="31"/>
  <c r="V116" i="31"/>
  <c r="T88" i="31"/>
  <c r="U98" i="31"/>
  <c r="T70" i="31"/>
  <c r="T82" i="31"/>
  <c r="U88" i="31"/>
  <c r="U112" i="31"/>
  <c r="V98" i="31"/>
  <c r="V100" i="31"/>
  <c r="U60" i="31"/>
  <c r="T104" i="31"/>
  <c r="V96" i="31"/>
  <c r="T86" i="31"/>
  <c r="T90" i="31"/>
  <c r="T68" i="31"/>
  <c r="T62" i="31"/>
  <c r="U86" i="31"/>
  <c r="V102" i="31"/>
  <c r="T78" i="31"/>
  <c r="U96" i="31"/>
  <c r="T74" i="31"/>
  <c r="T94" i="31"/>
  <c r="T66" i="31"/>
  <c r="U76" i="31"/>
  <c r="V90" i="31"/>
  <c r="U47" i="31"/>
  <c r="U51" i="31"/>
  <c r="T72" i="31"/>
  <c r="U82" i="31"/>
  <c r="V72" i="31"/>
  <c r="V47" i="31"/>
  <c r="V51" i="31"/>
  <c r="V70" i="31"/>
  <c r="T116" i="31"/>
  <c r="U116" i="31"/>
  <c r="T84" i="31"/>
  <c r="T47" i="31"/>
  <c r="T51" i="31"/>
  <c r="T92" i="31"/>
  <c r="V84" i="31"/>
  <c r="T114" i="31"/>
  <c r="U90" i="31"/>
  <c r="T56" i="31"/>
  <c r="V114" i="31"/>
  <c r="U92" i="31"/>
  <c r="U114" i="31"/>
  <c r="V80" i="31"/>
  <c r="U68" i="31"/>
  <c r="U78" i="31"/>
  <c r="U64" i="31"/>
  <c r="V78" i="31"/>
  <c r="V108" i="31"/>
  <c r="T64" i="31"/>
  <c r="U70" i="31"/>
  <c r="V82" i="31"/>
  <c r="T108" i="31"/>
  <c r="U80" i="31"/>
  <c r="V64" i="31"/>
  <c r="U84" i="31"/>
  <c r="U62" i="31"/>
  <c r="V106" i="31"/>
  <c r="V92" i="31"/>
  <c r="V68" i="31"/>
  <c r="V62" i="31"/>
  <c r="U106" i="31"/>
  <c r="U72" i="31"/>
  <c r="U108" i="31"/>
  <c r="U56" i="31"/>
  <c r="V56" i="31"/>
  <c r="V54" i="31"/>
  <c r="T54" i="31"/>
  <c r="U54" i="31"/>
  <c r="V52" i="31"/>
  <c r="T50" i="31"/>
  <c r="V48" i="31"/>
  <c r="V46" i="31"/>
  <c r="T52" i="31"/>
  <c r="T46" i="31"/>
  <c r="T48" i="31"/>
  <c r="V50" i="31"/>
  <c r="U52" i="31"/>
  <c r="U48" i="31"/>
  <c r="U46" i="31"/>
  <c r="U50" i="31"/>
  <c r="Q45" i="15"/>
  <c r="Q44" i="15"/>
  <c r="Q43" i="15"/>
  <c r="P45" i="15"/>
  <c r="P44" i="15"/>
  <c r="P43" i="15"/>
  <c r="O45" i="15"/>
  <c r="O44" i="15"/>
  <c r="J45" i="15"/>
  <c r="I45" i="15"/>
  <c r="I44" i="15"/>
  <c r="K45" i="15"/>
  <c r="K44" i="15"/>
  <c r="K43" i="15"/>
  <c r="J44" i="15"/>
  <c r="J43" i="15"/>
  <c r="AK1614" i="20"/>
  <c r="AK1519" i="20"/>
  <c r="AK1424" i="20"/>
  <c r="AK1329" i="20"/>
  <c r="AK1234" i="20"/>
  <c r="AK1139" i="20"/>
  <c r="AK1044" i="20"/>
  <c r="AK949" i="20"/>
  <c r="AK854" i="20"/>
  <c r="AK759" i="20"/>
  <c r="AK664" i="20"/>
  <c r="AK569" i="20"/>
  <c r="AK474" i="20"/>
  <c r="AK379" i="20"/>
  <c r="AK284" i="20"/>
  <c r="AK189" i="20"/>
  <c r="AA95" i="20"/>
  <c r="V95" i="20"/>
  <c r="Z95" i="20"/>
  <c r="AK94" i="20"/>
  <c r="AA94" i="20"/>
  <c r="V94" i="20"/>
  <c r="Z94" i="20"/>
  <c r="V91" i="20"/>
  <c r="AA93" i="20"/>
  <c r="Z93" i="20"/>
  <c r="V90" i="20"/>
  <c r="V92" i="20"/>
  <c r="AA10" i="20"/>
  <c r="AA15" i="20"/>
  <c r="AA20" i="20"/>
  <c r="AA25" i="20"/>
  <c r="AA30" i="20"/>
  <c r="AA35" i="20"/>
  <c r="AA40" i="20"/>
  <c r="AA45" i="20"/>
  <c r="AA50" i="20"/>
  <c r="AA55" i="20"/>
  <c r="AA60" i="20"/>
  <c r="AA65" i="20"/>
  <c r="AA70" i="20"/>
  <c r="AA75" i="20"/>
  <c r="AA80" i="20"/>
  <c r="AA85" i="20"/>
  <c r="AA90" i="20"/>
  <c r="AM95" i="20"/>
  <c r="Z10" i="20"/>
  <c r="Z15" i="20"/>
  <c r="Z20" i="20"/>
  <c r="Z25" i="20"/>
  <c r="Z30" i="20"/>
  <c r="Z35" i="20"/>
  <c r="Z40" i="20"/>
  <c r="Z45" i="20"/>
  <c r="Z50" i="20"/>
  <c r="Z55" i="20"/>
  <c r="Z60" i="20"/>
  <c r="Z65" i="20"/>
  <c r="Z70" i="20"/>
  <c r="Z75" i="20"/>
  <c r="Z80" i="20"/>
  <c r="Z85" i="20"/>
  <c r="Z90" i="20"/>
  <c r="AJ94" i="20"/>
  <c r="Z8" i="20"/>
  <c r="Z13" i="20"/>
  <c r="Z18" i="20"/>
  <c r="Z9" i="20"/>
  <c r="Z14" i="20"/>
  <c r="Z19" i="20"/>
  <c r="Z24" i="20"/>
  <c r="Z29" i="20"/>
  <c r="Z34" i="20"/>
  <c r="Z39" i="20"/>
  <c r="Z44" i="20"/>
  <c r="Z49" i="20"/>
  <c r="Z54" i="20"/>
  <c r="Z59" i="20"/>
  <c r="Z64" i="20"/>
  <c r="Z69" i="20"/>
  <c r="Z74" i="20"/>
  <c r="Z79" i="20"/>
  <c r="Z84" i="20"/>
  <c r="Z89" i="20"/>
  <c r="AI94" i="20"/>
  <c r="AA9" i="20"/>
  <c r="AA14" i="20"/>
  <c r="AA19" i="20"/>
  <c r="AA24" i="20"/>
  <c r="AA29" i="20"/>
  <c r="AA34" i="20"/>
  <c r="AA39" i="20"/>
  <c r="AA44" i="20"/>
  <c r="AA49" i="20"/>
  <c r="AA54" i="20"/>
  <c r="AA59" i="20"/>
  <c r="AA64" i="20"/>
  <c r="AA69" i="20"/>
  <c r="AA74" i="20"/>
  <c r="AA79" i="20"/>
  <c r="AA84" i="20"/>
  <c r="AA89" i="20"/>
  <c r="AL95" i="20"/>
  <c r="AA8" i="20"/>
  <c r="AA13" i="20"/>
  <c r="AA18" i="20"/>
  <c r="AA23" i="20"/>
  <c r="AA28" i="20"/>
  <c r="AA33" i="20"/>
  <c r="AA38" i="20"/>
  <c r="V93" i="20"/>
  <c r="Z23" i="20"/>
  <c r="Z28" i="20"/>
  <c r="Y122" i="15"/>
  <c r="Z122" i="15"/>
  <c r="AA122" i="15" s="1"/>
  <c r="AA43" i="20"/>
  <c r="Z33" i="20"/>
  <c r="X122" i="15"/>
  <c r="Z38" i="20"/>
  <c r="AA48" i="20"/>
  <c r="AA53" i="20"/>
  <c r="Z43" i="20"/>
  <c r="T98" i="15"/>
  <c r="U98" i="15" s="1"/>
  <c r="T96" i="15"/>
  <c r="U96" i="15" s="1"/>
  <c r="T94" i="15"/>
  <c r="U94" i="15" s="1"/>
  <c r="V94" i="15" s="1"/>
  <c r="AD61" i="15"/>
  <c r="AD65" i="15"/>
  <c r="AD62" i="15"/>
  <c r="AD66" i="15"/>
  <c r="AD60" i="15"/>
  <c r="AD64" i="15"/>
  <c r="Z48" i="20"/>
  <c r="AA58" i="20"/>
  <c r="AC152" i="15" a="1"/>
  <c r="AC152" i="15"/>
  <c r="AC148" i="15"/>
  <c r="Y147" i="15"/>
  <c r="AD148" i="15"/>
  <c r="Z147" i="15"/>
  <c r="AE148" i="15"/>
  <c r="AA147" i="15"/>
  <c r="AC149" i="15"/>
  <c r="Y148" i="15"/>
  <c r="AD149" i="15"/>
  <c r="Z148" i="15"/>
  <c r="AE149" i="15"/>
  <c r="AA148" i="15"/>
  <c r="AE147" i="15"/>
  <c r="AA146" i="15"/>
  <c r="AD147" i="15"/>
  <c r="Z146" i="15"/>
  <c r="AC147" i="15"/>
  <c r="Y146" i="15"/>
  <c r="AA63" i="20"/>
  <c r="Z53" i="20"/>
  <c r="AE153" i="15"/>
  <c r="AD153" i="15"/>
  <c r="AD154" i="15"/>
  <c r="AC153" i="15"/>
  <c r="AE152" i="15"/>
  <c r="AD152" i="15"/>
  <c r="AC154" i="15"/>
  <c r="AE154" i="15"/>
  <c r="AA68" i="20"/>
  <c r="Z58" i="20"/>
  <c r="B40" i="15"/>
  <c r="C40" i="15"/>
  <c r="D40" i="15"/>
  <c r="Z63" i="20"/>
  <c r="AA73" i="20"/>
  <c r="Z68" i="20"/>
  <c r="AA78" i="20"/>
  <c r="AA83" i="20"/>
  <c r="Z73" i="20"/>
  <c r="Z78" i="20"/>
  <c r="AA88" i="20"/>
  <c r="A2073" i="15"/>
  <c r="B2073" i="15"/>
  <c r="C2073" i="15"/>
  <c r="D2073" i="15"/>
  <c r="E2073" i="15"/>
  <c r="F2073" i="15"/>
  <c r="G2073" i="15"/>
  <c r="H2073" i="15"/>
  <c r="I2073" i="15"/>
  <c r="J2073" i="15"/>
  <c r="K2073" i="15"/>
  <c r="L2073" i="15"/>
  <c r="A2074" i="15"/>
  <c r="B2074" i="15"/>
  <c r="C2074" i="15"/>
  <c r="D2074" i="15"/>
  <c r="E2074" i="15"/>
  <c r="F2074" i="15"/>
  <c r="G2074" i="15"/>
  <c r="H2074" i="15"/>
  <c r="I2074" i="15"/>
  <c r="J2074" i="15"/>
  <c r="K2074" i="15"/>
  <c r="L2074" i="15"/>
  <c r="A2075" i="15"/>
  <c r="B2075" i="15"/>
  <c r="C2075" i="15"/>
  <c r="D2075" i="15"/>
  <c r="E2075" i="15"/>
  <c r="F2075" i="15"/>
  <c r="G2075" i="15"/>
  <c r="H2075" i="15"/>
  <c r="I2075" i="15"/>
  <c r="J2075" i="15"/>
  <c r="K2075" i="15"/>
  <c r="L2075" i="15"/>
  <c r="A2076" i="15"/>
  <c r="B2076" i="15"/>
  <c r="C2076" i="15"/>
  <c r="D2076" i="15"/>
  <c r="E2076" i="15"/>
  <c r="F2076" i="15"/>
  <c r="G2076" i="15"/>
  <c r="H2076" i="15"/>
  <c r="I2076" i="15"/>
  <c r="J2076" i="15"/>
  <c r="K2076" i="15"/>
  <c r="L2076" i="15"/>
  <c r="A2077" i="15"/>
  <c r="B2077" i="15"/>
  <c r="C2077" i="15"/>
  <c r="D2077" i="15"/>
  <c r="E2077" i="15"/>
  <c r="F2077" i="15"/>
  <c r="G2077" i="15"/>
  <c r="H2077" i="15"/>
  <c r="I2077" i="15"/>
  <c r="J2077" i="15"/>
  <c r="K2077" i="15"/>
  <c r="L2077" i="15"/>
  <c r="A2078" i="15"/>
  <c r="B2078" i="15"/>
  <c r="C2078" i="15"/>
  <c r="D2078" i="15"/>
  <c r="E2078" i="15"/>
  <c r="F2078" i="15"/>
  <c r="G2078" i="15"/>
  <c r="H2078" i="15"/>
  <c r="I2078" i="15"/>
  <c r="J2078" i="15"/>
  <c r="K2078" i="15"/>
  <c r="L2078" i="15"/>
  <c r="A2079" i="15"/>
  <c r="B2079" i="15"/>
  <c r="C2079" i="15"/>
  <c r="D2079" i="15"/>
  <c r="E2079" i="15"/>
  <c r="F2079" i="15"/>
  <c r="G2079" i="15"/>
  <c r="H2079" i="15"/>
  <c r="I2079" i="15"/>
  <c r="J2079" i="15"/>
  <c r="K2079" i="15"/>
  <c r="L2079" i="15"/>
  <c r="A2080" i="15"/>
  <c r="B2080" i="15"/>
  <c r="C2080" i="15"/>
  <c r="D2080" i="15"/>
  <c r="E2080" i="15"/>
  <c r="F2080" i="15"/>
  <c r="G2080" i="15"/>
  <c r="H2080" i="15"/>
  <c r="I2080" i="15"/>
  <c r="J2080" i="15"/>
  <c r="K2080" i="15"/>
  <c r="L2080" i="15"/>
  <c r="A2081" i="15"/>
  <c r="B2081" i="15"/>
  <c r="C2081" i="15"/>
  <c r="D2081" i="15"/>
  <c r="E2081" i="15"/>
  <c r="F2081" i="15"/>
  <c r="G2081" i="15"/>
  <c r="H2081" i="15"/>
  <c r="I2081" i="15"/>
  <c r="J2081" i="15"/>
  <c r="K2081" i="15"/>
  <c r="L2081" i="15"/>
  <c r="A2082" i="15"/>
  <c r="B2082" i="15"/>
  <c r="C2082" i="15"/>
  <c r="D2082" i="15"/>
  <c r="E2082" i="15"/>
  <c r="F2082" i="15"/>
  <c r="G2082" i="15"/>
  <c r="H2082" i="15"/>
  <c r="I2082" i="15"/>
  <c r="J2082" i="15"/>
  <c r="K2082" i="15"/>
  <c r="L2082" i="15"/>
  <c r="A2083" i="15"/>
  <c r="B2083" i="15"/>
  <c r="C2083" i="15"/>
  <c r="D2083" i="15"/>
  <c r="E2083" i="15"/>
  <c r="F2083" i="15"/>
  <c r="G2083" i="15"/>
  <c r="H2083" i="15"/>
  <c r="I2083" i="15"/>
  <c r="J2083" i="15"/>
  <c r="K2083" i="15"/>
  <c r="L2083" i="15"/>
  <c r="A2084" i="15"/>
  <c r="B2084" i="15"/>
  <c r="C2084" i="15"/>
  <c r="D2084" i="15"/>
  <c r="E2084" i="15"/>
  <c r="F2084" i="15"/>
  <c r="G2084" i="15"/>
  <c r="H2084" i="15"/>
  <c r="I2084" i="15"/>
  <c r="J2084" i="15"/>
  <c r="K2084" i="15"/>
  <c r="L2084" i="15"/>
  <c r="A2085" i="15"/>
  <c r="B2085" i="15"/>
  <c r="C2085" i="15"/>
  <c r="D2085" i="15"/>
  <c r="E2085" i="15"/>
  <c r="F2085" i="15"/>
  <c r="G2085" i="15"/>
  <c r="H2085" i="15"/>
  <c r="I2085" i="15"/>
  <c r="J2085" i="15"/>
  <c r="K2085" i="15"/>
  <c r="L2085" i="15"/>
  <c r="A2086" i="15"/>
  <c r="B2086" i="15"/>
  <c r="C2086" i="15"/>
  <c r="D2086" i="15"/>
  <c r="E2086" i="15"/>
  <c r="F2086" i="15"/>
  <c r="G2086" i="15"/>
  <c r="H2086" i="15"/>
  <c r="I2086" i="15"/>
  <c r="J2086" i="15"/>
  <c r="K2086" i="15"/>
  <c r="L2086" i="15"/>
  <c r="A2087" i="15"/>
  <c r="B2087" i="15"/>
  <c r="C2087" i="15"/>
  <c r="D2087" i="15"/>
  <c r="E2087" i="15"/>
  <c r="F2087" i="15"/>
  <c r="G2087" i="15"/>
  <c r="H2087" i="15"/>
  <c r="I2087" i="15"/>
  <c r="J2087" i="15"/>
  <c r="K2087" i="15"/>
  <c r="L2087" i="15"/>
  <c r="A2088" i="15"/>
  <c r="B2088" i="15"/>
  <c r="C2088" i="15"/>
  <c r="D2088" i="15"/>
  <c r="E2088" i="15"/>
  <c r="F2088" i="15"/>
  <c r="G2088" i="15"/>
  <c r="H2088" i="15"/>
  <c r="I2088" i="15"/>
  <c r="J2088" i="15"/>
  <c r="K2088" i="15"/>
  <c r="L2088" i="15"/>
  <c r="A2089" i="15"/>
  <c r="B2089" i="15"/>
  <c r="C2089" i="15"/>
  <c r="D2089" i="15"/>
  <c r="E2089" i="15"/>
  <c r="F2089" i="15"/>
  <c r="G2089" i="15"/>
  <c r="H2089" i="15"/>
  <c r="I2089" i="15"/>
  <c r="J2089" i="15"/>
  <c r="K2089" i="15"/>
  <c r="L2089" i="15"/>
  <c r="A2090" i="15"/>
  <c r="B2090" i="15"/>
  <c r="C2090" i="15"/>
  <c r="D2090" i="15"/>
  <c r="E2090" i="15"/>
  <c r="F2090" i="15"/>
  <c r="G2090" i="15"/>
  <c r="H2090" i="15"/>
  <c r="I2090" i="15"/>
  <c r="J2090" i="15"/>
  <c r="K2090" i="15"/>
  <c r="L2090" i="15"/>
  <c r="A2091" i="15"/>
  <c r="B2091" i="15"/>
  <c r="C2091" i="15"/>
  <c r="D2091" i="15"/>
  <c r="E2091" i="15"/>
  <c r="F2091" i="15"/>
  <c r="G2091" i="15"/>
  <c r="H2091" i="15"/>
  <c r="I2091" i="15"/>
  <c r="J2091" i="15"/>
  <c r="K2091" i="15"/>
  <c r="L2091" i="15"/>
  <c r="A2092" i="15"/>
  <c r="B2092" i="15"/>
  <c r="C2092" i="15"/>
  <c r="D2092" i="15"/>
  <c r="E2092" i="15"/>
  <c r="F2092" i="15"/>
  <c r="G2092" i="15"/>
  <c r="H2092" i="15"/>
  <c r="I2092" i="15"/>
  <c r="J2092" i="15"/>
  <c r="K2092" i="15"/>
  <c r="L2092" i="15"/>
  <c r="A2093" i="15"/>
  <c r="B2093" i="15"/>
  <c r="C2093" i="15"/>
  <c r="D2093" i="15"/>
  <c r="E2093" i="15"/>
  <c r="F2093" i="15"/>
  <c r="G2093" i="15"/>
  <c r="H2093" i="15"/>
  <c r="I2093" i="15"/>
  <c r="J2093" i="15"/>
  <c r="K2093" i="15"/>
  <c r="L2093" i="15"/>
  <c r="A2094" i="15"/>
  <c r="B2094" i="15"/>
  <c r="C2094" i="15"/>
  <c r="D2094" i="15"/>
  <c r="E2094" i="15"/>
  <c r="F2094" i="15"/>
  <c r="G2094" i="15"/>
  <c r="H2094" i="15"/>
  <c r="I2094" i="15"/>
  <c r="J2094" i="15"/>
  <c r="K2094" i="15"/>
  <c r="L2094" i="15"/>
  <c r="A2095" i="15"/>
  <c r="B2095" i="15"/>
  <c r="C2095" i="15"/>
  <c r="D2095" i="15"/>
  <c r="E2095" i="15"/>
  <c r="F2095" i="15"/>
  <c r="G2095" i="15"/>
  <c r="H2095" i="15"/>
  <c r="I2095" i="15"/>
  <c r="J2095" i="15"/>
  <c r="K2095" i="15"/>
  <c r="L2095" i="15"/>
  <c r="A2096" i="15"/>
  <c r="B2096" i="15"/>
  <c r="C2096" i="15"/>
  <c r="D2096" i="15"/>
  <c r="E2096" i="15"/>
  <c r="F2096" i="15"/>
  <c r="G2096" i="15"/>
  <c r="H2096" i="15"/>
  <c r="I2096" i="15"/>
  <c r="J2096" i="15"/>
  <c r="K2096" i="15"/>
  <c r="L2096" i="15"/>
  <c r="A2097" i="15"/>
  <c r="B2097" i="15"/>
  <c r="C2097" i="15"/>
  <c r="D2097" i="15"/>
  <c r="E2097" i="15"/>
  <c r="F2097" i="15"/>
  <c r="G2097" i="15"/>
  <c r="H2097" i="15"/>
  <c r="I2097" i="15"/>
  <c r="J2097" i="15"/>
  <c r="K2097" i="15"/>
  <c r="L2097" i="15"/>
  <c r="A2098" i="15"/>
  <c r="B2098" i="15"/>
  <c r="C2098" i="15"/>
  <c r="D2098" i="15"/>
  <c r="E2098" i="15"/>
  <c r="F2098" i="15"/>
  <c r="G2098" i="15"/>
  <c r="H2098" i="15"/>
  <c r="I2098" i="15"/>
  <c r="J2098" i="15"/>
  <c r="K2098" i="15"/>
  <c r="L2098" i="15"/>
  <c r="A2099" i="15"/>
  <c r="B2099" i="15"/>
  <c r="C2099" i="15"/>
  <c r="D2099" i="15"/>
  <c r="E2099" i="15"/>
  <c r="F2099" i="15"/>
  <c r="G2099" i="15"/>
  <c r="H2099" i="15"/>
  <c r="I2099" i="15"/>
  <c r="J2099" i="15"/>
  <c r="K2099" i="15"/>
  <c r="L2099" i="15"/>
  <c r="A2100" i="15"/>
  <c r="B2100" i="15"/>
  <c r="C2100" i="15"/>
  <c r="D2100" i="15"/>
  <c r="E2100" i="15"/>
  <c r="F2100" i="15"/>
  <c r="G2100" i="15"/>
  <c r="H2100" i="15"/>
  <c r="I2100" i="15"/>
  <c r="J2100" i="15"/>
  <c r="K2100" i="15"/>
  <c r="L2100" i="15"/>
  <c r="A2101" i="15"/>
  <c r="B2101" i="15"/>
  <c r="C2101" i="15"/>
  <c r="D2101" i="15"/>
  <c r="E2101" i="15"/>
  <c r="F2101" i="15"/>
  <c r="G2101" i="15"/>
  <c r="H2101" i="15"/>
  <c r="I2101" i="15"/>
  <c r="J2101" i="15"/>
  <c r="K2101" i="15"/>
  <c r="L2101" i="15"/>
  <c r="A2102" i="15"/>
  <c r="B2102" i="15"/>
  <c r="C2102" i="15"/>
  <c r="D2102" i="15"/>
  <c r="E2102" i="15"/>
  <c r="F2102" i="15"/>
  <c r="G2102" i="15"/>
  <c r="H2102" i="15"/>
  <c r="I2102" i="15"/>
  <c r="J2102" i="15"/>
  <c r="K2102" i="15"/>
  <c r="L2102" i="15"/>
  <c r="A2103" i="15"/>
  <c r="B2103" i="15"/>
  <c r="C2103" i="15"/>
  <c r="D2103" i="15"/>
  <c r="E2103" i="15"/>
  <c r="F2103" i="15"/>
  <c r="G2103" i="15"/>
  <c r="H2103" i="15"/>
  <c r="I2103" i="15"/>
  <c r="J2103" i="15"/>
  <c r="K2103" i="15"/>
  <c r="L2103" i="15"/>
  <c r="A2104" i="15"/>
  <c r="B2104" i="15"/>
  <c r="C2104" i="15"/>
  <c r="D2104" i="15"/>
  <c r="E2104" i="15"/>
  <c r="F2104" i="15"/>
  <c r="G2104" i="15"/>
  <c r="H2104" i="15"/>
  <c r="I2104" i="15"/>
  <c r="J2104" i="15"/>
  <c r="K2104" i="15"/>
  <c r="L2104" i="15"/>
  <c r="A2105" i="15"/>
  <c r="B2105" i="15"/>
  <c r="C2105" i="15"/>
  <c r="D2105" i="15"/>
  <c r="E2105" i="15"/>
  <c r="F2105" i="15"/>
  <c r="G2105" i="15"/>
  <c r="H2105" i="15"/>
  <c r="I2105" i="15"/>
  <c r="J2105" i="15"/>
  <c r="K2105" i="15"/>
  <c r="L2105" i="15"/>
  <c r="A2106" i="15"/>
  <c r="B2106" i="15"/>
  <c r="C2106" i="15"/>
  <c r="D2106" i="15"/>
  <c r="E2106" i="15"/>
  <c r="F2106" i="15"/>
  <c r="G2106" i="15"/>
  <c r="H2106" i="15"/>
  <c r="I2106" i="15"/>
  <c r="J2106" i="15"/>
  <c r="K2106" i="15"/>
  <c r="L2106" i="15"/>
  <c r="A2107" i="15"/>
  <c r="B2107" i="15"/>
  <c r="C2107" i="15"/>
  <c r="D2107" i="15"/>
  <c r="E2107" i="15"/>
  <c r="F2107" i="15"/>
  <c r="G2107" i="15"/>
  <c r="H2107" i="15"/>
  <c r="I2107" i="15"/>
  <c r="J2107" i="15"/>
  <c r="K2107" i="15"/>
  <c r="L2107" i="15"/>
  <c r="A2108" i="15"/>
  <c r="B2108" i="15"/>
  <c r="C2108" i="15"/>
  <c r="D2108" i="15"/>
  <c r="E2108" i="15"/>
  <c r="F2108" i="15"/>
  <c r="G2108" i="15"/>
  <c r="H2108" i="15"/>
  <c r="I2108" i="15"/>
  <c r="J2108" i="15"/>
  <c r="K2108" i="15"/>
  <c r="L2108" i="15"/>
  <c r="A2109" i="15"/>
  <c r="B2109" i="15"/>
  <c r="C2109" i="15"/>
  <c r="D2109" i="15"/>
  <c r="E2109" i="15"/>
  <c r="F2109" i="15"/>
  <c r="G2109" i="15"/>
  <c r="H2109" i="15"/>
  <c r="I2109" i="15"/>
  <c r="J2109" i="15"/>
  <c r="K2109" i="15"/>
  <c r="L2109" i="15"/>
  <c r="A2110" i="15"/>
  <c r="B2110" i="15"/>
  <c r="C2110" i="15"/>
  <c r="D2110" i="15"/>
  <c r="E2110" i="15"/>
  <c r="F2110" i="15"/>
  <c r="G2110" i="15"/>
  <c r="H2110" i="15"/>
  <c r="I2110" i="15"/>
  <c r="J2110" i="15"/>
  <c r="K2110" i="15"/>
  <c r="L2110" i="15"/>
  <c r="A2111" i="15"/>
  <c r="B2111" i="15"/>
  <c r="C2111" i="15"/>
  <c r="D2111" i="15"/>
  <c r="E2111" i="15"/>
  <c r="F2111" i="15"/>
  <c r="G2111" i="15"/>
  <c r="H2111" i="15"/>
  <c r="I2111" i="15"/>
  <c r="J2111" i="15"/>
  <c r="K2111" i="15"/>
  <c r="L2111" i="15"/>
  <c r="A2112" i="15"/>
  <c r="B2112" i="15"/>
  <c r="C2112" i="15"/>
  <c r="D2112" i="15"/>
  <c r="E2112" i="15"/>
  <c r="F2112" i="15"/>
  <c r="G2112" i="15"/>
  <c r="H2112" i="15"/>
  <c r="I2112" i="15"/>
  <c r="J2112" i="15"/>
  <c r="K2112" i="15"/>
  <c r="L2112" i="15"/>
  <c r="A2113" i="15"/>
  <c r="B2113" i="15"/>
  <c r="C2113" i="15"/>
  <c r="D2113" i="15"/>
  <c r="E2113" i="15"/>
  <c r="F2113" i="15"/>
  <c r="G2113" i="15"/>
  <c r="H2113" i="15"/>
  <c r="I2113" i="15"/>
  <c r="J2113" i="15"/>
  <c r="K2113" i="15"/>
  <c r="L2113" i="15"/>
  <c r="A2114" i="15"/>
  <c r="B2114" i="15"/>
  <c r="C2114" i="15"/>
  <c r="D2114" i="15"/>
  <c r="E2114" i="15"/>
  <c r="F2114" i="15"/>
  <c r="G2114" i="15"/>
  <c r="H2114" i="15"/>
  <c r="I2114" i="15"/>
  <c r="J2114" i="15"/>
  <c r="K2114" i="15"/>
  <c r="L2114" i="15"/>
  <c r="A2115" i="15"/>
  <c r="B2115" i="15"/>
  <c r="C2115" i="15"/>
  <c r="D2115" i="15"/>
  <c r="E2115" i="15"/>
  <c r="F2115" i="15"/>
  <c r="G2115" i="15"/>
  <c r="H2115" i="15"/>
  <c r="I2115" i="15"/>
  <c r="J2115" i="15"/>
  <c r="K2115" i="15"/>
  <c r="L2115" i="15"/>
  <c r="A2116" i="15"/>
  <c r="B2116" i="15"/>
  <c r="C2116" i="15"/>
  <c r="D2116" i="15"/>
  <c r="E2116" i="15"/>
  <c r="F2116" i="15"/>
  <c r="G2116" i="15"/>
  <c r="H2116" i="15"/>
  <c r="I2116" i="15"/>
  <c r="J2116" i="15"/>
  <c r="K2116" i="15"/>
  <c r="L2116" i="15"/>
  <c r="A2117" i="15"/>
  <c r="B2117" i="15"/>
  <c r="C2117" i="15"/>
  <c r="D2117" i="15"/>
  <c r="E2117" i="15"/>
  <c r="F2117" i="15"/>
  <c r="G2117" i="15"/>
  <c r="H2117" i="15"/>
  <c r="I2117" i="15"/>
  <c r="J2117" i="15"/>
  <c r="K2117" i="15"/>
  <c r="L2117" i="15"/>
  <c r="A2118" i="15"/>
  <c r="B2118" i="15"/>
  <c r="C2118" i="15"/>
  <c r="D2118" i="15"/>
  <c r="E2118" i="15"/>
  <c r="F2118" i="15"/>
  <c r="G2118" i="15"/>
  <c r="H2118" i="15"/>
  <c r="I2118" i="15"/>
  <c r="J2118" i="15"/>
  <c r="K2118" i="15"/>
  <c r="L2118" i="15"/>
  <c r="A2119" i="15"/>
  <c r="B2119" i="15"/>
  <c r="C2119" i="15"/>
  <c r="D2119" i="15"/>
  <c r="E2119" i="15"/>
  <c r="F2119" i="15"/>
  <c r="G2119" i="15"/>
  <c r="H2119" i="15"/>
  <c r="I2119" i="15"/>
  <c r="J2119" i="15"/>
  <c r="K2119" i="15"/>
  <c r="L2119" i="15"/>
  <c r="A2120" i="15"/>
  <c r="B2120" i="15"/>
  <c r="C2120" i="15"/>
  <c r="D2120" i="15"/>
  <c r="E2120" i="15"/>
  <c r="F2120" i="15"/>
  <c r="G2120" i="15"/>
  <c r="H2120" i="15"/>
  <c r="I2120" i="15"/>
  <c r="J2120" i="15"/>
  <c r="K2120" i="15"/>
  <c r="L2120" i="15"/>
  <c r="A2121" i="15"/>
  <c r="B2121" i="15"/>
  <c r="C2121" i="15"/>
  <c r="D2121" i="15"/>
  <c r="E2121" i="15"/>
  <c r="F2121" i="15"/>
  <c r="G2121" i="15"/>
  <c r="H2121" i="15"/>
  <c r="I2121" i="15"/>
  <c r="J2121" i="15"/>
  <c r="K2121" i="15"/>
  <c r="L2121" i="15"/>
  <c r="A2122" i="15"/>
  <c r="B2122" i="15"/>
  <c r="C2122" i="15"/>
  <c r="D2122" i="15"/>
  <c r="E2122" i="15"/>
  <c r="F2122" i="15"/>
  <c r="G2122" i="15"/>
  <c r="H2122" i="15"/>
  <c r="I2122" i="15"/>
  <c r="J2122" i="15"/>
  <c r="K2122" i="15"/>
  <c r="L2122" i="15"/>
  <c r="A2123" i="15"/>
  <c r="B2123" i="15"/>
  <c r="C2123" i="15"/>
  <c r="D2123" i="15"/>
  <c r="E2123" i="15"/>
  <c r="F2123" i="15"/>
  <c r="G2123" i="15"/>
  <c r="H2123" i="15"/>
  <c r="I2123" i="15"/>
  <c r="J2123" i="15"/>
  <c r="K2123" i="15"/>
  <c r="L2123" i="15"/>
  <c r="A2124" i="15"/>
  <c r="B2124" i="15"/>
  <c r="C2124" i="15"/>
  <c r="D2124" i="15"/>
  <c r="E2124" i="15"/>
  <c r="F2124" i="15"/>
  <c r="G2124" i="15"/>
  <c r="H2124" i="15"/>
  <c r="I2124" i="15"/>
  <c r="J2124" i="15"/>
  <c r="K2124" i="15"/>
  <c r="L2124" i="15"/>
  <c r="A2125" i="15"/>
  <c r="B2125" i="15"/>
  <c r="C2125" i="15"/>
  <c r="D2125" i="15"/>
  <c r="E2125" i="15"/>
  <c r="F2125" i="15"/>
  <c r="G2125" i="15"/>
  <c r="H2125" i="15"/>
  <c r="I2125" i="15"/>
  <c r="J2125" i="15"/>
  <c r="K2125" i="15"/>
  <c r="L2125" i="15"/>
  <c r="A2126" i="15"/>
  <c r="B2126" i="15"/>
  <c r="C2126" i="15"/>
  <c r="D2126" i="15"/>
  <c r="E2126" i="15"/>
  <c r="F2126" i="15"/>
  <c r="G2126" i="15"/>
  <c r="H2126" i="15"/>
  <c r="I2126" i="15"/>
  <c r="J2126" i="15"/>
  <c r="K2126" i="15"/>
  <c r="L2126" i="15"/>
  <c r="A2127" i="15"/>
  <c r="B2127" i="15"/>
  <c r="C2127" i="15"/>
  <c r="D2127" i="15"/>
  <c r="E2127" i="15"/>
  <c r="F2127" i="15"/>
  <c r="G2127" i="15"/>
  <c r="H2127" i="15"/>
  <c r="I2127" i="15"/>
  <c r="J2127" i="15"/>
  <c r="K2127" i="15"/>
  <c r="L2127" i="15"/>
  <c r="A2128" i="15"/>
  <c r="B2128" i="15"/>
  <c r="C2128" i="15"/>
  <c r="D2128" i="15"/>
  <c r="E2128" i="15"/>
  <c r="F2128" i="15"/>
  <c r="G2128" i="15"/>
  <c r="H2128" i="15"/>
  <c r="I2128" i="15"/>
  <c r="J2128" i="15"/>
  <c r="K2128" i="15"/>
  <c r="L2128" i="15"/>
  <c r="A2129" i="15"/>
  <c r="B2129" i="15"/>
  <c r="C2129" i="15"/>
  <c r="D2129" i="15"/>
  <c r="E2129" i="15"/>
  <c r="F2129" i="15"/>
  <c r="G2129" i="15"/>
  <c r="H2129" i="15"/>
  <c r="I2129" i="15"/>
  <c r="J2129" i="15"/>
  <c r="K2129" i="15"/>
  <c r="L2129" i="15"/>
  <c r="A2130" i="15"/>
  <c r="B2130" i="15"/>
  <c r="C2130" i="15"/>
  <c r="D2130" i="15"/>
  <c r="E2130" i="15"/>
  <c r="F2130" i="15"/>
  <c r="G2130" i="15"/>
  <c r="H2130" i="15"/>
  <c r="I2130" i="15"/>
  <c r="J2130" i="15"/>
  <c r="K2130" i="15"/>
  <c r="L2130" i="15"/>
  <c r="A2131" i="15"/>
  <c r="B2131" i="15"/>
  <c r="C2131" i="15"/>
  <c r="D2131" i="15"/>
  <c r="E2131" i="15"/>
  <c r="F2131" i="15"/>
  <c r="G2131" i="15"/>
  <c r="H2131" i="15"/>
  <c r="I2131" i="15"/>
  <c r="J2131" i="15"/>
  <c r="K2131" i="15"/>
  <c r="L2131" i="15"/>
  <c r="A2132" i="15"/>
  <c r="B2132" i="15"/>
  <c r="C2132" i="15"/>
  <c r="D2132" i="15"/>
  <c r="E2132" i="15"/>
  <c r="F2132" i="15"/>
  <c r="G2132" i="15"/>
  <c r="H2132" i="15"/>
  <c r="I2132" i="15"/>
  <c r="J2132" i="15"/>
  <c r="K2132" i="15"/>
  <c r="L2132" i="15"/>
  <c r="A2133" i="15"/>
  <c r="B2133" i="15"/>
  <c r="C2133" i="15"/>
  <c r="D2133" i="15"/>
  <c r="E2133" i="15"/>
  <c r="F2133" i="15"/>
  <c r="G2133" i="15"/>
  <c r="H2133" i="15"/>
  <c r="I2133" i="15"/>
  <c r="J2133" i="15"/>
  <c r="K2133" i="15"/>
  <c r="L2133" i="15"/>
  <c r="A2134" i="15"/>
  <c r="B2134" i="15"/>
  <c r="C2134" i="15"/>
  <c r="D2134" i="15"/>
  <c r="E2134" i="15"/>
  <c r="F2134" i="15"/>
  <c r="G2134" i="15"/>
  <c r="H2134" i="15"/>
  <c r="I2134" i="15"/>
  <c r="J2134" i="15"/>
  <c r="K2134" i="15"/>
  <c r="L2134" i="15"/>
  <c r="A2135" i="15"/>
  <c r="B2135" i="15"/>
  <c r="C2135" i="15"/>
  <c r="D2135" i="15"/>
  <c r="E2135" i="15"/>
  <c r="F2135" i="15"/>
  <c r="G2135" i="15"/>
  <c r="H2135" i="15"/>
  <c r="I2135" i="15"/>
  <c r="J2135" i="15"/>
  <c r="K2135" i="15"/>
  <c r="L2135" i="15"/>
  <c r="A2136" i="15"/>
  <c r="B2136" i="15"/>
  <c r="C2136" i="15"/>
  <c r="D2136" i="15"/>
  <c r="E2136" i="15"/>
  <c r="F2136" i="15"/>
  <c r="G2136" i="15"/>
  <c r="H2136" i="15"/>
  <c r="I2136" i="15"/>
  <c r="J2136" i="15"/>
  <c r="K2136" i="15"/>
  <c r="L2136" i="15"/>
  <c r="A2137" i="15"/>
  <c r="B2137" i="15"/>
  <c r="C2137" i="15"/>
  <c r="D2137" i="15"/>
  <c r="E2137" i="15"/>
  <c r="F2137" i="15"/>
  <c r="G2137" i="15"/>
  <c r="H2137" i="15"/>
  <c r="I2137" i="15"/>
  <c r="J2137" i="15"/>
  <c r="K2137" i="15"/>
  <c r="L2137" i="15"/>
  <c r="A2138" i="15"/>
  <c r="B2138" i="15"/>
  <c r="C2138" i="15"/>
  <c r="D2138" i="15"/>
  <c r="E2138" i="15"/>
  <c r="F2138" i="15"/>
  <c r="G2138" i="15"/>
  <c r="H2138" i="15"/>
  <c r="I2138" i="15"/>
  <c r="J2138" i="15"/>
  <c r="K2138" i="15"/>
  <c r="L2138" i="15"/>
  <c r="A2139" i="15"/>
  <c r="B2139" i="15"/>
  <c r="C2139" i="15"/>
  <c r="D2139" i="15"/>
  <c r="E2139" i="15"/>
  <c r="F2139" i="15"/>
  <c r="G2139" i="15"/>
  <c r="H2139" i="15"/>
  <c r="I2139" i="15"/>
  <c r="J2139" i="15"/>
  <c r="K2139" i="15"/>
  <c r="L2139" i="15"/>
  <c r="A2140" i="15"/>
  <c r="B2140" i="15"/>
  <c r="C2140" i="15"/>
  <c r="D2140" i="15"/>
  <c r="E2140" i="15"/>
  <c r="F2140" i="15"/>
  <c r="G2140" i="15"/>
  <c r="H2140" i="15"/>
  <c r="I2140" i="15"/>
  <c r="J2140" i="15"/>
  <c r="K2140" i="15"/>
  <c r="L2140" i="15"/>
  <c r="A2141" i="15"/>
  <c r="B2141" i="15"/>
  <c r="C2141" i="15"/>
  <c r="D2141" i="15"/>
  <c r="E2141" i="15"/>
  <c r="F2141" i="15"/>
  <c r="G2141" i="15"/>
  <c r="H2141" i="15"/>
  <c r="I2141" i="15"/>
  <c r="J2141" i="15"/>
  <c r="K2141" i="15"/>
  <c r="L2141" i="15"/>
  <c r="A2142" i="15"/>
  <c r="B2142" i="15"/>
  <c r="C2142" i="15"/>
  <c r="D2142" i="15"/>
  <c r="E2142" i="15"/>
  <c r="F2142" i="15"/>
  <c r="G2142" i="15"/>
  <c r="H2142" i="15"/>
  <c r="I2142" i="15"/>
  <c r="J2142" i="15"/>
  <c r="K2142" i="15"/>
  <c r="L2142" i="15"/>
  <c r="A2143" i="15"/>
  <c r="B2143" i="15"/>
  <c r="C2143" i="15"/>
  <c r="D2143" i="15"/>
  <c r="E2143" i="15"/>
  <c r="F2143" i="15"/>
  <c r="G2143" i="15"/>
  <c r="H2143" i="15"/>
  <c r="I2143" i="15"/>
  <c r="J2143" i="15"/>
  <c r="K2143" i="15"/>
  <c r="L2143" i="15"/>
  <c r="A2144" i="15"/>
  <c r="B2144" i="15"/>
  <c r="C2144" i="15"/>
  <c r="D2144" i="15"/>
  <c r="E2144" i="15"/>
  <c r="F2144" i="15"/>
  <c r="G2144" i="15"/>
  <c r="H2144" i="15"/>
  <c r="I2144" i="15"/>
  <c r="J2144" i="15"/>
  <c r="K2144" i="15"/>
  <c r="L2144" i="15"/>
  <c r="A2145" i="15"/>
  <c r="B2145" i="15"/>
  <c r="C2145" i="15"/>
  <c r="D2145" i="15"/>
  <c r="E2145" i="15"/>
  <c r="F2145" i="15"/>
  <c r="G2145" i="15"/>
  <c r="H2145" i="15"/>
  <c r="I2145" i="15"/>
  <c r="J2145" i="15"/>
  <c r="K2145" i="15"/>
  <c r="L2145" i="15"/>
  <c r="A2146" i="15"/>
  <c r="B2146" i="15"/>
  <c r="C2146" i="15"/>
  <c r="D2146" i="15"/>
  <c r="E2146" i="15"/>
  <c r="F2146" i="15"/>
  <c r="G2146" i="15"/>
  <c r="H2146" i="15"/>
  <c r="I2146" i="15"/>
  <c r="J2146" i="15"/>
  <c r="K2146" i="15"/>
  <c r="L2146" i="15"/>
  <c r="A2147" i="15"/>
  <c r="B2147" i="15"/>
  <c r="C2147" i="15"/>
  <c r="D2147" i="15"/>
  <c r="E2147" i="15"/>
  <c r="F2147" i="15"/>
  <c r="G2147" i="15"/>
  <c r="H2147" i="15"/>
  <c r="I2147" i="15"/>
  <c r="J2147" i="15"/>
  <c r="K2147" i="15"/>
  <c r="L2147" i="15"/>
  <c r="A2148" i="15"/>
  <c r="B2148" i="15"/>
  <c r="C2148" i="15"/>
  <c r="D2148" i="15"/>
  <c r="E2148" i="15"/>
  <c r="F2148" i="15"/>
  <c r="G2148" i="15"/>
  <c r="H2148" i="15"/>
  <c r="I2148" i="15"/>
  <c r="J2148" i="15"/>
  <c r="K2148" i="15"/>
  <c r="L2148" i="15"/>
  <c r="A2149" i="15"/>
  <c r="B2149" i="15"/>
  <c r="C2149" i="15"/>
  <c r="D2149" i="15"/>
  <c r="E2149" i="15"/>
  <c r="F2149" i="15"/>
  <c r="G2149" i="15"/>
  <c r="H2149" i="15"/>
  <c r="I2149" i="15"/>
  <c r="J2149" i="15"/>
  <c r="K2149" i="15"/>
  <c r="L2149" i="15"/>
  <c r="A2150" i="15"/>
  <c r="B2150" i="15"/>
  <c r="C2150" i="15"/>
  <c r="D2150" i="15"/>
  <c r="E2150" i="15"/>
  <c r="F2150" i="15"/>
  <c r="G2150" i="15"/>
  <c r="H2150" i="15"/>
  <c r="I2150" i="15"/>
  <c r="J2150" i="15"/>
  <c r="K2150" i="15"/>
  <c r="L2150" i="15"/>
  <c r="A2151" i="15"/>
  <c r="B2151" i="15"/>
  <c r="C2151" i="15"/>
  <c r="D2151" i="15"/>
  <c r="E2151" i="15"/>
  <c r="F2151" i="15"/>
  <c r="G2151" i="15"/>
  <c r="H2151" i="15"/>
  <c r="I2151" i="15"/>
  <c r="J2151" i="15"/>
  <c r="K2151" i="15"/>
  <c r="L2151" i="15"/>
  <c r="A2152" i="15"/>
  <c r="B2152" i="15"/>
  <c r="C2152" i="15"/>
  <c r="D2152" i="15"/>
  <c r="E2152" i="15"/>
  <c r="F2152" i="15"/>
  <c r="G2152" i="15"/>
  <c r="H2152" i="15"/>
  <c r="I2152" i="15"/>
  <c r="J2152" i="15"/>
  <c r="K2152" i="15"/>
  <c r="L2152" i="15"/>
  <c r="A2153" i="15"/>
  <c r="B2153" i="15"/>
  <c r="C2153" i="15"/>
  <c r="D2153" i="15"/>
  <c r="E2153" i="15"/>
  <c r="F2153" i="15"/>
  <c r="G2153" i="15"/>
  <c r="H2153" i="15"/>
  <c r="I2153" i="15"/>
  <c r="J2153" i="15"/>
  <c r="K2153" i="15"/>
  <c r="L2153" i="15"/>
  <c r="A2154" i="15"/>
  <c r="B2154" i="15"/>
  <c r="C2154" i="15"/>
  <c r="D2154" i="15"/>
  <c r="E2154" i="15"/>
  <c r="F2154" i="15"/>
  <c r="G2154" i="15"/>
  <c r="H2154" i="15"/>
  <c r="I2154" i="15"/>
  <c r="J2154" i="15"/>
  <c r="K2154" i="15"/>
  <c r="L2154" i="15"/>
  <c r="A2155" i="15"/>
  <c r="B2155" i="15"/>
  <c r="C2155" i="15"/>
  <c r="D2155" i="15"/>
  <c r="E2155" i="15"/>
  <c r="F2155" i="15"/>
  <c r="G2155" i="15"/>
  <c r="H2155" i="15"/>
  <c r="I2155" i="15"/>
  <c r="J2155" i="15"/>
  <c r="K2155" i="15"/>
  <c r="L2155" i="15"/>
  <c r="A2156" i="15"/>
  <c r="B2156" i="15"/>
  <c r="C2156" i="15"/>
  <c r="D2156" i="15"/>
  <c r="E2156" i="15"/>
  <c r="F2156" i="15"/>
  <c r="G2156" i="15"/>
  <c r="H2156" i="15"/>
  <c r="I2156" i="15"/>
  <c r="J2156" i="15"/>
  <c r="K2156" i="15"/>
  <c r="L2156" i="15"/>
  <c r="A2157" i="15"/>
  <c r="B2157" i="15"/>
  <c r="C2157" i="15"/>
  <c r="D2157" i="15"/>
  <c r="E2157" i="15"/>
  <c r="F2157" i="15"/>
  <c r="G2157" i="15"/>
  <c r="H2157" i="15"/>
  <c r="I2157" i="15"/>
  <c r="J2157" i="15"/>
  <c r="K2157" i="15"/>
  <c r="L2157" i="15"/>
  <c r="A2158" i="15"/>
  <c r="B2158" i="15"/>
  <c r="C2158" i="15"/>
  <c r="D2158" i="15"/>
  <c r="E2158" i="15"/>
  <c r="F2158" i="15"/>
  <c r="G2158" i="15"/>
  <c r="H2158" i="15"/>
  <c r="I2158" i="15"/>
  <c r="J2158" i="15"/>
  <c r="K2158" i="15"/>
  <c r="L2158" i="15"/>
  <c r="A2159" i="15"/>
  <c r="B2159" i="15"/>
  <c r="C2159" i="15"/>
  <c r="D2159" i="15"/>
  <c r="E2159" i="15"/>
  <c r="F2159" i="15"/>
  <c r="G2159" i="15"/>
  <c r="H2159" i="15"/>
  <c r="I2159" i="15"/>
  <c r="J2159" i="15"/>
  <c r="K2159" i="15"/>
  <c r="L2159" i="15"/>
  <c r="A2160" i="15"/>
  <c r="B2160" i="15"/>
  <c r="C2160" i="15"/>
  <c r="D2160" i="15"/>
  <c r="E2160" i="15"/>
  <c r="F2160" i="15"/>
  <c r="G2160" i="15"/>
  <c r="H2160" i="15"/>
  <c r="I2160" i="15"/>
  <c r="J2160" i="15"/>
  <c r="K2160" i="15"/>
  <c r="L2160" i="15"/>
  <c r="A2161" i="15"/>
  <c r="B2161" i="15"/>
  <c r="C2161" i="15"/>
  <c r="D2161" i="15"/>
  <c r="E2161" i="15"/>
  <c r="F2161" i="15"/>
  <c r="G2161" i="15"/>
  <c r="H2161" i="15"/>
  <c r="I2161" i="15"/>
  <c r="J2161" i="15"/>
  <c r="K2161" i="15"/>
  <c r="L2161" i="15"/>
  <c r="A2162" i="15"/>
  <c r="B2162" i="15"/>
  <c r="C2162" i="15"/>
  <c r="D2162" i="15"/>
  <c r="E2162" i="15"/>
  <c r="F2162" i="15"/>
  <c r="G2162" i="15"/>
  <c r="H2162" i="15"/>
  <c r="I2162" i="15"/>
  <c r="J2162" i="15"/>
  <c r="K2162" i="15"/>
  <c r="L2162" i="15"/>
  <c r="A2163" i="15"/>
  <c r="B2163" i="15"/>
  <c r="C2163" i="15"/>
  <c r="D2163" i="15"/>
  <c r="E2163" i="15"/>
  <c r="F2163" i="15"/>
  <c r="G2163" i="15"/>
  <c r="H2163" i="15"/>
  <c r="I2163" i="15"/>
  <c r="J2163" i="15"/>
  <c r="K2163" i="15"/>
  <c r="L2163" i="15"/>
  <c r="A2164" i="15"/>
  <c r="B2164" i="15"/>
  <c r="C2164" i="15"/>
  <c r="D2164" i="15"/>
  <c r="E2164" i="15"/>
  <c r="F2164" i="15"/>
  <c r="G2164" i="15"/>
  <c r="H2164" i="15"/>
  <c r="I2164" i="15"/>
  <c r="J2164" i="15"/>
  <c r="K2164" i="15"/>
  <c r="L2164" i="15"/>
  <c r="A2165" i="15"/>
  <c r="B2165" i="15"/>
  <c r="C2165" i="15"/>
  <c r="D2165" i="15"/>
  <c r="E2165" i="15"/>
  <c r="F2165" i="15"/>
  <c r="G2165" i="15"/>
  <c r="H2165" i="15"/>
  <c r="I2165" i="15"/>
  <c r="J2165" i="15"/>
  <c r="K2165" i="15"/>
  <c r="L2165" i="15"/>
  <c r="A2166" i="15"/>
  <c r="B2166" i="15"/>
  <c r="C2166" i="15"/>
  <c r="D2166" i="15"/>
  <c r="E2166" i="15"/>
  <c r="F2166" i="15"/>
  <c r="G2166" i="15"/>
  <c r="H2166" i="15"/>
  <c r="I2166" i="15"/>
  <c r="J2166" i="15"/>
  <c r="K2166" i="15"/>
  <c r="L2166" i="15"/>
  <c r="A2167" i="15"/>
  <c r="B2167" i="15"/>
  <c r="C2167" i="15"/>
  <c r="D2167" i="15"/>
  <c r="E2167" i="15"/>
  <c r="F2167" i="15"/>
  <c r="G2167" i="15"/>
  <c r="H2167" i="15"/>
  <c r="I2167" i="15"/>
  <c r="J2167" i="15"/>
  <c r="K2167" i="15"/>
  <c r="L2167" i="15"/>
  <c r="A2168" i="15"/>
  <c r="B2168" i="15"/>
  <c r="C2168" i="15"/>
  <c r="D2168" i="15"/>
  <c r="E2168" i="15"/>
  <c r="F2168" i="15"/>
  <c r="G2168" i="15"/>
  <c r="H2168" i="15"/>
  <c r="I2168" i="15"/>
  <c r="J2168" i="15"/>
  <c r="K2168" i="15"/>
  <c r="L2168" i="15"/>
  <c r="A2169" i="15"/>
  <c r="B2169" i="15"/>
  <c r="C2169" i="15"/>
  <c r="D2169" i="15"/>
  <c r="E2169" i="15"/>
  <c r="F2169" i="15"/>
  <c r="G2169" i="15"/>
  <c r="H2169" i="15"/>
  <c r="I2169" i="15"/>
  <c r="J2169" i="15"/>
  <c r="K2169" i="15"/>
  <c r="L2169" i="15"/>
  <c r="A2170" i="15"/>
  <c r="B2170" i="15"/>
  <c r="C2170" i="15"/>
  <c r="D2170" i="15"/>
  <c r="E2170" i="15"/>
  <c r="F2170" i="15"/>
  <c r="G2170" i="15"/>
  <c r="H2170" i="15"/>
  <c r="I2170" i="15"/>
  <c r="J2170" i="15"/>
  <c r="K2170" i="15"/>
  <c r="L2170" i="15"/>
  <c r="A2171" i="15"/>
  <c r="B2171" i="15"/>
  <c r="C2171" i="15"/>
  <c r="D2171" i="15"/>
  <c r="E2171" i="15"/>
  <c r="F2171" i="15"/>
  <c r="G2171" i="15"/>
  <c r="H2171" i="15"/>
  <c r="I2171" i="15"/>
  <c r="J2171" i="15"/>
  <c r="K2171" i="15"/>
  <c r="L2171" i="15"/>
  <c r="A2172" i="15"/>
  <c r="B2172" i="15"/>
  <c r="C2172" i="15"/>
  <c r="D2172" i="15"/>
  <c r="E2172" i="15"/>
  <c r="F2172" i="15"/>
  <c r="G2172" i="15"/>
  <c r="H2172" i="15"/>
  <c r="I2172" i="15"/>
  <c r="J2172" i="15"/>
  <c r="K2172" i="15"/>
  <c r="L2172" i="15"/>
  <c r="A2173" i="15"/>
  <c r="B2173" i="15"/>
  <c r="C2173" i="15"/>
  <c r="D2173" i="15"/>
  <c r="E2173" i="15"/>
  <c r="F2173" i="15"/>
  <c r="G2173" i="15"/>
  <c r="H2173" i="15"/>
  <c r="I2173" i="15"/>
  <c r="J2173" i="15"/>
  <c r="K2173" i="15"/>
  <c r="L2173" i="15"/>
  <c r="A2174" i="15"/>
  <c r="B2174" i="15"/>
  <c r="C2174" i="15"/>
  <c r="D2174" i="15"/>
  <c r="E2174" i="15"/>
  <c r="F2174" i="15"/>
  <c r="G2174" i="15"/>
  <c r="H2174" i="15"/>
  <c r="I2174" i="15"/>
  <c r="J2174" i="15"/>
  <c r="K2174" i="15"/>
  <c r="L2174" i="15"/>
  <c r="A2175" i="15"/>
  <c r="B2175" i="15"/>
  <c r="C2175" i="15"/>
  <c r="D2175" i="15"/>
  <c r="E2175" i="15"/>
  <c r="F2175" i="15"/>
  <c r="G2175" i="15"/>
  <c r="H2175" i="15"/>
  <c r="I2175" i="15"/>
  <c r="J2175" i="15"/>
  <c r="K2175" i="15"/>
  <c r="L2175" i="15"/>
  <c r="A2176" i="15"/>
  <c r="B2176" i="15"/>
  <c r="C2176" i="15"/>
  <c r="D2176" i="15"/>
  <c r="E2176" i="15"/>
  <c r="F2176" i="15"/>
  <c r="G2176" i="15"/>
  <c r="H2176" i="15"/>
  <c r="I2176" i="15"/>
  <c r="J2176" i="15"/>
  <c r="K2176" i="15"/>
  <c r="L2176" i="15"/>
  <c r="A2177" i="15"/>
  <c r="B2177" i="15"/>
  <c r="C2177" i="15"/>
  <c r="D2177" i="15"/>
  <c r="E2177" i="15"/>
  <c r="F2177" i="15"/>
  <c r="G2177" i="15"/>
  <c r="H2177" i="15"/>
  <c r="I2177" i="15"/>
  <c r="J2177" i="15"/>
  <c r="K2177" i="15"/>
  <c r="L2177" i="15"/>
  <c r="A2178" i="15"/>
  <c r="B2178" i="15"/>
  <c r="C2178" i="15"/>
  <c r="D2178" i="15"/>
  <c r="E2178" i="15"/>
  <c r="F2178" i="15"/>
  <c r="G2178" i="15"/>
  <c r="H2178" i="15"/>
  <c r="I2178" i="15"/>
  <c r="J2178" i="15"/>
  <c r="K2178" i="15"/>
  <c r="L2178" i="15"/>
  <c r="A2179" i="15"/>
  <c r="B2179" i="15"/>
  <c r="C2179" i="15"/>
  <c r="D2179" i="15"/>
  <c r="E2179" i="15"/>
  <c r="F2179" i="15"/>
  <c r="G2179" i="15"/>
  <c r="H2179" i="15"/>
  <c r="I2179" i="15"/>
  <c r="J2179" i="15"/>
  <c r="K2179" i="15"/>
  <c r="L2179" i="15"/>
  <c r="A2180" i="15"/>
  <c r="B2180" i="15"/>
  <c r="C2180" i="15"/>
  <c r="D2180" i="15"/>
  <c r="E2180" i="15"/>
  <c r="F2180" i="15"/>
  <c r="G2180" i="15"/>
  <c r="H2180" i="15"/>
  <c r="I2180" i="15"/>
  <c r="J2180" i="15"/>
  <c r="K2180" i="15"/>
  <c r="L2180" i="15"/>
  <c r="A2181" i="15"/>
  <c r="B2181" i="15"/>
  <c r="C2181" i="15"/>
  <c r="D2181" i="15"/>
  <c r="E2181" i="15"/>
  <c r="F2181" i="15"/>
  <c r="G2181" i="15"/>
  <c r="H2181" i="15"/>
  <c r="I2181" i="15"/>
  <c r="J2181" i="15"/>
  <c r="K2181" i="15"/>
  <c r="L2181" i="15"/>
  <c r="A2182" i="15"/>
  <c r="B2182" i="15"/>
  <c r="C2182" i="15"/>
  <c r="D2182" i="15"/>
  <c r="E2182" i="15"/>
  <c r="F2182" i="15"/>
  <c r="G2182" i="15"/>
  <c r="H2182" i="15"/>
  <c r="I2182" i="15"/>
  <c r="J2182" i="15"/>
  <c r="K2182" i="15"/>
  <c r="L2182" i="15"/>
  <c r="A2183" i="15"/>
  <c r="B2183" i="15"/>
  <c r="C2183" i="15"/>
  <c r="D2183" i="15"/>
  <c r="E2183" i="15"/>
  <c r="F2183" i="15"/>
  <c r="G2183" i="15"/>
  <c r="H2183" i="15"/>
  <c r="I2183" i="15"/>
  <c r="J2183" i="15"/>
  <c r="K2183" i="15"/>
  <c r="L2183" i="15"/>
  <c r="A2184" i="15"/>
  <c r="B2184" i="15"/>
  <c r="C2184" i="15"/>
  <c r="D2184" i="15"/>
  <c r="E2184" i="15"/>
  <c r="F2184" i="15"/>
  <c r="G2184" i="15"/>
  <c r="H2184" i="15"/>
  <c r="I2184" i="15"/>
  <c r="J2184" i="15"/>
  <c r="K2184" i="15"/>
  <c r="L2184" i="15"/>
  <c r="A2185" i="15"/>
  <c r="B2185" i="15"/>
  <c r="C2185" i="15"/>
  <c r="D2185" i="15"/>
  <c r="E2185" i="15"/>
  <c r="F2185" i="15"/>
  <c r="G2185" i="15"/>
  <c r="H2185" i="15"/>
  <c r="I2185" i="15"/>
  <c r="J2185" i="15"/>
  <c r="K2185" i="15"/>
  <c r="L2185" i="15"/>
  <c r="A2186" i="15"/>
  <c r="B2186" i="15"/>
  <c r="C2186" i="15"/>
  <c r="D2186" i="15"/>
  <c r="E2186" i="15"/>
  <c r="F2186" i="15"/>
  <c r="G2186" i="15"/>
  <c r="H2186" i="15"/>
  <c r="I2186" i="15"/>
  <c r="J2186" i="15"/>
  <c r="K2186" i="15"/>
  <c r="L2186" i="15"/>
  <c r="A2187" i="15"/>
  <c r="B2187" i="15"/>
  <c r="C2187" i="15"/>
  <c r="D2187" i="15"/>
  <c r="E2187" i="15"/>
  <c r="F2187" i="15"/>
  <c r="G2187" i="15"/>
  <c r="H2187" i="15"/>
  <c r="I2187" i="15"/>
  <c r="J2187" i="15"/>
  <c r="K2187" i="15"/>
  <c r="L2187" i="15"/>
  <c r="A2188" i="15"/>
  <c r="B2188" i="15"/>
  <c r="C2188" i="15"/>
  <c r="D2188" i="15"/>
  <c r="E2188" i="15"/>
  <c r="F2188" i="15"/>
  <c r="G2188" i="15"/>
  <c r="H2188" i="15"/>
  <c r="I2188" i="15"/>
  <c r="J2188" i="15"/>
  <c r="K2188" i="15"/>
  <c r="L2188" i="15"/>
  <c r="A2189" i="15"/>
  <c r="B2189" i="15"/>
  <c r="C2189" i="15"/>
  <c r="D2189" i="15"/>
  <c r="E2189" i="15"/>
  <c r="F2189" i="15"/>
  <c r="G2189" i="15"/>
  <c r="H2189" i="15"/>
  <c r="I2189" i="15"/>
  <c r="J2189" i="15"/>
  <c r="K2189" i="15"/>
  <c r="L2189" i="15"/>
  <c r="A2190" i="15"/>
  <c r="B2190" i="15"/>
  <c r="C2190" i="15"/>
  <c r="D2190" i="15"/>
  <c r="E2190" i="15"/>
  <c r="F2190" i="15"/>
  <c r="G2190" i="15"/>
  <c r="H2190" i="15"/>
  <c r="I2190" i="15"/>
  <c r="J2190" i="15"/>
  <c r="K2190" i="15"/>
  <c r="L2190" i="15"/>
  <c r="A2191" i="15"/>
  <c r="B2191" i="15"/>
  <c r="C2191" i="15"/>
  <c r="D2191" i="15"/>
  <c r="E2191" i="15"/>
  <c r="F2191" i="15"/>
  <c r="G2191" i="15"/>
  <c r="H2191" i="15"/>
  <c r="I2191" i="15"/>
  <c r="J2191" i="15"/>
  <c r="K2191" i="15"/>
  <c r="L2191" i="15"/>
  <c r="A2192" i="15"/>
  <c r="B2192" i="15"/>
  <c r="C2192" i="15"/>
  <c r="D2192" i="15"/>
  <c r="E2192" i="15"/>
  <c r="F2192" i="15"/>
  <c r="G2192" i="15"/>
  <c r="H2192" i="15"/>
  <c r="I2192" i="15"/>
  <c r="J2192" i="15"/>
  <c r="K2192" i="15"/>
  <c r="L2192" i="15"/>
  <c r="A2193" i="15"/>
  <c r="B2193" i="15"/>
  <c r="C2193" i="15"/>
  <c r="D2193" i="15"/>
  <c r="E2193" i="15"/>
  <c r="F2193" i="15"/>
  <c r="G2193" i="15"/>
  <c r="H2193" i="15"/>
  <c r="I2193" i="15"/>
  <c r="J2193" i="15"/>
  <c r="K2193" i="15"/>
  <c r="L2193" i="15"/>
  <c r="A2194" i="15"/>
  <c r="B2194" i="15"/>
  <c r="C2194" i="15"/>
  <c r="D2194" i="15"/>
  <c r="E2194" i="15"/>
  <c r="F2194" i="15"/>
  <c r="G2194" i="15"/>
  <c r="H2194" i="15"/>
  <c r="I2194" i="15"/>
  <c r="J2194" i="15"/>
  <c r="K2194" i="15"/>
  <c r="L2194" i="15"/>
  <c r="A2195" i="15"/>
  <c r="B2195" i="15"/>
  <c r="C2195" i="15"/>
  <c r="D2195" i="15"/>
  <c r="E2195" i="15"/>
  <c r="F2195" i="15"/>
  <c r="G2195" i="15"/>
  <c r="H2195" i="15"/>
  <c r="I2195" i="15"/>
  <c r="J2195" i="15"/>
  <c r="K2195" i="15"/>
  <c r="L2195" i="15"/>
  <c r="A2196" i="15"/>
  <c r="B2196" i="15"/>
  <c r="C2196" i="15"/>
  <c r="D2196" i="15"/>
  <c r="E2196" i="15"/>
  <c r="F2196" i="15"/>
  <c r="G2196" i="15"/>
  <c r="H2196" i="15"/>
  <c r="I2196" i="15"/>
  <c r="J2196" i="15"/>
  <c r="K2196" i="15"/>
  <c r="L2196" i="15"/>
  <c r="A2197" i="15"/>
  <c r="B2197" i="15"/>
  <c r="C2197" i="15"/>
  <c r="D2197" i="15"/>
  <c r="E2197" i="15"/>
  <c r="F2197" i="15"/>
  <c r="G2197" i="15"/>
  <c r="H2197" i="15"/>
  <c r="I2197" i="15"/>
  <c r="J2197" i="15"/>
  <c r="K2197" i="15"/>
  <c r="L2197" i="15"/>
  <c r="A2198" i="15"/>
  <c r="B2198" i="15"/>
  <c r="C2198" i="15"/>
  <c r="D2198" i="15"/>
  <c r="E2198" i="15"/>
  <c r="F2198" i="15"/>
  <c r="G2198" i="15"/>
  <c r="H2198" i="15"/>
  <c r="I2198" i="15"/>
  <c r="J2198" i="15"/>
  <c r="K2198" i="15"/>
  <c r="L2198" i="15"/>
  <c r="A2199" i="15"/>
  <c r="B2199" i="15"/>
  <c r="C2199" i="15"/>
  <c r="D2199" i="15"/>
  <c r="E2199" i="15"/>
  <c r="F2199" i="15"/>
  <c r="G2199" i="15"/>
  <c r="H2199" i="15"/>
  <c r="I2199" i="15"/>
  <c r="J2199" i="15"/>
  <c r="K2199" i="15"/>
  <c r="L2199" i="15"/>
  <c r="A2200" i="15"/>
  <c r="B2200" i="15"/>
  <c r="C2200" i="15"/>
  <c r="D2200" i="15"/>
  <c r="E2200" i="15"/>
  <c r="F2200" i="15"/>
  <c r="G2200" i="15"/>
  <c r="H2200" i="15"/>
  <c r="I2200" i="15"/>
  <c r="J2200" i="15"/>
  <c r="K2200" i="15"/>
  <c r="L2200" i="15"/>
  <c r="A2201" i="15"/>
  <c r="B2201" i="15"/>
  <c r="C2201" i="15"/>
  <c r="D2201" i="15"/>
  <c r="E2201" i="15"/>
  <c r="F2201" i="15"/>
  <c r="G2201" i="15"/>
  <c r="H2201" i="15"/>
  <c r="I2201" i="15"/>
  <c r="J2201" i="15"/>
  <c r="K2201" i="15"/>
  <c r="L2201" i="15"/>
  <c r="A2202" i="15"/>
  <c r="B2202" i="15"/>
  <c r="C2202" i="15"/>
  <c r="D2202" i="15"/>
  <c r="E2202" i="15"/>
  <c r="F2202" i="15"/>
  <c r="G2202" i="15"/>
  <c r="H2202" i="15"/>
  <c r="I2202" i="15"/>
  <c r="J2202" i="15"/>
  <c r="K2202" i="15"/>
  <c r="L2202" i="15"/>
  <c r="A2203" i="15"/>
  <c r="B2203" i="15"/>
  <c r="C2203" i="15"/>
  <c r="D2203" i="15"/>
  <c r="E2203" i="15"/>
  <c r="F2203" i="15"/>
  <c r="G2203" i="15"/>
  <c r="H2203" i="15"/>
  <c r="I2203" i="15"/>
  <c r="J2203" i="15"/>
  <c r="K2203" i="15"/>
  <c r="L2203" i="15"/>
  <c r="A2204" i="15"/>
  <c r="B2204" i="15"/>
  <c r="C2204" i="15"/>
  <c r="D2204" i="15"/>
  <c r="E2204" i="15"/>
  <c r="F2204" i="15"/>
  <c r="G2204" i="15"/>
  <c r="H2204" i="15"/>
  <c r="I2204" i="15"/>
  <c r="J2204" i="15"/>
  <c r="K2204" i="15"/>
  <c r="L2204" i="15"/>
  <c r="A2205" i="15"/>
  <c r="B2205" i="15"/>
  <c r="C2205" i="15"/>
  <c r="D2205" i="15"/>
  <c r="E2205" i="15"/>
  <c r="F2205" i="15"/>
  <c r="G2205" i="15"/>
  <c r="H2205" i="15"/>
  <c r="I2205" i="15"/>
  <c r="J2205" i="15"/>
  <c r="K2205" i="15"/>
  <c r="L2205" i="15"/>
  <c r="A2206" i="15"/>
  <c r="B2206" i="15"/>
  <c r="C2206" i="15"/>
  <c r="D2206" i="15"/>
  <c r="E2206" i="15"/>
  <c r="F2206" i="15"/>
  <c r="G2206" i="15"/>
  <c r="H2206" i="15"/>
  <c r="I2206" i="15"/>
  <c r="J2206" i="15"/>
  <c r="K2206" i="15"/>
  <c r="L2206" i="15"/>
  <c r="A2207" i="15"/>
  <c r="B2207" i="15"/>
  <c r="C2207" i="15"/>
  <c r="D2207" i="15"/>
  <c r="E2207" i="15"/>
  <c r="F2207" i="15"/>
  <c r="G2207" i="15"/>
  <c r="H2207" i="15"/>
  <c r="I2207" i="15"/>
  <c r="J2207" i="15"/>
  <c r="K2207" i="15"/>
  <c r="L2207" i="15"/>
  <c r="A2208" i="15"/>
  <c r="B2208" i="15"/>
  <c r="C2208" i="15"/>
  <c r="D2208" i="15"/>
  <c r="E2208" i="15"/>
  <c r="F2208" i="15"/>
  <c r="G2208" i="15"/>
  <c r="H2208" i="15"/>
  <c r="I2208" i="15"/>
  <c r="J2208" i="15"/>
  <c r="K2208" i="15"/>
  <c r="L2208" i="15"/>
  <c r="A2209" i="15"/>
  <c r="B2209" i="15"/>
  <c r="C2209" i="15"/>
  <c r="D2209" i="15"/>
  <c r="E2209" i="15"/>
  <c r="F2209" i="15"/>
  <c r="G2209" i="15"/>
  <c r="H2209" i="15"/>
  <c r="I2209" i="15"/>
  <c r="J2209" i="15"/>
  <c r="K2209" i="15"/>
  <c r="L2209" i="15"/>
  <c r="A2210" i="15"/>
  <c r="B2210" i="15"/>
  <c r="C2210" i="15"/>
  <c r="D2210" i="15"/>
  <c r="E2210" i="15"/>
  <c r="F2210" i="15"/>
  <c r="G2210" i="15"/>
  <c r="H2210" i="15"/>
  <c r="I2210" i="15"/>
  <c r="J2210" i="15"/>
  <c r="K2210" i="15"/>
  <c r="L2210" i="15"/>
  <c r="A2211" i="15"/>
  <c r="B2211" i="15"/>
  <c r="C2211" i="15"/>
  <c r="D2211" i="15"/>
  <c r="E2211" i="15"/>
  <c r="F2211" i="15"/>
  <c r="G2211" i="15"/>
  <c r="H2211" i="15"/>
  <c r="I2211" i="15"/>
  <c r="J2211" i="15"/>
  <c r="K2211" i="15"/>
  <c r="L2211" i="15"/>
  <c r="A2212" i="15"/>
  <c r="B2212" i="15"/>
  <c r="C2212" i="15"/>
  <c r="D2212" i="15"/>
  <c r="E2212" i="15"/>
  <c r="F2212" i="15"/>
  <c r="G2212" i="15"/>
  <c r="H2212" i="15"/>
  <c r="I2212" i="15"/>
  <c r="J2212" i="15"/>
  <c r="K2212" i="15"/>
  <c r="L2212" i="15"/>
  <c r="A2213" i="15"/>
  <c r="B2213" i="15"/>
  <c r="C2213" i="15"/>
  <c r="D2213" i="15"/>
  <c r="E2213" i="15"/>
  <c r="F2213" i="15"/>
  <c r="G2213" i="15"/>
  <c r="H2213" i="15"/>
  <c r="I2213" i="15"/>
  <c r="J2213" i="15"/>
  <c r="K2213" i="15"/>
  <c r="L2213" i="15"/>
  <c r="A2214" i="15"/>
  <c r="B2214" i="15"/>
  <c r="C2214" i="15"/>
  <c r="D2214" i="15"/>
  <c r="E2214" i="15"/>
  <c r="F2214" i="15"/>
  <c r="G2214" i="15"/>
  <c r="H2214" i="15"/>
  <c r="I2214" i="15"/>
  <c r="J2214" i="15"/>
  <c r="K2214" i="15"/>
  <c r="L2214" i="15"/>
  <c r="A2215" i="15"/>
  <c r="B2215" i="15"/>
  <c r="C2215" i="15"/>
  <c r="D2215" i="15"/>
  <c r="E2215" i="15"/>
  <c r="F2215" i="15"/>
  <c r="G2215" i="15"/>
  <c r="H2215" i="15"/>
  <c r="I2215" i="15"/>
  <c r="J2215" i="15"/>
  <c r="K2215" i="15"/>
  <c r="L2215" i="15"/>
  <c r="A2216" i="15"/>
  <c r="B2216" i="15"/>
  <c r="C2216" i="15"/>
  <c r="D2216" i="15"/>
  <c r="E2216" i="15"/>
  <c r="F2216" i="15"/>
  <c r="G2216" i="15"/>
  <c r="H2216" i="15"/>
  <c r="I2216" i="15"/>
  <c r="J2216" i="15"/>
  <c r="K2216" i="15"/>
  <c r="L2216" i="15"/>
  <c r="A2217" i="15"/>
  <c r="B2217" i="15"/>
  <c r="C2217" i="15"/>
  <c r="D2217" i="15"/>
  <c r="E2217" i="15"/>
  <c r="F2217" i="15"/>
  <c r="G2217" i="15"/>
  <c r="H2217" i="15"/>
  <c r="I2217" i="15"/>
  <c r="J2217" i="15"/>
  <c r="K2217" i="15"/>
  <c r="L2217" i="15"/>
  <c r="A2218" i="15"/>
  <c r="B2218" i="15"/>
  <c r="C2218" i="15"/>
  <c r="D2218" i="15"/>
  <c r="E2218" i="15"/>
  <c r="F2218" i="15"/>
  <c r="G2218" i="15"/>
  <c r="H2218" i="15"/>
  <c r="I2218" i="15"/>
  <c r="J2218" i="15"/>
  <c r="K2218" i="15"/>
  <c r="L2218" i="15"/>
  <c r="A2219" i="15"/>
  <c r="B2219" i="15"/>
  <c r="C2219" i="15"/>
  <c r="D2219" i="15"/>
  <c r="E2219" i="15"/>
  <c r="F2219" i="15"/>
  <c r="G2219" i="15"/>
  <c r="H2219" i="15"/>
  <c r="I2219" i="15"/>
  <c r="J2219" i="15"/>
  <c r="K2219" i="15"/>
  <c r="L2219" i="15"/>
  <c r="A2220" i="15"/>
  <c r="B2220" i="15"/>
  <c r="C2220" i="15"/>
  <c r="D2220" i="15"/>
  <c r="E2220" i="15"/>
  <c r="F2220" i="15"/>
  <c r="G2220" i="15"/>
  <c r="H2220" i="15"/>
  <c r="I2220" i="15"/>
  <c r="J2220" i="15"/>
  <c r="K2220" i="15"/>
  <c r="L2220" i="15"/>
  <c r="A2221" i="15"/>
  <c r="B2221" i="15"/>
  <c r="C2221" i="15"/>
  <c r="D2221" i="15"/>
  <c r="E2221" i="15"/>
  <c r="F2221" i="15"/>
  <c r="G2221" i="15"/>
  <c r="H2221" i="15"/>
  <c r="I2221" i="15"/>
  <c r="J2221" i="15"/>
  <c r="K2221" i="15"/>
  <c r="L2221" i="15"/>
  <c r="A2222" i="15"/>
  <c r="B2222" i="15"/>
  <c r="C2222" i="15"/>
  <c r="D2222" i="15"/>
  <c r="E2222" i="15"/>
  <c r="F2222" i="15"/>
  <c r="G2222" i="15"/>
  <c r="H2222" i="15"/>
  <c r="I2222" i="15"/>
  <c r="J2222" i="15"/>
  <c r="K2222" i="15"/>
  <c r="L2222" i="15"/>
  <c r="A2223" i="15"/>
  <c r="B2223" i="15"/>
  <c r="C2223" i="15"/>
  <c r="D2223" i="15"/>
  <c r="E2223" i="15"/>
  <c r="F2223" i="15"/>
  <c r="G2223" i="15"/>
  <c r="H2223" i="15"/>
  <c r="I2223" i="15"/>
  <c r="J2223" i="15"/>
  <c r="K2223" i="15"/>
  <c r="L2223" i="15"/>
  <c r="A2224" i="15"/>
  <c r="B2224" i="15"/>
  <c r="C2224" i="15"/>
  <c r="D2224" i="15"/>
  <c r="E2224" i="15"/>
  <c r="F2224" i="15"/>
  <c r="G2224" i="15"/>
  <c r="H2224" i="15"/>
  <c r="I2224" i="15"/>
  <c r="J2224" i="15"/>
  <c r="K2224" i="15"/>
  <c r="L2224" i="15"/>
  <c r="A2225" i="15"/>
  <c r="B2225" i="15"/>
  <c r="C2225" i="15"/>
  <c r="D2225" i="15"/>
  <c r="E2225" i="15"/>
  <c r="F2225" i="15"/>
  <c r="G2225" i="15"/>
  <c r="H2225" i="15"/>
  <c r="I2225" i="15"/>
  <c r="J2225" i="15"/>
  <c r="K2225" i="15"/>
  <c r="L2225" i="15"/>
  <c r="A2226" i="15"/>
  <c r="B2226" i="15"/>
  <c r="C2226" i="15"/>
  <c r="D2226" i="15"/>
  <c r="E2226" i="15"/>
  <c r="F2226" i="15"/>
  <c r="G2226" i="15"/>
  <c r="H2226" i="15"/>
  <c r="I2226" i="15"/>
  <c r="J2226" i="15"/>
  <c r="K2226" i="15"/>
  <c r="L2226" i="15"/>
  <c r="A2227" i="15"/>
  <c r="B2227" i="15"/>
  <c r="C2227" i="15"/>
  <c r="D2227" i="15"/>
  <c r="E2227" i="15"/>
  <c r="F2227" i="15"/>
  <c r="G2227" i="15"/>
  <c r="H2227" i="15"/>
  <c r="I2227" i="15"/>
  <c r="J2227" i="15"/>
  <c r="K2227" i="15"/>
  <c r="L2227" i="15"/>
  <c r="A2228" i="15"/>
  <c r="B2228" i="15"/>
  <c r="C2228" i="15"/>
  <c r="D2228" i="15"/>
  <c r="E2228" i="15"/>
  <c r="F2228" i="15"/>
  <c r="G2228" i="15"/>
  <c r="H2228" i="15"/>
  <c r="I2228" i="15"/>
  <c r="J2228" i="15"/>
  <c r="K2228" i="15"/>
  <c r="L2228" i="15"/>
  <c r="A2229" i="15"/>
  <c r="B2229" i="15"/>
  <c r="C2229" i="15"/>
  <c r="D2229" i="15"/>
  <c r="E2229" i="15"/>
  <c r="F2229" i="15"/>
  <c r="G2229" i="15"/>
  <c r="H2229" i="15"/>
  <c r="I2229" i="15"/>
  <c r="J2229" i="15"/>
  <c r="K2229" i="15"/>
  <c r="L2229" i="15"/>
  <c r="A2230" i="15"/>
  <c r="B2230" i="15"/>
  <c r="C2230" i="15"/>
  <c r="D2230" i="15"/>
  <c r="E2230" i="15"/>
  <c r="F2230" i="15"/>
  <c r="G2230" i="15"/>
  <c r="H2230" i="15"/>
  <c r="I2230" i="15"/>
  <c r="J2230" i="15"/>
  <c r="K2230" i="15"/>
  <c r="L2230" i="15"/>
  <c r="A2231" i="15"/>
  <c r="B2231" i="15"/>
  <c r="C2231" i="15"/>
  <c r="D2231" i="15"/>
  <c r="E2231" i="15"/>
  <c r="F2231" i="15"/>
  <c r="G2231" i="15"/>
  <c r="H2231" i="15"/>
  <c r="I2231" i="15"/>
  <c r="J2231" i="15"/>
  <c r="K2231" i="15"/>
  <c r="L2231" i="15"/>
  <c r="A2232" i="15"/>
  <c r="B2232" i="15"/>
  <c r="C2232" i="15"/>
  <c r="D2232" i="15"/>
  <c r="E2232" i="15"/>
  <c r="F2232" i="15"/>
  <c r="G2232" i="15"/>
  <c r="H2232" i="15"/>
  <c r="I2232" i="15"/>
  <c r="J2232" i="15"/>
  <c r="K2232" i="15"/>
  <c r="L2232" i="15"/>
  <c r="A2233" i="15"/>
  <c r="B2233" i="15"/>
  <c r="C2233" i="15"/>
  <c r="D2233" i="15"/>
  <c r="E2233" i="15"/>
  <c r="F2233" i="15"/>
  <c r="G2233" i="15"/>
  <c r="H2233" i="15"/>
  <c r="I2233" i="15"/>
  <c r="J2233" i="15"/>
  <c r="K2233" i="15"/>
  <c r="L2233" i="15"/>
  <c r="A2234" i="15"/>
  <c r="B2234" i="15"/>
  <c r="C2234" i="15"/>
  <c r="D2234" i="15"/>
  <c r="E2234" i="15"/>
  <c r="F2234" i="15"/>
  <c r="G2234" i="15"/>
  <c r="H2234" i="15"/>
  <c r="I2234" i="15"/>
  <c r="J2234" i="15"/>
  <c r="K2234" i="15"/>
  <c r="L2234" i="15"/>
  <c r="A2235" i="15"/>
  <c r="B2235" i="15"/>
  <c r="C2235" i="15"/>
  <c r="D2235" i="15"/>
  <c r="E2235" i="15"/>
  <c r="F2235" i="15"/>
  <c r="G2235" i="15"/>
  <c r="H2235" i="15"/>
  <c r="I2235" i="15"/>
  <c r="J2235" i="15"/>
  <c r="K2235" i="15"/>
  <c r="L2235" i="15"/>
  <c r="A2236" i="15"/>
  <c r="B2236" i="15"/>
  <c r="C2236" i="15"/>
  <c r="D2236" i="15"/>
  <c r="E2236" i="15"/>
  <c r="F2236" i="15"/>
  <c r="G2236" i="15"/>
  <c r="H2236" i="15"/>
  <c r="I2236" i="15"/>
  <c r="J2236" i="15"/>
  <c r="K2236" i="15"/>
  <c r="L2236" i="15"/>
  <c r="A2237" i="15"/>
  <c r="B2237" i="15"/>
  <c r="C2237" i="15"/>
  <c r="D2237" i="15"/>
  <c r="E2237" i="15"/>
  <c r="F2237" i="15"/>
  <c r="G2237" i="15"/>
  <c r="H2237" i="15"/>
  <c r="I2237" i="15"/>
  <c r="J2237" i="15"/>
  <c r="K2237" i="15"/>
  <c r="L2237" i="15"/>
  <c r="A2238" i="15"/>
  <c r="B2238" i="15"/>
  <c r="C2238" i="15"/>
  <c r="D2238" i="15"/>
  <c r="E2238" i="15"/>
  <c r="F2238" i="15"/>
  <c r="G2238" i="15"/>
  <c r="H2238" i="15"/>
  <c r="I2238" i="15"/>
  <c r="J2238" i="15"/>
  <c r="K2238" i="15"/>
  <c r="L2238" i="15"/>
  <c r="A2239" i="15"/>
  <c r="B2239" i="15"/>
  <c r="C2239" i="15"/>
  <c r="D2239" i="15"/>
  <c r="E2239" i="15"/>
  <c r="F2239" i="15"/>
  <c r="G2239" i="15"/>
  <c r="H2239" i="15"/>
  <c r="I2239" i="15"/>
  <c r="J2239" i="15"/>
  <c r="K2239" i="15"/>
  <c r="L2239" i="15"/>
  <c r="A2240" i="15"/>
  <c r="B2240" i="15"/>
  <c r="C2240" i="15"/>
  <c r="D2240" i="15"/>
  <c r="E2240" i="15"/>
  <c r="F2240" i="15"/>
  <c r="G2240" i="15"/>
  <c r="H2240" i="15"/>
  <c r="I2240" i="15"/>
  <c r="J2240" i="15"/>
  <c r="K2240" i="15"/>
  <c r="L2240" i="15"/>
  <c r="A2241" i="15"/>
  <c r="B2241" i="15"/>
  <c r="C2241" i="15"/>
  <c r="D2241" i="15"/>
  <c r="E2241" i="15"/>
  <c r="F2241" i="15"/>
  <c r="G2241" i="15"/>
  <c r="H2241" i="15"/>
  <c r="I2241" i="15"/>
  <c r="J2241" i="15"/>
  <c r="K2241" i="15"/>
  <c r="L2241" i="15"/>
  <c r="A2242" i="15"/>
  <c r="B2242" i="15"/>
  <c r="C2242" i="15"/>
  <c r="D2242" i="15"/>
  <c r="E2242" i="15"/>
  <c r="F2242" i="15"/>
  <c r="G2242" i="15"/>
  <c r="H2242" i="15"/>
  <c r="I2242" i="15"/>
  <c r="J2242" i="15"/>
  <c r="K2242" i="15"/>
  <c r="L2242" i="15"/>
  <c r="A2243" i="15"/>
  <c r="B2243" i="15"/>
  <c r="C2243" i="15"/>
  <c r="D2243" i="15"/>
  <c r="E2243" i="15"/>
  <c r="F2243" i="15"/>
  <c r="G2243" i="15"/>
  <c r="H2243" i="15"/>
  <c r="I2243" i="15"/>
  <c r="J2243" i="15"/>
  <c r="K2243" i="15"/>
  <c r="L2243" i="15"/>
  <c r="A2244" i="15"/>
  <c r="B2244" i="15"/>
  <c r="C2244" i="15"/>
  <c r="D2244" i="15"/>
  <c r="E2244" i="15"/>
  <c r="F2244" i="15"/>
  <c r="G2244" i="15"/>
  <c r="H2244" i="15"/>
  <c r="I2244" i="15"/>
  <c r="J2244" i="15"/>
  <c r="K2244" i="15"/>
  <c r="L2244" i="15"/>
  <c r="A2245" i="15"/>
  <c r="B2245" i="15"/>
  <c r="C2245" i="15"/>
  <c r="D2245" i="15"/>
  <c r="E2245" i="15"/>
  <c r="F2245" i="15"/>
  <c r="G2245" i="15"/>
  <c r="H2245" i="15"/>
  <c r="I2245" i="15"/>
  <c r="J2245" i="15"/>
  <c r="K2245" i="15"/>
  <c r="L2245" i="15"/>
  <c r="A2246" i="15"/>
  <c r="B2246" i="15"/>
  <c r="C2246" i="15"/>
  <c r="D2246" i="15"/>
  <c r="E2246" i="15"/>
  <c r="F2246" i="15"/>
  <c r="G2246" i="15"/>
  <c r="H2246" i="15"/>
  <c r="I2246" i="15"/>
  <c r="J2246" i="15"/>
  <c r="K2246" i="15"/>
  <c r="L2246" i="15"/>
  <c r="A2247" i="15"/>
  <c r="B2247" i="15"/>
  <c r="C2247" i="15"/>
  <c r="D2247" i="15"/>
  <c r="E2247" i="15"/>
  <c r="F2247" i="15"/>
  <c r="G2247" i="15"/>
  <c r="H2247" i="15"/>
  <c r="I2247" i="15"/>
  <c r="J2247" i="15"/>
  <c r="K2247" i="15"/>
  <c r="L2247" i="15"/>
  <c r="A2248" i="15"/>
  <c r="B2248" i="15"/>
  <c r="C2248" i="15"/>
  <c r="D2248" i="15"/>
  <c r="E2248" i="15"/>
  <c r="F2248" i="15"/>
  <c r="G2248" i="15"/>
  <c r="H2248" i="15"/>
  <c r="I2248" i="15"/>
  <c r="J2248" i="15"/>
  <c r="K2248" i="15"/>
  <c r="L2248" i="15"/>
  <c r="A2249" i="15"/>
  <c r="B2249" i="15"/>
  <c r="C2249" i="15"/>
  <c r="D2249" i="15"/>
  <c r="E2249" i="15"/>
  <c r="F2249" i="15"/>
  <c r="G2249" i="15"/>
  <c r="H2249" i="15"/>
  <c r="I2249" i="15"/>
  <c r="J2249" i="15"/>
  <c r="K2249" i="15"/>
  <c r="L2249" i="15"/>
  <c r="A2250" i="15"/>
  <c r="B2250" i="15"/>
  <c r="C2250" i="15"/>
  <c r="D2250" i="15"/>
  <c r="E2250" i="15"/>
  <c r="F2250" i="15"/>
  <c r="G2250" i="15"/>
  <c r="H2250" i="15"/>
  <c r="I2250" i="15"/>
  <c r="J2250" i="15"/>
  <c r="K2250" i="15"/>
  <c r="L2250" i="15"/>
  <c r="A2251" i="15"/>
  <c r="B2251" i="15"/>
  <c r="C2251" i="15"/>
  <c r="D2251" i="15"/>
  <c r="E2251" i="15"/>
  <c r="F2251" i="15"/>
  <c r="G2251" i="15"/>
  <c r="H2251" i="15"/>
  <c r="I2251" i="15"/>
  <c r="J2251" i="15"/>
  <c r="K2251" i="15"/>
  <c r="L2251" i="15"/>
  <c r="A2252" i="15"/>
  <c r="B2252" i="15"/>
  <c r="C2252" i="15"/>
  <c r="D2252" i="15"/>
  <c r="E2252" i="15"/>
  <c r="F2252" i="15"/>
  <c r="G2252" i="15"/>
  <c r="H2252" i="15"/>
  <c r="I2252" i="15"/>
  <c r="J2252" i="15"/>
  <c r="K2252" i="15"/>
  <c r="L2252" i="15"/>
  <c r="A2253" i="15"/>
  <c r="B2253" i="15"/>
  <c r="C2253" i="15"/>
  <c r="D2253" i="15"/>
  <c r="E2253" i="15"/>
  <c r="F2253" i="15"/>
  <c r="G2253" i="15"/>
  <c r="H2253" i="15"/>
  <c r="I2253" i="15"/>
  <c r="J2253" i="15"/>
  <c r="K2253" i="15"/>
  <c r="L2253" i="15"/>
  <c r="A2254" i="15"/>
  <c r="B2254" i="15"/>
  <c r="C2254" i="15"/>
  <c r="D2254" i="15"/>
  <c r="E2254" i="15"/>
  <c r="F2254" i="15"/>
  <c r="G2254" i="15"/>
  <c r="H2254" i="15"/>
  <c r="I2254" i="15"/>
  <c r="J2254" i="15"/>
  <c r="K2254" i="15"/>
  <c r="L2254" i="15"/>
  <c r="A2255" i="15"/>
  <c r="B2255" i="15"/>
  <c r="C2255" i="15"/>
  <c r="D2255" i="15"/>
  <c r="E2255" i="15"/>
  <c r="F2255" i="15"/>
  <c r="G2255" i="15"/>
  <c r="H2255" i="15"/>
  <c r="I2255" i="15"/>
  <c r="J2255" i="15"/>
  <c r="K2255" i="15"/>
  <c r="L2255" i="15"/>
  <c r="A2256" i="15"/>
  <c r="B2256" i="15"/>
  <c r="C2256" i="15"/>
  <c r="D2256" i="15"/>
  <c r="E2256" i="15"/>
  <c r="F2256" i="15"/>
  <c r="G2256" i="15"/>
  <c r="H2256" i="15"/>
  <c r="I2256" i="15"/>
  <c r="J2256" i="15"/>
  <c r="K2256" i="15"/>
  <c r="L2256" i="15"/>
  <c r="A2257" i="15"/>
  <c r="B2257" i="15"/>
  <c r="C2257" i="15"/>
  <c r="D2257" i="15"/>
  <c r="E2257" i="15"/>
  <c r="F2257" i="15"/>
  <c r="G2257" i="15"/>
  <c r="H2257" i="15"/>
  <c r="I2257" i="15"/>
  <c r="J2257" i="15"/>
  <c r="K2257" i="15"/>
  <c r="L2257" i="15"/>
  <c r="A2258" i="15"/>
  <c r="B2258" i="15"/>
  <c r="C2258" i="15"/>
  <c r="D2258" i="15"/>
  <c r="E2258" i="15"/>
  <c r="F2258" i="15"/>
  <c r="G2258" i="15"/>
  <c r="H2258" i="15"/>
  <c r="I2258" i="15"/>
  <c r="J2258" i="15"/>
  <c r="K2258" i="15"/>
  <c r="L2258" i="15"/>
  <c r="A2259" i="15"/>
  <c r="B2259" i="15"/>
  <c r="C2259" i="15"/>
  <c r="D2259" i="15"/>
  <c r="E2259" i="15"/>
  <c r="F2259" i="15"/>
  <c r="G2259" i="15"/>
  <c r="H2259" i="15"/>
  <c r="I2259" i="15"/>
  <c r="J2259" i="15"/>
  <c r="K2259" i="15"/>
  <c r="L2259" i="15"/>
  <c r="A2260" i="15"/>
  <c r="B2260" i="15"/>
  <c r="C2260" i="15"/>
  <c r="D2260" i="15"/>
  <c r="E2260" i="15"/>
  <c r="F2260" i="15"/>
  <c r="G2260" i="15"/>
  <c r="H2260" i="15"/>
  <c r="I2260" i="15"/>
  <c r="J2260" i="15"/>
  <c r="K2260" i="15"/>
  <c r="L2260" i="15"/>
  <c r="A2261" i="15"/>
  <c r="B2261" i="15"/>
  <c r="C2261" i="15"/>
  <c r="D2261" i="15"/>
  <c r="E2261" i="15"/>
  <c r="F2261" i="15"/>
  <c r="G2261" i="15"/>
  <c r="H2261" i="15"/>
  <c r="I2261" i="15"/>
  <c r="J2261" i="15"/>
  <c r="K2261" i="15"/>
  <c r="L2261" i="15"/>
  <c r="A2262" i="15"/>
  <c r="B2262" i="15"/>
  <c r="C2262" i="15"/>
  <c r="D2262" i="15"/>
  <c r="E2262" i="15"/>
  <c r="F2262" i="15"/>
  <c r="G2262" i="15"/>
  <c r="H2262" i="15"/>
  <c r="I2262" i="15"/>
  <c r="J2262" i="15"/>
  <c r="K2262" i="15"/>
  <c r="L2262" i="15"/>
  <c r="A2263" i="15"/>
  <c r="B2263" i="15"/>
  <c r="C2263" i="15"/>
  <c r="D2263" i="15"/>
  <c r="E2263" i="15"/>
  <c r="F2263" i="15"/>
  <c r="G2263" i="15"/>
  <c r="H2263" i="15"/>
  <c r="I2263" i="15"/>
  <c r="J2263" i="15"/>
  <c r="K2263" i="15"/>
  <c r="L2263" i="15"/>
  <c r="A2264" i="15"/>
  <c r="B2264" i="15"/>
  <c r="C2264" i="15"/>
  <c r="D2264" i="15"/>
  <c r="E2264" i="15"/>
  <c r="F2264" i="15"/>
  <c r="G2264" i="15"/>
  <c r="H2264" i="15"/>
  <c r="I2264" i="15"/>
  <c r="J2264" i="15"/>
  <c r="K2264" i="15"/>
  <c r="L2264" i="15"/>
  <c r="A2265" i="15"/>
  <c r="B2265" i="15"/>
  <c r="C2265" i="15"/>
  <c r="D2265" i="15"/>
  <c r="E2265" i="15"/>
  <c r="F2265" i="15"/>
  <c r="G2265" i="15"/>
  <c r="H2265" i="15"/>
  <c r="I2265" i="15"/>
  <c r="J2265" i="15"/>
  <c r="K2265" i="15"/>
  <c r="L2265" i="15"/>
  <c r="A2266" i="15"/>
  <c r="B2266" i="15"/>
  <c r="C2266" i="15"/>
  <c r="D2266" i="15"/>
  <c r="E2266" i="15"/>
  <c r="F2266" i="15"/>
  <c r="G2266" i="15"/>
  <c r="H2266" i="15"/>
  <c r="I2266" i="15"/>
  <c r="J2266" i="15"/>
  <c r="K2266" i="15"/>
  <c r="L2266" i="15"/>
  <c r="A2267" i="15"/>
  <c r="B2267" i="15"/>
  <c r="C2267" i="15"/>
  <c r="D2267" i="15"/>
  <c r="E2267" i="15"/>
  <c r="F2267" i="15"/>
  <c r="G2267" i="15"/>
  <c r="H2267" i="15"/>
  <c r="I2267" i="15"/>
  <c r="J2267" i="15"/>
  <c r="K2267" i="15"/>
  <c r="L2267" i="15"/>
  <c r="A2268" i="15"/>
  <c r="B2268" i="15"/>
  <c r="C2268" i="15"/>
  <c r="D2268" i="15"/>
  <c r="E2268" i="15"/>
  <c r="F2268" i="15"/>
  <c r="G2268" i="15"/>
  <c r="H2268" i="15"/>
  <c r="I2268" i="15"/>
  <c r="J2268" i="15"/>
  <c r="K2268" i="15"/>
  <c r="L2268" i="15"/>
  <c r="A2269" i="15"/>
  <c r="B2269" i="15"/>
  <c r="C2269" i="15"/>
  <c r="D2269" i="15"/>
  <c r="E2269" i="15"/>
  <c r="F2269" i="15"/>
  <c r="G2269" i="15"/>
  <c r="H2269" i="15"/>
  <c r="I2269" i="15"/>
  <c r="J2269" i="15"/>
  <c r="K2269" i="15"/>
  <c r="L2269" i="15"/>
  <c r="A2270" i="15"/>
  <c r="B2270" i="15"/>
  <c r="C2270" i="15"/>
  <c r="D2270" i="15"/>
  <c r="E2270" i="15"/>
  <c r="F2270" i="15"/>
  <c r="G2270" i="15"/>
  <c r="H2270" i="15"/>
  <c r="I2270" i="15"/>
  <c r="J2270" i="15"/>
  <c r="K2270" i="15"/>
  <c r="L2270" i="15"/>
  <c r="A2271" i="15"/>
  <c r="B2271" i="15"/>
  <c r="C2271" i="15"/>
  <c r="D2271" i="15"/>
  <c r="E2271" i="15"/>
  <c r="F2271" i="15"/>
  <c r="G2271" i="15"/>
  <c r="H2271" i="15"/>
  <c r="I2271" i="15"/>
  <c r="J2271" i="15"/>
  <c r="K2271" i="15"/>
  <c r="L2271" i="15"/>
  <c r="A2272" i="15"/>
  <c r="B2272" i="15"/>
  <c r="C2272" i="15"/>
  <c r="D2272" i="15"/>
  <c r="E2272" i="15"/>
  <c r="F2272" i="15"/>
  <c r="G2272" i="15"/>
  <c r="H2272" i="15"/>
  <c r="I2272" i="15"/>
  <c r="J2272" i="15"/>
  <c r="K2272" i="15"/>
  <c r="L2272" i="15"/>
  <c r="A2273" i="15"/>
  <c r="B2273" i="15"/>
  <c r="C2273" i="15"/>
  <c r="D2273" i="15"/>
  <c r="E2273" i="15"/>
  <c r="F2273" i="15"/>
  <c r="G2273" i="15"/>
  <c r="H2273" i="15"/>
  <c r="I2273" i="15"/>
  <c r="J2273" i="15"/>
  <c r="K2273" i="15"/>
  <c r="L2273" i="15"/>
  <c r="A2274" i="15"/>
  <c r="B2274" i="15"/>
  <c r="C2274" i="15"/>
  <c r="D2274" i="15"/>
  <c r="E2274" i="15"/>
  <c r="F2274" i="15"/>
  <c r="G2274" i="15"/>
  <c r="H2274" i="15"/>
  <c r="I2274" i="15"/>
  <c r="J2274" i="15"/>
  <c r="K2274" i="15"/>
  <c r="L2274" i="15"/>
  <c r="A2275" i="15"/>
  <c r="B2275" i="15"/>
  <c r="C2275" i="15"/>
  <c r="D2275" i="15"/>
  <c r="E2275" i="15"/>
  <c r="F2275" i="15"/>
  <c r="G2275" i="15"/>
  <c r="H2275" i="15"/>
  <c r="I2275" i="15"/>
  <c r="J2275" i="15"/>
  <c r="K2275" i="15"/>
  <c r="L2275" i="15"/>
  <c r="A2276" i="15"/>
  <c r="B2276" i="15"/>
  <c r="C2276" i="15"/>
  <c r="D2276" i="15"/>
  <c r="E2276" i="15"/>
  <c r="F2276" i="15"/>
  <c r="G2276" i="15"/>
  <c r="H2276" i="15"/>
  <c r="I2276" i="15"/>
  <c r="J2276" i="15"/>
  <c r="K2276" i="15"/>
  <c r="L2276" i="15"/>
  <c r="A2277" i="15"/>
  <c r="B2277" i="15"/>
  <c r="C2277" i="15"/>
  <c r="D2277" i="15"/>
  <c r="E2277" i="15"/>
  <c r="F2277" i="15"/>
  <c r="G2277" i="15"/>
  <c r="H2277" i="15"/>
  <c r="I2277" i="15"/>
  <c r="J2277" i="15"/>
  <c r="K2277" i="15"/>
  <c r="L2277" i="15"/>
  <c r="A2278" i="15"/>
  <c r="B2278" i="15"/>
  <c r="C2278" i="15"/>
  <c r="D2278" i="15"/>
  <c r="E2278" i="15"/>
  <c r="F2278" i="15"/>
  <c r="G2278" i="15"/>
  <c r="H2278" i="15"/>
  <c r="I2278" i="15"/>
  <c r="J2278" i="15"/>
  <c r="K2278" i="15"/>
  <c r="L2278" i="15"/>
  <c r="A2279" i="15"/>
  <c r="B2279" i="15"/>
  <c r="C2279" i="15"/>
  <c r="D2279" i="15"/>
  <c r="E2279" i="15"/>
  <c r="F2279" i="15"/>
  <c r="G2279" i="15"/>
  <c r="H2279" i="15"/>
  <c r="I2279" i="15"/>
  <c r="J2279" i="15"/>
  <c r="K2279" i="15"/>
  <c r="L2279" i="15"/>
  <c r="A2280" i="15"/>
  <c r="B2280" i="15"/>
  <c r="C2280" i="15"/>
  <c r="D2280" i="15"/>
  <c r="E2280" i="15"/>
  <c r="F2280" i="15"/>
  <c r="G2280" i="15"/>
  <c r="H2280" i="15"/>
  <c r="I2280" i="15"/>
  <c r="J2280" i="15"/>
  <c r="K2280" i="15"/>
  <c r="L2280" i="15"/>
  <c r="A2281" i="15"/>
  <c r="B2281" i="15"/>
  <c r="C2281" i="15"/>
  <c r="D2281" i="15"/>
  <c r="E2281" i="15"/>
  <c r="F2281" i="15"/>
  <c r="G2281" i="15"/>
  <c r="H2281" i="15"/>
  <c r="I2281" i="15"/>
  <c r="J2281" i="15"/>
  <c r="K2281" i="15"/>
  <c r="L2281" i="15"/>
  <c r="A2282" i="15"/>
  <c r="B2282" i="15"/>
  <c r="C2282" i="15"/>
  <c r="D2282" i="15"/>
  <c r="E2282" i="15"/>
  <c r="F2282" i="15"/>
  <c r="G2282" i="15"/>
  <c r="H2282" i="15"/>
  <c r="I2282" i="15"/>
  <c r="J2282" i="15"/>
  <c r="K2282" i="15"/>
  <c r="L2282" i="15"/>
  <c r="A2283" i="15"/>
  <c r="B2283" i="15"/>
  <c r="C2283" i="15"/>
  <c r="D2283" i="15"/>
  <c r="E2283" i="15"/>
  <c r="F2283" i="15"/>
  <c r="G2283" i="15"/>
  <c r="H2283" i="15"/>
  <c r="I2283" i="15"/>
  <c r="J2283" i="15"/>
  <c r="K2283" i="15"/>
  <c r="L2283" i="15"/>
  <c r="A2284" i="15"/>
  <c r="B2284" i="15"/>
  <c r="C2284" i="15"/>
  <c r="D2284" i="15"/>
  <c r="E2284" i="15"/>
  <c r="F2284" i="15"/>
  <c r="G2284" i="15"/>
  <c r="H2284" i="15"/>
  <c r="I2284" i="15"/>
  <c r="J2284" i="15"/>
  <c r="K2284" i="15"/>
  <c r="L2284" i="15"/>
  <c r="A2285" i="15"/>
  <c r="B2285" i="15"/>
  <c r="C2285" i="15"/>
  <c r="D2285" i="15"/>
  <c r="E2285" i="15"/>
  <c r="F2285" i="15"/>
  <c r="G2285" i="15"/>
  <c r="H2285" i="15"/>
  <c r="I2285" i="15"/>
  <c r="J2285" i="15"/>
  <c r="K2285" i="15"/>
  <c r="L2285" i="15"/>
  <c r="A2286" i="15"/>
  <c r="B2286" i="15"/>
  <c r="C2286" i="15"/>
  <c r="D2286" i="15"/>
  <c r="E2286" i="15"/>
  <c r="F2286" i="15"/>
  <c r="G2286" i="15"/>
  <c r="H2286" i="15"/>
  <c r="I2286" i="15"/>
  <c r="J2286" i="15"/>
  <c r="K2286" i="15"/>
  <c r="L2286" i="15"/>
  <c r="A2287" i="15"/>
  <c r="B2287" i="15"/>
  <c r="C2287" i="15"/>
  <c r="D2287" i="15"/>
  <c r="E2287" i="15"/>
  <c r="F2287" i="15"/>
  <c r="G2287" i="15"/>
  <c r="H2287" i="15"/>
  <c r="I2287" i="15"/>
  <c r="J2287" i="15"/>
  <c r="K2287" i="15"/>
  <c r="L2287" i="15"/>
  <c r="A2288" i="15"/>
  <c r="B2288" i="15"/>
  <c r="C2288" i="15"/>
  <c r="D2288" i="15"/>
  <c r="E2288" i="15"/>
  <c r="F2288" i="15"/>
  <c r="G2288" i="15"/>
  <c r="H2288" i="15"/>
  <c r="I2288" i="15"/>
  <c r="J2288" i="15"/>
  <c r="K2288" i="15"/>
  <c r="L2288" i="15"/>
  <c r="A2289" i="15"/>
  <c r="B2289" i="15"/>
  <c r="C2289" i="15"/>
  <c r="D2289" i="15"/>
  <c r="E2289" i="15"/>
  <c r="F2289" i="15"/>
  <c r="G2289" i="15"/>
  <c r="H2289" i="15"/>
  <c r="I2289" i="15"/>
  <c r="J2289" i="15"/>
  <c r="K2289" i="15"/>
  <c r="L2289" i="15"/>
  <c r="A2290" i="15"/>
  <c r="B2290" i="15"/>
  <c r="C2290" i="15"/>
  <c r="D2290" i="15"/>
  <c r="E2290" i="15"/>
  <c r="F2290" i="15"/>
  <c r="G2290" i="15"/>
  <c r="H2290" i="15"/>
  <c r="I2290" i="15"/>
  <c r="J2290" i="15"/>
  <c r="K2290" i="15"/>
  <c r="L2290" i="15"/>
  <c r="A2291" i="15"/>
  <c r="B2291" i="15"/>
  <c r="C2291" i="15"/>
  <c r="D2291" i="15"/>
  <c r="E2291" i="15"/>
  <c r="F2291" i="15"/>
  <c r="G2291" i="15"/>
  <c r="H2291" i="15"/>
  <c r="I2291" i="15"/>
  <c r="J2291" i="15"/>
  <c r="K2291" i="15"/>
  <c r="L2291" i="15"/>
  <c r="A2292" i="15"/>
  <c r="B2292" i="15"/>
  <c r="C2292" i="15"/>
  <c r="D2292" i="15"/>
  <c r="E2292" i="15"/>
  <c r="F2292" i="15"/>
  <c r="G2292" i="15"/>
  <c r="H2292" i="15"/>
  <c r="I2292" i="15"/>
  <c r="J2292" i="15"/>
  <c r="K2292" i="15"/>
  <c r="L2292" i="15"/>
  <c r="A2293" i="15"/>
  <c r="B2293" i="15"/>
  <c r="C2293" i="15"/>
  <c r="D2293" i="15"/>
  <c r="E2293" i="15"/>
  <c r="F2293" i="15"/>
  <c r="G2293" i="15"/>
  <c r="H2293" i="15"/>
  <c r="I2293" i="15"/>
  <c r="J2293" i="15"/>
  <c r="K2293" i="15"/>
  <c r="L2293" i="15"/>
  <c r="A2294" i="15"/>
  <c r="B2294" i="15"/>
  <c r="C2294" i="15"/>
  <c r="D2294" i="15"/>
  <c r="E2294" i="15"/>
  <c r="F2294" i="15"/>
  <c r="G2294" i="15"/>
  <c r="H2294" i="15"/>
  <c r="I2294" i="15"/>
  <c r="J2294" i="15"/>
  <c r="K2294" i="15"/>
  <c r="L2294" i="15"/>
  <c r="A2295" i="15"/>
  <c r="B2295" i="15"/>
  <c r="C2295" i="15"/>
  <c r="D2295" i="15"/>
  <c r="E2295" i="15"/>
  <c r="F2295" i="15"/>
  <c r="G2295" i="15"/>
  <c r="H2295" i="15"/>
  <c r="I2295" i="15"/>
  <c r="J2295" i="15"/>
  <c r="K2295" i="15"/>
  <c r="L2295" i="15"/>
  <c r="A2296" i="15"/>
  <c r="B2296" i="15"/>
  <c r="C2296" i="15"/>
  <c r="D2296" i="15"/>
  <c r="E2296" i="15"/>
  <c r="F2296" i="15"/>
  <c r="G2296" i="15"/>
  <c r="H2296" i="15"/>
  <c r="I2296" i="15"/>
  <c r="J2296" i="15"/>
  <c r="K2296" i="15"/>
  <c r="L2296" i="15"/>
  <c r="A2297" i="15"/>
  <c r="B2297" i="15"/>
  <c r="C2297" i="15"/>
  <c r="D2297" i="15"/>
  <c r="E2297" i="15"/>
  <c r="F2297" i="15"/>
  <c r="G2297" i="15"/>
  <c r="H2297" i="15"/>
  <c r="I2297" i="15"/>
  <c r="J2297" i="15"/>
  <c r="K2297" i="15"/>
  <c r="L2297" i="15"/>
  <c r="A2298" i="15"/>
  <c r="B2298" i="15"/>
  <c r="C2298" i="15"/>
  <c r="D2298" i="15"/>
  <c r="E2298" i="15"/>
  <c r="F2298" i="15"/>
  <c r="G2298" i="15"/>
  <c r="H2298" i="15"/>
  <c r="I2298" i="15"/>
  <c r="J2298" i="15"/>
  <c r="K2298" i="15"/>
  <c r="L2298" i="15"/>
  <c r="A2299" i="15"/>
  <c r="B2299" i="15"/>
  <c r="C2299" i="15"/>
  <c r="D2299" i="15"/>
  <c r="E2299" i="15"/>
  <c r="F2299" i="15"/>
  <c r="G2299" i="15"/>
  <c r="H2299" i="15"/>
  <c r="I2299" i="15"/>
  <c r="J2299" i="15"/>
  <c r="K2299" i="15"/>
  <c r="L2299" i="15"/>
  <c r="A2300" i="15"/>
  <c r="B2300" i="15"/>
  <c r="C2300" i="15"/>
  <c r="D2300" i="15"/>
  <c r="E2300" i="15"/>
  <c r="F2300" i="15"/>
  <c r="G2300" i="15"/>
  <c r="H2300" i="15"/>
  <c r="I2300" i="15"/>
  <c r="J2300" i="15"/>
  <c r="K2300" i="15"/>
  <c r="L2300" i="15"/>
  <c r="A2301" i="15"/>
  <c r="B2301" i="15"/>
  <c r="C2301" i="15"/>
  <c r="D2301" i="15"/>
  <c r="E2301" i="15"/>
  <c r="F2301" i="15"/>
  <c r="G2301" i="15"/>
  <c r="H2301" i="15"/>
  <c r="I2301" i="15"/>
  <c r="J2301" i="15"/>
  <c r="K2301" i="15"/>
  <c r="L2301" i="15"/>
  <c r="A2302" i="15"/>
  <c r="B2302" i="15"/>
  <c r="C2302" i="15"/>
  <c r="D2302" i="15"/>
  <c r="E2302" i="15"/>
  <c r="F2302" i="15"/>
  <c r="G2302" i="15"/>
  <c r="H2302" i="15"/>
  <c r="I2302" i="15"/>
  <c r="J2302" i="15"/>
  <c r="K2302" i="15"/>
  <c r="L2302" i="15"/>
  <c r="A2303" i="15"/>
  <c r="B2303" i="15"/>
  <c r="C2303" i="15"/>
  <c r="D2303" i="15"/>
  <c r="E2303" i="15"/>
  <c r="F2303" i="15"/>
  <c r="G2303" i="15"/>
  <c r="H2303" i="15"/>
  <c r="I2303" i="15"/>
  <c r="J2303" i="15"/>
  <c r="K2303" i="15"/>
  <c r="L2303" i="15"/>
  <c r="A2304" i="15"/>
  <c r="B2304" i="15"/>
  <c r="C2304" i="15"/>
  <c r="D2304" i="15"/>
  <c r="E2304" i="15"/>
  <c r="F2304" i="15"/>
  <c r="G2304" i="15"/>
  <c r="H2304" i="15"/>
  <c r="I2304" i="15"/>
  <c r="J2304" i="15"/>
  <c r="K2304" i="15"/>
  <c r="L2304" i="15"/>
  <c r="A2305" i="15"/>
  <c r="B2305" i="15"/>
  <c r="C2305" i="15"/>
  <c r="D2305" i="15"/>
  <c r="E2305" i="15"/>
  <c r="F2305" i="15"/>
  <c r="G2305" i="15"/>
  <c r="H2305" i="15"/>
  <c r="I2305" i="15"/>
  <c r="J2305" i="15"/>
  <c r="K2305" i="15"/>
  <c r="L2305" i="15"/>
  <c r="A2306" i="15"/>
  <c r="B2306" i="15"/>
  <c r="C2306" i="15"/>
  <c r="D2306" i="15"/>
  <c r="E2306" i="15"/>
  <c r="F2306" i="15"/>
  <c r="G2306" i="15"/>
  <c r="H2306" i="15"/>
  <c r="I2306" i="15"/>
  <c r="J2306" i="15"/>
  <c r="K2306" i="15"/>
  <c r="L2306" i="15"/>
  <c r="A2307" i="15"/>
  <c r="B2307" i="15"/>
  <c r="C2307" i="15"/>
  <c r="D2307" i="15"/>
  <c r="E2307" i="15"/>
  <c r="F2307" i="15"/>
  <c r="G2307" i="15"/>
  <c r="H2307" i="15"/>
  <c r="I2307" i="15"/>
  <c r="J2307" i="15"/>
  <c r="K2307" i="15"/>
  <c r="L2307" i="15"/>
  <c r="A2308" i="15"/>
  <c r="B2308" i="15"/>
  <c r="C2308" i="15"/>
  <c r="D2308" i="15"/>
  <c r="E2308" i="15"/>
  <c r="F2308" i="15"/>
  <c r="G2308" i="15"/>
  <c r="H2308" i="15"/>
  <c r="I2308" i="15"/>
  <c r="J2308" i="15"/>
  <c r="K2308" i="15"/>
  <c r="L2308" i="15"/>
  <c r="A2309" i="15"/>
  <c r="B2309" i="15"/>
  <c r="C2309" i="15"/>
  <c r="D2309" i="15"/>
  <c r="E2309" i="15"/>
  <c r="F2309" i="15"/>
  <c r="G2309" i="15"/>
  <c r="H2309" i="15"/>
  <c r="I2309" i="15"/>
  <c r="J2309" i="15"/>
  <c r="K2309" i="15"/>
  <c r="L2309" i="15"/>
  <c r="A2310" i="15"/>
  <c r="B2310" i="15"/>
  <c r="C2310" i="15"/>
  <c r="D2310" i="15"/>
  <c r="E2310" i="15"/>
  <c r="F2310" i="15"/>
  <c r="G2310" i="15"/>
  <c r="H2310" i="15"/>
  <c r="I2310" i="15"/>
  <c r="J2310" i="15"/>
  <c r="K2310" i="15"/>
  <c r="L2310" i="15"/>
  <c r="A2311" i="15"/>
  <c r="B2311" i="15"/>
  <c r="C2311" i="15"/>
  <c r="D2311" i="15"/>
  <c r="E2311" i="15"/>
  <c r="F2311" i="15"/>
  <c r="G2311" i="15"/>
  <c r="H2311" i="15"/>
  <c r="I2311" i="15"/>
  <c r="J2311" i="15"/>
  <c r="K2311" i="15"/>
  <c r="L2311" i="15"/>
  <c r="A2312" i="15"/>
  <c r="B2312" i="15"/>
  <c r="C2312" i="15"/>
  <c r="D2312" i="15"/>
  <c r="E2312" i="15"/>
  <c r="F2312" i="15"/>
  <c r="G2312" i="15"/>
  <c r="H2312" i="15"/>
  <c r="I2312" i="15"/>
  <c r="J2312" i="15"/>
  <c r="K2312" i="15"/>
  <c r="L2312" i="15"/>
  <c r="A2313" i="15"/>
  <c r="B2313" i="15"/>
  <c r="C2313" i="15"/>
  <c r="D2313" i="15"/>
  <c r="E2313" i="15"/>
  <c r="F2313" i="15"/>
  <c r="G2313" i="15"/>
  <c r="H2313" i="15"/>
  <c r="I2313" i="15"/>
  <c r="J2313" i="15"/>
  <c r="K2313" i="15"/>
  <c r="L2313" i="15"/>
  <c r="A2314" i="15"/>
  <c r="B2314" i="15"/>
  <c r="C2314" i="15"/>
  <c r="D2314" i="15"/>
  <c r="E2314" i="15"/>
  <c r="F2314" i="15"/>
  <c r="G2314" i="15"/>
  <c r="H2314" i="15"/>
  <c r="I2314" i="15"/>
  <c r="J2314" i="15"/>
  <c r="K2314" i="15"/>
  <c r="L2314" i="15"/>
  <c r="A2315" i="15"/>
  <c r="B2315" i="15"/>
  <c r="C2315" i="15"/>
  <c r="D2315" i="15"/>
  <c r="E2315" i="15"/>
  <c r="F2315" i="15"/>
  <c r="G2315" i="15"/>
  <c r="H2315" i="15"/>
  <c r="I2315" i="15"/>
  <c r="J2315" i="15"/>
  <c r="K2315" i="15"/>
  <c r="L2315" i="15"/>
  <c r="A2316" i="15"/>
  <c r="B2316" i="15"/>
  <c r="C2316" i="15"/>
  <c r="D2316" i="15"/>
  <c r="E2316" i="15"/>
  <c r="F2316" i="15"/>
  <c r="G2316" i="15"/>
  <c r="H2316" i="15"/>
  <c r="I2316" i="15"/>
  <c r="J2316" i="15"/>
  <c r="K2316" i="15"/>
  <c r="L2316" i="15"/>
  <c r="A2317" i="15"/>
  <c r="B2317" i="15"/>
  <c r="C2317" i="15"/>
  <c r="D2317" i="15"/>
  <c r="E2317" i="15"/>
  <c r="F2317" i="15"/>
  <c r="G2317" i="15"/>
  <c r="H2317" i="15"/>
  <c r="I2317" i="15"/>
  <c r="J2317" i="15"/>
  <c r="K2317" i="15"/>
  <c r="L2317" i="15"/>
  <c r="A2318" i="15"/>
  <c r="B2318" i="15"/>
  <c r="C2318" i="15"/>
  <c r="D2318" i="15"/>
  <c r="E2318" i="15"/>
  <c r="F2318" i="15"/>
  <c r="G2318" i="15"/>
  <c r="H2318" i="15"/>
  <c r="I2318" i="15"/>
  <c r="J2318" i="15"/>
  <c r="K2318" i="15"/>
  <c r="L2318" i="15"/>
  <c r="A2319" i="15"/>
  <c r="B2319" i="15"/>
  <c r="C2319" i="15"/>
  <c r="D2319" i="15"/>
  <c r="E2319" i="15"/>
  <c r="F2319" i="15"/>
  <c r="G2319" i="15"/>
  <c r="H2319" i="15"/>
  <c r="I2319" i="15"/>
  <c r="J2319" i="15"/>
  <c r="K2319" i="15"/>
  <c r="L2319" i="15"/>
  <c r="A2320" i="15"/>
  <c r="B2320" i="15"/>
  <c r="C2320" i="15"/>
  <c r="D2320" i="15"/>
  <c r="E2320" i="15"/>
  <c r="F2320" i="15"/>
  <c r="G2320" i="15"/>
  <c r="H2320" i="15"/>
  <c r="I2320" i="15"/>
  <c r="J2320" i="15"/>
  <c r="K2320" i="15"/>
  <c r="L2320" i="15"/>
  <c r="A2321" i="15"/>
  <c r="B2321" i="15"/>
  <c r="C2321" i="15"/>
  <c r="D2321" i="15"/>
  <c r="E2321" i="15"/>
  <c r="F2321" i="15"/>
  <c r="G2321" i="15"/>
  <c r="H2321" i="15"/>
  <c r="I2321" i="15"/>
  <c r="J2321" i="15"/>
  <c r="K2321" i="15"/>
  <c r="L2321" i="15"/>
  <c r="A2322" i="15"/>
  <c r="B2322" i="15"/>
  <c r="C2322" i="15"/>
  <c r="D2322" i="15"/>
  <c r="E2322" i="15"/>
  <c r="F2322" i="15"/>
  <c r="G2322" i="15"/>
  <c r="H2322" i="15"/>
  <c r="I2322" i="15"/>
  <c r="J2322" i="15"/>
  <c r="K2322" i="15"/>
  <c r="L2322" i="15"/>
  <c r="A2323" i="15"/>
  <c r="B2323" i="15"/>
  <c r="C2323" i="15"/>
  <c r="D2323" i="15"/>
  <c r="E2323" i="15"/>
  <c r="F2323" i="15"/>
  <c r="G2323" i="15"/>
  <c r="H2323" i="15"/>
  <c r="I2323" i="15"/>
  <c r="J2323" i="15"/>
  <c r="K2323" i="15"/>
  <c r="L2323" i="15"/>
  <c r="A2324" i="15"/>
  <c r="B2324" i="15"/>
  <c r="C2324" i="15"/>
  <c r="D2324" i="15"/>
  <c r="E2324" i="15"/>
  <c r="F2324" i="15"/>
  <c r="G2324" i="15"/>
  <c r="H2324" i="15"/>
  <c r="I2324" i="15"/>
  <c r="J2324" i="15"/>
  <c r="K2324" i="15"/>
  <c r="L2324" i="15"/>
  <c r="A2325" i="15"/>
  <c r="B2325" i="15"/>
  <c r="C2325" i="15"/>
  <c r="D2325" i="15"/>
  <c r="E2325" i="15"/>
  <c r="F2325" i="15"/>
  <c r="G2325" i="15"/>
  <c r="H2325" i="15"/>
  <c r="I2325" i="15"/>
  <c r="J2325" i="15"/>
  <c r="K2325" i="15"/>
  <c r="L2325" i="15"/>
  <c r="A2326" i="15"/>
  <c r="B2326" i="15"/>
  <c r="C2326" i="15"/>
  <c r="D2326" i="15"/>
  <c r="E2326" i="15"/>
  <c r="F2326" i="15"/>
  <c r="G2326" i="15"/>
  <c r="H2326" i="15"/>
  <c r="I2326" i="15"/>
  <c r="J2326" i="15"/>
  <c r="K2326" i="15"/>
  <c r="L2326" i="15"/>
  <c r="A2327" i="15"/>
  <c r="B2327" i="15"/>
  <c r="C2327" i="15"/>
  <c r="D2327" i="15"/>
  <c r="E2327" i="15"/>
  <c r="F2327" i="15"/>
  <c r="G2327" i="15"/>
  <c r="H2327" i="15"/>
  <c r="I2327" i="15"/>
  <c r="J2327" i="15"/>
  <c r="K2327" i="15"/>
  <c r="L2327" i="15"/>
  <c r="A2328" i="15"/>
  <c r="B2328" i="15"/>
  <c r="C2328" i="15"/>
  <c r="D2328" i="15"/>
  <c r="E2328" i="15"/>
  <c r="F2328" i="15"/>
  <c r="G2328" i="15"/>
  <c r="H2328" i="15"/>
  <c r="I2328" i="15"/>
  <c r="J2328" i="15"/>
  <c r="K2328" i="15"/>
  <c r="L2328" i="15"/>
  <c r="A2329" i="15"/>
  <c r="B2329" i="15"/>
  <c r="C2329" i="15"/>
  <c r="D2329" i="15"/>
  <c r="E2329" i="15"/>
  <c r="F2329" i="15"/>
  <c r="G2329" i="15"/>
  <c r="H2329" i="15"/>
  <c r="I2329" i="15"/>
  <c r="J2329" i="15"/>
  <c r="K2329" i="15"/>
  <c r="L2329" i="15"/>
  <c r="A2330" i="15"/>
  <c r="B2330" i="15"/>
  <c r="C2330" i="15"/>
  <c r="D2330" i="15"/>
  <c r="E2330" i="15"/>
  <c r="F2330" i="15"/>
  <c r="G2330" i="15"/>
  <c r="H2330" i="15"/>
  <c r="I2330" i="15"/>
  <c r="J2330" i="15"/>
  <c r="K2330" i="15"/>
  <c r="L2330" i="15"/>
  <c r="A2331" i="15"/>
  <c r="B2331" i="15"/>
  <c r="C2331" i="15"/>
  <c r="D2331" i="15"/>
  <c r="E2331" i="15"/>
  <c r="F2331" i="15"/>
  <c r="G2331" i="15"/>
  <c r="H2331" i="15"/>
  <c r="I2331" i="15"/>
  <c r="J2331" i="15"/>
  <c r="K2331" i="15"/>
  <c r="L2331" i="15"/>
  <c r="A2332" i="15"/>
  <c r="B2332" i="15"/>
  <c r="C2332" i="15"/>
  <c r="D2332" i="15"/>
  <c r="E2332" i="15"/>
  <c r="F2332" i="15"/>
  <c r="G2332" i="15"/>
  <c r="H2332" i="15"/>
  <c r="I2332" i="15"/>
  <c r="J2332" i="15"/>
  <c r="K2332" i="15"/>
  <c r="L2332" i="15"/>
  <c r="A2333" i="15"/>
  <c r="B2333" i="15"/>
  <c r="C2333" i="15"/>
  <c r="D2333" i="15"/>
  <c r="E2333" i="15"/>
  <c r="F2333" i="15"/>
  <c r="G2333" i="15"/>
  <c r="H2333" i="15"/>
  <c r="I2333" i="15"/>
  <c r="J2333" i="15"/>
  <c r="K2333" i="15"/>
  <c r="L2333" i="15"/>
  <c r="A2334" i="15"/>
  <c r="B2334" i="15"/>
  <c r="C2334" i="15"/>
  <c r="D2334" i="15"/>
  <c r="E2334" i="15"/>
  <c r="F2334" i="15"/>
  <c r="G2334" i="15"/>
  <c r="H2334" i="15"/>
  <c r="I2334" i="15"/>
  <c r="J2334" i="15"/>
  <c r="K2334" i="15"/>
  <c r="L2334" i="15"/>
  <c r="A2335" i="15"/>
  <c r="B2335" i="15"/>
  <c r="C2335" i="15"/>
  <c r="D2335" i="15"/>
  <c r="E2335" i="15"/>
  <c r="F2335" i="15"/>
  <c r="G2335" i="15"/>
  <c r="H2335" i="15"/>
  <c r="I2335" i="15"/>
  <c r="J2335" i="15"/>
  <c r="K2335" i="15"/>
  <c r="L2335" i="15"/>
  <c r="A2336" i="15"/>
  <c r="B2336" i="15"/>
  <c r="C2336" i="15"/>
  <c r="D2336" i="15"/>
  <c r="E2336" i="15"/>
  <c r="F2336" i="15"/>
  <c r="G2336" i="15"/>
  <c r="H2336" i="15"/>
  <c r="I2336" i="15"/>
  <c r="J2336" i="15"/>
  <c r="K2336" i="15"/>
  <c r="L2336" i="15"/>
  <c r="A2337" i="15"/>
  <c r="B2337" i="15"/>
  <c r="C2337" i="15"/>
  <c r="D2337" i="15"/>
  <c r="E2337" i="15"/>
  <c r="F2337" i="15"/>
  <c r="G2337" i="15"/>
  <c r="H2337" i="15"/>
  <c r="I2337" i="15"/>
  <c r="J2337" i="15"/>
  <c r="K2337" i="15"/>
  <c r="L2337" i="15"/>
  <c r="A2338" i="15"/>
  <c r="B2338" i="15"/>
  <c r="C2338" i="15"/>
  <c r="D2338" i="15"/>
  <c r="E2338" i="15"/>
  <c r="F2338" i="15"/>
  <c r="G2338" i="15"/>
  <c r="H2338" i="15"/>
  <c r="I2338" i="15"/>
  <c r="J2338" i="15"/>
  <c r="K2338" i="15"/>
  <c r="L2338" i="15"/>
  <c r="A2339" i="15"/>
  <c r="B2339" i="15"/>
  <c r="C2339" i="15"/>
  <c r="D2339" i="15"/>
  <c r="E2339" i="15"/>
  <c r="F2339" i="15"/>
  <c r="G2339" i="15"/>
  <c r="H2339" i="15"/>
  <c r="I2339" i="15"/>
  <c r="J2339" i="15"/>
  <c r="K2339" i="15"/>
  <c r="L2339" i="15"/>
  <c r="A2340" i="15"/>
  <c r="B2340" i="15"/>
  <c r="C2340" i="15"/>
  <c r="D2340" i="15"/>
  <c r="E2340" i="15"/>
  <c r="F2340" i="15"/>
  <c r="G2340" i="15"/>
  <c r="H2340" i="15"/>
  <c r="I2340" i="15"/>
  <c r="J2340" i="15"/>
  <c r="K2340" i="15"/>
  <c r="L2340" i="15"/>
  <c r="A2341" i="15"/>
  <c r="B2341" i="15"/>
  <c r="C2341" i="15"/>
  <c r="D2341" i="15"/>
  <c r="E2341" i="15"/>
  <c r="F2341" i="15"/>
  <c r="G2341" i="15"/>
  <c r="H2341" i="15"/>
  <c r="I2341" i="15"/>
  <c r="J2341" i="15"/>
  <c r="K2341" i="15"/>
  <c r="L2341" i="15"/>
  <c r="A2342" i="15"/>
  <c r="B2342" i="15"/>
  <c r="C2342" i="15"/>
  <c r="D2342" i="15"/>
  <c r="E2342" i="15"/>
  <c r="F2342" i="15"/>
  <c r="G2342" i="15"/>
  <c r="H2342" i="15"/>
  <c r="I2342" i="15"/>
  <c r="J2342" i="15"/>
  <c r="K2342" i="15"/>
  <c r="L2342" i="15"/>
  <c r="A2343" i="15"/>
  <c r="B2343" i="15"/>
  <c r="C2343" i="15"/>
  <c r="D2343" i="15"/>
  <c r="E2343" i="15"/>
  <c r="F2343" i="15"/>
  <c r="G2343" i="15"/>
  <c r="H2343" i="15"/>
  <c r="I2343" i="15"/>
  <c r="J2343" i="15"/>
  <c r="K2343" i="15"/>
  <c r="L2343" i="15"/>
  <c r="A2344" i="15"/>
  <c r="B2344" i="15"/>
  <c r="C2344" i="15"/>
  <c r="D2344" i="15"/>
  <c r="E2344" i="15"/>
  <c r="F2344" i="15"/>
  <c r="G2344" i="15"/>
  <c r="H2344" i="15"/>
  <c r="I2344" i="15"/>
  <c r="J2344" i="15"/>
  <c r="K2344" i="15"/>
  <c r="L2344" i="15"/>
  <c r="A2345" i="15"/>
  <c r="B2345" i="15"/>
  <c r="C2345" i="15"/>
  <c r="D2345" i="15"/>
  <c r="E2345" i="15"/>
  <c r="F2345" i="15"/>
  <c r="G2345" i="15"/>
  <c r="H2345" i="15"/>
  <c r="I2345" i="15"/>
  <c r="J2345" i="15"/>
  <c r="K2345" i="15"/>
  <c r="L2345" i="15"/>
  <c r="A2346" i="15"/>
  <c r="B2346" i="15"/>
  <c r="C2346" i="15"/>
  <c r="D2346" i="15"/>
  <c r="E2346" i="15"/>
  <c r="F2346" i="15"/>
  <c r="G2346" i="15"/>
  <c r="H2346" i="15"/>
  <c r="I2346" i="15"/>
  <c r="J2346" i="15"/>
  <c r="K2346" i="15"/>
  <c r="L2346" i="15"/>
  <c r="A2347" i="15"/>
  <c r="B2347" i="15"/>
  <c r="C2347" i="15"/>
  <c r="D2347" i="15"/>
  <c r="E2347" i="15"/>
  <c r="F2347" i="15"/>
  <c r="G2347" i="15"/>
  <c r="H2347" i="15"/>
  <c r="I2347" i="15"/>
  <c r="J2347" i="15"/>
  <c r="K2347" i="15"/>
  <c r="L2347" i="15"/>
  <c r="A2348" i="15"/>
  <c r="B2348" i="15"/>
  <c r="C2348" i="15"/>
  <c r="D2348" i="15"/>
  <c r="E2348" i="15"/>
  <c r="F2348" i="15"/>
  <c r="G2348" i="15"/>
  <c r="H2348" i="15"/>
  <c r="I2348" i="15"/>
  <c r="J2348" i="15"/>
  <c r="K2348" i="15"/>
  <c r="L2348" i="15"/>
  <c r="A2349" i="15"/>
  <c r="B2349" i="15"/>
  <c r="C2349" i="15"/>
  <c r="D2349" i="15"/>
  <c r="E2349" i="15"/>
  <c r="F2349" i="15"/>
  <c r="G2349" i="15"/>
  <c r="H2349" i="15"/>
  <c r="I2349" i="15"/>
  <c r="J2349" i="15"/>
  <c r="K2349" i="15"/>
  <c r="L2349" i="15"/>
  <c r="A2350" i="15"/>
  <c r="B2350" i="15"/>
  <c r="C2350" i="15"/>
  <c r="D2350" i="15"/>
  <c r="E2350" i="15"/>
  <c r="F2350" i="15"/>
  <c r="G2350" i="15"/>
  <c r="H2350" i="15"/>
  <c r="I2350" i="15"/>
  <c r="J2350" i="15"/>
  <c r="K2350" i="15"/>
  <c r="L2350" i="15"/>
  <c r="A2351" i="15"/>
  <c r="B2351" i="15"/>
  <c r="C2351" i="15"/>
  <c r="D2351" i="15"/>
  <c r="E2351" i="15"/>
  <c r="F2351" i="15"/>
  <c r="G2351" i="15"/>
  <c r="H2351" i="15"/>
  <c r="I2351" i="15"/>
  <c r="J2351" i="15"/>
  <c r="K2351" i="15"/>
  <c r="L2351" i="15"/>
  <c r="A2352" i="15"/>
  <c r="B2352" i="15"/>
  <c r="C2352" i="15"/>
  <c r="D2352" i="15"/>
  <c r="E2352" i="15"/>
  <c r="F2352" i="15"/>
  <c r="G2352" i="15"/>
  <c r="H2352" i="15"/>
  <c r="I2352" i="15"/>
  <c r="J2352" i="15"/>
  <c r="K2352" i="15"/>
  <c r="L2352" i="15"/>
  <c r="A2353" i="15"/>
  <c r="B2353" i="15"/>
  <c r="C2353" i="15"/>
  <c r="D2353" i="15"/>
  <c r="E2353" i="15"/>
  <c r="F2353" i="15"/>
  <c r="G2353" i="15"/>
  <c r="H2353" i="15"/>
  <c r="I2353" i="15"/>
  <c r="J2353" i="15"/>
  <c r="K2353" i="15"/>
  <c r="L2353" i="15"/>
  <c r="A2354" i="15"/>
  <c r="B2354" i="15"/>
  <c r="C2354" i="15"/>
  <c r="D2354" i="15"/>
  <c r="E2354" i="15"/>
  <c r="F2354" i="15"/>
  <c r="G2354" i="15"/>
  <c r="H2354" i="15"/>
  <c r="I2354" i="15"/>
  <c r="J2354" i="15"/>
  <c r="K2354" i="15"/>
  <c r="L2354" i="15"/>
  <c r="A2355" i="15"/>
  <c r="B2355" i="15"/>
  <c r="C2355" i="15"/>
  <c r="D2355" i="15"/>
  <c r="E2355" i="15"/>
  <c r="F2355" i="15"/>
  <c r="G2355" i="15"/>
  <c r="H2355" i="15"/>
  <c r="I2355" i="15"/>
  <c r="J2355" i="15"/>
  <c r="K2355" i="15"/>
  <c r="L2355" i="15"/>
  <c r="A2356" i="15"/>
  <c r="B2356" i="15"/>
  <c r="C2356" i="15"/>
  <c r="D2356" i="15"/>
  <c r="E2356" i="15"/>
  <c r="F2356" i="15"/>
  <c r="G2356" i="15"/>
  <c r="H2356" i="15"/>
  <c r="I2356" i="15"/>
  <c r="J2356" i="15"/>
  <c r="K2356" i="15"/>
  <c r="L2356" i="15"/>
  <c r="A2357" i="15"/>
  <c r="B2357" i="15"/>
  <c r="C2357" i="15"/>
  <c r="D2357" i="15"/>
  <c r="E2357" i="15"/>
  <c r="F2357" i="15"/>
  <c r="G2357" i="15"/>
  <c r="H2357" i="15"/>
  <c r="I2357" i="15"/>
  <c r="J2357" i="15"/>
  <c r="K2357" i="15"/>
  <c r="L2357" i="15"/>
  <c r="A2358" i="15"/>
  <c r="B2358" i="15"/>
  <c r="C2358" i="15"/>
  <c r="D2358" i="15"/>
  <c r="E2358" i="15"/>
  <c r="F2358" i="15"/>
  <c r="G2358" i="15"/>
  <c r="H2358" i="15"/>
  <c r="I2358" i="15"/>
  <c r="J2358" i="15"/>
  <c r="K2358" i="15"/>
  <c r="L2358" i="15"/>
  <c r="A2359" i="15"/>
  <c r="B2359" i="15"/>
  <c r="C2359" i="15"/>
  <c r="D2359" i="15"/>
  <c r="E2359" i="15"/>
  <c r="F2359" i="15"/>
  <c r="G2359" i="15"/>
  <c r="H2359" i="15"/>
  <c r="I2359" i="15"/>
  <c r="J2359" i="15"/>
  <c r="K2359" i="15"/>
  <c r="L2359" i="15"/>
  <c r="A2360" i="15"/>
  <c r="B2360" i="15"/>
  <c r="C2360" i="15"/>
  <c r="D2360" i="15"/>
  <c r="E2360" i="15"/>
  <c r="F2360" i="15"/>
  <c r="G2360" i="15"/>
  <c r="H2360" i="15"/>
  <c r="I2360" i="15"/>
  <c r="J2360" i="15"/>
  <c r="K2360" i="15"/>
  <c r="L2360" i="15"/>
  <c r="A2361" i="15"/>
  <c r="B2361" i="15"/>
  <c r="C2361" i="15"/>
  <c r="D2361" i="15"/>
  <c r="E2361" i="15"/>
  <c r="F2361" i="15"/>
  <c r="G2361" i="15"/>
  <c r="H2361" i="15"/>
  <c r="I2361" i="15"/>
  <c r="J2361" i="15"/>
  <c r="K2361" i="15"/>
  <c r="L2361" i="15"/>
  <c r="A2362" i="15"/>
  <c r="B2362" i="15"/>
  <c r="C2362" i="15"/>
  <c r="D2362" i="15"/>
  <c r="E2362" i="15"/>
  <c r="F2362" i="15"/>
  <c r="G2362" i="15"/>
  <c r="H2362" i="15"/>
  <c r="I2362" i="15"/>
  <c r="J2362" i="15"/>
  <c r="K2362" i="15"/>
  <c r="L2362" i="15"/>
  <c r="A2363" i="15"/>
  <c r="B2363" i="15"/>
  <c r="C2363" i="15"/>
  <c r="D2363" i="15"/>
  <c r="E2363" i="15"/>
  <c r="F2363" i="15"/>
  <c r="G2363" i="15"/>
  <c r="H2363" i="15"/>
  <c r="I2363" i="15"/>
  <c r="J2363" i="15"/>
  <c r="K2363" i="15"/>
  <c r="L2363" i="15"/>
  <c r="A2364" i="15"/>
  <c r="B2364" i="15"/>
  <c r="C2364" i="15"/>
  <c r="D2364" i="15"/>
  <c r="E2364" i="15"/>
  <c r="F2364" i="15"/>
  <c r="G2364" i="15"/>
  <c r="H2364" i="15"/>
  <c r="I2364" i="15"/>
  <c r="J2364" i="15"/>
  <c r="K2364" i="15"/>
  <c r="L2364" i="15"/>
  <c r="A2365" i="15"/>
  <c r="B2365" i="15"/>
  <c r="C2365" i="15"/>
  <c r="D2365" i="15"/>
  <c r="E2365" i="15"/>
  <c r="F2365" i="15"/>
  <c r="G2365" i="15"/>
  <c r="H2365" i="15"/>
  <c r="I2365" i="15"/>
  <c r="J2365" i="15"/>
  <c r="K2365" i="15"/>
  <c r="L2365" i="15"/>
  <c r="A2366" i="15"/>
  <c r="B2366" i="15"/>
  <c r="C2366" i="15"/>
  <c r="D2366" i="15"/>
  <c r="E2366" i="15"/>
  <c r="F2366" i="15"/>
  <c r="G2366" i="15"/>
  <c r="H2366" i="15"/>
  <c r="I2366" i="15"/>
  <c r="J2366" i="15"/>
  <c r="K2366" i="15"/>
  <c r="L2366" i="15"/>
  <c r="A2367" i="15"/>
  <c r="B2367" i="15"/>
  <c r="C2367" i="15"/>
  <c r="D2367" i="15"/>
  <c r="E2367" i="15"/>
  <c r="F2367" i="15"/>
  <c r="G2367" i="15"/>
  <c r="H2367" i="15"/>
  <c r="I2367" i="15"/>
  <c r="J2367" i="15"/>
  <c r="K2367" i="15"/>
  <c r="L2367" i="15"/>
  <c r="A2368" i="15"/>
  <c r="B2368" i="15"/>
  <c r="C2368" i="15"/>
  <c r="D2368" i="15"/>
  <c r="E2368" i="15"/>
  <c r="F2368" i="15"/>
  <c r="G2368" i="15"/>
  <c r="H2368" i="15"/>
  <c r="I2368" i="15"/>
  <c r="J2368" i="15"/>
  <c r="K2368" i="15"/>
  <c r="L2368" i="15"/>
  <c r="A2369" i="15"/>
  <c r="B2369" i="15"/>
  <c r="C2369" i="15"/>
  <c r="D2369" i="15"/>
  <c r="E2369" i="15"/>
  <c r="F2369" i="15"/>
  <c r="G2369" i="15"/>
  <c r="H2369" i="15"/>
  <c r="I2369" i="15"/>
  <c r="J2369" i="15"/>
  <c r="K2369" i="15"/>
  <c r="L2369" i="15"/>
  <c r="A2370" i="15"/>
  <c r="B2370" i="15"/>
  <c r="C2370" i="15"/>
  <c r="D2370" i="15"/>
  <c r="E2370" i="15"/>
  <c r="F2370" i="15"/>
  <c r="G2370" i="15"/>
  <c r="H2370" i="15"/>
  <c r="I2370" i="15"/>
  <c r="J2370" i="15"/>
  <c r="K2370" i="15"/>
  <c r="L2370" i="15"/>
  <c r="A2371" i="15"/>
  <c r="B2371" i="15"/>
  <c r="C2371" i="15"/>
  <c r="D2371" i="15"/>
  <c r="E2371" i="15"/>
  <c r="F2371" i="15"/>
  <c r="G2371" i="15"/>
  <c r="H2371" i="15"/>
  <c r="I2371" i="15"/>
  <c r="J2371" i="15"/>
  <c r="K2371" i="15"/>
  <c r="L2371" i="15"/>
  <c r="A2372" i="15"/>
  <c r="B2372" i="15"/>
  <c r="C2372" i="15"/>
  <c r="D2372" i="15"/>
  <c r="E2372" i="15"/>
  <c r="F2372" i="15"/>
  <c r="G2372" i="15"/>
  <c r="H2372" i="15"/>
  <c r="I2372" i="15"/>
  <c r="J2372" i="15"/>
  <c r="K2372" i="15"/>
  <c r="L2372" i="15"/>
  <c r="A2373" i="15"/>
  <c r="B2373" i="15"/>
  <c r="C2373" i="15"/>
  <c r="D2373" i="15"/>
  <c r="E2373" i="15"/>
  <c r="F2373" i="15"/>
  <c r="G2373" i="15"/>
  <c r="H2373" i="15"/>
  <c r="I2373" i="15"/>
  <c r="J2373" i="15"/>
  <c r="K2373" i="15"/>
  <c r="L2373" i="15"/>
  <c r="A2374" i="15"/>
  <c r="B2374" i="15"/>
  <c r="C2374" i="15"/>
  <c r="D2374" i="15"/>
  <c r="E2374" i="15"/>
  <c r="F2374" i="15"/>
  <c r="G2374" i="15"/>
  <c r="H2374" i="15"/>
  <c r="I2374" i="15"/>
  <c r="J2374" i="15"/>
  <c r="K2374" i="15"/>
  <c r="L2374" i="15"/>
  <c r="A2375" i="15"/>
  <c r="B2375" i="15"/>
  <c r="C2375" i="15"/>
  <c r="D2375" i="15"/>
  <c r="E2375" i="15"/>
  <c r="F2375" i="15"/>
  <c r="G2375" i="15"/>
  <c r="H2375" i="15"/>
  <c r="I2375" i="15"/>
  <c r="J2375" i="15"/>
  <c r="K2375" i="15"/>
  <c r="L2375" i="15"/>
  <c r="A2376" i="15"/>
  <c r="B2376" i="15"/>
  <c r="C2376" i="15"/>
  <c r="D2376" i="15"/>
  <c r="E2376" i="15"/>
  <c r="F2376" i="15"/>
  <c r="G2376" i="15"/>
  <c r="H2376" i="15"/>
  <c r="I2376" i="15"/>
  <c r="J2376" i="15"/>
  <c r="K2376" i="15"/>
  <c r="L2376" i="15"/>
  <c r="A2377" i="15"/>
  <c r="B2377" i="15"/>
  <c r="C2377" i="15"/>
  <c r="D2377" i="15"/>
  <c r="E2377" i="15"/>
  <c r="F2377" i="15"/>
  <c r="G2377" i="15"/>
  <c r="H2377" i="15"/>
  <c r="I2377" i="15"/>
  <c r="J2377" i="15"/>
  <c r="K2377" i="15"/>
  <c r="L2377" i="15"/>
  <c r="A2378" i="15"/>
  <c r="B2378" i="15"/>
  <c r="C2378" i="15"/>
  <c r="D2378" i="15"/>
  <c r="E2378" i="15"/>
  <c r="F2378" i="15"/>
  <c r="G2378" i="15"/>
  <c r="H2378" i="15"/>
  <c r="I2378" i="15"/>
  <c r="J2378" i="15"/>
  <c r="K2378" i="15"/>
  <c r="L2378" i="15"/>
  <c r="A2379" i="15"/>
  <c r="B2379" i="15"/>
  <c r="C2379" i="15"/>
  <c r="D2379" i="15"/>
  <c r="E2379" i="15"/>
  <c r="F2379" i="15"/>
  <c r="G2379" i="15"/>
  <c r="H2379" i="15"/>
  <c r="I2379" i="15"/>
  <c r="J2379" i="15"/>
  <c r="K2379" i="15"/>
  <c r="L2379" i="15"/>
  <c r="A2380" i="15"/>
  <c r="B2380" i="15"/>
  <c r="C2380" i="15"/>
  <c r="D2380" i="15"/>
  <c r="E2380" i="15"/>
  <c r="F2380" i="15"/>
  <c r="G2380" i="15"/>
  <c r="H2380" i="15"/>
  <c r="I2380" i="15"/>
  <c r="J2380" i="15"/>
  <c r="K2380" i="15"/>
  <c r="L2380" i="15"/>
  <c r="A2381" i="15"/>
  <c r="B2381" i="15"/>
  <c r="C2381" i="15"/>
  <c r="D2381" i="15"/>
  <c r="E2381" i="15"/>
  <c r="F2381" i="15"/>
  <c r="G2381" i="15"/>
  <c r="H2381" i="15"/>
  <c r="I2381" i="15"/>
  <c r="J2381" i="15"/>
  <c r="K2381" i="15"/>
  <c r="L2381" i="15"/>
  <c r="A2382" i="15"/>
  <c r="B2382" i="15"/>
  <c r="C2382" i="15"/>
  <c r="D2382" i="15"/>
  <c r="E2382" i="15"/>
  <c r="F2382" i="15"/>
  <c r="G2382" i="15"/>
  <c r="H2382" i="15"/>
  <c r="I2382" i="15"/>
  <c r="J2382" i="15"/>
  <c r="K2382" i="15"/>
  <c r="L2382" i="15"/>
  <c r="A2383" i="15"/>
  <c r="B2383" i="15"/>
  <c r="C2383" i="15"/>
  <c r="D2383" i="15"/>
  <c r="E2383" i="15"/>
  <c r="F2383" i="15"/>
  <c r="G2383" i="15"/>
  <c r="H2383" i="15"/>
  <c r="I2383" i="15"/>
  <c r="J2383" i="15"/>
  <c r="K2383" i="15"/>
  <c r="L2383" i="15"/>
  <c r="A2384" i="15"/>
  <c r="B2384" i="15"/>
  <c r="C2384" i="15"/>
  <c r="D2384" i="15"/>
  <c r="E2384" i="15"/>
  <c r="F2384" i="15"/>
  <c r="G2384" i="15"/>
  <c r="H2384" i="15"/>
  <c r="I2384" i="15"/>
  <c r="J2384" i="15"/>
  <c r="K2384" i="15"/>
  <c r="L2384" i="15"/>
  <c r="A2385" i="15"/>
  <c r="B2385" i="15"/>
  <c r="C2385" i="15"/>
  <c r="D2385" i="15"/>
  <c r="E2385" i="15"/>
  <c r="F2385" i="15"/>
  <c r="G2385" i="15"/>
  <c r="H2385" i="15"/>
  <c r="I2385" i="15"/>
  <c r="J2385" i="15"/>
  <c r="K2385" i="15"/>
  <c r="L2385" i="15"/>
  <c r="A2386" i="15"/>
  <c r="B2386" i="15"/>
  <c r="C2386" i="15"/>
  <c r="D2386" i="15"/>
  <c r="E2386" i="15"/>
  <c r="F2386" i="15"/>
  <c r="G2386" i="15"/>
  <c r="H2386" i="15"/>
  <c r="I2386" i="15"/>
  <c r="J2386" i="15"/>
  <c r="K2386" i="15"/>
  <c r="L2386" i="15"/>
  <c r="A2387" i="15"/>
  <c r="B2387" i="15"/>
  <c r="C2387" i="15"/>
  <c r="D2387" i="15"/>
  <c r="E2387" i="15"/>
  <c r="F2387" i="15"/>
  <c r="G2387" i="15"/>
  <c r="H2387" i="15"/>
  <c r="I2387" i="15"/>
  <c r="J2387" i="15"/>
  <c r="K2387" i="15"/>
  <c r="L2387" i="15"/>
  <c r="A2388" i="15"/>
  <c r="B2388" i="15"/>
  <c r="C2388" i="15"/>
  <c r="D2388" i="15"/>
  <c r="E2388" i="15"/>
  <c r="F2388" i="15"/>
  <c r="G2388" i="15"/>
  <c r="H2388" i="15"/>
  <c r="I2388" i="15"/>
  <c r="J2388" i="15"/>
  <c r="K2388" i="15"/>
  <c r="L2388" i="15"/>
  <c r="A2389" i="15"/>
  <c r="B2389" i="15"/>
  <c r="C2389" i="15"/>
  <c r="D2389" i="15"/>
  <c r="E2389" i="15"/>
  <c r="F2389" i="15"/>
  <c r="G2389" i="15"/>
  <c r="H2389" i="15"/>
  <c r="I2389" i="15"/>
  <c r="J2389" i="15"/>
  <c r="K2389" i="15"/>
  <c r="L2389" i="15"/>
  <c r="A2390" i="15"/>
  <c r="B2390" i="15"/>
  <c r="C2390" i="15"/>
  <c r="D2390" i="15"/>
  <c r="E2390" i="15"/>
  <c r="F2390" i="15"/>
  <c r="G2390" i="15"/>
  <c r="H2390" i="15"/>
  <c r="I2390" i="15"/>
  <c r="J2390" i="15"/>
  <c r="K2390" i="15"/>
  <c r="L2390" i="15"/>
  <c r="A2391" i="15"/>
  <c r="B2391" i="15"/>
  <c r="C2391" i="15"/>
  <c r="D2391" i="15"/>
  <c r="E2391" i="15"/>
  <c r="F2391" i="15"/>
  <c r="G2391" i="15"/>
  <c r="H2391" i="15"/>
  <c r="I2391" i="15"/>
  <c r="J2391" i="15"/>
  <c r="K2391" i="15"/>
  <c r="L2391" i="15"/>
  <c r="A2392" i="15"/>
  <c r="B2392" i="15"/>
  <c r="C2392" i="15"/>
  <c r="D2392" i="15"/>
  <c r="E2392" i="15"/>
  <c r="F2392" i="15"/>
  <c r="G2392" i="15"/>
  <c r="H2392" i="15"/>
  <c r="I2392" i="15"/>
  <c r="J2392" i="15"/>
  <c r="K2392" i="15"/>
  <c r="L2392" i="15"/>
  <c r="A2393" i="15"/>
  <c r="B2393" i="15"/>
  <c r="C2393" i="15"/>
  <c r="D2393" i="15"/>
  <c r="E2393" i="15"/>
  <c r="F2393" i="15"/>
  <c r="G2393" i="15"/>
  <c r="H2393" i="15"/>
  <c r="I2393" i="15"/>
  <c r="J2393" i="15"/>
  <c r="K2393" i="15"/>
  <c r="L2393" i="15"/>
  <c r="A2394" i="15"/>
  <c r="B2394" i="15"/>
  <c r="C2394" i="15"/>
  <c r="D2394" i="15"/>
  <c r="E2394" i="15"/>
  <c r="F2394" i="15"/>
  <c r="G2394" i="15"/>
  <c r="H2394" i="15"/>
  <c r="I2394" i="15"/>
  <c r="J2394" i="15"/>
  <c r="K2394" i="15"/>
  <c r="L2394" i="15"/>
  <c r="A2395" i="15"/>
  <c r="B2395" i="15"/>
  <c r="C2395" i="15"/>
  <c r="D2395" i="15"/>
  <c r="E2395" i="15"/>
  <c r="F2395" i="15"/>
  <c r="G2395" i="15"/>
  <c r="H2395" i="15"/>
  <c r="I2395" i="15"/>
  <c r="J2395" i="15"/>
  <c r="K2395" i="15"/>
  <c r="L2395" i="15"/>
  <c r="A2396" i="15"/>
  <c r="B2396" i="15"/>
  <c r="C2396" i="15"/>
  <c r="D2396" i="15"/>
  <c r="E2396" i="15"/>
  <c r="F2396" i="15"/>
  <c r="G2396" i="15"/>
  <c r="H2396" i="15"/>
  <c r="I2396" i="15"/>
  <c r="J2396" i="15"/>
  <c r="K2396" i="15"/>
  <c r="L2396" i="15"/>
  <c r="A2397" i="15"/>
  <c r="B2397" i="15"/>
  <c r="C2397" i="15"/>
  <c r="D2397" i="15"/>
  <c r="E2397" i="15"/>
  <c r="F2397" i="15"/>
  <c r="G2397" i="15"/>
  <c r="H2397" i="15"/>
  <c r="I2397" i="15"/>
  <c r="J2397" i="15"/>
  <c r="K2397" i="15"/>
  <c r="L2397" i="15"/>
  <c r="A2398" i="15"/>
  <c r="B2398" i="15"/>
  <c r="C2398" i="15"/>
  <c r="D2398" i="15"/>
  <c r="E2398" i="15"/>
  <c r="F2398" i="15"/>
  <c r="G2398" i="15"/>
  <c r="H2398" i="15"/>
  <c r="I2398" i="15"/>
  <c r="J2398" i="15"/>
  <c r="K2398" i="15"/>
  <c r="L2398" i="15"/>
  <c r="A2399" i="15"/>
  <c r="B2399" i="15"/>
  <c r="C2399" i="15"/>
  <c r="D2399" i="15"/>
  <c r="E2399" i="15"/>
  <c r="F2399" i="15"/>
  <c r="G2399" i="15"/>
  <c r="H2399" i="15"/>
  <c r="I2399" i="15"/>
  <c r="J2399" i="15"/>
  <c r="K2399" i="15"/>
  <c r="L2399" i="15"/>
  <c r="A2400" i="15"/>
  <c r="B2400" i="15"/>
  <c r="C2400" i="15"/>
  <c r="D2400" i="15"/>
  <c r="E2400" i="15"/>
  <c r="F2400" i="15"/>
  <c r="G2400" i="15"/>
  <c r="H2400" i="15"/>
  <c r="I2400" i="15"/>
  <c r="J2400" i="15"/>
  <c r="K2400" i="15"/>
  <c r="L2400" i="15"/>
  <c r="A2401" i="15"/>
  <c r="B2401" i="15"/>
  <c r="C2401" i="15"/>
  <c r="D2401" i="15"/>
  <c r="E2401" i="15"/>
  <c r="F2401" i="15"/>
  <c r="G2401" i="15"/>
  <c r="H2401" i="15"/>
  <c r="I2401" i="15"/>
  <c r="J2401" i="15"/>
  <c r="K2401" i="15"/>
  <c r="L2401" i="15"/>
  <c r="A2402" i="15"/>
  <c r="B2402" i="15"/>
  <c r="C2402" i="15"/>
  <c r="D2402" i="15"/>
  <c r="E2402" i="15"/>
  <c r="F2402" i="15"/>
  <c r="G2402" i="15"/>
  <c r="H2402" i="15"/>
  <c r="I2402" i="15"/>
  <c r="J2402" i="15"/>
  <c r="K2402" i="15"/>
  <c r="L2402" i="15"/>
  <c r="A2403" i="15"/>
  <c r="B2403" i="15"/>
  <c r="C2403" i="15"/>
  <c r="D2403" i="15"/>
  <c r="E2403" i="15"/>
  <c r="F2403" i="15"/>
  <c r="G2403" i="15"/>
  <c r="H2403" i="15"/>
  <c r="I2403" i="15"/>
  <c r="J2403" i="15"/>
  <c r="K2403" i="15"/>
  <c r="L2403" i="15"/>
  <c r="A2404" i="15"/>
  <c r="B2404" i="15"/>
  <c r="C2404" i="15"/>
  <c r="D2404" i="15"/>
  <c r="E2404" i="15"/>
  <c r="F2404" i="15"/>
  <c r="G2404" i="15"/>
  <c r="H2404" i="15"/>
  <c r="I2404" i="15"/>
  <c r="J2404" i="15"/>
  <c r="K2404" i="15"/>
  <c r="L2404" i="15"/>
  <c r="A2405" i="15"/>
  <c r="B2405" i="15"/>
  <c r="C2405" i="15"/>
  <c r="D2405" i="15"/>
  <c r="E2405" i="15"/>
  <c r="F2405" i="15"/>
  <c r="G2405" i="15"/>
  <c r="H2405" i="15"/>
  <c r="I2405" i="15"/>
  <c r="J2405" i="15"/>
  <c r="K2405" i="15"/>
  <c r="L2405" i="15"/>
  <c r="A2406" i="15"/>
  <c r="B2406" i="15"/>
  <c r="C2406" i="15"/>
  <c r="D2406" i="15"/>
  <c r="E2406" i="15"/>
  <c r="F2406" i="15"/>
  <c r="G2406" i="15"/>
  <c r="H2406" i="15"/>
  <c r="I2406" i="15"/>
  <c r="J2406" i="15"/>
  <c r="K2406" i="15"/>
  <c r="L2406" i="15"/>
  <c r="A2407" i="15"/>
  <c r="B2407" i="15"/>
  <c r="C2407" i="15"/>
  <c r="D2407" i="15"/>
  <c r="E2407" i="15"/>
  <c r="F2407" i="15"/>
  <c r="G2407" i="15"/>
  <c r="H2407" i="15"/>
  <c r="I2407" i="15"/>
  <c r="J2407" i="15"/>
  <c r="K2407" i="15"/>
  <c r="L2407" i="15"/>
  <c r="A2408" i="15"/>
  <c r="B2408" i="15"/>
  <c r="C2408" i="15"/>
  <c r="D2408" i="15"/>
  <c r="E2408" i="15"/>
  <c r="F2408" i="15"/>
  <c r="G2408" i="15"/>
  <c r="H2408" i="15"/>
  <c r="I2408" i="15"/>
  <c r="J2408" i="15"/>
  <c r="K2408" i="15"/>
  <c r="L2408" i="15"/>
  <c r="A2409" i="15"/>
  <c r="B2409" i="15"/>
  <c r="C2409" i="15"/>
  <c r="D2409" i="15"/>
  <c r="E2409" i="15"/>
  <c r="F2409" i="15"/>
  <c r="G2409" i="15"/>
  <c r="H2409" i="15"/>
  <c r="I2409" i="15"/>
  <c r="J2409" i="15"/>
  <c r="K2409" i="15"/>
  <c r="L2409" i="15"/>
  <c r="A2410" i="15"/>
  <c r="B2410" i="15"/>
  <c r="C2410" i="15"/>
  <c r="D2410" i="15"/>
  <c r="E2410" i="15"/>
  <c r="F2410" i="15"/>
  <c r="G2410" i="15"/>
  <c r="H2410" i="15"/>
  <c r="I2410" i="15"/>
  <c r="J2410" i="15"/>
  <c r="K2410" i="15"/>
  <c r="L2410" i="15"/>
  <c r="A2411" i="15"/>
  <c r="B2411" i="15"/>
  <c r="C2411" i="15"/>
  <c r="D2411" i="15"/>
  <c r="E2411" i="15"/>
  <c r="F2411" i="15"/>
  <c r="G2411" i="15"/>
  <c r="H2411" i="15"/>
  <c r="I2411" i="15"/>
  <c r="J2411" i="15"/>
  <c r="K2411" i="15"/>
  <c r="L2411" i="15"/>
  <c r="A2412" i="15"/>
  <c r="B2412" i="15"/>
  <c r="C2412" i="15"/>
  <c r="D2412" i="15"/>
  <c r="E2412" i="15"/>
  <c r="F2412" i="15"/>
  <c r="G2412" i="15"/>
  <c r="H2412" i="15"/>
  <c r="I2412" i="15"/>
  <c r="J2412" i="15"/>
  <c r="K2412" i="15"/>
  <c r="L2412" i="15"/>
  <c r="A2413" i="15"/>
  <c r="B2413" i="15"/>
  <c r="C2413" i="15"/>
  <c r="D2413" i="15"/>
  <c r="E2413" i="15"/>
  <c r="F2413" i="15"/>
  <c r="G2413" i="15"/>
  <c r="H2413" i="15"/>
  <c r="I2413" i="15"/>
  <c r="J2413" i="15"/>
  <c r="K2413" i="15"/>
  <c r="L2413" i="15"/>
  <c r="A2414" i="15"/>
  <c r="B2414" i="15"/>
  <c r="C2414" i="15"/>
  <c r="D2414" i="15"/>
  <c r="E2414" i="15"/>
  <c r="F2414" i="15"/>
  <c r="G2414" i="15"/>
  <c r="H2414" i="15"/>
  <c r="I2414" i="15"/>
  <c r="J2414" i="15"/>
  <c r="K2414" i="15"/>
  <c r="L2414" i="15"/>
  <c r="A2415" i="15"/>
  <c r="B2415" i="15"/>
  <c r="C2415" i="15"/>
  <c r="D2415" i="15"/>
  <c r="E2415" i="15"/>
  <c r="F2415" i="15"/>
  <c r="G2415" i="15"/>
  <c r="H2415" i="15"/>
  <c r="I2415" i="15"/>
  <c r="J2415" i="15"/>
  <c r="K2415" i="15"/>
  <c r="L2415" i="15"/>
  <c r="A2416" i="15"/>
  <c r="B2416" i="15"/>
  <c r="C2416" i="15"/>
  <c r="D2416" i="15"/>
  <c r="E2416" i="15"/>
  <c r="F2416" i="15"/>
  <c r="G2416" i="15"/>
  <c r="H2416" i="15"/>
  <c r="I2416" i="15"/>
  <c r="J2416" i="15"/>
  <c r="K2416" i="15"/>
  <c r="L2416" i="15"/>
  <c r="A2417" i="15"/>
  <c r="B2417" i="15"/>
  <c r="C2417" i="15"/>
  <c r="D2417" i="15"/>
  <c r="E2417" i="15"/>
  <c r="F2417" i="15"/>
  <c r="G2417" i="15"/>
  <c r="H2417" i="15"/>
  <c r="I2417" i="15"/>
  <c r="J2417" i="15"/>
  <c r="K2417" i="15"/>
  <c r="L2417" i="15"/>
  <c r="A2418" i="15"/>
  <c r="B2418" i="15"/>
  <c r="C2418" i="15"/>
  <c r="D2418" i="15"/>
  <c r="E2418" i="15"/>
  <c r="F2418" i="15"/>
  <c r="G2418" i="15"/>
  <c r="H2418" i="15"/>
  <c r="I2418" i="15"/>
  <c r="J2418" i="15"/>
  <c r="K2418" i="15"/>
  <c r="L2418" i="15"/>
  <c r="A2419" i="15"/>
  <c r="B2419" i="15"/>
  <c r="C2419" i="15"/>
  <c r="D2419" i="15"/>
  <c r="E2419" i="15"/>
  <c r="F2419" i="15"/>
  <c r="G2419" i="15"/>
  <c r="H2419" i="15"/>
  <c r="I2419" i="15"/>
  <c r="J2419" i="15"/>
  <c r="K2419" i="15"/>
  <c r="L2419" i="15"/>
  <c r="A2420" i="15"/>
  <c r="B2420" i="15"/>
  <c r="C2420" i="15"/>
  <c r="D2420" i="15"/>
  <c r="E2420" i="15"/>
  <c r="F2420" i="15"/>
  <c r="G2420" i="15"/>
  <c r="H2420" i="15"/>
  <c r="I2420" i="15"/>
  <c r="J2420" i="15"/>
  <c r="K2420" i="15"/>
  <c r="L2420" i="15"/>
  <c r="A2421" i="15"/>
  <c r="B2421" i="15"/>
  <c r="C2421" i="15"/>
  <c r="D2421" i="15"/>
  <c r="E2421" i="15"/>
  <c r="F2421" i="15"/>
  <c r="G2421" i="15"/>
  <c r="H2421" i="15"/>
  <c r="I2421" i="15"/>
  <c r="J2421" i="15"/>
  <c r="K2421" i="15"/>
  <c r="L2421" i="15"/>
  <c r="A2422" i="15"/>
  <c r="B2422" i="15"/>
  <c r="C2422" i="15"/>
  <c r="D2422" i="15"/>
  <c r="E2422" i="15"/>
  <c r="F2422" i="15"/>
  <c r="G2422" i="15"/>
  <c r="H2422" i="15"/>
  <c r="I2422" i="15"/>
  <c r="J2422" i="15"/>
  <c r="K2422" i="15"/>
  <c r="L2422" i="15"/>
  <c r="A2423" i="15"/>
  <c r="B2423" i="15"/>
  <c r="C2423" i="15"/>
  <c r="D2423" i="15"/>
  <c r="E2423" i="15"/>
  <c r="F2423" i="15"/>
  <c r="G2423" i="15"/>
  <c r="H2423" i="15"/>
  <c r="I2423" i="15"/>
  <c r="J2423" i="15"/>
  <c r="K2423" i="15"/>
  <c r="L2423" i="15"/>
  <c r="A2424" i="15"/>
  <c r="B2424" i="15"/>
  <c r="C2424" i="15"/>
  <c r="D2424" i="15"/>
  <c r="E2424" i="15"/>
  <c r="F2424" i="15"/>
  <c r="G2424" i="15"/>
  <c r="H2424" i="15"/>
  <c r="I2424" i="15"/>
  <c r="J2424" i="15"/>
  <c r="K2424" i="15"/>
  <c r="L2424" i="15"/>
  <c r="A2425" i="15"/>
  <c r="B2425" i="15"/>
  <c r="C2425" i="15"/>
  <c r="D2425" i="15"/>
  <c r="E2425" i="15"/>
  <c r="F2425" i="15"/>
  <c r="G2425" i="15"/>
  <c r="H2425" i="15"/>
  <c r="I2425" i="15"/>
  <c r="J2425" i="15"/>
  <c r="K2425" i="15"/>
  <c r="L2425" i="15"/>
  <c r="A2426" i="15"/>
  <c r="B2426" i="15"/>
  <c r="C2426" i="15"/>
  <c r="D2426" i="15"/>
  <c r="E2426" i="15"/>
  <c r="F2426" i="15"/>
  <c r="G2426" i="15"/>
  <c r="H2426" i="15"/>
  <c r="I2426" i="15"/>
  <c r="J2426" i="15"/>
  <c r="K2426" i="15"/>
  <c r="L2426" i="15"/>
  <c r="A2427" i="15"/>
  <c r="B2427" i="15"/>
  <c r="C2427" i="15"/>
  <c r="D2427" i="15"/>
  <c r="E2427" i="15"/>
  <c r="F2427" i="15"/>
  <c r="G2427" i="15"/>
  <c r="H2427" i="15"/>
  <c r="I2427" i="15"/>
  <c r="J2427" i="15"/>
  <c r="K2427" i="15"/>
  <c r="L2427" i="15"/>
  <c r="A2428" i="15"/>
  <c r="B2428" i="15"/>
  <c r="C2428" i="15"/>
  <c r="D2428" i="15"/>
  <c r="E2428" i="15"/>
  <c r="F2428" i="15"/>
  <c r="G2428" i="15"/>
  <c r="H2428" i="15"/>
  <c r="I2428" i="15"/>
  <c r="J2428" i="15"/>
  <c r="K2428" i="15"/>
  <c r="L2428" i="15"/>
  <c r="A2429" i="15"/>
  <c r="B2429" i="15"/>
  <c r="C2429" i="15"/>
  <c r="D2429" i="15"/>
  <c r="E2429" i="15"/>
  <c r="F2429" i="15"/>
  <c r="G2429" i="15"/>
  <c r="H2429" i="15"/>
  <c r="I2429" i="15"/>
  <c r="J2429" i="15"/>
  <c r="K2429" i="15"/>
  <c r="L2429" i="15"/>
  <c r="A2430" i="15"/>
  <c r="B2430" i="15"/>
  <c r="C2430" i="15"/>
  <c r="D2430" i="15"/>
  <c r="E2430" i="15"/>
  <c r="F2430" i="15"/>
  <c r="G2430" i="15"/>
  <c r="H2430" i="15"/>
  <c r="I2430" i="15"/>
  <c r="J2430" i="15"/>
  <c r="K2430" i="15"/>
  <c r="L2430" i="15"/>
  <c r="A2431" i="15"/>
  <c r="B2431" i="15"/>
  <c r="C2431" i="15"/>
  <c r="D2431" i="15"/>
  <c r="E2431" i="15"/>
  <c r="F2431" i="15"/>
  <c r="G2431" i="15"/>
  <c r="H2431" i="15"/>
  <c r="I2431" i="15"/>
  <c r="J2431" i="15"/>
  <c r="K2431" i="15"/>
  <c r="L2431" i="15"/>
  <c r="A2432" i="15"/>
  <c r="B2432" i="15"/>
  <c r="C2432" i="15"/>
  <c r="D2432" i="15"/>
  <c r="E2432" i="15"/>
  <c r="F2432" i="15"/>
  <c r="G2432" i="15"/>
  <c r="H2432" i="15"/>
  <c r="I2432" i="15"/>
  <c r="J2432" i="15"/>
  <c r="K2432" i="15"/>
  <c r="L2432" i="15"/>
  <c r="A2433" i="15"/>
  <c r="B2433" i="15"/>
  <c r="C2433" i="15"/>
  <c r="D2433" i="15"/>
  <c r="E2433" i="15"/>
  <c r="F2433" i="15"/>
  <c r="G2433" i="15"/>
  <c r="H2433" i="15"/>
  <c r="I2433" i="15"/>
  <c r="J2433" i="15"/>
  <c r="K2433" i="15"/>
  <c r="L2433" i="15"/>
  <c r="A2434" i="15"/>
  <c r="B2434" i="15"/>
  <c r="C2434" i="15"/>
  <c r="D2434" i="15"/>
  <c r="E2434" i="15"/>
  <c r="F2434" i="15"/>
  <c r="G2434" i="15"/>
  <c r="H2434" i="15"/>
  <c r="I2434" i="15"/>
  <c r="J2434" i="15"/>
  <c r="K2434" i="15"/>
  <c r="L2434" i="15"/>
  <c r="A2435" i="15"/>
  <c r="B2435" i="15"/>
  <c r="C2435" i="15"/>
  <c r="D2435" i="15"/>
  <c r="E2435" i="15"/>
  <c r="F2435" i="15"/>
  <c r="G2435" i="15"/>
  <c r="H2435" i="15"/>
  <c r="I2435" i="15"/>
  <c r="J2435" i="15"/>
  <c r="K2435" i="15"/>
  <c r="L2435" i="15"/>
  <c r="A2436" i="15"/>
  <c r="B2436" i="15"/>
  <c r="C2436" i="15"/>
  <c r="D2436" i="15"/>
  <c r="E2436" i="15"/>
  <c r="F2436" i="15"/>
  <c r="G2436" i="15"/>
  <c r="H2436" i="15"/>
  <c r="I2436" i="15"/>
  <c r="J2436" i="15"/>
  <c r="K2436" i="15"/>
  <c r="L2436" i="15"/>
  <c r="A2437" i="15"/>
  <c r="B2437" i="15"/>
  <c r="C2437" i="15"/>
  <c r="D2437" i="15"/>
  <c r="E2437" i="15"/>
  <c r="F2437" i="15"/>
  <c r="G2437" i="15"/>
  <c r="H2437" i="15"/>
  <c r="I2437" i="15"/>
  <c r="J2437" i="15"/>
  <c r="K2437" i="15"/>
  <c r="L2437" i="15"/>
  <c r="A2438" i="15"/>
  <c r="B2438" i="15"/>
  <c r="C2438" i="15"/>
  <c r="D2438" i="15"/>
  <c r="E2438" i="15"/>
  <c r="F2438" i="15"/>
  <c r="G2438" i="15"/>
  <c r="H2438" i="15"/>
  <c r="I2438" i="15"/>
  <c r="J2438" i="15"/>
  <c r="K2438" i="15"/>
  <c r="L2438" i="15"/>
  <c r="A2439" i="15"/>
  <c r="B2439" i="15"/>
  <c r="C2439" i="15"/>
  <c r="D2439" i="15"/>
  <c r="E2439" i="15"/>
  <c r="F2439" i="15"/>
  <c r="G2439" i="15"/>
  <c r="H2439" i="15"/>
  <c r="I2439" i="15"/>
  <c r="J2439" i="15"/>
  <c r="K2439" i="15"/>
  <c r="L2439" i="15"/>
  <c r="A2440" i="15"/>
  <c r="B2440" i="15"/>
  <c r="C2440" i="15"/>
  <c r="D2440" i="15"/>
  <c r="E2440" i="15"/>
  <c r="F2440" i="15"/>
  <c r="G2440" i="15"/>
  <c r="H2440" i="15"/>
  <c r="I2440" i="15"/>
  <c r="J2440" i="15"/>
  <c r="K2440" i="15"/>
  <c r="L2440" i="15"/>
  <c r="A2441" i="15"/>
  <c r="B2441" i="15"/>
  <c r="C2441" i="15"/>
  <c r="D2441" i="15"/>
  <c r="E2441" i="15"/>
  <c r="F2441" i="15"/>
  <c r="G2441" i="15"/>
  <c r="H2441" i="15"/>
  <c r="I2441" i="15"/>
  <c r="J2441" i="15"/>
  <c r="K2441" i="15"/>
  <c r="L2441" i="15"/>
  <c r="A2442" i="15"/>
  <c r="B2442" i="15"/>
  <c r="C2442" i="15"/>
  <c r="D2442" i="15"/>
  <c r="E2442" i="15"/>
  <c r="F2442" i="15"/>
  <c r="G2442" i="15"/>
  <c r="H2442" i="15"/>
  <c r="I2442" i="15"/>
  <c r="J2442" i="15"/>
  <c r="K2442" i="15"/>
  <c r="L2442" i="15"/>
  <c r="A2443" i="15"/>
  <c r="B2443" i="15"/>
  <c r="C2443" i="15"/>
  <c r="D2443" i="15"/>
  <c r="E2443" i="15"/>
  <c r="F2443" i="15"/>
  <c r="G2443" i="15"/>
  <c r="H2443" i="15"/>
  <c r="I2443" i="15"/>
  <c r="J2443" i="15"/>
  <c r="K2443" i="15"/>
  <c r="L2443" i="15"/>
  <c r="A2444" i="15"/>
  <c r="B2444" i="15"/>
  <c r="C2444" i="15"/>
  <c r="D2444" i="15"/>
  <c r="E2444" i="15"/>
  <c r="F2444" i="15"/>
  <c r="G2444" i="15"/>
  <c r="H2444" i="15"/>
  <c r="I2444" i="15"/>
  <c r="J2444" i="15"/>
  <c r="K2444" i="15"/>
  <c r="L2444" i="15"/>
  <c r="A2445" i="15"/>
  <c r="B2445" i="15"/>
  <c r="C2445" i="15"/>
  <c r="D2445" i="15"/>
  <c r="E2445" i="15"/>
  <c r="F2445" i="15"/>
  <c r="G2445" i="15"/>
  <c r="H2445" i="15"/>
  <c r="I2445" i="15"/>
  <c r="J2445" i="15"/>
  <c r="K2445" i="15"/>
  <c r="L2445" i="15"/>
  <c r="A2446" i="15"/>
  <c r="B2446" i="15"/>
  <c r="C2446" i="15"/>
  <c r="D2446" i="15"/>
  <c r="E2446" i="15"/>
  <c r="F2446" i="15"/>
  <c r="G2446" i="15"/>
  <c r="H2446" i="15"/>
  <c r="I2446" i="15"/>
  <c r="J2446" i="15"/>
  <c r="K2446" i="15"/>
  <c r="L2446" i="15"/>
  <c r="A2447" i="15"/>
  <c r="B2447" i="15"/>
  <c r="C2447" i="15"/>
  <c r="D2447" i="15"/>
  <c r="E2447" i="15"/>
  <c r="F2447" i="15"/>
  <c r="G2447" i="15"/>
  <c r="H2447" i="15"/>
  <c r="I2447" i="15"/>
  <c r="J2447" i="15"/>
  <c r="K2447" i="15"/>
  <c r="L2447" i="15"/>
  <c r="A2448" i="15"/>
  <c r="B2448" i="15"/>
  <c r="C2448" i="15"/>
  <c r="D2448" i="15"/>
  <c r="E2448" i="15"/>
  <c r="F2448" i="15"/>
  <c r="G2448" i="15"/>
  <c r="H2448" i="15"/>
  <c r="I2448" i="15"/>
  <c r="J2448" i="15"/>
  <c r="K2448" i="15"/>
  <c r="L2448" i="15"/>
  <c r="A2449" i="15"/>
  <c r="B2449" i="15"/>
  <c r="C2449" i="15"/>
  <c r="D2449" i="15"/>
  <c r="E2449" i="15"/>
  <c r="F2449" i="15"/>
  <c r="G2449" i="15"/>
  <c r="H2449" i="15"/>
  <c r="I2449" i="15"/>
  <c r="J2449" i="15"/>
  <c r="K2449" i="15"/>
  <c r="L2449" i="15"/>
  <c r="A2450" i="15"/>
  <c r="B2450" i="15"/>
  <c r="C2450" i="15"/>
  <c r="D2450" i="15"/>
  <c r="E2450" i="15"/>
  <c r="F2450" i="15"/>
  <c r="G2450" i="15"/>
  <c r="H2450" i="15"/>
  <c r="I2450" i="15"/>
  <c r="J2450" i="15"/>
  <c r="K2450" i="15"/>
  <c r="L2450" i="15"/>
  <c r="A2451" i="15"/>
  <c r="B2451" i="15"/>
  <c r="C2451" i="15"/>
  <c r="D2451" i="15"/>
  <c r="E2451" i="15"/>
  <c r="F2451" i="15"/>
  <c r="G2451" i="15"/>
  <c r="H2451" i="15"/>
  <c r="I2451" i="15"/>
  <c r="J2451" i="15"/>
  <c r="K2451" i="15"/>
  <c r="L2451" i="15"/>
  <c r="A2452" i="15"/>
  <c r="B2452" i="15"/>
  <c r="C2452" i="15"/>
  <c r="D2452" i="15"/>
  <c r="E2452" i="15"/>
  <c r="F2452" i="15"/>
  <c r="G2452" i="15"/>
  <c r="H2452" i="15"/>
  <c r="I2452" i="15"/>
  <c r="J2452" i="15"/>
  <c r="K2452" i="15"/>
  <c r="L2452" i="15"/>
  <c r="A2453" i="15"/>
  <c r="B2453" i="15"/>
  <c r="C2453" i="15"/>
  <c r="D2453" i="15"/>
  <c r="E2453" i="15"/>
  <c r="F2453" i="15"/>
  <c r="G2453" i="15"/>
  <c r="H2453" i="15"/>
  <c r="I2453" i="15"/>
  <c r="J2453" i="15"/>
  <c r="K2453" i="15"/>
  <c r="L2453" i="15"/>
  <c r="A2454" i="15"/>
  <c r="B2454" i="15"/>
  <c r="C2454" i="15"/>
  <c r="D2454" i="15"/>
  <c r="E2454" i="15"/>
  <c r="F2454" i="15"/>
  <c r="G2454" i="15"/>
  <c r="H2454" i="15"/>
  <c r="I2454" i="15"/>
  <c r="J2454" i="15"/>
  <c r="K2454" i="15"/>
  <c r="L2454" i="15"/>
  <c r="A2455" i="15"/>
  <c r="B2455" i="15"/>
  <c r="C2455" i="15"/>
  <c r="D2455" i="15"/>
  <c r="E2455" i="15"/>
  <c r="F2455" i="15"/>
  <c r="G2455" i="15"/>
  <c r="H2455" i="15"/>
  <c r="I2455" i="15"/>
  <c r="J2455" i="15"/>
  <c r="K2455" i="15"/>
  <c r="L2455" i="15"/>
  <c r="A2456" i="15"/>
  <c r="B2456" i="15"/>
  <c r="C2456" i="15"/>
  <c r="D2456" i="15"/>
  <c r="E2456" i="15"/>
  <c r="F2456" i="15"/>
  <c r="G2456" i="15"/>
  <c r="H2456" i="15"/>
  <c r="I2456" i="15"/>
  <c r="J2456" i="15"/>
  <c r="K2456" i="15"/>
  <c r="L2456" i="15"/>
  <c r="A2457" i="15"/>
  <c r="B2457" i="15"/>
  <c r="C2457" i="15"/>
  <c r="D2457" i="15"/>
  <c r="E2457" i="15"/>
  <c r="F2457" i="15"/>
  <c r="G2457" i="15"/>
  <c r="H2457" i="15"/>
  <c r="I2457" i="15"/>
  <c r="J2457" i="15"/>
  <c r="K2457" i="15"/>
  <c r="L2457" i="15"/>
  <c r="A2458" i="15"/>
  <c r="B2458" i="15"/>
  <c r="C2458" i="15"/>
  <c r="D2458" i="15"/>
  <c r="E2458" i="15"/>
  <c r="F2458" i="15"/>
  <c r="G2458" i="15"/>
  <c r="H2458" i="15"/>
  <c r="I2458" i="15"/>
  <c r="J2458" i="15"/>
  <c r="K2458" i="15"/>
  <c r="L2458" i="15"/>
  <c r="A2459" i="15"/>
  <c r="B2459" i="15"/>
  <c r="C2459" i="15"/>
  <c r="D2459" i="15"/>
  <c r="E2459" i="15"/>
  <c r="F2459" i="15"/>
  <c r="G2459" i="15"/>
  <c r="H2459" i="15"/>
  <c r="I2459" i="15"/>
  <c r="J2459" i="15"/>
  <c r="K2459" i="15"/>
  <c r="L2459" i="15"/>
  <c r="A2460" i="15"/>
  <c r="B2460" i="15"/>
  <c r="C2460" i="15"/>
  <c r="D2460" i="15"/>
  <c r="E2460" i="15"/>
  <c r="F2460" i="15"/>
  <c r="G2460" i="15"/>
  <c r="H2460" i="15"/>
  <c r="I2460" i="15"/>
  <c r="J2460" i="15"/>
  <c r="K2460" i="15"/>
  <c r="L2460" i="15"/>
  <c r="A2461" i="15"/>
  <c r="B2461" i="15"/>
  <c r="C2461" i="15"/>
  <c r="D2461" i="15"/>
  <c r="E2461" i="15"/>
  <c r="F2461" i="15"/>
  <c r="G2461" i="15"/>
  <c r="H2461" i="15"/>
  <c r="I2461" i="15"/>
  <c r="J2461" i="15"/>
  <c r="K2461" i="15"/>
  <c r="L2461" i="15"/>
  <c r="A2462" i="15"/>
  <c r="B2462" i="15"/>
  <c r="C2462" i="15"/>
  <c r="D2462" i="15"/>
  <c r="E2462" i="15"/>
  <c r="F2462" i="15"/>
  <c r="G2462" i="15"/>
  <c r="H2462" i="15"/>
  <c r="I2462" i="15"/>
  <c r="J2462" i="15"/>
  <c r="K2462" i="15"/>
  <c r="L2462" i="15"/>
  <c r="A2463" i="15"/>
  <c r="B2463" i="15"/>
  <c r="C2463" i="15"/>
  <c r="D2463" i="15"/>
  <c r="E2463" i="15"/>
  <c r="F2463" i="15"/>
  <c r="G2463" i="15"/>
  <c r="H2463" i="15"/>
  <c r="I2463" i="15"/>
  <c r="J2463" i="15"/>
  <c r="K2463" i="15"/>
  <c r="L2463" i="15"/>
  <c r="A2464" i="15"/>
  <c r="B2464" i="15"/>
  <c r="C2464" i="15"/>
  <c r="D2464" i="15"/>
  <c r="E2464" i="15"/>
  <c r="F2464" i="15"/>
  <c r="G2464" i="15"/>
  <c r="H2464" i="15"/>
  <c r="I2464" i="15"/>
  <c r="J2464" i="15"/>
  <c r="K2464" i="15"/>
  <c r="L2464" i="15"/>
  <c r="A2465" i="15"/>
  <c r="B2465" i="15"/>
  <c r="C2465" i="15"/>
  <c r="D2465" i="15"/>
  <c r="E2465" i="15"/>
  <c r="F2465" i="15"/>
  <c r="G2465" i="15"/>
  <c r="H2465" i="15"/>
  <c r="I2465" i="15"/>
  <c r="J2465" i="15"/>
  <c r="K2465" i="15"/>
  <c r="L2465" i="15"/>
  <c r="A2466" i="15"/>
  <c r="B2466" i="15"/>
  <c r="C2466" i="15"/>
  <c r="D2466" i="15"/>
  <c r="E2466" i="15"/>
  <c r="F2466" i="15"/>
  <c r="G2466" i="15"/>
  <c r="H2466" i="15"/>
  <c r="I2466" i="15"/>
  <c r="J2466" i="15"/>
  <c r="K2466" i="15"/>
  <c r="L2466" i="15"/>
  <c r="A2467" i="15"/>
  <c r="B2467" i="15"/>
  <c r="C2467" i="15"/>
  <c r="D2467" i="15"/>
  <c r="E2467" i="15"/>
  <c r="F2467" i="15"/>
  <c r="G2467" i="15"/>
  <c r="H2467" i="15"/>
  <c r="I2467" i="15"/>
  <c r="J2467" i="15"/>
  <c r="K2467" i="15"/>
  <c r="L2467" i="15"/>
  <c r="A2468" i="15"/>
  <c r="B2468" i="15"/>
  <c r="C2468" i="15"/>
  <c r="D2468" i="15"/>
  <c r="E2468" i="15"/>
  <c r="F2468" i="15"/>
  <c r="G2468" i="15"/>
  <c r="H2468" i="15"/>
  <c r="I2468" i="15"/>
  <c r="J2468" i="15"/>
  <c r="K2468" i="15"/>
  <c r="L2468" i="15"/>
  <c r="A2469" i="15"/>
  <c r="B2469" i="15"/>
  <c r="C2469" i="15"/>
  <c r="D2469" i="15"/>
  <c r="E2469" i="15"/>
  <c r="F2469" i="15"/>
  <c r="G2469" i="15"/>
  <c r="H2469" i="15"/>
  <c r="I2469" i="15"/>
  <c r="J2469" i="15"/>
  <c r="K2469" i="15"/>
  <c r="L2469" i="15"/>
  <c r="A2470" i="15"/>
  <c r="B2470" i="15"/>
  <c r="C2470" i="15"/>
  <c r="D2470" i="15"/>
  <c r="E2470" i="15"/>
  <c r="F2470" i="15"/>
  <c r="G2470" i="15"/>
  <c r="H2470" i="15"/>
  <c r="I2470" i="15"/>
  <c r="J2470" i="15"/>
  <c r="K2470" i="15"/>
  <c r="L2470" i="15"/>
  <c r="A2471" i="15"/>
  <c r="B2471" i="15"/>
  <c r="C2471" i="15"/>
  <c r="D2471" i="15"/>
  <c r="E2471" i="15"/>
  <c r="F2471" i="15"/>
  <c r="G2471" i="15"/>
  <c r="H2471" i="15"/>
  <c r="I2471" i="15"/>
  <c r="J2471" i="15"/>
  <c r="K2471" i="15"/>
  <c r="L2471" i="15"/>
  <c r="A2472" i="15"/>
  <c r="B2472" i="15"/>
  <c r="C2472" i="15"/>
  <c r="D2472" i="15"/>
  <c r="E2472" i="15"/>
  <c r="F2472" i="15"/>
  <c r="G2472" i="15"/>
  <c r="H2472" i="15"/>
  <c r="I2472" i="15"/>
  <c r="J2472" i="15"/>
  <c r="K2472" i="15"/>
  <c r="L2472" i="15"/>
  <c r="A2473" i="15"/>
  <c r="B2473" i="15"/>
  <c r="C2473" i="15"/>
  <c r="D2473" i="15"/>
  <c r="E2473" i="15"/>
  <c r="F2473" i="15"/>
  <c r="G2473" i="15"/>
  <c r="H2473" i="15"/>
  <c r="I2473" i="15"/>
  <c r="J2473" i="15"/>
  <c r="K2473" i="15"/>
  <c r="L2473" i="15"/>
  <c r="A2474" i="15"/>
  <c r="B2474" i="15"/>
  <c r="C2474" i="15"/>
  <c r="D2474" i="15"/>
  <c r="E2474" i="15"/>
  <c r="F2474" i="15"/>
  <c r="G2474" i="15"/>
  <c r="H2474" i="15"/>
  <c r="I2474" i="15"/>
  <c r="J2474" i="15"/>
  <c r="K2474" i="15"/>
  <c r="L2474" i="15"/>
  <c r="A2475" i="15"/>
  <c r="B2475" i="15"/>
  <c r="C2475" i="15"/>
  <c r="D2475" i="15"/>
  <c r="E2475" i="15"/>
  <c r="F2475" i="15"/>
  <c r="G2475" i="15"/>
  <c r="H2475" i="15"/>
  <c r="I2475" i="15"/>
  <c r="J2475" i="15"/>
  <c r="K2475" i="15"/>
  <c r="L2475" i="15"/>
  <c r="A2476" i="15"/>
  <c r="B2476" i="15"/>
  <c r="C2476" i="15"/>
  <c r="D2476" i="15"/>
  <c r="E2476" i="15"/>
  <c r="F2476" i="15"/>
  <c r="G2476" i="15"/>
  <c r="H2476" i="15"/>
  <c r="I2476" i="15"/>
  <c r="J2476" i="15"/>
  <c r="K2476" i="15"/>
  <c r="L2476" i="15"/>
  <c r="A2477" i="15"/>
  <c r="B2477" i="15"/>
  <c r="C2477" i="15"/>
  <c r="D2477" i="15"/>
  <c r="E2477" i="15"/>
  <c r="F2477" i="15"/>
  <c r="G2477" i="15"/>
  <c r="H2477" i="15"/>
  <c r="I2477" i="15"/>
  <c r="J2477" i="15"/>
  <c r="K2477" i="15"/>
  <c r="L2477" i="15"/>
  <c r="A2478" i="15"/>
  <c r="B2478" i="15"/>
  <c r="C2478" i="15"/>
  <c r="D2478" i="15"/>
  <c r="E2478" i="15"/>
  <c r="F2478" i="15"/>
  <c r="G2478" i="15"/>
  <c r="H2478" i="15"/>
  <c r="I2478" i="15"/>
  <c r="J2478" i="15"/>
  <c r="K2478" i="15"/>
  <c r="L2478" i="15"/>
  <c r="A2479" i="15"/>
  <c r="B2479" i="15"/>
  <c r="C2479" i="15"/>
  <c r="D2479" i="15"/>
  <c r="E2479" i="15"/>
  <c r="F2479" i="15"/>
  <c r="G2479" i="15"/>
  <c r="H2479" i="15"/>
  <c r="I2479" i="15"/>
  <c r="J2479" i="15"/>
  <c r="K2479" i="15"/>
  <c r="L2479" i="15"/>
  <c r="A2480" i="15"/>
  <c r="B2480" i="15"/>
  <c r="C2480" i="15"/>
  <c r="D2480" i="15"/>
  <c r="E2480" i="15"/>
  <c r="F2480" i="15"/>
  <c r="G2480" i="15"/>
  <c r="H2480" i="15"/>
  <c r="I2480" i="15"/>
  <c r="J2480" i="15"/>
  <c r="K2480" i="15"/>
  <c r="L2480" i="15"/>
  <c r="A2481" i="15"/>
  <c r="B2481" i="15"/>
  <c r="C2481" i="15"/>
  <c r="D2481" i="15"/>
  <c r="E2481" i="15"/>
  <c r="F2481" i="15"/>
  <c r="G2481" i="15"/>
  <c r="H2481" i="15"/>
  <c r="I2481" i="15"/>
  <c r="J2481" i="15"/>
  <c r="K2481" i="15"/>
  <c r="L2481" i="15"/>
  <c r="A2482" i="15"/>
  <c r="B2482" i="15"/>
  <c r="C2482" i="15"/>
  <c r="D2482" i="15"/>
  <c r="E2482" i="15"/>
  <c r="F2482" i="15"/>
  <c r="G2482" i="15"/>
  <c r="H2482" i="15"/>
  <c r="I2482" i="15"/>
  <c r="J2482" i="15"/>
  <c r="K2482" i="15"/>
  <c r="L2482" i="15"/>
  <c r="A2483" i="15"/>
  <c r="B2483" i="15"/>
  <c r="C2483" i="15"/>
  <c r="D2483" i="15"/>
  <c r="E2483" i="15"/>
  <c r="F2483" i="15"/>
  <c r="G2483" i="15"/>
  <c r="H2483" i="15"/>
  <c r="I2483" i="15"/>
  <c r="J2483" i="15"/>
  <c r="K2483" i="15"/>
  <c r="L2483" i="15"/>
  <c r="A2484" i="15"/>
  <c r="B2484" i="15"/>
  <c r="C2484" i="15"/>
  <c r="D2484" i="15"/>
  <c r="E2484" i="15"/>
  <c r="F2484" i="15"/>
  <c r="G2484" i="15"/>
  <c r="H2484" i="15"/>
  <c r="I2484" i="15"/>
  <c r="J2484" i="15"/>
  <c r="K2484" i="15"/>
  <c r="L2484" i="15"/>
  <c r="A2485" i="15"/>
  <c r="B2485" i="15"/>
  <c r="C2485" i="15"/>
  <c r="D2485" i="15"/>
  <c r="E2485" i="15"/>
  <c r="F2485" i="15"/>
  <c r="G2485" i="15"/>
  <c r="H2485" i="15"/>
  <c r="I2485" i="15"/>
  <c r="J2485" i="15"/>
  <c r="K2485" i="15"/>
  <c r="L2485" i="15"/>
  <c r="A2486" i="15"/>
  <c r="B2486" i="15"/>
  <c r="C2486" i="15"/>
  <c r="D2486" i="15"/>
  <c r="E2486" i="15"/>
  <c r="F2486" i="15"/>
  <c r="G2486" i="15"/>
  <c r="H2486" i="15"/>
  <c r="I2486" i="15"/>
  <c r="J2486" i="15"/>
  <c r="K2486" i="15"/>
  <c r="L2486" i="15"/>
  <c r="A2487" i="15"/>
  <c r="B2487" i="15"/>
  <c r="C2487" i="15"/>
  <c r="D2487" i="15"/>
  <c r="E2487" i="15"/>
  <c r="F2487" i="15"/>
  <c r="G2487" i="15"/>
  <c r="H2487" i="15"/>
  <c r="I2487" i="15"/>
  <c r="J2487" i="15"/>
  <c r="K2487" i="15"/>
  <c r="L2487" i="15"/>
  <c r="A2488" i="15"/>
  <c r="B2488" i="15"/>
  <c r="C2488" i="15"/>
  <c r="D2488" i="15"/>
  <c r="E2488" i="15"/>
  <c r="F2488" i="15"/>
  <c r="G2488" i="15"/>
  <c r="H2488" i="15"/>
  <c r="I2488" i="15"/>
  <c r="J2488" i="15"/>
  <c r="K2488" i="15"/>
  <c r="L2488" i="15"/>
  <c r="A2489" i="15"/>
  <c r="B2489" i="15"/>
  <c r="C2489" i="15"/>
  <c r="D2489" i="15"/>
  <c r="E2489" i="15"/>
  <c r="F2489" i="15"/>
  <c r="G2489" i="15"/>
  <c r="H2489" i="15"/>
  <c r="I2489" i="15"/>
  <c r="J2489" i="15"/>
  <c r="K2489" i="15"/>
  <c r="L2489" i="15"/>
  <c r="A2490" i="15"/>
  <c r="B2490" i="15"/>
  <c r="C2490" i="15"/>
  <c r="D2490" i="15"/>
  <c r="E2490" i="15"/>
  <c r="F2490" i="15"/>
  <c r="G2490" i="15"/>
  <c r="H2490" i="15"/>
  <c r="I2490" i="15"/>
  <c r="J2490" i="15"/>
  <c r="K2490" i="15"/>
  <c r="L2490" i="15"/>
  <c r="A2491" i="15"/>
  <c r="B2491" i="15"/>
  <c r="C2491" i="15"/>
  <c r="D2491" i="15"/>
  <c r="E2491" i="15"/>
  <c r="F2491" i="15"/>
  <c r="G2491" i="15"/>
  <c r="H2491" i="15"/>
  <c r="I2491" i="15"/>
  <c r="J2491" i="15"/>
  <c r="K2491" i="15"/>
  <c r="L2491" i="15"/>
  <c r="A2492" i="15"/>
  <c r="B2492" i="15"/>
  <c r="C2492" i="15"/>
  <c r="D2492" i="15"/>
  <c r="E2492" i="15"/>
  <c r="F2492" i="15"/>
  <c r="G2492" i="15"/>
  <c r="H2492" i="15"/>
  <c r="I2492" i="15"/>
  <c r="J2492" i="15"/>
  <c r="K2492" i="15"/>
  <c r="L2492" i="15"/>
  <c r="A2493" i="15"/>
  <c r="B2493" i="15"/>
  <c r="C2493" i="15"/>
  <c r="D2493" i="15"/>
  <c r="E2493" i="15"/>
  <c r="F2493" i="15"/>
  <c r="G2493" i="15"/>
  <c r="H2493" i="15"/>
  <c r="I2493" i="15"/>
  <c r="J2493" i="15"/>
  <c r="K2493" i="15"/>
  <c r="L2493" i="15"/>
  <c r="A2494" i="15"/>
  <c r="B2494" i="15"/>
  <c r="C2494" i="15"/>
  <c r="D2494" i="15"/>
  <c r="E2494" i="15"/>
  <c r="F2494" i="15"/>
  <c r="G2494" i="15"/>
  <c r="H2494" i="15"/>
  <c r="I2494" i="15"/>
  <c r="J2494" i="15"/>
  <c r="K2494" i="15"/>
  <c r="L2494" i="15"/>
  <c r="A2495" i="15"/>
  <c r="B2495" i="15"/>
  <c r="C2495" i="15"/>
  <c r="D2495" i="15"/>
  <c r="E2495" i="15"/>
  <c r="F2495" i="15"/>
  <c r="G2495" i="15"/>
  <c r="H2495" i="15"/>
  <c r="I2495" i="15"/>
  <c r="J2495" i="15"/>
  <c r="K2495" i="15"/>
  <c r="L2495" i="15"/>
  <c r="A2496" i="15"/>
  <c r="B2496" i="15"/>
  <c r="C2496" i="15"/>
  <c r="D2496" i="15"/>
  <c r="E2496" i="15"/>
  <c r="F2496" i="15"/>
  <c r="G2496" i="15"/>
  <c r="H2496" i="15"/>
  <c r="I2496" i="15"/>
  <c r="J2496" i="15"/>
  <c r="K2496" i="15"/>
  <c r="L2496" i="15"/>
  <c r="A2497" i="15"/>
  <c r="B2497" i="15"/>
  <c r="C2497" i="15"/>
  <c r="D2497" i="15"/>
  <c r="E2497" i="15"/>
  <c r="F2497" i="15"/>
  <c r="G2497" i="15"/>
  <c r="H2497" i="15"/>
  <c r="I2497" i="15"/>
  <c r="J2497" i="15"/>
  <c r="K2497" i="15"/>
  <c r="L2497" i="15"/>
  <c r="A2498" i="15"/>
  <c r="B2498" i="15"/>
  <c r="C2498" i="15"/>
  <c r="D2498" i="15"/>
  <c r="E2498" i="15"/>
  <c r="F2498" i="15"/>
  <c r="G2498" i="15"/>
  <c r="H2498" i="15"/>
  <c r="I2498" i="15"/>
  <c r="J2498" i="15"/>
  <c r="K2498" i="15"/>
  <c r="L2498" i="15"/>
  <c r="A2499" i="15"/>
  <c r="B2499" i="15"/>
  <c r="C2499" i="15"/>
  <c r="D2499" i="15"/>
  <c r="E2499" i="15"/>
  <c r="F2499" i="15"/>
  <c r="G2499" i="15"/>
  <c r="H2499" i="15"/>
  <c r="I2499" i="15"/>
  <c r="J2499" i="15"/>
  <c r="K2499" i="15"/>
  <c r="L2499" i="15"/>
  <c r="A2500" i="15"/>
  <c r="B2500" i="15"/>
  <c r="C2500" i="15"/>
  <c r="D2500" i="15"/>
  <c r="E2500" i="15"/>
  <c r="F2500" i="15"/>
  <c r="G2500" i="15"/>
  <c r="H2500" i="15"/>
  <c r="I2500" i="15"/>
  <c r="J2500" i="15"/>
  <c r="K2500" i="15"/>
  <c r="L2500" i="15"/>
  <c r="A2501" i="15"/>
  <c r="B2501" i="15"/>
  <c r="C2501" i="15"/>
  <c r="D2501" i="15"/>
  <c r="E2501" i="15"/>
  <c r="F2501" i="15"/>
  <c r="G2501" i="15"/>
  <c r="H2501" i="15"/>
  <c r="I2501" i="15"/>
  <c r="J2501" i="15"/>
  <c r="K2501" i="15"/>
  <c r="L2501" i="15"/>
  <c r="A2502" i="15"/>
  <c r="B2502" i="15"/>
  <c r="C2502" i="15"/>
  <c r="D2502" i="15"/>
  <c r="E2502" i="15"/>
  <c r="F2502" i="15"/>
  <c r="G2502" i="15"/>
  <c r="H2502" i="15"/>
  <c r="I2502" i="15"/>
  <c r="J2502" i="15"/>
  <c r="K2502" i="15"/>
  <c r="L2502" i="15"/>
  <c r="A2503" i="15"/>
  <c r="B2503" i="15"/>
  <c r="C2503" i="15"/>
  <c r="D2503" i="15"/>
  <c r="E2503" i="15"/>
  <c r="F2503" i="15"/>
  <c r="G2503" i="15"/>
  <c r="H2503" i="15"/>
  <c r="I2503" i="15"/>
  <c r="J2503" i="15"/>
  <c r="K2503" i="15"/>
  <c r="L2503" i="15"/>
  <c r="A2504" i="15"/>
  <c r="B2504" i="15"/>
  <c r="C2504" i="15"/>
  <c r="D2504" i="15"/>
  <c r="E2504" i="15"/>
  <c r="F2504" i="15"/>
  <c r="G2504" i="15"/>
  <c r="H2504" i="15"/>
  <c r="I2504" i="15"/>
  <c r="J2504" i="15"/>
  <c r="K2504" i="15"/>
  <c r="L2504" i="15"/>
  <c r="A2505" i="15"/>
  <c r="B2505" i="15"/>
  <c r="C2505" i="15"/>
  <c r="D2505" i="15"/>
  <c r="E2505" i="15"/>
  <c r="F2505" i="15"/>
  <c r="G2505" i="15"/>
  <c r="H2505" i="15"/>
  <c r="I2505" i="15"/>
  <c r="J2505" i="15"/>
  <c r="K2505" i="15"/>
  <c r="L2505" i="15"/>
  <c r="A2506" i="15"/>
  <c r="B2506" i="15"/>
  <c r="C2506" i="15"/>
  <c r="D2506" i="15"/>
  <c r="E2506" i="15"/>
  <c r="F2506" i="15"/>
  <c r="G2506" i="15"/>
  <c r="H2506" i="15"/>
  <c r="I2506" i="15"/>
  <c r="J2506" i="15"/>
  <c r="K2506" i="15"/>
  <c r="L2506" i="15"/>
  <c r="A2507" i="15"/>
  <c r="B2507" i="15"/>
  <c r="C2507" i="15"/>
  <c r="D2507" i="15"/>
  <c r="E2507" i="15"/>
  <c r="F2507" i="15"/>
  <c r="G2507" i="15"/>
  <c r="H2507" i="15"/>
  <c r="I2507" i="15"/>
  <c r="J2507" i="15"/>
  <c r="K2507" i="15"/>
  <c r="L2507" i="15"/>
  <c r="A2508" i="15"/>
  <c r="B2508" i="15"/>
  <c r="C2508" i="15"/>
  <c r="D2508" i="15"/>
  <c r="E2508" i="15"/>
  <c r="F2508" i="15"/>
  <c r="G2508" i="15"/>
  <c r="H2508" i="15"/>
  <c r="I2508" i="15"/>
  <c r="J2508" i="15"/>
  <c r="K2508" i="15"/>
  <c r="L2508" i="15"/>
  <c r="A2509" i="15"/>
  <c r="B2509" i="15"/>
  <c r="C2509" i="15"/>
  <c r="D2509" i="15"/>
  <c r="E2509" i="15"/>
  <c r="F2509" i="15"/>
  <c r="G2509" i="15"/>
  <c r="H2509" i="15"/>
  <c r="I2509" i="15"/>
  <c r="J2509" i="15"/>
  <c r="K2509" i="15"/>
  <c r="L2509" i="15"/>
  <c r="A2510" i="15"/>
  <c r="B2510" i="15"/>
  <c r="C2510" i="15"/>
  <c r="D2510" i="15"/>
  <c r="E2510" i="15"/>
  <c r="F2510" i="15"/>
  <c r="G2510" i="15"/>
  <c r="H2510" i="15"/>
  <c r="I2510" i="15"/>
  <c r="J2510" i="15"/>
  <c r="K2510" i="15"/>
  <c r="L2510" i="15"/>
  <c r="A2511" i="15"/>
  <c r="B2511" i="15"/>
  <c r="C2511" i="15"/>
  <c r="D2511" i="15"/>
  <c r="E2511" i="15"/>
  <c r="F2511" i="15"/>
  <c r="G2511" i="15"/>
  <c r="H2511" i="15"/>
  <c r="I2511" i="15"/>
  <c r="J2511" i="15"/>
  <c r="K2511" i="15"/>
  <c r="L2511" i="15"/>
  <c r="A2512" i="15"/>
  <c r="B2512" i="15"/>
  <c r="C2512" i="15"/>
  <c r="D2512" i="15"/>
  <c r="E2512" i="15"/>
  <c r="F2512" i="15"/>
  <c r="G2512" i="15"/>
  <c r="H2512" i="15"/>
  <c r="I2512" i="15"/>
  <c r="J2512" i="15"/>
  <c r="K2512" i="15"/>
  <c r="L2512" i="15"/>
  <c r="A2513" i="15"/>
  <c r="B2513" i="15"/>
  <c r="C2513" i="15"/>
  <c r="D2513" i="15"/>
  <c r="E2513" i="15"/>
  <c r="F2513" i="15"/>
  <c r="G2513" i="15"/>
  <c r="H2513" i="15"/>
  <c r="I2513" i="15"/>
  <c r="J2513" i="15"/>
  <c r="K2513" i="15"/>
  <c r="L2513" i="15"/>
  <c r="A1904" i="15"/>
  <c r="B1904" i="15"/>
  <c r="C1904" i="15"/>
  <c r="D1904" i="15"/>
  <c r="E1904" i="15"/>
  <c r="F1904" i="15"/>
  <c r="G1904" i="15"/>
  <c r="H1904" i="15"/>
  <c r="I1904" i="15"/>
  <c r="J1904" i="15"/>
  <c r="K1904" i="15"/>
  <c r="L1904" i="15"/>
  <c r="A1905" i="15"/>
  <c r="B1905" i="15"/>
  <c r="C1905" i="15"/>
  <c r="D1905" i="15"/>
  <c r="E1905" i="15"/>
  <c r="F1905" i="15"/>
  <c r="G1905" i="15"/>
  <c r="H1905" i="15"/>
  <c r="I1905" i="15"/>
  <c r="J1905" i="15"/>
  <c r="K1905" i="15"/>
  <c r="L1905" i="15"/>
  <c r="A1906" i="15"/>
  <c r="B1906" i="15"/>
  <c r="C1906" i="15"/>
  <c r="D1906" i="15"/>
  <c r="E1906" i="15"/>
  <c r="F1906" i="15"/>
  <c r="G1906" i="15"/>
  <c r="H1906" i="15"/>
  <c r="I1906" i="15"/>
  <c r="J1906" i="15"/>
  <c r="K1906" i="15"/>
  <c r="L1906" i="15"/>
  <c r="A1907" i="15"/>
  <c r="B1907" i="15"/>
  <c r="C1907" i="15"/>
  <c r="D1907" i="15"/>
  <c r="E1907" i="15"/>
  <c r="F1907" i="15"/>
  <c r="G1907" i="15"/>
  <c r="H1907" i="15"/>
  <c r="I1907" i="15"/>
  <c r="J1907" i="15"/>
  <c r="K1907" i="15"/>
  <c r="L1907" i="15"/>
  <c r="A1908" i="15"/>
  <c r="B1908" i="15"/>
  <c r="C1908" i="15"/>
  <c r="D1908" i="15"/>
  <c r="E1908" i="15"/>
  <c r="F1908" i="15"/>
  <c r="G1908" i="15"/>
  <c r="H1908" i="15"/>
  <c r="I1908" i="15"/>
  <c r="J1908" i="15"/>
  <c r="K1908" i="15"/>
  <c r="L1908" i="15"/>
  <c r="A1909" i="15"/>
  <c r="B1909" i="15"/>
  <c r="C1909" i="15"/>
  <c r="D1909" i="15"/>
  <c r="E1909" i="15"/>
  <c r="F1909" i="15"/>
  <c r="G1909" i="15"/>
  <c r="H1909" i="15"/>
  <c r="I1909" i="15"/>
  <c r="J1909" i="15"/>
  <c r="K1909" i="15"/>
  <c r="L1909" i="15"/>
  <c r="A1910" i="15"/>
  <c r="B1910" i="15"/>
  <c r="C1910" i="15"/>
  <c r="D1910" i="15"/>
  <c r="E1910" i="15"/>
  <c r="F1910" i="15"/>
  <c r="G1910" i="15"/>
  <c r="H1910" i="15"/>
  <c r="I1910" i="15"/>
  <c r="J1910" i="15"/>
  <c r="K1910" i="15"/>
  <c r="L1910" i="15"/>
  <c r="A1911" i="15"/>
  <c r="B1911" i="15"/>
  <c r="C1911" i="15"/>
  <c r="D1911" i="15"/>
  <c r="E1911" i="15"/>
  <c r="F1911" i="15"/>
  <c r="G1911" i="15"/>
  <c r="H1911" i="15"/>
  <c r="I1911" i="15"/>
  <c r="J1911" i="15"/>
  <c r="K1911" i="15"/>
  <c r="L1911" i="15"/>
  <c r="A1912" i="15"/>
  <c r="B1912" i="15"/>
  <c r="C1912" i="15"/>
  <c r="D1912" i="15"/>
  <c r="E1912" i="15"/>
  <c r="F1912" i="15"/>
  <c r="G1912" i="15"/>
  <c r="H1912" i="15"/>
  <c r="I1912" i="15"/>
  <c r="J1912" i="15"/>
  <c r="K1912" i="15"/>
  <c r="L1912" i="15"/>
  <c r="A1913" i="15"/>
  <c r="B1913" i="15"/>
  <c r="C1913" i="15"/>
  <c r="D1913" i="15"/>
  <c r="E1913" i="15"/>
  <c r="F1913" i="15"/>
  <c r="G1913" i="15"/>
  <c r="H1913" i="15"/>
  <c r="I1913" i="15"/>
  <c r="J1913" i="15"/>
  <c r="K1913" i="15"/>
  <c r="L1913" i="15"/>
  <c r="A1914" i="15"/>
  <c r="B1914" i="15"/>
  <c r="C1914" i="15"/>
  <c r="D1914" i="15"/>
  <c r="E1914" i="15"/>
  <c r="F1914" i="15"/>
  <c r="G1914" i="15"/>
  <c r="H1914" i="15"/>
  <c r="I1914" i="15"/>
  <c r="J1914" i="15"/>
  <c r="K1914" i="15"/>
  <c r="L1914" i="15"/>
  <c r="A1915" i="15"/>
  <c r="B1915" i="15"/>
  <c r="C1915" i="15"/>
  <c r="D1915" i="15"/>
  <c r="E1915" i="15"/>
  <c r="F1915" i="15"/>
  <c r="G1915" i="15"/>
  <c r="H1915" i="15"/>
  <c r="I1915" i="15"/>
  <c r="J1915" i="15"/>
  <c r="K1915" i="15"/>
  <c r="L1915" i="15"/>
  <c r="A1916" i="15"/>
  <c r="B1916" i="15"/>
  <c r="C1916" i="15"/>
  <c r="D1916" i="15"/>
  <c r="E1916" i="15"/>
  <c r="F1916" i="15"/>
  <c r="G1916" i="15"/>
  <c r="H1916" i="15"/>
  <c r="I1916" i="15"/>
  <c r="J1916" i="15"/>
  <c r="K1916" i="15"/>
  <c r="L1916" i="15"/>
  <c r="A1917" i="15"/>
  <c r="B1917" i="15"/>
  <c r="C1917" i="15"/>
  <c r="D1917" i="15"/>
  <c r="E1917" i="15"/>
  <c r="F1917" i="15"/>
  <c r="G1917" i="15"/>
  <c r="H1917" i="15"/>
  <c r="I1917" i="15"/>
  <c r="J1917" i="15"/>
  <c r="K1917" i="15"/>
  <c r="L1917" i="15"/>
  <c r="A1918" i="15"/>
  <c r="B1918" i="15"/>
  <c r="C1918" i="15"/>
  <c r="D1918" i="15"/>
  <c r="E1918" i="15"/>
  <c r="F1918" i="15"/>
  <c r="G1918" i="15"/>
  <c r="H1918" i="15"/>
  <c r="I1918" i="15"/>
  <c r="J1918" i="15"/>
  <c r="K1918" i="15"/>
  <c r="L1918" i="15"/>
  <c r="A1919" i="15"/>
  <c r="B1919" i="15"/>
  <c r="C1919" i="15"/>
  <c r="D1919" i="15"/>
  <c r="E1919" i="15"/>
  <c r="F1919" i="15"/>
  <c r="G1919" i="15"/>
  <c r="H1919" i="15"/>
  <c r="I1919" i="15"/>
  <c r="J1919" i="15"/>
  <c r="K1919" i="15"/>
  <c r="L1919" i="15"/>
  <c r="A1920" i="15"/>
  <c r="B1920" i="15"/>
  <c r="C1920" i="15"/>
  <c r="D1920" i="15"/>
  <c r="E1920" i="15"/>
  <c r="F1920" i="15"/>
  <c r="G1920" i="15"/>
  <c r="H1920" i="15"/>
  <c r="I1920" i="15"/>
  <c r="J1920" i="15"/>
  <c r="K1920" i="15"/>
  <c r="L1920" i="15"/>
  <c r="A1921" i="15"/>
  <c r="B1921" i="15"/>
  <c r="C1921" i="15"/>
  <c r="D1921" i="15"/>
  <c r="E1921" i="15"/>
  <c r="F1921" i="15"/>
  <c r="G1921" i="15"/>
  <c r="H1921" i="15"/>
  <c r="I1921" i="15"/>
  <c r="J1921" i="15"/>
  <c r="K1921" i="15"/>
  <c r="L1921" i="15"/>
  <c r="A1922" i="15"/>
  <c r="B1922" i="15"/>
  <c r="C1922" i="15"/>
  <c r="D1922" i="15"/>
  <c r="E1922" i="15"/>
  <c r="F1922" i="15"/>
  <c r="G1922" i="15"/>
  <c r="H1922" i="15"/>
  <c r="I1922" i="15"/>
  <c r="J1922" i="15"/>
  <c r="K1922" i="15"/>
  <c r="L1922" i="15"/>
  <c r="A1923" i="15"/>
  <c r="B1923" i="15"/>
  <c r="C1923" i="15"/>
  <c r="D1923" i="15"/>
  <c r="E1923" i="15"/>
  <c r="F1923" i="15"/>
  <c r="G1923" i="15"/>
  <c r="H1923" i="15"/>
  <c r="I1923" i="15"/>
  <c r="J1923" i="15"/>
  <c r="K1923" i="15"/>
  <c r="L1923" i="15"/>
  <c r="A1924" i="15"/>
  <c r="B1924" i="15"/>
  <c r="C1924" i="15"/>
  <c r="D1924" i="15"/>
  <c r="E1924" i="15"/>
  <c r="F1924" i="15"/>
  <c r="G1924" i="15"/>
  <c r="H1924" i="15"/>
  <c r="I1924" i="15"/>
  <c r="J1924" i="15"/>
  <c r="K1924" i="15"/>
  <c r="L1924" i="15"/>
  <c r="A1925" i="15"/>
  <c r="B1925" i="15"/>
  <c r="C1925" i="15"/>
  <c r="D1925" i="15"/>
  <c r="E1925" i="15"/>
  <c r="F1925" i="15"/>
  <c r="G1925" i="15"/>
  <c r="H1925" i="15"/>
  <c r="I1925" i="15"/>
  <c r="J1925" i="15"/>
  <c r="K1925" i="15"/>
  <c r="L1925" i="15"/>
  <c r="A1926" i="15"/>
  <c r="B1926" i="15"/>
  <c r="C1926" i="15"/>
  <c r="D1926" i="15"/>
  <c r="E1926" i="15"/>
  <c r="F1926" i="15"/>
  <c r="G1926" i="15"/>
  <c r="H1926" i="15"/>
  <c r="I1926" i="15"/>
  <c r="J1926" i="15"/>
  <c r="K1926" i="15"/>
  <c r="L1926" i="15"/>
  <c r="A1927" i="15"/>
  <c r="B1927" i="15"/>
  <c r="C1927" i="15"/>
  <c r="D1927" i="15"/>
  <c r="E1927" i="15"/>
  <c r="F1927" i="15"/>
  <c r="G1927" i="15"/>
  <c r="H1927" i="15"/>
  <c r="I1927" i="15"/>
  <c r="J1927" i="15"/>
  <c r="K1927" i="15"/>
  <c r="L1927" i="15"/>
  <c r="A1928" i="15"/>
  <c r="B1928" i="15"/>
  <c r="C1928" i="15"/>
  <c r="D1928" i="15"/>
  <c r="E1928" i="15"/>
  <c r="F1928" i="15"/>
  <c r="G1928" i="15"/>
  <c r="H1928" i="15"/>
  <c r="I1928" i="15"/>
  <c r="J1928" i="15"/>
  <c r="K1928" i="15"/>
  <c r="L1928" i="15"/>
  <c r="A1929" i="15"/>
  <c r="B1929" i="15"/>
  <c r="C1929" i="15"/>
  <c r="D1929" i="15"/>
  <c r="E1929" i="15"/>
  <c r="F1929" i="15"/>
  <c r="G1929" i="15"/>
  <c r="H1929" i="15"/>
  <c r="I1929" i="15"/>
  <c r="J1929" i="15"/>
  <c r="K1929" i="15"/>
  <c r="L1929" i="15"/>
  <c r="A1930" i="15"/>
  <c r="B1930" i="15"/>
  <c r="C1930" i="15"/>
  <c r="D1930" i="15"/>
  <c r="E1930" i="15"/>
  <c r="F1930" i="15"/>
  <c r="G1930" i="15"/>
  <c r="H1930" i="15"/>
  <c r="I1930" i="15"/>
  <c r="J1930" i="15"/>
  <c r="K1930" i="15"/>
  <c r="L1930" i="15"/>
  <c r="A1931" i="15"/>
  <c r="B1931" i="15"/>
  <c r="C1931" i="15"/>
  <c r="D1931" i="15"/>
  <c r="E1931" i="15"/>
  <c r="F1931" i="15"/>
  <c r="G1931" i="15"/>
  <c r="H1931" i="15"/>
  <c r="I1931" i="15"/>
  <c r="J1931" i="15"/>
  <c r="K1931" i="15"/>
  <c r="L1931" i="15"/>
  <c r="A1932" i="15"/>
  <c r="B1932" i="15"/>
  <c r="C1932" i="15"/>
  <c r="D1932" i="15"/>
  <c r="E1932" i="15"/>
  <c r="F1932" i="15"/>
  <c r="G1932" i="15"/>
  <c r="H1932" i="15"/>
  <c r="I1932" i="15"/>
  <c r="J1932" i="15"/>
  <c r="K1932" i="15"/>
  <c r="L1932" i="15"/>
  <c r="A1933" i="15"/>
  <c r="B1933" i="15"/>
  <c r="C1933" i="15"/>
  <c r="D1933" i="15"/>
  <c r="E1933" i="15"/>
  <c r="F1933" i="15"/>
  <c r="G1933" i="15"/>
  <c r="H1933" i="15"/>
  <c r="I1933" i="15"/>
  <c r="J1933" i="15"/>
  <c r="K1933" i="15"/>
  <c r="L1933" i="15"/>
  <c r="A1934" i="15"/>
  <c r="B1934" i="15"/>
  <c r="C1934" i="15"/>
  <c r="D1934" i="15"/>
  <c r="E1934" i="15"/>
  <c r="F1934" i="15"/>
  <c r="G1934" i="15"/>
  <c r="H1934" i="15"/>
  <c r="I1934" i="15"/>
  <c r="J1934" i="15"/>
  <c r="K1934" i="15"/>
  <c r="L1934" i="15"/>
  <c r="A1935" i="15"/>
  <c r="B1935" i="15"/>
  <c r="C1935" i="15"/>
  <c r="D1935" i="15"/>
  <c r="E1935" i="15"/>
  <c r="F1935" i="15"/>
  <c r="G1935" i="15"/>
  <c r="H1935" i="15"/>
  <c r="I1935" i="15"/>
  <c r="J1935" i="15"/>
  <c r="K1935" i="15"/>
  <c r="L1935" i="15"/>
  <c r="A1936" i="15"/>
  <c r="B1936" i="15"/>
  <c r="C1936" i="15"/>
  <c r="D1936" i="15"/>
  <c r="E1936" i="15"/>
  <c r="F1936" i="15"/>
  <c r="G1936" i="15"/>
  <c r="H1936" i="15"/>
  <c r="I1936" i="15"/>
  <c r="J1936" i="15"/>
  <c r="K1936" i="15"/>
  <c r="L1936" i="15"/>
  <c r="A1937" i="15"/>
  <c r="B1937" i="15"/>
  <c r="C1937" i="15"/>
  <c r="D1937" i="15"/>
  <c r="E1937" i="15"/>
  <c r="F1937" i="15"/>
  <c r="G1937" i="15"/>
  <c r="H1937" i="15"/>
  <c r="I1937" i="15"/>
  <c r="J1937" i="15"/>
  <c r="K1937" i="15"/>
  <c r="L1937" i="15"/>
  <c r="A1938" i="15"/>
  <c r="B1938" i="15"/>
  <c r="C1938" i="15"/>
  <c r="D1938" i="15"/>
  <c r="E1938" i="15"/>
  <c r="F1938" i="15"/>
  <c r="G1938" i="15"/>
  <c r="H1938" i="15"/>
  <c r="I1938" i="15"/>
  <c r="J1938" i="15"/>
  <c r="K1938" i="15"/>
  <c r="L1938" i="15"/>
  <c r="A1939" i="15"/>
  <c r="B1939" i="15"/>
  <c r="C1939" i="15"/>
  <c r="D1939" i="15"/>
  <c r="E1939" i="15"/>
  <c r="F1939" i="15"/>
  <c r="G1939" i="15"/>
  <c r="H1939" i="15"/>
  <c r="I1939" i="15"/>
  <c r="J1939" i="15"/>
  <c r="K1939" i="15"/>
  <c r="L1939" i="15"/>
  <c r="A1940" i="15"/>
  <c r="B1940" i="15"/>
  <c r="C1940" i="15"/>
  <c r="D1940" i="15"/>
  <c r="E1940" i="15"/>
  <c r="F1940" i="15"/>
  <c r="G1940" i="15"/>
  <c r="H1940" i="15"/>
  <c r="I1940" i="15"/>
  <c r="J1940" i="15"/>
  <c r="K1940" i="15"/>
  <c r="L1940" i="15"/>
  <c r="A1941" i="15"/>
  <c r="B1941" i="15"/>
  <c r="C1941" i="15"/>
  <c r="D1941" i="15"/>
  <c r="E1941" i="15"/>
  <c r="F1941" i="15"/>
  <c r="G1941" i="15"/>
  <c r="H1941" i="15"/>
  <c r="I1941" i="15"/>
  <c r="J1941" i="15"/>
  <c r="K1941" i="15"/>
  <c r="L1941" i="15"/>
  <c r="A1942" i="15"/>
  <c r="B1942" i="15"/>
  <c r="C1942" i="15"/>
  <c r="D1942" i="15"/>
  <c r="E1942" i="15"/>
  <c r="F1942" i="15"/>
  <c r="G1942" i="15"/>
  <c r="H1942" i="15"/>
  <c r="I1942" i="15"/>
  <c r="J1942" i="15"/>
  <c r="K1942" i="15"/>
  <c r="L1942" i="15"/>
  <c r="A1943" i="15"/>
  <c r="B1943" i="15"/>
  <c r="C1943" i="15"/>
  <c r="D1943" i="15"/>
  <c r="E1943" i="15"/>
  <c r="F1943" i="15"/>
  <c r="G1943" i="15"/>
  <c r="H1943" i="15"/>
  <c r="I1943" i="15"/>
  <c r="J1943" i="15"/>
  <c r="K1943" i="15"/>
  <c r="L1943" i="15"/>
  <c r="A1944" i="15"/>
  <c r="B1944" i="15"/>
  <c r="C1944" i="15"/>
  <c r="D1944" i="15"/>
  <c r="E1944" i="15"/>
  <c r="F1944" i="15"/>
  <c r="G1944" i="15"/>
  <c r="H1944" i="15"/>
  <c r="I1944" i="15"/>
  <c r="J1944" i="15"/>
  <c r="K1944" i="15"/>
  <c r="L1944" i="15"/>
  <c r="A1945" i="15"/>
  <c r="B1945" i="15"/>
  <c r="C1945" i="15"/>
  <c r="D1945" i="15"/>
  <c r="E1945" i="15"/>
  <c r="F1945" i="15"/>
  <c r="G1945" i="15"/>
  <c r="H1945" i="15"/>
  <c r="I1945" i="15"/>
  <c r="J1945" i="15"/>
  <c r="K1945" i="15"/>
  <c r="L1945" i="15"/>
  <c r="A1946" i="15"/>
  <c r="B1946" i="15"/>
  <c r="C1946" i="15"/>
  <c r="D1946" i="15"/>
  <c r="E1946" i="15"/>
  <c r="F1946" i="15"/>
  <c r="G1946" i="15"/>
  <c r="H1946" i="15"/>
  <c r="I1946" i="15"/>
  <c r="J1946" i="15"/>
  <c r="K1946" i="15"/>
  <c r="L1946" i="15"/>
  <c r="A1947" i="15"/>
  <c r="B1947" i="15"/>
  <c r="C1947" i="15"/>
  <c r="D1947" i="15"/>
  <c r="E1947" i="15"/>
  <c r="F1947" i="15"/>
  <c r="G1947" i="15"/>
  <c r="H1947" i="15"/>
  <c r="I1947" i="15"/>
  <c r="J1947" i="15"/>
  <c r="K1947" i="15"/>
  <c r="L1947" i="15"/>
  <c r="A1948" i="15"/>
  <c r="B1948" i="15"/>
  <c r="C1948" i="15"/>
  <c r="D1948" i="15"/>
  <c r="E1948" i="15"/>
  <c r="F1948" i="15"/>
  <c r="G1948" i="15"/>
  <c r="H1948" i="15"/>
  <c r="I1948" i="15"/>
  <c r="J1948" i="15"/>
  <c r="K1948" i="15"/>
  <c r="L1948" i="15"/>
  <c r="A1949" i="15"/>
  <c r="B1949" i="15"/>
  <c r="C1949" i="15"/>
  <c r="D1949" i="15"/>
  <c r="E1949" i="15"/>
  <c r="F1949" i="15"/>
  <c r="G1949" i="15"/>
  <c r="H1949" i="15"/>
  <c r="I1949" i="15"/>
  <c r="J1949" i="15"/>
  <c r="K1949" i="15"/>
  <c r="L1949" i="15"/>
  <c r="A1950" i="15"/>
  <c r="B1950" i="15"/>
  <c r="C1950" i="15"/>
  <c r="D1950" i="15"/>
  <c r="E1950" i="15"/>
  <c r="F1950" i="15"/>
  <c r="G1950" i="15"/>
  <c r="H1950" i="15"/>
  <c r="I1950" i="15"/>
  <c r="J1950" i="15"/>
  <c r="K1950" i="15"/>
  <c r="L1950" i="15"/>
  <c r="A1951" i="15"/>
  <c r="B1951" i="15"/>
  <c r="C1951" i="15"/>
  <c r="D1951" i="15"/>
  <c r="E1951" i="15"/>
  <c r="F1951" i="15"/>
  <c r="G1951" i="15"/>
  <c r="H1951" i="15"/>
  <c r="I1951" i="15"/>
  <c r="J1951" i="15"/>
  <c r="K1951" i="15"/>
  <c r="L1951" i="15"/>
  <c r="A1952" i="15"/>
  <c r="B1952" i="15"/>
  <c r="C1952" i="15"/>
  <c r="D1952" i="15"/>
  <c r="E1952" i="15"/>
  <c r="F1952" i="15"/>
  <c r="G1952" i="15"/>
  <c r="H1952" i="15"/>
  <c r="I1952" i="15"/>
  <c r="J1952" i="15"/>
  <c r="K1952" i="15"/>
  <c r="L1952" i="15"/>
  <c r="A1953" i="15"/>
  <c r="B1953" i="15"/>
  <c r="C1953" i="15"/>
  <c r="D1953" i="15"/>
  <c r="E1953" i="15"/>
  <c r="F1953" i="15"/>
  <c r="G1953" i="15"/>
  <c r="H1953" i="15"/>
  <c r="I1953" i="15"/>
  <c r="J1953" i="15"/>
  <c r="K1953" i="15"/>
  <c r="L1953" i="15"/>
  <c r="A1954" i="15"/>
  <c r="B1954" i="15"/>
  <c r="C1954" i="15"/>
  <c r="D1954" i="15"/>
  <c r="E1954" i="15"/>
  <c r="F1954" i="15"/>
  <c r="G1954" i="15"/>
  <c r="H1954" i="15"/>
  <c r="I1954" i="15"/>
  <c r="J1954" i="15"/>
  <c r="K1954" i="15"/>
  <c r="L1954" i="15"/>
  <c r="A1955" i="15"/>
  <c r="B1955" i="15"/>
  <c r="C1955" i="15"/>
  <c r="D1955" i="15"/>
  <c r="E1955" i="15"/>
  <c r="F1955" i="15"/>
  <c r="G1955" i="15"/>
  <c r="H1955" i="15"/>
  <c r="I1955" i="15"/>
  <c r="J1955" i="15"/>
  <c r="K1955" i="15"/>
  <c r="L1955" i="15"/>
  <c r="A1956" i="15"/>
  <c r="B1956" i="15"/>
  <c r="C1956" i="15"/>
  <c r="D1956" i="15"/>
  <c r="E1956" i="15"/>
  <c r="F1956" i="15"/>
  <c r="G1956" i="15"/>
  <c r="H1956" i="15"/>
  <c r="I1956" i="15"/>
  <c r="J1956" i="15"/>
  <c r="K1956" i="15"/>
  <c r="L1956" i="15"/>
  <c r="A1957" i="15"/>
  <c r="B1957" i="15"/>
  <c r="C1957" i="15"/>
  <c r="D1957" i="15"/>
  <c r="E1957" i="15"/>
  <c r="F1957" i="15"/>
  <c r="G1957" i="15"/>
  <c r="H1957" i="15"/>
  <c r="I1957" i="15"/>
  <c r="J1957" i="15"/>
  <c r="K1957" i="15"/>
  <c r="L1957" i="15"/>
  <c r="A1958" i="15"/>
  <c r="B1958" i="15"/>
  <c r="C1958" i="15"/>
  <c r="D1958" i="15"/>
  <c r="E1958" i="15"/>
  <c r="F1958" i="15"/>
  <c r="G1958" i="15"/>
  <c r="H1958" i="15"/>
  <c r="I1958" i="15"/>
  <c r="J1958" i="15"/>
  <c r="K1958" i="15"/>
  <c r="L1958" i="15"/>
  <c r="A1959" i="15"/>
  <c r="B1959" i="15"/>
  <c r="C1959" i="15"/>
  <c r="D1959" i="15"/>
  <c r="E1959" i="15"/>
  <c r="F1959" i="15"/>
  <c r="G1959" i="15"/>
  <c r="H1959" i="15"/>
  <c r="I1959" i="15"/>
  <c r="J1959" i="15"/>
  <c r="K1959" i="15"/>
  <c r="L1959" i="15"/>
  <c r="A1960" i="15"/>
  <c r="B1960" i="15"/>
  <c r="C1960" i="15"/>
  <c r="D1960" i="15"/>
  <c r="E1960" i="15"/>
  <c r="F1960" i="15"/>
  <c r="G1960" i="15"/>
  <c r="H1960" i="15"/>
  <c r="I1960" i="15"/>
  <c r="J1960" i="15"/>
  <c r="K1960" i="15"/>
  <c r="L1960" i="15"/>
  <c r="A1961" i="15"/>
  <c r="B1961" i="15"/>
  <c r="C1961" i="15"/>
  <c r="D1961" i="15"/>
  <c r="E1961" i="15"/>
  <c r="F1961" i="15"/>
  <c r="G1961" i="15"/>
  <c r="H1961" i="15"/>
  <c r="I1961" i="15"/>
  <c r="J1961" i="15"/>
  <c r="K1961" i="15"/>
  <c r="L1961" i="15"/>
  <c r="A1962" i="15"/>
  <c r="B1962" i="15"/>
  <c r="C1962" i="15"/>
  <c r="D1962" i="15"/>
  <c r="E1962" i="15"/>
  <c r="F1962" i="15"/>
  <c r="G1962" i="15"/>
  <c r="H1962" i="15"/>
  <c r="I1962" i="15"/>
  <c r="J1962" i="15"/>
  <c r="K1962" i="15"/>
  <c r="L1962" i="15"/>
  <c r="A1963" i="15"/>
  <c r="B1963" i="15"/>
  <c r="C1963" i="15"/>
  <c r="D1963" i="15"/>
  <c r="E1963" i="15"/>
  <c r="F1963" i="15"/>
  <c r="G1963" i="15"/>
  <c r="H1963" i="15"/>
  <c r="I1963" i="15"/>
  <c r="J1963" i="15"/>
  <c r="K1963" i="15"/>
  <c r="L1963" i="15"/>
  <c r="A1964" i="15"/>
  <c r="B1964" i="15"/>
  <c r="C1964" i="15"/>
  <c r="D1964" i="15"/>
  <c r="E1964" i="15"/>
  <c r="F1964" i="15"/>
  <c r="G1964" i="15"/>
  <c r="H1964" i="15"/>
  <c r="I1964" i="15"/>
  <c r="J1964" i="15"/>
  <c r="K1964" i="15"/>
  <c r="L1964" i="15"/>
  <c r="A1965" i="15"/>
  <c r="B1965" i="15"/>
  <c r="C1965" i="15"/>
  <c r="D1965" i="15"/>
  <c r="E1965" i="15"/>
  <c r="F1965" i="15"/>
  <c r="G1965" i="15"/>
  <c r="H1965" i="15"/>
  <c r="I1965" i="15"/>
  <c r="J1965" i="15"/>
  <c r="K1965" i="15"/>
  <c r="L1965" i="15"/>
  <c r="A1966" i="15"/>
  <c r="B1966" i="15"/>
  <c r="C1966" i="15"/>
  <c r="D1966" i="15"/>
  <c r="E1966" i="15"/>
  <c r="F1966" i="15"/>
  <c r="G1966" i="15"/>
  <c r="H1966" i="15"/>
  <c r="I1966" i="15"/>
  <c r="J1966" i="15"/>
  <c r="K1966" i="15"/>
  <c r="L1966" i="15"/>
  <c r="A1967" i="15"/>
  <c r="B1967" i="15"/>
  <c r="C1967" i="15"/>
  <c r="D1967" i="15"/>
  <c r="E1967" i="15"/>
  <c r="F1967" i="15"/>
  <c r="G1967" i="15"/>
  <c r="H1967" i="15"/>
  <c r="I1967" i="15"/>
  <c r="J1967" i="15"/>
  <c r="K1967" i="15"/>
  <c r="L1967" i="15"/>
  <c r="A1968" i="15"/>
  <c r="B1968" i="15"/>
  <c r="C1968" i="15"/>
  <c r="D1968" i="15"/>
  <c r="E1968" i="15"/>
  <c r="F1968" i="15"/>
  <c r="G1968" i="15"/>
  <c r="H1968" i="15"/>
  <c r="I1968" i="15"/>
  <c r="J1968" i="15"/>
  <c r="K1968" i="15"/>
  <c r="L1968" i="15"/>
  <c r="A1969" i="15"/>
  <c r="B1969" i="15"/>
  <c r="C1969" i="15"/>
  <c r="D1969" i="15"/>
  <c r="E1969" i="15"/>
  <c r="F1969" i="15"/>
  <c r="G1969" i="15"/>
  <c r="H1969" i="15"/>
  <c r="I1969" i="15"/>
  <c r="J1969" i="15"/>
  <c r="K1969" i="15"/>
  <c r="L1969" i="15"/>
  <c r="A1970" i="15"/>
  <c r="B1970" i="15"/>
  <c r="C1970" i="15"/>
  <c r="D1970" i="15"/>
  <c r="E1970" i="15"/>
  <c r="F1970" i="15"/>
  <c r="G1970" i="15"/>
  <c r="H1970" i="15"/>
  <c r="I1970" i="15"/>
  <c r="J1970" i="15"/>
  <c r="K1970" i="15"/>
  <c r="L1970" i="15"/>
  <c r="A1971" i="15"/>
  <c r="B1971" i="15"/>
  <c r="C1971" i="15"/>
  <c r="D1971" i="15"/>
  <c r="E1971" i="15"/>
  <c r="F1971" i="15"/>
  <c r="G1971" i="15"/>
  <c r="H1971" i="15"/>
  <c r="I1971" i="15"/>
  <c r="J1971" i="15"/>
  <c r="K1971" i="15"/>
  <c r="L1971" i="15"/>
  <c r="A1972" i="15"/>
  <c r="B1972" i="15"/>
  <c r="C1972" i="15"/>
  <c r="D1972" i="15"/>
  <c r="E1972" i="15"/>
  <c r="F1972" i="15"/>
  <c r="G1972" i="15"/>
  <c r="H1972" i="15"/>
  <c r="I1972" i="15"/>
  <c r="J1972" i="15"/>
  <c r="K1972" i="15"/>
  <c r="L1972" i="15"/>
  <c r="A1973" i="15"/>
  <c r="B1973" i="15"/>
  <c r="C1973" i="15"/>
  <c r="D1973" i="15"/>
  <c r="E1973" i="15"/>
  <c r="F1973" i="15"/>
  <c r="G1973" i="15"/>
  <c r="H1973" i="15"/>
  <c r="I1973" i="15"/>
  <c r="J1973" i="15"/>
  <c r="K1973" i="15"/>
  <c r="L1973" i="15"/>
  <c r="A1974" i="15"/>
  <c r="B1974" i="15"/>
  <c r="C1974" i="15"/>
  <c r="D1974" i="15"/>
  <c r="E1974" i="15"/>
  <c r="F1974" i="15"/>
  <c r="G1974" i="15"/>
  <c r="H1974" i="15"/>
  <c r="I1974" i="15"/>
  <c r="J1974" i="15"/>
  <c r="K1974" i="15"/>
  <c r="L1974" i="15"/>
  <c r="A1975" i="15"/>
  <c r="B1975" i="15"/>
  <c r="C1975" i="15"/>
  <c r="D1975" i="15"/>
  <c r="E1975" i="15"/>
  <c r="F1975" i="15"/>
  <c r="G1975" i="15"/>
  <c r="H1975" i="15"/>
  <c r="I1975" i="15"/>
  <c r="J1975" i="15"/>
  <c r="K1975" i="15"/>
  <c r="L1975" i="15"/>
  <c r="A1976" i="15"/>
  <c r="B1976" i="15"/>
  <c r="C1976" i="15"/>
  <c r="D1976" i="15"/>
  <c r="E1976" i="15"/>
  <c r="F1976" i="15"/>
  <c r="G1976" i="15"/>
  <c r="H1976" i="15"/>
  <c r="I1976" i="15"/>
  <c r="J1976" i="15"/>
  <c r="K1976" i="15"/>
  <c r="L1976" i="15"/>
  <c r="A1977" i="15"/>
  <c r="B1977" i="15"/>
  <c r="C1977" i="15"/>
  <c r="D1977" i="15"/>
  <c r="E1977" i="15"/>
  <c r="F1977" i="15"/>
  <c r="G1977" i="15"/>
  <c r="H1977" i="15"/>
  <c r="I1977" i="15"/>
  <c r="J1977" i="15"/>
  <c r="K1977" i="15"/>
  <c r="L1977" i="15"/>
  <c r="A1978" i="15"/>
  <c r="B1978" i="15"/>
  <c r="C1978" i="15"/>
  <c r="D1978" i="15"/>
  <c r="E1978" i="15"/>
  <c r="F1978" i="15"/>
  <c r="G1978" i="15"/>
  <c r="H1978" i="15"/>
  <c r="I1978" i="15"/>
  <c r="J1978" i="15"/>
  <c r="K1978" i="15"/>
  <c r="L1978" i="15"/>
  <c r="A1979" i="15"/>
  <c r="B1979" i="15"/>
  <c r="C1979" i="15"/>
  <c r="D1979" i="15"/>
  <c r="E1979" i="15"/>
  <c r="F1979" i="15"/>
  <c r="G1979" i="15"/>
  <c r="H1979" i="15"/>
  <c r="I1979" i="15"/>
  <c r="J1979" i="15"/>
  <c r="K1979" i="15"/>
  <c r="L1979" i="15"/>
  <c r="A1980" i="15"/>
  <c r="B1980" i="15"/>
  <c r="C1980" i="15"/>
  <c r="D1980" i="15"/>
  <c r="E1980" i="15"/>
  <c r="F1980" i="15"/>
  <c r="G1980" i="15"/>
  <c r="H1980" i="15"/>
  <c r="I1980" i="15"/>
  <c r="J1980" i="15"/>
  <c r="K1980" i="15"/>
  <c r="L1980" i="15"/>
  <c r="A1981" i="15"/>
  <c r="B1981" i="15"/>
  <c r="C1981" i="15"/>
  <c r="D1981" i="15"/>
  <c r="E1981" i="15"/>
  <c r="F1981" i="15"/>
  <c r="G1981" i="15"/>
  <c r="H1981" i="15"/>
  <c r="I1981" i="15"/>
  <c r="J1981" i="15"/>
  <c r="K1981" i="15"/>
  <c r="L1981" i="15"/>
  <c r="A1982" i="15"/>
  <c r="B1982" i="15"/>
  <c r="C1982" i="15"/>
  <c r="D1982" i="15"/>
  <c r="E1982" i="15"/>
  <c r="F1982" i="15"/>
  <c r="G1982" i="15"/>
  <c r="H1982" i="15"/>
  <c r="I1982" i="15"/>
  <c r="J1982" i="15"/>
  <c r="K1982" i="15"/>
  <c r="L1982" i="15"/>
  <c r="A1983" i="15"/>
  <c r="B1983" i="15"/>
  <c r="C1983" i="15"/>
  <c r="D1983" i="15"/>
  <c r="E1983" i="15"/>
  <c r="F1983" i="15"/>
  <c r="G1983" i="15"/>
  <c r="H1983" i="15"/>
  <c r="I1983" i="15"/>
  <c r="J1983" i="15"/>
  <c r="K1983" i="15"/>
  <c r="L1983" i="15"/>
  <c r="A1984" i="15"/>
  <c r="B1984" i="15"/>
  <c r="C1984" i="15"/>
  <c r="D1984" i="15"/>
  <c r="E1984" i="15"/>
  <c r="F1984" i="15"/>
  <c r="G1984" i="15"/>
  <c r="H1984" i="15"/>
  <c r="I1984" i="15"/>
  <c r="J1984" i="15"/>
  <c r="K1984" i="15"/>
  <c r="L1984" i="15"/>
  <c r="A1985" i="15"/>
  <c r="B1985" i="15"/>
  <c r="C1985" i="15"/>
  <c r="D1985" i="15"/>
  <c r="E1985" i="15"/>
  <c r="F1985" i="15"/>
  <c r="G1985" i="15"/>
  <c r="H1985" i="15"/>
  <c r="I1985" i="15"/>
  <c r="J1985" i="15"/>
  <c r="K1985" i="15"/>
  <c r="L1985" i="15"/>
  <c r="A1986" i="15"/>
  <c r="B1986" i="15"/>
  <c r="C1986" i="15"/>
  <c r="D1986" i="15"/>
  <c r="E1986" i="15"/>
  <c r="F1986" i="15"/>
  <c r="G1986" i="15"/>
  <c r="H1986" i="15"/>
  <c r="I1986" i="15"/>
  <c r="J1986" i="15"/>
  <c r="K1986" i="15"/>
  <c r="L1986" i="15"/>
  <c r="A1987" i="15"/>
  <c r="B1987" i="15"/>
  <c r="C1987" i="15"/>
  <c r="D1987" i="15"/>
  <c r="E1987" i="15"/>
  <c r="F1987" i="15"/>
  <c r="G1987" i="15"/>
  <c r="H1987" i="15"/>
  <c r="I1987" i="15"/>
  <c r="J1987" i="15"/>
  <c r="K1987" i="15"/>
  <c r="L1987" i="15"/>
  <c r="A1988" i="15"/>
  <c r="B1988" i="15"/>
  <c r="C1988" i="15"/>
  <c r="D1988" i="15"/>
  <c r="E1988" i="15"/>
  <c r="F1988" i="15"/>
  <c r="G1988" i="15"/>
  <c r="H1988" i="15"/>
  <c r="I1988" i="15"/>
  <c r="J1988" i="15"/>
  <c r="K1988" i="15"/>
  <c r="L1988" i="15"/>
  <c r="A1989" i="15"/>
  <c r="B1989" i="15"/>
  <c r="C1989" i="15"/>
  <c r="D1989" i="15"/>
  <c r="E1989" i="15"/>
  <c r="F1989" i="15"/>
  <c r="G1989" i="15"/>
  <c r="H1989" i="15"/>
  <c r="I1989" i="15"/>
  <c r="J1989" i="15"/>
  <c r="K1989" i="15"/>
  <c r="L1989" i="15"/>
  <c r="A1990" i="15"/>
  <c r="B1990" i="15"/>
  <c r="C1990" i="15"/>
  <c r="D1990" i="15"/>
  <c r="E1990" i="15"/>
  <c r="F1990" i="15"/>
  <c r="G1990" i="15"/>
  <c r="H1990" i="15"/>
  <c r="I1990" i="15"/>
  <c r="J1990" i="15"/>
  <c r="K1990" i="15"/>
  <c r="L1990" i="15"/>
  <c r="A1991" i="15"/>
  <c r="B1991" i="15"/>
  <c r="C1991" i="15"/>
  <c r="D1991" i="15"/>
  <c r="E1991" i="15"/>
  <c r="F1991" i="15"/>
  <c r="G1991" i="15"/>
  <c r="H1991" i="15"/>
  <c r="I1991" i="15"/>
  <c r="J1991" i="15"/>
  <c r="K1991" i="15"/>
  <c r="L1991" i="15"/>
  <c r="A1992" i="15"/>
  <c r="B1992" i="15"/>
  <c r="C1992" i="15"/>
  <c r="D1992" i="15"/>
  <c r="E1992" i="15"/>
  <c r="F1992" i="15"/>
  <c r="G1992" i="15"/>
  <c r="H1992" i="15"/>
  <c r="I1992" i="15"/>
  <c r="J1992" i="15"/>
  <c r="K1992" i="15"/>
  <c r="L1992" i="15"/>
  <c r="A1993" i="15"/>
  <c r="B1993" i="15"/>
  <c r="C1993" i="15"/>
  <c r="D1993" i="15"/>
  <c r="E1993" i="15"/>
  <c r="F1993" i="15"/>
  <c r="G1993" i="15"/>
  <c r="H1993" i="15"/>
  <c r="I1993" i="15"/>
  <c r="J1993" i="15"/>
  <c r="K1993" i="15"/>
  <c r="L1993" i="15"/>
  <c r="A1994" i="15"/>
  <c r="B1994" i="15"/>
  <c r="C1994" i="15"/>
  <c r="D1994" i="15"/>
  <c r="E1994" i="15"/>
  <c r="F1994" i="15"/>
  <c r="G1994" i="15"/>
  <c r="H1994" i="15"/>
  <c r="I1994" i="15"/>
  <c r="J1994" i="15"/>
  <c r="K1994" i="15"/>
  <c r="L1994" i="15"/>
  <c r="A1995" i="15"/>
  <c r="B1995" i="15"/>
  <c r="C1995" i="15"/>
  <c r="D1995" i="15"/>
  <c r="E1995" i="15"/>
  <c r="F1995" i="15"/>
  <c r="G1995" i="15"/>
  <c r="H1995" i="15"/>
  <c r="I1995" i="15"/>
  <c r="J1995" i="15"/>
  <c r="K1995" i="15"/>
  <c r="L1995" i="15"/>
  <c r="A1996" i="15"/>
  <c r="B1996" i="15"/>
  <c r="C1996" i="15"/>
  <c r="D1996" i="15"/>
  <c r="E1996" i="15"/>
  <c r="F1996" i="15"/>
  <c r="G1996" i="15"/>
  <c r="H1996" i="15"/>
  <c r="I1996" i="15"/>
  <c r="J1996" i="15"/>
  <c r="K1996" i="15"/>
  <c r="L1996" i="15"/>
  <c r="A1997" i="15"/>
  <c r="B1997" i="15"/>
  <c r="C1997" i="15"/>
  <c r="D1997" i="15"/>
  <c r="E1997" i="15"/>
  <c r="F1997" i="15"/>
  <c r="G1997" i="15"/>
  <c r="H1997" i="15"/>
  <c r="I1997" i="15"/>
  <c r="J1997" i="15"/>
  <c r="K1997" i="15"/>
  <c r="L1997" i="15"/>
  <c r="A1998" i="15"/>
  <c r="B1998" i="15"/>
  <c r="C1998" i="15"/>
  <c r="D1998" i="15"/>
  <c r="E1998" i="15"/>
  <c r="F1998" i="15"/>
  <c r="G1998" i="15"/>
  <c r="H1998" i="15"/>
  <c r="I1998" i="15"/>
  <c r="J1998" i="15"/>
  <c r="K1998" i="15"/>
  <c r="L1998" i="15"/>
  <c r="A1999" i="15"/>
  <c r="B1999" i="15"/>
  <c r="C1999" i="15"/>
  <c r="D1999" i="15"/>
  <c r="E1999" i="15"/>
  <c r="F1999" i="15"/>
  <c r="G1999" i="15"/>
  <c r="H1999" i="15"/>
  <c r="I1999" i="15"/>
  <c r="J1999" i="15"/>
  <c r="K1999" i="15"/>
  <c r="L1999" i="15"/>
  <c r="A2000" i="15"/>
  <c r="B2000" i="15"/>
  <c r="C2000" i="15"/>
  <c r="D2000" i="15"/>
  <c r="E2000" i="15"/>
  <c r="F2000" i="15"/>
  <c r="G2000" i="15"/>
  <c r="H2000" i="15"/>
  <c r="I2000" i="15"/>
  <c r="J2000" i="15"/>
  <c r="K2000" i="15"/>
  <c r="L2000" i="15"/>
  <c r="A2001" i="15"/>
  <c r="B2001" i="15"/>
  <c r="C2001" i="15"/>
  <c r="D2001" i="15"/>
  <c r="E2001" i="15"/>
  <c r="F2001" i="15"/>
  <c r="G2001" i="15"/>
  <c r="H2001" i="15"/>
  <c r="I2001" i="15"/>
  <c r="J2001" i="15"/>
  <c r="K2001" i="15"/>
  <c r="L2001" i="15"/>
  <c r="A2002" i="15"/>
  <c r="B2002" i="15"/>
  <c r="C2002" i="15"/>
  <c r="D2002" i="15"/>
  <c r="E2002" i="15"/>
  <c r="F2002" i="15"/>
  <c r="G2002" i="15"/>
  <c r="H2002" i="15"/>
  <c r="I2002" i="15"/>
  <c r="J2002" i="15"/>
  <c r="K2002" i="15"/>
  <c r="L2002" i="15"/>
  <c r="A2003" i="15"/>
  <c r="B2003" i="15"/>
  <c r="C2003" i="15"/>
  <c r="D2003" i="15"/>
  <c r="E2003" i="15"/>
  <c r="F2003" i="15"/>
  <c r="G2003" i="15"/>
  <c r="H2003" i="15"/>
  <c r="I2003" i="15"/>
  <c r="J2003" i="15"/>
  <c r="K2003" i="15"/>
  <c r="L2003" i="15"/>
  <c r="A2004" i="15"/>
  <c r="B2004" i="15"/>
  <c r="C2004" i="15"/>
  <c r="D2004" i="15"/>
  <c r="E2004" i="15"/>
  <c r="F2004" i="15"/>
  <c r="G2004" i="15"/>
  <c r="H2004" i="15"/>
  <c r="I2004" i="15"/>
  <c r="J2004" i="15"/>
  <c r="K2004" i="15"/>
  <c r="L2004" i="15"/>
  <c r="A2005" i="15"/>
  <c r="B2005" i="15"/>
  <c r="C2005" i="15"/>
  <c r="D2005" i="15"/>
  <c r="E2005" i="15"/>
  <c r="F2005" i="15"/>
  <c r="G2005" i="15"/>
  <c r="H2005" i="15"/>
  <c r="I2005" i="15"/>
  <c r="J2005" i="15"/>
  <c r="K2005" i="15"/>
  <c r="L2005" i="15"/>
  <c r="A2006" i="15"/>
  <c r="B2006" i="15"/>
  <c r="C2006" i="15"/>
  <c r="D2006" i="15"/>
  <c r="E2006" i="15"/>
  <c r="F2006" i="15"/>
  <c r="G2006" i="15"/>
  <c r="H2006" i="15"/>
  <c r="I2006" i="15"/>
  <c r="J2006" i="15"/>
  <c r="K2006" i="15"/>
  <c r="L2006" i="15"/>
  <c r="A2007" i="15"/>
  <c r="B2007" i="15"/>
  <c r="C2007" i="15"/>
  <c r="D2007" i="15"/>
  <c r="E2007" i="15"/>
  <c r="F2007" i="15"/>
  <c r="G2007" i="15"/>
  <c r="H2007" i="15"/>
  <c r="I2007" i="15"/>
  <c r="J2007" i="15"/>
  <c r="K2007" i="15"/>
  <c r="L2007" i="15"/>
  <c r="A2008" i="15"/>
  <c r="B2008" i="15"/>
  <c r="C2008" i="15"/>
  <c r="D2008" i="15"/>
  <c r="E2008" i="15"/>
  <c r="F2008" i="15"/>
  <c r="G2008" i="15"/>
  <c r="H2008" i="15"/>
  <c r="I2008" i="15"/>
  <c r="J2008" i="15"/>
  <c r="K2008" i="15"/>
  <c r="L2008" i="15"/>
  <c r="A2009" i="15"/>
  <c r="B2009" i="15"/>
  <c r="C2009" i="15"/>
  <c r="D2009" i="15"/>
  <c r="E2009" i="15"/>
  <c r="F2009" i="15"/>
  <c r="G2009" i="15"/>
  <c r="H2009" i="15"/>
  <c r="I2009" i="15"/>
  <c r="J2009" i="15"/>
  <c r="K2009" i="15"/>
  <c r="L2009" i="15"/>
  <c r="A2010" i="15"/>
  <c r="B2010" i="15"/>
  <c r="C2010" i="15"/>
  <c r="D2010" i="15"/>
  <c r="E2010" i="15"/>
  <c r="F2010" i="15"/>
  <c r="G2010" i="15"/>
  <c r="H2010" i="15"/>
  <c r="I2010" i="15"/>
  <c r="J2010" i="15"/>
  <c r="K2010" i="15"/>
  <c r="L2010" i="15"/>
  <c r="A2011" i="15"/>
  <c r="B2011" i="15"/>
  <c r="C2011" i="15"/>
  <c r="D2011" i="15"/>
  <c r="E2011" i="15"/>
  <c r="F2011" i="15"/>
  <c r="G2011" i="15"/>
  <c r="H2011" i="15"/>
  <c r="I2011" i="15"/>
  <c r="J2011" i="15"/>
  <c r="K2011" i="15"/>
  <c r="L2011" i="15"/>
  <c r="A2012" i="15"/>
  <c r="B2012" i="15"/>
  <c r="C2012" i="15"/>
  <c r="D2012" i="15"/>
  <c r="E2012" i="15"/>
  <c r="F2012" i="15"/>
  <c r="G2012" i="15"/>
  <c r="H2012" i="15"/>
  <c r="I2012" i="15"/>
  <c r="J2012" i="15"/>
  <c r="K2012" i="15"/>
  <c r="L2012" i="15"/>
  <c r="A2013" i="15"/>
  <c r="B2013" i="15"/>
  <c r="C2013" i="15"/>
  <c r="D2013" i="15"/>
  <c r="E2013" i="15"/>
  <c r="F2013" i="15"/>
  <c r="G2013" i="15"/>
  <c r="H2013" i="15"/>
  <c r="I2013" i="15"/>
  <c r="J2013" i="15"/>
  <c r="K2013" i="15"/>
  <c r="L2013" i="15"/>
  <c r="A2014" i="15"/>
  <c r="B2014" i="15"/>
  <c r="C2014" i="15"/>
  <c r="D2014" i="15"/>
  <c r="E2014" i="15"/>
  <c r="F2014" i="15"/>
  <c r="G2014" i="15"/>
  <c r="H2014" i="15"/>
  <c r="I2014" i="15"/>
  <c r="J2014" i="15"/>
  <c r="K2014" i="15"/>
  <c r="L2014" i="15"/>
  <c r="A2015" i="15"/>
  <c r="B2015" i="15"/>
  <c r="C2015" i="15"/>
  <c r="D2015" i="15"/>
  <c r="E2015" i="15"/>
  <c r="F2015" i="15"/>
  <c r="G2015" i="15"/>
  <c r="H2015" i="15"/>
  <c r="I2015" i="15"/>
  <c r="J2015" i="15"/>
  <c r="K2015" i="15"/>
  <c r="L2015" i="15"/>
  <c r="A2016" i="15"/>
  <c r="B2016" i="15"/>
  <c r="C2016" i="15"/>
  <c r="D2016" i="15"/>
  <c r="E2016" i="15"/>
  <c r="F2016" i="15"/>
  <c r="G2016" i="15"/>
  <c r="H2016" i="15"/>
  <c r="I2016" i="15"/>
  <c r="J2016" i="15"/>
  <c r="K2016" i="15"/>
  <c r="L2016" i="15"/>
  <c r="A2017" i="15"/>
  <c r="B2017" i="15"/>
  <c r="C2017" i="15"/>
  <c r="D2017" i="15"/>
  <c r="E2017" i="15"/>
  <c r="F2017" i="15"/>
  <c r="G2017" i="15"/>
  <c r="H2017" i="15"/>
  <c r="I2017" i="15"/>
  <c r="J2017" i="15"/>
  <c r="K2017" i="15"/>
  <c r="L2017" i="15"/>
  <c r="A2018" i="15"/>
  <c r="B2018" i="15"/>
  <c r="C2018" i="15"/>
  <c r="D2018" i="15"/>
  <c r="E2018" i="15"/>
  <c r="F2018" i="15"/>
  <c r="G2018" i="15"/>
  <c r="H2018" i="15"/>
  <c r="I2018" i="15"/>
  <c r="J2018" i="15"/>
  <c r="K2018" i="15"/>
  <c r="L2018" i="15"/>
  <c r="A2019" i="15"/>
  <c r="B2019" i="15"/>
  <c r="C2019" i="15"/>
  <c r="D2019" i="15"/>
  <c r="E2019" i="15"/>
  <c r="F2019" i="15"/>
  <c r="G2019" i="15"/>
  <c r="H2019" i="15"/>
  <c r="I2019" i="15"/>
  <c r="J2019" i="15"/>
  <c r="K2019" i="15"/>
  <c r="L2019" i="15"/>
  <c r="A2020" i="15"/>
  <c r="B2020" i="15"/>
  <c r="C2020" i="15"/>
  <c r="D2020" i="15"/>
  <c r="E2020" i="15"/>
  <c r="F2020" i="15"/>
  <c r="G2020" i="15"/>
  <c r="H2020" i="15"/>
  <c r="I2020" i="15"/>
  <c r="J2020" i="15"/>
  <c r="K2020" i="15"/>
  <c r="L2020" i="15"/>
  <c r="A2021" i="15"/>
  <c r="B2021" i="15"/>
  <c r="C2021" i="15"/>
  <c r="D2021" i="15"/>
  <c r="E2021" i="15"/>
  <c r="F2021" i="15"/>
  <c r="G2021" i="15"/>
  <c r="H2021" i="15"/>
  <c r="I2021" i="15"/>
  <c r="J2021" i="15"/>
  <c r="K2021" i="15"/>
  <c r="L2021" i="15"/>
  <c r="A2022" i="15"/>
  <c r="B2022" i="15"/>
  <c r="C2022" i="15"/>
  <c r="D2022" i="15"/>
  <c r="E2022" i="15"/>
  <c r="F2022" i="15"/>
  <c r="G2022" i="15"/>
  <c r="H2022" i="15"/>
  <c r="I2022" i="15"/>
  <c r="J2022" i="15"/>
  <c r="K2022" i="15"/>
  <c r="L2022" i="15"/>
  <c r="A2023" i="15"/>
  <c r="B2023" i="15"/>
  <c r="C2023" i="15"/>
  <c r="D2023" i="15"/>
  <c r="E2023" i="15"/>
  <c r="F2023" i="15"/>
  <c r="G2023" i="15"/>
  <c r="H2023" i="15"/>
  <c r="I2023" i="15"/>
  <c r="J2023" i="15"/>
  <c r="K2023" i="15"/>
  <c r="L2023" i="15"/>
  <c r="A2024" i="15"/>
  <c r="B2024" i="15"/>
  <c r="C2024" i="15"/>
  <c r="D2024" i="15"/>
  <c r="E2024" i="15"/>
  <c r="F2024" i="15"/>
  <c r="G2024" i="15"/>
  <c r="H2024" i="15"/>
  <c r="I2024" i="15"/>
  <c r="J2024" i="15"/>
  <c r="K2024" i="15"/>
  <c r="L2024" i="15"/>
  <c r="A2025" i="15"/>
  <c r="B2025" i="15"/>
  <c r="C2025" i="15"/>
  <c r="D2025" i="15"/>
  <c r="E2025" i="15"/>
  <c r="F2025" i="15"/>
  <c r="G2025" i="15"/>
  <c r="H2025" i="15"/>
  <c r="I2025" i="15"/>
  <c r="J2025" i="15"/>
  <c r="K2025" i="15"/>
  <c r="L2025" i="15"/>
  <c r="A2026" i="15"/>
  <c r="B2026" i="15"/>
  <c r="C2026" i="15"/>
  <c r="D2026" i="15"/>
  <c r="E2026" i="15"/>
  <c r="F2026" i="15"/>
  <c r="G2026" i="15"/>
  <c r="H2026" i="15"/>
  <c r="I2026" i="15"/>
  <c r="J2026" i="15"/>
  <c r="K2026" i="15"/>
  <c r="L2026" i="15"/>
  <c r="A2027" i="15"/>
  <c r="B2027" i="15"/>
  <c r="C2027" i="15"/>
  <c r="D2027" i="15"/>
  <c r="E2027" i="15"/>
  <c r="F2027" i="15"/>
  <c r="G2027" i="15"/>
  <c r="H2027" i="15"/>
  <c r="I2027" i="15"/>
  <c r="J2027" i="15"/>
  <c r="K2027" i="15"/>
  <c r="L2027" i="15"/>
  <c r="A2028" i="15"/>
  <c r="B2028" i="15"/>
  <c r="C2028" i="15"/>
  <c r="D2028" i="15"/>
  <c r="E2028" i="15"/>
  <c r="F2028" i="15"/>
  <c r="G2028" i="15"/>
  <c r="H2028" i="15"/>
  <c r="I2028" i="15"/>
  <c r="J2028" i="15"/>
  <c r="K2028" i="15"/>
  <c r="L2028" i="15"/>
  <c r="A2029" i="15"/>
  <c r="B2029" i="15"/>
  <c r="C2029" i="15"/>
  <c r="D2029" i="15"/>
  <c r="E2029" i="15"/>
  <c r="F2029" i="15"/>
  <c r="G2029" i="15"/>
  <c r="H2029" i="15"/>
  <c r="I2029" i="15"/>
  <c r="J2029" i="15"/>
  <c r="K2029" i="15"/>
  <c r="L2029" i="15"/>
  <c r="A2030" i="15"/>
  <c r="B2030" i="15"/>
  <c r="C2030" i="15"/>
  <c r="D2030" i="15"/>
  <c r="E2030" i="15"/>
  <c r="F2030" i="15"/>
  <c r="G2030" i="15"/>
  <c r="H2030" i="15"/>
  <c r="I2030" i="15"/>
  <c r="J2030" i="15"/>
  <c r="K2030" i="15"/>
  <c r="L2030" i="15"/>
  <c r="A2031" i="15"/>
  <c r="B2031" i="15"/>
  <c r="C2031" i="15"/>
  <c r="D2031" i="15"/>
  <c r="E2031" i="15"/>
  <c r="F2031" i="15"/>
  <c r="G2031" i="15"/>
  <c r="H2031" i="15"/>
  <c r="I2031" i="15"/>
  <c r="J2031" i="15"/>
  <c r="K2031" i="15"/>
  <c r="L2031" i="15"/>
  <c r="A2032" i="15"/>
  <c r="B2032" i="15"/>
  <c r="C2032" i="15"/>
  <c r="D2032" i="15"/>
  <c r="E2032" i="15"/>
  <c r="F2032" i="15"/>
  <c r="G2032" i="15"/>
  <c r="H2032" i="15"/>
  <c r="I2032" i="15"/>
  <c r="J2032" i="15"/>
  <c r="K2032" i="15"/>
  <c r="L2032" i="15"/>
  <c r="A2033" i="15"/>
  <c r="B2033" i="15"/>
  <c r="C2033" i="15"/>
  <c r="D2033" i="15"/>
  <c r="E2033" i="15"/>
  <c r="F2033" i="15"/>
  <c r="G2033" i="15"/>
  <c r="H2033" i="15"/>
  <c r="I2033" i="15"/>
  <c r="J2033" i="15"/>
  <c r="K2033" i="15"/>
  <c r="L2033" i="15"/>
  <c r="A2034" i="15"/>
  <c r="B2034" i="15"/>
  <c r="C2034" i="15"/>
  <c r="D2034" i="15"/>
  <c r="E2034" i="15"/>
  <c r="F2034" i="15"/>
  <c r="G2034" i="15"/>
  <c r="H2034" i="15"/>
  <c r="I2034" i="15"/>
  <c r="J2034" i="15"/>
  <c r="K2034" i="15"/>
  <c r="L2034" i="15"/>
  <c r="A2035" i="15"/>
  <c r="B2035" i="15"/>
  <c r="C2035" i="15"/>
  <c r="D2035" i="15"/>
  <c r="E2035" i="15"/>
  <c r="F2035" i="15"/>
  <c r="G2035" i="15"/>
  <c r="H2035" i="15"/>
  <c r="I2035" i="15"/>
  <c r="J2035" i="15"/>
  <c r="K2035" i="15"/>
  <c r="L2035" i="15"/>
  <c r="A2036" i="15"/>
  <c r="B2036" i="15"/>
  <c r="C2036" i="15"/>
  <c r="D2036" i="15"/>
  <c r="E2036" i="15"/>
  <c r="F2036" i="15"/>
  <c r="G2036" i="15"/>
  <c r="H2036" i="15"/>
  <c r="I2036" i="15"/>
  <c r="J2036" i="15"/>
  <c r="K2036" i="15"/>
  <c r="L2036" i="15"/>
  <c r="A2037" i="15"/>
  <c r="B2037" i="15"/>
  <c r="C2037" i="15"/>
  <c r="D2037" i="15"/>
  <c r="E2037" i="15"/>
  <c r="F2037" i="15"/>
  <c r="G2037" i="15"/>
  <c r="H2037" i="15"/>
  <c r="I2037" i="15"/>
  <c r="J2037" i="15"/>
  <c r="K2037" i="15"/>
  <c r="L2037" i="15"/>
  <c r="A2038" i="15"/>
  <c r="B2038" i="15"/>
  <c r="C2038" i="15"/>
  <c r="D2038" i="15"/>
  <c r="E2038" i="15"/>
  <c r="F2038" i="15"/>
  <c r="G2038" i="15"/>
  <c r="H2038" i="15"/>
  <c r="I2038" i="15"/>
  <c r="J2038" i="15"/>
  <c r="K2038" i="15"/>
  <c r="L2038" i="15"/>
  <c r="A2039" i="15"/>
  <c r="B2039" i="15"/>
  <c r="C2039" i="15"/>
  <c r="D2039" i="15"/>
  <c r="E2039" i="15"/>
  <c r="F2039" i="15"/>
  <c r="G2039" i="15"/>
  <c r="H2039" i="15"/>
  <c r="I2039" i="15"/>
  <c r="J2039" i="15"/>
  <c r="K2039" i="15"/>
  <c r="L2039" i="15"/>
  <c r="A2040" i="15"/>
  <c r="B2040" i="15"/>
  <c r="C2040" i="15"/>
  <c r="D2040" i="15"/>
  <c r="E2040" i="15"/>
  <c r="F2040" i="15"/>
  <c r="G2040" i="15"/>
  <c r="H2040" i="15"/>
  <c r="I2040" i="15"/>
  <c r="J2040" i="15"/>
  <c r="K2040" i="15"/>
  <c r="L2040" i="15"/>
  <c r="A2041" i="15"/>
  <c r="B2041" i="15"/>
  <c r="C2041" i="15"/>
  <c r="D2041" i="15"/>
  <c r="E2041" i="15"/>
  <c r="F2041" i="15"/>
  <c r="G2041" i="15"/>
  <c r="H2041" i="15"/>
  <c r="I2041" i="15"/>
  <c r="J2041" i="15"/>
  <c r="K2041" i="15"/>
  <c r="L2041" i="15"/>
  <c r="A2042" i="15"/>
  <c r="B2042" i="15"/>
  <c r="C2042" i="15"/>
  <c r="D2042" i="15"/>
  <c r="E2042" i="15"/>
  <c r="F2042" i="15"/>
  <c r="G2042" i="15"/>
  <c r="H2042" i="15"/>
  <c r="I2042" i="15"/>
  <c r="J2042" i="15"/>
  <c r="K2042" i="15"/>
  <c r="L2042" i="15"/>
  <c r="A2043" i="15"/>
  <c r="B2043" i="15"/>
  <c r="C2043" i="15"/>
  <c r="D2043" i="15"/>
  <c r="E2043" i="15"/>
  <c r="F2043" i="15"/>
  <c r="G2043" i="15"/>
  <c r="H2043" i="15"/>
  <c r="I2043" i="15"/>
  <c r="J2043" i="15"/>
  <c r="K2043" i="15"/>
  <c r="L2043" i="15"/>
  <c r="A2044" i="15"/>
  <c r="B2044" i="15"/>
  <c r="C2044" i="15"/>
  <c r="D2044" i="15"/>
  <c r="E2044" i="15"/>
  <c r="F2044" i="15"/>
  <c r="G2044" i="15"/>
  <c r="H2044" i="15"/>
  <c r="I2044" i="15"/>
  <c r="J2044" i="15"/>
  <c r="K2044" i="15"/>
  <c r="L2044" i="15"/>
  <c r="A2045" i="15"/>
  <c r="B2045" i="15"/>
  <c r="C2045" i="15"/>
  <c r="D2045" i="15"/>
  <c r="E2045" i="15"/>
  <c r="F2045" i="15"/>
  <c r="G2045" i="15"/>
  <c r="H2045" i="15"/>
  <c r="I2045" i="15"/>
  <c r="J2045" i="15"/>
  <c r="K2045" i="15"/>
  <c r="L2045" i="15"/>
  <c r="A2046" i="15"/>
  <c r="B2046" i="15"/>
  <c r="C2046" i="15"/>
  <c r="D2046" i="15"/>
  <c r="E2046" i="15"/>
  <c r="F2046" i="15"/>
  <c r="G2046" i="15"/>
  <c r="H2046" i="15"/>
  <c r="I2046" i="15"/>
  <c r="J2046" i="15"/>
  <c r="K2046" i="15"/>
  <c r="L2046" i="15"/>
  <c r="A2047" i="15"/>
  <c r="B2047" i="15"/>
  <c r="C2047" i="15"/>
  <c r="D2047" i="15"/>
  <c r="E2047" i="15"/>
  <c r="F2047" i="15"/>
  <c r="G2047" i="15"/>
  <c r="H2047" i="15"/>
  <c r="I2047" i="15"/>
  <c r="J2047" i="15"/>
  <c r="K2047" i="15"/>
  <c r="L2047" i="15"/>
  <c r="A2048" i="15"/>
  <c r="B2048" i="15"/>
  <c r="C2048" i="15"/>
  <c r="D2048" i="15"/>
  <c r="E2048" i="15"/>
  <c r="F2048" i="15"/>
  <c r="G2048" i="15"/>
  <c r="H2048" i="15"/>
  <c r="I2048" i="15"/>
  <c r="J2048" i="15"/>
  <c r="K2048" i="15"/>
  <c r="L2048" i="15"/>
  <c r="A2049" i="15"/>
  <c r="B2049" i="15"/>
  <c r="C2049" i="15"/>
  <c r="D2049" i="15"/>
  <c r="E2049" i="15"/>
  <c r="F2049" i="15"/>
  <c r="G2049" i="15"/>
  <c r="H2049" i="15"/>
  <c r="I2049" i="15"/>
  <c r="J2049" i="15"/>
  <c r="K2049" i="15"/>
  <c r="L2049" i="15"/>
  <c r="A2050" i="15"/>
  <c r="B2050" i="15"/>
  <c r="C2050" i="15"/>
  <c r="D2050" i="15"/>
  <c r="E2050" i="15"/>
  <c r="F2050" i="15"/>
  <c r="G2050" i="15"/>
  <c r="H2050" i="15"/>
  <c r="I2050" i="15"/>
  <c r="J2050" i="15"/>
  <c r="K2050" i="15"/>
  <c r="L2050" i="15"/>
  <c r="A2051" i="15"/>
  <c r="B2051" i="15"/>
  <c r="C2051" i="15"/>
  <c r="D2051" i="15"/>
  <c r="E2051" i="15"/>
  <c r="F2051" i="15"/>
  <c r="G2051" i="15"/>
  <c r="H2051" i="15"/>
  <c r="I2051" i="15"/>
  <c r="J2051" i="15"/>
  <c r="K2051" i="15"/>
  <c r="L2051" i="15"/>
  <c r="A2052" i="15"/>
  <c r="B2052" i="15"/>
  <c r="C2052" i="15"/>
  <c r="D2052" i="15"/>
  <c r="E2052" i="15"/>
  <c r="F2052" i="15"/>
  <c r="G2052" i="15"/>
  <c r="H2052" i="15"/>
  <c r="I2052" i="15"/>
  <c r="J2052" i="15"/>
  <c r="K2052" i="15"/>
  <c r="L2052" i="15"/>
  <c r="A2053" i="15"/>
  <c r="B2053" i="15"/>
  <c r="C2053" i="15"/>
  <c r="D2053" i="15"/>
  <c r="E2053" i="15"/>
  <c r="F2053" i="15"/>
  <c r="G2053" i="15"/>
  <c r="H2053" i="15"/>
  <c r="I2053" i="15"/>
  <c r="J2053" i="15"/>
  <c r="K2053" i="15"/>
  <c r="L2053" i="15"/>
  <c r="A2054" i="15"/>
  <c r="B2054" i="15"/>
  <c r="C2054" i="15"/>
  <c r="D2054" i="15"/>
  <c r="E2054" i="15"/>
  <c r="F2054" i="15"/>
  <c r="G2054" i="15"/>
  <c r="H2054" i="15"/>
  <c r="I2054" i="15"/>
  <c r="J2054" i="15"/>
  <c r="K2054" i="15"/>
  <c r="L2054" i="15"/>
  <c r="A2055" i="15"/>
  <c r="B2055" i="15"/>
  <c r="C2055" i="15"/>
  <c r="D2055" i="15"/>
  <c r="E2055" i="15"/>
  <c r="F2055" i="15"/>
  <c r="G2055" i="15"/>
  <c r="H2055" i="15"/>
  <c r="I2055" i="15"/>
  <c r="J2055" i="15"/>
  <c r="K2055" i="15"/>
  <c r="L2055" i="15"/>
  <c r="A2056" i="15"/>
  <c r="B2056" i="15"/>
  <c r="C2056" i="15"/>
  <c r="D2056" i="15"/>
  <c r="E2056" i="15"/>
  <c r="F2056" i="15"/>
  <c r="G2056" i="15"/>
  <c r="H2056" i="15"/>
  <c r="I2056" i="15"/>
  <c r="J2056" i="15"/>
  <c r="K2056" i="15"/>
  <c r="L2056" i="15"/>
  <c r="A2057" i="15"/>
  <c r="B2057" i="15"/>
  <c r="C2057" i="15"/>
  <c r="D2057" i="15"/>
  <c r="E2057" i="15"/>
  <c r="F2057" i="15"/>
  <c r="G2057" i="15"/>
  <c r="H2057" i="15"/>
  <c r="I2057" i="15"/>
  <c r="J2057" i="15"/>
  <c r="K2057" i="15"/>
  <c r="L2057" i="15"/>
  <c r="A2058" i="15"/>
  <c r="B2058" i="15"/>
  <c r="C2058" i="15"/>
  <c r="D2058" i="15"/>
  <c r="E2058" i="15"/>
  <c r="F2058" i="15"/>
  <c r="G2058" i="15"/>
  <c r="H2058" i="15"/>
  <c r="I2058" i="15"/>
  <c r="J2058" i="15"/>
  <c r="K2058" i="15"/>
  <c r="L2058" i="15"/>
  <c r="A2059" i="15"/>
  <c r="B2059" i="15"/>
  <c r="C2059" i="15"/>
  <c r="D2059" i="15"/>
  <c r="E2059" i="15"/>
  <c r="F2059" i="15"/>
  <c r="G2059" i="15"/>
  <c r="H2059" i="15"/>
  <c r="I2059" i="15"/>
  <c r="J2059" i="15"/>
  <c r="K2059" i="15"/>
  <c r="L2059" i="15"/>
  <c r="A2060" i="15"/>
  <c r="B2060" i="15"/>
  <c r="C2060" i="15"/>
  <c r="D2060" i="15"/>
  <c r="E2060" i="15"/>
  <c r="F2060" i="15"/>
  <c r="G2060" i="15"/>
  <c r="H2060" i="15"/>
  <c r="I2060" i="15"/>
  <c r="J2060" i="15"/>
  <c r="K2060" i="15"/>
  <c r="L2060" i="15"/>
  <c r="A2061" i="15"/>
  <c r="B2061" i="15"/>
  <c r="C2061" i="15"/>
  <c r="D2061" i="15"/>
  <c r="E2061" i="15"/>
  <c r="F2061" i="15"/>
  <c r="G2061" i="15"/>
  <c r="H2061" i="15"/>
  <c r="I2061" i="15"/>
  <c r="J2061" i="15"/>
  <c r="K2061" i="15"/>
  <c r="L2061" i="15"/>
  <c r="A2062" i="15"/>
  <c r="B2062" i="15"/>
  <c r="C2062" i="15"/>
  <c r="D2062" i="15"/>
  <c r="E2062" i="15"/>
  <c r="F2062" i="15"/>
  <c r="G2062" i="15"/>
  <c r="H2062" i="15"/>
  <c r="I2062" i="15"/>
  <c r="J2062" i="15"/>
  <c r="K2062" i="15"/>
  <c r="L2062" i="15"/>
  <c r="A2063" i="15"/>
  <c r="B2063" i="15"/>
  <c r="C2063" i="15"/>
  <c r="D2063" i="15"/>
  <c r="E2063" i="15"/>
  <c r="F2063" i="15"/>
  <c r="G2063" i="15"/>
  <c r="H2063" i="15"/>
  <c r="I2063" i="15"/>
  <c r="J2063" i="15"/>
  <c r="K2063" i="15"/>
  <c r="L2063" i="15"/>
  <c r="A2064" i="15"/>
  <c r="B2064" i="15"/>
  <c r="C2064" i="15"/>
  <c r="D2064" i="15"/>
  <c r="E2064" i="15"/>
  <c r="F2064" i="15"/>
  <c r="G2064" i="15"/>
  <c r="H2064" i="15"/>
  <c r="I2064" i="15"/>
  <c r="J2064" i="15"/>
  <c r="K2064" i="15"/>
  <c r="L2064" i="15"/>
  <c r="A2065" i="15"/>
  <c r="B2065" i="15"/>
  <c r="C2065" i="15"/>
  <c r="D2065" i="15"/>
  <c r="E2065" i="15"/>
  <c r="F2065" i="15"/>
  <c r="G2065" i="15"/>
  <c r="H2065" i="15"/>
  <c r="I2065" i="15"/>
  <c r="J2065" i="15"/>
  <c r="K2065" i="15"/>
  <c r="L2065" i="15"/>
  <c r="A2066" i="15"/>
  <c r="B2066" i="15"/>
  <c r="C2066" i="15"/>
  <c r="D2066" i="15"/>
  <c r="E2066" i="15"/>
  <c r="F2066" i="15"/>
  <c r="G2066" i="15"/>
  <c r="H2066" i="15"/>
  <c r="I2066" i="15"/>
  <c r="J2066" i="15"/>
  <c r="K2066" i="15"/>
  <c r="L2066" i="15"/>
  <c r="A2067" i="15"/>
  <c r="B2067" i="15"/>
  <c r="C2067" i="15"/>
  <c r="D2067" i="15"/>
  <c r="E2067" i="15"/>
  <c r="F2067" i="15"/>
  <c r="G2067" i="15"/>
  <c r="H2067" i="15"/>
  <c r="I2067" i="15"/>
  <c r="J2067" i="15"/>
  <c r="K2067" i="15"/>
  <c r="L2067" i="15"/>
  <c r="A2068" i="15"/>
  <c r="B2068" i="15"/>
  <c r="C2068" i="15"/>
  <c r="D2068" i="15"/>
  <c r="E2068" i="15"/>
  <c r="F2068" i="15"/>
  <c r="G2068" i="15"/>
  <c r="H2068" i="15"/>
  <c r="I2068" i="15"/>
  <c r="J2068" i="15"/>
  <c r="K2068" i="15"/>
  <c r="L2068" i="15"/>
  <c r="A2069" i="15"/>
  <c r="B2069" i="15"/>
  <c r="C2069" i="15"/>
  <c r="D2069" i="15"/>
  <c r="E2069" i="15"/>
  <c r="F2069" i="15"/>
  <c r="G2069" i="15"/>
  <c r="H2069" i="15"/>
  <c r="I2069" i="15"/>
  <c r="J2069" i="15"/>
  <c r="K2069" i="15"/>
  <c r="L2069" i="15"/>
  <c r="A2070" i="15"/>
  <c r="B2070" i="15"/>
  <c r="C2070" i="15"/>
  <c r="D2070" i="15"/>
  <c r="E2070" i="15"/>
  <c r="F2070" i="15"/>
  <c r="G2070" i="15"/>
  <c r="H2070" i="15"/>
  <c r="I2070" i="15"/>
  <c r="J2070" i="15"/>
  <c r="K2070" i="15"/>
  <c r="L2070" i="15"/>
  <c r="A2071" i="15"/>
  <c r="B2071" i="15"/>
  <c r="C2071" i="15"/>
  <c r="D2071" i="15"/>
  <c r="E2071" i="15"/>
  <c r="F2071" i="15"/>
  <c r="G2071" i="15"/>
  <c r="H2071" i="15"/>
  <c r="I2071" i="15"/>
  <c r="J2071" i="15"/>
  <c r="K2071" i="15"/>
  <c r="L2071" i="15"/>
  <c r="A2072" i="15"/>
  <c r="B2072" i="15"/>
  <c r="C2072" i="15"/>
  <c r="D2072" i="15"/>
  <c r="E2072" i="15"/>
  <c r="F2072" i="15"/>
  <c r="G2072" i="15"/>
  <c r="H2072" i="15"/>
  <c r="I2072" i="15"/>
  <c r="J2072" i="15"/>
  <c r="K2072" i="15"/>
  <c r="L2072" i="15"/>
  <c r="A1500" i="15"/>
  <c r="B1500" i="15"/>
  <c r="C1500" i="15"/>
  <c r="D1500" i="15"/>
  <c r="E1500" i="15"/>
  <c r="F1500" i="15"/>
  <c r="G1500" i="15"/>
  <c r="H1500" i="15"/>
  <c r="I1500" i="15"/>
  <c r="J1500" i="15"/>
  <c r="K1500" i="15"/>
  <c r="L1500" i="15"/>
  <c r="A1501" i="15"/>
  <c r="B1501" i="15"/>
  <c r="C1501" i="15"/>
  <c r="D1501" i="15"/>
  <c r="E1501" i="15"/>
  <c r="F1501" i="15"/>
  <c r="G1501" i="15"/>
  <c r="H1501" i="15"/>
  <c r="I1501" i="15"/>
  <c r="J1501" i="15"/>
  <c r="K1501" i="15"/>
  <c r="L1501" i="15"/>
  <c r="A1502" i="15"/>
  <c r="B1502" i="15"/>
  <c r="C1502" i="15"/>
  <c r="D1502" i="15"/>
  <c r="E1502" i="15"/>
  <c r="F1502" i="15"/>
  <c r="G1502" i="15"/>
  <c r="H1502" i="15"/>
  <c r="I1502" i="15"/>
  <c r="J1502" i="15"/>
  <c r="K1502" i="15"/>
  <c r="L1502" i="15"/>
  <c r="A1503" i="15"/>
  <c r="B1503" i="15"/>
  <c r="C1503" i="15"/>
  <c r="D1503" i="15"/>
  <c r="E1503" i="15"/>
  <c r="F1503" i="15"/>
  <c r="G1503" i="15"/>
  <c r="H1503" i="15"/>
  <c r="I1503" i="15"/>
  <c r="J1503" i="15"/>
  <c r="K1503" i="15"/>
  <c r="L1503" i="15"/>
  <c r="A1504" i="15"/>
  <c r="B1504" i="15"/>
  <c r="C1504" i="15"/>
  <c r="D1504" i="15"/>
  <c r="E1504" i="15"/>
  <c r="F1504" i="15"/>
  <c r="G1504" i="15"/>
  <c r="H1504" i="15"/>
  <c r="I1504" i="15"/>
  <c r="J1504" i="15"/>
  <c r="K1504" i="15"/>
  <c r="L1504" i="15"/>
  <c r="A1505" i="15"/>
  <c r="B1505" i="15"/>
  <c r="C1505" i="15"/>
  <c r="D1505" i="15"/>
  <c r="E1505" i="15"/>
  <c r="F1505" i="15"/>
  <c r="G1505" i="15"/>
  <c r="H1505" i="15"/>
  <c r="I1505" i="15"/>
  <c r="J1505" i="15"/>
  <c r="K1505" i="15"/>
  <c r="L1505" i="15"/>
  <c r="A1506" i="15"/>
  <c r="B1506" i="15"/>
  <c r="C1506" i="15"/>
  <c r="D1506" i="15"/>
  <c r="E1506" i="15"/>
  <c r="F1506" i="15"/>
  <c r="G1506" i="15"/>
  <c r="H1506" i="15"/>
  <c r="I1506" i="15"/>
  <c r="J1506" i="15"/>
  <c r="K1506" i="15"/>
  <c r="L1506" i="15"/>
  <c r="A1507" i="15"/>
  <c r="B1507" i="15"/>
  <c r="C1507" i="15"/>
  <c r="D1507" i="15"/>
  <c r="E1507" i="15"/>
  <c r="F1507" i="15"/>
  <c r="G1507" i="15"/>
  <c r="H1507" i="15"/>
  <c r="I1507" i="15"/>
  <c r="J1507" i="15"/>
  <c r="K1507" i="15"/>
  <c r="L1507" i="15"/>
  <c r="A1508" i="15"/>
  <c r="B1508" i="15"/>
  <c r="C1508" i="15"/>
  <c r="D1508" i="15"/>
  <c r="E1508" i="15"/>
  <c r="F1508" i="15"/>
  <c r="G1508" i="15"/>
  <c r="H1508" i="15"/>
  <c r="I1508" i="15"/>
  <c r="J1508" i="15"/>
  <c r="K1508" i="15"/>
  <c r="L1508" i="15"/>
  <c r="A1509" i="15"/>
  <c r="B1509" i="15"/>
  <c r="C1509" i="15"/>
  <c r="D1509" i="15"/>
  <c r="E1509" i="15"/>
  <c r="F1509" i="15"/>
  <c r="G1509" i="15"/>
  <c r="H1509" i="15"/>
  <c r="I1509" i="15"/>
  <c r="J1509" i="15"/>
  <c r="K1509" i="15"/>
  <c r="L1509" i="15"/>
  <c r="A1510" i="15"/>
  <c r="B1510" i="15"/>
  <c r="C1510" i="15"/>
  <c r="D1510" i="15"/>
  <c r="E1510" i="15"/>
  <c r="F1510" i="15"/>
  <c r="G1510" i="15"/>
  <c r="H1510" i="15"/>
  <c r="I1510" i="15"/>
  <c r="J1510" i="15"/>
  <c r="K1510" i="15"/>
  <c r="L1510" i="15"/>
  <c r="A1511" i="15"/>
  <c r="B1511" i="15"/>
  <c r="C1511" i="15"/>
  <c r="D1511" i="15"/>
  <c r="E1511" i="15"/>
  <c r="F1511" i="15"/>
  <c r="G1511" i="15"/>
  <c r="H1511" i="15"/>
  <c r="I1511" i="15"/>
  <c r="J1511" i="15"/>
  <c r="K1511" i="15"/>
  <c r="L1511" i="15"/>
  <c r="A1512" i="15"/>
  <c r="B1512" i="15"/>
  <c r="C1512" i="15"/>
  <c r="D1512" i="15"/>
  <c r="E1512" i="15"/>
  <c r="F1512" i="15"/>
  <c r="G1512" i="15"/>
  <c r="H1512" i="15"/>
  <c r="I1512" i="15"/>
  <c r="J1512" i="15"/>
  <c r="K1512" i="15"/>
  <c r="L1512" i="15"/>
  <c r="A1513" i="15"/>
  <c r="B1513" i="15"/>
  <c r="C1513" i="15"/>
  <c r="D1513" i="15"/>
  <c r="E1513" i="15"/>
  <c r="F1513" i="15"/>
  <c r="G1513" i="15"/>
  <c r="H1513" i="15"/>
  <c r="I1513" i="15"/>
  <c r="J1513" i="15"/>
  <c r="K1513" i="15"/>
  <c r="L1513" i="15"/>
  <c r="A1514" i="15"/>
  <c r="B1514" i="15"/>
  <c r="C1514" i="15"/>
  <c r="D1514" i="15"/>
  <c r="E1514" i="15"/>
  <c r="F1514" i="15"/>
  <c r="G1514" i="15"/>
  <c r="H1514" i="15"/>
  <c r="I1514" i="15"/>
  <c r="J1514" i="15"/>
  <c r="K1514" i="15"/>
  <c r="L1514" i="15"/>
  <c r="A1515" i="15"/>
  <c r="B1515" i="15"/>
  <c r="C1515" i="15"/>
  <c r="D1515" i="15"/>
  <c r="E1515" i="15"/>
  <c r="F1515" i="15"/>
  <c r="G1515" i="15"/>
  <c r="H1515" i="15"/>
  <c r="I1515" i="15"/>
  <c r="J1515" i="15"/>
  <c r="K1515" i="15"/>
  <c r="L1515" i="15"/>
  <c r="A1516" i="15"/>
  <c r="B1516" i="15"/>
  <c r="C1516" i="15"/>
  <c r="D1516" i="15"/>
  <c r="E1516" i="15"/>
  <c r="F1516" i="15"/>
  <c r="G1516" i="15"/>
  <c r="H1516" i="15"/>
  <c r="I1516" i="15"/>
  <c r="J1516" i="15"/>
  <c r="K1516" i="15"/>
  <c r="L1516" i="15"/>
  <c r="A1517" i="15"/>
  <c r="B1517" i="15"/>
  <c r="C1517" i="15"/>
  <c r="D1517" i="15"/>
  <c r="E1517" i="15"/>
  <c r="F1517" i="15"/>
  <c r="G1517" i="15"/>
  <c r="H1517" i="15"/>
  <c r="I1517" i="15"/>
  <c r="J1517" i="15"/>
  <c r="K1517" i="15"/>
  <c r="L1517" i="15"/>
  <c r="A1518" i="15"/>
  <c r="B1518" i="15"/>
  <c r="C1518" i="15"/>
  <c r="D1518" i="15"/>
  <c r="E1518" i="15"/>
  <c r="F1518" i="15"/>
  <c r="G1518" i="15"/>
  <c r="H1518" i="15"/>
  <c r="I1518" i="15"/>
  <c r="J1518" i="15"/>
  <c r="K1518" i="15"/>
  <c r="L1518" i="15"/>
  <c r="A1519" i="15"/>
  <c r="B1519" i="15"/>
  <c r="C1519" i="15"/>
  <c r="D1519" i="15"/>
  <c r="E1519" i="15"/>
  <c r="F1519" i="15"/>
  <c r="G1519" i="15"/>
  <c r="H1519" i="15"/>
  <c r="I1519" i="15"/>
  <c r="J1519" i="15"/>
  <c r="K1519" i="15"/>
  <c r="L1519" i="15"/>
  <c r="A1520" i="15"/>
  <c r="B1520" i="15"/>
  <c r="C1520" i="15"/>
  <c r="D1520" i="15"/>
  <c r="E1520" i="15"/>
  <c r="F1520" i="15"/>
  <c r="G1520" i="15"/>
  <c r="H1520" i="15"/>
  <c r="I1520" i="15"/>
  <c r="J1520" i="15"/>
  <c r="K1520" i="15"/>
  <c r="L1520" i="15"/>
  <c r="A1521" i="15"/>
  <c r="B1521" i="15"/>
  <c r="C1521" i="15"/>
  <c r="D1521" i="15"/>
  <c r="E1521" i="15"/>
  <c r="F1521" i="15"/>
  <c r="G1521" i="15"/>
  <c r="H1521" i="15"/>
  <c r="I1521" i="15"/>
  <c r="J1521" i="15"/>
  <c r="K1521" i="15"/>
  <c r="L1521" i="15"/>
  <c r="A1522" i="15"/>
  <c r="B1522" i="15"/>
  <c r="C1522" i="15"/>
  <c r="D1522" i="15"/>
  <c r="E1522" i="15"/>
  <c r="F1522" i="15"/>
  <c r="G1522" i="15"/>
  <c r="H1522" i="15"/>
  <c r="I1522" i="15"/>
  <c r="J1522" i="15"/>
  <c r="K1522" i="15"/>
  <c r="L1522" i="15"/>
  <c r="A1523" i="15"/>
  <c r="B1523" i="15"/>
  <c r="C1523" i="15"/>
  <c r="D1523" i="15"/>
  <c r="E1523" i="15"/>
  <c r="F1523" i="15"/>
  <c r="G1523" i="15"/>
  <c r="H1523" i="15"/>
  <c r="I1523" i="15"/>
  <c r="J1523" i="15"/>
  <c r="K1523" i="15"/>
  <c r="L1523" i="15"/>
  <c r="A1524" i="15"/>
  <c r="B1524" i="15"/>
  <c r="C1524" i="15"/>
  <c r="D1524" i="15"/>
  <c r="E1524" i="15"/>
  <c r="F1524" i="15"/>
  <c r="G1524" i="15"/>
  <c r="H1524" i="15"/>
  <c r="I1524" i="15"/>
  <c r="J1524" i="15"/>
  <c r="K1524" i="15"/>
  <c r="L1524" i="15"/>
  <c r="A1525" i="15"/>
  <c r="B1525" i="15"/>
  <c r="C1525" i="15"/>
  <c r="D1525" i="15"/>
  <c r="E1525" i="15"/>
  <c r="F1525" i="15"/>
  <c r="G1525" i="15"/>
  <c r="H1525" i="15"/>
  <c r="I1525" i="15"/>
  <c r="J1525" i="15"/>
  <c r="K1525" i="15"/>
  <c r="L1525" i="15"/>
  <c r="A1526" i="15"/>
  <c r="B1526" i="15"/>
  <c r="C1526" i="15"/>
  <c r="D1526" i="15"/>
  <c r="E1526" i="15"/>
  <c r="F1526" i="15"/>
  <c r="G1526" i="15"/>
  <c r="H1526" i="15"/>
  <c r="I1526" i="15"/>
  <c r="J1526" i="15"/>
  <c r="K1526" i="15"/>
  <c r="L1526" i="15"/>
  <c r="A1527" i="15"/>
  <c r="B1527" i="15"/>
  <c r="C1527" i="15"/>
  <c r="D1527" i="15"/>
  <c r="E1527" i="15"/>
  <c r="F1527" i="15"/>
  <c r="G1527" i="15"/>
  <c r="H1527" i="15"/>
  <c r="I1527" i="15"/>
  <c r="J1527" i="15"/>
  <c r="K1527" i="15"/>
  <c r="L1527" i="15"/>
  <c r="A1528" i="15"/>
  <c r="B1528" i="15"/>
  <c r="C1528" i="15"/>
  <c r="D1528" i="15"/>
  <c r="E1528" i="15"/>
  <c r="F1528" i="15"/>
  <c r="G1528" i="15"/>
  <c r="H1528" i="15"/>
  <c r="I1528" i="15"/>
  <c r="J1528" i="15"/>
  <c r="K1528" i="15"/>
  <c r="L1528" i="15"/>
  <c r="A1529" i="15"/>
  <c r="B1529" i="15"/>
  <c r="C1529" i="15"/>
  <c r="D1529" i="15"/>
  <c r="E1529" i="15"/>
  <c r="F1529" i="15"/>
  <c r="G1529" i="15"/>
  <c r="H1529" i="15"/>
  <c r="I1529" i="15"/>
  <c r="J1529" i="15"/>
  <c r="K1529" i="15"/>
  <c r="L1529" i="15"/>
  <c r="A1530" i="15"/>
  <c r="B1530" i="15"/>
  <c r="C1530" i="15"/>
  <c r="D1530" i="15"/>
  <c r="E1530" i="15"/>
  <c r="F1530" i="15"/>
  <c r="G1530" i="15"/>
  <c r="H1530" i="15"/>
  <c r="I1530" i="15"/>
  <c r="J1530" i="15"/>
  <c r="K1530" i="15"/>
  <c r="L1530" i="15"/>
  <c r="A1531" i="15"/>
  <c r="B1531" i="15"/>
  <c r="C1531" i="15"/>
  <c r="D1531" i="15"/>
  <c r="E1531" i="15"/>
  <c r="F1531" i="15"/>
  <c r="G1531" i="15"/>
  <c r="H1531" i="15"/>
  <c r="I1531" i="15"/>
  <c r="J1531" i="15"/>
  <c r="K1531" i="15"/>
  <c r="L1531" i="15"/>
  <c r="A1532" i="15"/>
  <c r="B1532" i="15"/>
  <c r="C1532" i="15"/>
  <c r="D1532" i="15"/>
  <c r="E1532" i="15"/>
  <c r="F1532" i="15"/>
  <c r="G1532" i="15"/>
  <c r="H1532" i="15"/>
  <c r="I1532" i="15"/>
  <c r="J1532" i="15"/>
  <c r="K1532" i="15"/>
  <c r="L1532" i="15"/>
  <c r="A1533" i="15"/>
  <c r="B1533" i="15"/>
  <c r="C1533" i="15"/>
  <c r="D1533" i="15"/>
  <c r="E1533" i="15"/>
  <c r="F1533" i="15"/>
  <c r="G1533" i="15"/>
  <c r="H1533" i="15"/>
  <c r="I1533" i="15"/>
  <c r="J1533" i="15"/>
  <c r="K1533" i="15"/>
  <c r="L1533" i="15"/>
  <c r="A1534" i="15"/>
  <c r="B1534" i="15"/>
  <c r="C1534" i="15"/>
  <c r="D1534" i="15"/>
  <c r="E1534" i="15"/>
  <c r="F1534" i="15"/>
  <c r="G1534" i="15"/>
  <c r="H1534" i="15"/>
  <c r="I1534" i="15"/>
  <c r="J1534" i="15"/>
  <c r="K1534" i="15"/>
  <c r="L1534" i="15"/>
  <c r="A1535" i="15"/>
  <c r="B1535" i="15"/>
  <c r="C1535" i="15"/>
  <c r="D1535" i="15"/>
  <c r="E1535" i="15"/>
  <c r="F1535" i="15"/>
  <c r="G1535" i="15"/>
  <c r="H1535" i="15"/>
  <c r="I1535" i="15"/>
  <c r="J1535" i="15"/>
  <c r="K1535" i="15"/>
  <c r="L1535" i="15"/>
  <c r="A1536" i="15"/>
  <c r="B1536" i="15"/>
  <c r="C1536" i="15"/>
  <c r="D1536" i="15"/>
  <c r="E1536" i="15"/>
  <c r="F1536" i="15"/>
  <c r="G1536" i="15"/>
  <c r="H1536" i="15"/>
  <c r="I1536" i="15"/>
  <c r="J1536" i="15"/>
  <c r="K1536" i="15"/>
  <c r="L1536" i="15"/>
  <c r="A1537" i="15"/>
  <c r="B1537" i="15"/>
  <c r="C1537" i="15"/>
  <c r="D1537" i="15"/>
  <c r="E1537" i="15"/>
  <c r="F1537" i="15"/>
  <c r="G1537" i="15"/>
  <c r="H1537" i="15"/>
  <c r="I1537" i="15"/>
  <c r="J1537" i="15"/>
  <c r="K1537" i="15"/>
  <c r="L1537" i="15"/>
  <c r="A1538" i="15"/>
  <c r="B1538" i="15"/>
  <c r="C1538" i="15"/>
  <c r="D1538" i="15"/>
  <c r="E1538" i="15"/>
  <c r="F1538" i="15"/>
  <c r="G1538" i="15"/>
  <c r="H1538" i="15"/>
  <c r="I1538" i="15"/>
  <c r="J1538" i="15"/>
  <c r="K1538" i="15"/>
  <c r="L1538" i="15"/>
  <c r="A1539" i="15"/>
  <c r="B1539" i="15"/>
  <c r="C1539" i="15"/>
  <c r="D1539" i="15"/>
  <c r="E1539" i="15"/>
  <c r="F1539" i="15"/>
  <c r="G1539" i="15"/>
  <c r="H1539" i="15"/>
  <c r="I1539" i="15"/>
  <c r="J1539" i="15"/>
  <c r="K1539" i="15"/>
  <c r="L1539" i="15"/>
  <c r="A1540" i="15"/>
  <c r="B1540" i="15"/>
  <c r="C1540" i="15"/>
  <c r="D1540" i="15"/>
  <c r="E1540" i="15"/>
  <c r="F1540" i="15"/>
  <c r="G1540" i="15"/>
  <c r="H1540" i="15"/>
  <c r="I1540" i="15"/>
  <c r="J1540" i="15"/>
  <c r="K1540" i="15"/>
  <c r="L1540" i="15"/>
  <c r="A1541" i="15"/>
  <c r="B1541" i="15"/>
  <c r="C1541" i="15"/>
  <c r="D1541" i="15"/>
  <c r="E1541" i="15"/>
  <c r="F1541" i="15"/>
  <c r="G1541" i="15"/>
  <c r="H1541" i="15"/>
  <c r="I1541" i="15"/>
  <c r="J1541" i="15"/>
  <c r="K1541" i="15"/>
  <c r="L1541" i="15"/>
  <c r="A1542" i="15"/>
  <c r="B1542" i="15"/>
  <c r="C1542" i="15"/>
  <c r="D1542" i="15"/>
  <c r="E1542" i="15"/>
  <c r="F1542" i="15"/>
  <c r="G1542" i="15"/>
  <c r="H1542" i="15"/>
  <c r="I1542" i="15"/>
  <c r="J1542" i="15"/>
  <c r="K1542" i="15"/>
  <c r="L1542" i="15"/>
  <c r="A1543" i="15"/>
  <c r="B1543" i="15"/>
  <c r="C1543" i="15"/>
  <c r="D1543" i="15"/>
  <c r="E1543" i="15"/>
  <c r="F1543" i="15"/>
  <c r="G1543" i="15"/>
  <c r="H1543" i="15"/>
  <c r="I1543" i="15"/>
  <c r="J1543" i="15"/>
  <c r="K1543" i="15"/>
  <c r="L1543" i="15"/>
  <c r="A1544" i="15"/>
  <c r="B1544" i="15"/>
  <c r="C1544" i="15"/>
  <c r="D1544" i="15"/>
  <c r="E1544" i="15"/>
  <c r="F1544" i="15"/>
  <c r="G1544" i="15"/>
  <c r="H1544" i="15"/>
  <c r="I1544" i="15"/>
  <c r="J1544" i="15"/>
  <c r="K1544" i="15"/>
  <c r="L1544" i="15"/>
  <c r="A1545" i="15"/>
  <c r="B1545" i="15"/>
  <c r="C1545" i="15"/>
  <c r="D1545" i="15"/>
  <c r="E1545" i="15"/>
  <c r="F1545" i="15"/>
  <c r="G1545" i="15"/>
  <c r="H1545" i="15"/>
  <c r="I1545" i="15"/>
  <c r="J1545" i="15"/>
  <c r="K1545" i="15"/>
  <c r="L1545" i="15"/>
  <c r="A1546" i="15"/>
  <c r="B1546" i="15"/>
  <c r="C1546" i="15"/>
  <c r="D1546" i="15"/>
  <c r="E1546" i="15"/>
  <c r="F1546" i="15"/>
  <c r="G1546" i="15"/>
  <c r="H1546" i="15"/>
  <c r="I1546" i="15"/>
  <c r="J1546" i="15"/>
  <c r="K1546" i="15"/>
  <c r="L1546" i="15"/>
  <c r="A1547" i="15"/>
  <c r="B1547" i="15"/>
  <c r="C1547" i="15"/>
  <c r="D1547" i="15"/>
  <c r="E1547" i="15"/>
  <c r="F1547" i="15"/>
  <c r="G1547" i="15"/>
  <c r="H1547" i="15"/>
  <c r="I1547" i="15"/>
  <c r="J1547" i="15"/>
  <c r="K1547" i="15"/>
  <c r="L1547" i="15"/>
  <c r="A1548" i="15"/>
  <c r="B1548" i="15"/>
  <c r="C1548" i="15"/>
  <c r="D1548" i="15"/>
  <c r="E1548" i="15"/>
  <c r="F1548" i="15"/>
  <c r="G1548" i="15"/>
  <c r="H1548" i="15"/>
  <c r="I1548" i="15"/>
  <c r="J1548" i="15"/>
  <c r="K1548" i="15"/>
  <c r="L1548" i="15"/>
  <c r="A1549" i="15"/>
  <c r="B1549" i="15"/>
  <c r="C1549" i="15"/>
  <c r="D1549" i="15"/>
  <c r="E1549" i="15"/>
  <c r="F1549" i="15"/>
  <c r="G1549" i="15"/>
  <c r="H1549" i="15"/>
  <c r="I1549" i="15"/>
  <c r="J1549" i="15"/>
  <c r="K1549" i="15"/>
  <c r="L1549" i="15"/>
  <c r="A1550" i="15"/>
  <c r="B1550" i="15"/>
  <c r="C1550" i="15"/>
  <c r="D1550" i="15"/>
  <c r="E1550" i="15"/>
  <c r="F1550" i="15"/>
  <c r="G1550" i="15"/>
  <c r="H1550" i="15"/>
  <c r="I1550" i="15"/>
  <c r="J1550" i="15"/>
  <c r="K1550" i="15"/>
  <c r="L1550" i="15"/>
  <c r="A1551" i="15"/>
  <c r="B1551" i="15"/>
  <c r="C1551" i="15"/>
  <c r="D1551" i="15"/>
  <c r="E1551" i="15"/>
  <c r="F1551" i="15"/>
  <c r="G1551" i="15"/>
  <c r="H1551" i="15"/>
  <c r="I1551" i="15"/>
  <c r="J1551" i="15"/>
  <c r="K1551" i="15"/>
  <c r="L1551" i="15"/>
  <c r="A1552" i="15"/>
  <c r="B1552" i="15"/>
  <c r="C1552" i="15"/>
  <c r="D1552" i="15"/>
  <c r="E1552" i="15"/>
  <c r="F1552" i="15"/>
  <c r="G1552" i="15"/>
  <c r="H1552" i="15"/>
  <c r="I1552" i="15"/>
  <c r="J1552" i="15"/>
  <c r="K1552" i="15"/>
  <c r="L1552" i="15"/>
  <c r="A1553" i="15"/>
  <c r="B1553" i="15"/>
  <c r="C1553" i="15"/>
  <c r="D1553" i="15"/>
  <c r="E1553" i="15"/>
  <c r="F1553" i="15"/>
  <c r="G1553" i="15"/>
  <c r="H1553" i="15"/>
  <c r="I1553" i="15"/>
  <c r="J1553" i="15"/>
  <c r="K1553" i="15"/>
  <c r="L1553" i="15"/>
  <c r="A1554" i="15"/>
  <c r="B1554" i="15"/>
  <c r="C1554" i="15"/>
  <c r="D1554" i="15"/>
  <c r="E1554" i="15"/>
  <c r="F1554" i="15"/>
  <c r="G1554" i="15"/>
  <c r="H1554" i="15"/>
  <c r="I1554" i="15"/>
  <c r="J1554" i="15"/>
  <c r="K1554" i="15"/>
  <c r="L1554" i="15"/>
  <c r="A1555" i="15"/>
  <c r="B1555" i="15"/>
  <c r="C1555" i="15"/>
  <c r="D1555" i="15"/>
  <c r="E1555" i="15"/>
  <c r="F1555" i="15"/>
  <c r="G1555" i="15"/>
  <c r="H1555" i="15"/>
  <c r="I1555" i="15"/>
  <c r="J1555" i="15"/>
  <c r="K1555" i="15"/>
  <c r="L1555" i="15"/>
  <c r="A1556" i="15"/>
  <c r="B1556" i="15"/>
  <c r="C1556" i="15"/>
  <c r="D1556" i="15"/>
  <c r="E1556" i="15"/>
  <c r="F1556" i="15"/>
  <c r="G1556" i="15"/>
  <c r="H1556" i="15"/>
  <c r="I1556" i="15"/>
  <c r="J1556" i="15"/>
  <c r="K1556" i="15"/>
  <c r="L1556" i="15"/>
  <c r="A1557" i="15"/>
  <c r="B1557" i="15"/>
  <c r="C1557" i="15"/>
  <c r="D1557" i="15"/>
  <c r="E1557" i="15"/>
  <c r="F1557" i="15"/>
  <c r="G1557" i="15"/>
  <c r="H1557" i="15"/>
  <c r="I1557" i="15"/>
  <c r="J1557" i="15"/>
  <c r="K1557" i="15"/>
  <c r="L1557" i="15"/>
  <c r="A1558" i="15"/>
  <c r="B1558" i="15"/>
  <c r="C1558" i="15"/>
  <c r="D1558" i="15"/>
  <c r="E1558" i="15"/>
  <c r="F1558" i="15"/>
  <c r="G1558" i="15"/>
  <c r="H1558" i="15"/>
  <c r="I1558" i="15"/>
  <c r="J1558" i="15"/>
  <c r="K1558" i="15"/>
  <c r="L1558" i="15"/>
  <c r="A1559" i="15"/>
  <c r="B1559" i="15"/>
  <c r="C1559" i="15"/>
  <c r="D1559" i="15"/>
  <c r="E1559" i="15"/>
  <c r="F1559" i="15"/>
  <c r="G1559" i="15"/>
  <c r="H1559" i="15"/>
  <c r="I1559" i="15"/>
  <c r="J1559" i="15"/>
  <c r="K1559" i="15"/>
  <c r="L1559" i="15"/>
  <c r="A1560" i="15"/>
  <c r="B1560" i="15"/>
  <c r="C1560" i="15"/>
  <c r="D1560" i="15"/>
  <c r="E1560" i="15"/>
  <c r="F1560" i="15"/>
  <c r="G1560" i="15"/>
  <c r="H1560" i="15"/>
  <c r="I1560" i="15"/>
  <c r="J1560" i="15"/>
  <c r="K1560" i="15"/>
  <c r="L1560" i="15"/>
  <c r="A1561" i="15"/>
  <c r="B1561" i="15"/>
  <c r="C1561" i="15"/>
  <c r="D1561" i="15"/>
  <c r="E1561" i="15"/>
  <c r="F1561" i="15"/>
  <c r="G1561" i="15"/>
  <c r="H1561" i="15"/>
  <c r="I1561" i="15"/>
  <c r="J1561" i="15"/>
  <c r="K1561" i="15"/>
  <c r="L1561" i="15"/>
  <c r="A1562" i="15"/>
  <c r="B1562" i="15"/>
  <c r="C1562" i="15"/>
  <c r="D1562" i="15"/>
  <c r="E1562" i="15"/>
  <c r="F1562" i="15"/>
  <c r="G1562" i="15"/>
  <c r="H1562" i="15"/>
  <c r="I1562" i="15"/>
  <c r="J1562" i="15"/>
  <c r="K1562" i="15"/>
  <c r="L1562" i="15"/>
  <c r="A1563" i="15"/>
  <c r="B1563" i="15"/>
  <c r="C1563" i="15"/>
  <c r="D1563" i="15"/>
  <c r="E1563" i="15"/>
  <c r="F1563" i="15"/>
  <c r="G1563" i="15"/>
  <c r="H1563" i="15"/>
  <c r="I1563" i="15"/>
  <c r="J1563" i="15"/>
  <c r="K1563" i="15"/>
  <c r="L1563" i="15"/>
  <c r="A1564" i="15"/>
  <c r="B1564" i="15"/>
  <c r="C1564" i="15"/>
  <c r="D1564" i="15"/>
  <c r="E1564" i="15"/>
  <c r="F1564" i="15"/>
  <c r="G1564" i="15"/>
  <c r="H1564" i="15"/>
  <c r="I1564" i="15"/>
  <c r="J1564" i="15"/>
  <c r="K1564" i="15"/>
  <c r="L1564" i="15"/>
  <c r="A1565" i="15"/>
  <c r="B1565" i="15"/>
  <c r="C1565" i="15"/>
  <c r="D1565" i="15"/>
  <c r="E1565" i="15"/>
  <c r="F1565" i="15"/>
  <c r="G1565" i="15"/>
  <c r="H1565" i="15"/>
  <c r="I1565" i="15"/>
  <c r="J1565" i="15"/>
  <c r="K1565" i="15"/>
  <c r="L1565" i="15"/>
  <c r="A1566" i="15"/>
  <c r="B1566" i="15"/>
  <c r="C1566" i="15"/>
  <c r="D1566" i="15"/>
  <c r="E1566" i="15"/>
  <c r="F1566" i="15"/>
  <c r="G1566" i="15"/>
  <c r="H1566" i="15"/>
  <c r="I1566" i="15"/>
  <c r="J1566" i="15"/>
  <c r="K1566" i="15"/>
  <c r="L1566" i="15"/>
  <c r="A1567" i="15"/>
  <c r="B1567" i="15"/>
  <c r="C1567" i="15"/>
  <c r="D1567" i="15"/>
  <c r="E1567" i="15"/>
  <c r="F1567" i="15"/>
  <c r="G1567" i="15"/>
  <c r="H1567" i="15"/>
  <c r="I1567" i="15"/>
  <c r="J1567" i="15"/>
  <c r="K1567" i="15"/>
  <c r="L1567" i="15"/>
  <c r="A1568" i="15"/>
  <c r="B1568" i="15"/>
  <c r="C1568" i="15"/>
  <c r="D1568" i="15"/>
  <c r="E1568" i="15"/>
  <c r="F1568" i="15"/>
  <c r="G1568" i="15"/>
  <c r="H1568" i="15"/>
  <c r="I1568" i="15"/>
  <c r="J1568" i="15"/>
  <c r="K1568" i="15"/>
  <c r="L1568" i="15"/>
  <c r="A1569" i="15"/>
  <c r="B1569" i="15"/>
  <c r="C1569" i="15"/>
  <c r="D1569" i="15"/>
  <c r="E1569" i="15"/>
  <c r="F1569" i="15"/>
  <c r="G1569" i="15"/>
  <c r="H1569" i="15"/>
  <c r="I1569" i="15"/>
  <c r="J1569" i="15"/>
  <c r="K1569" i="15"/>
  <c r="L1569" i="15"/>
  <c r="A1570" i="15"/>
  <c r="B1570" i="15"/>
  <c r="C1570" i="15"/>
  <c r="D1570" i="15"/>
  <c r="E1570" i="15"/>
  <c r="F1570" i="15"/>
  <c r="G1570" i="15"/>
  <c r="H1570" i="15"/>
  <c r="I1570" i="15"/>
  <c r="J1570" i="15"/>
  <c r="K1570" i="15"/>
  <c r="L1570" i="15"/>
  <c r="A1571" i="15"/>
  <c r="B1571" i="15"/>
  <c r="C1571" i="15"/>
  <c r="D1571" i="15"/>
  <c r="E1571" i="15"/>
  <c r="F1571" i="15"/>
  <c r="G1571" i="15"/>
  <c r="H1571" i="15"/>
  <c r="I1571" i="15"/>
  <c r="J1571" i="15"/>
  <c r="K1571" i="15"/>
  <c r="L1571" i="15"/>
  <c r="A1572" i="15"/>
  <c r="B1572" i="15"/>
  <c r="C1572" i="15"/>
  <c r="D1572" i="15"/>
  <c r="E1572" i="15"/>
  <c r="F1572" i="15"/>
  <c r="G1572" i="15"/>
  <c r="H1572" i="15"/>
  <c r="I1572" i="15"/>
  <c r="J1572" i="15"/>
  <c r="K1572" i="15"/>
  <c r="L1572" i="15"/>
  <c r="A1573" i="15"/>
  <c r="B1573" i="15"/>
  <c r="C1573" i="15"/>
  <c r="D1573" i="15"/>
  <c r="E1573" i="15"/>
  <c r="F1573" i="15"/>
  <c r="G1573" i="15"/>
  <c r="H1573" i="15"/>
  <c r="I1573" i="15"/>
  <c r="J1573" i="15"/>
  <c r="K1573" i="15"/>
  <c r="L1573" i="15"/>
  <c r="A1574" i="15"/>
  <c r="B1574" i="15"/>
  <c r="C1574" i="15"/>
  <c r="D1574" i="15"/>
  <c r="E1574" i="15"/>
  <c r="F1574" i="15"/>
  <c r="G1574" i="15"/>
  <c r="H1574" i="15"/>
  <c r="I1574" i="15"/>
  <c r="J1574" i="15"/>
  <c r="K1574" i="15"/>
  <c r="L1574" i="15"/>
  <c r="A1575" i="15"/>
  <c r="B1575" i="15"/>
  <c r="C1575" i="15"/>
  <c r="D1575" i="15"/>
  <c r="E1575" i="15"/>
  <c r="F1575" i="15"/>
  <c r="G1575" i="15"/>
  <c r="H1575" i="15"/>
  <c r="I1575" i="15"/>
  <c r="J1575" i="15"/>
  <c r="K1575" i="15"/>
  <c r="L1575" i="15"/>
  <c r="A1576" i="15"/>
  <c r="B1576" i="15"/>
  <c r="C1576" i="15"/>
  <c r="D1576" i="15"/>
  <c r="E1576" i="15"/>
  <c r="F1576" i="15"/>
  <c r="G1576" i="15"/>
  <c r="H1576" i="15"/>
  <c r="I1576" i="15"/>
  <c r="J1576" i="15"/>
  <c r="K1576" i="15"/>
  <c r="L1576" i="15"/>
  <c r="A1577" i="15"/>
  <c r="B1577" i="15"/>
  <c r="C1577" i="15"/>
  <c r="D1577" i="15"/>
  <c r="E1577" i="15"/>
  <c r="F1577" i="15"/>
  <c r="G1577" i="15"/>
  <c r="H1577" i="15"/>
  <c r="I1577" i="15"/>
  <c r="J1577" i="15"/>
  <c r="K1577" i="15"/>
  <c r="L1577" i="15"/>
  <c r="A1578" i="15"/>
  <c r="B1578" i="15"/>
  <c r="C1578" i="15"/>
  <c r="D1578" i="15"/>
  <c r="E1578" i="15"/>
  <c r="F1578" i="15"/>
  <c r="G1578" i="15"/>
  <c r="H1578" i="15"/>
  <c r="I1578" i="15"/>
  <c r="J1578" i="15"/>
  <c r="K1578" i="15"/>
  <c r="L1578" i="15"/>
  <c r="A1579" i="15"/>
  <c r="B1579" i="15"/>
  <c r="C1579" i="15"/>
  <c r="D1579" i="15"/>
  <c r="E1579" i="15"/>
  <c r="F1579" i="15"/>
  <c r="G1579" i="15"/>
  <c r="H1579" i="15"/>
  <c r="I1579" i="15"/>
  <c r="J1579" i="15"/>
  <c r="K1579" i="15"/>
  <c r="L1579" i="15"/>
  <c r="A1580" i="15"/>
  <c r="B1580" i="15"/>
  <c r="C1580" i="15"/>
  <c r="D1580" i="15"/>
  <c r="E1580" i="15"/>
  <c r="F1580" i="15"/>
  <c r="G1580" i="15"/>
  <c r="H1580" i="15"/>
  <c r="I1580" i="15"/>
  <c r="J1580" i="15"/>
  <c r="K1580" i="15"/>
  <c r="L1580" i="15"/>
  <c r="A1581" i="15"/>
  <c r="B1581" i="15"/>
  <c r="C1581" i="15"/>
  <c r="D1581" i="15"/>
  <c r="E1581" i="15"/>
  <c r="F1581" i="15"/>
  <c r="G1581" i="15"/>
  <c r="H1581" i="15"/>
  <c r="I1581" i="15"/>
  <c r="J1581" i="15"/>
  <c r="K1581" i="15"/>
  <c r="L1581" i="15"/>
  <c r="A1582" i="15"/>
  <c r="B1582" i="15"/>
  <c r="C1582" i="15"/>
  <c r="D1582" i="15"/>
  <c r="E1582" i="15"/>
  <c r="F1582" i="15"/>
  <c r="G1582" i="15"/>
  <c r="H1582" i="15"/>
  <c r="I1582" i="15"/>
  <c r="J1582" i="15"/>
  <c r="K1582" i="15"/>
  <c r="L1582" i="15"/>
  <c r="A1583" i="15"/>
  <c r="B1583" i="15"/>
  <c r="C1583" i="15"/>
  <c r="D1583" i="15"/>
  <c r="E1583" i="15"/>
  <c r="F1583" i="15"/>
  <c r="G1583" i="15"/>
  <c r="H1583" i="15"/>
  <c r="I1583" i="15"/>
  <c r="J1583" i="15"/>
  <c r="K1583" i="15"/>
  <c r="L1583" i="15"/>
  <c r="A1584" i="15"/>
  <c r="B1584" i="15"/>
  <c r="C1584" i="15"/>
  <c r="D1584" i="15"/>
  <c r="E1584" i="15"/>
  <c r="F1584" i="15"/>
  <c r="G1584" i="15"/>
  <c r="H1584" i="15"/>
  <c r="I1584" i="15"/>
  <c r="J1584" i="15"/>
  <c r="K1584" i="15"/>
  <c r="L1584" i="15"/>
  <c r="A1585" i="15"/>
  <c r="B1585" i="15"/>
  <c r="C1585" i="15"/>
  <c r="D1585" i="15"/>
  <c r="E1585" i="15"/>
  <c r="F1585" i="15"/>
  <c r="G1585" i="15"/>
  <c r="H1585" i="15"/>
  <c r="I1585" i="15"/>
  <c r="J1585" i="15"/>
  <c r="K1585" i="15"/>
  <c r="L1585" i="15"/>
  <c r="A1586" i="15"/>
  <c r="B1586" i="15"/>
  <c r="C1586" i="15"/>
  <c r="D1586" i="15"/>
  <c r="E1586" i="15"/>
  <c r="F1586" i="15"/>
  <c r="G1586" i="15"/>
  <c r="H1586" i="15"/>
  <c r="I1586" i="15"/>
  <c r="J1586" i="15"/>
  <c r="K1586" i="15"/>
  <c r="L1586" i="15"/>
  <c r="A1587" i="15"/>
  <c r="B1587" i="15"/>
  <c r="C1587" i="15"/>
  <c r="D1587" i="15"/>
  <c r="E1587" i="15"/>
  <c r="F1587" i="15"/>
  <c r="G1587" i="15"/>
  <c r="H1587" i="15"/>
  <c r="I1587" i="15"/>
  <c r="J1587" i="15"/>
  <c r="K1587" i="15"/>
  <c r="L1587" i="15"/>
  <c r="A1588" i="15"/>
  <c r="B1588" i="15"/>
  <c r="C1588" i="15"/>
  <c r="D1588" i="15"/>
  <c r="E1588" i="15"/>
  <c r="F1588" i="15"/>
  <c r="G1588" i="15"/>
  <c r="H1588" i="15"/>
  <c r="I1588" i="15"/>
  <c r="J1588" i="15"/>
  <c r="K1588" i="15"/>
  <c r="L1588" i="15"/>
  <c r="A1589" i="15"/>
  <c r="B1589" i="15"/>
  <c r="C1589" i="15"/>
  <c r="D1589" i="15"/>
  <c r="E1589" i="15"/>
  <c r="F1589" i="15"/>
  <c r="G1589" i="15"/>
  <c r="H1589" i="15"/>
  <c r="I1589" i="15"/>
  <c r="J1589" i="15"/>
  <c r="K1589" i="15"/>
  <c r="L1589" i="15"/>
  <c r="A1590" i="15"/>
  <c r="B1590" i="15"/>
  <c r="C1590" i="15"/>
  <c r="D1590" i="15"/>
  <c r="E1590" i="15"/>
  <c r="F1590" i="15"/>
  <c r="G1590" i="15"/>
  <c r="H1590" i="15"/>
  <c r="I1590" i="15"/>
  <c r="J1590" i="15"/>
  <c r="K1590" i="15"/>
  <c r="L1590" i="15"/>
  <c r="A1591" i="15"/>
  <c r="B1591" i="15"/>
  <c r="C1591" i="15"/>
  <c r="D1591" i="15"/>
  <c r="E1591" i="15"/>
  <c r="F1591" i="15"/>
  <c r="G1591" i="15"/>
  <c r="H1591" i="15"/>
  <c r="I1591" i="15"/>
  <c r="J1591" i="15"/>
  <c r="K1591" i="15"/>
  <c r="L1591" i="15"/>
  <c r="A1592" i="15"/>
  <c r="B1592" i="15"/>
  <c r="C1592" i="15"/>
  <c r="D1592" i="15"/>
  <c r="E1592" i="15"/>
  <c r="F1592" i="15"/>
  <c r="G1592" i="15"/>
  <c r="H1592" i="15"/>
  <c r="I1592" i="15"/>
  <c r="J1592" i="15"/>
  <c r="K1592" i="15"/>
  <c r="L1592" i="15"/>
  <c r="A1593" i="15"/>
  <c r="B1593" i="15"/>
  <c r="C1593" i="15"/>
  <c r="D1593" i="15"/>
  <c r="E1593" i="15"/>
  <c r="F1593" i="15"/>
  <c r="G1593" i="15"/>
  <c r="H1593" i="15"/>
  <c r="I1593" i="15"/>
  <c r="J1593" i="15"/>
  <c r="K1593" i="15"/>
  <c r="L1593" i="15"/>
  <c r="A1594" i="15"/>
  <c r="B1594" i="15"/>
  <c r="C1594" i="15"/>
  <c r="D1594" i="15"/>
  <c r="E1594" i="15"/>
  <c r="F1594" i="15"/>
  <c r="G1594" i="15"/>
  <c r="H1594" i="15"/>
  <c r="I1594" i="15"/>
  <c r="J1594" i="15"/>
  <c r="K1594" i="15"/>
  <c r="L1594" i="15"/>
  <c r="A1595" i="15"/>
  <c r="B1595" i="15"/>
  <c r="C1595" i="15"/>
  <c r="D1595" i="15"/>
  <c r="E1595" i="15"/>
  <c r="F1595" i="15"/>
  <c r="G1595" i="15"/>
  <c r="H1595" i="15"/>
  <c r="I1595" i="15"/>
  <c r="J1595" i="15"/>
  <c r="K1595" i="15"/>
  <c r="L1595" i="15"/>
  <c r="A1596" i="15"/>
  <c r="B1596" i="15"/>
  <c r="C1596" i="15"/>
  <c r="D1596" i="15"/>
  <c r="E1596" i="15"/>
  <c r="F1596" i="15"/>
  <c r="G1596" i="15"/>
  <c r="H1596" i="15"/>
  <c r="I1596" i="15"/>
  <c r="J1596" i="15"/>
  <c r="K1596" i="15"/>
  <c r="L1596" i="15"/>
  <c r="A1597" i="15"/>
  <c r="B1597" i="15"/>
  <c r="C1597" i="15"/>
  <c r="D1597" i="15"/>
  <c r="E1597" i="15"/>
  <c r="F1597" i="15"/>
  <c r="G1597" i="15"/>
  <c r="H1597" i="15"/>
  <c r="I1597" i="15"/>
  <c r="J1597" i="15"/>
  <c r="K1597" i="15"/>
  <c r="L1597" i="15"/>
  <c r="A1598" i="15"/>
  <c r="B1598" i="15"/>
  <c r="C1598" i="15"/>
  <c r="D1598" i="15"/>
  <c r="E1598" i="15"/>
  <c r="F1598" i="15"/>
  <c r="G1598" i="15"/>
  <c r="H1598" i="15"/>
  <c r="I1598" i="15"/>
  <c r="J1598" i="15"/>
  <c r="K1598" i="15"/>
  <c r="L1598" i="15"/>
  <c r="A1599" i="15"/>
  <c r="B1599" i="15"/>
  <c r="C1599" i="15"/>
  <c r="D1599" i="15"/>
  <c r="E1599" i="15"/>
  <c r="F1599" i="15"/>
  <c r="G1599" i="15"/>
  <c r="H1599" i="15"/>
  <c r="I1599" i="15"/>
  <c r="J1599" i="15"/>
  <c r="K1599" i="15"/>
  <c r="L1599" i="15"/>
  <c r="A1600" i="15"/>
  <c r="B1600" i="15"/>
  <c r="C1600" i="15"/>
  <c r="D1600" i="15"/>
  <c r="E1600" i="15"/>
  <c r="F1600" i="15"/>
  <c r="G1600" i="15"/>
  <c r="H1600" i="15"/>
  <c r="I1600" i="15"/>
  <c r="J1600" i="15"/>
  <c r="K1600" i="15"/>
  <c r="L1600" i="15"/>
  <c r="A1601" i="15"/>
  <c r="B1601" i="15"/>
  <c r="C1601" i="15"/>
  <c r="D1601" i="15"/>
  <c r="E1601" i="15"/>
  <c r="F1601" i="15"/>
  <c r="G1601" i="15"/>
  <c r="H1601" i="15"/>
  <c r="I1601" i="15"/>
  <c r="J1601" i="15"/>
  <c r="K1601" i="15"/>
  <c r="L1601" i="15"/>
  <c r="A1602" i="15"/>
  <c r="B1602" i="15"/>
  <c r="C1602" i="15"/>
  <c r="D1602" i="15"/>
  <c r="E1602" i="15"/>
  <c r="F1602" i="15"/>
  <c r="G1602" i="15"/>
  <c r="H1602" i="15"/>
  <c r="I1602" i="15"/>
  <c r="J1602" i="15"/>
  <c r="K1602" i="15"/>
  <c r="L1602" i="15"/>
  <c r="A1603" i="15"/>
  <c r="B1603" i="15"/>
  <c r="C1603" i="15"/>
  <c r="D1603" i="15"/>
  <c r="E1603" i="15"/>
  <c r="F1603" i="15"/>
  <c r="G1603" i="15"/>
  <c r="H1603" i="15"/>
  <c r="I1603" i="15"/>
  <c r="J1603" i="15"/>
  <c r="K1603" i="15"/>
  <c r="L1603" i="15"/>
  <c r="A1604" i="15"/>
  <c r="B1604" i="15"/>
  <c r="C1604" i="15"/>
  <c r="D1604" i="15"/>
  <c r="E1604" i="15"/>
  <c r="F1604" i="15"/>
  <c r="G1604" i="15"/>
  <c r="H1604" i="15"/>
  <c r="I1604" i="15"/>
  <c r="J1604" i="15"/>
  <c r="K1604" i="15"/>
  <c r="L1604" i="15"/>
  <c r="A1605" i="15"/>
  <c r="B1605" i="15"/>
  <c r="C1605" i="15"/>
  <c r="D1605" i="15"/>
  <c r="E1605" i="15"/>
  <c r="F1605" i="15"/>
  <c r="G1605" i="15"/>
  <c r="H1605" i="15"/>
  <c r="I1605" i="15"/>
  <c r="J1605" i="15"/>
  <c r="K1605" i="15"/>
  <c r="L1605" i="15"/>
  <c r="A1606" i="15"/>
  <c r="B1606" i="15"/>
  <c r="C1606" i="15"/>
  <c r="D1606" i="15"/>
  <c r="E1606" i="15"/>
  <c r="F1606" i="15"/>
  <c r="G1606" i="15"/>
  <c r="H1606" i="15"/>
  <c r="I1606" i="15"/>
  <c r="J1606" i="15"/>
  <c r="K1606" i="15"/>
  <c r="L1606" i="15"/>
  <c r="A1607" i="15"/>
  <c r="B1607" i="15"/>
  <c r="C1607" i="15"/>
  <c r="D1607" i="15"/>
  <c r="E1607" i="15"/>
  <c r="F1607" i="15"/>
  <c r="G1607" i="15"/>
  <c r="H1607" i="15"/>
  <c r="I1607" i="15"/>
  <c r="J1607" i="15"/>
  <c r="K1607" i="15"/>
  <c r="L1607" i="15"/>
  <c r="A1608" i="15"/>
  <c r="B1608" i="15"/>
  <c r="C1608" i="15"/>
  <c r="D1608" i="15"/>
  <c r="E1608" i="15"/>
  <c r="F1608" i="15"/>
  <c r="G1608" i="15"/>
  <c r="H1608" i="15"/>
  <c r="I1608" i="15"/>
  <c r="J1608" i="15"/>
  <c r="K1608" i="15"/>
  <c r="L1608" i="15"/>
  <c r="A1609" i="15"/>
  <c r="B1609" i="15"/>
  <c r="C1609" i="15"/>
  <c r="D1609" i="15"/>
  <c r="E1609" i="15"/>
  <c r="F1609" i="15"/>
  <c r="G1609" i="15"/>
  <c r="H1609" i="15"/>
  <c r="I1609" i="15"/>
  <c r="J1609" i="15"/>
  <c r="K1609" i="15"/>
  <c r="L1609" i="15"/>
  <c r="A1610" i="15"/>
  <c r="B1610" i="15"/>
  <c r="C1610" i="15"/>
  <c r="D1610" i="15"/>
  <c r="E1610" i="15"/>
  <c r="F1610" i="15"/>
  <c r="G1610" i="15"/>
  <c r="H1610" i="15"/>
  <c r="I1610" i="15"/>
  <c r="J1610" i="15"/>
  <c r="K1610" i="15"/>
  <c r="L1610" i="15"/>
  <c r="A1611" i="15"/>
  <c r="B1611" i="15"/>
  <c r="C1611" i="15"/>
  <c r="D1611" i="15"/>
  <c r="E1611" i="15"/>
  <c r="F1611" i="15"/>
  <c r="G1611" i="15"/>
  <c r="H1611" i="15"/>
  <c r="I1611" i="15"/>
  <c r="J1611" i="15"/>
  <c r="K1611" i="15"/>
  <c r="L1611" i="15"/>
  <c r="A1612" i="15"/>
  <c r="B1612" i="15"/>
  <c r="C1612" i="15"/>
  <c r="D1612" i="15"/>
  <c r="E1612" i="15"/>
  <c r="F1612" i="15"/>
  <c r="G1612" i="15"/>
  <c r="H1612" i="15"/>
  <c r="I1612" i="15"/>
  <c r="J1612" i="15"/>
  <c r="K1612" i="15"/>
  <c r="L1612" i="15"/>
  <c r="A1613" i="15"/>
  <c r="B1613" i="15"/>
  <c r="C1613" i="15"/>
  <c r="D1613" i="15"/>
  <c r="E1613" i="15"/>
  <c r="F1613" i="15"/>
  <c r="G1613" i="15"/>
  <c r="H1613" i="15"/>
  <c r="I1613" i="15"/>
  <c r="J1613" i="15"/>
  <c r="K1613" i="15"/>
  <c r="L1613" i="15"/>
  <c r="A1614" i="15"/>
  <c r="B1614" i="15"/>
  <c r="C1614" i="15"/>
  <c r="D1614" i="15"/>
  <c r="E1614" i="15"/>
  <c r="F1614" i="15"/>
  <c r="G1614" i="15"/>
  <c r="H1614" i="15"/>
  <c r="I1614" i="15"/>
  <c r="J1614" i="15"/>
  <c r="K1614" i="15"/>
  <c r="L1614" i="15"/>
  <c r="A1615" i="15"/>
  <c r="B1615" i="15"/>
  <c r="C1615" i="15"/>
  <c r="D1615" i="15"/>
  <c r="E1615" i="15"/>
  <c r="F1615" i="15"/>
  <c r="G1615" i="15"/>
  <c r="H1615" i="15"/>
  <c r="I1615" i="15"/>
  <c r="J1615" i="15"/>
  <c r="K1615" i="15"/>
  <c r="L1615" i="15"/>
  <c r="A1616" i="15"/>
  <c r="B1616" i="15"/>
  <c r="C1616" i="15"/>
  <c r="D1616" i="15"/>
  <c r="E1616" i="15"/>
  <c r="F1616" i="15"/>
  <c r="G1616" i="15"/>
  <c r="H1616" i="15"/>
  <c r="I1616" i="15"/>
  <c r="J1616" i="15"/>
  <c r="K1616" i="15"/>
  <c r="L1616" i="15"/>
  <c r="A1617" i="15"/>
  <c r="B1617" i="15"/>
  <c r="C1617" i="15"/>
  <c r="D1617" i="15"/>
  <c r="E1617" i="15"/>
  <c r="F1617" i="15"/>
  <c r="G1617" i="15"/>
  <c r="H1617" i="15"/>
  <c r="I1617" i="15"/>
  <c r="J1617" i="15"/>
  <c r="K1617" i="15"/>
  <c r="L1617" i="15"/>
  <c r="A1618" i="15"/>
  <c r="B1618" i="15"/>
  <c r="C1618" i="15"/>
  <c r="D1618" i="15"/>
  <c r="E1618" i="15"/>
  <c r="F1618" i="15"/>
  <c r="G1618" i="15"/>
  <c r="H1618" i="15"/>
  <c r="I1618" i="15"/>
  <c r="J1618" i="15"/>
  <c r="K1618" i="15"/>
  <c r="L1618" i="15"/>
  <c r="A1619" i="15"/>
  <c r="B1619" i="15"/>
  <c r="C1619" i="15"/>
  <c r="D1619" i="15"/>
  <c r="E1619" i="15"/>
  <c r="F1619" i="15"/>
  <c r="G1619" i="15"/>
  <c r="H1619" i="15"/>
  <c r="I1619" i="15"/>
  <c r="J1619" i="15"/>
  <c r="K1619" i="15"/>
  <c r="L1619" i="15"/>
  <c r="A1620" i="15"/>
  <c r="B1620" i="15"/>
  <c r="C1620" i="15"/>
  <c r="D1620" i="15"/>
  <c r="E1620" i="15"/>
  <c r="F1620" i="15"/>
  <c r="G1620" i="15"/>
  <c r="H1620" i="15"/>
  <c r="I1620" i="15"/>
  <c r="J1620" i="15"/>
  <c r="K1620" i="15"/>
  <c r="L1620" i="15"/>
  <c r="A1621" i="15"/>
  <c r="B1621" i="15"/>
  <c r="C1621" i="15"/>
  <c r="D1621" i="15"/>
  <c r="E1621" i="15"/>
  <c r="F1621" i="15"/>
  <c r="G1621" i="15"/>
  <c r="H1621" i="15"/>
  <c r="I1621" i="15"/>
  <c r="J1621" i="15"/>
  <c r="K1621" i="15"/>
  <c r="L1621" i="15"/>
  <c r="A1622" i="15"/>
  <c r="B1622" i="15"/>
  <c r="C1622" i="15"/>
  <c r="D1622" i="15"/>
  <c r="E1622" i="15"/>
  <c r="F1622" i="15"/>
  <c r="G1622" i="15"/>
  <c r="H1622" i="15"/>
  <c r="I1622" i="15"/>
  <c r="J1622" i="15"/>
  <c r="K1622" i="15"/>
  <c r="L1622" i="15"/>
  <c r="A1623" i="15"/>
  <c r="B1623" i="15"/>
  <c r="C1623" i="15"/>
  <c r="D1623" i="15"/>
  <c r="E1623" i="15"/>
  <c r="F1623" i="15"/>
  <c r="G1623" i="15"/>
  <c r="H1623" i="15"/>
  <c r="I1623" i="15"/>
  <c r="J1623" i="15"/>
  <c r="K1623" i="15"/>
  <c r="L1623" i="15"/>
  <c r="A1624" i="15"/>
  <c r="B1624" i="15"/>
  <c r="C1624" i="15"/>
  <c r="D1624" i="15"/>
  <c r="E1624" i="15"/>
  <c r="F1624" i="15"/>
  <c r="G1624" i="15"/>
  <c r="H1624" i="15"/>
  <c r="I1624" i="15"/>
  <c r="J1624" i="15"/>
  <c r="K1624" i="15"/>
  <c r="L1624" i="15"/>
  <c r="A1625" i="15"/>
  <c r="B1625" i="15"/>
  <c r="C1625" i="15"/>
  <c r="D1625" i="15"/>
  <c r="E1625" i="15"/>
  <c r="F1625" i="15"/>
  <c r="G1625" i="15"/>
  <c r="H1625" i="15"/>
  <c r="I1625" i="15"/>
  <c r="J1625" i="15"/>
  <c r="K1625" i="15"/>
  <c r="L1625" i="15"/>
  <c r="A1626" i="15"/>
  <c r="B1626" i="15"/>
  <c r="C1626" i="15"/>
  <c r="D1626" i="15"/>
  <c r="E1626" i="15"/>
  <c r="F1626" i="15"/>
  <c r="G1626" i="15"/>
  <c r="H1626" i="15"/>
  <c r="I1626" i="15"/>
  <c r="J1626" i="15"/>
  <c r="K1626" i="15"/>
  <c r="L1626" i="15"/>
  <c r="A1627" i="15"/>
  <c r="B1627" i="15"/>
  <c r="C1627" i="15"/>
  <c r="D1627" i="15"/>
  <c r="E1627" i="15"/>
  <c r="F1627" i="15"/>
  <c r="G1627" i="15"/>
  <c r="H1627" i="15"/>
  <c r="I1627" i="15"/>
  <c r="J1627" i="15"/>
  <c r="K1627" i="15"/>
  <c r="L1627" i="15"/>
  <c r="A1628" i="15"/>
  <c r="B1628" i="15"/>
  <c r="C1628" i="15"/>
  <c r="D1628" i="15"/>
  <c r="E1628" i="15"/>
  <c r="F1628" i="15"/>
  <c r="G1628" i="15"/>
  <c r="H1628" i="15"/>
  <c r="I1628" i="15"/>
  <c r="J1628" i="15"/>
  <c r="K1628" i="15"/>
  <c r="L1628" i="15"/>
  <c r="A1629" i="15"/>
  <c r="B1629" i="15"/>
  <c r="C1629" i="15"/>
  <c r="D1629" i="15"/>
  <c r="E1629" i="15"/>
  <c r="F1629" i="15"/>
  <c r="G1629" i="15"/>
  <c r="H1629" i="15"/>
  <c r="I1629" i="15"/>
  <c r="J1629" i="15"/>
  <c r="K1629" i="15"/>
  <c r="L1629" i="15"/>
  <c r="A1630" i="15"/>
  <c r="B1630" i="15"/>
  <c r="C1630" i="15"/>
  <c r="D1630" i="15"/>
  <c r="E1630" i="15"/>
  <c r="F1630" i="15"/>
  <c r="G1630" i="15"/>
  <c r="H1630" i="15"/>
  <c r="I1630" i="15"/>
  <c r="J1630" i="15"/>
  <c r="K1630" i="15"/>
  <c r="L1630" i="15"/>
  <c r="A1631" i="15"/>
  <c r="B1631" i="15"/>
  <c r="C1631" i="15"/>
  <c r="D1631" i="15"/>
  <c r="E1631" i="15"/>
  <c r="F1631" i="15"/>
  <c r="G1631" i="15"/>
  <c r="H1631" i="15"/>
  <c r="I1631" i="15"/>
  <c r="J1631" i="15"/>
  <c r="K1631" i="15"/>
  <c r="L1631" i="15"/>
  <c r="A1632" i="15"/>
  <c r="B1632" i="15"/>
  <c r="C1632" i="15"/>
  <c r="D1632" i="15"/>
  <c r="E1632" i="15"/>
  <c r="F1632" i="15"/>
  <c r="G1632" i="15"/>
  <c r="H1632" i="15"/>
  <c r="I1632" i="15"/>
  <c r="J1632" i="15"/>
  <c r="K1632" i="15"/>
  <c r="L1632" i="15"/>
  <c r="A1633" i="15"/>
  <c r="B1633" i="15"/>
  <c r="C1633" i="15"/>
  <c r="D1633" i="15"/>
  <c r="E1633" i="15"/>
  <c r="F1633" i="15"/>
  <c r="G1633" i="15"/>
  <c r="H1633" i="15"/>
  <c r="I1633" i="15"/>
  <c r="J1633" i="15"/>
  <c r="K1633" i="15"/>
  <c r="L1633" i="15"/>
  <c r="A1634" i="15"/>
  <c r="B1634" i="15"/>
  <c r="C1634" i="15"/>
  <c r="D1634" i="15"/>
  <c r="E1634" i="15"/>
  <c r="F1634" i="15"/>
  <c r="G1634" i="15"/>
  <c r="H1634" i="15"/>
  <c r="I1634" i="15"/>
  <c r="J1634" i="15"/>
  <c r="K1634" i="15"/>
  <c r="L1634" i="15"/>
  <c r="A1635" i="15"/>
  <c r="B1635" i="15"/>
  <c r="C1635" i="15"/>
  <c r="D1635" i="15"/>
  <c r="E1635" i="15"/>
  <c r="F1635" i="15"/>
  <c r="G1635" i="15"/>
  <c r="H1635" i="15"/>
  <c r="I1635" i="15"/>
  <c r="J1635" i="15"/>
  <c r="K1635" i="15"/>
  <c r="L1635" i="15"/>
  <c r="A1636" i="15"/>
  <c r="B1636" i="15"/>
  <c r="C1636" i="15"/>
  <c r="D1636" i="15"/>
  <c r="E1636" i="15"/>
  <c r="F1636" i="15"/>
  <c r="G1636" i="15"/>
  <c r="H1636" i="15"/>
  <c r="I1636" i="15"/>
  <c r="J1636" i="15"/>
  <c r="K1636" i="15"/>
  <c r="L1636" i="15"/>
  <c r="A1637" i="15"/>
  <c r="B1637" i="15"/>
  <c r="C1637" i="15"/>
  <c r="D1637" i="15"/>
  <c r="E1637" i="15"/>
  <c r="F1637" i="15"/>
  <c r="G1637" i="15"/>
  <c r="H1637" i="15"/>
  <c r="I1637" i="15"/>
  <c r="J1637" i="15"/>
  <c r="K1637" i="15"/>
  <c r="L1637" i="15"/>
  <c r="A1638" i="15"/>
  <c r="B1638" i="15"/>
  <c r="C1638" i="15"/>
  <c r="D1638" i="15"/>
  <c r="E1638" i="15"/>
  <c r="F1638" i="15"/>
  <c r="G1638" i="15"/>
  <c r="H1638" i="15"/>
  <c r="I1638" i="15"/>
  <c r="J1638" i="15"/>
  <c r="K1638" i="15"/>
  <c r="L1638" i="15"/>
  <c r="A1639" i="15"/>
  <c r="B1639" i="15"/>
  <c r="C1639" i="15"/>
  <c r="D1639" i="15"/>
  <c r="E1639" i="15"/>
  <c r="F1639" i="15"/>
  <c r="G1639" i="15"/>
  <c r="H1639" i="15"/>
  <c r="I1639" i="15"/>
  <c r="J1639" i="15"/>
  <c r="K1639" i="15"/>
  <c r="L1639" i="15"/>
  <c r="A1640" i="15"/>
  <c r="B1640" i="15"/>
  <c r="C1640" i="15"/>
  <c r="D1640" i="15"/>
  <c r="E1640" i="15"/>
  <c r="F1640" i="15"/>
  <c r="G1640" i="15"/>
  <c r="H1640" i="15"/>
  <c r="I1640" i="15"/>
  <c r="J1640" i="15"/>
  <c r="K1640" i="15"/>
  <c r="L1640" i="15"/>
  <c r="A1641" i="15"/>
  <c r="B1641" i="15"/>
  <c r="C1641" i="15"/>
  <c r="D1641" i="15"/>
  <c r="E1641" i="15"/>
  <c r="F1641" i="15"/>
  <c r="G1641" i="15"/>
  <c r="H1641" i="15"/>
  <c r="I1641" i="15"/>
  <c r="J1641" i="15"/>
  <c r="K1641" i="15"/>
  <c r="L1641" i="15"/>
  <c r="A1642" i="15"/>
  <c r="B1642" i="15"/>
  <c r="C1642" i="15"/>
  <c r="D1642" i="15"/>
  <c r="E1642" i="15"/>
  <c r="F1642" i="15"/>
  <c r="G1642" i="15"/>
  <c r="H1642" i="15"/>
  <c r="I1642" i="15"/>
  <c r="J1642" i="15"/>
  <c r="K1642" i="15"/>
  <c r="L1642" i="15"/>
  <c r="A1643" i="15"/>
  <c r="B1643" i="15"/>
  <c r="C1643" i="15"/>
  <c r="D1643" i="15"/>
  <c r="E1643" i="15"/>
  <c r="F1643" i="15"/>
  <c r="G1643" i="15"/>
  <c r="H1643" i="15"/>
  <c r="I1643" i="15"/>
  <c r="J1643" i="15"/>
  <c r="K1643" i="15"/>
  <c r="L1643" i="15"/>
  <c r="A1644" i="15"/>
  <c r="B1644" i="15"/>
  <c r="C1644" i="15"/>
  <c r="D1644" i="15"/>
  <c r="E1644" i="15"/>
  <c r="F1644" i="15"/>
  <c r="G1644" i="15"/>
  <c r="H1644" i="15"/>
  <c r="I1644" i="15"/>
  <c r="J1644" i="15"/>
  <c r="K1644" i="15"/>
  <c r="L1644" i="15"/>
  <c r="A1645" i="15"/>
  <c r="B1645" i="15"/>
  <c r="C1645" i="15"/>
  <c r="D1645" i="15"/>
  <c r="E1645" i="15"/>
  <c r="F1645" i="15"/>
  <c r="G1645" i="15"/>
  <c r="H1645" i="15"/>
  <c r="I1645" i="15"/>
  <c r="J1645" i="15"/>
  <c r="K1645" i="15"/>
  <c r="L1645" i="15"/>
  <c r="A1646" i="15"/>
  <c r="B1646" i="15"/>
  <c r="C1646" i="15"/>
  <c r="D1646" i="15"/>
  <c r="E1646" i="15"/>
  <c r="F1646" i="15"/>
  <c r="G1646" i="15"/>
  <c r="H1646" i="15"/>
  <c r="I1646" i="15"/>
  <c r="J1646" i="15"/>
  <c r="K1646" i="15"/>
  <c r="L1646" i="15"/>
  <c r="A1647" i="15"/>
  <c r="B1647" i="15"/>
  <c r="C1647" i="15"/>
  <c r="D1647" i="15"/>
  <c r="E1647" i="15"/>
  <c r="F1647" i="15"/>
  <c r="G1647" i="15"/>
  <c r="H1647" i="15"/>
  <c r="I1647" i="15"/>
  <c r="J1647" i="15"/>
  <c r="K1647" i="15"/>
  <c r="L1647" i="15"/>
  <c r="A1648" i="15"/>
  <c r="B1648" i="15"/>
  <c r="C1648" i="15"/>
  <c r="D1648" i="15"/>
  <c r="E1648" i="15"/>
  <c r="F1648" i="15"/>
  <c r="G1648" i="15"/>
  <c r="H1648" i="15"/>
  <c r="I1648" i="15"/>
  <c r="J1648" i="15"/>
  <c r="K1648" i="15"/>
  <c r="L1648" i="15"/>
  <c r="A1649" i="15"/>
  <c r="B1649" i="15"/>
  <c r="C1649" i="15"/>
  <c r="D1649" i="15"/>
  <c r="E1649" i="15"/>
  <c r="F1649" i="15"/>
  <c r="G1649" i="15"/>
  <c r="H1649" i="15"/>
  <c r="I1649" i="15"/>
  <c r="J1649" i="15"/>
  <c r="K1649" i="15"/>
  <c r="L1649" i="15"/>
  <c r="A1650" i="15"/>
  <c r="B1650" i="15"/>
  <c r="C1650" i="15"/>
  <c r="D1650" i="15"/>
  <c r="E1650" i="15"/>
  <c r="F1650" i="15"/>
  <c r="G1650" i="15"/>
  <c r="H1650" i="15"/>
  <c r="I1650" i="15"/>
  <c r="J1650" i="15"/>
  <c r="K1650" i="15"/>
  <c r="L1650" i="15"/>
  <c r="A1651" i="15"/>
  <c r="B1651" i="15"/>
  <c r="C1651" i="15"/>
  <c r="D1651" i="15"/>
  <c r="E1651" i="15"/>
  <c r="F1651" i="15"/>
  <c r="G1651" i="15"/>
  <c r="H1651" i="15"/>
  <c r="I1651" i="15"/>
  <c r="J1651" i="15"/>
  <c r="K1651" i="15"/>
  <c r="L1651" i="15"/>
  <c r="A1652" i="15"/>
  <c r="B1652" i="15"/>
  <c r="C1652" i="15"/>
  <c r="D1652" i="15"/>
  <c r="E1652" i="15"/>
  <c r="F1652" i="15"/>
  <c r="G1652" i="15"/>
  <c r="H1652" i="15"/>
  <c r="I1652" i="15"/>
  <c r="J1652" i="15"/>
  <c r="K1652" i="15"/>
  <c r="L1652" i="15"/>
  <c r="A1653" i="15"/>
  <c r="B1653" i="15"/>
  <c r="C1653" i="15"/>
  <c r="D1653" i="15"/>
  <c r="E1653" i="15"/>
  <c r="F1653" i="15"/>
  <c r="G1653" i="15"/>
  <c r="H1653" i="15"/>
  <c r="I1653" i="15"/>
  <c r="J1653" i="15"/>
  <c r="K1653" i="15"/>
  <c r="L1653" i="15"/>
  <c r="A1654" i="15"/>
  <c r="B1654" i="15"/>
  <c r="C1654" i="15"/>
  <c r="D1654" i="15"/>
  <c r="E1654" i="15"/>
  <c r="F1654" i="15"/>
  <c r="G1654" i="15"/>
  <c r="H1654" i="15"/>
  <c r="I1654" i="15"/>
  <c r="J1654" i="15"/>
  <c r="K1654" i="15"/>
  <c r="L1654" i="15"/>
  <c r="A1655" i="15"/>
  <c r="B1655" i="15"/>
  <c r="C1655" i="15"/>
  <c r="D1655" i="15"/>
  <c r="E1655" i="15"/>
  <c r="F1655" i="15"/>
  <c r="G1655" i="15"/>
  <c r="H1655" i="15"/>
  <c r="I1655" i="15"/>
  <c r="J1655" i="15"/>
  <c r="K1655" i="15"/>
  <c r="L1655" i="15"/>
  <c r="A1656" i="15"/>
  <c r="B1656" i="15"/>
  <c r="C1656" i="15"/>
  <c r="D1656" i="15"/>
  <c r="E1656" i="15"/>
  <c r="F1656" i="15"/>
  <c r="G1656" i="15"/>
  <c r="H1656" i="15"/>
  <c r="I1656" i="15"/>
  <c r="J1656" i="15"/>
  <c r="K1656" i="15"/>
  <c r="L1656" i="15"/>
  <c r="A1657" i="15"/>
  <c r="B1657" i="15"/>
  <c r="C1657" i="15"/>
  <c r="D1657" i="15"/>
  <c r="E1657" i="15"/>
  <c r="F1657" i="15"/>
  <c r="G1657" i="15"/>
  <c r="H1657" i="15"/>
  <c r="I1657" i="15"/>
  <c r="J1657" i="15"/>
  <c r="K1657" i="15"/>
  <c r="L1657" i="15"/>
  <c r="A1658" i="15"/>
  <c r="B1658" i="15"/>
  <c r="C1658" i="15"/>
  <c r="D1658" i="15"/>
  <c r="E1658" i="15"/>
  <c r="F1658" i="15"/>
  <c r="G1658" i="15"/>
  <c r="H1658" i="15"/>
  <c r="I1658" i="15"/>
  <c r="J1658" i="15"/>
  <c r="K1658" i="15"/>
  <c r="L1658" i="15"/>
  <c r="A1659" i="15"/>
  <c r="B1659" i="15"/>
  <c r="C1659" i="15"/>
  <c r="D1659" i="15"/>
  <c r="E1659" i="15"/>
  <c r="F1659" i="15"/>
  <c r="G1659" i="15"/>
  <c r="H1659" i="15"/>
  <c r="I1659" i="15"/>
  <c r="J1659" i="15"/>
  <c r="K1659" i="15"/>
  <c r="L1659" i="15"/>
  <c r="A1660" i="15"/>
  <c r="B1660" i="15"/>
  <c r="C1660" i="15"/>
  <c r="D1660" i="15"/>
  <c r="E1660" i="15"/>
  <c r="F1660" i="15"/>
  <c r="G1660" i="15"/>
  <c r="H1660" i="15"/>
  <c r="I1660" i="15"/>
  <c r="J1660" i="15"/>
  <c r="K1660" i="15"/>
  <c r="L1660" i="15"/>
  <c r="A1661" i="15"/>
  <c r="B1661" i="15"/>
  <c r="C1661" i="15"/>
  <c r="D1661" i="15"/>
  <c r="E1661" i="15"/>
  <c r="F1661" i="15"/>
  <c r="G1661" i="15"/>
  <c r="H1661" i="15"/>
  <c r="I1661" i="15"/>
  <c r="J1661" i="15"/>
  <c r="K1661" i="15"/>
  <c r="L1661" i="15"/>
  <c r="A1662" i="15"/>
  <c r="B1662" i="15"/>
  <c r="C1662" i="15"/>
  <c r="D1662" i="15"/>
  <c r="E1662" i="15"/>
  <c r="F1662" i="15"/>
  <c r="G1662" i="15"/>
  <c r="H1662" i="15"/>
  <c r="I1662" i="15"/>
  <c r="J1662" i="15"/>
  <c r="K1662" i="15"/>
  <c r="L1662" i="15"/>
  <c r="A1663" i="15"/>
  <c r="B1663" i="15"/>
  <c r="C1663" i="15"/>
  <c r="D1663" i="15"/>
  <c r="E1663" i="15"/>
  <c r="F1663" i="15"/>
  <c r="G1663" i="15"/>
  <c r="H1663" i="15"/>
  <c r="I1663" i="15"/>
  <c r="J1663" i="15"/>
  <c r="K1663" i="15"/>
  <c r="L1663" i="15"/>
  <c r="A1664" i="15"/>
  <c r="B1664" i="15"/>
  <c r="C1664" i="15"/>
  <c r="D1664" i="15"/>
  <c r="E1664" i="15"/>
  <c r="F1664" i="15"/>
  <c r="G1664" i="15"/>
  <c r="H1664" i="15"/>
  <c r="I1664" i="15"/>
  <c r="J1664" i="15"/>
  <c r="K1664" i="15"/>
  <c r="L1664" i="15"/>
  <c r="A1665" i="15"/>
  <c r="B1665" i="15"/>
  <c r="C1665" i="15"/>
  <c r="D1665" i="15"/>
  <c r="E1665" i="15"/>
  <c r="F1665" i="15"/>
  <c r="G1665" i="15"/>
  <c r="H1665" i="15"/>
  <c r="I1665" i="15"/>
  <c r="J1665" i="15"/>
  <c r="K1665" i="15"/>
  <c r="L1665" i="15"/>
  <c r="A1666" i="15"/>
  <c r="B1666" i="15"/>
  <c r="C1666" i="15"/>
  <c r="D1666" i="15"/>
  <c r="E1666" i="15"/>
  <c r="F1666" i="15"/>
  <c r="G1666" i="15"/>
  <c r="H1666" i="15"/>
  <c r="I1666" i="15"/>
  <c r="J1666" i="15"/>
  <c r="K1666" i="15"/>
  <c r="L1666" i="15"/>
  <c r="A1667" i="15"/>
  <c r="B1667" i="15"/>
  <c r="C1667" i="15"/>
  <c r="D1667" i="15"/>
  <c r="E1667" i="15"/>
  <c r="F1667" i="15"/>
  <c r="G1667" i="15"/>
  <c r="H1667" i="15"/>
  <c r="I1667" i="15"/>
  <c r="J1667" i="15"/>
  <c r="K1667" i="15"/>
  <c r="L1667" i="15"/>
  <c r="A1668" i="15"/>
  <c r="B1668" i="15"/>
  <c r="C1668" i="15"/>
  <c r="D1668" i="15"/>
  <c r="E1668" i="15"/>
  <c r="F1668" i="15"/>
  <c r="G1668" i="15"/>
  <c r="H1668" i="15"/>
  <c r="I1668" i="15"/>
  <c r="J1668" i="15"/>
  <c r="K1668" i="15"/>
  <c r="L1668" i="15"/>
  <c r="A1669" i="15"/>
  <c r="B1669" i="15"/>
  <c r="C1669" i="15"/>
  <c r="D1669" i="15"/>
  <c r="E1669" i="15"/>
  <c r="F1669" i="15"/>
  <c r="G1669" i="15"/>
  <c r="H1669" i="15"/>
  <c r="I1669" i="15"/>
  <c r="J1669" i="15"/>
  <c r="K1669" i="15"/>
  <c r="L1669" i="15"/>
  <c r="A1670" i="15"/>
  <c r="B1670" i="15"/>
  <c r="C1670" i="15"/>
  <c r="D1670" i="15"/>
  <c r="E1670" i="15"/>
  <c r="F1670" i="15"/>
  <c r="G1670" i="15"/>
  <c r="H1670" i="15"/>
  <c r="I1670" i="15"/>
  <c r="J1670" i="15"/>
  <c r="K1670" i="15"/>
  <c r="L1670" i="15"/>
  <c r="A1671" i="15"/>
  <c r="B1671" i="15"/>
  <c r="C1671" i="15"/>
  <c r="D1671" i="15"/>
  <c r="E1671" i="15"/>
  <c r="F1671" i="15"/>
  <c r="G1671" i="15"/>
  <c r="H1671" i="15"/>
  <c r="I1671" i="15"/>
  <c r="J1671" i="15"/>
  <c r="K1671" i="15"/>
  <c r="L1671" i="15"/>
  <c r="A1672" i="15"/>
  <c r="B1672" i="15"/>
  <c r="C1672" i="15"/>
  <c r="D1672" i="15"/>
  <c r="E1672" i="15"/>
  <c r="F1672" i="15"/>
  <c r="G1672" i="15"/>
  <c r="H1672" i="15"/>
  <c r="I1672" i="15"/>
  <c r="J1672" i="15"/>
  <c r="K1672" i="15"/>
  <c r="L1672" i="15"/>
  <c r="A1673" i="15"/>
  <c r="B1673" i="15"/>
  <c r="C1673" i="15"/>
  <c r="D1673" i="15"/>
  <c r="E1673" i="15"/>
  <c r="F1673" i="15"/>
  <c r="G1673" i="15"/>
  <c r="H1673" i="15"/>
  <c r="I1673" i="15"/>
  <c r="J1673" i="15"/>
  <c r="K1673" i="15"/>
  <c r="L1673" i="15"/>
  <c r="A1674" i="15"/>
  <c r="B1674" i="15"/>
  <c r="C1674" i="15"/>
  <c r="D1674" i="15"/>
  <c r="E1674" i="15"/>
  <c r="F1674" i="15"/>
  <c r="G1674" i="15"/>
  <c r="H1674" i="15"/>
  <c r="I1674" i="15"/>
  <c r="J1674" i="15"/>
  <c r="K1674" i="15"/>
  <c r="L1674" i="15"/>
  <c r="A1675" i="15"/>
  <c r="B1675" i="15"/>
  <c r="C1675" i="15"/>
  <c r="D1675" i="15"/>
  <c r="E1675" i="15"/>
  <c r="F1675" i="15"/>
  <c r="G1675" i="15"/>
  <c r="H1675" i="15"/>
  <c r="I1675" i="15"/>
  <c r="J1675" i="15"/>
  <c r="K1675" i="15"/>
  <c r="L1675" i="15"/>
  <c r="A1676" i="15"/>
  <c r="B1676" i="15"/>
  <c r="C1676" i="15"/>
  <c r="D1676" i="15"/>
  <c r="E1676" i="15"/>
  <c r="F1676" i="15"/>
  <c r="G1676" i="15"/>
  <c r="H1676" i="15"/>
  <c r="I1676" i="15"/>
  <c r="J1676" i="15"/>
  <c r="K1676" i="15"/>
  <c r="L1676" i="15"/>
  <c r="A1677" i="15"/>
  <c r="B1677" i="15"/>
  <c r="C1677" i="15"/>
  <c r="D1677" i="15"/>
  <c r="E1677" i="15"/>
  <c r="F1677" i="15"/>
  <c r="G1677" i="15"/>
  <c r="H1677" i="15"/>
  <c r="I1677" i="15"/>
  <c r="J1677" i="15"/>
  <c r="K1677" i="15"/>
  <c r="L1677" i="15"/>
  <c r="A1678" i="15"/>
  <c r="B1678" i="15"/>
  <c r="C1678" i="15"/>
  <c r="D1678" i="15"/>
  <c r="E1678" i="15"/>
  <c r="F1678" i="15"/>
  <c r="G1678" i="15"/>
  <c r="H1678" i="15"/>
  <c r="I1678" i="15"/>
  <c r="J1678" i="15"/>
  <c r="K1678" i="15"/>
  <c r="L1678" i="15"/>
  <c r="A1679" i="15"/>
  <c r="B1679" i="15"/>
  <c r="C1679" i="15"/>
  <c r="D1679" i="15"/>
  <c r="E1679" i="15"/>
  <c r="F1679" i="15"/>
  <c r="G1679" i="15"/>
  <c r="H1679" i="15"/>
  <c r="I1679" i="15"/>
  <c r="J1679" i="15"/>
  <c r="K1679" i="15"/>
  <c r="L1679" i="15"/>
  <c r="A1680" i="15"/>
  <c r="B1680" i="15"/>
  <c r="C1680" i="15"/>
  <c r="D1680" i="15"/>
  <c r="E1680" i="15"/>
  <c r="F1680" i="15"/>
  <c r="G1680" i="15"/>
  <c r="H1680" i="15"/>
  <c r="I1680" i="15"/>
  <c r="J1680" i="15"/>
  <c r="K1680" i="15"/>
  <c r="L1680" i="15"/>
  <c r="A1681" i="15"/>
  <c r="B1681" i="15"/>
  <c r="C1681" i="15"/>
  <c r="D1681" i="15"/>
  <c r="E1681" i="15"/>
  <c r="F1681" i="15"/>
  <c r="G1681" i="15"/>
  <c r="H1681" i="15"/>
  <c r="I1681" i="15"/>
  <c r="J1681" i="15"/>
  <c r="K1681" i="15"/>
  <c r="L1681" i="15"/>
  <c r="A1682" i="15"/>
  <c r="B1682" i="15"/>
  <c r="C1682" i="15"/>
  <c r="D1682" i="15"/>
  <c r="E1682" i="15"/>
  <c r="F1682" i="15"/>
  <c r="G1682" i="15"/>
  <c r="H1682" i="15"/>
  <c r="I1682" i="15"/>
  <c r="J1682" i="15"/>
  <c r="K1682" i="15"/>
  <c r="L1682" i="15"/>
  <c r="A1683" i="15"/>
  <c r="B1683" i="15"/>
  <c r="C1683" i="15"/>
  <c r="D1683" i="15"/>
  <c r="E1683" i="15"/>
  <c r="F1683" i="15"/>
  <c r="G1683" i="15"/>
  <c r="H1683" i="15"/>
  <c r="I1683" i="15"/>
  <c r="J1683" i="15"/>
  <c r="K1683" i="15"/>
  <c r="L1683" i="15"/>
  <c r="A1684" i="15"/>
  <c r="B1684" i="15"/>
  <c r="C1684" i="15"/>
  <c r="D1684" i="15"/>
  <c r="E1684" i="15"/>
  <c r="F1684" i="15"/>
  <c r="G1684" i="15"/>
  <c r="H1684" i="15"/>
  <c r="I1684" i="15"/>
  <c r="J1684" i="15"/>
  <c r="K1684" i="15"/>
  <c r="L1684" i="15"/>
  <c r="A1685" i="15"/>
  <c r="B1685" i="15"/>
  <c r="C1685" i="15"/>
  <c r="D1685" i="15"/>
  <c r="E1685" i="15"/>
  <c r="F1685" i="15"/>
  <c r="G1685" i="15"/>
  <c r="H1685" i="15"/>
  <c r="I1685" i="15"/>
  <c r="J1685" i="15"/>
  <c r="K1685" i="15"/>
  <c r="L1685" i="15"/>
  <c r="A1686" i="15"/>
  <c r="B1686" i="15"/>
  <c r="C1686" i="15"/>
  <c r="D1686" i="15"/>
  <c r="E1686" i="15"/>
  <c r="F1686" i="15"/>
  <c r="G1686" i="15"/>
  <c r="H1686" i="15"/>
  <c r="I1686" i="15"/>
  <c r="J1686" i="15"/>
  <c r="K1686" i="15"/>
  <c r="L1686" i="15"/>
  <c r="A1687" i="15"/>
  <c r="B1687" i="15"/>
  <c r="C1687" i="15"/>
  <c r="D1687" i="15"/>
  <c r="E1687" i="15"/>
  <c r="F1687" i="15"/>
  <c r="G1687" i="15"/>
  <c r="H1687" i="15"/>
  <c r="I1687" i="15"/>
  <c r="J1687" i="15"/>
  <c r="K1687" i="15"/>
  <c r="L1687" i="15"/>
  <c r="A1688" i="15"/>
  <c r="B1688" i="15"/>
  <c r="C1688" i="15"/>
  <c r="D1688" i="15"/>
  <c r="E1688" i="15"/>
  <c r="F1688" i="15"/>
  <c r="G1688" i="15"/>
  <c r="H1688" i="15"/>
  <c r="I1688" i="15"/>
  <c r="J1688" i="15"/>
  <c r="K1688" i="15"/>
  <c r="L1688" i="15"/>
  <c r="A1689" i="15"/>
  <c r="B1689" i="15"/>
  <c r="C1689" i="15"/>
  <c r="D1689" i="15"/>
  <c r="E1689" i="15"/>
  <c r="F1689" i="15"/>
  <c r="G1689" i="15"/>
  <c r="H1689" i="15"/>
  <c r="I1689" i="15"/>
  <c r="J1689" i="15"/>
  <c r="K1689" i="15"/>
  <c r="L1689" i="15"/>
  <c r="A1690" i="15"/>
  <c r="B1690" i="15"/>
  <c r="C1690" i="15"/>
  <c r="D1690" i="15"/>
  <c r="E1690" i="15"/>
  <c r="F1690" i="15"/>
  <c r="G1690" i="15"/>
  <c r="H1690" i="15"/>
  <c r="I1690" i="15"/>
  <c r="J1690" i="15"/>
  <c r="K1690" i="15"/>
  <c r="L1690" i="15"/>
  <c r="A1691" i="15"/>
  <c r="B1691" i="15"/>
  <c r="C1691" i="15"/>
  <c r="D1691" i="15"/>
  <c r="E1691" i="15"/>
  <c r="F1691" i="15"/>
  <c r="G1691" i="15"/>
  <c r="H1691" i="15"/>
  <c r="I1691" i="15"/>
  <c r="J1691" i="15"/>
  <c r="K1691" i="15"/>
  <c r="L1691" i="15"/>
  <c r="A1692" i="15"/>
  <c r="B1692" i="15"/>
  <c r="C1692" i="15"/>
  <c r="D1692" i="15"/>
  <c r="E1692" i="15"/>
  <c r="F1692" i="15"/>
  <c r="G1692" i="15"/>
  <c r="H1692" i="15"/>
  <c r="I1692" i="15"/>
  <c r="J1692" i="15"/>
  <c r="K1692" i="15"/>
  <c r="L1692" i="15"/>
  <c r="A1693" i="15"/>
  <c r="B1693" i="15"/>
  <c r="C1693" i="15"/>
  <c r="D1693" i="15"/>
  <c r="E1693" i="15"/>
  <c r="F1693" i="15"/>
  <c r="G1693" i="15"/>
  <c r="H1693" i="15"/>
  <c r="I1693" i="15"/>
  <c r="J1693" i="15"/>
  <c r="K1693" i="15"/>
  <c r="L1693" i="15"/>
  <c r="A1694" i="15"/>
  <c r="B1694" i="15"/>
  <c r="C1694" i="15"/>
  <c r="D1694" i="15"/>
  <c r="E1694" i="15"/>
  <c r="F1694" i="15"/>
  <c r="G1694" i="15"/>
  <c r="H1694" i="15"/>
  <c r="I1694" i="15"/>
  <c r="J1694" i="15"/>
  <c r="K1694" i="15"/>
  <c r="L1694" i="15"/>
  <c r="A1695" i="15"/>
  <c r="B1695" i="15"/>
  <c r="C1695" i="15"/>
  <c r="D1695" i="15"/>
  <c r="E1695" i="15"/>
  <c r="F1695" i="15"/>
  <c r="G1695" i="15"/>
  <c r="H1695" i="15"/>
  <c r="I1695" i="15"/>
  <c r="J1695" i="15"/>
  <c r="K1695" i="15"/>
  <c r="L1695" i="15"/>
  <c r="A1696" i="15"/>
  <c r="B1696" i="15"/>
  <c r="C1696" i="15"/>
  <c r="D1696" i="15"/>
  <c r="E1696" i="15"/>
  <c r="F1696" i="15"/>
  <c r="G1696" i="15"/>
  <c r="H1696" i="15"/>
  <c r="I1696" i="15"/>
  <c r="J1696" i="15"/>
  <c r="K1696" i="15"/>
  <c r="L1696" i="15"/>
  <c r="A1697" i="15"/>
  <c r="B1697" i="15"/>
  <c r="C1697" i="15"/>
  <c r="D1697" i="15"/>
  <c r="E1697" i="15"/>
  <c r="F1697" i="15"/>
  <c r="G1697" i="15"/>
  <c r="H1697" i="15"/>
  <c r="I1697" i="15"/>
  <c r="J1697" i="15"/>
  <c r="K1697" i="15"/>
  <c r="L1697" i="15"/>
  <c r="A1698" i="15"/>
  <c r="B1698" i="15"/>
  <c r="C1698" i="15"/>
  <c r="D1698" i="15"/>
  <c r="E1698" i="15"/>
  <c r="F1698" i="15"/>
  <c r="G1698" i="15"/>
  <c r="H1698" i="15"/>
  <c r="I1698" i="15"/>
  <c r="J1698" i="15"/>
  <c r="K1698" i="15"/>
  <c r="L1698" i="15"/>
  <c r="A1699" i="15"/>
  <c r="B1699" i="15"/>
  <c r="C1699" i="15"/>
  <c r="D1699" i="15"/>
  <c r="E1699" i="15"/>
  <c r="F1699" i="15"/>
  <c r="G1699" i="15"/>
  <c r="H1699" i="15"/>
  <c r="I1699" i="15"/>
  <c r="J1699" i="15"/>
  <c r="K1699" i="15"/>
  <c r="L1699" i="15"/>
  <c r="A1700" i="15"/>
  <c r="B1700" i="15"/>
  <c r="C1700" i="15"/>
  <c r="D1700" i="15"/>
  <c r="E1700" i="15"/>
  <c r="F1700" i="15"/>
  <c r="G1700" i="15"/>
  <c r="H1700" i="15"/>
  <c r="I1700" i="15"/>
  <c r="J1700" i="15"/>
  <c r="K1700" i="15"/>
  <c r="L1700" i="15"/>
  <c r="A1701" i="15"/>
  <c r="B1701" i="15"/>
  <c r="C1701" i="15"/>
  <c r="D1701" i="15"/>
  <c r="E1701" i="15"/>
  <c r="F1701" i="15"/>
  <c r="G1701" i="15"/>
  <c r="H1701" i="15"/>
  <c r="I1701" i="15"/>
  <c r="J1701" i="15"/>
  <c r="K1701" i="15"/>
  <c r="L1701" i="15"/>
  <c r="A1702" i="15"/>
  <c r="B1702" i="15"/>
  <c r="C1702" i="15"/>
  <c r="D1702" i="15"/>
  <c r="E1702" i="15"/>
  <c r="F1702" i="15"/>
  <c r="G1702" i="15"/>
  <c r="H1702" i="15"/>
  <c r="I1702" i="15"/>
  <c r="J1702" i="15"/>
  <c r="K1702" i="15"/>
  <c r="L1702" i="15"/>
  <c r="A1703" i="15"/>
  <c r="B1703" i="15"/>
  <c r="C1703" i="15"/>
  <c r="D1703" i="15"/>
  <c r="E1703" i="15"/>
  <c r="F1703" i="15"/>
  <c r="G1703" i="15"/>
  <c r="H1703" i="15"/>
  <c r="I1703" i="15"/>
  <c r="J1703" i="15"/>
  <c r="K1703" i="15"/>
  <c r="L1703" i="15"/>
  <c r="A1704" i="15"/>
  <c r="B1704" i="15"/>
  <c r="C1704" i="15"/>
  <c r="D1704" i="15"/>
  <c r="E1704" i="15"/>
  <c r="F1704" i="15"/>
  <c r="G1704" i="15"/>
  <c r="H1704" i="15"/>
  <c r="I1704" i="15"/>
  <c r="J1704" i="15"/>
  <c r="K1704" i="15"/>
  <c r="L1704" i="15"/>
  <c r="A1705" i="15"/>
  <c r="B1705" i="15"/>
  <c r="C1705" i="15"/>
  <c r="D1705" i="15"/>
  <c r="E1705" i="15"/>
  <c r="F1705" i="15"/>
  <c r="G1705" i="15"/>
  <c r="H1705" i="15"/>
  <c r="I1705" i="15"/>
  <c r="J1705" i="15"/>
  <c r="K1705" i="15"/>
  <c r="L1705" i="15"/>
  <c r="A1706" i="15"/>
  <c r="B1706" i="15"/>
  <c r="C1706" i="15"/>
  <c r="D1706" i="15"/>
  <c r="E1706" i="15"/>
  <c r="F1706" i="15"/>
  <c r="G1706" i="15"/>
  <c r="H1706" i="15"/>
  <c r="I1706" i="15"/>
  <c r="J1706" i="15"/>
  <c r="K1706" i="15"/>
  <c r="L1706" i="15"/>
  <c r="A1707" i="15"/>
  <c r="B1707" i="15"/>
  <c r="C1707" i="15"/>
  <c r="D1707" i="15"/>
  <c r="E1707" i="15"/>
  <c r="F1707" i="15"/>
  <c r="G1707" i="15"/>
  <c r="H1707" i="15"/>
  <c r="I1707" i="15"/>
  <c r="J1707" i="15"/>
  <c r="K1707" i="15"/>
  <c r="L1707" i="15"/>
  <c r="A1708" i="15"/>
  <c r="B1708" i="15"/>
  <c r="C1708" i="15"/>
  <c r="D1708" i="15"/>
  <c r="E1708" i="15"/>
  <c r="F1708" i="15"/>
  <c r="G1708" i="15"/>
  <c r="H1708" i="15"/>
  <c r="I1708" i="15"/>
  <c r="J1708" i="15"/>
  <c r="K1708" i="15"/>
  <c r="L1708" i="15"/>
  <c r="A1709" i="15"/>
  <c r="B1709" i="15"/>
  <c r="C1709" i="15"/>
  <c r="D1709" i="15"/>
  <c r="E1709" i="15"/>
  <c r="F1709" i="15"/>
  <c r="G1709" i="15"/>
  <c r="H1709" i="15"/>
  <c r="I1709" i="15"/>
  <c r="J1709" i="15"/>
  <c r="K1709" i="15"/>
  <c r="L1709" i="15"/>
  <c r="A1710" i="15"/>
  <c r="B1710" i="15"/>
  <c r="C1710" i="15"/>
  <c r="D1710" i="15"/>
  <c r="E1710" i="15"/>
  <c r="F1710" i="15"/>
  <c r="G1710" i="15"/>
  <c r="H1710" i="15"/>
  <c r="I1710" i="15"/>
  <c r="J1710" i="15"/>
  <c r="K1710" i="15"/>
  <c r="L1710" i="15"/>
  <c r="A1711" i="15"/>
  <c r="B1711" i="15"/>
  <c r="C1711" i="15"/>
  <c r="D1711" i="15"/>
  <c r="E1711" i="15"/>
  <c r="F1711" i="15"/>
  <c r="G1711" i="15"/>
  <c r="H1711" i="15"/>
  <c r="I1711" i="15"/>
  <c r="J1711" i="15"/>
  <c r="K1711" i="15"/>
  <c r="L1711" i="15"/>
  <c r="A1712" i="15"/>
  <c r="B1712" i="15"/>
  <c r="C1712" i="15"/>
  <c r="D1712" i="15"/>
  <c r="E1712" i="15"/>
  <c r="F1712" i="15"/>
  <c r="G1712" i="15"/>
  <c r="H1712" i="15"/>
  <c r="I1712" i="15"/>
  <c r="J1712" i="15"/>
  <c r="K1712" i="15"/>
  <c r="L1712" i="15"/>
  <c r="A1713" i="15"/>
  <c r="B1713" i="15"/>
  <c r="C1713" i="15"/>
  <c r="D1713" i="15"/>
  <c r="E1713" i="15"/>
  <c r="F1713" i="15"/>
  <c r="G1713" i="15"/>
  <c r="H1713" i="15"/>
  <c r="I1713" i="15"/>
  <c r="J1713" i="15"/>
  <c r="K1713" i="15"/>
  <c r="L1713" i="15"/>
  <c r="A1714" i="15"/>
  <c r="B1714" i="15"/>
  <c r="C1714" i="15"/>
  <c r="D1714" i="15"/>
  <c r="E1714" i="15"/>
  <c r="F1714" i="15"/>
  <c r="G1714" i="15"/>
  <c r="H1714" i="15"/>
  <c r="I1714" i="15"/>
  <c r="J1714" i="15"/>
  <c r="K1714" i="15"/>
  <c r="L1714" i="15"/>
  <c r="A1715" i="15"/>
  <c r="B1715" i="15"/>
  <c r="C1715" i="15"/>
  <c r="D1715" i="15"/>
  <c r="E1715" i="15"/>
  <c r="F1715" i="15"/>
  <c r="G1715" i="15"/>
  <c r="H1715" i="15"/>
  <c r="I1715" i="15"/>
  <c r="J1715" i="15"/>
  <c r="K1715" i="15"/>
  <c r="L1715" i="15"/>
  <c r="A1716" i="15"/>
  <c r="B1716" i="15"/>
  <c r="C1716" i="15"/>
  <c r="D1716" i="15"/>
  <c r="E1716" i="15"/>
  <c r="F1716" i="15"/>
  <c r="G1716" i="15"/>
  <c r="H1716" i="15"/>
  <c r="I1716" i="15"/>
  <c r="J1716" i="15"/>
  <c r="K1716" i="15"/>
  <c r="L1716" i="15"/>
  <c r="A1717" i="15"/>
  <c r="B1717" i="15"/>
  <c r="C1717" i="15"/>
  <c r="D1717" i="15"/>
  <c r="E1717" i="15"/>
  <c r="F1717" i="15"/>
  <c r="G1717" i="15"/>
  <c r="H1717" i="15"/>
  <c r="I1717" i="15"/>
  <c r="J1717" i="15"/>
  <c r="K1717" i="15"/>
  <c r="L1717" i="15"/>
  <c r="A1718" i="15"/>
  <c r="B1718" i="15"/>
  <c r="C1718" i="15"/>
  <c r="D1718" i="15"/>
  <c r="E1718" i="15"/>
  <c r="F1718" i="15"/>
  <c r="G1718" i="15"/>
  <c r="H1718" i="15"/>
  <c r="I1718" i="15"/>
  <c r="J1718" i="15"/>
  <c r="K1718" i="15"/>
  <c r="L1718" i="15"/>
  <c r="A1719" i="15"/>
  <c r="B1719" i="15"/>
  <c r="C1719" i="15"/>
  <c r="D1719" i="15"/>
  <c r="E1719" i="15"/>
  <c r="F1719" i="15"/>
  <c r="G1719" i="15"/>
  <c r="H1719" i="15"/>
  <c r="I1719" i="15"/>
  <c r="J1719" i="15"/>
  <c r="K1719" i="15"/>
  <c r="L1719" i="15"/>
  <c r="A1720" i="15"/>
  <c r="B1720" i="15"/>
  <c r="C1720" i="15"/>
  <c r="D1720" i="15"/>
  <c r="E1720" i="15"/>
  <c r="F1720" i="15"/>
  <c r="G1720" i="15"/>
  <c r="H1720" i="15"/>
  <c r="I1720" i="15"/>
  <c r="J1720" i="15"/>
  <c r="K1720" i="15"/>
  <c r="L1720" i="15"/>
  <c r="A1721" i="15"/>
  <c r="B1721" i="15"/>
  <c r="C1721" i="15"/>
  <c r="D1721" i="15"/>
  <c r="E1721" i="15"/>
  <c r="F1721" i="15"/>
  <c r="G1721" i="15"/>
  <c r="H1721" i="15"/>
  <c r="I1721" i="15"/>
  <c r="J1721" i="15"/>
  <c r="K1721" i="15"/>
  <c r="L1721" i="15"/>
  <c r="A1722" i="15"/>
  <c r="B1722" i="15"/>
  <c r="C1722" i="15"/>
  <c r="D1722" i="15"/>
  <c r="E1722" i="15"/>
  <c r="F1722" i="15"/>
  <c r="G1722" i="15"/>
  <c r="H1722" i="15"/>
  <c r="I1722" i="15"/>
  <c r="J1722" i="15"/>
  <c r="K1722" i="15"/>
  <c r="L1722" i="15"/>
  <c r="A1723" i="15"/>
  <c r="B1723" i="15"/>
  <c r="C1723" i="15"/>
  <c r="D1723" i="15"/>
  <c r="E1723" i="15"/>
  <c r="F1723" i="15"/>
  <c r="G1723" i="15"/>
  <c r="H1723" i="15"/>
  <c r="I1723" i="15"/>
  <c r="J1723" i="15"/>
  <c r="K1723" i="15"/>
  <c r="L1723" i="15"/>
  <c r="A1724" i="15"/>
  <c r="B1724" i="15"/>
  <c r="C1724" i="15"/>
  <c r="D1724" i="15"/>
  <c r="E1724" i="15"/>
  <c r="F1724" i="15"/>
  <c r="G1724" i="15"/>
  <c r="H1724" i="15"/>
  <c r="I1724" i="15"/>
  <c r="J1724" i="15"/>
  <c r="K1724" i="15"/>
  <c r="L1724" i="15"/>
  <c r="A1725" i="15"/>
  <c r="B1725" i="15"/>
  <c r="C1725" i="15"/>
  <c r="D1725" i="15"/>
  <c r="E1725" i="15"/>
  <c r="F1725" i="15"/>
  <c r="G1725" i="15"/>
  <c r="H1725" i="15"/>
  <c r="I1725" i="15"/>
  <c r="J1725" i="15"/>
  <c r="K1725" i="15"/>
  <c r="L1725" i="15"/>
  <c r="A1726" i="15"/>
  <c r="B1726" i="15"/>
  <c r="C1726" i="15"/>
  <c r="D1726" i="15"/>
  <c r="E1726" i="15"/>
  <c r="F1726" i="15"/>
  <c r="G1726" i="15"/>
  <c r="H1726" i="15"/>
  <c r="I1726" i="15"/>
  <c r="J1726" i="15"/>
  <c r="K1726" i="15"/>
  <c r="L1726" i="15"/>
  <c r="A1727" i="15"/>
  <c r="B1727" i="15"/>
  <c r="C1727" i="15"/>
  <c r="D1727" i="15"/>
  <c r="E1727" i="15"/>
  <c r="F1727" i="15"/>
  <c r="G1727" i="15"/>
  <c r="H1727" i="15"/>
  <c r="I1727" i="15"/>
  <c r="J1727" i="15"/>
  <c r="K1727" i="15"/>
  <c r="L1727" i="15"/>
  <c r="A1728" i="15"/>
  <c r="B1728" i="15"/>
  <c r="C1728" i="15"/>
  <c r="D1728" i="15"/>
  <c r="E1728" i="15"/>
  <c r="F1728" i="15"/>
  <c r="G1728" i="15"/>
  <c r="H1728" i="15"/>
  <c r="I1728" i="15"/>
  <c r="J1728" i="15"/>
  <c r="K1728" i="15"/>
  <c r="L1728" i="15"/>
  <c r="A1729" i="15"/>
  <c r="B1729" i="15"/>
  <c r="C1729" i="15"/>
  <c r="D1729" i="15"/>
  <c r="E1729" i="15"/>
  <c r="F1729" i="15"/>
  <c r="G1729" i="15"/>
  <c r="H1729" i="15"/>
  <c r="I1729" i="15"/>
  <c r="J1729" i="15"/>
  <c r="K1729" i="15"/>
  <c r="L1729" i="15"/>
  <c r="A1730" i="15"/>
  <c r="B1730" i="15"/>
  <c r="C1730" i="15"/>
  <c r="D1730" i="15"/>
  <c r="E1730" i="15"/>
  <c r="F1730" i="15"/>
  <c r="G1730" i="15"/>
  <c r="H1730" i="15"/>
  <c r="I1730" i="15"/>
  <c r="J1730" i="15"/>
  <c r="K1730" i="15"/>
  <c r="L1730" i="15"/>
  <c r="A1731" i="15"/>
  <c r="B1731" i="15"/>
  <c r="C1731" i="15"/>
  <c r="D1731" i="15"/>
  <c r="E1731" i="15"/>
  <c r="F1731" i="15"/>
  <c r="G1731" i="15"/>
  <c r="H1731" i="15"/>
  <c r="I1731" i="15"/>
  <c r="J1731" i="15"/>
  <c r="K1731" i="15"/>
  <c r="L1731" i="15"/>
  <c r="A1732" i="15"/>
  <c r="B1732" i="15"/>
  <c r="C1732" i="15"/>
  <c r="D1732" i="15"/>
  <c r="E1732" i="15"/>
  <c r="F1732" i="15"/>
  <c r="G1732" i="15"/>
  <c r="H1732" i="15"/>
  <c r="I1732" i="15"/>
  <c r="J1732" i="15"/>
  <c r="K1732" i="15"/>
  <c r="L1732" i="15"/>
  <c r="A1733" i="15"/>
  <c r="B1733" i="15"/>
  <c r="C1733" i="15"/>
  <c r="D1733" i="15"/>
  <c r="E1733" i="15"/>
  <c r="F1733" i="15"/>
  <c r="G1733" i="15"/>
  <c r="H1733" i="15"/>
  <c r="I1733" i="15"/>
  <c r="J1733" i="15"/>
  <c r="K1733" i="15"/>
  <c r="L1733" i="15"/>
  <c r="A1734" i="15"/>
  <c r="B1734" i="15"/>
  <c r="C1734" i="15"/>
  <c r="D1734" i="15"/>
  <c r="E1734" i="15"/>
  <c r="F1734" i="15"/>
  <c r="G1734" i="15"/>
  <c r="H1734" i="15"/>
  <c r="I1734" i="15"/>
  <c r="J1734" i="15"/>
  <c r="K1734" i="15"/>
  <c r="L1734" i="15"/>
  <c r="A1735" i="15"/>
  <c r="B1735" i="15"/>
  <c r="C1735" i="15"/>
  <c r="D1735" i="15"/>
  <c r="E1735" i="15"/>
  <c r="F1735" i="15"/>
  <c r="G1735" i="15"/>
  <c r="H1735" i="15"/>
  <c r="I1735" i="15"/>
  <c r="J1735" i="15"/>
  <c r="K1735" i="15"/>
  <c r="L1735" i="15"/>
  <c r="A1736" i="15"/>
  <c r="B1736" i="15"/>
  <c r="C1736" i="15"/>
  <c r="D1736" i="15"/>
  <c r="E1736" i="15"/>
  <c r="F1736" i="15"/>
  <c r="G1736" i="15"/>
  <c r="H1736" i="15"/>
  <c r="I1736" i="15"/>
  <c r="J1736" i="15"/>
  <c r="K1736" i="15"/>
  <c r="L1736" i="15"/>
  <c r="A1737" i="15"/>
  <c r="B1737" i="15"/>
  <c r="C1737" i="15"/>
  <c r="D1737" i="15"/>
  <c r="E1737" i="15"/>
  <c r="F1737" i="15"/>
  <c r="G1737" i="15"/>
  <c r="H1737" i="15"/>
  <c r="I1737" i="15"/>
  <c r="J1737" i="15"/>
  <c r="K1737" i="15"/>
  <c r="L1737" i="15"/>
  <c r="A1738" i="15"/>
  <c r="B1738" i="15"/>
  <c r="C1738" i="15"/>
  <c r="D1738" i="15"/>
  <c r="E1738" i="15"/>
  <c r="F1738" i="15"/>
  <c r="G1738" i="15"/>
  <c r="H1738" i="15"/>
  <c r="I1738" i="15"/>
  <c r="J1738" i="15"/>
  <c r="K1738" i="15"/>
  <c r="L1738" i="15"/>
  <c r="A1739" i="15"/>
  <c r="B1739" i="15"/>
  <c r="C1739" i="15"/>
  <c r="D1739" i="15"/>
  <c r="E1739" i="15"/>
  <c r="F1739" i="15"/>
  <c r="G1739" i="15"/>
  <c r="H1739" i="15"/>
  <c r="I1739" i="15"/>
  <c r="J1739" i="15"/>
  <c r="K1739" i="15"/>
  <c r="L1739" i="15"/>
  <c r="A1740" i="15"/>
  <c r="B1740" i="15"/>
  <c r="C1740" i="15"/>
  <c r="D1740" i="15"/>
  <c r="E1740" i="15"/>
  <c r="F1740" i="15"/>
  <c r="G1740" i="15"/>
  <c r="H1740" i="15"/>
  <c r="I1740" i="15"/>
  <c r="J1740" i="15"/>
  <c r="K1740" i="15"/>
  <c r="L1740" i="15"/>
  <c r="A1741" i="15"/>
  <c r="B1741" i="15"/>
  <c r="C1741" i="15"/>
  <c r="D1741" i="15"/>
  <c r="E1741" i="15"/>
  <c r="F1741" i="15"/>
  <c r="G1741" i="15"/>
  <c r="H1741" i="15"/>
  <c r="I1741" i="15"/>
  <c r="J1741" i="15"/>
  <c r="K1741" i="15"/>
  <c r="L1741" i="15"/>
  <c r="A1742" i="15"/>
  <c r="B1742" i="15"/>
  <c r="C1742" i="15"/>
  <c r="D1742" i="15"/>
  <c r="E1742" i="15"/>
  <c r="F1742" i="15"/>
  <c r="G1742" i="15"/>
  <c r="H1742" i="15"/>
  <c r="I1742" i="15"/>
  <c r="J1742" i="15"/>
  <c r="K1742" i="15"/>
  <c r="L1742" i="15"/>
  <c r="A1743" i="15"/>
  <c r="B1743" i="15"/>
  <c r="C1743" i="15"/>
  <c r="D1743" i="15"/>
  <c r="E1743" i="15"/>
  <c r="F1743" i="15"/>
  <c r="G1743" i="15"/>
  <c r="H1743" i="15"/>
  <c r="I1743" i="15"/>
  <c r="J1743" i="15"/>
  <c r="K1743" i="15"/>
  <c r="L1743" i="15"/>
  <c r="A1744" i="15"/>
  <c r="B1744" i="15"/>
  <c r="C1744" i="15"/>
  <c r="D1744" i="15"/>
  <c r="E1744" i="15"/>
  <c r="F1744" i="15"/>
  <c r="G1744" i="15"/>
  <c r="H1744" i="15"/>
  <c r="I1744" i="15"/>
  <c r="J1744" i="15"/>
  <c r="K1744" i="15"/>
  <c r="L1744" i="15"/>
  <c r="A1745" i="15"/>
  <c r="B1745" i="15"/>
  <c r="C1745" i="15"/>
  <c r="D1745" i="15"/>
  <c r="E1745" i="15"/>
  <c r="F1745" i="15"/>
  <c r="G1745" i="15"/>
  <c r="H1745" i="15"/>
  <c r="I1745" i="15"/>
  <c r="J1745" i="15"/>
  <c r="K1745" i="15"/>
  <c r="L1745" i="15"/>
  <c r="A1746" i="15"/>
  <c r="B1746" i="15"/>
  <c r="C1746" i="15"/>
  <c r="D1746" i="15"/>
  <c r="E1746" i="15"/>
  <c r="F1746" i="15"/>
  <c r="G1746" i="15"/>
  <c r="H1746" i="15"/>
  <c r="I1746" i="15"/>
  <c r="J1746" i="15"/>
  <c r="K1746" i="15"/>
  <c r="L1746" i="15"/>
  <c r="A1747" i="15"/>
  <c r="B1747" i="15"/>
  <c r="C1747" i="15"/>
  <c r="D1747" i="15"/>
  <c r="E1747" i="15"/>
  <c r="F1747" i="15"/>
  <c r="G1747" i="15"/>
  <c r="H1747" i="15"/>
  <c r="I1747" i="15"/>
  <c r="J1747" i="15"/>
  <c r="K1747" i="15"/>
  <c r="L1747" i="15"/>
  <c r="A1748" i="15"/>
  <c r="B1748" i="15"/>
  <c r="C1748" i="15"/>
  <c r="D1748" i="15"/>
  <c r="E1748" i="15"/>
  <c r="F1748" i="15"/>
  <c r="G1748" i="15"/>
  <c r="H1748" i="15"/>
  <c r="I1748" i="15"/>
  <c r="J1748" i="15"/>
  <c r="K1748" i="15"/>
  <c r="L1748" i="15"/>
  <c r="A1749" i="15"/>
  <c r="B1749" i="15"/>
  <c r="C1749" i="15"/>
  <c r="D1749" i="15"/>
  <c r="E1749" i="15"/>
  <c r="F1749" i="15"/>
  <c r="G1749" i="15"/>
  <c r="H1749" i="15"/>
  <c r="I1749" i="15"/>
  <c r="J1749" i="15"/>
  <c r="K1749" i="15"/>
  <c r="L1749" i="15"/>
  <c r="A1750" i="15"/>
  <c r="B1750" i="15"/>
  <c r="C1750" i="15"/>
  <c r="D1750" i="15"/>
  <c r="E1750" i="15"/>
  <c r="F1750" i="15"/>
  <c r="G1750" i="15"/>
  <c r="H1750" i="15"/>
  <c r="I1750" i="15"/>
  <c r="J1750" i="15"/>
  <c r="K1750" i="15"/>
  <c r="L1750" i="15"/>
  <c r="A1751" i="15"/>
  <c r="B1751" i="15"/>
  <c r="C1751" i="15"/>
  <c r="D1751" i="15"/>
  <c r="E1751" i="15"/>
  <c r="F1751" i="15"/>
  <c r="G1751" i="15"/>
  <c r="H1751" i="15"/>
  <c r="I1751" i="15"/>
  <c r="J1751" i="15"/>
  <c r="K1751" i="15"/>
  <c r="L1751" i="15"/>
  <c r="A1752" i="15"/>
  <c r="B1752" i="15"/>
  <c r="C1752" i="15"/>
  <c r="D1752" i="15"/>
  <c r="E1752" i="15"/>
  <c r="F1752" i="15"/>
  <c r="G1752" i="15"/>
  <c r="H1752" i="15"/>
  <c r="I1752" i="15"/>
  <c r="J1752" i="15"/>
  <c r="K1752" i="15"/>
  <c r="L1752" i="15"/>
  <c r="A1753" i="15"/>
  <c r="B1753" i="15"/>
  <c r="C1753" i="15"/>
  <c r="D1753" i="15"/>
  <c r="E1753" i="15"/>
  <c r="F1753" i="15"/>
  <c r="G1753" i="15"/>
  <c r="H1753" i="15"/>
  <c r="I1753" i="15"/>
  <c r="J1753" i="15"/>
  <c r="K1753" i="15"/>
  <c r="L1753" i="15"/>
  <c r="A1754" i="15"/>
  <c r="B1754" i="15"/>
  <c r="C1754" i="15"/>
  <c r="D1754" i="15"/>
  <c r="E1754" i="15"/>
  <c r="F1754" i="15"/>
  <c r="G1754" i="15"/>
  <c r="H1754" i="15"/>
  <c r="I1754" i="15"/>
  <c r="J1754" i="15"/>
  <c r="K1754" i="15"/>
  <c r="L1754" i="15"/>
  <c r="A1755" i="15"/>
  <c r="B1755" i="15"/>
  <c r="C1755" i="15"/>
  <c r="D1755" i="15"/>
  <c r="E1755" i="15"/>
  <c r="F1755" i="15"/>
  <c r="G1755" i="15"/>
  <c r="H1755" i="15"/>
  <c r="I1755" i="15"/>
  <c r="J1755" i="15"/>
  <c r="K1755" i="15"/>
  <c r="L1755" i="15"/>
  <c r="A1756" i="15"/>
  <c r="B1756" i="15"/>
  <c r="C1756" i="15"/>
  <c r="D1756" i="15"/>
  <c r="E1756" i="15"/>
  <c r="F1756" i="15"/>
  <c r="G1756" i="15"/>
  <c r="H1756" i="15"/>
  <c r="I1756" i="15"/>
  <c r="J1756" i="15"/>
  <c r="K1756" i="15"/>
  <c r="L1756" i="15"/>
  <c r="A1757" i="15"/>
  <c r="B1757" i="15"/>
  <c r="C1757" i="15"/>
  <c r="D1757" i="15"/>
  <c r="E1757" i="15"/>
  <c r="F1757" i="15"/>
  <c r="G1757" i="15"/>
  <c r="H1757" i="15"/>
  <c r="I1757" i="15"/>
  <c r="J1757" i="15"/>
  <c r="K1757" i="15"/>
  <c r="L1757" i="15"/>
  <c r="A1758" i="15"/>
  <c r="B1758" i="15"/>
  <c r="C1758" i="15"/>
  <c r="D1758" i="15"/>
  <c r="E1758" i="15"/>
  <c r="F1758" i="15"/>
  <c r="G1758" i="15"/>
  <c r="H1758" i="15"/>
  <c r="I1758" i="15"/>
  <c r="J1758" i="15"/>
  <c r="K1758" i="15"/>
  <c r="L1758" i="15"/>
  <c r="A1759" i="15"/>
  <c r="B1759" i="15"/>
  <c r="C1759" i="15"/>
  <c r="D1759" i="15"/>
  <c r="E1759" i="15"/>
  <c r="F1759" i="15"/>
  <c r="G1759" i="15"/>
  <c r="H1759" i="15"/>
  <c r="I1759" i="15"/>
  <c r="J1759" i="15"/>
  <c r="K1759" i="15"/>
  <c r="L1759" i="15"/>
  <c r="A1760" i="15"/>
  <c r="B1760" i="15"/>
  <c r="C1760" i="15"/>
  <c r="D1760" i="15"/>
  <c r="E1760" i="15"/>
  <c r="F1760" i="15"/>
  <c r="G1760" i="15"/>
  <c r="H1760" i="15"/>
  <c r="I1760" i="15"/>
  <c r="J1760" i="15"/>
  <c r="K1760" i="15"/>
  <c r="L1760" i="15"/>
  <c r="A1761" i="15"/>
  <c r="B1761" i="15"/>
  <c r="C1761" i="15"/>
  <c r="D1761" i="15"/>
  <c r="E1761" i="15"/>
  <c r="F1761" i="15"/>
  <c r="G1761" i="15"/>
  <c r="H1761" i="15"/>
  <c r="I1761" i="15"/>
  <c r="J1761" i="15"/>
  <c r="K1761" i="15"/>
  <c r="L1761" i="15"/>
  <c r="A1762" i="15"/>
  <c r="B1762" i="15"/>
  <c r="C1762" i="15"/>
  <c r="D1762" i="15"/>
  <c r="E1762" i="15"/>
  <c r="F1762" i="15"/>
  <c r="G1762" i="15"/>
  <c r="H1762" i="15"/>
  <c r="I1762" i="15"/>
  <c r="J1762" i="15"/>
  <c r="K1762" i="15"/>
  <c r="L1762" i="15"/>
  <c r="A1763" i="15"/>
  <c r="B1763" i="15"/>
  <c r="C1763" i="15"/>
  <c r="D1763" i="15"/>
  <c r="E1763" i="15"/>
  <c r="F1763" i="15"/>
  <c r="G1763" i="15"/>
  <c r="H1763" i="15"/>
  <c r="I1763" i="15"/>
  <c r="J1763" i="15"/>
  <c r="K1763" i="15"/>
  <c r="L1763" i="15"/>
  <c r="A1764" i="15"/>
  <c r="B1764" i="15"/>
  <c r="C1764" i="15"/>
  <c r="D1764" i="15"/>
  <c r="E1764" i="15"/>
  <c r="F1764" i="15"/>
  <c r="G1764" i="15"/>
  <c r="H1764" i="15"/>
  <c r="I1764" i="15"/>
  <c r="J1764" i="15"/>
  <c r="K1764" i="15"/>
  <c r="L1764" i="15"/>
  <c r="A1765" i="15"/>
  <c r="B1765" i="15"/>
  <c r="C1765" i="15"/>
  <c r="D1765" i="15"/>
  <c r="E1765" i="15"/>
  <c r="F1765" i="15"/>
  <c r="G1765" i="15"/>
  <c r="H1765" i="15"/>
  <c r="I1765" i="15"/>
  <c r="J1765" i="15"/>
  <c r="K1765" i="15"/>
  <c r="L1765" i="15"/>
  <c r="A1766" i="15"/>
  <c r="B1766" i="15"/>
  <c r="C1766" i="15"/>
  <c r="D1766" i="15"/>
  <c r="E1766" i="15"/>
  <c r="F1766" i="15"/>
  <c r="G1766" i="15"/>
  <c r="H1766" i="15"/>
  <c r="I1766" i="15"/>
  <c r="J1766" i="15"/>
  <c r="K1766" i="15"/>
  <c r="L1766" i="15"/>
  <c r="A1767" i="15"/>
  <c r="B1767" i="15"/>
  <c r="C1767" i="15"/>
  <c r="D1767" i="15"/>
  <c r="E1767" i="15"/>
  <c r="F1767" i="15"/>
  <c r="G1767" i="15"/>
  <c r="H1767" i="15"/>
  <c r="I1767" i="15"/>
  <c r="J1767" i="15"/>
  <c r="K1767" i="15"/>
  <c r="L1767" i="15"/>
  <c r="A1768" i="15"/>
  <c r="B1768" i="15"/>
  <c r="C1768" i="15"/>
  <c r="D1768" i="15"/>
  <c r="E1768" i="15"/>
  <c r="F1768" i="15"/>
  <c r="G1768" i="15"/>
  <c r="H1768" i="15"/>
  <c r="I1768" i="15"/>
  <c r="J1768" i="15"/>
  <c r="K1768" i="15"/>
  <c r="L1768" i="15"/>
  <c r="A1769" i="15"/>
  <c r="B1769" i="15"/>
  <c r="C1769" i="15"/>
  <c r="D1769" i="15"/>
  <c r="E1769" i="15"/>
  <c r="F1769" i="15"/>
  <c r="G1769" i="15"/>
  <c r="H1769" i="15"/>
  <c r="I1769" i="15"/>
  <c r="J1769" i="15"/>
  <c r="K1769" i="15"/>
  <c r="L1769" i="15"/>
  <c r="A1770" i="15"/>
  <c r="B1770" i="15"/>
  <c r="C1770" i="15"/>
  <c r="D1770" i="15"/>
  <c r="E1770" i="15"/>
  <c r="F1770" i="15"/>
  <c r="G1770" i="15"/>
  <c r="H1770" i="15"/>
  <c r="I1770" i="15"/>
  <c r="J1770" i="15"/>
  <c r="K1770" i="15"/>
  <c r="L1770" i="15"/>
  <c r="A1771" i="15"/>
  <c r="B1771" i="15"/>
  <c r="C1771" i="15"/>
  <c r="D1771" i="15"/>
  <c r="E1771" i="15"/>
  <c r="F1771" i="15"/>
  <c r="G1771" i="15"/>
  <c r="H1771" i="15"/>
  <c r="I1771" i="15"/>
  <c r="J1771" i="15"/>
  <c r="K1771" i="15"/>
  <c r="L1771" i="15"/>
  <c r="A1772" i="15"/>
  <c r="B1772" i="15"/>
  <c r="C1772" i="15"/>
  <c r="D1772" i="15"/>
  <c r="E1772" i="15"/>
  <c r="F1772" i="15"/>
  <c r="G1772" i="15"/>
  <c r="H1772" i="15"/>
  <c r="I1772" i="15"/>
  <c r="J1772" i="15"/>
  <c r="K1772" i="15"/>
  <c r="L1772" i="15"/>
  <c r="A1773" i="15"/>
  <c r="B1773" i="15"/>
  <c r="C1773" i="15"/>
  <c r="D1773" i="15"/>
  <c r="E1773" i="15"/>
  <c r="F1773" i="15"/>
  <c r="G1773" i="15"/>
  <c r="H1773" i="15"/>
  <c r="I1773" i="15"/>
  <c r="J1773" i="15"/>
  <c r="K1773" i="15"/>
  <c r="L1773" i="15"/>
  <c r="A1774" i="15"/>
  <c r="B1774" i="15"/>
  <c r="C1774" i="15"/>
  <c r="D1774" i="15"/>
  <c r="E1774" i="15"/>
  <c r="F1774" i="15"/>
  <c r="G1774" i="15"/>
  <c r="H1774" i="15"/>
  <c r="I1774" i="15"/>
  <c r="J1774" i="15"/>
  <c r="K1774" i="15"/>
  <c r="L1774" i="15"/>
  <c r="A1775" i="15"/>
  <c r="B1775" i="15"/>
  <c r="C1775" i="15"/>
  <c r="D1775" i="15"/>
  <c r="E1775" i="15"/>
  <c r="F1775" i="15"/>
  <c r="G1775" i="15"/>
  <c r="H1775" i="15"/>
  <c r="I1775" i="15"/>
  <c r="J1775" i="15"/>
  <c r="K1775" i="15"/>
  <c r="L1775" i="15"/>
  <c r="A1776" i="15"/>
  <c r="B1776" i="15"/>
  <c r="C1776" i="15"/>
  <c r="D1776" i="15"/>
  <c r="E1776" i="15"/>
  <c r="F1776" i="15"/>
  <c r="G1776" i="15"/>
  <c r="H1776" i="15"/>
  <c r="I1776" i="15"/>
  <c r="J1776" i="15"/>
  <c r="K1776" i="15"/>
  <c r="L1776" i="15"/>
  <c r="A1777" i="15"/>
  <c r="B1777" i="15"/>
  <c r="C1777" i="15"/>
  <c r="D1777" i="15"/>
  <c r="E1777" i="15"/>
  <c r="F1777" i="15"/>
  <c r="G1777" i="15"/>
  <c r="H1777" i="15"/>
  <c r="I1777" i="15"/>
  <c r="J1777" i="15"/>
  <c r="K1777" i="15"/>
  <c r="L1777" i="15"/>
  <c r="A1778" i="15"/>
  <c r="B1778" i="15"/>
  <c r="C1778" i="15"/>
  <c r="D1778" i="15"/>
  <c r="E1778" i="15"/>
  <c r="F1778" i="15"/>
  <c r="G1778" i="15"/>
  <c r="H1778" i="15"/>
  <c r="I1778" i="15"/>
  <c r="J1778" i="15"/>
  <c r="K1778" i="15"/>
  <c r="L1778" i="15"/>
  <c r="A1779" i="15"/>
  <c r="B1779" i="15"/>
  <c r="C1779" i="15"/>
  <c r="D1779" i="15"/>
  <c r="E1779" i="15"/>
  <c r="F1779" i="15"/>
  <c r="G1779" i="15"/>
  <c r="H1779" i="15"/>
  <c r="I1779" i="15"/>
  <c r="J1779" i="15"/>
  <c r="K1779" i="15"/>
  <c r="L1779" i="15"/>
  <c r="A1780" i="15"/>
  <c r="B1780" i="15"/>
  <c r="C1780" i="15"/>
  <c r="D1780" i="15"/>
  <c r="E1780" i="15"/>
  <c r="F1780" i="15"/>
  <c r="G1780" i="15"/>
  <c r="H1780" i="15"/>
  <c r="I1780" i="15"/>
  <c r="J1780" i="15"/>
  <c r="K1780" i="15"/>
  <c r="L1780" i="15"/>
  <c r="A1781" i="15"/>
  <c r="B1781" i="15"/>
  <c r="C1781" i="15"/>
  <c r="D1781" i="15"/>
  <c r="E1781" i="15"/>
  <c r="F1781" i="15"/>
  <c r="G1781" i="15"/>
  <c r="H1781" i="15"/>
  <c r="I1781" i="15"/>
  <c r="J1781" i="15"/>
  <c r="K1781" i="15"/>
  <c r="L1781" i="15"/>
  <c r="A1782" i="15"/>
  <c r="B1782" i="15"/>
  <c r="C1782" i="15"/>
  <c r="D1782" i="15"/>
  <c r="E1782" i="15"/>
  <c r="F1782" i="15"/>
  <c r="G1782" i="15"/>
  <c r="H1782" i="15"/>
  <c r="I1782" i="15"/>
  <c r="J1782" i="15"/>
  <c r="K1782" i="15"/>
  <c r="L1782" i="15"/>
  <c r="A1783" i="15"/>
  <c r="B1783" i="15"/>
  <c r="C1783" i="15"/>
  <c r="D1783" i="15"/>
  <c r="E1783" i="15"/>
  <c r="F1783" i="15"/>
  <c r="G1783" i="15"/>
  <c r="H1783" i="15"/>
  <c r="I1783" i="15"/>
  <c r="J1783" i="15"/>
  <c r="K1783" i="15"/>
  <c r="L1783" i="15"/>
  <c r="A1784" i="15"/>
  <c r="B1784" i="15"/>
  <c r="C1784" i="15"/>
  <c r="D1784" i="15"/>
  <c r="E1784" i="15"/>
  <c r="F1784" i="15"/>
  <c r="G1784" i="15"/>
  <c r="H1784" i="15"/>
  <c r="I1784" i="15"/>
  <c r="J1784" i="15"/>
  <c r="K1784" i="15"/>
  <c r="L1784" i="15"/>
  <c r="A1785" i="15"/>
  <c r="B1785" i="15"/>
  <c r="C1785" i="15"/>
  <c r="D1785" i="15"/>
  <c r="E1785" i="15"/>
  <c r="F1785" i="15"/>
  <c r="G1785" i="15"/>
  <c r="H1785" i="15"/>
  <c r="I1785" i="15"/>
  <c r="J1785" i="15"/>
  <c r="K1785" i="15"/>
  <c r="L1785" i="15"/>
  <c r="A1786" i="15"/>
  <c r="B1786" i="15"/>
  <c r="C1786" i="15"/>
  <c r="D1786" i="15"/>
  <c r="E1786" i="15"/>
  <c r="F1786" i="15"/>
  <c r="G1786" i="15"/>
  <c r="H1786" i="15"/>
  <c r="I1786" i="15"/>
  <c r="J1786" i="15"/>
  <c r="K1786" i="15"/>
  <c r="L1786" i="15"/>
  <c r="A1787" i="15"/>
  <c r="B1787" i="15"/>
  <c r="C1787" i="15"/>
  <c r="D1787" i="15"/>
  <c r="E1787" i="15"/>
  <c r="F1787" i="15"/>
  <c r="G1787" i="15"/>
  <c r="H1787" i="15"/>
  <c r="I1787" i="15"/>
  <c r="J1787" i="15"/>
  <c r="K1787" i="15"/>
  <c r="L1787" i="15"/>
  <c r="A1788" i="15"/>
  <c r="B1788" i="15"/>
  <c r="C1788" i="15"/>
  <c r="D1788" i="15"/>
  <c r="E1788" i="15"/>
  <c r="F1788" i="15"/>
  <c r="G1788" i="15"/>
  <c r="H1788" i="15"/>
  <c r="I1788" i="15"/>
  <c r="J1788" i="15"/>
  <c r="K1788" i="15"/>
  <c r="L1788" i="15"/>
  <c r="A1789" i="15"/>
  <c r="B1789" i="15"/>
  <c r="C1789" i="15"/>
  <c r="D1789" i="15"/>
  <c r="E1789" i="15"/>
  <c r="F1789" i="15"/>
  <c r="G1789" i="15"/>
  <c r="H1789" i="15"/>
  <c r="I1789" i="15"/>
  <c r="J1789" i="15"/>
  <c r="K1789" i="15"/>
  <c r="L1789" i="15"/>
  <c r="A1790" i="15"/>
  <c r="B1790" i="15"/>
  <c r="C1790" i="15"/>
  <c r="D1790" i="15"/>
  <c r="E1790" i="15"/>
  <c r="F1790" i="15"/>
  <c r="G1790" i="15"/>
  <c r="H1790" i="15"/>
  <c r="I1790" i="15"/>
  <c r="J1790" i="15"/>
  <c r="K1790" i="15"/>
  <c r="L1790" i="15"/>
  <c r="A1791" i="15"/>
  <c r="B1791" i="15"/>
  <c r="C1791" i="15"/>
  <c r="D1791" i="15"/>
  <c r="E1791" i="15"/>
  <c r="F1791" i="15"/>
  <c r="G1791" i="15"/>
  <c r="H1791" i="15"/>
  <c r="I1791" i="15"/>
  <c r="J1791" i="15"/>
  <c r="K1791" i="15"/>
  <c r="L1791" i="15"/>
  <c r="A1792" i="15"/>
  <c r="B1792" i="15"/>
  <c r="C1792" i="15"/>
  <c r="D1792" i="15"/>
  <c r="E1792" i="15"/>
  <c r="F1792" i="15"/>
  <c r="G1792" i="15"/>
  <c r="H1792" i="15"/>
  <c r="I1792" i="15"/>
  <c r="J1792" i="15"/>
  <c r="K1792" i="15"/>
  <c r="L1792" i="15"/>
  <c r="A1793" i="15"/>
  <c r="B1793" i="15"/>
  <c r="C1793" i="15"/>
  <c r="D1793" i="15"/>
  <c r="E1793" i="15"/>
  <c r="F1793" i="15"/>
  <c r="G1793" i="15"/>
  <c r="H1793" i="15"/>
  <c r="I1793" i="15"/>
  <c r="J1793" i="15"/>
  <c r="K1793" i="15"/>
  <c r="L1793" i="15"/>
  <c r="A1794" i="15"/>
  <c r="B1794" i="15"/>
  <c r="C1794" i="15"/>
  <c r="D1794" i="15"/>
  <c r="E1794" i="15"/>
  <c r="F1794" i="15"/>
  <c r="G1794" i="15"/>
  <c r="H1794" i="15"/>
  <c r="I1794" i="15"/>
  <c r="J1794" i="15"/>
  <c r="K1794" i="15"/>
  <c r="L1794" i="15"/>
  <c r="A1795" i="15"/>
  <c r="B1795" i="15"/>
  <c r="C1795" i="15"/>
  <c r="D1795" i="15"/>
  <c r="E1795" i="15"/>
  <c r="F1795" i="15"/>
  <c r="G1795" i="15"/>
  <c r="H1795" i="15"/>
  <c r="I1795" i="15"/>
  <c r="J1795" i="15"/>
  <c r="K1795" i="15"/>
  <c r="L1795" i="15"/>
  <c r="A1796" i="15"/>
  <c r="B1796" i="15"/>
  <c r="C1796" i="15"/>
  <c r="D1796" i="15"/>
  <c r="E1796" i="15"/>
  <c r="F1796" i="15"/>
  <c r="G1796" i="15"/>
  <c r="H1796" i="15"/>
  <c r="I1796" i="15"/>
  <c r="J1796" i="15"/>
  <c r="K1796" i="15"/>
  <c r="L1796" i="15"/>
  <c r="A1797" i="15"/>
  <c r="B1797" i="15"/>
  <c r="C1797" i="15"/>
  <c r="D1797" i="15"/>
  <c r="E1797" i="15"/>
  <c r="F1797" i="15"/>
  <c r="G1797" i="15"/>
  <c r="H1797" i="15"/>
  <c r="I1797" i="15"/>
  <c r="J1797" i="15"/>
  <c r="K1797" i="15"/>
  <c r="L1797" i="15"/>
  <c r="A1798" i="15"/>
  <c r="B1798" i="15"/>
  <c r="C1798" i="15"/>
  <c r="D1798" i="15"/>
  <c r="E1798" i="15"/>
  <c r="F1798" i="15"/>
  <c r="G1798" i="15"/>
  <c r="H1798" i="15"/>
  <c r="I1798" i="15"/>
  <c r="J1798" i="15"/>
  <c r="K1798" i="15"/>
  <c r="L1798" i="15"/>
  <c r="A1799" i="15"/>
  <c r="B1799" i="15"/>
  <c r="C1799" i="15"/>
  <c r="D1799" i="15"/>
  <c r="E1799" i="15"/>
  <c r="F1799" i="15"/>
  <c r="G1799" i="15"/>
  <c r="H1799" i="15"/>
  <c r="I1799" i="15"/>
  <c r="J1799" i="15"/>
  <c r="K1799" i="15"/>
  <c r="L1799" i="15"/>
  <c r="A1800" i="15"/>
  <c r="B1800" i="15"/>
  <c r="C1800" i="15"/>
  <c r="D1800" i="15"/>
  <c r="E1800" i="15"/>
  <c r="F1800" i="15"/>
  <c r="G1800" i="15"/>
  <c r="H1800" i="15"/>
  <c r="I1800" i="15"/>
  <c r="J1800" i="15"/>
  <c r="K1800" i="15"/>
  <c r="L1800" i="15"/>
  <c r="A1801" i="15"/>
  <c r="B1801" i="15"/>
  <c r="C1801" i="15"/>
  <c r="D1801" i="15"/>
  <c r="E1801" i="15"/>
  <c r="F1801" i="15"/>
  <c r="G1801" i="15"/>
  <c r="H1801" i="15"/>
  <c r="I1801" i="15"/>
  <c r="J1801" i="15"/>
  <c r="K1801" i="15"/>
  <c r="L1801" i="15"/>
  <c r="A1802" i="15"/>
  <c r="B1802" i="15"/>
  <c r="C1802" i="15"/>
  <c r="D1802" i="15"/>
  <c r="E1802" i="15"/>
  <c r="F1802" i="15"/>
  <c r="G1802" i="15"/>
  <c r="H1802" i="15"/>
  <c r="I1802" i="15"/>
  <c r="J1802" i="15"/>
  <c r="K1802" i="15"/>
  <c r="L1802" i="15"/>
  <c r="A1803" i="15"/>
  <c r="B1803" i="15"/>
  <c r="C1803" i="15"/>
  <c r="D1803" i="15"/>
  <c r="E1803" i="15"/>
  <c r="F1803" i="15"/>
  <c r="G1803" i="15"/>
  <c r="H1803" i="15"/>
  <c r="I1803" i="15"/>
  <c r="J1803" i="15"/>
  <c r="K1803" i="15"/>
  <c r="L1803" i="15"/>
  <c r="A1804" i="15"/>
  <c r="B1804" i="15"/>
  <c r="C1804" i="15"/>
  <c r="D1804" i="15"/>
  <c r="E1804" i="15"/>
  <c r="F1804" i="15"/>
  <c r="G1804" i="15"/>
  <c r="H1804" i="15"/>
  <c r="I1804" i="15"/>
  <c r="J1804" i="15"/>
  <c r="K1804" i="15"/>
  <c r="L1804" i="15"/>
  <c r="A1805" i="15"/>
  <c r="B1805" i="15"/>
  <c r="C1805" i="15"/>
  <c r="D1805" i="15"/>
  <c r="E1805" i="15"/>
  <c r="F1805" i="15"/>
  <c r="G1805" i="15"/>
  <c r="H1805" i="15"/>
  <c r="I1805" i="15"/>
  <c r="J1805" i="15"/>
  <c r="K1805" i="15"/>
  <c r="L1805" i="15"/>
  <c r="A1806" i="15"/>
  <c r="B1806" i="15"/>
  <c r="C1806" i="15"/>
  <c r="D1806" i="15"/>
  <c r="E1806" i="15"/>
  <c r="F1806" i="15"/>
  <c r="G1806" i="15"/>
  <c r="H1806" i="15"/>
  <c r="I1806" i="15"/>
  <c r="J1806" i="15"/>
  <c r="K1806" i="15"/>
  <c r="L1806" i="15"/>
  <c r="A1807" i="15"/>
  <c r="B1807" i="15"/>
  <c r="C1807" i="15"/>
  <c r="D1807" i="15"/>
  <c r="E1807" i="15"/>
  <c r="F1807" i="15"/>
  <c r="G1807" i="15"/>
  <c r="H1807" i="15"/>
  <c r="I1807" i="15"/>
  <c r="J1807" i="15"/>
  <c r="K1807" i="15"/>
  <c r="L1807" i="15"/>
  <c r="A1808" i="15"/>
  <c r="B1808" i="15"/>
  <c r="C1808" i="15"/>
  <c r="D1808" i="15"/>
  <c r="E1808" i="15"/>
  <c r="F1808" i="15"/>
  <c r="G1808" i="15"/>
  <c r="H1808" i="15"/>
  <c r="I1808" i="15"/>
  <c r="J1808" i="15"/>
  <c r="K1808" i="15"/>
  <c r="L1808" i="15"/>
  <c r="A1809" i="15"/>
  <c r="B1809" i="15"/>
  <c r="C1809" i="15"/>
  <c r="D1809" i="15"/>
  <c r="E1809" i="15"/>
  <c r="F1809" i="15"/>
  <c r="G1809" i="15"/>
  <c r="H1809" i="15"/>
  <c r="I1809" i="15"/>
  <c r="J1809" i="15"/>
  <c r="K1809" i="15"/>
  <c r="L1809" i="15"/>
  <c r="A1810" i="15"/>
  <c r="B1810" i="15"/>
  <c r="C1810" i="15"/>
  <c r="D1810" i="15"/>
  <c r="E1810" i="15"/>
  <c r="F1810" i="15"/>
  <c r="G1810" i="15"/>
  <c r="H1810" i="15"/>
  <c r="I1810" i="15"/>
  <c r="J1810" i="15"/>
  <c r="K1810" i="15"/>
  <c r="L1810" i="15"/>
  <c r="A1811" i="15"/>
  <c r="B1811" i="15"/>
  <c r="C1811" i="15"/>
  <c r="D1811" i="15"/>
  <c r="E1811" i="15"/>
  <c r="F1811" i="15"/>
  <c r="G1811" i="15"/>
  <c r="H1811" i="15"/>
  <c r="I1811" i="15"/>
  <c r="J1811" i="15"/>
  <c r="K1811" i="15"/>
  <c r="L1811" i="15"/>
  <c r="A1812" i="15"/>
  <c r="B1812" i="15"/>
  <c r="C1812" i="15"/>
  <c r="D1812" i="15"/>
  <c r="E1812" i="15"/>
  <c r="F1812" i="15"/>
  <c r="G1812" i="15"/>
  <c r="H1812" i="15"/>
  <c r="I1812" i="15"/>
  <c r="J1812" i="15"/>
  <c r="K1812" i="15"/>
  <c r="L1812" i="15"/>
  <c r="A1813" i="15"/>
  <c r="B1813" i="15"/>
  <c r="C1813" i="15"/>
  <c r="D1813" i="15"/>
  <c r="E1813" i="15"/>
  <c r="F1813" i="15"/>
  <c r="G1813" i="15"/>
  <c r="H1813" i="15"/>
  <c r="I1813" i="15"/>
  <c r="J1813" i="15"/>
  <c r="K1813" i="15"/>
  <c r="L1813" i="15"/>
  <c r="A1814" i="15"/>
  <c r="B1814" i="15"/>
  <c r="C1814" i="15"/>
  <c r="D1814" i="15"/>
  <c r="E1814" i="15"/>
  <c r="F1814" i="15"/>
  <c r="G1814" i="15"/>
  <c r="H1814" i="15"/>
  <c r="I1814" i="15"/>
  <c r="J1814" i="15"/>
  <c r="K1814" i="15"/>
  <c r="L1814" i="15"/>
  <c r="A1815" i="15"/>
  <c r="B1815" i="15"/>
  <c r="C1815" i="15"/>
  <c r="D1815" i="15"/>
  <c r="E1815" i="15"/>
  <c r="F1815" i="15"/>
  <c r="G1815" i="15"/>
  <c r="H1815" i="15"/>
  <c r="I1815" i="15"/>
  <c r="J1815" i="15"/>
  <c r="K1815" i="15"/>
  <c r="L1815" i="15"/>
  <c r="A1816" i="15"/>
  <c r="B1816" i="15"/>
  <c r="C1816" i="15"/>
  <c r="D1816" i="15"/>
  <c r="E1816" i="15"/>
  <c r="F1816" i="15"/>
  <c r="G1816" i="15"/>
  <c r="H1816" i="15"/>
  <c r="I1816" i="15"/>
  <c r="J1816" i="15"/>
  <c r="K1816" i="15"/>
  <c r="L1816" i="15"/>
  <c r="A1817" i="15"/>
  <c r="B1817" i="15"/>
  <c r="C1817" i="15"/>
  <c r="D1817" i="15"/>
  <c r="E1817" i="15"/>
  <c r="F1817" i="15"/>
  <c r="G1817" i="15"/>
  <c r="H1817" i="15"/>
  <c r="I1817" i="15"/>
  <c r="J1817" i="15"/>
  <c r="K1817" i="15"/>
  <c r="L1817" i="15"/>
  <c r="A1818" i="15"/>
  <c r="B1818" i="15"/>
  <c r="C1818" i="15"/>
  <c r="D1818" i="15"/>
  <c r="E1818" i="15"/>
  <c r="F1818" i="15"/>
  <c r="G1818" i="15"/>
  <c r="H1818" i="15"/>
  <c r="I1818" i="15"/>
  <c r="J1818" i="15"/>
  <c r="K1818" i="15"/>
  <c r="L1818" i="15"/>
  <c r="A1819" i="15"/>
  <c r="B1819" i="15"/>
  <c r="C1819" i="15"/>
  <c r="D1819" i="15"/>
  <c r="E1819" i="15"/>
  <c r="F1819" i="15"/>
  <c r="G1819" i="15"/>
  <c r="H1819" i="15"/>
  <c r="I1819" i="15"/>
  <c r="J1819" i="15"/>
  <c r="K1819" i="15"/>
  <c r="L1819" i="15"/>
  <c r="A1820" i="15"/>
  <c r="B1820" i="15"/>
  <c r="C1820" i="15"/>
  <c r="D1820" i="15"/>
  <c r="E1820" i="15"/>
  <c r="F1820" i="15"/>
  <c r="G1820" i="15"/>
  <c r="H1820" i="15"/>
  <c r="I1820" i="15"/>
  <c r="J1820" i="15"/>
  <c r="K1820" i="15"/>
  <c r="L1820" i="15"/>
  <c r="A1821" i="15"/>
  <c r="B1821" i="15"/>
  <c r="C1821" i="15"/>
  <c r="D1821" i="15"/>
  <c r="E1821" i="15"/>
  <c r="F1821" i="15"/>
  <c r="G1821" i="15"/>
  <c r="H1821" i="15"/>
  <c r="I1821" i="15"/>
  <c r="J1821" i="15"/>
  <c r="K1821" i="15"/>
  <c r="L1821" i="15"/>
  <c r="A1822" i="15"/>
  <c r="B1822" i="15"/>
  <c r="C1822" i="15"/>
  <c r="D1822" i="15"/>
  <c r="E1822" i="15"/>
  <c r="F1822" i="15"/>
  <c r="G1822" i="15"/>
  <c r="H1822" i="15"/>
  <c r="I1822" i="15"/>
  <c r="J1822" i="15"/>
  <c r="K1822" i="15"/>
  <c r="L1822" i="15"/>
  <c r="A1823" i="15"/>
  <c r="B1823" i="15"/>
  <c r="C1823" i="15"/>
  <c r="D1823" i="15"/>
  <c r="E1823" i="15"/>
  <c r="F1823" i="15"/>
  <c r="G1823" i="15"/>
  <c r="H1823" i="15"/>
  <c r="I1823" i="15"/>
  <c r="J1823" i="15"/>
  <c r="K1823" i="15"/>
  <c r="L1823" i="15"/>
  <c r="A1824" i="15"/>
  <c r="B1824" i="15"/>
  <c r="C1824" i="15"/>
  <c r="D1824" i="15"/>
  <c r="E1824" i="15"/>
  <c r="F1824" i="15"/>
  <c r="G1824" i="15"/>
  <c r="H1824" i="15"/>
  <c r="I1824" i="15"/>
  <c r="J1824" i="15"/>
  <c r="K1824" i="15"/>
  <c r="L1824" i="15"/>
  <c r="A1825" i="15"/>
  <c r="B1825" i="15"/>
  <c r="C1825" i="15"/>
  <c r="D1825" i="15"/>
  <c r="E1825" i="15"/>
  <c r="F1825" i="15"/>
  <c r="G1825" i="15"/>
  <c r="H1825" i="15"/>
  <c r="I1825" i="15"/>
  <c r="J1825" i="15"/>
  <c r="K1825" i="15"/>
  <c r="L1825" i="15"/>
  <c r="A1826" i="15"/>
  <c r="B1826" i="15"/>
  <c r="C1826" i="15"/>
  <c r="D1826" i="15"/>
  <c r="E1826" i="15"/>
  <c r="F1826" i="15"/>
  <c r="G1826" i="15"/>
  <c r="H1826" i="15"/>
  <c r="I1826" i="15"/>
  <c r="J1826" i="15"/>
  <c r="K1826" i="15"/>
  <c r="L1826" i="15"/>
  <c r="A1827" i="15"/>
  <c r="B1827" i="15"/>
  <c r="C1827" i="15"/>
  <c r="D1827" i="15"/>
  <c r="E1827" i="15"/>
  <c r="F1827" i="15"/>
  <c r="G1827" i="15"/>
  <c r="H1827" i="15"/>
  <c r="I1827" i="15"/>
  <c r="J1827" i="15"/>
  <c r="K1827" i="15"/>
  <c r="L1827" i="15"/>
  <c r="A1828" i="15"/>
  <c r="B1828" i="15"/>
  <c r="C1828" i="15"/>
  <c r="D1828" i="15"/>
  <c r="E1828" i="15"/>
  <c r="F1828" i="15"/>
  <c r="G1828" i="15"/>
  <c r="H1828" i="15"/>
  <c r="I1828" i="15"/>
  <c r="J1828" i="15"/>
  <c r="K1828" i="15"/>
  <c r="L1828" i="15"/>
  <c r="A1829" i="15"/>
  <c r="B1829" i="15"/>
  <c r="C1829" i="15"/>
  <c r="D1829" i="15"/>
  <c r="E1829" i="15"/>
  <c r="F1829" i="15"/>
  <c r="G1829" i="15"/>
  <c r="H1829" i="15"/>
  <c r="I1829" i="15"/>
  <c r="J1829" i="15"/>
  <c r="K1829" i="15"/>
  <c r="L1829" i="15"/>
  <c r="A1830" i="15"/>
  <c r="B1830" i="15"/>
  <c r="C1830" i="15"/>
  <c r="D1830" i="15"/>
  <c r="E1830" i="15"/>
  <c r="F1830" i="15"/>
  <c r="G1830" i="15"/>
  <c r="H1830" i="15"/>
  <c r="I1830" i="15"/>
  <c r="J1830" i="15"/>
  <c r="K1830" i="15"/>
  <c r="L1830" i="15"/>
  <c r="A1831" i="15"/>
  <c r="B1831" i="15"/>
  <c r="C1831" i="15"/>
  <c r="D1831" i="15"/>
  <c r="E1831" i="15"/>
  <c r="F1831" i="15"/>
  <c r="G1831" i="15"/>
  <c r="H1831" i="15"/>
  <c r="I1831" i="15"/>
  <c r="J1831" i="15"/>
  <c r="K1831" i="15"/>
  <c r="L1831" i="15"/>
  <c r="A1832" i="15"/>
  <c r="B1832" i="15"/>
  <c r="C1832" i="15"/>
  <c r="D1832" i="15"/>
  <c r="E1832" i="15"/>
  <c r="F1832" i="15"/>
  <c r="G1832" i="15"/>
  <c r="H1832" i="15"/>
  <c r="I1832" i="15"/>
  <c r="J1832" i="15"/>
  <c r="K1832" i="15"/>
  <c r="L1832" i="15"/>
  <c r="A1833" i="15"/>
  <c r="B1833" i="15"/>
  <c r="C1833" i="15"/>
  <c r="D1833" i="15"/>
  <c r="E1833" i="15"/>
  <c r="F1833" i="15"/>
  <c r="G1833" i="15"/>
  <c r="H1833" i="15"/>
  <c r="I1833" i="15"/>
  <c r="J1833" i="15"/>
  <c r="K1833" i="15"/>
  <c r="L1833" i="15"/>
  <c r="A1834" i="15"/>
  <c r="B1834" i="15"/>
  <c r="C1834" i="15"/>
  <c r="D1834" i="15"/>
  <c r="E1834" i="15"/>
  <c r="F1834" i="15"/>
  <c r="G1834" i="15"/>
  <c r="H1834" i="15"/>
  <c r="I1834" i="15"/>
  <c r="J1834" i="15"/>
  <c r="K1834" i="15"/>
  <c r="L1834" i="15"/>
  <c r="A1835" i="15"/>
  <c r="B1835" i="15"/>
  <c r="C1835" i="15"/>
  <c r="D1835" i="15"/>
  <c r="E1835" i="15"/>
  <c r="F1835" i="15"/>
  <c r="G1835" i="15"/>
  <c r="H1835" i="15"/>
  <c r="I1835" i="15"/>
  <c r="J1835" i="15"/>
  <c r="K1835" i="15"/>
  <c r="L1835" i="15"/>
  <c r="A1836" i="15"/>
  <c r="B1836" i="15"/>
  <c r="C1836" i="15"/>
  <c r="D1836" i="15"/>
  <c r="E1836" i="15"/>
  <c r="F1836" i="15"/>
  <c r="G1836" i="15"/>
  <c r="H1836" i="15"/>
  <c r="I1836" i="15"/>
  <c r="J1836" i="15"/>
  <c r="K1836" i="15"/>
  <c r="L1836" i="15"/>
  <c r="A1837" i="15"/>
  <c r="B1837" i="15"/>
  <c r="C1837" i="15"/>
  <c r="D1837" i="15"/>
  <c r="E1837" i="15"/>
  <c r="F1837" i="15"/>
  <c r="G1837" i="15"/>
  <c r="H1837" i="15"/>
  <c r="I1837" i="15"/>
  <c r="J1837" i="15"/>
  <c r="K1837" i="15"/>
  <c r="L1837" i="15"/>
  <c r="A1838" i="15"/>
  <c r="B1838" i="15"/>
  <c r="C1838" i="15"/>
  <c r="D1838" i="15"/>
  <c r="E1838" i="15"/>
  <c r="F1838" i="15"/>
  <c r="G1838" i="15"/>
  <c r="H1838" i="15"/>
  <c r="I1838" i="15"/>
  <c r="J1838" i="15"/>
  <c r="K1838" i="15"/>
  <c r="L1838" i="15"/>
  <c r="A1839" i="15"/>
  <c r="B1839" i="15"/>
  <c r="C1839" i="15"/>
  <c r="D1839" i="15"/>
  <c r="E1839" i="15"/>
  <c r="F1839" i="15"/>
  <c r="G1839" i="15"/>
  <c r="H1839" i="15"/>
  <c r="I1839" i="15"/>
  <c r="J1839" i="15"/>
  <c r="K1839" i="15"/>
  <c r="L1839" i="15"/>
  <c r="A1840" i="15"/>
  <c r="B1840" i="15"/>
  <c r="C1840" i="15"/>
  <c r="D1840" i="15"/>
  <c r="E1840" i="15"/>
  <c r="F1840" i="15"/>
  <c r="G1840" i="15"/>
  <c r="H1840" i="15"/>
  <c r="I1840" i="15"/>
  <c r="J1840" i="15"/>
  <c r="K1840" i="15"/>
  <c r="L1840" i="15"/>
  <c r="A1841" i="15"/>
  <c r="B1841" i="15"/>
  <c r="C1841" i="15"/>
  <c r="D1841" i="15"/>
  <c r="E1841" i="15"/>
  <c r="F1841" i="15"/>
  <c r="G1841" i="15"/>
  <c r="H1841" i="15"/>
  <c r="I1841" i="15"/>
  <c r="J1841" i="15"/>
  <c r="K1841" i="15"/>
  <c r="L1841" i="15"/>
  <c r="A1842" i="15"/>
  <c r="B1842" i="15"/>
  <c r="C1842" i="15"/>
  <c r="D1842" i="15"/>
  <c r="E1842" i="15"/>
  <c r="F1842" i="15"/>
  <c r="G1842" i="15"/>
  <c r="H1842" i="15"/>
  <c r="I1842" i="15"/>
  <c r="J1842" i="15"/>
  <c r="K1842" i="15"/>
  <c r="L1842" i="15"/>
  <c r="A1843" i="15"/>
  <c r="B1843" i="15"/>
  <c r="C1843" i="15"/>
  <c r="D1843" i="15"/>
  <c r="E1843" i="15"/>
  <c r="F1843" i="15"/>
  <c r="G1843" i="15"/>
  <c r="H1843" i="15"/>
  <c r="I1843" i="15"/>
  <c r="J1843" i="15"/>
  <c r="K1843" i="15"/>
  <c r="L1843" i="15"/>
  <c r="A1844" i="15"/>
  <c r="B1844" i="15"/>
  <c r="C1844" i="15"/>
  <c r="D1844" i="15"/>
  <c r="E1844" i="15"/>
  <c r="F1844" i="15"/>
  <c r="G1844" i="15"/>
  <c r="H1844" i="15"/>
  <c r="I1844" i="15"/>
  <c r="J1844" i="15"/>
  <c r="K1844" i="15"/>
  <c r="L1844" i="15"/>
  <c r="A1845" i="15"/>
  <c r="B1845" i="15"/>
  <c r="C1845" i="15"/>
  <c r="D1845" i="15"/>
  <c r="E1845" i="15"/>
  <c r="F1845" i="15"/>
  <c r="G1845" i="15"/>
  <c r="H1845" i="15"/>
  <c r="I1845" i="15"/>
  <c r="J1845" i="15"/>
  <c r="K1845" i="15"/>
  <c r="L1845" i="15"/>
  <c r="A1846" i="15"/>
  <c r="B1846" i="15"/>
  <c r="C1846" i="15"/>
  <c r="D1846" i="15"/>
  <c r="E1846" i="15"/>
  <c r="F1846" i="15"/>
  <c r="G1846" i="15"/>
  <c r="H1846" i="15"/>
  <c r="I1846" i="15"/>
  <c r="J1846" i="15"/>
  <c r="K1846" i="15"/>
  <c r="L1846" i="15"/>
  <c r="A1847" i="15"/>
  <c r="B1847" i="15"/>
  <c r="C1847" i="15"/>
  <c r="D1847" i="15"/>
  <c r="E1847" i="15"/>
  <c r="F1847" i="15"/>
  <c r="G1847" i="15"/>
  <c r="H1847" i="15"/>
  <c r="I1847" i="15"/>
  <c r="J1847" i="15"/>
  <c r="K1847" i="15"/>
  <c r="L1847" i="15"/>
  <c r="A1848" i="15"/>
  <c r="B1848" i="15"/>
  <c r="C1848" i="15"/>
  <c r="D1848" i="15"/>
  <c r="E1848" i="15"/>
  <c r="F1848" i="15"/>
  <c r="G1848" i="15"/>
  <c r="H1848" i="15"/>
  <c r="I1848" i="15"/>
  <c r="J1848" i="15"/>
  <c r="K1848" i="15"/>
  <c r="L1848" i="15"/>
  <c r="A1849" i="15"/>
  <c r="B1849" i="15"/>
  <c r="C1849" i="15"/>
  <c r="D1849" i="15"/>
  <c r="E1849" i="15"/>
  <c r="F1849" i="15"/>
  <c r="G1849" i="15"/>
  <c r="H1849" i="15"/>
  <c r="I1849" i="15"/>
  <c r="J1849" i="15"/>
  <c r="K1849" i="15"/>
  <c r="L1849" i="15"/>
  <c r="A1850" i="15"/>
  <c r="B1850" i="15"/>
  <c r="C1850" i="15"/>
  <c r="D1850" i="15"/>
  <c r="E1850" i="15"/>
  <c r="F1850" i="15"/>
  <c r="G1850" i="15"/>
  <c r="H1850" i="15"/>
  <c r="I1850" i="15"/>
  <c r="J1850" i="15"/>
  <c r="K1850" i="15"/>
  <c r="L1850" i="15"/>
  <c r="A1851" i="15"/>
  <c r="B1851" i="15"/>
  <c r="C1851" i="15"/>
  <c r="D1851" i="15"/>
  <c r="E1851" i="15"/>
  <c r="F1851" i="15"/>
  <c r="G1851" i="15"/>
  <c r="H1851" i="15"/>
  <c r="I1851" i="15"/>
  <c r="J1851" i="15"/>
  <c r="K1851" i="15"/>
  <c r="L1851" i="15"/>
  <c r="A1852" i="15"/>
  <c r="B1852" i="15"/>
  <c r="C1852" i="15"/>
  <c r="D1852" i="15"/>
  <c r="E1852" i="15"/>
  <c r="F1852" i="15"/>
  <c r="G1852" i="15"/>
  <c r="H1852" i="15"/>
  <c r="I1852" i="15"/>
  <c r="J1852" i="15"/>
  <c r="K1852" i="15"/>
  <c r="L1852" i="15"/>
  <c r="A1853" i="15"/>
  <c r="B1853" i="15"/>
  <c r="C1853" i="15"/>
  <c r="D1853" i="15"/>
  <c r="E1853" i="15"/>
  <c r="F1853" i="15"/>
  <c r="G1853" i="15"/>
  <c r="H1853" i="15"/>
  <c r="I1853" i="15"/>
  <c r="J1853" i="15"/>
  <c r="K1853" i="15"/>
  <c r="L1853" i="15"/>
  <c r="A1854" i="15"/>
  <c r="B1854" i="15"/>
  <c r="C1854" i="15"/>
  <c r="D1854" i="15"/>
  <c r="E1854" i="15"/>
  <c r="F1854" i="15"/>
  <c r="G1854" i="15"/>
  <c r="H1854" i="15"/>
  <c r="I1854" i="15"/>
  <c r="J1854" i="15"/>
  <c r="K1854" i="15"/>
  <c r="L1854" i="15"/>
  <c r="A1855" i="15"/>
  <c r="B1855" i="15"/>
  <c r="C1855" i="15"/>
  <c r="D1855" i="15"/>
  <c r="E1855" i="15"/>
  <c r="F1855" i="15"/>
  <c r="G1855" i="15"/>
  <c r="H1855" i="15"/>
  <c r="I1855" i="15"/>
  <c r="J1855" i="15"/>
  <c r="K1855" i="15"/>
  <c r="L1855" i="15"/>
  <c r="A1856" i="15"/>
  <c r="B1856" i="15"/>
  <c r="C1856" i="15"/>
  <c r="D1856" i="15"/>
  <c r="E1856" i="15"/>
  <c r="F1856" i="15"/>
  <c r="G1856" i="15"/>
  <c r="H1856" i="15"/>
  <c r="I1856" i="15"/>
  <c r="J1856" i="15"/>
  <c r="K1856" i="15"/>
  <c r="L1856" i="15"/>
  <c r="A1857" i="15"/>
  <c r="B1857" i="15"/>
  <c r="C1857" i="15"/>
  <c r="D1857" i="15"/>
  <c r="E1857" i="15"/>
  <c r="F1857" i="15"/>
  <c r="G1857" i="15"/>
  <c r="H1857" i="15"/>
  <c r="I1857" i="15"/>
  <c r="J1857" i="15"/>
  <c r="K1857" i="15"/>
  <c r="L1857" i="15"/>
  <c r="A1858" i="15"/>
  <c r="B1858" i="15"/>
  <c r="C1858" i="15"/>
  <c r="D1858" i="15"/>
  <c r="E1858" i="15"/>
  <c r="F1858" i="15"/>
  <c r="G1858" i="15"/>
  <c r="H1858" i="15"/>
  <c r="I1858" i="15"/>
  <c r="J1858" i="15"/>
  <c r="K1858" i="15"/>
  <c r="L1858" i="15"/>
  <c r="A1859" i="15"/>
  <c r="B1859" i="15"/>
  <c r="C1859" i="15"/>
  <c r="D1859" i="15"/>
  <c r="E1859" i="15"/>
  <c r="F1859" i="15"/>
  <c r="G1859" i="15"/>
  <c r="H1859" i="15"/>
  <c r="I1859" i="15"/>
  <c r="J1859" i="15"/>
  <c r="K1859" i="15"/>
  <c r="L1859" i="15"/>
  <c r="A1860" i="15"/>
  <c r="B1860" i="15"/>
  <c r="C1860" i="15"/>
  <c r="D1860" i="15"/>
  <c r="E1860" i="15"/>
  <c r="F1860" i="15"/>
  <c r="G1860" i="15"/>
  <c r="H1860" i="15"/>
  <c r="I1860" i="15"/>
  <c r="J1860" i="15"/>
  <c r="K1860" i="15"/>
  <c r="L1860" i="15"/>
  <c r="A1861" i="15"/>
  <c r="B1861" i="15"/>
  <c r="C1861" i="15"/>
  <c r="D1861" i="15"/>
  <c r="E1861" i="15"/>
  <c r="F1861" i="15"/>
  <c r="G1861" i="15"/>
  <c r="H1861" i="15"/>
  <c r="I1861" i="15"/>
  <c r="J1861" i="15"/>
  <c r="K1861" i="15"/>
  <c r="L1861" i="15"/>
  <c r="A1862" i="15"/>
  <c r="B1862" i="15"/>
  <c r="C1862" i="15"/>
  <c r="D1862" i="15"/>
  <c r="E1862" i="15"/>
  <c r="F1862" i="15"/>
  <c r="G1862" i="15"/>
  <c r="H1862" i="15"/>
  <c r="I1862" i="15"/>
  <c r="J1862" i="15"/>
  <c r="K1862" i="15"/>
  <c r="L1862" i="15"/>
  <c r="A1863" i="15"/>
  <c r="B1863" i="15"/>
  <c r="C1863" i="15"/>
  <c r="D1863" i="15"/>
  <c r="E1863" i="15"/>
  <c r="F1863" i="15"/>
  <c r="G1863" i="15"/>
  <c r="H1863" i="15"/>
  <c r="I1863" i="15"/>
  <c r="J1863" i="15"/>
  <c r="K1863" i="15"/>
  <c r="L1863" i="15"/>
  <c r="A1864" i="15"/>
  <c r="B1864" i="15"/>
  <c r="C1864" i="15"/>
  <c r="D1864" i="15"/>
  <c r="E1864" i="15"/>
  <c r="F1864" i="15"/>
  <c r="G1864" i="15"/>
  <c r="H1864" i="15"/>
  <c r="I1864" i="15"/>
  <c r="J1864" i="15"/>
  <c r="K1864" i="15"/>
  <c r="L1864" i="15"/>
  <c r="A1865" i="15"/>
  <c r="B1865" i="15"/>
  <c r="C1865" i="15"/>
  <c r="D1865" i="15"/>
  <c r="E1865" i="15"/>
  <c r="F1865" i="15"/>
  <c r="G1865" i="15"/>
  <c r="H1865" i="15"/>
  <c r="I1865" i="15"/>
  <c r="J1865" i="15"/>
  <c r="K1865" i="15"/>
  <c r="L1865" i="15"/>
  <c r="A1866" i="15"/>
  <c r="B1866" i="15"/>
  <c r="C1866" i="15"/>
  <c r="D1866" i="15"/>
  <c r="E1866" i="15"/>
  <c r="F1866" i="15"/>
  <c r="G1866" i="15"/>
  <c r="H1866" i="15"/>
  <c r="I1866" i="15"/>
  <c r="J1866" i="15"/>
  <c r="K1866" i="15"/>
  <c r="L1866" i="15"/>
  <c r="A1867" i="15"/>
  <c r="B1867" i="15"/>
  <c r="C1867" i="15"/>
  <c r="D1867" i="15"/>
  <c r="E1867" i="15"/>
  <c r="F1867" i="15"/>
  <c r="G1867" i="15"/>
  <c r="H1867" i="15"/>
  <c r="I1867" i="15"/>
  <c r="J1867" i="15"/>
  <c r="K1867" i="15"/>
  <c r="L1867" i="15"/>
  <c r="A1868" i="15"/>
  <c r="B1868" i="15"/>
  <c r="C1868" i="15"/>
  <c r="D1868" i="15"/>
  <c r="E1868" i="15"/>
  <c r="F1868" i="15"/>
  <c r="G1868" i="15"/>
  <c r="H1868" i="15"/>
  <c r="I1868" i="15"/>
  <c r="J1868" i="15"/>
  <c r="K1868" i="15"/>
  <c r="L1868" i="15"/>
  <c r="A1869" i="15"/>
  <c r="B1869" i="15"/>
  <c r="C1869" i="15"/>
  <c r="D1869" i="15"/>
  <c r="E1869" i="15"/>
  <c r="F1869" i="15"/>
  <c r="G1869" i="15"/>
  <c r="H1869" i="15"/>
  <c r="I1869" i="15"/>
  <c r="J1869" i="15"/>
  <c r="K1869" i="15"/>
  <c r="L1869" i="15"/>
  <c r="A1870" i="15"/>
  <c r="B1870" i="15"/>
  <c r="C1870" i="15"/>
  <c r="D1870" i="15"/>
  <c r="E1870" i="15"/>
  <c r="F1870" i="15"/>
  <c r="G1870" i="15"/>
  <c r="H1870" i="15"/>
  <c r="I1870" i="15"/>
  <c r="J1870" i="15"/>
  <c r="K1870" i="15"/>
  <c r="L1870" i="15"/>
  <c r="A1871" i="15"/>
  <c r="B1871" i="15"/>
  <c r="C1871" i="15"/>
  <c r="D1871" i="15"/>
  <c r="E1871" i="15"/>
  <c r="F1871" i="15"/>
  <c r="G1871" i="15"/>
  <c r="H1871" i="15"/>
  <c r="I1871" i="15"/>
  <c r="J1871" i="15"/>
  <c r="K1871" i="15"/>
  <c r="L1871" i="15"/>
  <c r="A1872" i="15"/>
  <c r="B1872" i="15"/>
  <c r="C1872" i="15"/>
  <c r="D1872" i="15"/>
  <c r="E1872" i="15"/>
  <c r="F1872" i="15"/>
  <c r="G1872" i="15"/>
  <c r="H1872" i="15"/>
  <c r="I1872" i="15"/>
  <c r="J1872" i="15"/>
  <c r="K1872" i="15"/>
  <c r="L1872" i="15"/>
  <c r="A1873" i="15"/>
  <c r="B1873" i="15"/>
  <c r="C1873" i="15"/>
  <c r="D1873" i="15"/>
  <c r="E1873" i="15"/>
  <c r="F1873" i="15"/>
  <c r="G1873" i="15"/>
  <c r="H1873" i="15"/>
  <c r="I1873" i="15"/>
  <c r="J1873" i="15"/>
  <c r="K1873" i="15"/>
  <c r="L1873" i="15"/>
  <c r="A1874" i="15"/>
  <c r="B1874" i="15"/>
  <c r="C1874" i="15"/>
  <c r="D1874" i="15"/>
  <c r="E1874" i="15"/>
  <c r="F1874" i="15"/>
  <c r="G1874" i="15"/>
  <c r="H1874" i="15"/>
  <c r="I1874" i="15"/>
  <c r="J1874" i="15"/>
  <c r="K1874" i="15"/>
  <c r="L1874" i="15"/>
  <c r="A1875" i="15"/>
  <c r="B1875" i="15"/>
  <c r="C1875" i="15"/>
  <c r="D1875" i="15"/>
  <c r="E1875" i="15"/>
  <c r="F1875" i="15"/>
  <c r="G1875" i="15"/>
  <c r="H1875" i="15"/>
  <c r="I1875" i="15"/>
  <c r="J1875" i="15"/>
  <c r="K1875" i="15"/>
  <c r="L1875" i="15"/>
  <c r="A1876" i="15"/>
  <c r="B1876" i="15"/>
  <c r="C1876" i="15"/>
  <c r="D1876" i="15"/>
  <c r="E1876" i="15"/>
  <c r="F1876" i="15"/>
  <c r="G1876" i="15"/>
  <c r="H1876" i="15"/>
  <c r="I1876" i="15"/>
  <c r="J1876" i="15"/>
  <c r="K1876" i="15"/>
  <c r="L1876" i="15"/>
  <c r="A1877" i="15"/>
  <c r="B1877" i="15"/>
  <c r="C1877" i="15"/>
  <c r="D1877" i="15"/>
  <c r="E1877" i="15"/>
  <c r="F1877" i="15"/>
  <c r="G1877" i="15"/>
  <c r="H1877" i="15"/>
  <c r="I1877" i="15"/>
  <c r="J1877" i="15"/>
  <c r="K1877" i="15"/>
  <c r="L1877" i="15"/>
  <c r="A1878" i="15"/>
  <c r="B1878" i="15"/>
  <c r="C1878" i="15"/>
  <c r="D1878" i="15"/>
  <c r="E1878" i="15"/>
  <c r="F1878" i="15"/>
  <c r="G1878" i="15"/>
  <c r="H1878" i="15"/>
  <c r="I1878" i="15"/>
  <c r="J1878" i="15"/>
  <c r="K1878" i="15"/>
  <c r="L1878" i="15"/>
  <c r="A1879" i="15"/>
  <c r="B1879" i="15"/>
  <c r="C1879" i="15"/>
  <c r="D1879" i="15"/>
  <c r="E1879" i="15"/>
  <c r="F1879" i="15"/>
  <c r="G1879" i="15"/>
  <c r="H1879" i="15"/>
  <c r="I1879" i="15"/>
  <c r="J1879" i="15"/>
  <c r="K1879" i="15"/>
  <c r="L1879" i="15"/>
  <c r="A1880" i="15"/>
  <c r="B1880" i="15"/>
  <c r="C1880" i="15"/>
  <c r="D1880" i="15"/>
  <c r="E1880" i="15"/>
  <c r="F1880" i="15"/>
  <c r="G1880" i="15"/>
  <c r="H1880" i="15"/>
  <c r="I1880" i="15"/>
  <c r="J1880" i="15"/>
  <c r="K1880" i="15"/>
  <c r="L1880" i="15"/>
  <c r="A1881" i="15"/>
  <c r="B1881" i="15"/>
  <c r="C1881" i="15"/>
  <c r="D1881" i="15"/>
  <c r="E1881" i="15"/>
  <c r="F1881" i="15"/>
  <c r="G1881" i="15"/>
  <c r="H1881" i="15"/>
  <c r="I1881" i="15"/>
  <c r="J1881" i="15"/>
  <c r="K1881" i="15"/>
  <c r="L1881" i="15"/>
  <c r="A1882" i="15"/>
  <c r="B1882" i="15"/>
  <c r="C1882" i="15"/>
  <c r="D1882" i="15"/>
  <c r="E1882" i="15"/>
  <c r="F1882" i="15"/>
  <c r="G1882" i="15"/>
  <c r="H1882" i="15"/>
  <c r="I1882" i="15"/>
  <c r="J1882" i="15"/>
  <c r="K1882" i="15"/>
  <c r="L1882" i="15"/>
  <c r="A1883" i="15"/>
  <c r="B1883" i="15"/>
  <c r="C1883" i="15"/>
  <c r="D1883" i="15"/>
  <c r="E1883" i="15"/>
  <c r="F1883" i="15"/>
  <c r="G1883" i="15"/>
  <c r="H1883" i="15"/>
  <c r="I1883" i="15"/>
  <c r="J1883" i="15"/>
  <c r="K1883" i="15"/>
  <c r="L1883" i="15"/>
  <c r="A1884" i="15"/>
  <c r="B1884" i="15"/>
  <c r="C1884" i="15"/>
  <c r="D1884" i="15"/>
  <c r="E1884" i="15"/>
  <c r="F1884" i="15"/>
  <c r="G1884" i="15"/>
  <c r="H1884" i="15"/>
  <c r="I1884" i="15"/>
  <c r="J1884" i="15"/>
  <c r="K1884" i="15"/>
  <c r="L1884" i="15"/>
  <c r="A1885" i="15"/>
  <c r="B1885" i="15"/>
  <c r="C1885" i="15"/>
  <c r="D1885" i="15"/>
  <c r="E1885" i="15"/>
  <c r="F1885" i="15"/>
  <c r="G1885" i="15"/>
  <c r="H1885" i="15"/>
  <c r="I1885" i="15"/>
  <c r="J1885" i="15"/>
  <c r="K1885" i="15"/>
  <c r="L1885" i="15"/>
  <c r="A1886" i="15"/>
  <c r="B1886" i="15"/>
  <c r="C1886" i="15"/>
  <c r="D1886" i="15"/>
  <c r="E1886" i="15"/>
  <c r="F1886" i="15"/>
  <c r="G1886" i="15"/>
  <c r="H1886" i="15"/>
  <c r="I1886" i="15"/>
  <c r="J1886" i="15"/>
  <c r="K1886" i="15"/>
  <c r="L1886" i="15"/>
  <c r="A1887" i="15"/>
  <c r="B1887" i="15"/>
  <c r="C1887" i="15"/>
  <c r="D1887" i="15"/>
  <c r="E1887" i="15"/>
  <c r="F1887" i="15"/>
  <c r="G1887" i="15"/>
  <c r="H1887" i="15"/>
  <c r="I1887" i="15"/>
  <c r="J1887" i="15"/>
  <c r="K1887" i="15"/>
  <c r="L1887" i="15"/>
  <c r="A1888" i="15"/>
  <c r="B1888" i="15"/>
  <c r="C1888" i="15"/>
  <c r="D1888" i="15"/>
  <c r="E1888" i="15"/>
  <c r="F1888" i="15"/>
  <c r="G1888" i="15"/>
  <c r="H1888" i="15"/>
  <c r="I1888" i="15"/>
  <c r="J1888" i="15"/>
  <c r="K1888" i="15"/>
  <c r="L1888" i="15"/>
  <c r="A1889" i="15"/>
  <c r="B1889" i="15"/>
  <c r="C1889" i="15"/>
  <c r="D1889" i="15"/>
  <c r="E1889" i="15"/>
  <c r="F1889" i="15"/>
  <c r="G1889" i="15"/>
  <c r="H1889" i="15"/>
  <c r="I1889" i="15"/>
  <c r="J1889" i="15"/>
  <c r="K1889" i="15"/>
  <c r="L1889" i="15"/>
  <c r="A1890" i="15"/>
  <c r="B1890" i="15"/>
  <c r="C1890" i="15"/>
  <c r="D1890" i="15"/>
  <c r="E1890" i="15"/>
  <c r="F1890" i="15"/>
  <c r="G1890" i="15"/>
  <c r="H1890" i="15"/>
  <c r="I1890" i="15"/>
  <c r="J1890" i="15"/>
  <c r="K1890" i="15"/>
  <c r="L1890" i="15"/>
  <c r="A1891" i="15"/>
  <c r="B1891" i="15"/>
  <c r="C1891" i="15"/>
  <c r="D1891" i="15"/>
  <c r="E1891" i="15"/>
  <c r="F1891" i="15"/>
  <c r="G1891" i="15"/>
  <c r="H1891" i="15"/>
  <c r="I1891" i="15"/>
  <c r="J1891" i="15"/>
  <c r="K1891" i="15"/>
  <c r="L1891" i="15"/>
  <c r="A1892" i="15"/>
  <c r="B1892" i="15"/>
  <c r="C1892" i="15"/>
  <c r="D1892" i="15"/>
  <c r="E1892" i="15"/>
  <c r="F1892" i="15"/>
  <c r="G1892" i="15"/>
  <c r="H1892" i="15"/>
  <c r="I1892" i="15"/>
  <c r="J1892" i="15"/>
  <c r="K1892" i="15"/>
  <c r="L1892" i="15"/>
  <c r="A1893" i="15"/>
  <c r="B1893" i="15"/>
  <c r="C1893" i="15"/>
  <c r="D1893" i="15"/>
  <c r="E1893" i="15"/>
  <c r="F1893" i="15"/>
  <c r="G1893" i="15"/>
  <c r="H1893" i="15"/>
  <c r="I1893" i="15"/>
  <c r="J1893" i="15"/>
  <c r="K1893" i="15"/>
  <c r="L1893" i="15"/>
  <c r="A1894" i="15"/>
  <c r="B1894" i="15"/>
  <c r="C1894" i="15"/>
  <c r="D1894" i="15"/>
  <c r="E1894" i="15"/>
  <c r="F1894" i="15"/>
  <c r="G1894" i="15"/>
  <c r="H1894" i="15"/>
  <c r="I1894" i="15"/>
  <c r="J1894" i="15"/>
  <c r="K1894" i="15"/>
  <c r="L1894" i="15"/>
  <c r="A1895" i="15"/>
  <c r="B1895" i="15"/>
  <c r="C1895" i="15"/>
  <c r="D1895" i="15"/>
  <c r="E1895" i="15"/>
  <c r="F1895" i="15"/>
  <c r="G1895" i="15"/>
  <c r="H1895" i="15"/>
  <c r="I1895" i="15"/>
  <c r="J1895" i="15"/>
  <c r="K1895" i="15"/>
  <c r="L1895" i="15"/>
  <c r="A1896" i="15"/>
  <c r="B1896" i="15"/>
  <c r="C1896" i="15"/>
  <c r="D1896" i="15"/>
  <c r="E1896" i="15"/>
  <c r="F1896" i="15"/>
  <c r="G1896" i="15"/>
  <c r="H1896" i="15"/>
  <c r="I1896" i="15"/>
  <c r="J1896" i="15"/>
  <c r="K1896" i="15"/>
  <c r="L1896" i="15"/>
  <c r="A1897" i="15"/>
  <c r="B1897" i="15"/>
  <c r="C1897" i="15"/>
  <c r="D1897" i="15"/>
  <c r="E1897" i="15"/>
  <c r="F1897" i="15"/>
  <c r="G1897" i="15"/>
  <c r="H1897" i="15"/>
  <c r="I1897" i="15"/>
  <c r="J1897" i="15"/>
  <c r="K1897" i="15"/>
  <c r="L1897" i="15"/>
  <c r="A1898" i="15"/>
  <c r="B1898" i="15"/>
  <c r="C1898" i="15"/>
  <c r="D1898" i="15"/>
  <c r="E1898" i="15"/>
  <c r="F1898" i="15"/>
  <c r="G1898" i="15"/>
  <c r="H1898" i="15"/>
  <c r="I1898" i="15"/>
  <c r="J1898" i="15"/>
  <c r="K1898" i="15"/>
  <c r="L1898" i="15"/>
  <c r="A1899" i="15"/>
  <c r="B1899" i="15"/>
  <c r="C1899" i="15"/>
  <c r="D1899" i="15"/>
  <c r="E1899" i="15"/>
  <c r="F1899" i="15"/>
  <c r="G1899" i="15"/>
  <c r="H1899" i="15"/>
  <c r="I1899" i="15"/>
  <c r="J1899" i="15"/>
  <c r="K1899" i="15"/>
  <c r="L1899" i="15"/>
  <c r="A1900" i="15"/>
  <c r="B1900" i="15"/>
  <c r="C1900" i="15"/>
  <c r="D1900" i="15"/>
  <c r="E1900" i="15"/>
  <c r="F1900" i="15"/>
  <c r="G1900" i="15"/>
  <c r="H1900" i="15"/>
  <c r="I1900" i="15"/>
  <c r="J1900" i="15"/>
  <c r="K1900" i="15"/>
  <c r="L1900" i="15"/>
  <c r="A1901" i="15"/>
  <c r="B1901" i="15"/>
  <c r="C1901" i="15"/>
  <c r="D1901" i="15"/>
  <c r="E1901" i="15"/>
  <c r="F1901" i="15"/>
  <c r="G1901" i="15"/>
  <c r="H1901" i="15"/>
  <c r="I1901" i="15"/>
  <c r="J1901" i="15"/>
  <c r="K1901" i="15"/>
  <c r="L1901" i="15"/>
  <c r="A1902" i="15"/>
  <c r="B1902" i="15"/>
  <c r="C1902" i="15"/>
  <c r="D1902" i="15"/>
  <c r="E1902" i="15"/>
  <c r="F1902" i="15"/>
  <c r="G1902" i="15"/>
  <c r="H1902" i="15"/>
  <c r="I1902" i="15"/>
  <c r="J1902" i="15"/>
  <c r="K1902" i="15"/>
  <c r="L1902" i="15"/>
  <c r="A1903" i="15"/>
  <c r="B1903" i="15"/>
  <c r="C1903" i="15"/>
  <c r="D1903" i="15"/>
  <c r="E1903" i="15"/>
  <c r="F1903" i="15"/>
  <c r="G1903" i="15"/>
  <c r="H1903" i="15"/>
  <c r="I1903" i="15"/>
  <c r="J1903" i="15"/>
  <c r="K1903" i="15"/>
  <c r="L1903" i="15"/>
  <c r="A1350" i="15"/>
  <c r="B1350" i="15"/>
  <c r="C1350" i="15"/>
  <c r="D1350" i="15"/>
  <c r="E1350" i="15"/>
  <c r="F1350" i="15"/>
  <c r="G1350" i="15"/>
  <c r="H1350" i="15"/>
  <c r="I1350" i="15"/>
  <c r="J1350" i="15"/>
  <c r="K1350" i="15"/>
  <c r="L1350" i="15"/>
  <c r="A1351" i="15"/>
  <c r="B1351" i="15"/>
  <c r="C1351" i="15"/>
  <c r="D1351" i="15"/>
  <c r="E1351" i="15"/>
  <c r="F1351" i="15"/>
  <c r="G1351" i="15"/>
  <c r="H1351" i="15"/>
  <c r="I1351" i="15"/>
  <c r="J1351" i="15"/>
  <c r="K1351" i="15"/>
  <c r="L1351" i="15"/>
  <c r="A1352" i="15"/>
  <c r="B1352" i="15"/>
  <c r="C1352" i="15"/>
  <c r="D1352" i="15"/>
  <c r="E1352" i="15"/>
  <c r="F1352" i="15"/>
  <c r="G1352" i="15"/>
  <c r="H1352" i="15"/>
  <c r="I1352" i="15"/>
  <c r="J1352" i="15"/>
  <c r="K1352" i="15"/>
  <c r="L1352" i="15"/>
  <c r="A1353" i="15"/>
  <c r="B1353" i="15"/>
  <c r="C1353" i="15"/>
  <c r="D1353" i="15"/>
  <c r="E1353" i="15"/>
  <c r="F1353" i="15"/>
  <c r="G1353" i="15"/>
  <c r="H1353" i="15"/>
  <c r="I1353" i="15"/>
  <c r="J1353" i="15"/>
  <c r="K1353" i="15"/>
  <c r="L1353" i="15"/>
  <c r="A1354" i="15"/>
  <c r="B1354" i="15"/>
  <c r="C1354" i="15"/>
  <c r="D1354" i="15"/>
  <c r="E1354" i="15"/>
  <c r="F1354" i="15"/>
  <c r="G1354" i="15"/>
  <c r="H1354" i="15"/>
  <c r="I1354" i="15"/>
  <c r="J1354" i="15"/>
  <c r="K1354" i="15"/>
  <c r="L1354" i="15"/>
  <c r="A1355" i="15"/>
  <c r="B1355" i="15"/>
  <c r="C1355" i="15"/>
  <c r="D1355" i="15"/>
  <c r="E1355" i="15"/>
  <c r="F1355" i="15"/>
  <c r="G1355" i="15"/>
  <c r="H1355" i="15"/>
  <c r="I1355" i="15"/>
  <c r="J1355" i="15"/>
  <c r="K1355" i="15"/>
  <c r="L1355" i="15"/>
  <c r="A1356" i="15"/>
  <c r="B1356" i="15"/>
  <c r="C1356" i="15"/>
  <c r="D1356" i="15"/>
  <c r="E1356" i="15"/>
  <c r="F1356" i="15"/>
  <c r="G1356" i="15"/>
  <c r="H1356" i="15"/>
  <c r="I1356" i="15"/>
  <c r="J1356" i="15"/>
  <c r="K1356" i="15"/>
  <c r="L1356" i="15"/>
  <c r="A1357" i="15"/>
  <c r="B1357" i="15"/>
  <c r="C1357" i="15"/>
  <c r="D1357" i="15"/>
  <c r="E1357" i="15"/>
  <c r="F1357" i="15"/>
  <c r="G1357" i="15"/>
  <c r="H1357" i="15"/>
  <c r="I1357" i="15"/>
  <c r="J1357" i="15"/>
  <c r="K1357" i="15"/>
  <c r="L1357" i="15"/>
  <c r="A1358" i="15"/>
  <c r="B1358" i="15"/>
  <c r="C1358" i="15"/>
  <c r="D1358" i="15"/>
  <c r="E1358" i="15"/>
  <c r="F1358" i="15"/>
  <c r="G1358" i="15"/>
  <c r="H1358" i="15"/>
  <c r="I1358" i="15"/>
  <c r="J1358" i="15"/>
  <c r="K1358" i="15"/>
  <c r="L1358" i="15"/>
  <c r="A1359" i="15"/>
  <c r="B1359" i="15"/>
  <c r="C1359" i="15"/>
  <c r="D1359" i="15"/>
  <c r="E1359" i="15"/>
  <c r="F1359" i="15"/>
  <c r="G1359" i="15"/>
  <c r="H1359" i="15"/>
  <c r="I1359" i="15"/>
  <c r="J1359" i="15"/>
  <c r="K1359" i="15"/>
  <c r="L1359" i="15"/>
  <c r="A1360" i="15"/>
  <c r="B1360" i="15"/>
  <c r="C1360" i="15"/>
  <c r="D1360" i="15"/>
  <c r="E1360" i="15"/>
  <c r="F1360" i="15"/>
  <c r="G1360" i="15"/>
  <c r="H1360" i="15"/>
  <c r="I1360" i="15"/>
  <c r="J1360" i="15"/>
  <c r="K1360" i="15"/>
  <c r="L1360" i="15"/>
  <c r="A1361" i="15"/>
  <c r="B1361" i="15"/>
  <c r="C1361" i="15"/>
  <c r="D1361" i="15"/>
  <c r="E1361" i="15"/>
  <c r="F1361" i="15"/>
  <c r="G1361" i="15"/>
  <c r="H1361" i="15"/>
  <c r="I1361" i="15"/>
  <c r="J1361" i="15"/>
  <c r="K1361" i="15"/>
  <c r="L1361" i="15"/>
  <c r="A1362" i="15"/>
  <c r="B1362" i="15"/>
  <c r="C1362" i="15"/>
  <c r="D1362" i="15"/>
  <c r="E1362" i="15"/>
  <c r="F1362" i="15"/>
  <c r="G1362" i="15"/>
  <c r="H1362" i="15"/>
  <c r="I1362" i="15"/>
  <c r="J1362" i="15"/>
  <c r="K1362" i="15"/>
  <c r="L1362" i="15"/>
  <c r="A1363" i="15"/>
  <c r="B1363" i="15"/>
  <c r="C1363" i="15"/>
  <c r="D1363" i="15"/>
  <c r="E1363" i="15"/>
  <c r="F1363" i="15"/>
  <c r="G1363" i="15"/>
  <c r="H1363" i="15"/>
  <c r="I1363" i="15"/>
  <c r="J1363" i="15"/>
  <c r="K1363" i="15"/>
  <c r="L1363" i="15"/>
  <c r="A1364" i="15"/>
  <c r="B1364" i="15"/>
  <c r="C1364" i="15"/>
  <c r="D1364" i="15"/>
  <c r="E1364" i="15"/>
  <c r="F1364" i="15"/>
  <c r="G1364" i="15"/>
  <c r="H1364" i="15"/>
  <c r="I1364" i="15"/>
  <c r="J1364" i="15"/>
  <c r="K1364" i="15"/>
  <c r="L1364" i="15"/>
  <c r="A1365" i="15"/>
  <c r="B1365" i="15"/>
  <c r="C1365" i="15"/>
  <c r="D1365" i="15"/>
  <c r="E1365" i="15"/>
  <c r="F1365" i="15"/>
  <c r="G1365" i="15"/>
  <c r="H1365" i="15"/>
  <c r="I1365" i="15"/>
  <c r="J1365" i="15"/>
  <c r="K1365" i="15"/>
  <c r="L1365" i="15"/>
  <c r="A1366" i="15"/>
  <c r="B1366" i="15"/>
  <c r="C1366" i="15"/>
  <c r="D1366" i="15"/>
  <c r="E1366" i="15"/>
  <c r="F1366" i="15"/>
  <c r="G1366" i="15"/>
  <c r="H1366" i="15"/>
  <c r="I1366" i="15"/>
  <c r="J1366" i="15"/>
  <c r="K1366" i="15"/>
  <c r="L1366" i="15"/>
  <c r="A1367" i="15"/>
  <c r="B1367" i="15"/>
  <c r="C1367" i="15"/>
  <c r="D1367" i="15"/>
  <c r="E1367" i="15"/>
  <c r="F1367" i="15"/>
  <c r="G1367" i="15"/>
  <c r="H1367" i="15"/>
  <c r="I1367" i="15"/>
  <c r="J1367" i="15"/>
  <c r="K1367" i="15"/>
  <c r="L1367" i="15"/>
  <c r="A1368" i="15"/>
  <c r="B1368" i="15"/>
  <c r="C1368" i="15"/>
  <c r="D1368" i="15"/>
  <c r="E1368" i="15"/>
  <c r="F1368" i="15"/>
  <c r="G1368" i="15"/>
  <c r="H1368" i="15"/>
  <c r="I1368" i="15"/>
  <c r="J1368" i="15"/>
  <c r="K1368" i="15"/>
  <c r="L1368" i="15"/>
  <c r="A1369" i="15"/>
  <c r="B1369" i="15"/>
  <c r="C1369" i="15"/>
  <c r="D1369" i="15"/>
  <c r="E1369" i="15"/>
  <c r="F1369" i="15"/>
  <c r="G1369" i="15"/>
  <c r="H1369" i="15"/>
  <c r="I1369" i="15"/>
  <c r="J1369" i="15"/>
  <c r="K1369" i="15"/>
  <c r="L1369" i="15"/>
  <c r="A1370" i="15"/>
  <c r="B1370" i="15"/>
  <c r="C1370" i="15"/>
  <c r="D1370" i="15"/>
  <c r="E1370" i="15"/>
  <c r="F1370" i="15"/>
  <c r="G1370" i="15"/>
  <c r="H1370" i="15"/>
  <c r="I1370" i="15"/>
  <c r="J1370" i="15"/>
  <c r="K1370" i="15"/>
  <c r="L1370" i="15"/>
  <c r="A1371" i="15"/>
  <c r="B1371" i="15"/>
  <c r="C1371" i="15"/>
  <c r="D1371" i="15"/>
  <c r="E1371" i="15"/>
  <c r="F1371" i="15"/>
  <c r="G1371" i="15"/>
  <c r="H1371" i="15"/>
  <c r="I1371" i="15"/>
  <c r="J1371" i="15"/>
  <c r="K1371" i="15"/>
  <c r="L1371" i="15"/>
  <c r="A1372" i="15"/>
  <c r="B1372" i="15"/>
  <c r="C1372" i="15"/>
  <c r="D1372" i="15"/>
  <c r="E1372" i="15"/>
  <c r="F1372" i="15"/>
  <c r="G1372" i="15"/>
  <c r="H1372" i="15"/>
  <c r="I1372" i="15"/>
  <c r="J1372" i="15"/>
  <c r="K1372" i="15"/>
  <c r="L1372" i="15"/>
  <c r="A1373" i="15"/>
  <c r="B1373" i="15"/>
  <c r="C1373" i="15"/>
  <c r="D1373" i="15"/>
  <c r="E1373" i="15"/>
  <c r="F1373" i="15"/>
  <c r="G1373" i="15"/>
  <c r="H1373" i="15"/>
  <c r="I1373" i="15"/>
  <c r="J1373" i="15"/>
  <c r="K1373" i="15"/>
  <c r="L1373" i="15"/>
  <c r="A1374" i="15"/>
  <c r="B1374" i="15"/>
  <c r="C1374" i="15"/>
  <c r="D1374" i="15"/>
  <c r="E1374" i="15"/>
  <c r="F1374" i="15"/>
  <c r="G1374" i="15"/>
  <c r="H1374" i="15"/>
  <c r="I1374" i="15"/>
  <c r="J1374" i="15"/>
  <c r="K1374" i="15"/>
  <c r="L1374" i="15"/>
  <c r="A1375" i="15"/>
  <c r="B1375" i="15"/>
  <c r="C1375" i="15"/>
  <c r="D1375" i="15"/>
  <c r="E1375" i="15"/>
  <c r="F1375" i="15"/>
  <c r="G1375" i="15"/>
  <c r="H1375" i="15"/>
  <c r="I1375" i="15"/>
  <c r="J1375" i="15"/>
  <c r="K1375" i="15"/>
  <c r="L1375" i="15"/>
  <c r="A1376" i="15"/>
  <c r="B1376" i="15"/>
  <c r="C1376" i="15"/>
  <c r="D1376" i="15"/>
  <c r="E1376" i="15"/>
  <c r="F1376" i="15"/>
  <c r="G1376" i="15"/>
  <c r="H1376" i="15"/>
  <c r="I1376" i="15"/>
  <c r="J1376" i="15"/>
  <c r="K1376" i="15"/>
  <c r="L1376" i="15"/>
  <c r="A1377" i="15"/>
  <c r="B1377" i="15"/>
  <c r="C1377" i="15"/>
  <c r="D1377" i="15"/>
  <c r="E1377" i="15"/>
  <c r="F1377" i="15"/>
  <c r="G1377" i="15"/>
  <c r="H1377" i="15"/>
  <c r="I1377" i="15"/>
  <c r="J1377" i="15"/>
  <c r="K1377" i="15"/>
  <c r="L1377" i="15"/>
  <c r="A1378" i="15"/>
  <c r="B1378" i="15"/>
  <c r="C1378" i="15"/>
  <c r="D1378" i="15"/>
  <c r="E1378" i="15"/>
  <c r="F1378" i="15"/>
  <c r="G1378" i="15"/>
  <c r="H1378" i="15"/>
  <c r="I1378" i="15"/>
  <c r="J1378" i="15"/>
  <c r="K1378" i="15"/>
  <c r="L1378" i="15"/>
  <c r="A1379" i="15"/>
  <c r="B1379" i="15"/>
  <c r="C1379" i="15"/>
  <c r="D1379" i="15"/>
  <c r="E1379" i="15"/>
  <c r="F1379" i="15"/>
  <c r="G1379" i="15"/>
  <c r="H1379" i="15"/>
  <c r="I1379" i="15"/>
  <c r="J1379" i="15"/>
  <c r="K1379" i="15"/>
  <c r="L1379" i="15"/>
  <c r="A1380" i="15"/>
  <c r="B1380" i="15"/>
  <c r="C1380" i="15"/>
  <c r="D1380" i="15"/>
  <c r="E1380" i="15"/>
  <c r="F1380" i="15"/>
  <c r="G1380" i="15"/>
  <c r="H1380" i="15"/>
  <c r="I1380" i="15"/>
  <c r="J1380" i="15"/>
  <c r="K1380" i="15"/>
  <c r="L1380" i="15"/>
  <c r="A1381" i="15"/>
  <c r="B1381" i="15"/>
  <c r="C1381" i="15"/>
  <c r="D1381" i="15"/>
  <c r="E1381" i="15"/>
  <c r="F1381" i="15"/>
  <c r="G1381" i="15"/>
  <c r="H1381" i="15"/>
  <c r="I1381" i="15"/>
  <c r="J1381" i="15"/>
  <c r="K1381" i="15"/>
  <c r="L1381" i="15"/>
  <c r="A1382" i="15"/>
  <c r="B1382" i="15"/>
  <c r="C1382" i="15"/>
  <c r="D1382" i="15"/>
  <c r="E1382" i="15"/>
  <c r="F1382" i="15"/>
  <c r="G1382" i="15"/>
  <c r="H1382" i="15"/>
  <c r="I1382" i="15"/>
  <c r="J1382" i="15"/>
  <c r="K1382" i="15"/>
  <c r="L1382" i="15"/>
  <c r="A1383" i="15"/>
  <c r="B1383" i="15"/>
  <c r="C1383" i="15"/>
  <c r="D1383" i="15"/>
  <c r="E1383" i="15"/>
  <c r="F1383" i="15"/>
  <c r="G1383" i="15"/>
  <c r="H1383" i="15"/>
  <c r="I1383" i="15"/>
  <c r="J1383" i="15"/>
  <c r="K1383" i="15"/>
  <c r="L1383" i="15"/>
  <c r="A1384" i="15"/>
  <c r="B1384" i="15"/>
  <c r="C1384" i="15"/>
  <c r="D1384" i="15"/>
  <c r="E1384" i="15"/>
  <c r="F1384" i="15"/>
  <c r="G1384" i="15"/>
  <c r="H1384" i="15"/>
  <c r="I1384" i="15"/>
  <c r="J1384" i="15"/>
  <c r="K1384" i="15"/>
  <c r="L1384" i="15"/>
  <c r="A1385" i="15"/>
  <c r="B1385" i="15"/>
  <c r="C1385" i="15"/>
  <c r="D1385" i="15"/>
  <c r="E1385" i="15"/>
  <c r="F1385" i="15"/>
  <c r="G1385" i="15"/>
  <c r="H1385" i="15"/>
  <c r="I1385" i="15"/>
  <c r="J1385" i="15"/>
  <c r="K1385" i="15"/>
  <c r="L1385" i="15"/>
  <c r="A1386" i="15"/>
  <c r="B1386" i="15"/>
  <c r="C1386" i="15"/>
  <c r="D1386" i="15"/>
  <c r="E1386" i="15"/>
  <c r="F1386" i="15"/>
  <c r="G1386" i="15"/>
  <c r="H1386" i="15"/>
  <c r="I1386" i="15"/>
  <c r="J1386" i="15"/>
  <c r="K1386" i="15"/>
  <c r="L1386" i="15"/>
  <c r="A1387" i="15"/>
  <c r="B1387" i="15"/>
  <c r="C1387" i="15"/>
  <c r="D1387" i="15"/>
  <c r="E1387" i="15"/>
  <c r="F1387" i="15"/>
  <c r="G1387" i="15"/>
  <c r="H1387" i="15"/>
  <c r="I1387" i="15"/>
  <c r="J1387" i="15"/>
  <c r="K1387" i="15"/>
  <c r="L1387" i="15"/>
  <c r="A1388" i="15"/>
  <c r="B1388" i="15"/>
  <c r="C1388" i="15"/>
  <c r="D1388" i="15"/>
  <c r="E1388" i="15"/>
  <c r="F1388" i="15"/>
  <c r="G1388" i="15"/>
  <c r="H1388" i="15"/>
  <c r="I1388" i="15"/>
  <c r="J1388" i="15"/>
  <c r="K1388" i="15"/>
  <c r="L1388" i="15"/>
  <c r="A1389" i="15"/>
  <c r="B1389" i="15"/>
  <c r="C1389" i="15"/>
  <c r="D1389" i="15"/>
  <c r="E1389" i="15"/>
  <c r="F1389" i="15"/>
  <c r="G1389" i="15"/>
  <c r="H1389" i="15"/>
  <c r="I1389" i="15"/>
  <c r="J1389" i="15"/>
  <c r="K1389" i="15"/>
  <c r="L1389" i="15"/>
  <c r="A1390" i="15"/>
  <c r="B1390" i="15"/>
  <c r="C1390" i="15"/>
  <c r="D1390" i="15"/>
  <c r="E1390" i="15"/>
  <c r="F1390" i="15"/>
  <c r="G1390" i="15"/>
  <c r="H1390" i="15"/>
  <c r="I1390" i="15"/>
  <c r="J1390" i="15"/>
  <c r="K1390" i="15"/>
  <c r="L1390" i="15"/>
  <c r="A1391" i="15"/>
  <c r="B1391" i="15"/>
  <c r="C1391" i="15"/>
  <c r="D1391" i="15"/>
  <c r="E1391" i="15"/>
  <c r="F1391" i="15"/>
  <c r="G1391" i="15"/>
  <c r="H1391" i="15"/>
  <c r="I1391" i="15"/>
  <c r="J1391" i="15"/>
  <c r="K1391" i="15"/>
  <c r="L1391" i="15"/>
  <c r="A1392" i="15"/>
  <c r="B1392" i="15"/>
  <c r="C1392" i="15"/>
  <c r="D1392" i="15"/>
  <c r="E1392" i="15"/>
  <c r="F1392" i="15"/>
  <c r="G1392" i="15"/>
  <c r="H1392" i="15"/>
  <c r="I1392" i="15"/>
  <c r="J1392" i="15"/>
  <c r="K1392" i="15"/>
  <c r="L1392" i="15"/>
  <c r="A1393" i="15"/>
  <c r="B1393" i="15"/>
  <c r="C1393" i="15"/>
  <c r="D1393" i="15"/>
  <c r="E1393" i="15"/>
  <c r="F1393" i="15"/>
  <c r="G1393" i="15"/>
  <c r="H1393" i="15"/>
  <c r="I1393" i="15"/>
  <c r="J1393" i="15"/>
  <c r="K1393" i="15"/>
  <c r="L1393" i="15"/>
  <c r="A1394" i="15"/>
  <c r="B1394" i="15"/>
  <c r="C1394" i="15"/>
  <c r="D1394" i="15"/>
  <c r="E1394" i="15"/>
  <c r="F1394" i="15"/>
  <c r="G1394" i="15"/>
  <c r="H1394" i="15"/>
  <c r="I1394" i="15"/>
  <c r="J1394" i="15"/>
  <c r="K1394" i="15"/>
  <c r="L1394" i="15"/>
  <c r="A1395" i="15"/>
  <c r="B1395" i="15"/>
  <c r="C1395" i="15"/>
  <c r="D1395" i="15"/>
  <c r="E1395" i="15"/>
  <c r="F1395" i="15"/>
  <c r="G1395" i="15"/>
  <c r="H1395" i="15"/>
  <c r="I1395" i="15"/>
  <c r="J1395" i="15"/>
  <c r="K1395" i="15"/>
  <c r="L1395" i="15"/>
  <c r="A1396" i="15"/>
  <c r="B1396" i="15"/>
  <c r="C1396" i="15"/>
  <c r="D1396" i="15"/>
  <c r="E1396" i="15"/>
  <c r="F1396" i="15"/>
  <c r="G1396" i="15"/>
  <c r="H1396" i="15"/>
  <c r="I1396" i="15"/>
  <c r="J1396" i="15"/>
  <c r="K1396" i="15"/>
  <c r="L1396" i="15"/>
  <c r="A1397" i="15"/>
  <c r="B1397" i="15"/>
  <c r="C1397" i="15"/>
  <c r="D1397" i="15"/>
  <c r="E1397" i="15"/>
  <c r="F1397" i="15"/>
  <c r="G1397" i="15"/>
  <c r="H1397" i="15"/>
  <c r="I1397" i="15"/>
  <c r="J1397" i="15"/>
  <c r="K1397" i="15"/>
  <c r="L1397" i="15"/>
  <c r="A1398" i="15"/>
  <c r="B1398" i="15"/>
  <c r="C1398" i="15"/>
  <c r="D1398" i="15"/>
  <c r="E1398" i="15"/>
  <c r="F1398" i="15"/>
  <c r="G1398" i="15"/>
  <c r="H1398" i="15"/>
  <c r="I1398" i="15"/>
  <c r="J1398" i="15"/>
  <c r="K1398" i="15"/>
  <c r="L1398" i="15"/>
  <c r="A1399" i="15"/>
  <c r="B1399" i="15"/>
  <c r="C1399" i="15"/>
  <c r="D1399" i="15"/>
  <c r="E1399" i="15"/>
  <c r="F1399" i="15"/>
  <c r="G1399" i="15"/>
  <c r="H1399" i="15"/>
  <c r="I1399" i="15"/>
  <c r="J1399" i="15"/>
  <c r="K1399" i="15"/>
  <c r="L1399" i="15"/>
  <c r="A1400" i="15"/>
  <c r="B1400" i="15"/>
  <c r="C1400" i="15"/>
  <c r="D1400" i="15"/>
  <c r="E1400" i="15"/>
  <c r="F1400" i="15"/>
  <c r="G1400" i="15"/>
  <c r="H1400" i="15"/>
  <c r="I1400" i="15"/>
  <c r="J1400" i="15"/>
  <c r="K1400" i="15"/>
  <c r="L1400" i="15"/>
  <c r="A1401" i="15"/>
  <c r="B1401" i="15"/>
  <c r="C1401" i="15"/>
  <c r="D1401" i="15"/>
  <c r="E1401" i="15"/>
  <c r="F1401" i="15"/>
  <c r="G1401" i="15"/>
  <c r="H1401" i="15"/>
  <c r="I1401" i="15"/>
  <c r="J1401" i="15"/>
  <c r="K1401" i="15"/>
  <c r="L1401" i="15"/>
  <c r="A1402" i="15"/>
  <c r="B1402" i="15"/>
  <c r="C1402" i="15"/>
  <c r="D1402" i="15"/>
  <c r="E1402" i="15"/>
  <c r="F1402" i="15"/>
  <c r="G1402" i="15"/>
  <c r="H1402" i="15"/>
  <c r="I1402" i="15"/>
  <c r="J1402" i="15"/>
  <c r="K1402" i="15"/>
  <c r="L1402" i="15"/>
  <c r="A1403" i="15"/>
  <c r="B1403" i="15"/>
  <c r="C1403" i="15"/>
  <c r="D1403" i="15"/>
  <c r="E1403" i="15"/>
  <c r="F1403" i="15"/>
  <c r="G1403" i="15"/>
  <c r="H1403" i="15"/>
  <c r="I1403" i="15"/>
  <c r="J1403" i="15"/>
  <c r="K1403" i="15"/>
  <c r="L1403" i="15"/>
  <c r="A1404" i="15"/>
  <c r="B1404" i="15"/>
  <c r="C1404" i="15"/>
  <c r="D1404" i="15"/>
  <c r="E1404" i="15"/>
  <c r="F1404" i="15"/>
  <c r="G1404" i="15"/>
  <c r="H1404" i="15"/>
  <c r="I1404" i="15"/>
  <c r="J1404" i="15"/>
  <c r="K1404" i="15"/>
  <c r="L1404" i="15"/>
  <c r="A1405" i="15"/>
  <c r="B1405" i="15"/>
  <c r="C1405" i="15"/>
  <c r="D1405" i="15"/>
  <c r="E1405" i="15"/>
  <c r="F1405" i="15"/>
  <c r="G1405" i="15"/>
  <c r="H1405" i="15"/>
  <c r="I1405" i="15"/>
  <c r="J1405" i="15"/>
  <c r="K1405" i="15"/>
  <c r="L1405" i="15"/>
  <c r="A1406" i="15"/>
  <c r="B1406" i="15"/>
  <c r="C1406" i="15"/>
  <c r="D1406" i="15"/>
  <c r="E1406" i="15"/>
  <c r="F1406" i="15"/>
  <c r="G1406" i="15"/>
  <c r="H1406" i="15"/>
  <c r="I1406" i="15"/>
  <c r="J1406" i="15"/>
  <c r="K1406" i="15"/>
  <c r="L1406" i="15"/>
  <c r="A1407" i="15"/>
  <c r="B1407" i="15"/>
  <c r="C1407" i="15"/>
  <c r="D1407" i="15"/>
  <c r="E1407" i="15"/>
  <c r="F1407" i="15"/>
  <c r="G1407" i="15"/>
  <c r="H1407" i="15"/>
  <c r="I1407" i="15"/>
  <c r="J1407" i="15"/>
  <c r="K1407" i="15"/>
  <c r="L1407" i="15"/>
  <c r="A1408" i="15"/>
  <c r="B1408" i="15"/>
  <c r="C1408" i="15"/>
  <c r="D1408" i="15"/>
  <c r="E1408" i="15"/>
  <c r="F1408" i="15"/>
  <c r="G1408" i="15"/>
  <c r="H1408" i="15"/>
  <c r="I1408" i="15"/>
  <c r="J1408" i="15"/>
  <c r="K1408" i="15"/>
  <c r="L1408" i="15"/>
  <c r="A1409" i="15"/>
  <c r="B1409" i="15"/>
  <c r="C1409" i="15"/>
  <c r="D1409" i="15"/>
  <c r="E1409" i="15"/>
  <c r="F1409" i="15"/>
  <c r="G1409" i="15"/>
  <c r="H1409" i="15"/>
  <c r="I1409" i="15"/>
  <c r="J1409" i="15"/>
  <c r="K1409" i="15"/>
  <c r="L1409" i="15"/>
  <c r="A1410" i="15"/>
  <c r="B1410" i="15"/>
  <c r="C1410" i="15"/>
  <c r="D1410" i="15"/>
  <c r="E1410" i="15"/>
  <c r="F1410" i="15"/>
  <c r="G1410" i="15"/>
  <c r="H1410" i="15"/>
  <c r="I1410" i="15"/>
  <c r="J1410" i="15"/>
  <c r="K1410" i="15"/>
  <c r="L1410" i="15"/>
  <c r="A1411" i="15"/>
  <c r="B1411" i="15"/>
  <c r="C1411" i="15"/>
  <c r="D1411" i="15"/>
  <c r="E1411" i="15"/>
  <c r="F1411" i="15"/>
  <c r="G1411" i="15"/>
  <c r="H1411" i="15"/>
  <c r="I1411" i="15"/>
  <c r="J1411" i="15"/>
  <c r="K1411" i="15"/>
  <c r="L1411" i="15"/>
  <c r="A1412" i="15"/>
  <c r="B1412" i="15"/>
  <c r="C1412" i="15"/>
  <c r="D1412" i="15"/>
  <c r="E1412" i="15"/>
  <c r="F1412" i="15"/>
  <c r="G1412" i="15"/>
  <c r="H1412" i="15"/>
  <c r="I1412" i="15"/>
  <c r="J1412" i="15"/>
  <c r="K1412" i="15"/>
  <c r="L1412" i="15"/>
  <c r="A1413" i="15"/>
  <c r="B1413" i="15"/>
  <c r="C1413" i="15"/>
  <c r="D1413" i="15"/>
  <c r="E1413" i="15"/>
  <c r="F1413" i="15"/>
  <c r="G1413" i="15"/>
  <c r="H1413" i="15"/>
  <c r="I1413" i="15"/>
  <c r="J1413" i="15"/>
  <c r="K1413" i="15"/>
  <c r="L1413" i="15"/>
  <c r="A1414" i="15"/>
  <c r="B1414" i="15"/>
  <c r="C1414" i="15"/>
  <c r="D1414" i="15"/>
  <c r="E1414" i="15"/>
  <c r="F1414" i="15"/>
  <c r="G1414" i="15"/>
  <c r="H1414" i="15"/>
  <c r="I1414" i="15"/>
  <c r="J1414" i="15"/>
  <c r="K1414" i="15"/>
  <c r="L1414" i="15"/>
  <c r="A1415" i="15"/>
  <c r="B1415" i="15"/>
  <c r="C1415" i="15"/>
  <c r="D1415" i="15"/>
  <c r="E1415" i="15"/>
  <c r="F1415" i="15"/>
  <c r="G1415" i="15"/>
  <c r="H1415" i="15"/>
  <c r="I1415" i="15"/>
  <c r="J1415" i="15"/>
  <c r="K1415" i="15"/>
  <c r="L1415" i="15"/>
  <c r="A1416" i="15"/>
  <c r="B1416" i="15"/>
  <c r="C1416" i="15"/>
  <c r="D1416" i="15"/>
  <c r="E1416" i="15"/>
  <c r="F1416" i="15"/>
  <c r="G1416" i="15"/>
  <c r="H1416" i="15"/>
  <c r="I1416" i="15"/>
  <c r="J1416" i="15"/>
  <c r="K1416" i="15"/>
  <c r="L1416" i="15"/>
  <c r="A1417" i="15"/>
  <c r="B1417" i="15"/>
  <c r="C1417" i="15"/>
  <c r="D1417" i="15"/>
  <c r="E1417" i="15"/>
  <c r="F1417" i="15"/>
  <c r="G1417" i="15"/>
  <c r="H1417" i="15"/>
  <c r="I1417" i="15"/>
  <c r="J1417" i="15"/>
  <c r="K1417" i="15"/>
  <c r="L1417" i="15"/>
  <c r="A1418" i="15"/>
  <c r="B1418" i="15"/>
  <c r="C1418" i="15"/>
  <c r="D1418" i="15"/>
  <c r="E1418" i="15"/>
  <c r="F1418" i="15"/>
  <c r="G1418" i="15"/>
  <c r="H1418" i="15"/>
  <c r="I1418" i="15"/>
  <c r="J1418" i="15"/>
  <c r="K1418" i="15"/>
  <c r="L1418" i="15"/>
  <c r="A1419" i="15"/>
  <c r="B1419" i="15"/>
  <c r="C1419" i="15"/>
  <c r="D1419" i="15"/>
  <c r="E1419" i="15"/>
  <c r="F1419" i="15"/>
  <c r="G1419" i="15"/>
  <c r="H1419" i="15"/>
  <c r="I1419" i="15"/>
  <c r="J1419" i="15"/>
  <c r="K1419" i="15"/>
  <c r="L1419" i="15"/>
  <c r="A1420" i="15"/>
  <c r="B1420" i="15"/>
  <c r="C1420" i="15"/>
  <c r="D1420" i="15"/>
  <c r="E1420" i="15"/>
  <c r="F1420" i="15"/>
  <c r="G1420" i="15"/>
  <c r="H1420" i="15"/>
  <c r="I1420" i="15"/>
  <c r="J1420" i="15"/>
  <c r="K1420" i="15"/>
  <c r="L1420" i="15"/>
  <c r="A1421" i="15"/>
  <c r="B1421" i="15"/>
  <c r="C1421" i="15"/>
  <c r="D1421" i="15"/>
  <c r="E1421" i="15"/>
  <c r="F1421" i="15"/>
  <c r="G1421" i="15"/>
  <c r="H1421" i="15"/>
  <c r="I1421" i="15"/>
  <c r="J1421" i="15"/>
  <c r="K1421" i="15"/>
  <c r="L1421" i="15"/>
  <c r="A1422" i="15"/>
  <c r="B1422" i="15"/>
  <c r="C1422" i="15"/>
  <c r="D1422" i="15"/>
  <c r="E1422" i="15"/>
  <c r="F1422" i="15"/>
  <c r="G1422" i="15"/>
  <c r="H1422" i="15"/>
  <c r="I1422" i="15"/>
  <c r="J1422" i="15"/>
  <c r="K1422" i="15"/>
  <c r="L1422" i="15"/>
  <c r="A1423" i="15"/>
  <c r="B1423" i="15"/>
  <c r="C1423" i="15"/>
  <c r="D1423" i="15"/>
  <c r="E1423" i="15"/>
  <c r="F1423" i="15"/>
  <c r="G1423" i="15"/>
  <c r="H1423" i="15"/>
  <c r="I1423" i="15"/>
  <c r="J1423" i="15"/>
  <c r="K1423" i="15"/>
  <c r="L1423" i="15"/>
  <c r="A1424" i="15"/>
  <c r="B1424" i="15"/>
  <c r="C1424" i="15"/>
  <c r="D1424" i="15"/>
  <c r="E1424" i="15"/>
  <c r="F1424" i="15"/>
  <c r="G1424" i="15"/>
  <c r="H1424" i="15"/>
  <c r="I1424" i="15"/>
  <c r="J1424" i="15"/>
  <c r="K1424" i="15"/>
  <c r="L1424" i="15"/>
  <c r="A1425" i="15"/>
  <c r="B1425" i="15"/>
  <c r="C1425" i="15"/>
  <c r="D1425" i="15"/>
  <c r="E1425" i="15"/>
  <c r="F1425" i="15"/>
  <c r="G1425" i="15"/>
  <c r="H1425" i="15"/>
  <c r="I1425" i="15"/>
  <c r="J1425" i="15"/>
  <c r="K1425" i="15"/>
  <c r="L1425" i="15"/>
  <c r="A1426" i="15"/>
  <c r="B1426" i="15"/>
  <c r="C1426" i="15"/>
  <c r="D1426" i="15"/>
  <c r="E1426" i="15"/>
  <c r="F1426" i="15"/>
  <c r="G1426" i="15"/>
  <c r="H1426" i="15"/>
  <c r="I1426" i="15"/>
  <c r="J1426" i="15"/>
  <c r="K1426" i="15"/>
  <c r="L1426" i="15"/>
  <c r="A1427" i="15"/>
  <c r="B1427" i="15"/>
  <c r="C1427" i="15"/>
  <c r="D1427" i="15"/>
  <c r="E1427" i="15"/>
  <c r="F1427" i="15"/>
  <c r="G1427" i="15"/>
  <c r="H1427" i="15"/>
  <c r="I1427" i="15"/>
  <c r="J1427" i="15"/>
  <c r="K1427" i="15"/>
  <c r="L1427" i="15"/>
  <c r="A1428" i="15"/>
  <c r="B1428" i="15"/>
  <c r="C1428" i="15"/>
  <c r="D1428" i="15"/>
  <c r="E1428" i="15"/>
  <c r="F1428" i="15"/>
  <c r="G1428" i="15"/>
  <c r="H1428" i="15"/>
  <c r="I1428" i="15"/>
  <c r="J1428" i="15"/>
  <c r="K1428" i="15"/>
  <c r="L1428" i="15"/>
  <c r="A1429" i="15"/>
  <c r="B1429" i="15"/>
  <c r="C1429" i="15"/>
  <c r="D1429" i="15"/>
  <c r="E1429" i="15"/>
  <c r="F1429" i="15"/>
  <c r="G1429" i="15"/>
  <c r="H1429" i="15"/>
  <c r="I1429" i="15"/>
  <c r="J1429" i="15"/>
  <c r="K1429" i="15"/>
  <c r="L1429" i="15"/>
  <c r="A1430" i="15"/>
  <c r="B1430" i="15"/>
  <c r="C1430" i="15"/>
  <c r="D1430" i="15"/>
  <c r="E1430" i="15"/>
  <c r="F1430" i="15"/>
  <c r="G1430" i="15"/>
  <c r="H1430" i="15"/>
  <c r="I1430" i="15"/>
  <c r="J1430" i="15"/>
  <c r="K1430" i="15"/>
  <c r="L1430" i="15"/>
  <c r="A1431" i="15"/>
  <c r="B1431" i="15"/>
  <c r="C1431" i="15"/>
  <c r="D1431" i="15"/>
  <c r="E1431" i="15"/>
  <c r="F1431" i="15"/>
  <c r="G1431" i="15"/>
  <c r="H1431" i="15"/>
  <c r="I1431" i="15"/>
  <c r="J1431" i="15"/>
  <c r="K1431" i="15"/>
  <c r="L1431" i="15"/>
  <c r="A1432" i="15"/>
  <c r="B1432" i="15"/>
  <c r="C1432" i="15"/>
  <c r="D1432" i="15"/>
  <c r="E1432" i="15"/>
  <c r="F1432" i="15"/>
  <c r="G1432" i="15"/>
  <c r="H1432" i="15"/>
  <c r="I1432" i="15"/>
  <c r="J1432" i="15"/>
  <c r="K1432" i="15"/>
  <c r="L1432" i="15"/>
  <c r="A1433" i="15"/>
  <c r="B1433" i="15"/>
  <c r="C1433" i="15"/>
  <c r="D1433" i="15"/>
  <c r="E1433" i="15"/>
  <c r="F1433" i="15"/>
  <c r="G1433" i="15"/>
  <c r="H1433" i="15"/>
  <c r="I1433" i="15"/>
  <c r="J1433" i="15"/>
  <c r="K1433" i="15"/>
  <c r="L1433" i="15"/>
  <c r="A1434" i="15"/>
  <c r="B1434" i="15"/>
  <c r="C1434" i="15"/>
  <c r="D1434" i="15"/>
  <c r="E1434" i="15"/>
  <c r="F1434" i="15"/>
  <c r="G1434" i="15"/>
  <c r="H1434" i="15"/>
  <c r="I1434" i="15"/>
  <c r="J1434" i="15"/>
  <c r="K1434" i="15"/>
  <c r="L1434" i="15"/>
  <c r="A1435" i="15"/>
  <c r="B1435" i="15"/>
  <c r="C1435" i="15"/>
  <c r="D1435" i="15"/>
  <c r="E1435" i="15"/>
  <c r="F1435" i="15"/>
  <c r="G1435" i="15"/>
  <c r="H1435" i="15"/>
  <c r="I1435" i="15"/>
  <c r="J1435" i="15"/>
  <c r="K1435" i="15"/>
  <c r="L1435" i="15"/>
  <c r="A1436" i="15"/>
  <c r="B1436" i="15"/>
  <c r="C1436" i="15"/>
  <c r="D1436" i="15"/>
  <c r="E1436" i="15"/>
  <c r="F1436" i="15"/>
  <c r="G1436" i="15"/>
  <c r="H1436" i="15"/>
  <c r="I1436" i="15"/>
  <c r="J1436" i="15"/>
  <c r="K1436" i="15"/>
  <c r="L1436" i="15"/>
  <c r="A1437" i="15"/>
  <c r="B1437" i="15"/>
  <c r="C1437" i="15"/>
  <c r="D1437" i="15"/>
  <c r="E1437" i="15"/>
  <c r="F1437" i="15"/>
  <c r="G1437" i="15"/>
  <c r="H1437" i="15"/>
  <c r="I1437" i="15"/>
  <c r="J1437" i="15"/>
  <c r="K1437" i="15"/>
  <c r="L1437" i="15"/>
  <c r="A1438" i="15"/>
  <c r="B1438" i="15"/>
  <c r="C1438" i="15"/>
  <c r="D1438" i="15"/>
  <c r="E1438" i="15"/>
  <c r="F1438" i="15"/>
  <c r="G1438" i="15"/>
  <c r="H1438" i="15"/>
  <c r="I1438" i="15"/>
  <c r="J1438" i="15"/>
  <c r="K1438" i="15"/>
  <c r="L1438" i="15"/>
  <c r="A1439" i="15"/>
  <c r="B1439" i="15"/>
  <c r="C1439" i="15"/>
  <c r="D1439" i="15"/>
  <c r="E1439" i="15"/>
  <c r="F1439" i="15"/>
  <c r="G1439" i="15"/>
  <c r="H1439" i="15"/>
  <c r="I1439" i="15"/>
  <c r="J1439" i="15"/>
  <c r="K1439" i="15"/>
  <c r="L1439" i="15"/>
  <c r="A1440" i="15"/>
  <c r="B1440" i="15"/>
  <c r="C1440" i="15"/>
  <c r="D1440" i="15"/>
  <c r="E1440" i="15"/>
  <c r="F1440" i="15"/>
  <c r="G1440" i="15"/>
  <c r="H1440" i="15"/>
  <c r="I1440" i="15"/>
  <c r="J1440" i="15"/>
  <c r="K1440" i="15"/>
  <c r="L1440" i="15"/>
  <c r="A1441" i="15"/>
  <c r="B1441" i="15"/>
  <c r="C1441" i="15"/>
  <c r="D1441" i="15"/>
  <c r="E1441" i="15"/>
  <c r="F1441" i="15"/>
  <c r="G1441" i="15"/>
  <c r="H1441" i="15"/>
  <c r="I1441" i="15"/>
  <c r="J1441" i="15"/>
  <c r="K1441" i="15"/>
  <c r="L1441" i="15"/>
  <c r="A1442" i="15"/>
  <c r="B1442" i="15"/>
  <c r="C1442" i="15"/>
  <c r="D1442" i="15"/>
  <c r="E1442" i="15"/>
  <c r="F1442" i="15"/>
  <c r="G1442" i="15"/>
  <c r="H1442" i="15"/>
  <c r="I1442" i="15"/>
  <c r="J1442" i="15"/>
  <c r="K1442" i="15"/>
  <c r="L1442" i="15"/>
  <c r="A1443" i="15"/>
  <c r="B1443" i="15"/>
  <c r="C1443" i="15"/>
  <c r="D1443" i="15"/>
  <c r="E1443" i="15"/>
  <c r="F1443" i="15"/>
  <c r="G1443" i="15"/>
  <c r="H1443" i="15"/>
  <c r="I1443" i="15"/>
  <c r="J1443" i="15"/>
  <c r="K1443" i="15"/>
  <c r="L1443" i="15"/>
  <c r="A1444" i="15"/>
  <c r="B1444" i="15"/>
  <c r="C1444" i="15"/>
  <c r="D1444" i="15"/>
  <c r="E1444" i="15"/>
  <c r="F1444" i="15"/>
  <c r="G1444" i="15"/>
  <c r="H1444" i="15"/>
  <c r="I1444" i="15"/>
  <c r="J1444" i="15"/>
  <c r="K1444" i="15"/>
  <c r="L1444" i="15"/>
  <c r="A1445" i="15"/>
  <c r="B1445" i="15"/>
  <c r="C1445" i="15"/>
  <c r="D1445" i="15"/>
  <c r="E1445" i="15"/>
  <c r="F1445" i="15"/>
  <c r="G1445" i="15"/>
  <c r="H1445" i="15"/>
  <c r="I1445" i="15"/>
  <c r="J1445" i="15"/>
  <c r="K1445" i="15"/>
  <c r="L1445" i="15"/>
  <c r="A1446" i="15"/>
  <c r="B1446" i="15"/>
  <c r="C1446" i="15"/>
  <c r="D1446" i="15"/>
  <c r="E1446" i="15"/>
  <c r="F1446" i="15"/>
  <c r="G1446" i="15"/>
  <c r="H1446" i="15"/>
  <c r="I1446" i="15"/>
  <c r="J1446" i="15"/>
  <c r="K1446" i="15"/>
  <c r="L1446" i="15"/>
  <c r="A1447" i="15"/>
  <c r="B1447" i="15"/>
  <c r="C1447" i="15"/>
  <c r="D1447" i="15"/>
  <c r="E1447" i="15"/>
  <c r="F1447" i="15"/>
  <c r="G1447" i="15"/>
  <c r="H1447" i="15"/>
  <c r="I1447" i="15"/>
  <c r="J1447" i="15"/>
  <c r="K1447" i="15"/>
  <c r="L1447" i="15"/>
  <c r="A1448" i="15"/>
  <c r="B1448" i="15"/>
  <c r="C1448" i="15"/>
  <c r="D1448" i="15"/>
  <c r="E1448" i="15"/>
  <c r="F1448" i="15"/>
  <c r="G1448" i="15"/>
  <c r="H1448" i="15"/>
  <c r="I1448" i="15"/>
  <c r="J1448" i="15"/>
  <c r="K1448" i="15"/>
  <c r="L1448" i="15"/>
  <c r="A1449" i="15"/>
  <c r="B1449" i="15"/>
  <c r="C1449" i="15"/>
  <c r="D1449" i="15"/>
  <c r="E1449" i="15"/>
  <c r="F1449" i="15"/>
  <c r="G1449" i="15"/>
  <c r="H1449" i="15"/>
  <c r="I1449" i="15"/>
  <c r="J1449" i="15"/>
  <c r="K1449" i="15"/>
  <c r="L1449" i="15"/>
  <c r="A1450" i="15"/>
  <c r="B1450" i="15"/>
  <c r="C1450" i="15"/>
  <c r="D1450" i="15"/>
  <c r="E1450" i="15"/>
  <c r="F1450" i="15"/>
  <c r="G1450" i="15"/>
  <c r="H1450" i="15"/>
  <c r="I1450" i="15"/>
  <c r="J1450" i="15"/>
  <c r="K1450" i="15"/>
  <c r="L1450" i="15"/>
  <c r="A1451" i="15"/>
  <c r="B1451" i="15"/>
  <c r="C1451" i="15"/>
  <c r="D1451" i="15"/>
  <c r="E1451" i="15"/>
  <c r="F1451" i="15"/>
  <c r="G1451" i="15"/>
  <c r="H1451" i="15"/>
  <c r="I1451" i="15"/>
  <c r="J1451" i="15"/>
  <c r="K1451" i="15"/>
  <c r="L1451" i="15"/>
  <c r="A1452" i="15"/>
  <c r="B1452" i="15"/>
  <c r="C1452" i="15"/>
  <c r="D1452" i="15"/>
  <c r="E1452" i="15"/>
  <c r="F1452" i="15"/>
  <c r="G1452" i="15"/>
  <c r="H1452" i="15"/>
  <c r="I1452" i="15"/>
  <c r="J1452" i="15"/>
  <c r="K1452" i="15"/>
  <c r="L1452" i="15"/>
  <c r="A1453" i="15"/>
  <c r="B1453" i="15"/>
  <c r="C1453" i="15"/>
  <c r="D1453" i="15"/>
  <c r="E1453" i="15"/>
  <c r="F1453" i="15"/>
  <c r="G1453" i="15"/>
  <c r="H1453" i="15"/>
  <c r="I1453" i="15"/>
  <c r="J1453" i="15"/>
  <c r="K1453" i="15"/>
  <c r="L1453" i="15"/>
  <c r="A1454" i="15"/>
  <c r="B1454" i="15"/>
  <c r="C1454" i="15"/>
  <c r="D1454" i="15"/>
  <c r="E1454" i="15"/>
  <c r="F1454" i="15"/>
  <c r="G1454" i="15"/>
  <c r="H1454" i="15"/>
  <c r="I1454" i="15"/>
  <c r="J1454" i="15"/>
  <c r="K1454" i="15"/>
  <c r="L1454" i="15"/>
  <c r="A1455" i="15"/>
  <c r="B1455" i="15"/>
  <c r="C1455" i="15"/>
  <c r="D1455" i="15"/>
  <c r="E1455" i="15"/>
  <c r="F1455" i="15"/>
  <c r="G1455" i="15"/>
  <c r="H1455" i="15"/>
  <c r="I1455" i="15"/>
  <c r="J1455" i="15"/>
  <c r="K1455" i="15"/>
  <c r="L1455" i="15"/>
  <c r="A1456" i="15"/>
  <c r="B1456" i="15"/>
  <c r="C1456" i="15"/>
  <c r="D1456" i="15"/>
  <c r="E1456" i="15"/>
  <c r="F1456" i="15"/>
  <c r="G1456" i="15"/>
  <c r="H1456" i="15"/>
  <c r="I1456" i="15"/>
  <c r="J1456" i="15"/>
  <c r="K1456" i="15"/>
  <c r="L1456" i="15"/>
  <c r="A1457" i="15"/>
  <c r="B1457" i="15"/>
  <c r="C1457" i="15"/>
  <c r="D1457" i="15"/>
  <c r="E1457" i="15"/>
  <c r="F1457" i="15"/>
  <c r="G1457" i="15"/>
  <c r="H1457" i="15"/>
  <c r="I1457" i="15"/>
  <c r="J1457" i="15"/>
  <c r="K1457" i="15"/>
  <c r="L1457" i="15"/>
  <c r="A1458" i="15"/>
  <c r="B1458" i="15"/>
  <c r="C1458" i="15"/>
  <c r="D1458" i="15"/>
  <c r="E1458" i="15"/>
  <c r="F1458" i="15"/>
  <c r="G1458" i="15"/>
  <c r="H1458" i="15"/>
  <c r="I1458" i="15"/>
  <c r="J1458" i="15"/>
  <c r="K1458" i="15"/>
  <c r="L1458" i="15"/>
  <c r="A1459" i="15"/>
  <c r="B1459" i="15"/>
  <c r="C1459" i="15"/>
  <c r="D1459" i="15"/>
  <c r="E1459" i="15"/>
  <c r="F1459" i="15"/>
  <c r="G1459" i="15"/>
  <c r="H1459" i="15"/>
  <c r="I1459" i="15"/>
  <c r="J1459" i="15"/>
  <c r="K1459" i="15"/>
  <c r="L1459" i="15"/>
  <c r="A1460" i="15"/>
  <c r="B1460" i="15"/>
  <c r="C1460" i="15"/>
  <c r="D1460" i="15"/>
  <c r="E1460" i="15"/>
  <c r="F1460" i="15"/>
  <c r="G1460" i="15"/>
  <c r="H1460" i="15"/>
  <c r="I1460" i="15"/>
  <c r="J1460" i="15"/>
  <c r="K1460" i="15"/>
  <c r="L1460" i="15"/>
  <c r="A1461" i="15"/>
  <c r="B1461" i="15"/>
  <c r="C1461" i="15"/>
  <c r="D1461" i="15"/>
  <c r="E1461" i="15"/>
  <c r="F1461" i="15"/>
  <c r="G1461" i="15"/>
  <c r="H1461" i="15"/>
  <c r="I1461" i="15"/>
  <c r="J1461" i="15"/>
  <c r="K1461" i="15"/>
  <c r="L1461" i="15"/>
  <c r="A1462" i="15"/>
  <c r="B1462" i="15"/>
  <c r="C1462" i="15"/>
  <c r="D1462" i="15"/>
  <c r="E1462" i="15"/>
  <c r="F1462" i="15"/>
  <c r="G1462" i="15"/>
  <c r="H1462" i="15"/>
  <c r="I1462" i="15"/>
  <c r="J1462" i="15"/>
  <c r="K1462" i="15"/>
  <c r="L1462" i="15"/>
  <c r="A1463" i="15"/>
  <c r="B1463" i="15"/>
  <c r="C1463" i="15"/>
  <c r="D1463" i="15"/>
  <c r="E1463" i="15"/>
  <c r="F1463" i="15"/>
  <c r="G1463" i="15"/>
  <c r="H1463" i="15"/>
  <c r="I1463" i="15"/>
  <c r="J1463" i="15"/>
  <c r="K1463" i="15"/>
  <c r="L1463" i="15"/>
  <c r="A1464" i="15"/>
  <c r="B1464" i="15"/>
  <c r="C1464" i="15"/>
  <c r="D1464" i="15"/>
  <c r="E1464" i="15"/>
  <c r="F1464" i="15"/>
  <c r="G1464" i="15"/>
  <c r="H1464" i="15"/>
  <c r="I1464" i="15"/>
  <c r="J1464" i="15"/>
  <c r="K1464" i="15"/>
  <c r="L1464" i="15"/>
  <c r="A1465" i="15"/>
  <c r="B1465" i="15"/>
  <c r="C1465" i="15"/>
  <c r="D1465" i="15"/>
  <c r="E1465" i="15"/>
  <c r="F1465" i="15"/>
  <c r="G1465" i="15"/>
  <c r="H1465" i="15"/>
  <c r="I1465" i="15"/>
  <c r="J1465" i="15"/>
  <c r="K1465" i="15"/>
  <c r="L1465" i="15"/>
  <c r="A1466" i="15"/>
  <c r="B1466" i="15"/>
  <c r="C1466" i="15"/>
  <c r="D1466" i="15"/>
  <c r="E1466" i="15"/>
  <c r="F1466" i="15"/>
  <c r="G1466" i="15"/>
  <c r="H1466" i="15"/>
  <c r="I1466" i="15"/>
  <c r="J1466" i="15"/>
  <c r="K1466" i="15"/>
  <c r="L1466" i="15"/>
  <c r="A1467" i="15"/>
  <c r="B1467" i="15"/>
  <c r="C1467" i="15"/>
  <c r="D1467" i="15"/>
  <c r="E1467" i="15"/>
  <c r="F1467" i="15"/>
  <c r="G1467" i="15"/>
  <c r="H1467" i="15"/>
  <c r="I1467" i="15"/>
  <c r="J1467" i="15"/>
  <c r="K1467" i="15"/>
  <c r="L1467" i="15"/>
  <c r="A1468" i="15"/>
  <c r="B1468" i="15"/>
  <c r="C1468" i="15"/>
  <c r="D1468" i="15"/>
  <c r="E1468" i="15"/>
  <c r="F1468" i="15"/>
  <c r="G1468" i="15"/>
  <c r="H1468" i="15"/>
  <c r="I1468" i="15"/>
  <c r="J1468" i="15"/>
  <c r="K1468" i="15"/>
  <c r="L1468" i="15"/>
  <c r="A1469" i="15"/>
  <c r="B1469" i="15"/>
  <c r="C1469" i="15"/>
  <c r="D1469" i="15"/>
  <c r="E1469" i="15"/>
  <c r="F1469" i="15"/>
  <c r="G1469" i="15"/>
  <c r="H1469" i="15"/>
  <c r="I1469" i="15"/>
  <c r="J1469" i="15"/>
  <c r="K1469" i="15"/>
  <c r="L1469" i="15"/>
  <c r="A1470" i="15"/>
  <c r="B1470" i="15"/>
  <c r="C1470" i="15"/>
  <c r="D1470" i="15"/>
  <c r="E1470" i="15"/>
  <c r="F1470" i="15"/>
  <c r="G1470" i="15"/>
  <c r="H1470" i="15"/>
  <c r="I1470" i="15"/>
  <c r="J1470" i="15"/>
  <c r="K1470" i="15"/>
  <c r="L1470" i="15"/>
  <c r="A1471" i="15"/>
  <c r="B1471" i="15"/>
  <c r="C1471" i="15"/>
  <c r="D1471" i="15"/>
  <c r="E1471" i="15"/>
  <c r="F1471" i="15"/>
  <c r="G1471" i="15"/>
  <c r="H1471" i="15"/>
  <c r="I1471" i="15"/>
  <c r="J1471" i="15"/>
  <c r="K1471" i="15"/>
  <c r="L1471" i="15"/>
  <c r="A1472" i="15"/>
  <c r="B1472" i="15"/>
  <c r="C1472" i="15"/>
  <c r="D1472" i="15"/>
  <c r="E1472" i="15"/>
  <c r="F1472" i="15"/>
  <c r="G1472" i="15"/>
  <c r="H1472" i="15"/>
  <c r="I1472" i="15"/>
  <c r="J1472" i="15"/>
  <c r="K1472" i="15"/>
  <c r="L1472" i="15"/>
  <c r="A1473" i="15"/>
  <c r="B1473" i="15"/>
  <c r="C1473" i="15"/>
  <c r="D1473" i="15"/>
  <c r="E1473" i="15"/>
  <c r="F1473" i="15"/>
  <c r="G1473" i="15"/>
  <c r="H1473" i="15"/>
  <c r="I1473" i="15"/>
  <c r="J1473" i="15"/>
  <c r="K1473" i="15"/>
  <c r="L1473" i="15"/>
  <c r="A1474" i="15"/>
  <c r="B1474" i="15"/>
  <c r="C1474" i="15"/>
  <c r="D1474" i="15"/>
  <c r="E1474" i="15"/>
  <c r="F1474" i="15"/>
  <c r="G1474" i="15"/>
  <c r="H1474" i="15"/>
  <c r="I1474" i="15"/>
  <c r="J1474" i="15"/>
  <c r="K1474" i="15"/>
  <c r="L1474" i="15"/>
  <c r="A1475" i="15"/>
  <c r="B1475" i="15"/>
  <c r="C1475" i="15"/>
  <c r="D1475" i="15"/>
  <c r="E1475" i="15"/>
  <c r="F1475" i="15"/>
  <c r="G1475" i="15"/>
  <c r="H1475" i="15"/>
  <c r="I1475" i="15"/>
  <c r="J1475" i="15"/>
  <c r="K1475" i="15"/>
  <c r="L1475" i="15"/>
  <c r="A1476" i="15"/>
  <c r="B1476" i="15"/>
  <c r="C1476" i="15"/>
  <c r="D1476" i="15"/>
  <c r="E1476" i="15"/>
  <c r="F1476" i="15"/>
  <c r="G1476" i="15"/>
  <c r="H1476" i="15"/>
  <c r="I1476" i="15"/>
  <c r="J1476" i="15"/>
  <c r="K1476" i="15"/>
  <c r="L1476" i="15"/>
  <c r="A1477" i="15"/>
  <c r="B1477" i="15"/>
  <c r="C1477" i="15"/>
  <c r="D1477" i="15"/>
  <c r="E1477" i="15"/>
  <c r="F1477" i="15"/>
  <c r="G1477" i="15"/>
  <c r="H1477" i="15"/>
  <c r="I1477" i="15"/>
  <c r="J1477" i="15"/>
  <c r="K1477" i="15"/>
  <c r="L1477" i="15"/>
  <c r="A1478" i="15"/>
  <c r="B1478" i="15"/>
  <c r="C1478" i="15"/>
  <c r="D1478" i="15"/>
  <c r="E1478" i="15"/>
  <c r="F1478" i="15"/>
  <c r="G1478" i="15"/>
  <c r="H1478" i="15"/>
  <c r="I1478" i="15"/>
  <c r="J1478" i="15"/>
  <c r="K1478" i="15"/>
  <c r="L1478" i="15"/>
  <c r="A1479" i="15"/>
  <c r="B1479" i="15"/>
  <c r="C1479" i="15"/>
  <c r="D1479" i="15"/>
  <c r="E1479" i="15"/>
  <c r="F1479" i="15"/>
  <c r="G1479" i="15"/>
  <c r="H1479" i="15"/>
  <c r="I1479" i="15"/>
  <c r="J1479" i="15"/>
  <c r="K1479" i="15"/>
  <c r="L1479" i="15"/>
  <c r="A1480" i="15"/>
  <c r="B1480" i="15"/>
  <c r="C1480" i="15"/>
  <c r="D1480" i="15"/>
  <c r="E1480" i="15"/>
  <c r="F1480" i="15"/>
  <c r="G1480" i="15"/>
  <c r="H1480" i="15"/>
  <c r="I1480" i="15"/>
  <c r="J1480" i="15"/>
  <c r="K1480" i="15"/>
  <c r="L1480" i="15"/>
  <c r="A1481" i="15"/>
  <c r="B1481" i="15"/>
  <c r="C1481" i="15"/>
  <c r="D1481" i="15"/>
  <c r="E1481" i="15"/>
  <c r="F1481" i="15"/>
  <c r="G1481" i="15"/>
  <c r="H1481" i="15"/>
  <c r="I1481" i="15"/>
  <c r="J1481" i="15"/>
  <c r="K1481" i="15"/>
  <c r="L1481" i="15"/>
  <c r="A1482" i="15"/>
  <c r="B1482" i="15"/>
  <c r="C1482" i="15"/>
  <c r="D1482" i="15"/>
  <c r="E1482" i="15"/>
  <c r="F1482" i="15"/>
  <c r="G1482" i="15"/>
  <c r="H1482" i="15"/>
  <c r="I1482" i="15"/>
  <c r="J1482" i="15"/>
  <c r="K1482" i="15"/>
  <c r="L1482" i="15"/>
  <c r="A1483" i="15"/>
  <c r="B1483" i="15"/>
  <c r="C1483" i="15"/>
  <c r="D1483" i="15"/>
  <c r="E1483" i="15"/>
  <c r="F1483" i="15"/>
  <c r="G1483" i="15"/>
  <c r="H1483" i="15"/>
  <c r="I1483" i="15"/>
  <c r="J1483" i="15"/>
  <c r="K1483" i="15"/>
  <c r="L1483" i="15"/>
  <c r="A1484" i="15"/>
  <c r="B1484" i="15"/>
  <c r="C1484" i="15"/>
  <c r="D1484" i="15"/>
  <c r="E1484" i="15"/>
  <c r="F1484" i="15"/>
  <c r="G1484" i="15"/>
  <c r="H1484" i="15"/>
  <c r="I1484" i="15"/>
  <c r="J1484" i="15"/>
  <c r="K1484" i="15"/>
  <c r="L1484" i="15"/>
  <c r="A1485" i="15"/>
  <c r="B1485" i="15"/>
  <c r="C1485" i="15"/>
  <c r="D1485" i="15"/>
  <c r="E1485" i="15"/>
  <c r="F1485" i="15"/>
  <c r="G1485" i="15"/>
  <c r="H1485" i="15"/>
  <c r="I1485" i="15"/>
  <c r="J1485" i="15"/>
  <c r="K1485" i="15"/>
  <c r="L1485" i="15"/>
  <c r="A1486" i="15"/>
  <c r="B1486" i="15"/>
  <c r="C1486" i="15"/>
  <c r="D1486" i="15"/>
  <c r="E1486" i="15"/>
  <c r="F1486" i="15"/>
  <c r="G1486" i="15"/>
  <c r="H1486" i="15"/>
  <c r="I1486" i="15"/>
  <c r="J1486" i="15"/>
  <c r="K1486" i="15"/>
  <c r="L1486" i="15"/>
  <c r="A1487" i="15"/>
  <c r="B1487" i="15"/>
  <c r="C1487" i="15"/>
  <c r="D1487" i="15"/>
  <c r="E1487" i="15"/>
  <c r="F1487" i="15"/>
  <c r="G1487" i="15"/>
  <c r="H1487" i="15"/>
  <c r="I1487" i="15"/>
  <c r="J1487" i="15"/>
  <c r="K1487" i="15"/>
  <c r="L1487" i="15"/>
  <c r="A1488" i="15"/>
  <c r="B1488" i="15"/>
  <c r="C1488" i="15"/>
  <c r="D1488" i="15"/>
  <c r="E1488" i="15"/>
  <c r="F1488" i="15"/>
  <c r="G1488" i="15"/>
  <c r="H1488" i="15"/>
  <c r="I1488" i="15"/>
  <c r="J1488" i="15"/>
  <c r="K1488" i="15"/>
  <c r="L1488" i="15"/>
  <c r="A1489" i="15"/>
  <c r="B1489" i="15"/>
  <c r="C1489" i="15"/>
  <c r="D1489" i="15"/>
  <c r="E1489" i="15"/>
  <c r="F1489" i="15"/>
  <c r="G1489" i="15"/>
  <c r="H1489" i="15"/>
  <c r="I1489" i="15"/>
  <c r="J1489" i="15"/>
  <c r="K1489" i="15"/>
  <c r="L1489" i="15"/>
  <c r="A1490" i="15"/>
  <c r="B1490" i="15"/>
  <c r="C1490" i="15"/>
  <c r="D1490" i="15"/>
  <c r="E1490" i="15"/>
  <c r="F1490" i="15"/>
  <c r="G1490" i="15"/>
  <c r="H1490" i="15"/>
  <c r="I1490" i="15"/>
  <c r="J1490" i="15"/>
  <c r="K1490" i="15"/>
  <c r="L1490" i="15"/>
  <c r="A1491" i="15"/>
  <c r="B1491" i="15"/>
  <c r="C1491" i="15"/>
  <c r="D1491" i="15"/>
  <c r="E1491" i="15"/>
  <c r="F1491" i="15"/>
  <c r="G1491" i="15"/>
  <c r="H1491" i="15"/>
  <c r="I1491" i="15"/>
  <c r="J1491" i="15"/>
  <c r="K1491" i="15"/>
  <c r="L1491" i="15"/>
  <c r="A1492" i="15"/>
  <c r="B1492" i="15"/>
  <c r="C1492" i="15"/>
  <c r="D1492" i="15"/>
  <c r="E1492" i="15"/>
  <c r="F1492" i="15"/>
  <c r="G1492" i="15"/>
  <c r="H1492" i="15"/>
  <c r="I1492" i="15"/>
  <c r="J1492" i="15"/>
  <c r="K1492" i="15"/>
  <c r="L1492" i="15"/>
  <c r="A1493" i="15"/>
  <c r="B1493" i="15"/>
  <c r="C1493" i="15"/>
  <c r="D1493" i="15"/>
  <c r="E1493" i="15"/>
  <c r="F1493" i="15"/>
  <c r="G1493" i="15"/>
  <c r="H1493" i="15"/>
  <c r="I1493" i="15"/>
  <c r="J1493" i="15"/>
  <c r="K1493" i="15"/>
  <c r="L1493" i="15"/>
  <c r="A1494" i="15"/>
  <c r="B1494" i="15"/>
  <c r="C1494" i="15"/>
  <c r="D1494" i="15"/>
  <c r="E1494" i="15"/>
  <c r="F1494" i="15"/>
  <c r="G1494" i="15"/>
  <c r="H1494" i="15"/>
  <c r="I1494" i="15"/>
  <c r="J1494" i="15"/>
  <c r="K1494" i="15"/>
  <c r="L1494" i="15"/>
  <c r="A1495" i="15"/>
  <c r="B1495" i="15"/>
  <c r="C1495" i="15"/>
  <c r="D1495" i="15"/>
  <c r="E1495" i="15"/>
  <c r="F1495" i="15"/>
  <c r="G1495" i="15"/>
  <c r="H1495" i="15"/>
  <c r="I1495" i="15"/>
  <c r="J1495" i="15"/>
  <c r="K1495" i="15"/>
  <c r="L1495" i="15"/>
  <c r="A1496" i="15"/>
  <c r="B1496" i="15"/>
  <c r="C1496" i="15"/>
  <c r="D1496" i="15"/>
  <c r="E1496" i="15"/>
  <c r="F1496" i="15"/>
  <c r="G1496" i="15"/>
  <c r="H1496" i="15"/>
  <c r="I1496" i="15"/>
  <c r="J1496" i="15"/>
  <c r="K1496" i="15"/>
  <c r="L1496" i="15"/>
  <c r="A1497" i="15"/>
  <c r="B1497" i="15"/>
  <c r="C1497" i="15"/>
  <c r="D1497" i="15"/>
  <c r="E1497" i="15"/>
  <c r="F1497" i="15"/>
  <c r="G1497" i="15"/>
  <c r="H1497" i="15"/>
  <c r="I1497" i="15"/>
  <c r="J1497" i="15"/>
  <c r="K1497" i="15"/>
  <c r="L1497" i="15"/>
  <c r="A1498" i="15"/>
  <c r="B1498" i="15"/>
  <c r="C1498" i="15"/>
  <c r="D1498" i="15"/>
  <c r="E1498" i="15"/>
  <c r="F1498" i="15"/>
  <c r="G1498" i="15"/>
  <c r="H1498" i="15"/>
  <c r="I1498" i="15"/>
  <c r="J1498" i="15"/>
  <c r="K1498" i="15"/>
  <c r="L1498" i="15"/>
  <c r="A1499" i="15"/>
  <c r="B1499" i="15"/>
  <c r="C1499" i="15"/>
  <c r="D1499" i="15"/>
  <c r="E1499" i="15"/>
  <c r="F1499" i="15"/>
  <c r="G1499" i="15"/>
  <c r="H1499" i="15"/>
  <c r="I1499" i="15"/>
  <c r="J1499" i="15"/>
  <c r="K1499" i="15"/>
  <c r="L1499" i="15"/>
  <c r="A907" i="15"/>
  <c r="B907" i="15"/>
  <c r="C907" i="15"/>
  <c r="D907" i="15"/>
  <c r="E907" i="15"/>
  <c r="F907" i="15"/>
  <c r="G907" i="15"/>
  <c r="H907" i="15"/>
  <c r="I907" i="15"/>
  <c r="J907" i="15"/>
  <c r="K907" i="15"/>
  <c r="L907" i="15"/>
  <c r="A908" i="15"/>
  <c r="B908" i="15"/>
  <c r="C908" i="15"/>
  <c r="D908" i="15"/>
  <c r="E908" i="15"/>
  <c r="F908" i="15"/>
  <c r="G908" i="15"/>
  <c r="H908" i="15"/>
  <c r="I908" i="15"/>
  <c r="J908" i="15"/>
  <c r="K908" i="15"/>
  <c r="L908" i="15"/>
  <c r="A909" i="15"/>
  <c r="B909" i="15"/>
  <c r="C909" i="15"/>
  <c r="D909" i="15"/>
  <c r="E909" i="15"/>
  <c r="F909" i="15"/>
  <c r="G909" i="15"/>
  <c r="H909" i="15"/>
  <c r="I909" i="15"/>
  <c r="J909" i="15"/>
  <c r="K909" i="15"/>
  <c r="L909" i="15"/>
  <c r="A910" i="15"/>
  <c r="B910" i="15"/>
  <c r="C910" i="15"/>
  <c r="D910" i="15"/>
  <c r="E910" i="15"/>
  <c r="F910" i="15"/>
  <c r="G910" i="15"/>
  <c r="H910" i="15"/>
  <c r="I910" i="15"/>
  <c r="J910" i="15"/>
  <c r="K910" i="15"/>
  <c r="L910" i="15"/>
  <c r="A911" i="15"/>
  <c r="B911" i="15"/>
  <c r="C911" i="15"/>
  <c r="D911" i="15"/>
  <c r="E911" i="15"/>
  <c r="F911" i="15"/>
  <c r="G911" i="15"/>
  <c r="H911" i="15"/>
  <c r="I911" i="15"/>
  <c r="J911" i="15"/>
  <c r="K911" i="15"/>
  <c r="L911" i="15"/>
  <c r="A912" i="15"/>
  <c r="B912" i="15"/>
  <c r="C912" i="15"/>
  <c r="D912" i="15"/>
  <c r="E912" i="15"/>
  <c r="F912" i="15"/>
  <c r="G912" i="15"/>
  <c r="H912" i="15"/>
  <c r="I912" i="15"/>
  <c r="J912" i="15"/>
  <c r="K912" i="15"/>
  <c r="L912" i="15"/>
  <c r="A913" i="15"/>
  <c r="B913" i="15"/>
  <c r="C913" i="15"/>
  <c r="D913" i="15"/>
  <c r="E913" i="15"/>
  <c r="F913" i="15"/>
  <c r="G913" i="15"/>
  <c r="H913" i="15"/>
  <c r="I913" i="15"/>
  <c r="J913" i="15"/>
  <c r="K913" i="15"/>
  <c r="L913" i="15"/>
  <c r="A914" i="15"/>
  <c r="B914" i="15"/>
  <c r="C914" i="15"/>
  <c r="D914" i="15"/>
  <c r="E914" i="15"/>
  <c r="F914" i="15"/>
  <c r="G914" i="15"/>
  <c r="H914" i="15"/>
  <c r="I914" i="15"/>
  <c r="J914" i="15"/>
  <c r="K914" i="15"/>
  <c r="L914" i="15"/>
  <c r="A915" i="15"/>
  <c r="B915" i="15"/>
  <c r="C915" i="15"/>
  <c r="D915" i="15"/>
  <c r="E915" i="15"/>
  <c r="F915" i="15"/>
  <c r="G915" i="15"/>
  <c r="H915" i="15"/>
  <c r="I915" i="15"/>
  <c r="J915" i="15"/>
  <c r="K915" i="15"/>
  <c r="L915" i="15"/>
  <c r="A916" i="15"/>
  <c r="B916" i="15"/>
  <c r="C916" i="15"/>
  <c r="D916" i="15"/>
  <c r="E916" i="15"/>
  <c r="F916" i="15"/>
  <c r="G916" i="15"/>
  <c r="H916" i="15"/>
  <c r="I916" i="15"/>
  <c r="J916" i="15"/>
  <c r="K916" i="15"/>
  <c r="L916" i="15"/>
  <c r="A917" i="15"/>
  <c r="B917" i="15"/>
  <c r="C917" i="15"/>
  <c r="D917" i="15"/>
  <c r="E917" i="15"/>
  <c r="F917" i="15"/>
  <c r="G917" i="15"/>
  <c r="H917" i="15"/>
  <c r="I917" i="15"/>
  <c r="J917" i="15"/>
  <c r="K917" i="15"/>
  <c r="L917" i="15"/>
  <c r="A918" i="15"/>
  <c r="B918" i="15"/>
  <c r="C918" i="15"/>
  <c r="D918" i="15"/>
  <c r="E918" i="15"/>
  <c r="F918" i="15"/>
  <c r="G918" i="15"/>
  <c r="H918" i="15"/>
  <c r="I918" i="15"/>
  <c r="J918" i="15"/>
  <c r="K918" i="15"/>
  <c r="L918" i="15"/>
  <c r="A919" i="15"/>
  <c r="B919" i="15"/>
  <c r="C919" i="15"/>
  <c r="D919" i="15"/>
  <c r="E919" i="15"/>
  <c r="F919" i="15"/>
  <c r="G919" i="15"/>
  <c r="H919" i="15"/>
  <c r="I919" i="15"/>
  <c r="J919" i="15"/>
  <c r="K919" i="15"/>
  <c r="L919" i="15"/>
  <c r="A920" i="15"/>
  <c r="B920" i="15"/>
  <c r="C920" i="15"/>
  <c r="D920" i="15"/>
  <c r="E920" i="15"/>
  <c r="F920" i="15"/>
  <c r="G920" i="15"/>
  <c r="H920" i="15"/>
  <c r="I920" i="15"/>
  <c r="J920" i="15"/>
  <c r="K920" i="15"/>
  <c r="L920" i="15"/>
  <c r="A921" i="15"/>
  <c r="B921" i="15"/>
  <c r="C921" i="15"/>
  <c r="D921" i="15"/>
  <c r="E921" i="15"/>
  <c r="F921" i="15"/>
  <c r="G921" i="15"/>
  <c r="H921" i="15"/>
  <c r="I921" i="15"/>
  <c r="J921" i="15"/>
  <c r="K921" i="15"/>
  <c r="L921" i="15"/>
  <c r="A922" i="15"/>
  <c r="B922" i="15"/>
  <c r="C922" i="15"/>
  <c r="D922" i="15"/>
  <c r="E922" i="15"/>
  <c r="F922" i="15"/>
  <c r="G922" i="15"/>
  <c r="H922" i="15"/>
  <c r="I922" i="15"/>
  <c r="J922" i="15"/>
  <c r="K922" i="15"/>
  <c r="L922" i="15"/>
  <c r="A923" i="15"/>
  <c r="B923" i="15"/>
  <c r="C923" i="15"/>
  <c r="D923" i="15"/>
  <c r="E923" i="15"/>
  <c r="F923" i="15"/>
  <c r="G923" i="15"/>
  <c r="H923" i="15"/>
  <c r="I923" i="15"/>
  <c r="J923" i="15"/>
  <c r="K923" i="15"/>
  <c r="L923" i="15"/>
  <c r="A924" i="15"/>
  <c r="B924" i="15"/>
  <c r="C924" i="15"/>
  <c r="D924" i="15"/>
  <c r="E924" i="15"/>
  <c r="F924" i="15"/>
  <c r="G924" i="15"/>
  <c r="H924" i="15"/>
  <c r="I924" i="15"/>
  <c r="J924" i="15"/>
  <c r="K924" i="15"/>
  <c r="L924" i="15"/>
  <c r="A925" i="15"/>
  <c r="B925" i="15"/>
  <c r="C925" i="15"/>
  <c r="D925" i="15"/>
  <c r="E925" i="15"/>
  <c r="F925" i="15"/>
  <c r="G925" i="15"/>
  <c r="H925" i="15"/>
  <c r="I925" i="15"/>
  <c r="J925" i="15"/>
  <c r="K925" i="15"/>
  <c r="L925" i="15"/>
  <c r="A926" i="15"/>
  <c r="B926" i="15"/>
  <c r="C926" i="15"/>
  <c r="D926" i="15"/>
  <c r="E926" i="15"/>
  <c r="F926" i="15"/>
  <c r="G926" i="15"/>
  <c r="H926" i="15"/>
  <c r="I926" i="15"/>
  <c r="J926" i="15"/>
  <c r="K926" i="15"/>
  <c r="L926" i="15"/>
  <c r="A927" i="15"/>
  <c r="B927" i="15"/>
  <c r="C927" i="15"/>
  <c r="D927" i="15"/>
  <c r="E927" i="15"/>
  <c r="F927" i="15"/>
  <c r="G927" i="15"/>
  <c r="H927" i="15"/>
  <c r="I927" i="15"/>
  <c r="J927" i="15"/>
  <c r="K927" i="15"/>
  <c r="L927" i="15"/>
  <c r="A928" i="15"/>
  <c r="B928" i="15"/>
  <c r="C928" i="15"/>
  <c r="D928" i="15"/>
  <c r="E928" i="15"/>
  <c r="F928" i="15"/>
  <c r="G928" i="15"/>
  <c r="H928" i="15"/>
  <c r="I928" i="15"/>
  <c r="J928" i="15"/>
  <c r="K928" i="15"/>
  <c r="L928" i="15"/>
  <c r="A929" i="15"/>
  <c r="B929" i="15"/>
  <c r="C929" i="15"/>
  <c r="D929" i="15"/>
  <c r="E929" i="15"/>
  <c r="F929" i="15"/>
  <c r="G929" i="15"/>
  <c r="H929" i="15"/>
  <c r="I929" i="15"/>
  <c r="J929" i="15"/>
  <c r="K929" i="15"/>
  <c r="L929" i="15"/>
  <c r="A930" i="15"/>
  <c r="B930" i="15"/>
  <c r="C930" i="15"/>
  <c r="D930" i="15"/>
  <c r="E930" i="15"/>
  <c r="F930" i="15"/>
  <c r="G930" i="15"/>
  <c r="H930" i="15"/>
  <c r="I930" i="15"/>
  <c r="J930" i="15"/>
  <c r="K930" i="15"/>
  <c r="L930" i="15"/>
  <c r="A931" i="15"/>
  <c r="B931" i="15"/>
  <c r="C931" i="15"/>
  <c r="D931" i="15"/>
  <c r="E931" i="15"/>
  <c r="F931" i="15"/>
  <c r="G931" i="15"/>
  <c r="H931" i="15"/>
  <c r="I931" i="15"/>
  <c r="J931" i="15"/>
  <c r="K931" i="15"/>
  <c r="L931" i="15"/>
  <c r="A932" i="15"/>
  <c r="B932" i="15"/>
  <c r="C932" i="15"/>
  <c r="D932" i="15"/>
  <c r="E932" i="15"/>
  <c r="F932" i="15"/>
  <c r="G932" i="15"/>
  <c r="H932" i="15"/>
  <c r="I932" i="15"/>
  <c r="J932" i="15"/>
  <c r="K932" i="15"/>
  <c r="L932" i="15"/>
  <c r="A933" i="15"/>
  <c r="B933" i="15"/>
  <c r="C933" i="15"/>
  <c r="D933" i="15"/>
  <c r="E933" i="15"/>
  <c r="F933" i="15"/>
  <c r="G933" i="15"/>
  <c r="H933" i="15"/>
  <c r="I933" i="15"/>
  <c r="J933" i="15"/>
  <c r="K933" i="15"/>
  <c r="L933" i="15"/>
  <c r="A934" i="15"/>
  <c r="B934" i="15"/>
  <c r="C934" i="15"/>
  <c r="D934" i="15"/>
  <c r="E934" i="15"/>
  <c r="F934" i="15"/>
  <c r="G934" i="15"/>
  <c r="H934" i="15"/>
  <c r="I934" i="15"/>
  <c r="J934" i="15"/>
  <c r="K934" i="15"/>
  <c r="L934" i="15"/>
  <c r="A935" i="15"/>
  <c r="B935" i="15"/>
  <c r="C935" i="15"/>
  <c r="D935" i="15"/>
  <c r="E935" i="15"/>
  <c r="F935" i="15"/>
  <c r="G935" i="15"/>
  <c r="H935" i="15"/>
  <c r="I935" i="15"/>
  <c r="J935" i="15"/>
  <c r="K935" i="15"/>
  <c r="L935" i="15"/>
  <c r="A936" i="15"/>
  <c r="B936" i="15"/>
  <c r="C936" i="15"/>
  <c r="D936" i="15"/>
  <c r="E936" i="15"/>
  <c r="F936" i="15"/>
  <c r="G936" i="15"/>
  <c r="H936" i="15"/>
  <c r="I936" i="15"/>
  <c r="J936" i="15"/>
  <c r="K936" i="15"/>
  <c r="L936" i="15"/>
  <c r="A937" i="15"/>
  <c r="B937" i="15"/>
  <c r="C937" i="15"/>
  <c r="D937" i="15"/>
  <c r="E937" i="15"/>
  <c r="F937" i="15"/>
  <c r="G937" i="15"/>
  <c r="H937" i="15"/>
  <c r="I937" i="15"/>
  <c r="J937" i="15"/>
  <c r="K937" i="15"/>
  <c r="L937" i="15"/>
  <c r="A938" i="15"/>
  <c r="B938" i="15"/>
  <c r="C938" i="15"/>
  <c r="D938" i="15"/>
  <c r="E938" i="15"/>
  <c r="F938" i="15"/>
  <c r="G938" i="15"/>
  <c r="H938" i="15"/>
  <c r="I938" i="15"/>
  <c r="J938" i="15"/>
  <c r="K938" i="15"/>
  <c r="L938" i="15"/>
  <c r="A939" i="15"/>
  <c r="B939" i="15"/>
  <c r="C939" i="15"/>
  <c r="D939" i="15"/>
  <c r="E939" i="15"/>
  <c r="F939" i="15"/>
  <c r="G939" i="15"/>
  <c r="H939" i="15"/>
  <c r="I939" i="15"/>
  <c r="J939" i="15"/>
  <c r="K939" i="15"/>
  <c r="L939" i="15"/>
  <c r="A940" i="15"/>
  <c r="B940" i="15"/>
  <c r="C940" i="15"/>
  <c r="D940" i="15"/>
  <c r="E940" i="15"/>
  <c r="F940" i="15"/>
  <c r="G940" i="15"/>
  <c r="H940" i="15"/>
  <c r="I940" i="15"/>
  <c r="J940" i="15"/>
  <c r="K940" i="15"/>
  <c r="L940" i="15"/>
  <c r="A941" i="15"/>
  <c r="B941" i="15"/>
  <c r="C941" i="15"/>
  <c r="D941" i="15"/>
  <c r="E941" i="15"/>
  <c r="F941" i="15"/>
  <c r="G941" i="15"/>
  <c r="H941" i="15"/>
  <c r="I941" i="15"/>
  <c r="J941" i="15"/>
  <c r="K941" i="15"/>
  <c r="L941" i="15"/>
  <c r="A942" i="15"/>
  <c r="B942" i="15"/>
  <c r="C942" i="15"/>
  <c r="D942" i="15"/>
  <c r="E942" i="15"/>
  <c r="F942" i="15"/>
  <c r="G942" i="15"/>
  <c r="H942" i="15"/>
  <c r="I942" i="15"/>
  <c r="J942" i="15"/>
  <c r="K942" i="15"/>
  <c r="L942" i="15"/>
  <c r="A943" i="15"/>
  <c r="B943" i="15"/>
  <c r="C943" i="15"/>
  <c r="D943" i="15"/>
  <c r="E943" i="15"/>
  <c r="F943" i="15"/>
  <c r="G943" i="15"/>
  <c r="H943" i="15"/>
  <c r="I943" i="15"/>
  <c r="J943" i="15"/>
  <c r="K943" i="15"/>
  <c r="L943" i="15"/>
  <c r="A944" i="15"/>
  <c r="B944" i="15"/>
  <c r="C944" i="15"/>
  <c r="D944" i="15"/>
  <c r="E944" i="15"/>
  <c r="F944" i="15"/>
  <c r="G944" i="15"/>
  <c r="H944" i="15"/>
  <c r="I944" i="15"/>
  <c r="J944" i="15"/>
  <c r="K944" i="15"/>
  <c r="L944" i="15"/>
  <c r="A945" i="15"/>
  <c r="B945" i="15"/>
  <c r="C945" i="15"/>
  <c r="D945" i="15"/>
  <c r="E945" i="15"/>
  <c r="F945" i="15"/>
  <c r="G945" i="15"/>
  <c r="H945" i="15"/>
  <c r="I945" i="15"/>
  <c r="J945" i="15"/>
  <c r="K945" i="15"/>
  <c r="L945" i="15"/>
  <c r="A946" i="15"/>
  <c r="B946" i="15"/>
  <c r="C946" i="15"/>
  <c r="D946" i="15"/>
  <c r="E946" i="15"/>
  <c r="F946" i="15"/>
  <c r="G946" i="15"/>
  <c r="H946" i="15"/>
  <c r="I946" i="15"/>
  <c r="J946" i="15"/>
  <c r="K946" i="15"/>
  <c r="L946" i="15"/>
  <c r="A947" i="15"/>
  <c r="B947" i="15"/>
  <c r="C947" i="15"/>
  <c r="D947" i="15"/>
  <c r="E947" i="15"/>
  <c r="F947" i="15"/>
  <c r="G947" i="15"/>
  <c r="H947" i="15"/>
  <c r="I947" i="15"/>
  <c r="J947" i="15"/>
  <c r="K947" i="15"/>
  <c r="L947" i="15"/>
  <c r="A948" i="15"/>
  <c r="B948" i="15"/>
  <c r="C948" i="15"/>
  <c r="D948" i="15"/>
  <c r="E948" i="15"/>
  <c r="F948" i="15"/>
  <c r="G948" i="15"/>
  <c r="H948" i="15"/>
  <c r="I948" i="15"/>
  <c r="J948" i="15"/>
  <c r="K948" i="15"/>
  <c r="L948" i="15"/>
  <c r="A949" i="15"/>
  <c r="B949" i="15"/>
  <c r="C949" i="15"/>
  <c r="D949" i="15"/>
  <c r="E949" i="15"/>
  <c r="F949" i="15"/>
  <c r="G949" i="15"/>
  <c r="H949" i="15"/>
  <c r="I949" i="15"/>
  <c r="J949" i="15"/>
  <c r="K949" i="15"/>
  <c r="L949" i="15"/>
  <c r="A950" i="15"/>
  <c r="B950" i="15"/>
  <c r="C950" i="15"/>
  <c r="D950" i="15"/>
  <c r="E950" i="15"/>
  <c r="F950" i="15"/>
  <c r="G950" i="15"/>
  <c r="H950" i="15"/>
  <c r="I950" i="15"/>
  <c r="J950" i="15"/>
  <c r="K950" i="15"/>
  <c r="L950" i="15"/>
  <c r="A951" i="15"/>
  <c r="B951" i="15"/>
  <c r="C951" i="15"/>
  <c r="D951" i="15"/>
  <c r="E951" i="15"/>
  <c r="F951" i="15"/>
  <c r="G951" i="15"/>
  <c r="H951" i="15"/>
  <c r="I951" i="15"/>
  <c r="J951" i="15"/>
  <c r="K951" i="15"/>
  <c r="L951" i="15"/>
  <c r="A952" i="15"/>
  <c r="B952" i="15"/>
  <c r="C952" i="15"/>
  <c r="D952" i="15"/>
  <c r="E952" i="15"/>
  <c r="F952" i="15"/>
  <c r="G952" i="15"/>
  <c r="H952" i="15"/>
  <c r="I952" i="15"/>
  <c r="J952" i="15"/>
  <c r="K952" i="15"/>
  <c r="L952" i="15"/>
  <c r="A953" i="15"/>
  <c r="B953" i="15"/>
  <c r="C953" i="15"/>
  <c r="D953" i="15"/>
  <c r="E953" i="15"/>
  <c r="F953" i="15"/>
  <c r="G953" i="15"/>
  <c r="H953" i="15"/>
  <c r="I953" i="15"/>
  <c r="J953" i="15"/>
  <c r="K953" i="15"/>
  <c r="L953" i="15"/>
  <c r="A954" i="15"/>
  <c r="B954" i="15"/>
  <c r="C954" i="15"/>
  <c r="D954" i="15"/>
  <c r="E954" i="15"/>
  <c r="F954" i="15"/>
  <c r="G954" i="15"/>
  <c r="H954" i="15"/>
  <c r="I954" i="15"/>
  <c r="J954" i="15"/>
  <c r="K954" i="15"/>
  <c r="L954" i="15"/>
  <c r="A955" i="15"/>
  <c r="B955" i="15"/>
  <c r="C955" i="15"/>
  <c r="D955" i="15"/>
  <c r="E955" i="15"/>
  <c r="F955" i="15"/>
  <c r="G955" i="15"/>
  <c r="H955" i="15"/>
  <c r="I955" i="15"/>
  <c r="J955" i="15"/>
  <c r="K955" i="15"/>
  <c r="L955" i="15"/>
  <c r="A956" i="15"/>
  <c r="B956" i="15"/>
  <c r="C956" i="15"/>
  <c r="D956" i="15"/>
  <c r="E956" i="15"/>
  <c r="F956" i="15"/>
  <c r="G956" i="15"/>
  <c r="H956" i="15"/>
  <c r="I956" i="15"/>
  <c r="J956" i="15"/>
  <c r="K956" i="15"/>
  <c r="L956" i="15"/>
  <c r="A957" i="15"/>
  <c r="B957" i="15"/>
  <c r="C957" i="15"/>
  <c r="D957" i="15"/>
  <c r="E957" i="15"/>
  <c r="F957" i="15"/>
  <c r="G957" i="15"/>
  <c r="H957" i="15"/>
  <c r="I957" i="15"/>
  <c r="J957" i="15"/>
  <c r="K957" i="15"/>
  <c r="L957" i="15"/>
  <c r="A958" i="15"/>
  <c r="B958" i="15"/>
  <c r="C958" i="15"/>
  <c r="D958" i="15"/>
  <c r="E958" i="15"/>
  <c r="F958" i="15"/>
  <c r="G958" i="15"/>
  <c r="H958" i="15"/>
  <c r="I958" i="15"/>
  <c r="J958" i="15"/>
  <c r="K958" i="15"/>
  <c r="L958" i="15"/>
  <c r="A959" i="15"/>
  <c r="B959" i="15"/>
  <c r="C959" i="15"/>
  <c r="D959" i="15"/>
  <c r="E959" i="15"/>
  <c r="F959" i="15"/>
  <c r="G959" i="15"/>
  <c r="H959" i="15"/>
  <c r="I959" i="15"/>
  <c r="J959" i="15"/>
  <c r="K959" i="15"/>
  <c r="L959" i="15"/>
  <c r="A960" i="15"/>
  <c r="B960" i="15"/>
  <c r="C960" i="15"/>
  <c r="D960" i="15"/>
  <c r="E960" i="15"/>
  <c r="F960" i="15"/>
  <c r="G960" i="15"/>
  <c r="H960" i="15"/>
  <c r="I960" i="15"/>
  <c r="J960" i="15"/>
  <c r="K960" i="15"/>
  <c r="L960" i="15"/>
  <c r="A961" i="15"/>
  <c r="B961" i="15"/>
  <c r="C961" i="15"/>
  <c r="D961" i="15"/>
  <c r="E961" i="15"/>
  <c r="F961" i="15"/>
  <c r="G961" i="15"/>
  <c r="H961" i="15"/>
  <c r="I961" i="15"/>
  <c r="J961" i="15"/>
  <c r="K961" i="15"/>
  <c r="L961" i="15"/>
  <c r="A962" i="15"/>
  <c r="B962" i="15"/>
  <c r="C962" i="15"/>
  <c r="D962" i="15"/>
  <c r="E962" i="15"/>
  <c r="F962" i="15"/>
  <c r="G962" i="15"/>
  <c r="H962" i="15"/>
  <c r="I962" i="15"/>
  <c r="J962" i="15"/>
  <c r="K962" i="15"/>
  <c r="L962" i="15"/>
  <c r="A963" i="15"/>
  <c r="B963" i="15"/>
  <c r="C963" i="15"/>
  <c r="D963" i="15"/>
  <c r="E963" i="15"/>
  <c r="F963" i="15"/>
  <c r="G963" i="15"/>
  <c r="H963" i="15"/>
  <c r="I963" i="15"/>
  <c r="J963" i="15"/>
  <c r="K963" i="15"/>
  <c r="L963" i="15"/>
  <c r="A964" i="15"/>
  <c r="B964" i="15"/>
  <c r="C964" i="15"/>
  <c r="D964" i="15"/>
  <c r="E964" i="15"/>
  <c r="F964" i="15"/>
  <c r="G964" i="15"/>
  <c r="H964" i="15"/>
  <c r="I964" i="15"/>
  <c r="J964" i="15"/>
  <c r="K964" i="15"/>
  <c r="L964" i="15"/>
  <c r="A965" i="15"/>
  <c r="B965" i="15"/>
  <c r="C965" i="15"/>
  <c r="D965" i="15"/>
  <c r="E965" i="15"/>
  <c r="F965" i="15"/>
  <c r="G965" i="15"/>
  <c r="H965" i="15"/>
  <c r="I965" i="15"/>
  <c r="J965" i="15"/>
  <c r="K965" i="15"/>
  <c r="L965" i="15"/>
  <c r="A966" i="15"/>
  <c r="B966" i="15"/>
  <c r="C966" i="15"/>
  <c r="D966" i="15"/>
  <c r="E966" i="15"/>
  <c r="F966" i="15"/>
  <c r="G966" i="15"/>
  <c r="H966" i="15"/>
  <c r="I966" i="15"/>
  <c r="J966" i="15"/>
  <c r="K966" i="15"/>
  <c r="L966" i="15"/>
  <c r="A967" i="15"/>
  <c r="B967" i="15"/>
  <c r="C967" i="15"/>
  <c r="D967" i="15"/>
  <c r="E967" i="15"/>
  <c r="F967" i="15"/>
  <c r="G967" i="15"/>
  <c r="H967" i="15"/>
  <c r="I967" i="15"/>
  <c r="J967" i="15"/>
  <c r="K967" i="15"/>
  <c r="L967" i="15"/>
  <c r="A968" i="15"/>
  <c r="B968" i="15"/>
  <c r="C968" i="15"/>
  <c r="D968" i="15"/>
  <c r="E968" i="15"/>
  <c r="F968" i="15"/>
  <c r="G968" i="15"/>
  <c r="H968" i="15"/>
  <c r="I968" i="15"/>
  <c r="J968" i="15"/>
  <c r="K968" i="15"/>
  <c r="L968" i="15"/>
  <c r="A969" i="15"/>
  <c r="B969" i="15"/>
  <c r="C969" i="15"/>
  <c r="D969" i="15"/>
  <c r="E969" i="15"/>
  <c r="F969" i="15"/>
  <c r="G969" i="15"/>
  <c r="H969" i="15"/>
  <c r="I969" i="15"/>
  <c r="J969" i="15"/>
  <c r="K969" i="15"/>
  <c r="L969" i="15"/>
  <c r="A970" i="15"/>
  <c r="B970" i="15"/>
  <c r="C970" i="15"/>
  <c r="D970" i="15"/>
  <c r="E970" i="15"/>
  <c r="F970" i="15"/>
  <c r="G970" i="15"/>
  <c r="H970" i="15"/>
  <c r="I970" i="15"/>
  <c r="J970" i="15"/>
  <c r="K970" i="15"/>
  <c r="L970" i="15"/>
  <c r="A971" i="15"/>
  <c r="B971" i="15"/>
  <c r="C971" i="15"/>
  <c r="D971" i="15"/>
  <c r="E971" i="15"/>
  <c r="F971" i="15"/>
  <c r="G971" i="15"/>
  <c r="H971" i="15"/>
  <c r="I971" i="15"/>
  <c r="J971" i="15"/>
  <c r="K971" i="15"/>
  <c r="L971" i="15"/>
  <c r="A972" i="15"/>
  <c r="B972" i="15"/>
  <c r="C972" i="15"/>
  <c r="D972" i="15"/>
  <c r="E972" i="15"/>
  <c r="F972" i="15"/>
  <c r="G972" i="15"/>
  <c r="H972" i="15"/>
  <c r="I972" i="15"/>
  <c r="J972" i="15"/>
  <c r="K972" i="15"/>
  <c r="L972" i="15"/>
  <c r="A973" i="15"/>
  <c r="B973" i="15"/>
  <c r="C973" i="15"/>
  <c r="D973" i="15"/>
  <c r="E973" i="15"/>
  <c r="F973" i="15"/>
  <c r="G973" i="15"/>
  <c r="H973" i="15"/>
  <c r="I973" i="15"/>
  <c r="J973" i="15"/>
  <c r="K973" i="15"/>
  <c r="L973" i="15"/>
  <c r="A974" i="15"/>
  <c r="B974" i="15"/>
  <c r="C974" i="15"/>
  <c r="D974" i="15"/>
  <c r="E974" i="15"/>
  <c r="F974" i="15"/>
  <c r="G974" i="15"/>
  <c r="H974" i="15"/>
  <c r="I974" i="15"/>
  <c r="J974" i="15"/>
  <c r="K974" i="15"/>
  <c r="L974" i="15"/>
  <c r="A975" i="15"/>
  <c r="B975" i="15"/>
  <c r="C975" i="15"/>
  <c r="D975" i="15"/>
  <c r="E975" i="15"/>
  <c r="F975" i="15"/>
  <c r="G975" i="15"/>
  <c r="H975" i="15"/>
  <c r="I975" i="15"/>
  <c r="J975" i="15"/>
  <c r="K975" i="15"/>
  <c r="L975" i="15"/>
  <c r="A976" i="15"/>
  <c r="B976" i="15"/>
  <c r="C976" i="15"/>
  <c r="D976" i="15"/>
  <c r="E976" i="15"/>
  <c r="F976" i="15"/>
  <c r="G976" i="15"/>
  <c r="H976" i="15"/>
  <c r="I976" i="15"/>
  <c r="J976" i="15"/>
  <c r="K976" i="15"/>
  <c r="L976" i="15"/>
  <c r="A977" i="15"/>
  <c r="B977" i="15"/>
  <c r="C977" i="15"/>
  <c r="D977" i="15"/>
  <c r="E977" i="15"/>
  <c r="F977" i="15"/>
  <c r="G977" i="15"/>
  <c r="H977" i="15"/>
  <c r="I977" i="15"/>
  <c r="J977" i="15"/>
  <c r="K977" i="15"/>
  <c r="L977" i="15"/>
  <c r="A978" i="15"/>
  <c r="B978" i="15"/>
  <c r="C978" i="15"/>
  <c r="D978" i="15"/>
  <c r="E978" i="15"/>
  <c r="F978" i="15"/>
  <c r="G978" i="15"/>
  <c r="H978" i="15"/>
  <c r="I978" i="15"/>
  <c r="J978" i="15"/>
  <c r="K978" i="15"/>
  <c r="L978" i="15"/>
  <c r="A979" i="15"/>
  <c r="B979" i="15"/>
  <c r="C979" i="15"/>
  <c r="D979" i="15"/>
  <c r="E979" i="15"/>
  <c r="F979" i="15"/>
  <c r="G979" i="15"/>
  <c r="H979" i="15"/>
  <c r="I979" i="15"/>
  <c r="J979" i="15"/>
  <c r="K979" i="15"/>
  <c r="L979" i="15"/>
  <c r="A980" i="15"/>
  <c r="B980" i="15"/>
  <c r="C980" i="15"/>
  <c r="D980" i="15"/>
  <c r="E980" i="15"/>
  <c r="F980" i="15"/>
  <c r="G980" i="15"/>
  <c r="H980" i="15"/>
  <c r="I980" i="15"/>
  <c r="J980" i="15"/>
  <c r="K980" i="15"/>
  <c r="L980" i="15"/>
  <c r="A981" i="15"/>
  <c r="B981" i="15"/>
  <c r="C981" i="15"/>
  <c r="D981" i="15"/>
  <c r="E981" i="15"/>
  <c r="F981" i="15"/>
  <c r="G981" i="15"/>
  <c r="H981" i="15"/>
  <c r="I981" i="15"/>
  <c r="J981" i="15"/>
  <c r="K981" i="15"/>
  <c r="L981" i="15"/>
  <c r="A982" i="15"/>
  <c r="B982" i="15"/>
  <c r="C982" i="15"/>
  <c r="D982" i="15"/>
  <c r="E982" i="15"/>
  <c r="F982" i="15"/>
  <c r="G982" i="15"/>
  <c r="H982" i="15"/>
  <c r="I982" i="15"/>
  <c r="J982" i="15"/>
  <c r="K982" i="15"/>
  <c r="L982" i="15"/>
  <c r="A983" i="15"/>
  <c r="B983" i="15"/>
  <c r="C983" i="15"/>
  <c r="D983" i="15"/>
  <c r="E983" i="15"/>
  <c r="F983" i="15"/>
  <c r="G983" i="15"/>
  <c r="H983" i="15"/>
  <c r="I983" i="15"/>
  <c r="J983" i="15"/>
  <c r="K983" i="15"/>
  <c r="L983" i="15"/>
  <c r="A984" i="15"/>
  <c r="B984" i="15"/>
  <c r="C984" i="15"/>
  <c r="D984" i="15"/>
  <c r="E984" i="15"/>
  <c r="F984" i="15"/>
  <c r="G984" i="15"/>
  <c r="H984" i="15"/>
  <c r="I984" i="15"/>
  <c r="J984" i="15"/>
  <c r="K984" i="15"/>
  <c r="L984" i="15"/>
  <c r="A985" i="15"/>
  <c r="B985" i="15"/>
  <c r="C985" i="15"/>
  <c r="D985" i="15"/>
  <c r="E985" i="15"/>
  <c r="F985" i="15"/>
  <c r="G985" i="15"/>
  <c r="H985" i="15"/>
  <c r="I985" i="15"/>
  <c r="J985" i="15"/>
  <c r="K985" i="15"/>
  <c r="L985" i="15"/>
  <c r="A986" i="15"/>
  <c r="B986" i="15"/>
  <c r="C986" i="15"/>
  <c r="D986" i="15"/>
  <c r="E986" i="15"/>
  <c r="F986" i="15"/>
  <c r="G986" i="15"/>
  <c r="H986" i="15"/>
  <c r="I986" i="15"/>
  <c r="J986" i="15"/>
  <c r="K986" i="15"/>
  <c r="L986" i="15"/>
  <c r="A987" i="15"/>
  <c r="B987" i="15"/>
  <c r="C987" i="15"/>
  <c r="D987" i="15"/>
  <c r="E987" i="15"/>
  <c r="F987" i="15"/>
  <c r="G987" i="15"/>
  <c r="H987" i="15"/>
  <c r="I987" i="15"/>
  <c r="J987" i="15"/>
  <c r="K987" i="15"/>
  <c r="L987" i="15"/>
  <c r="A988" i="15"/>
  <c r="B988" i="15"/>
  <c r="C988" i="15"/>
  <c r="D988" i="15"/>
  <c r="E988" i="15"/>
  <c r="F988" i="15"/>
  <c r="G988" i="15"/>
  <c r="H988" i="15"/>
  <c r="I988" i="15"/>
  <c r="J988" i="15"/>
  <c r="K988" i="15"/>
  <c r="L988" i="15"/>
  <c r="A989" i="15"/>
  <c r="B989" i="15"/>
  <c r="C989" i="15"/>
  <c r="D989" i="15"/>
  <c r="E989" i="15"/>
  <c r="F989" i="15"/>
  <c r="G989" i="15"/>
  <c r="H989" i="15"/>
  <c r="I989" i="15"/>
  <c r="J989" i="15"/>
  <c r="K989" i="15"/>
  <c r="L989" i="15"/>
  <c r="A990" i="15"/>
  <c r="B990" i="15"/>
  <c r="C990" i="15"/>
  <c r="D990" i="15"/>
  <c r="E990" i="15"/>
  <c r="F990" i="15"/>
  <c r="G990" i="15"/>
  <c r="H990" i="15"/>
  <c r="I990" i="15"/>
  <c r="J990" i="15"/>
  <c r="K990" i="15"/>
  <c r="L990" i="15"/>
  <c r="A991" i="15"/>
  <c r="B991" i="15"/>
  <c r="C991" i="15"/>
  <c r="D991" i="15"/>
  <c r="E991" i="15"/>
  <c r="F991" i="15"/>
  <c r="G991" i="15"/>
  <c r="H991" i="15"/>
  <c r="I991" i="15"/>
  <c r="J991" i="15"/>
  <c r="K991" i="15"/>
  <c r="L991" i="15"/>
  <c r="A992" i="15"/>
  <c r="B992" i="15"/>
  <c r="C992" i="15"/>
  <c r="D992" i="15"/>
  <c r="E992" i="15"/>
  <c r="F992" i="15"/>
  <c r="G992" i="15"/>
  <c r="H992" i="15"/>
  <c r="I992" i="15"/>
  <c r="J992" i="15"/>
  <c r="K992" i="15"/>
  <c r="L992" i="15"/>
  <c r="A993" i="15"/>
  <c r="B993" i="15"/>
  <c r="C993" i="15"/>
  <c r="D993" i="15"/>
  <c r="E993" i="15"/>
  <c r="F993" i="15"/>
  <c r="G993" i="15"/>
  <c r="H993" i="15"/>
  <c r="I993" i="15"/>
  <c r="J993" i="15"/>
  <c r="K993" i="15"/>
  <c r="L993" i="15"/>
  <c r="A994" i="15"/>
  <c r="B994" i="15"/>
  <c r="C994" i="15"/>
  <c r="D994" i="15"/>
  <c r="E994" i="15"/>
  <c r="F994" i="15"/>
  <c r="G994" i="15"/>
  <c r="H994" i="15"/>
  <c r="I994" i="15"/>
  <c r="J994" i="15"/>
  <c r="K994" i="15"/>
  <c r="L994" i="15"/>
  <c r="A995" i="15"/>
  <c r="B995" i="15"/>
  <c r="C995" i="15"/>
  <c r="D995" i="15"/>
  <c r="E995" i="15"/>
  <c r="F995" i="15"/>
  <c r="G995" i="15"/>
  <c r="H995" i="15"/>
  <c r="I995" i="15"/>
  <c r="J995" i="15"/>
  <c r="K995" i="15"/>
  <c r="L995" i="15"/>
  <c r="A996" i="15"/>
  <c r="B996" i="15"/>
  <c r="C996" i="15"/>
  <c r="D996" i="15"/>
  <c r="E996" i="15"/>
  <c r="F996" i="15"/>
  <c r="G996" i="15"/>
  <c r="H996" i="15"/>
  <c r="I996" i="15"/>
  <c r="J996" i="15"/>
  <c r="K996" i="15"/>
  <c r="L996" i="15"/>
  <c r="A997" i="15"/>
  <c r="B997" i="15"/>
  <c r="C997" i="15"/>
  <c r="D997" i="15"/>
  <c r="E997" i="15"/>
  <c r="F997" i="15"/>
  <c r="G997" i="15"/>
  <c r="H997" i="15"/>
  <c r="I997" i="15"/>
  <c r="J997" i="15"/>
  <c r="K997" i="15"/>
  <c r="L997" i="15"/>
  <c r="A998" i="15"/>
  <c r="B998" i="15"/>
  <c r="C998" i="15"/>
  <c r="D998" i="15"/>
  <c r="E998" i="15"/>
  <c r="F998" i="15"/>
  <c r="G998" i="15"/>
  <c r="H998" i="15"/>
  <c r="I998" i="15"/>
  <c r="J998" i="15"/>
  <c r="K998" i="15"/>
  <c r="L998" i="15"/>
  <c r="A999" i="15"/>
  <c r="B999" i="15"/>
  <c r="C999" i="15"/>
  <c r="D999" i="15"/>
  <c r="E999" i="15"/>
  <c r="F999" i="15"/>
  <c r="G999" i="15"/>
  <c r="H999" i="15"/>
  <c r="I999" i="15"/>
  <c r="J999" i="15"/>
  <c r="K999" i="15"/>
  <c r="L999" i="15"/>
  <c r="A1000" i="15"/>
  <c r="B1000" i="15"/>
  <c r="C1000" i="15"/>
  <c r="D1000" i="15"/>
  <c r="E1000" i="15"/>
  <c r="F1000" i="15"/>
  <c r="G1000" i="15"/>
  <c r="H1000" i="15"/>
  <c r="I1000" i="15"/>
  <c r="J1000" i="15"/>
  <c r="K1000" i="15"/>
  <c r="L1000" i="15"/>
  <c r="A1001" i="15"/>
  <c r="B1001" i="15"/>
  <c r="C1001" i="15"/>
  <c r="D1001" i="15"/>
  <c r="E1001" i="15"/>
  <c r="F1001" i="15"/>
  <c r="G1001" i="15"/>
  <c r="H1001" i="15"/>
  <c r="I1001" i="15"/>
  <c r="J1001" i="15"/>
  <c r="K1001" i="15"/>
  <c r="L1001" i="15"/>
  <c r="A1002" i="15"/>
  <c r="B1002" i="15"/>
  <c r="C1002" i="15"/>
  <c r="D1002" i="15"/>
  <c r="E1002" i="15"/>
  <c r="F1002" i="15"/>
  <c r="G1002" i="15"/>
  <c r="H1002" i="15"/>
  <c r="I1002" i="15"/>
  <c r="J1002" i="15"/>
  <c r="K1002" i="15"/>
  <c r="L1002" i="15"/>
  <c r="A1003" i="15"/>
  <c r="B1003" i="15"/>
  <c r="C1003" i="15"/>
  <c r="D1003" i="15"/>
  <c r="E1003" i="15"/>
  <c r="F1003" i="15"/>
  <c r="G1003" i="15"/>
  <c r="H1003" i="15"/>
  <c r="I1003" i="15"/>
  <c r="J1003" i="15"/>
  <c r="K1003" i="15"/>
  <c r="L1003" i="15"/>
  <c r="A1004" i="15"/>
  <c r="B1004" i="15"/>
  <c r="C1004" i="15"/>
  <c r="D1004" i="15"/>
  <c r="E1004" i="15"/>
  <c r="F1004" i="15"/>
  <c r="G1004" i="15"/>
  <c r="H1004" i="15"/>
  <c r="I1004" i="15"/>
  <c r="J1004" i="15"/>
  <c r="K1004" i="15"/>
  <c r="L1004" i="15"/>
  <c r="A1005" i="15"/>
  <c r="B1005" i="15"/>
  <c r="C1005" i="15"/>
  <c r="D1005" i="15"/>
  <c r="E1005" i="15"/>
  <c r="F1005" i="15"/>
  <c r="G1005" i="15"/>
  <c r="H1005" i="15"/>
  <c r="I1005" i="15"/>
  <c r="J1005" i="15"/>
  <c r="K1005" i="15"/>
  <c r="L1005" i="15"/>
  <c r="A1006" i="15"/>
  <c r="B1006" i="15"/>
  <c r="C1006" i="15"/>
  <c r="D1006" i="15"/>
  <c r="E1006" i="15"/>
  <c r="F1006" i="15"/>
  <c r="G1006" i="15"/>
  <c r="H1006" i="15"/>
  <c r="I1006" i="15"/>
  <c r="J1006" i="15"/>
  <c r="K1006" i="15"/>
  <c r="L1006" i="15"/>
  <c r="A1007" i="15"/>
  <c r="B1007" i="15"/>
  <c r="C1007" i="15"/>
  <c r="D1007" i="15"/>
  <c r="E1007" i="15"/>
  <c r="F1007" i="15"/>
  <c r="G1007" i="15"/>
  <c r="H1007" i="15"/>
  <c r="I1007" i="15"/>
  <c r="J1007" i="15"/>
  <c r="K1007" i="15"/>
  <c r="L1007" i="15"/>
  <c r="A1008" i="15"/>
  <c r="B1008" i="15"/>
  <c r="C1008" i="15"/>
  <c r="D1008" i="15"/>
  <c r="E1008" i="15"/>
  <c r="F1008" i="15"/>
  <c r="G1008" i="15"/>
  <c r="H1008" i="15"/>
  <c r="I1008" i="15"/>
  <c r="J1008" i="15"/>
  <c r="K1008" i="15"/>
  <c r="L1008" i="15"/>
  <c r="A1009" i="15"/>
  <c r="B1009" i="15"/>
  <c r="C1009" i="15"/>
  <c r="D1009" i="15"/>
  <c r="E1009" i="15"/>
  <c r="F1009" i="15"/>
  <c r="G1009" i="15"/>
  <c r="H1009" i="15"/>
  <c r="I1009" i="15"/>
  <c r="J1009" i="15"/>
  <c r="K1009" i="15"/>
  <c r="L1009" i="15"/>
  <c r="A1010" i="15"/>
  <c r="B1010" i="15"/>
  <c r="C1010" i="15"/>
  <c r="D1010" i="15"/>
  <c r="E1010" i="15"/>
  <c r="F1010" i="15"/>
  <c r="G1010" i="15"/>
  <c r="H1010" i="15"/>
  <c r="I1010" i="15"/>
  <c r="J1010" i="15"/>
  <c r="K1010" i="15"/>
  <c r="L1010" i="15"/>
  <c r="A1011" i="15"/>
  <c r="B1011" i="15"/>
  <c r="C1011" i="15"/>
  <c r="D1011" i="15"/>
  <c r="E1011" i="15"/>
  <c r="F1011" i="15"/>
  <c r="G1011" i="15"/>
  <c r="H1011" i="15"/>
  <c r="I1011" i="15"/>
  <c r="J1011" i="15"/>
  <c r="K1011" i="15"/>
  <c r="L1011" i="15"/>
  <c r="A1012" i="15"/>
  <c r="B1012" i="15"/>
  <c r="C1012" i="15"/>
  <c r="D1012" i="15"/>
  <c r="E1012" i="15"/>
  <c r="F1012" i="15"/>
  <c r="G1012" i="15"/>
  <c r="H1012" i="15"/>
  <c r="I1012" i="15"/>
  <c r="J1012" i="15"/>
  <c r="K1012" i="15"/>
  <c r="L1012" i="15"/>
  <c r="A1013" i="15"/>
  <c r="B1013" i="15"/>
  <c r="C1013" i="15"/>
  <c r="D1013" i="15"/>
  <c r="E1013" i="15"/>
  <c r="F1013" i="15"/>
  <c r="G1013" i="15"/>
  <c r="H1013" i="15"/>
  <c r="I1013" i="15"/>
  <c r="J1013" i="15"/>
  <c r="K1013" i="15"/>
  <c r="L1013" i="15"/>
  <c r="A1014" i="15"/>
  <c r="B1014" i="15"/>
  <c r="C1014" i="15"/>
  <c r="D1014" i="15"/>
  <c r="E1014" i="15"/>
  <c r="F1014" i="15"/>
  <c r="G1014" i="15"/>
  <c r="H1014" i="15"/>
  <c r="I1014" i="15"/>
  <c r="J1014" i="15"/>
  <c r="K1014" i="15"/>
  <c r="L1014" i="15"/>
  <c r="A1015" i="15"/>
  <c r="B1015" i="15"/>
  <c r="C1015" i="15"/>
  <c r="D1015" i="15"/>
  <c r="E1015" i="15"/>
  <c r="F1015" i="15"/>
  <c r="G1015" i="15"/>
  <c r="H1015" i="15"/>
  <c r="I1015" i="15"/>
  <c r="J1015" i="15"/>
  <c r="K1015" i="15"/>
  <c r="L1015" i="15"/>
  <c r="A1016" i="15"/>
  <c r="B1016" i="15"/>
  <c r="C1016" i="15"/>
  <c r="D1016" i="15"/>
  <c r="E1016" i="15"/>
  <c r="F1016" i="15"/>
  <c r="G1016" i="15"/>
  <c r="H1016" i="15"/>
  <c r="I1016" i="15"/>
  <c r="J1016" i="15"/>
  <c r="K1016" i="15"/>
  <c r="L1016" i="15"/>
  <c r="A1017" i="15"/>
  <c r="B1017" i="15"/>
  <c r="C1017" i="15"/>
  <c r="D1017" i="15"/>
  <c r="E1017" i="15"/>
  <c r="F1017" i="15"/>
  <c r="G1017" i="15"/>
  <c r="H1017" i="15"/>
  <c r="I1017" i="15"/>
  <c r="J1017" i="15"/>
  <c r="K1017" i="15"/>
  <c r="L1017" i="15"/>
  <c r="A1018" i="15"/>
  <c r="B1018" i="15"/>
  <c r="C1018" i="15"/>
  <c r="D1018" i="15"/>
  <c r="E1018" i="15"/>
  <c r="F1018" i="15"/>
  <c r="G1018" i="15"/>
  <c r="H1018" i="15"/>
  <c r="I1018" i="15"/>
  <c r="J1018" i="15"/>
  <c r="K1018" i="15"/>
  <c r="L1018" i="15"/>
  <c r="A1019" i="15"/>
  <c r="B1019" i="15"/>
  <c r="C1019" i="15"/>
  <c r="D1019" i="15"/>
  <c r="E1019" i="15"/>
  <c r="F1019" i="15"/>
  <c r="G1019" i="15"/>
  <c r="H1019" i="15"/>
  <c r="I1019" i="15"/>
  <c r="J1019" i="15"/>
  <c r="K1019" i="15"/>
  <c r="L1019" i="15"/>
  <c r="A1020" i="15"/>
  <c r="B1020" i="15"/>
  <c r="C1020" i="15"/>
  <c r="D1020" i="15"/>
  <c r="E1020" i="15"/>
  <c r="F1020" i="15"/>
  <c r="G1020" i="15"/>
  <c r="H1020" i="15"/>
  <c r="I1020" i="15"/>
  <c r="J1020" i="15"/>
  <c r="K1020" i="15"/>
  <c r="L1020" i="15"/>
  <c r="A1021" i="15"/>
  <c r="B1021" i="15"/>
  <c r="C1021" i="15"/>
  <c r="D1021" i="15"/>
  <c r="E1021" i="15"/>
  <c r="F1021" i="15"/>
  <c r="G1021" i="15"/>
  <c r="H1021" i="15"/>
  <c r="I1021" i="15"/>
  <c r="J1021" i="15"/>
  <c r="K1021" i="15"/>
  <c r="L1021" i="15"/>
  <c r="A1022" i="15"/>
  <c r="B1022" i="15"/>
  <c r="C1022" i="15"/>
  <c r="D1022" i="15"/>
  <c r="E1022" i="15"/>
  <c r="F1022" i="15"/>
  <c r="G1022" i="15"/>
  <c r="H1022" i="15"/>
  <c r="I1022" i="15"/>
  <c r="J1022" i="15"/>
  <c r="K1022" i="15"/>
  <c r="L1022" i="15"/>
  <c r="A1023" i="15"/>
  <c r="B1023" i="15"/>
  <c r="C1023" i="15"/>
  <c r="D1023" i="15"/>
  <c r="E1023" i="15"/>
  <c r="F1023" i="15"/>
  <c r="G1023" i="15"/>
  <c r="H1023" i="15"/>
  <c r="I1023" i="15"/>
  <c r="J1023" i="15"/>
  <c r="K1023" i="15"/>
  <c r="L1023" i="15"/>
  <c r="A1024" i="15"/>
  <c r="B1024" i="15"/>
  <c r="C1024" i="15"/>
  <c r="D1024" i="15"/>
  <c r="E1024" i="15"/>
  <c r="F1024" i="15"/>
  <c r="G1024" i="15"/>
  <c r="H1024" i="15"/>
  <c r="I1024" i="15"/>
  <c r="J1024" i="15"/>
  <c r="K1024" i="15"/>
  <c r="L1024" i="15"/>
  <c r="A1025" i="15"/>
  <c r="B1025" i="15"/>
  <c r="C1025" i="15"/>
  <c r="D1025" i="15"/>
  <c r="E1025" i="15"/>
  <c r="F1025" i="15"/>
  <c r="G1025" i="15"/>
  <c r="H1025" i="15"/>
  <c r="I1025" i="15"/>
  <c r="J1025" i="15"/>
  <c r="K1025" i="15"/>
  <c r="L1025" i="15"/>
  <c r="A1026" i="15"/>
  <c r="B1026" i="15"/>
  <c r="C1026" i="15"/>
  <c r="D1026" i="15"/>
  <c r="E1026" i="15"/>
  <c r="F1026" i="15"/>
  <c r="G1026" i="15"/>
  <c r="H1026" i="15"/>
  <c r="I1026" i="15"/>
  <c r="J1026" i="15"/>
  <c r="K1026" i="15"/>
  <c r="L1026" i="15"/>
  <c r="A1027" i="15"/>
  <c r="B1027" i="15"/>
  <c r="C1027" i="15"/>
  <c r="D1027" i="15"/>
  <c r="E1027" i="15"/>
  <c r="F1027" i="15"/>
  <c r="G1027" i="15"/>
  <c r="H1027" i="15"/>
  <c r="I1027" i="15"/>
  <c r="J1027" i="15"/>
  <c r="K1027" i="15"/>
  <c r="L1027" i="15"/>
  <c r="A1028" i="15"/>
  <c r="B1028" i="15"/>
  <c r="C1028" i="15"/>
  <c r="D1028" i="15"/>
  <c r="E1028" i="15"/>
  <c r="F1028" i="15"/>
  <c r="G1028" i="15"/>
  <c r="H1028" i="15"/>
  <c r="I1028" i="15"/>
  <c r="J1028" i="15"/>
  <c r="K1028" i="15"/>
  <c r="L1028" i="15"/>
  <c r="A1029" i="15"/>
  <c r="B1029" i="15"/>
  <c r="C1029" i="15"/>
  <c r="D1029" i="15"/>
  <c r="E1029" i="15"/>
  <c r="F1029" i="15"/>
  <c r="G1029" i="15"/>
  <c r="H1029" i="15"/>
  <c r="I1029" i="15"/>
  <c r="J1029" i="15"/>
  <c r="K1029" i="15"/>
  <c r="L1029" i="15"/>
  <c r="A1030" i="15"/>
  <c r="B1030" i="15"/>
  <c r="C1030" i="15"/>
  <c r="D1030" i="15"/>
  <c r="E1030" i="15"/>
  <c r="F1030" i="15"/>
  <c r="G1030" i="15"/>
  <c r="H1030" i="15"/>
  <c r="I1030" i="15"/>
  <c r="J1030" i="15"/>
  <c r="K1030" i="15"/>
  <c r="L1030" i="15"/>
  <c r="A1031" i="15"/>
  <c r="B1031" i="15"/>
  <c r="C1031" i="15"/>
  <c r="D1031" i="15"/>
  <c r="E1031" i="15"/>
  <c r="F1031" i="15"/>
  <c r="G1031" i="15"/>
  <c r="H1031" i="15"/>
  <c r="I1031" i="15"/>
  <c r="J1031" i="15"/>
  <c r="K1031" i="15"/>
  <c r="L1031" i="15"/>
  <c r="A1032" i="15"/>
  <c r="B1032" i="15"/>
  <c r="C1032" i="15"/>
  <c r="D1032" i="15"/>
  <c r="E1032" i="15"/>
  <c r="F1032" i="15"/>
  <c r="G1032" i="15"/>
  <c r="H1032" i="15"/>
  <c r="I1032" i="15"/>
  <c r="J1032" i="15"/>
  <c r="K1032" i="15"/>
  <c r="L1032" i="15"/>
  <c r="A1033" i="15"/>
  <c r="B1033" i="15"/>
  <c r="C1033" i="15"/>
  <c r="D1033" i="15"/>
  <c r="E1033" i="15"/>
  <c r="F1033" i="15"/>
  <c r="G1033" i="15"/>
  <c r="H1033" i="15"/>
  <c r="I1033" i="15"/>
  <c r="J1033" i="15"/>
  <c r="K1033" i="15"/>
  <c r="L1033" i="15"/>
  <c r="A1034" i="15"/>
  <c r="B1034" i="15"/>
  <c r="C1034" i="15"/>
  <c r="D1034" i="15"/>
  <c r="E1034" i="15"/>
  <c r="F1034" i="15"/>
  <c r="G1034" i="15"/>
  <c r="H1034" i="15"/>
  <c r="I1034" i="15"/>
  <c r="J1034" i="15"/>
  <c r="K1034" i="15"/>
  <c r="L1034" i="15"/>
  <c r="A1035" i="15"/>
  <c r="B1035" i="15"/>
  <c r="C1035" i="15"/>
  <c r="D1035" i="15"/>
  <c r="E1035" i="15"/>
  <c r="F1035" i="15"/>
  <c r="G1035" i="15"/>
  <c r="H1035" i="15"/>
  <c r="I1035" i="15"/>
  <c r="J1035" i="15"/>
  <c r="K1035" i="15"/>
  <c r="L1035" i="15"/>
  <c r="A1036" i="15"/>
  <c r="B1036" i="15"/>
  <c r="C1036" i="15"/>
  <c r="D1036" i="15"/>
  <c r="E1036" i="15"/>
  <c r="F1036" i="15"/>
  <c r="G1036" i="15"/>
  <c r="H1036" i="15"/>
  <c r="I1036" i="15"/>
  <c r="J1036" i="15"/>
  <c r="K1036" i="15"/>
  <c r="L1036" i="15"/>
  <c r="A1037" i="15"/>
  <c r="B1037" i="15"/>
  <c r="C1037" i="15"/>
  <c r="D1037" i="15"/>
  <c r="E1037" i="15"/>
  <c r="F1037" i="15"/>
  <c r="G1037" i="15"/>
  <c r="H1037" i="15"/>
  <c r="I1037" i="15"/>
  <c r="J1037" i="15"/>
  <c r="K1037" i="15"/>
  <c r="L1037" i="15"/>
  <c r="A1038" i="15"/>
  <c r="B1038" i="15"/>
  <c r="C1038" i="15"/>
  <c r="D1038" i="15"/>
  <c r="E1038" i="15"/>
  <c r="F1038" i="15"/>
  <c r="G1038" i="15"/>
  <c r="H1038" i="15"/>
  <c r="I1038" i="15"/>
  <c r="J1038" i="15"/>
  <c r="K1038" i="15"/>
  <c r="L1038" i="15"/>
  <c r="A1039" i="15"/>
  <c r="B1039" i="15"/>
  <c r="C1039" i="15"/>
  <c r="D1039" i="15"/>
  <c r="E1039" i="15"/>
  <c r="F1039" i="15"/>
  <c r="G1039" i="15"/>
  <c r="H1039" i="15"/>
  <c r="I1039" i="15"/>
  <c r="J1039" i="15"/>
  <c r="K1039" i="15"/>
  <c r="L1039" i="15"/>
  <c r="A1040" i="15"/>
  <c r="B1040" i="15"/>
  <c r="C1040" i="15"/>
  <c r="D1040" i="15"/>
  <c r="E1040" i="15"/>
  <c r="F1040" i="15"/>
  <c r="G1040" i="15"/>
  <c r="H1040" i="15"/>
  <c r="I1040" i="15"/>
  <c r="J1040" i="15"/>
  <c r="K1040" i="15"/>
  <c r="L1040" i="15"/>
  <c r="A1041" i="15"/>
  <c r="B1041" i="15"/>
  <c r="C1041" i="15"/>
  <c r="D1041" i="15"/>
  <c r="E1041" i="15"/>
  <c r="F1041" i="15"/>
  <c r="G1041" i="15"/>
  <c r="H1041" i="15"/>
  <c r="I1041" i="15"/>
  <c r="J1041" i="15"/>
  <c r="K1041" i="15"/>
  <c r="L1041" i="15"/>
  <c r="A1042" i="15"/>
  <c r="B1042" i="15"/>
  <c r="C1042" i="15"/>
  <c r="D1042" i="15"/>
  <c r="E1042" i="15"/>
  <c r="F1042" i="15"/>
  <c r="G1042" i="15"/>
  <c r="H1042" i="15"/>
  <c r="I1042" i="15"/>
  <c r="J1042" i="15"/>
  <c r="K1042" i="15"/>
  <c r="L1042" i="15"/>
  <c r="A1043" i="15"/>
  <c r="B1043" i="15"/>
  <c r="C1043" i="15"/>
  <c r="D1043" i="15"/>
  <c r="E1043" i="15"/>
  <c r="F1043" i="15"/>
  <c r="G1043" i="15"/>
  <c r="H1043" i="15"/>
  <c r="I1043" i="15"/>
  <c r="J1043" i="15"/>
  <c r="K1043" i="15"/>
  <c r="L1043" i="15"/>
  <c r="A1044" i="15"/>
  <c r="B1044" i="15"/>
  <c r="C1044" i="15"/>
  <c r="D1044" i="15"/>
  <c r="E1044" i="15"/>
  <c r="F1044" i="15"/>
  <c r="G1044" i="15"/>
  <c r="H1044" i="15"/>
  <c r="I1044" i="15"/>
  <c r="J1044" i="15"/>
  <c r="K1044" i="15"/>
  <c r="L1044" i="15"/>
  <c r="A1045" i="15"/>
  <c r="B1045" i="15"/>
  <c r="C1045" i="15"/>
  <c r="D1045" i="15"/>
  <c r="E1045" i="15"/>
  <c r="F1045" i="15"/>
  <c r="G1045" i="15"/>
  <c r="H1045" i="15"/>
  <c r="I1045" i="15"/>
  <c r="J1045" i="15"/>
  <c r="K1045" i="15"/>
  <c r="L1045" i="15"/>
  <c r="A1046" i="15"/>
  <c r="B1046" i="15"/>
  <c r="C1046" i="15"/>
  <c r="D1046" i="15"/>
  <c r="E1046" i="15"/>
  <c r="F1046" i="15"/>
  <c r="G1046" i="15"/>
  <c r="H1046" i="15"/>
  <c r="I1046" i="15"/>
  <c r="J1046" i="15"/>
  <c r="K1046" i="15"/>
  <c r="L1046" i="15"/>
  <c r="A1047" i="15"/>
  <c r="B1047" i="15"/>
  <c r="C1047" i="15"/>
  <c r="D1047" i="15"/>
  <c r="E1047" i="15"/>
  <c r="F1047" i="15"/>
  <c r="G1047" i="15"/>
  <c r="H1047" i="15"/>
  <c r="I1047" i="15"/>
  <c r="J1047" i="15"/>
  <c r="K1047" i="15"/>
  <c r="L1047" i="15"/>
  <c r="A1048" i="15"/>
  <c r="B1048" i="15"/>
  <c r="C1048" i="15"/>
  <c r="D1048" i="15"/>
  <c r="E1048" i="15"/>
  <c r="F1048" i="15"/>
  <c r="G1048" i="15"/>
  <c r="H1048" i="15"/>
  <c r="I1048" i="15"/>
  <c r="J1048" i="15"/>
  <c r="K1048" i="15"/>
  <c r="L1048" i="15"/>
  <c r="A1049" i="15"/>
  <c r="B1049" i="15"/>
  <c r="C1049" i="15"/>
  <c r="D1049" i="15"/>
  <c r="E1049" i="15"/>
  <c r="F1049" i="15"/>
  <c r="G1049" i="15"/>
  <c r="H1049" i="15"/>
  <c r="I1049" i="15"/>
  <c r="J1049" i="15"/>
  <c r="K1049" i="15"/>
  <c r="L1049" i="15"/>
  <c r="A1050" i="15"/>
  <c r="B1050" i="15"/>
  <c r="C1050" i="15"/>
  <c r="D1050" i="15"/>
  <c r="E1050" i="15"/>
  <c r="F1050" i="15"/>
  <c r="G1050" i="15"/>
  <c r="H1050" i="15"/>
  <c r="I1050" i="15"/>
  <c r="J1050" i="15"/>
  <c r="K1050" i="15"/>
  <c r="L1050" i="15"/>
  <c r="A1051" i="15"/>
  <c r="B1051" i="15"/>
  <c r="C1051" i="15"/>
  <c r="D1051" i="15"/>
  <c r="E1051" i="15"/>
  <c r="F1051" i="15"/>
  <c r="G1051" i="15"/>
  <c r="H1051" i="15"/>
  <c r="I1051" i="15"/>
  <c r="J1051" i="15"/>
  <c r="K1051" i="15"/>
  <c r="L1051" i="15"/>
  <c r="A1052" i="15"/>
  <c r="B1052" i="15"/>
  <c r="C1052" i="15"/>
  <c r="D1052" i="15"/>
  <c r="E1052" i="15"/>
  <c r="F1052" i="15"/>
  <c r="G1052" i="15"/>
  <c r="H1052" i="15"/>
  <c r="I1052" i="15"/>
  <c r="J1052" i="15"/>
  <c r="K1052" i="15"/>
  <c r="L1052" i="15"/>
  <c r="A1053" i="15"/>
  <c r="B1053" i="15"/>
  <c r="C1053" i="15"/>
  <c r="D1053" i="15"/>
  <c r="E1053" i="15"/>
  <c r="F1053" i="15"/>
  <c r="G1053" i="15"/>
  <c r="H1053" i="15"/>
  <c r="I1053" i="15"/>
  <c r="J1053" i="15"/>
  <c r="K1053" i="15"/>
  <c r="L1053" i="15"/>
  <c r="A1054" i="15"/>
  <c r="B1054" i="15"/>
  <c r="C1054" i="15"/>
  <c r="D1054" i="15"/>
  <c r="E1054" i="15"/>
  <c r="F1054" i="15"/>
  <c r="G1054" i="15"/>
  <c r="H1054" i="15"/>
  <c r="I1054" i="15"/>
  <c r="J1054" i="15"/>
  <c r="K1054" i="15"/>
  <c r="L1054" i="15"/>
  <c r="A1055" i="15"/>
  <c r="B1055" i="15"/>
  <c r="C1055" i="15"/>
  <c r="D1055" i="15"/>
  <c r="E1055" i="15"/>
  <c r="F1055" i="15"/>
  <c r="G1055" i="15"/>
  <c r="H1055" i="15"/>
  <c r="I1055" i="15"/>
  <c r="J1055" i="15"/>
  <c r="K1055" i="15"/>
  <c r="L1055" i="15"/>
  <c r="A1056" i="15"/>
  <c r="B1056" i="15"/>
  <c r="C1056" i="15"/>
  <c r="D1056" i="15"/>
  <c r="E1056" i="15"/>
  <c r="F1056" i="15"/>
  <c r="G1056" i="15"/>
  <c r="H1056" i="15"/>
  <c r="I1056" i="15"/>
  <c r="J1056" i="15"/>
  <c r="K1056" i="15"/>
  <c r="L1056" i="15"/>
  <c r="A1057" i="15"/>
  <c r="B1057" i="15"/>
  <c r="C1057" i="15"/>
  <c r="D1057" i="15"/>
  <c r="E1057" i="15"/>
  <c r="F1057" i="15"/>
  <c r="G1057" i="15"/>
  <c r="H1057" i="15"/>
  <c r="I1057" i="15"/>
  <c r="J1057" i="15"/>
  <c r="K1057" i="15"/>
  <c r="L1057" i="15"/>
  <c r="A1058" i="15"/>
  <c r="B1058" i="15"/>
  <c r="C1058" i="15"/>
  <c r="D1058" i="15"/>
  <c r="E1058" i="15"/>
  <c r="F1058" i="15"/>
  <c r="G1058" i="15"/>
  <c r="H1058" i="15"/>
  <c r="I1058" i="15"/>
  <c r="J1058" i="15"/>
  <c r="K1058" i="15"/>
  <c r="L1058" i="15"/>
  <c r="A1059" i="15"/>
  <c r="B1059" i="15"/>
  <c r="C1059" i="15"/>
  <c r="D1059" i="15"/>
  <c r="E1059" i="15"/>
  <c r="F1059" i="15"/>
  <c r="G1059" i="15"/>
  <c r="H1059" i="15"/>
  <c r="I1059" i="15"/>
  <c r="J1059" i="15"/>
  <c r="K1059" i="15"/>
  <c r="L1059" i="15"/>
  <c r="A1060" i="15"/>
  <c r="B1060" i="15"/>
  <c r="C1060" i="15"/>
  <c r="D1060" i="15"/>
  <c r="E1060" i="15"/>
  <c r="F1060" i="15"/>
  <c r="G1060" i="15"/>
  <c r="H1060" i="15"/>
  <c r="I1060" i="15"/>
  <c r="J1060" i="15"/>
  <c r="K1060" i="15"/>
  <c r="L1060" i="15"/>
  <c r="A1061" i="15"/>
  <c r="B1061" i="15"/>
  <c r="C1061" i="15"/>
  <c r="D1061" i="15"/>
  <c r="E1061" i="15"/>
  <c r="F1061" i="15"/>
  <c r="G1061" i="15"/>
  <c r="H1061" i="15"/>
  <c r="I1061" i="15"/>
  <c r="J1061" i="15"/>
  <c r="K1061" i="15"/>
  <c r="L1061" i="15"/>
  <c r="A1062" i="15"/>
  <c r="B1062" i="15"/>
  <c r="C1062" i="15"/>
  <c r="D1062" i="15"/>
  <c r="E1062" i="15"/>
  <c r="F1062" i="15"/>
  <c r="G1062" i="15"/>
  <c r="H1062" i="15"/>
  <c r="I1062" i="15"/>
  <c r="J1062" i="15"/>
  <c r="K1062" i="15"/>
  <c r="L1062" i="15"/>
  <c r="A1063" i="15"/>
  <c r="B1063" i="15"/>
  <c r="C1063" i="15"/>
  <c r="D1063" i="15"/>
  <c r="E1063" i="15"/>
  <c r="F1063" i="15"/>
  <c r="G1063" i="15"/>
  <c r="H1063" i="15"/>
  <c r="I1063" i="15"/>
  <c r="J1063" i="15"/>
  <c r="K1063" i="15"/>
  <c r="L1063" i="15"/>
  <c r="A1064" i="15"/>
  <c r="B1064" i="15"/>
  <c r="C1064" i="15"/>
  <c r="D1064" i="15"/>
  <c r="E1064" i="15"/>
  <c r="F1064" i="15"/>
  <c r="G1064" i="15"/>
  <c r="H1064" i="15"/>
  <c r="I1064" i="15"/>
  <c r="J1064" i="15"/>
  <c r="K1064" i="15"/>
  <c r="L1064" i="15"/>
  <c r="A1065" i="15"/>
  <c r="B1065" i="15"/>
  <c r="C1065" i="15"/>
  <c r="D1065" i="15"/>
  <c r="E1065" i="15"/>
  <c r="F1065" i="15"/>
  <c r="G1065" i="15"/>
  <c r="H1065" i="15"/>
  <c r="I1065" i="15"/>
  <c r="J1065" i="15"/>
  <c r="K1065" i="15"/>
  <c r="L1065" i="15"/>
  <c r="A1066" i="15"/>
  <c r="B1066" i="15"/>
  <c r="C1066" i="15"/>
  <c r="D1066" i="15"/>
  <c r="E1066" i="15"/>
  <c r="F1066" i="15"/>
  <c r="G1066" i="15"/>
  <c r="H1066" i="15"/>
  <c r="I1066" i="15"/>
  <c r="J1066" i="15"/>
  <c r="K1066" i="15"/>
  <c r="L1066" i="15"/>
  <c r="A1067" i="15"/>
  <c r="B1067" i="15"/>
  <c r="C1067" i="15"/>
  <c r="D1067" i="15"/>
  <c r="E1067" i="15"/>
  <c r="F1067" i="15"/>
  <c r="G1067" i="15"/>
  <c r="H1067" i="15"/>
  <c r="I1067" i="15"/>
  <c r="J1067" i="15"/>
  <c r="K1067" i="15"/>
  <c r="L1067" i="15"/>
  <c r="A1068" i="15"/>
  <c r="B1068" i="15"/>
  <c r="C1068" i="15"/>
  <c r="D1068" i="15"/>
  <c r="E1068" i="15"/>
  <c r="F1068" i="15"/>
  <c r="G1068" i="15"/>
  <c r="H1068" i="15"/>
  <c r="I1068" i="15"/>
  <c r="J1068" i="15"/>
  <c r="K1068" i="15"/>
  <c r="L1068" i="15"/>
  <c r="A1069" i="15"/>
  <c r="B1069" i="15"/>
  <c r="C1069" i="15"/>
  <c r="D1069" i="15"/>
  <c r="E1069" i="15"/>
  <c r="F1069" i="15"/>
  <c r="G1069" i="15"/>
  <c r="H1069" i="15"/>
  <c r="I1069" i="15"/>
  <c r="J1069" i="15"/>
  <c r="K1069" i="15"/>
  <c r="L1069" i="15"/>
  <c r="A1070" i="15"/>
  <c r="B1070" i="15"/>
  <c r="C1070" i="15"/>
  <c r="D1070" i="15"/>
  <c r="E1070" i="15"/>
  <c r="F1070" i="15"/>
  <c r="G1070" i="15"/>
  <c r="H1070" i="15"/>
  <c r="I1070" i="15"/>
  <c r="J1070" i="15"/>
  <c r="K1070" i="15"/>
  <c r="L1070" i="15"/>
  <c r="A1071" i="15"/>
  <c r="B1071" i="15"/>
  <c r="C1071" i="15"/>
  <c r="D1071" i="15"/>
  <c r="E1071" i="15"/>
  <c r="F1071" i="15"/>
  <c r="G1071" i="15"/>
  <c r="H1071" i="15"/>
  <c r="I1071" i="15"/>
  <c r="J1071" i="15"/>
  <c r="K1071" i="15"/>
  <c r="L1071" i="15"/>
  <c r="A1072" i="15"/>
  <c r="B1072" i="15"/>
  <c r="C1072" i="15"/>
  <c r="D1072" i="15"/>
  <c r="E1072" i="15"/>
  <c r="F1072" i="15"/>
  <c r="G1072" i="15"/>
  <c r="H1072" i="15"/>
  <c r="I1072" i="15"/>
  <c r="J1072" i="15"/>
  <c r="K1072" i="15"/>
  <c r="L1072" i="15"/>
  <c r="A1073" i="15"/>
  <c r="B1073" i="15"/>
  <c r="C1073" i="15"/>
  <c r="D1073" i="15"/>
  <c r="E1073" i="15"/>
  <c r="F1073" i="15"/>
  <c r="G1073" i="15"/>
  <c r="H1073" i="15"/>
  <c r="I1073" i="15"/>
  <c r="J1073" i="15"/>
  <c r="K1073" i="15"/>
  <c r="L1073" i="15"/>
  <c r="A1074" i="15"/>
  <c r="B1074" i="15"/>
  <c r="C1074" i="15"/>
  <c r="D1074" i="15"/>
  <c r="E1074" i="15"/>
  <c r="F1074" i="15"/>
  <c r="G1074" i="15"/>
  <c r="H1074" i="15"/>
  <c r="I1074" i="15"/>
  <c r="J1074" i="15"/>
  <c r="K1074" i="15"/>
  <c r="L1074" i="15"/>
  <c r="A1075" i="15"/>
  <c r="B1075" i="15"/>
  <c r="C1075" i="15"/>
  <c r="D1075" i="15"/>
  <c r="E1075" i="15"/>
  <c r="F1075" i="15"/>
  <c r="G1075" i="15"/>
  <c r="H1075" i="15"/>
  <c r="I1075" i="15"/>
  <c r="J1075" i="15"/>
  <c r="K1075" i="15"/>
  <c r="L1075" i="15"/>
  <c r="A1076" i="15"/>
  <c r="B1076" i="15"/>
  <c r="C1076" i="15"/>
  <c r="D1076" i="15"/>
  <c r="E1076" i="15"/>
  <c r="F1076" i="15"/>
  <c r="G1076" i="15"/>
  <c r="H1076" i="15"/>
  <c r="I1076" i="15"/>
  <c r="J1076" i="15"/>
  <c r="K1076" i="15"/>
  <c r="L1076" i="15"/>
  <c r="A1077" i="15"/>
  <c r="B1077" i="15"/>
  <c r="C1077" i="15"/>
  <c r="D1077" i="15"/>
  <c r="E1077" i="15"/>
  <c r="F1077" i="15"/>
  <c r="G1077" i="15"/>
  <c r="H1077" i="15"/>
  <c r="I1077" i="15"/>
  <c r="J1077" i="15"/>
  <c r="K1077" i="15"/>
  <c r="L1077" i="15"/>
  <c r="A1078" i="15"/>
  <c r="B1078" i="15"/>
  <c r="C1078" i="15"/>
  <c r="D1078" i="15"/>
  <c r="E1078" i="15"/>
  <c r="F1078" i="15"/>
  <c r="G1078" i="15"/>
  <c r="H1078" i="15"/>
  <c r="I1078" i="15"/>
  <c r="J1078" i="15"/>
  <c r="K1078" i="15"/>
  <c r="L1078" i="15"/>
  <c r="A1079" i="15"/>
  <c r="B1079" i="15"/>
  <c r="C1079" i="15"/>
  <c r="D1079" i="15"/>
  <c r="E1079" i="15"/>
  <c r="F1079" i="15"/>
  <c r="G1079" i="15"/>
  <c r="H1079" i="15"/>
  <c r="I1079" i="15"/>
  <c r="J1079" i="15"/>
  <c r="K1079" i="15"/>
  <c r="L1079" i="15"/>
  <c r="A1080" i="15"/>
  <c r="B1080" i="15"/>
  <c r="C1080" i="15"/>
  <c r="D1080" i="15"/>
  <c r="E1080" i="15"/>
  <c r="F1080" i="15"/>
  <c r="G1080" i="15"/>
  <c r="H1080" i="15"/>
  <c r="I1080" i="15"/>
  <c r="J1080" i="15"/>
  <c r="K1080" i="15"/>
  <c r="L1080" i="15"/>
  <c r="A1081" i="15"/>
  <c r="B1081" i="15"/>
  <c r="C1081" i="15"/>
  <c r="D1081" i="15"/>
  <c r="E1081" i="15"/>
  <c r="F1081" i="15"/>
  <c r="G1081" i="15"/>
  <c r="H1081" i="15"/>
  <c r="I1081" i="15"/>
  <c r="J1081" i="15"/>
  <c r="K1081" i="15"/>
  <c r="L1081" i="15"/>
  <c r="A1082" i="15"/>
  <c r="B1082" i="15"/>
  <c r="C1082" i="15"/>
  <c r="D1082" i="15"/>
  <c r="E1082" i="15"/>
  <c r="F1082" i="15"/>
  <c r="G1082" i="15"/>
  <c r="H1082" i="15"/>
  <c r="I1082" i="15"/>
  <c r="J1082" i="15"/>
  <c r="K1082" i="15"/>
  <c r="L1082" i="15"/>
  <c r="A1083" i="15"/>
  <c r="B1083" i="15"/>
  <c r="C1083" i="15"/>
  <c r="D1083" i="15"/>
  <c r="E1083" i="15"/>
  <c r="F1083" i="15"/>
  <c r="G1083" i="15"/>
  <c r="H1083" i="15"/>
  <c r="I1083" i="15"/>
  <c r="J1083" i="15"/>
  <c r="K1083" i="15"/>
  <c r="L1083" i="15"/>
  <c r="A1084" i="15"/>
  <c r="B1084" i="15"/>
  <c r="C1084" i="15"/>
  <c r="D1084" i="15"/>
  <c r="E1084" i="15"/>
  <c r="F1084" i="15"/>
  <c r="G1084" i="15"/>
  <c r="H1084" i="15"/>
  <c r="I1084" i="15"/>
  <c r="J1084" i="15"/>
  <c r="K1084" i="15"/>
  <c r="L1084" i="15"/>
  <c r="A1085" i="15"/>
  <c r="B1085" i="15"/>
  <c r="C1085" i="15"/>
  <c r="D1085" i="15"/>
  <c r="E1085" i="15"/>
  <c r="F1085" i="15"/>
  <c r="G1085" i="15"/>
  <c r="H1085" i="15"/>
  <c r="I1085" i="15"/>
  <c r="J1085" i="15"/>
  <c r="K1085" i="15"/>
  <c r="L1085" i="15"/>
  <c r="A1086" i="15"/>
  <c r="B1086" i="15"/>
  <c r="C1086" i="15"/>
  <c r="D1086" i="15"/>
  <c r="E1086" i="15"/>
  <c r="F1086" i="15"/>
  <c r="G1086" i="15"/>
  <c r="H1086" i="15"/>
  <c r="I1086" i="15"/>
  <c r="J1086" i="15"/>
  <c r="K1086" i="15"/>
  <c r="L1086" i="15"/>
  <c r="A1087" i="15"/>
  <c r="B1087" i="15"/>
  <c r="C1087" i="15"/>
  <c r="D1087" i="15"/>
  <c r="E1087" i="15"/>
  <c r="F1087" i="15"/>
  <c r="G1087" i="15"/>
  <c r="H1087" i="15"/>
  <c r="I1087" i="15"/>
  <c r="J1087" i="15"/>
  <c r="K1087" i="15"/>
  <c r="L1087" i="15"/>
  <c r="A1088" i="15"/>
  <c r="B1088" i="15"/>
  <c r="C1088" i="15"/>
  <c r="D1088" i="15"/>
  <c r="E1088" i="15"/>
  <c r="F1088" i="15"/>
  <c r="G1088" i="15"/>
  <c r="H1088" i="15"/>
  <c r="I1088" i="15"/>
  <c r="J1088" i="15"/>
  <c r="K1088" i="15"/>
  <c r="L1088" i="15"/>
  <c r="A1089" i="15"/>
  <c r="B1089" i="15"/>
  <c r="C1089" i="15"/>
  <c r="D1089" i="15"/>
  <c r="E1089" i="15"/>
  <c r="F1089" i="15"/>
  <c r="G1089" i="15"/>
  <c r="H1089" i="15"/>
  <c r="I1089" i="15"/>
  <c r="J1089" i="15"/>
  <c r="K1089" i="15"/>
  <c r="L1089" i="15"/>
  <c r="A1090" i="15"/>
  <c r="B1090" i="15"/>
  <c r="C1090" i="15"/>
  <c r="D1090" i="15"/>
  <c r="E1090" i="15"/>
  <c r="F1090" i="15"/>
  <c r="G1090" i="15"/>
  <c r="H1090" i="15"/>
  <c r="I1090" i="15"/>
  <c r="J1090" i="15"/>
  <c r="K1090" i="15"/>
  <c r="L1090" i="15"/>
  <c r="A1091" i="15"/>
  <c r="B1091" i="15"/>
  <c r="C1091" i="15"/>
  <c r="D1091" i="15"/>
  <c r="E1091" i="15"/>
  <c r="F1091" i="15"/>
  <c r="G1091" i="15"/>
  <c r="H1091" i="15"/>
  <c r="I1091" i="15"/>
  <c r="J1091" i="15"/>
  <c r="K1091" i="15"/>
  <c r="L1091" i="15"/>
  <c r="A1092" i="15"/>
  <c r="B1092" i="15"/>
  <c r="C1092" i="15"/>
  <c r="D1092" i="15"/>
  <c r="E1092" i="15"/>
  <c r="F1092" i="15"/>
  <c r="G1092" i="15"/>
  <c r="H1092" i="15"/>
  <c r="I1092" i="15"/>
  <c r="J1092" i="15"/>
  <c r="K1092" i="15"/>
  <c r="L1092" i="15"/>
  <c r="A1093" i="15"/>
  <c r="B1093" i="15"/>
  <c r="C1093" i="15"/>
  <c r="D1093" i="15"/>
  <c r="E1093" i="15"/>
  <c r="F1093" i="15"/>
  <c r="G1093" i="15"/>
  <c r="H1093" i="15"/>
  <c r="I1093" i="15"/>
  <c r="J1093" i="15"/>
  <c r="K1093" i="15"/>
  <c r="L1093" i="15"/>
  <c r="A1094" i="15"/>
  <c r="B1094" i="15"/>
  <c r="C1094" i="15"/>
  <c r="D1094" i="15"/>
  <c r="E1094" i="15"/>
  <c r="F1094" i="15"/>
  <c r="G1094" i="15"/>
  <c r="H1094" i="15"/>
  <c r="I1094" i="15"/>
  <c r="J1094" i="15"/>
  <c r="K1094" i="15"/>
  <c r="L1094" i="15"/>
  <c r="A1095" i="15"/>
  <c r="B1095" i="15"/>
  <c r="C1095" i="15"/>
  <c r="D1095" i="15"/>
  <c r="E1095" i="15"/>
  <c r="F1095" i="15"/>
  <c r="G1095" i="15"/>
  <c r="H1095" i="15"/>
  <c r="I1095" i="15"/>
  <c r="J1095" i="15"/>
  <c r="K1095" i="15"/>
  <c r="L1095" i="15"/>
  <c r="A1096" i="15"/>
  <c r="B1096" i="15"/>
  <c r="C1096" i="15"/>
  <c r="D1096" i="15"/>
  <c r="E1096" i="15"/>
  <c r="F1096" i="15"/>
  <c r="G1096" i="15"/>
  <c r="H1096" i="15"/>
  <c r="I1096" i="15"/>
  <c r="J1096" i="15"/>
  <c r="K1096" i="15"/>
  <c r="L1096" i="15"/>
  <c r="A1097" i="15"/>
  <c r="B1097" i="15"/>
  <c r="C1097" i="15"/>
  <c r="D1097" i="15"/>
  <c r="E1097" i="15"/>
  <c r="F1097" i="15"/>
  <c r="G1097" i="15"/>
  <c r="H1097" i="15"/>
  <c r="I1097" i="15"/>
  <c r="J1097" i="15"/>
  <c r="K1097" i="15"/>
  <c r="L1097" i="15"/>
  <c r="A1098" i="15"/>
  <c r="B1098" i="15"/>
  <c r="C1098" i="15"/>
  <c r="D1098" i="15"/>
  <c r="E1098" i="15"/>
  <c r="F1098" i="15"/>
  <c r="G1098" i="15"/>
  <c r="H1098" i="15"/>
  <c r="I1098" i="15"/>
  <c r="J1098" i="15"/>
  <c r="K1098" i="15"/>
  <c r="L1098" i="15"/>
  <c r="A1099" i="15"/>
  <c r="B1099" i="15"/>
  <c r="C1099" i="15"/>
  <c r="D1099" i="15"/>
  <c r="E1099" i="15"/>
  <c r="F1099" i="15"/>
  <c r="G1099" i="15"/>
  <c r="H1099" i="15"/>
  <c r="I1099" i="15"/>
  <c r="J1099" i="15"/>
  <c r="K1099" i="15"/>
  <c r="L1099" i="15"/>
  <c r="A1100" i="15"/>
  <c r="B1100" i="15"/>
  <c r="C1100" i="15"/>
  <c r="D1100" i="15"/>
  <c r="E1100" i="15"/>
  <c r="F1100" i="15"/>
  <c r="G1100" i="15"/>
  <c r="H1100" i="15"/>
  <c r="I1100" i="15"/>
  <c r="J1100" i="15"/>
  <c r="K1100" i="15"/>
  <c r="L1100" i="15"/>
  <c r="A1101" i="15"/>
  <c r="B1101" i="15"/>
  <c r="C1101" i="15"/>
  <c r="D1101" i="15"/>
  <c r="E1101" i="15"/>
  <c r="F1101" i="15"/>
  <c r="G1101" i="15"/>
  <c r="H1101" i="15"/>
  <c r="I1101" i="15"/>
  <c r="J1101" i="15"/>
  <c r="K1101" i="15"/>
  <c r="L1101" i="15"/>
  <c r="A1102" i="15"/>
  <c r="B1102" i="15"/>
  <c r="C1102" i="15"/>
  <c r="D1102" i="15"/>
  <c r="E1102" i="15"/>
  <c r="F1102" i="15"/>
  <c r="G1102" i="15"/>
  <c r="H1102" i="15"/>
  <c r="I1102" i="15"/>
  <c r="J1102" i="15"/>
  <c r="K1102" i="15"/>
  <c r="L1102" i="15"/>
  <c r="A1103" i="15"/>
  <c r="B1103" i="15"/>
  <c r="C1103" i="15"/>
  <c r="D1103" i="15"/>
  <c r="E1103" i="15"/>
  <c r="F1103" i="15"/>
  <c r="G1103" i="15"/>
  <c r="H1103" i="15"/>
  <c r="I1103" i="15"/>
  <c r="J1103" i="15"/>
  <c r="K1103" i="15"/>
  <c r="L1103" i="15"/>
  <c r="A1104" i="15"/>
  <c r="B1104" i="15"/>
  <c r="C1104" i="15"/>
  <c r="D1104" i="15"/>
  <c r="E1104" i="15"/>
  <c r="F1104" i="15"/>
  <c r="G1104" i="15"/>
  <c r="H1104" i="15"/>
  <c r="I1104" i="15"/>
  <c r="J1104" i="15"/>
  <c r="K1104" i="15"/>
  <c r="L1104" i="15"/>
  <c r="A1105" i="15"/>
  <c r="B1105" i="15"/>
  <c r="C1105" i="15"/>
  <c r="D1105" i="15"/>
  <c r="E1105" i="15"/>
  <c r="F1105" i="15"/>
  <c r="G1105" i="15"/>
  <c r="H1105" i="15"/>
  <c r="I1105" i="15"/>
  <c r="J1105" i="15"/>
  <c r="K1105" i="15"/>
  <c r="L1105" i="15"/>
  <c r="A1106" i="15"/>
  <c r="B1106" i="15"/>
  <c r="C1106" i="15"/>
  <c r="D1106" i="15"/>
  <c r="E1106" i="15"/>
  <c r="F1106" i="15"/>
  <c r="G1106" i="15"/>
  <c r="H1106" i="15"/>
  <c r="I1106" i="15"/>
  <c r="J1106" i="15"/>
  <c r="K1106" i="15"/>
  <c r="L1106" i="15"/>
  <c r="A1107" i="15"/>
  <c r="B1107" i="15"/>
  <c r="C1107" i="15"/>
  <c r="D1107" i="15"/>
  <c r="E1107" i="15"/>
  <c r="F1107" i="15"/>
  <c r="G1107" i="15"/>
  <c r="H1107" i="15"/>
  <c r="I1107" i="15"/>
  <c r="J1107" i="15"/>
  <c r="K1107" i="15"/>
  <c r="L1107" i="15"/>
  <c r="A1108" i="15"/>
  <c r="B1108" i="15"/>
  <c r="C1108" i="15"/>
  <c r="D1108" i="15"/>
  <c r="E1108" i="15"/>
  <c r="F1108" i="15"/>
  <c r="G1108" i="15"/>
  <c r="H1108" i="15"/>
  <c r="I1108" i="15"/>
  <c r="J1108" i="15"/>
  <c r="K1108" i="15"/>
  <c r="L1108" i="15"/>
  <c r="A1109" i="15"/>
  <c r="B1109" i="15"/>
  <c r="C1109" i="15"/>
  <c r="D1109" i="15"/>
  <c r="E1109" i="15"/>
  <c r="F1109" i="15"/>
  <c r="G1109" i="15"/>
  <c r="H1109" i="15"/>
  <c r="I1109" i="15"/>
  <c r="J1109" i="15"/>
  <c r="K1109" i="15"/>
  <c r="L1109" i="15"/>
  <c r="A1110" i="15"/>
  <c r="B1110" i="15"/>
  <c r="C1110" i="15"/>
  <c r="D1110" i="15"/>
  <c r="E1110" i="15"/>
  <c r="F1110" i="15"/>
  <c r="G1110" i="15"/>
  <c r="H1110" i="15"/>
  <c r="I1110" i="15"/>
  <c r="J1110" i="15"/>
  <c r="K1110" i="15"/>
  <c r="L1110" i="15"/>
  <c r="A1111" i="15"/>
  <c r="B1111" i="15"/>
  <c r="C1111" i="15"/>
  <c r="D1111" i="15"/>
  <c r="E1111" i="15"/>
  <c r="F1111" i="15"/>
  <c r="G1111" i="15"/>
  <c r="H1111" i="15"/>
  <c r="I1111" i="15"/>
  <c r="J1111" i="15"/>
  <c r="K1111" i="15"/>
  <c r="L1111" i="15"/>
  <c r="A1112" i="15"/>
  <c r="B1112" i="15"/>
  <c r="C1112" i="15"/>
  <c r="D1112" i="15"/>
  <c r="E1112" i="15"/>
  <c r="F1112" i="15"/>
  <c r="G1112" i="15"/>
  <c r="H1112" i="15"/>
  <c r="I1112" i="15"/>
  <c r="J1112" i="15"/>
  <c r="K1112" i="15"/>
  <c r="L1112" i="15"/>
  <c r="A1113" i="15"/>
  <c r="B1113" i="15"/>
  <c r="C1113" i="15"/>
  <c r="D1113" i="15"/>
  <c r="E1113" i="15"/>
  <c r="F1113" i="15"/>
  <c r="G1113" i="15"/>
  <c r="H1113" i="15"/>
  <c r="I1113" i="15"/>
  <c r="J1113" i="15"/>
  <c r="K1113" i="15"/>
  <c r="L1113" i="15"/>
  <c r="A1114" i="15"/>
  <c r="B1114" i="15"/>
  <c r="C1114" i="15"/>
  <c r="D1114" i="15"/>
  <c r="E1114" i="15"/>
  <c r="F1114" i="15"/>
  <c r="G1114" i="15"/>
  <c r="H1114" i="15"/>
  <c r="I1114" i="15"/>
  <c r="J1114" i="15"/>
  <c r="K1114" i="15"/>
  <c r="L1114" i="15"/>
  <c r="A1115" i="15"/>
  <c r="B1115" i="15"/>
  <c r="C1115" i="15"/>
  <c r="D1115" i="15"/>
  <c r="E1115" i="15"/>
  <c r="F1115" i="15"/>
  <c r="G1115" i="15"/>
  <c r="H1115" i="15"/>
  <c r="I1115" i="15"/>
  <c r="J1115" i="15"/>
  <c r="K1115" i="15"/>
  <c r="L1115" i="15"/>
  <c r="A1116" i="15"/>
  <c r="B1116" i="15"/>
  <c r="C1116" i="15"/>
  <c r="D1116" i="15"/>
  <c r="E1116" i="15"/>
  <c r="F1116" i="15"/>
  <c r="G1116" i="15"/>
  <c r="H1116" i="15"/>
  <c r="I1116" i="15"/>
  <c r="J1116" i="15"/>
  <c r="K1116" i="15"/>
  <c r="L1116" i="15"/>
  <c r="A1117" i="15"/>
  <c r="B1117" i="15"/>
  <c r="C1117" i="15"/>
  <c r="D1117" i="15"/>
  <c r="E1117" i="15"/>
  <c r="F1117" i="15"/>
  <c r="G1117" i="15"/>
  <c r="H1117" i="15"/>
  <c r="I1117" i="15"/>
  <c r="J1117" i="15"/>
  <c r="K1117" i="15"/>
  <c r="L1117" i="15"/>
  <c r="A1118" i="15"/>
  <c r="B1118" i="15"/>
  <c r="C1118" i="15"/>
  <c r="D1118" i="15"/>
  <c r="E1118" i="15"/>
  <c r="F1118" i="15"/>
  <c r="G1118" i="15"/>
  <c r="H1118" i="15"/>
  <c r="I1118" i="15"/>
  <c r="J1118" i="15"/>
  <c r="K1118" i="15"/>
  <c r="L1118" i="15"/>
  <c r="A1119" i="15"/>
  <c r="B1119" i="15"/>
  <c r="C1119" i="15"/>
  <c r="D1119" i="15"/>
  <c r="E1119" i="15"/>
  <c r="F1119" i="15"/>
  <c r="G1119" i="15"/>
  <c r="H1119" i="15"/>
  <c r="I1119" i="15"/>
  <c r="J1119" i="15"/>
  <c r="K1119" i="15"/>
  <c r="L1119" i="15"/>
  <c r="A1120" i="15"/>
  <c r="B1120" i="15"/>
  <c r="C1120" i="15"/>
  <c r="D1120" i="15"/>
  <c r="E1120" i="15"/>
  <c r="F1120" i="15"/>
  <c r="G1120" i="15"/>
  <c r="H1120" i="15"/>
  <c r="I1120" i="15"/>
  <c r="J1120" i="15"/>
  <c r="K1120" i="15"/>
  <c r="L1120" i="15"/>
  <c r="A1121" i="15"/>
  <c r="B1121" i="15"/>
  <c r="C1121" i="15"/>
  <c r="D1121" i="15"/>
  <c r="E1121" i="15"/>
  <c r="F1121" i="15"/>
  <c r="G1121" i="15"/>
  <c r="H1121" i="15"/>
  <c r="I1121" i="15"/>
  <c r="J1121" i="15"/>
  <c r="K1121" i="15"/>
  <c r="L1121" i="15"/>
  <c r="A1122" i="15"/>
  <c r="B1122" i="15"/>
  <c r="C1122" i="15"/>
  <c r="D1122" i="15"/>
  <c r="E1122" i="15"/>
  <c r="F1122" i="15"/>
  <c r="G1122" i="15"/>
  <c r="H1122" i="15"/>
  <c r="I1122" i="15"/>
  <c r="J1122" i="15"/>
  <c r="K1122" i="15"/>
  <c r="L1122" i="15"/>
  <c r="A1123" i="15"/>
  <c r="B1123" i="15"/>
  <c r="C1123" i="15"/>
  <c r="D1123" i="15"/>
  <c r="E1123" i="15"/>
  <c r="F1123" i="15"/>
  <c r="G1123" i="15"/>
  <c r="H1123" i="15"/>
  <c r="I1123" i="15"/>
  <c r="J1123" i="15"/>
  <c r="K1123" i="15"/>
  <c r="L1123" i="15"/>
  <c r="A1124" i="15"/>
  <c r="B1124" i="15"/>
  <c r="C1124" i="15"/>
  <c r="D1124" i="15"/>
  <c r="E1124" i="15"/>
  <c r="F1124" i="15"/>
  <c r="G1124" i="15"/>
  <c r="H1124" i="15"/>
  <c r="I1124" i="15"/>
  <c r="J1124" i="15"/>
  <c r="K1124" i="15"/>
  <c r="L1124" i="15"/>
  <c r="A1125" i="15"/>
  <c r="B1125" i="15"/>
  <c r="C1125" i="15"/>
  <c r="D1125" i="15"/>
  <c r="E1125" i="15"/>
  <c r="F1125" i="15"/>
  <c r="G1125" i="15"/>
  <c r="H1125" i="15"/>
  <c r="I1125" i="15"/>
  <c r="J1125" i="15"/>
  <c r="K1125" i="15"/>
  <c r="L1125" i="15"/>
  <c r="A1126" i="15"/>
  <c r="B1126" i="15"/>
  <c r="C1126" i="15"/>
  <c r="D1126" i="15"/>
  <c r="E1126" i="15"/>
  <c r="F1126" i="15"/>
  <c r="G1126" i="15"/>
  <c r="H1126" i="15"/>
  <c r="I1126" i="15"/>
  <c r="J1126" i="15"/>
  <c r="K1126" i="15"/>
  <c r="L1126" i="15"/>
  <c r="A1127" i="15"/>
  <c r="B1127" i="15"/>
  <c r="C1127" i="15"/>
  <c r="D1127" i="15"/>
  <c r="E1127" i="15"/>
  <c r="F1127" i="15"/>
  <c r="G1127" i="15"/>
  <c r="H1127" i="15"/>
  <c r="I1127" i="15"/>
  <c r="J1127" i="15"/>
  <c r="K1127" i="15"/>
  <c r="L1127" i="15"/>
  <c r="A1128" i="15"/>
  <c r="B1128" i="15"/>
  <c r="C1128" i="15"/>
  <c r="D1128" i="15"/>
  <c r="E1128" i="15"/>
  <c r="F1128" i="15"/>
  <c r="G1128" i="15"/>
  <c r="H1128" i="15"/>
  <c r="I1128" i="15"/>
  <c r="J1128" i="15"/>
  <c r="K1128" i="15"/>
  <c r="L1128" i="15"/>
  <c r="A1129" i="15"/>
  <c r="B1129" i="15"/>
  <c r="C1129" i="15"/>
  <c r="D1129" i="15"/>
  <c r="E1129" i="15"/>
  <c r="F1129" i="15"/>
  <c r="G1129" i="15"/>
  <c r="H1129" i="15"/>
  <c r="I1129" i="15"/>
  <c r="J1129" i="15"/>
  <c r="K1129" i="15"/>
  <c r="L1129" i="15"/>
  <c r="A1130" i="15"/>
  <c r="B1130" i="15"/>
  <c r="C1130" i="15"/>
  <c r="D1130" i="15"/>
  <c r="E1130" i="15"/>
  <c r="F1130" i="15"/>
  <c r="G1130" i="15"/>
  <c r="H1130" i="15"/>
  <c r="I1130" i="15"/>
  <c r="J1130" i="15"/>
  <c r="K1130" i="15"/>
  <c r="L1130" i="15"/>
  <c r="A1131" i="15"/>
  <c r="B1131" i="15"/>
  <c r="C1131" i="15"/>
  <c r="D1131" i="15"/>
  <c r="E1131" i="15"/>
  <c r="F1131" i="15"/>
  <c r="G1131" i="15"/>
  <c r="H1131" i="15"/>
  <c r="I1131" i="15"/>
  <c r="J1131" i="15"/>
  <c r="K1131" i="15"/>
  <c r="L1131" i="15"/>
  <c r="A1132" i="15"/>
  <c r="B1132" i="15"/>
  <c r="C1132" i="15"/>
  <c r="D1132" i="15"/>
  <c r="E1132" i="15"/>
  <c r="F1132" i="15"/>
  <c r="G1132" i="15"/>
  <c r="H1132" i="15"/>
  <c r="I1132" i="15"/>
  <c r="J1132" i="15"/>
  <c r="K1132" i="15"/>
  <c r="L1132" i="15"/>
  <c r="A1133" i="15"/>
  <c r="B1133" i="15"/>
  <c r="C1133" i="15"/>
  <c r="D1133" i="15"/>
  <c r="E1133" i="15"/>
  <c r="F1133" i="15"/>
  <c r="G1133" i="15"/>
  <c r="H1133" i="15"/>
  <c r="I1133" i="15"/>
  <c r="J1133" i="15"/>
  <c r="K1133" i="15"/>
  <c r="L1133" i="15"/>
  <c r="A1134" i="15"/>
  <c r="B1134" i="15"/>
  <c r="C1134" i="15"/>
  <c r="D1134" i="15"/>
  <c r="E1134" i="15"/>
  <c r="F1134" i="15"/>
  <c r="G1134" i="15"/>
  <c r="H1134" i="15"/>
  <c r="I1134" i="15"/>
  <c r="J1134" i="15"/>
  <c r="K1134" i="15"/>
  <c r="L1134" i="15"/>
  <c r="A1135" i="15"/>
  <c r="B1135" i="15"/>
  <c r="C1135" i="15"/>
  <c r="D1135" i="15"/>
  <c r="E1135" i="15"/>
  <c r="F1135" i="15"/>
  <c r="G1135" i="15"/>
  <c r="H1135" i="15"/>
  <c r="I1135" i="15"/>
  <c r="J1135" i="15"/>
  <c r="K1135" i="15"/>
  <c r="L1135" i="15"/>
  <c r="A1136" i="15"/>
  <c r="B1136" i="15"/>
  <c r="C1136" i="15"/>
  <c r="D1136" i="15"/>
  <c r="E1136" i="15"/>
  <c r="F1136" i="15"/>
  <c r="G1136" i="15"/>
  <c r="H1136" i="15"/>
  <c r="I1136" i="15"/>
  <c r="J1136" i="15"/>
  <c r="K1136" i="15"/>
  <c r="L1136" i="15"/>
  <c r="A1137" i="15"/>
  <c r="B1137" i="15"/>
  <c r="C1137" i="15"/>
  <c r="D1137" i="15"/>
  <c r="E1137" i="15"/>
  <c r="F1137" i="15"/>
  <c r="G1137" i="15"/>
  <c r="H1137" i="15"/>
  <c r="I1137" i="15"/>
  <c r="J1137" i="15"/>
  <c r="K1137" i="15"/>
  <c r="L1137" i="15"/>
  <c r="A1138" i="15"/>
  <c r="B1138" i="15"/>
  <c r="C1138" i="15"/>
  <c r="D1138" i="15"/>
  <c r="E1138" i="15"/>
  <c r="F1138" i="15"/>
  <c r="G1138" i="15"/>
  <c r="H1138" i="15"/>
  <c r="I1138" i="15"/>
  <c r="J1138" i="15"/>
  <c r="K1138" i="15"/>
  <c r="L1138" i="15"/>
  <c r="A1139" i="15"/>
  <c r="B1139" i="15"/>
  <c r="C1139" i="15"/>
  <c r="D1139" i="15"/>
  <c r="E1139" i="15"/>
  <c r="F1139" i="15"/>
  <c r="G1139" i="15"/>
  <c r="H1139" i="15"/>
  <c r="I1139" i="15"/>
  <c r="J1139" i="15"/>
  <c r="K1139" i="15"/>
  <c r="L1139" i="15"/>
  <c r="A1140" i="15"/>
  <c r="B1140" i="15"/>
  <c r="C1140" i="15"/>
  <c r="D1140" i="15"/>
  <c r="E1140" i="15"/>
  <c r="F1140" i="15"/>
  <c r="G1140" i="15"/>
  <c r="H1140" i="15"/>
  <c r="I1140" i="15"/>
  <c r="J1140" i="15"/>
  <c r="K1140" i="15"/>
  <c r="L1140" i="15"/>
  <c r="A1141" i="15"/>
  <c r="B1141" i="15"/>
  <c r="C1141" i="15"/>
  <c r="D1141" i="15"/>
  <c r="E1141" i="15"/>
  <c r="F1141" i="15"/>
  <c r="G1141" i="15"/>
  <c r="H1141" i="15"/>
  <c r="I1141" i="15"/>
  <c r="J1141" i="15"/>
  <c r="K1141" i="15"/>
  <c r="L1141" i="15"/>
  <c r="A1142" i="15"/>
  <c r="B1142" i="15"/>
  <c r="C1142" i="15"/>
  <c r="D1142" i="15"/>
  <c r="E1142" i="15"/>
  <c r="F1142" i="15"/>
  <c r="G1142" i="15"/>
  <c r="H1142" i="15"/>
  <c r="I1142" i="15"/>
  <c r="J1142" i="15"/>
  <c r="K1142" i="15"/>
  <c r="L1142" i="15"/>
  <c r="A1143" i="15"/>
  <c r="B1143" i="15"/>
  <c r="C1143" i="15"/>
  <c r="D1143" i="15"/>
  <c r="E1143" i="15"/>
  <c r="F1143" i="15"/>
  <c r="G1143" i="15"/>
  <c r="H1143" i="15"/>
  <c r="I1143" i="15"/>
  <c r="J1143" i="15"/>
  <c r="K1143" i="15"/>
  <c r="L1143" i="15"/>
  <c r="A1144" i="15"/>
  <c r="B1144" i="15"/>
  <c r="C1144" i="15"/>
  <c r="D1144" i="15"/>
  <c r="E1144" i="15"/>
  <c r="F1144" i="15"/>
  <c r="G1144" i="15"/>
  <c r="H1144" i="15"/>
  <c r="I1144" i="15"/>
  <c r="J1144" i="15"/>
  <c r="K1144" i="15"/>
  <c r="L1144" i="15"/>
  <c r="A1145" i="15"/>
  <c r="B1145" i="15"/>
  <c r="C1145" i="15"/>
  <c r="D1145" i="15"/>
  <c r="E1145" i="15"/>
  <c r="F1145" i="15"/>
  <c r="G1145" i="15"/>
  <c r="H1145" i="15"/>
  <c r="I1145" i="15"/>
  <c r="J1145" i="15"/>
  <c r="K1145" i="15"/>
  <c r="L1145" i="15"/>
  <c r="A1146" i="15"/>
  <c r="B1146" i="15"/>
  <c r="C1146" i="15"/>
  <c r="D1146" i="15"/>
  <c r="E1146" i="15"/>
  <c r="F1146" i="15"/>
  <c r="G1146" i="15"/>
  <c r="H1146" i="15"/>
  <c r="I1146" i="15"/>
  <c r="J1146" i="15"/>
  <c r="K1146" i="15"/>
  <c r="L1146" i="15"/>
  <c r="A1147" i="15"/>
  <c r="B1147" i="15"/>
  <c r="C1147" i="15"/>
  <c r="D1147" i="15"/>
  <c r="E1147" i="15"/>
  <c r="F1147" i="15"/>
  <c r="G1147" i="15"/>
  <c r="H1147" i="15"/>
  <c r="I1147" i="15"/>
  <c r="J1147" i="15"/>
  <c r="K1147" i="15"/>
  <c r="L1147" i="15"/>
  <c r="A1148" i="15"/>
  <c r="B1148" i="15"/>
  <c r="C1148" i="15"/>
  <c r="D1148" i="15"/>
  <c r="E1148" i="15"/>
  <c r="F1148" i="15"/>
  <c r="G1148" i="15"/>
  <c r="H1148" i="15"/>
  <c r="I1148" i="15"/>
  <c r="J1148" i="15"/>
  <c r="K1148" i="15"/>
  <c r="L1148" i="15"/>
  <c r="A1149" i="15"/>
  <c r="B1149" i="15"/>
  <c r="C1149" i="15"/>
  <c r="D1149" i="15"/>
  <c r="E1149" i="15"/>
  <c r="F1149" i="15"/>
  <c r="G1149" i="15"/>
  <c r="H1149" i="15"/>
  <c r="I1149" i="15"/>
  <c r="J1149" i="15"/>
  <c r="K1149" i="15"/>
  <c r="L1149" i="15"/>
  <c r="A1150" i="15"/>
  <c r="B1150" i="15"/>
  <c r="C1150" i="15"/>
  <c r="D1150" i="15"/>
  <c r="E1150" i="15"/>
  <c r="F1150" i="15"/>
  <c r="G1150" i="15"/>
  <c r="H1150" i="15"/>
  <c r="I1150" i="15"/>
  <c r="J1150" i="15"/>
  <c r="K1150" i="15"/>
  <c r="L1150" i="15"/>
  <c r="A1151" i="15"/>
  <c r="B1151" i="15"/>
  <c r="C1151" i="15"/>
  <c r="D1151" i="15"/>
  <c r="E1151" i="15"/>
  <c r="F1151" i="15"/>
  <c r="G1151" i="15"/>
  <c r="H1151" i="15"/>
  <c r="I1151" i="15"/>
  <c r="J1151" i="15"/>
  <c r="K1151" i="15"/>
  <c r="L1151" i="15"/>
  <c r="A1152" i="15"/>
  <c r="B1152" i="15"/>
  <c r="C1152" i="15"/>
  <c r="D1152" i="15"/>
  <c r="E1152" i="15"/>
  <c r="F1152" i="15"/>
  <c r="G1152" i="15"/>
  <c r="H1152" i="15"/>
  <c r="I1152" i="15"/>
  <c r="J1152" i="15"/>
  <c r="K1152" i="15"/>
  <c r="L1152" i="15"/>
  <c r="A1153" i="15"/>
  <c r="B1153" i="15"/>
  <c r="C1153" i="15"/>
  <c r="D1153" i="15"/>
  <c r="E1153" i="15"/>
  <c r="F1153" i="15"/>
  <c r="G1153" i="15"/>
  <c r="H1153" i="15"/>
  <c r="I1153" i="15"/>
  <c r="J1153" i="15"/>
  <c r="K1153" i="15"/>
  <c r="L1153" i="15"/>
  <c r="A1154" i="15"/>
  <c r="B1154" i="15"/>
  <c r="C1154" i="15"/>
  <c r="D1154" i="15"/>
  <c r="E1154" i="15"/>
  <c r="F1154" i="15"/>
  <c r="G1154" i="15"/>
  <c r="H1154" i="15"/>
  <c r="I1154" i="15"/>
  <c r="J1154" i="15"/>
  <c r="K1154" i="15"/>
  <c r="L1154" i="15"/>
  <c r="A1155" i="15"/>
  <c r="B1155" i="15"/>
  <c r="C1155" i="15"/>
  <c r="D1155" i="15"/>
  <c r="E1155" i="15"/>
  <c r="F1155" i="15"/>
  <c r="G1155" i="15"/>
  <c r="H1155" i="15"/>
  <c r="I1155" i="15"/>
  <c r="J1155" i="15"/>
  <c r="K1155" i="15"/>
  <c r="L1155" i="15"/>
  <c r="A1156" i="15"/>
  <c r="B1156" i="15"/>
  <c r="C1156" i="15"/>
  <c r="D1156" i="15"/>
  <c r="E1156" i="15"/>
  <c r="F1156" i="15"/>
  <c r="G1156" i="15"/>
  <c r="H1156" i="15"/>
  <c r="I1156" i="15"/>
  <c r="J1156" i="15"/>
  <c r="K1156" i="15"/>
  <c r="L1156" i="15"/>
  <c r="A1157" i="15"/>
  <c r="B1157" i="15"/>
  <c r="C1157" i="15"/>
  <c r="D1157" i="15"/>
  <c r="E1157" i="15"/>
  <c r="F1157" i="15"/>
  <c r="G1157" i="15"/>
  <c r="H1157" i="15"/>
  <c r="I1157" i="15"/>
  <c r="J1157" i="15"/>
  <c r="K1157" i="15"/>
  <c r="L1157" i="15"/>
  <c r="A1158" i="15"/>
  <c r="B1158" i="15"/>
  <c r="C1158" i="15"/>
  <c r="D1158" i="15"/>
  <c r="E1158" i="15"/>
  <c r="F1158" i="15"/>
  <c r="G1158" i="15"/>
  <c r="H1158" i="15"/>
  <c r="I1158" i="15"/>
  <c r="J1158" i="15"/>
  <c r="K1158" i="15"/>
  <c r="L1158" i="15"/>
  <c r="A1159" i="15"/>
  <c r="B1159" i="15"/>
  <c r="C1159" i="15"/>
  <c r="D1159" i="15"/>
  <c r="E1159" i="15"/>
  <c r="F1159" i="15"/>
  <c r="G1159" i="15"/>
  <c r="H1159" i="15"/>
  <c r="I1159" i="15"/>
  <c r="J1159" i="15"/>
  <c r="K1159" i="15"/>
  <c r="L1159" i="15"/>
  <c r="A1160" i="15"/>
  <c r="B1160" i="15"/>
  <c r="C1160" i="15"/>
  <c r="D1160" i="15"/>
  <c r="E1160" i="15"/>
  <c r="F1160" i="15"/>
  <c r="G1160" i="15"/>
  <c r="H1160" i="15"/>
  <c r="I1160" i="15"/>
  <c r="J1160" i="15"/>
  <c r="K1160" i="15"/>
  <c r="L1160" i="15"/>
  <c r="A1161" i="15"/>
  <c r="B1161" i="15"/>
  <c r="C1161" i="15"/>
  <c r="D1161" i="15"/>
  <c r="E1161" i="15"/>
  <c r="F1161" i="15"/>
  <c r="G1161" i="15"/>
  <c r="H1161" i="15"/>
  <c r="I1161" i="15"/>
  <c r="J1161" i="15"/>
  <c r="K1161" i="15"/>
  <c r="L1161" i="15"/>
  <c r="A1162" i="15"/>
  <c r="B1162" i="15"/>
  <c r="C1162" i="15"/>
  <c r="D1162" i="15"/>
  <c r="E1162" i="15"/>
  <c r="F1162" i="15"/>
  <c r="G1162" i="15"/>
  <c r="H1162" i="15"/>
  <c r="I1162" i="15"/>
  <c r="J1162" i="15"/>
  <c r="K1162" i="15"/>
  <c r="L1162" i="15"/>
  <c r="A1163" i="15"/>
  <c r="B1163" i="15"/>
  <c r="C1163" i="15"/>
  <c r="D1163" i="15"/>
  <c r="E1163" i="15"/>
  <c r="F1163" i="15"/>
  <c r="G1163" i="15"/>
  <c r="H1163" i="15"/>
  <c r="I1163" i="15"/>
  <c r="J1163" i="15"/>
  <c r="K1163" i="15"/>
  <c r="L1163" i="15"/>
  <c r="A1164" i="15"/>
  <c r="B1164" i="15"/>
  <c r="C1164" i="15"/>
  <c r="D1164" i="15"/>
  <c r="E1164" i="15"/>
  <c r="F1164" i="15"/>
  <c r="G1164" i="15"/>
  <c r="H1164" i="15"/>
  <c r="I1164" i="15"/>
  <c r="J1164" i="15"/>
  <c r="K1164" i="15"/>
  <c r="L1164" i="15"/>
  <c r="A1165" i="15"/>
  <c r="B1165" i="15"/>
  <c r="C1165" i="15"/>
  <c r="D1165" i="15"/>
  <c r="E1165" i="15"/>
  <c r="F1165" i="15"/>
  <c r="G1165" i="15"/>
  <c r="H1165" i="15"/>
  <c r="I1165" i="15"/>
  <c r="J1165" i="15"/>
  <c r="K1165" i="15"/>
  <c r="L1165" i="15"/>
  <c r="A1166" i="15"/>
  <c r="B1166" i="15"/>
  <c r="C1166" i="15"/>
  <c r="D1166" i="15"/>
  <c r="E1166" i="15"/>
  <c r="F1166" i="15"/>
  <c r="G1166" i="15"/>
  <c r="H1166" i="15"/>
  <c r="I1166" i="15"/>
  <c r="J1166" i="15"/>
  <c r="K1166" i="15"/>
  <c r="L1166" i="15"/>
  <c r="A1167" i="15"/>
  <c r="B1167" i="15"/>
  <c r="C1167" i="15"/>
  <c r="D1167" i="15"/>
  <c r="E1167" i="15"/>
  <c r="F1167" i="15"/>
  <c r="G1167" i="15"/>
  <c r="H1167" i="15"/>
  <c r="I1167" i="15"/>
  <c r="J1167" i="15"/>
  <c r="K1167" i="15"/>
  <c r="L1167" i="15"/>
  <c r="A1168" i="15"/>
  <c r="B1168" i="15"/>
  <c r="C1168" i="15"/>
  <c r="D1168" i="15"/>
  <c r="E1168" i="15"/>
  <c r="F1168" i="15"/>
  <c r="G1168" i="15"/>
  <c r="H1168" i="15"/>
  <c r="I1168" i="15"/>
  <c r="J1168" i="15"/>
  <c r="K1168" i="15"/>
  <c r="L1168" i="15"/>
  <c r="A1169" i="15"/>
  <c r="B1169" i="15"/>
  <c r="C1169" i="15"/>
  <c r="D1169" i="15"/>
  <c r="E1169" i="15"/>
  <c r="F1169" i="15"/>
  <c r="G1169" i="15"/>
  <c r="H1169" i="15"/>
  <c r="I1169" i="15"/>
  <c r="J1169" i="15"/>
  <c r="K1169" i="15"/>
  <c r="L1169" i="15"/>
  <c r="A1170" i="15"/>
  <c r="B1170" i="15"/>
  <c r="C1170" i="15"/>
  <c r="D1170" i="15"/>
  <c r="E1170" i="15"/>
  <c r="F1170" i="15"/>
  <c r="G1170" i="15"/>
  <c r="H1170" i="15"/>
  <c r="I1170" i="15"/>
  <c r="J1170" i="15"/>
  <c r="K1170" i="15"/>
  <c r="L1170" i="15"/>
  <c r="A1171" i="15"/>
  <c r="B1171" i="15"/>
  <c r="C1171" i="15"/>
  <c r="D1171" i="15"/>
  <c r="E1171" i="15"/>
  <c r="F1171" i="15"/>
  <c r="G1171" i="15"/>
  <c r="H1171" i="15"/>
  <c r="I1171" i="15"/>
  <c r="J1171" i="15"/>
  <c r="K1171" i="15"/>
  <c r="L1171" i="15"/>
  <c r="A1172" i="15"/>
  <c r="B1172" i="15"/>
  <c r="C1172" i="15"/>
  <c r="D1172" i="15"/>
  <c r="E1172" i="15"/>
  <c r="F1172" i="15"/>
  <c r="G1172" i="15"/>
  <c r="H1172" i="15"/>
  <c r="I1172" i="15"/>
  <c r="J1172" i="15"/>
  <c r="K1172" i="15"/>
  <c r="L1172" i="15"/>
  <c r="A1173" i="15"/>
  <c r="B1173" i="15"/>
  <c r="C1173" i="15"/>
  <c r="D1173" i="15"/>
  <c r="E1173" i="15"/>
  <c r="F1173" i="15"/>
  <c r="G1173" i="15"/>
  <c r="H1173" i="15"/>
  <c r="I1173" i="15"/>
  <c r="J1173" i="15"/>
  <c r="K1173" i="15"/>
  <c r="L1173" i="15"/>
  <c r="A1174" i="15"/>
  <c r="B1174" i="15"/>
  <c r="C1174" i="15"/>
  <c r="D1174" i="15"/>
  <c r="E1174" i="15"/>
  <c r="F1174" i="15"/>
  <c r="G1174" i="15"/>
  <c r="H1174" i="15"/>
  <c r="I1174" i="15"/>
  <c r="J1174" i="15"/>
  <c r="K1174" i="15"/>
  <c r="L1174" i="15"/>
  <c r="A1175" i="15"/>
  <c r="B1175" i="15"/>
  <c r="C1175" i="15"/>
  <c r="D1175" i="15"/>
  <c r="E1175" i="15"/>
  <c r="F1175" i="15"/>
  <c r="G1175" i="15"/>
  <c r="H1175" i="15"/>
  <c r="I1175" i="15"/>
  <c r="J1175" i="15"/>
  <c r="K1175" i="15"/>
  <c r="L1175" i="15"/>
  <c r="A1176" i="15"/>
  <c r="B1176" i="15"/>
  <c r="C1176" i="15"/>
  <c r="D1176" i="15"/>
  <c r="E1176" i="15"/>
  <c r="F1176" i="15"/>
  <c r="G1176" i="15"/>
  <c r="H1176" i="15"/>
  <c r="I1176" i="15"/>
  <c r="J1176" i="15"/>
  <c r="K1176" i="15"/>
  <c r="L1176" i="15"/>
  <c r="A1177" i="15"/>
  <c r="B1177" i="15"/>
  <c r="C1177" i="15"/>
  <c r="D1177" i="15"/>
  <c r="E1177" i="15"/>
  <c r="F1177" i="15"/>
  <c r="G1177" i="15"/>
  <c r="H1177" i="15"/>
  <c r="I1177" i="15"/>
  <c r="J1177" i="15"/>
  <c r="K1177" i="15"/>
  <c r="L1177" i="15"/>
  <c r="A1178" i="15"/>
  <c r="B1178" i="15"/>
  <c r="C1178" i="15"/>
  <c r="D1178" i="15"/>
  <c r="E1178" i="15"/>
  <c r="F1178" i="15"/>
  <c r="G1178" i="15"/>
  <c r="H1178" i="15"/>
  <c r="I1178" i="15"/>
  <c r="J1178" i="15"/>
  <c r="K1178" i="15"/>
  <c r="L1178" i="15"/>
  <c r="A1179" i="15"/>
  <c r="B1179" i="15"/>
  <c r="C1179" i="15"/>
  <c r="D1179" i="15"/>
  <c r="E1179" i="15"/>
  <c r="F1179" i="15"/>
  <c r="G1179" i="15"/>
  <c r="H1179" i="15"/>
  <c r="I1179" i="15"/>
  <c r="J1179" i="15"/>
  <c r="K1179" i="15"/>
  <c r="L1179" i="15"/>
  <c r="A1180" i="15"/>
  <c r="B1180" i="15"/>
  <c r="C1180" i="15"/>
  <c r="D1180" i="15"/>
  <c r="E1180" i="15"/>
  <c r="F1180" i="15"/>
  <c r="G1180" i="15"/>
  <c r="H1180" i="15"/>
  <c r="I1180" i="15"/>
  <c r="J1180" i="15"/>
  <c r="K1180" i="15"/>
  <c r="L1180" i="15"/>
  <c r="A1181" i="15"/>
  <c r="B1181" i="15"/>
  <c r="C1181" i="15"/>
  <c r="D1181" i="15"/>
  <c r="E1181" i="15"/>
  <c r="F1181" i="15"/>
  <c r="G1181" i="15"/>
  <c r="H1181" i="15"/>
  <c r="I1181" i="15"/>
  <c r="J1181" i="15"/>
  <c r="K1181" i="15"/>
  <c r="L1181" i="15"/>
  <c r="A1182" i="15"/>
  <c r="B1182" i="15"/>
  <c r="C1182" i="15"/>
  <c r="D1182" i="15"/>
  <c r="E1182" i="15"/>
  <c r="F1182" i="15"/>
  <c r="G1182" i="15"/>
  <c r="H1182" i="15"/>
  <c r="I1182" i="15"/>
  <c r="J1182" i="15"/>
  <c r="K1182" i="15"/>
  <c r="L1182" i="15"/>
  <c r="A1183" i="15"/>
  <c r="B1183" i="15"/>
  <c r="C1183" i="15"/>
  <c r="D1183" i="15"/>
  <c r="E1183" i="15"/>
  <c r="F1183" i="15"/>
  <c r="G1183" i="15"/>
  <c r="H1183" i="15"/>
  <c r="I1183" i="15"/>
  <c r="J1183" i="15"/>
  <c r="K1183" i="15"/>
  <c r="L1183" i="15"/>
  <c r="A1184" i="15"/>
  <c r="B1184" i="15"/>
  <c r="C1184" i="15"/>
  <c r="D1184" i="15"/>
  <c r="E1184" i="15"/>
  <c r="F1184" i="15"/>
  <c r="G1184" i="15"/>
  <c r="H1184" i="15"/>
  <c r="I1184" i="15"/>
  <c r="J1184" i="15"/>
  <c r="K1184" i="15"/>
  <c r="L1184" i="15"/>
  <c r="A1185" i="15"/>
  <c r="B1185" i="15"/>
  <c r="C1185" i="15"/>
  <c r="D1185" i="15"/>
  <c r="E1185" i="15"/>
  <c r="F1185" i="15"/>
  <c r="G1185" i="15"/>
  <c r="H1185" i="15"/>
  <c r="I1185" i="15"/>
  <c r="J1185" i="15"/>
  <c r="K1185" i="15"/>
  <c r="L1185" i="15"/>
  <c r="A1186" i="15"/>
  <c r="B1186" i="15"/>
  <c r="C1186" i="15"/>
  <c r="D1186" i="15"/>
  <c r="E1186" i="15"/>
  <c r="F1186" i="15"/>
  <c r="G1186" i="15"/>
  <c r="H1186" i="15"/>
  <c r="I1186" i="15"/>
  <c r="J1186" i="15"/>
  <c r="K1186" i="15"/>
  <c r="L1186" i="15"/>
  <c r="A1187" i="15"/>
  <c r="B1187" i="15"/>
  <c r="C1187" i="15"/>
  <c r="D1187" i="15"/>
  <c r="E1187" i="15"/>
  <c r="F1187" i="15"/>
  <c r="G1187" i="15"/>
  <c r="H1187" i="15"/>
  <c r="I1187" i="15"/>
  <c r="J1187" i="15"/>
  <c r="K1187" i="15"/>
  <c r="L1187" i="15"/>
  <c r="A1188" i="15"/>
  <c r="B1188" i="15"/>
  <c r="C1188" i="15"/>
  <c r="D1188" i="15"/>
  <c r="E1188" i="15"/>
  <c r="F1188" i="15"/>
  <c r="G1188" i="15"/>
  <c r="H1188" i="15"/>
  <c r="I1188" i="15"/>
  <c r="J1188" i="15"/>
  <c r="K1188" i="15"/>
  <c r="L1188" i="15"/>
  <c r="A1189" i="15"/>
  <c r="B1189" i="15"/>
  <c r="C1189" i="15"/>
  <c r="D1189" i="15"/>
  <c r="E1189" i="15"/>
  <c r="F1189" i="15"/>
  <c r="G1189" i="15"/>
  <c r="H1189" i="15"/>
  <c r="I1189" i="15"/>
  <c r="J1189" i="15"/>
  <c r="K1189" i="15"/>
  <c r="L1189" i="15"/>
  <c r="A1190" i="15"/>
  <c r="B1190" i="15"/>
  <c r="C1190" i="15"/>
  <c r="D1190" i="15"/>
  <c r="E1190" i="15"/>
  <c r="F1190" i="15"/>
  <c r="G1190" i="15"/>
  <c r="H1190" i="15"/>
  <c r="I1190" i="15"/>
  <c r="J1190" i="15"/>
  <c r="K1190" i="15"/>
  <c r="L1190" i="15"/>
  <c r="A1191" i="15"/>
  <c r="B1191" i="15"/>
  <c r="C1191" i="15"/>
  <c r="D1191" i="15"/>
  <c r="E1191" i="15"/>
  <c r="F1191" i="15"/>
  <c r="G1191" i="15"/>
  <c r="H1191" i="15"/>
  <c r="I1191" i="15"/>
  <c r="J1191" i="15"/>
  <c r="K1191" i="15"/>
  <c r="L1191" i="15"/>
  <c r="A1192" i="15"/>
  <c r="B1192" i="15"/>
  <c r="C1192" i="15"/>
  <c r="D1192" i="15"/>
  <c r="E1192" i="15"/>
  <c r="F1192" i="15"/>
  <c r="G1192" i="15"/>
  <c r="H1192" i="15"/>
  <c r="I1192" i="15"/>
  <c r="J1192" i="15"/>
  <c r="K1192" i="15"/>
  <c r="L1192" i="15"/>
  <c r="A1193" i="15"/>
  <c r="B1193" i="15"/>
  <c r="C1193" i="15"/>
  <c r="D1193" i="15"/>
  <c r="E1193" i="15"/>
  <c r="F1193" i="15"/>
  <c r="G1193" i="15"/>
  <c r="H1193" i="15"/>
  <c r="I1193" i="15"/>
  <c r="J1193" i="15"/>
  <c r="K1193" i="15"/>
  <c r="L1193" i="15"/>
  <c r="A1194" i="15"/>
  <c r="B1194" i="15"/>
  <c r="C1194" i="15"/>
  <c r="D1194" i="15"/>
  <c r="E1194" i="15"/>
  <c r="F1194" i="15"/>
  <c r="G1194" i="15"/>
  <c r="H1194" i="15"/>
  <c r="I1194" i="15"/>
  <c r="J1194" i="15"/>
  <c r="K1194" i="15"/>
  <c r="L1194" i="15"/>
  <c r="A1195" i="15"/>
  <c r="B1195" i="15"/>
  <c r="C1195" i="15"/>
  <c r="D1195" i="15"/>
  <c r="E1195" i="15"/>
  <c r="F1195" i="15"/>
  <c r="G1195" i="15"/>
  <c r="H1195" i="15"/>
  <c r="I1195" i="15"/>
  <c r="J1195" i="15"/>
  <c r="K1195" i="15"/>
  <c r="L1195" i="15"/>
  <c r="A1196" i="15"/>
  <c r="B1196" i="15"/>
  <c r="C1196" i="15"/>
  <c r="D1196" i="15"/>
  <c r="E1196" i="15"/>
  <c r="F1196" i="15"/>
  <c r="G1196" i="15"/>
  <c r="H1196" i="15"/>
  <c r="I1196" i="15"/>
  <c r="J1196" i="15"/>
  <c r="K1196" i="15"/>
  <c r="L1196" i="15"/>
  <c r="A1197" i="15"/>
  <c r="B1197" i="15"/>
  <c r="C1197" i="15"/>
  <c r="D1197" i="15"/>
  <c r="E1197" i="15"/>
  <c r="F1197" i="15"/>
  <c r="G1197" i="15"/>
  <c r="H1197" i="15"/>
  <c r="I1197" i="15"/>
  <c r="J1197" i="15"/>
  <c r="K1197" i="15"/>
  <c r="L1197" i="15"/>
  <c r="A1198" i="15"/>
  <c r="B1198" i="15"/>
  <c r="C1198" i="15"/>
  <c r="D1198" i="15"/>
  <c r="E1198" i="15"/>
  <c r="F1198" i="15"/>
  <c r="G1198" i="15"/>
  <c r="H1198" i="15"/>
  <c r="I1198" i="15"/>
  <c r="J1198" i="15"/>
  <c r="K1198" i="15"/>
  <c r="L1198" i="15"/>
  <c r="A1199" i="15"/>
  <c r="B1199" i="15"/>
  <c r="C1199" i="15"/>
  <c r="D1199" i="15"/>
  <c r="E1199" i="15"/>
  <c r="F1199" i="15"/>
  <c r="G1199" i="15"/>
  <c r="H1199" i="15"/>
  <c r="I1199" i="15"/>
  <c r="J1199" i="15"/>
  <c r="K1199" i="15"/>
  <c r="L1199" i="15"/>
  <c r="A1200" i="15"/>
  <c r="B1200" i="15"/>
  <c r="C1200" i="15"/>
  <c r="D1200" i="15"/>
  <c r="E1200" i="15"/>
  <c r="F1200" i="15"/>
  <c r="G1200" i="15"/>
  <c r="H1200" i="15"/>
  <c r="I1200" i="15"/>
  <c r="J1200" i="15"/>
  <c r="K1200" i="15"/>
  <c r="L1200" i="15"/>
  <c r="A1201" i="15"/>
  <c r="B1201" i="15"/>
  <c r="C1201" i="15"/>
  <c r="D1201" i="15"/>
  <c r="E1201" i="15"/>
  <c r="F1201" i="15"/>
  <c r="G1201" i="15"/>
  <c r="H1201" i="15"/>
  <c r="I1201" i="15"/>
  <c r="J1201" i="15"/>
  <c r="K1201" i="15"/>
  <c r="L1201" i="15"/>
  <c r="A1202" i="15"/>
  <c r="B1202" i="15"/>
  <c r="C1202" i="15"/>
  <c r="D1202" i="15"/>
  <c r="E1202" i="15"/>
  <c r="F1202" i="15"/>
  <c r="G1202" i="15"/>
  <c r="H1202" i="15"/>
  <c r="I1202" i="15"/>
  <c r="J1202" i="15"/>
  <c r="K1202" i="15"/>
  <c r="L1202" i="15"/>
  <c r="A1203" i="15"/>
  <c r="B1203" i="15"/>
  <c r="C1203" i="15"/>
  <c r="D1203" i="15"/>
  <c r="E1203" i="15"/>
  <c r="F1203" i="15"/>
  <c r="G1203" i="15"/>
  <c r="H1203" i="15"/>
  <c r="I1203" i="15"/>
  <c r="J1203" i="15"/>
  <c r="K1203" i="15"/>
  <c r="L1203" i="15"/>
  <c r="A1204" i="15"/>
  <c r="B1204" i="15"/>
  <c r="C1204" i="15"/>
  <c r="D1204" i="15"/>
  <c r="E1204" i="15"/>
  <c r="F1204" i="15"/>
  <c r="G1204" i="15"/>
  <c r="H1204" i="15"/>
  <c r="I1204" i="15"/>
  <c r="J1204" i="15"/>
  <c r="K1204" i="15"/>
  <c r="L1204" i="15"/>
  <c r="A1205" i="15"/>
  <c r="B1205" i="15"/>
  <c r="C1205" i="15"/>
  <c r="D1205" i="15"/>
  <c r="E1205" i="15"/>
  <c r="F1205" i="15"/>
  <c r="G1205" i="15"/>
  <c r="H1205" i="15"/>
  <c r="I1205" i="15"/>
  <c r="J1205" i="15"/>
  <c r="K1205" i="15"/>
  <c r="L1205" i="15"/>
  <c r="A1206" i="15"/>
  <c r="B1206" i="15"/>
  <c r="C1206" i="15"/>
  <c r="D1206" i="15"/>
  <c r="E1206" i="15"/>
  <c r="F1206" i="15"/>
  <c r="G1206" i="15"/>
  <c r="H1206" i="15"/>
  <c r="I1206" i="15"/>
  <c r="J1206" i="15"/>
  <c r="K1206" i="15"/>
  <c r="L1206" i="15"/>
  <c r="A1207" i="15"/>
  <c r="B1207" i="15"/>
  <c r="C1207" i="15"/>
  <c r="D1207" i="15"/>
  <c r="E1207" i="15"/>
  <c r="F1207" i="15"/>
  <c r="G1207" i="15"/>
  <c r="H1207" i="15"/>
  <c r="I1207" i="15"/>
  <c r="J1207" i="15"/>
  <c r="K1207" i="15"/>
  <c r="L1207" i="15"/>
  <c r="A1208" i="15"/>
  <c r="B1208" i="15"/>
  <c r="C1208" i="15"/>
  <c r="D1208" i="15"/>
  <c r="E1208" i="15"/>
  <c r="F1208" i="15"/>
  <c r="G1208" i="15"/>
  <c r="H1208" i="15"/>
  <c r="I1208" i="15"/>
  <c r="J1208" i="15"/>
  <c r="K1208" i="15"/>
  <c r="L1208" i="15"/>
  <c r="A1209" i="15"/>
  <c r="B1209" i="15"/>
  <c r="C1209" i="15"/>
  <c r="D1209" i="15"/>
  <c r="E1209" i="15"/>
  <c r="F1209" i="15"/>
  <c r="G1209" i="15"/>
  <c r="H1209" i="15"/>
  <c r="I1209" i="15"/>
  <c r="J1209" i="15"/>
  <c r="K1209" i="15"/>
  <c r="L1209" i="15"/>
  <c r="A1210" i="15"/>
  <c r="B1210" i="15"/>
  <c r="C1210" i="15"/>
  <c r="D1210" i="15"/>
  <c r="E1210" i="15"/>
  <c r="F1210" i="15"/>
  <c r="G1210" i="15"/>
  <c r="H1210" i="15"/>
  <c r="I1210" i="15"/>
  <c r="J1210" i="15"/>
  <c r="K1210" i="15"/>
  <c r="L1210" i="15"/>
  <c r="A1211" i="15"/>
  <c r="B1211" i="15"/>
  <c r="C1211" i="15"/>
  <c r="D1211" i="15"/>
  <c r="E1211" i="15"/>
  <c r="F1211" i="15"/>
  <c r="G1211" i="15"/>
  <c r="H1211" i="15"/>
  <c r="I1211" i="15"/>
  <c r="J1211" i="15"/>
  <c r="K1211" i="15"/>
  <c r="L1211" i="15"/>
  <c r="A1212" i="15"/>
  <c r="B1212" i="15"/>
  <c r="C1212" i="15"/>
  <c r="D1212" i="15"/>
  <c r="E1212" i="15"/>
  <c r="F1212" i="15"/>
  <c r="G1212" i="15"/>
  <c r="H1212" i="15"/>
  <c r="I1212" i="15"/>
  <c r="J1212" i="15"/>
  <c r="K1212" i="15"/>
  <c r="L1212" i="15"/>
  <c r="A1213" i="15"/>
  <c r="B1213" i="15"/>
  <c r="C1213" i="15"/>
  <c r="D1213" i="15"/>
  <c r="E1213" i="15"/>
  <c r="F1213" i="15"/>
  <c r="G1213" i="15"/>
  <c r="H1213" i="15"/>
  <c r="I1213" i="15"/>
  <c r="J1213" i="15"/>
  <c r="K1213" i="15"/>
  <c r="L1213" i="15"/>
  <c r="A1214" i="15"/>
  <c r="B1214" i="15"/>
  <c r="C1214" i="15"/>
  <c r="D1214" i="15"/>
  <c r="E1214" i="15"/>
  <c r="F1214" i="15"/>
  <c r="G1214" i="15"/>
  <c r="H1214" i="15"/>
  <c r="I1214" i="15"/>
  <c r="J1214" i="15"/>
  <c r="K1214" i="15"/>
  <c r="L1214" i="15"/>
  <c r="A1215" i="15"/>
  <c r="B1215" i="15"/>
  <c r="C1215" i="15"/>
  <c r="D1215" i="15"/>
  <c r="E1215" i="15"/>
  <c r="F1215" i="15"/>
  <c r="G1215" i="15"/>
  <c r="H1215" i="15"/>
  <c r="I1215" i="15"/>
  <c r="J1215" i="15"/>
  <c r="K1215" i="15"/>
  <c r="L1215" i="15"/>
  <c r="A1216" i="15"/>
  <c r="B1216" i="15"/>
  <c r="C1216" i="15"/>
  <c r="D1216" i="15"/>
  <c r="E1216" i="15"/>
  <c r="F1216" i="15"/>
  <c r="G1216" i="15"/>
  <c r="H1216" i="15"/>
  <c r="I1216" i="15"/>
  <c r="J1216" i="15"/>
  <c r="K1216" i="15"/>
  <c r="L1216" i="15"/>
  <c r="A1217" i="15"/>
  <c r="B1217" i="15"/>
  <c r="C1217" i="15"/>
  <c r="D1217" i="15"/>
  <c r="E1217" i="15"/>
  <c r="F1217" i="15"/>
  <c r="G1217" i="15"/>
  <c r="H1217" i="15"/>
  <c r="I1217" i="15"/>
  <c r="J1217" i="15"/>
  <c r="K1217" i="15"/>
  <c r="L1217" i="15"/>
  <c r="A1218" i="15"/>
  <c r="B1218" i="15"/>
  <c r="C1218" i="15"/>
  <c r="D1218" i="15"/>
  <c r="E1218" i="15"/>
  <c r="F1218" i="15"/>
  <c r="G1218" i="15"/>
  <c r="H1218" i="15"/>
  <c r="I1218" i="15"/>
  <c r="J1218" i="15"/>
  <c r="K1218" i="15"/>
  <c r="L1218" i="15"/>
  <c r="A1219" i="15"/>
  <c r="B1219" i="15"/>
  <c r="C1219" i="15"/>
  <c r="D1219" i="15"/>
  <c r="E1219" i="15"/>
  <c r="F1219" i="15"/>
  <c r="G1219" i="15"/>
  <c r="H1219" i="15"/>
  <c r="I1219" i="15"/>
  <c r="J1219" i="15"/>
  <c r="K1219" i="15"/>
  <c r="L1219" i="15"/>
  <c r="A1220" i="15"/>
  <c r="B1220" i="15"/>
  <c r="C1220" i="15"/>
  <c r="D1220" i="15"/>
  <c r="E1220" i="15"/>
  <c r="F1220" i="15"/>
  <c r="G1220" i="15"/>
  <c r="H1220" i="15"/>
  <c r="I1220" i="15"/>
  <c r="J1220" i="15"/>
  <c r="K1220" i="15"/>
  <c r="L1220" i="15"/>
  <c r="A1221" i="15"/>
  <c r="B1221" i="15"/>
  <c r="C1221" i="15"/>
  <c r="D1221" i="15"/>
  <c r="E1221" i="15"/>
  <c r="F1221" i="15"/>
  <c r="G1221" i="15"/>
  <c r="H1221" i="15"/>
  <c r="I1221" i="15"/>
  <c r="J1221" i="15"/>
  <c r="K1221" i="15"/>
  <c r="L1221" i="15"/>
  <c r="A1222" i="15"/>
  <c r="B1222" i="15"/>
  <c r="C1222" i="15"/>
  <c r="D1222" i="15"/>
  <c r="E1222" i="15"/>
  <c r="F1222" i="15"/>
  <c r="G1222" i="15"/>
  <c r="H1222" i="15"/>
  <c r="I1222" i="15"/>
  <c r="J1222" i="15"/>
  <c r="K1222" i="15"/>
  <c r="L1222" i="15"/>
  <c r="A1223" i="15"/>
  <c r="B1223" i="15"/>
  <c r="C1223" i="15"/>
  <c r="D1223" i="15"/>
  <c r="E1223" i="15"/>
  <c r="F1223" i="15"/>
  <c r="G1223" i="15"/>
  <c r="H1223" i="15"/>
  <c r="I1223" i="15"/>
  <c r="J1223" i="15"/>
  <c r="K1223" i="15"/>
  <c r="L1223" i="15"/>
  <c r="A1224" i="15"/>
  <c r="B1224" i="15"/>
  <c r="C1224" i="15"/>
  <c r="D1224" i="15"/>
  <c r="E1224" i="15"/>
  <c r="F1224" i="15"/>
  <c r="G1224" i="15"/>
  <c r="H1224" i="15"/>
  <c r="I1224" i="15"/>
  <c r="J1224" i="15"/>
  <c r="K1224" i="15"/>
  <c r="L1224" i="15"/>
  <c r="A1225" i="15"/>
  <c r="B1225" i="15"/>
  <c r="C1225" i="15"/>
  <c r="D1225" i="15"/>
  <c r="E1225" i="15"/>
  <c r="F1225" i="15"/>
  <c r="G1225" i="15"/>
  <c r="H1225" i="15"/>
  <c r="I1225" i="15"/>
  <c r="J1225" i="15"/>
  <c r="K1225" i="15"/>
  <c r="L1225" i="15"/>
  <c r="A1226" i="15"/>
  <c r="B1226" i="15"/>
  <c r="C1226" i="15"/>
  <c r="D1226" i="15"/>
  <c r="E1226" i="15"/>
  <c r="F1226" i="15"/>
  <c r="G1226" i="15"/>
  <c r="H1226" i="15"/>
  <c r="I1226" i="15"/>
  <c r="J1226" i="15"/>
  <c r="K1226" i="15"/>
  <c r="L1226" i="15"/>
  <c r="A1227" i="15"/>
  <c r="B1227" i="15"/>
  <c r="C1227" i="15"/>
  <c r="D1227" i="15"/>
  <c r="E1227" i="15"/>
  <c r="F1227" i="15"/>
  <c r="G1227" i="15"/>
  <c r="H1227" i="15"/>
  <c r="I1227" i="15"/>
  <c r="J1227" i="15"/>
  <c r="K1227" i="15"/>
  <c r="L1227" i="15"/>
  <c r="A1228" i="15"/>
  <c r="B1228" i="15"/>
  <c r="C1228" i="15"/>
  <c r="D1228" i="15"/>
  <c r="E1228" i="15"/>
  <c r="F1228" i="15"/>
  <c r="G1228" i="15"/>
  <c r="H1228" i="15"/>
  <c r="I1228" i="15"/>
  <c r="J1228" i="15"/>
  <c r="K1228" i="15"/>
  <c r="L1228" i="15"/>
  <c r="A1229" i="15"/>
  <c r="B1229" i="15"/>
  <c r="C1229" i="15"/>
  <c r="D1229" i="15"/>
  <c r="E1229" i="15"/>
  <c r="F1229" i="15"/>
  <c r="G1229" i="15"/>
  <c r="H1229" i="15"/>
  <c r="I1229" i="15"/>
  <c r="J1229" i="15"/>
  <c r="K1229" i="15"/>
  <c r="L1229" i="15"/>
  <c r="A1230" i="15"/>
  <c r="B1230" i="15"/>
  <c r="C1230" i="15"/>
  <c r="D1230" i="15"/>
  <c r="E1230" i="15"/>
  <c r="F1230" i="15"/>
  <c r="G1230" i="15"/>
  <c r="H1230" i="15"/>
  <c r="I1230" i="15"/>
  <c r="J1230" i="15"/>
  <c r="K1230" i="15"/>
  <c r="L1230" i="15"/>
  <c r="A1231" i="15"/>
  <c r="B1231" i="15"/>
  <c r="C1231" i="15"/>
  <c r="D1231" i="15"/>
  <c r="E1231" i="15"/>
  <c r="F1231" i="15"/>
  <c r="G1231" i="15"/>
  <c r="H1231" i="15"/>
  <c r="I1231" i="15"/>
  <c r="J1231" i="15"/>
  <c r="K1231" i="15"/>
  <c r="L1231" i="15"/>
  <c r="A1232" i="15"/>
  <c r="B1232" i="15"/>
  <c r="C1232" i="15"/>
  <c r="D1232" i="15"/>
  <c r="E1232" i="15"/>
  <c r="F1232" i="15"/>
  <c r="G1232" i="15"/>
  <c r="H1232" i="15"/>
  <c r="I1232" i="15"/>
  <c r="J1232" i="15"/>
  <c r="K1232" i="15"/>
  <c r="L1232" i="15"/>
  <c r="A1233" i="15"/>
  <c r="B1233" i="15"/>
  <c r="C1233" i="15"/>
  <c r="D1233" i="15"/>
  <c r="E1233" i="15"/>
  <c r="F1233" i="15"/>
  <c r="G1233" i="15"/>
  <c r="H1233" i="15"/>
  <c r="I1233" i="15"/>
  <c r="J1233" i="15"/>
  <c r="K1233" i="15"/>
  <c r="L1233" i="15"/>
  <c r="A1234" i="15"/>
  <c r="B1234" i="15"/>
  <c r="C1234" i="15"/>
  <c r="D1234" i="15"/>
  <c r="E1234" i="15"/>
  <c r="F1234" i="15"/>
  <c r="G1234" i="15"/>
  <c r="H1234" i="15"/>
  <c r="I1234" i="15"/>
  <c r="J1234" i="15"/>
  <c r="K1234" i="15"/>
  <c r="L1234" i="15"/>
  <c r="A1235" i="15"/>
  <c r="B1235" i="15"/>
  <c r="C1235" i="15"/>
  <c r="D1235" i="15"/>
  <c r="E1235" i="15"/>
  <c r="F1235" i="15"/>
  <c r="G1235" i="15"/>
  <c r="H1235" i="15"/>
  <c r="I1235" i="15"/>
  <c r="J1235" i="15"/>
  <c r="K1235" i="15"/>
  <c r="L1235" i="15"/>
  <c r="A1236" i="15"/>
  <c r="B1236" i="15"/>
  <c r="C1236" i="15"/>
  <c r="D1236" i="15"/>
  <c r="E1236" i="15"/>
  <c r="F1236" i="15"/>
  <c r="G1236" i="15"/>
  <c r="H1236" i="15"/>
  <c r="I1236" i="15"/>
  <c r="J1236" i="15"/>
  <c r="K1236" i="15"/>
  <c r="L1236" i="15"/>
  <c r="A1237" i="15"/>
  <c r="B1237" i="15"/>
  <c r="C1237" i="15"/>
  <c r="D1237" i="15"/>
  <c r="E1237" i="15"/>
  <c r="F1237" i="15"/>
  <c r="G1237" i="15"/>
  <c r="H1237" i="15"/>
  <c r="I1237" i="15"/>
  <c r="J1237" i="15"/>
  <c r="K1237" i="15"/>
  <c r="L1237" i="15"/>
  <c r="A1238" i="15"/>
  <c r="B1238" i="15"/>
  <c r="C1238" i="15"/>
  <c r="D1238" i="15"/>
  <c r="E1238" i="15"/>
  <c r="F1238" i="15"/>
  <c r="G1238" i="15"/>
  <c r="H1238" i="15"/>
  <c r="I1238" i="15"/>
  <c r="J1238" i="15"/>
  <c r="K1238" i="15"/>
  <c r="L1238" i="15"/>
  <c r="A1239" i="15"/>
  <c r="B1239" i="15"/>
  <c r="C1239" i="15"/>
  <c r="D1239" i="15"/>
  <c r="E1239" i="15"/>
  <c r="F1239" i="15"/>
  <c r="G1239" i="15"/>
  <c r="H1239" i="15"/>
  <c r="I1239" i="15"/>
  <c r="J1239" i="15"/>
  <c r="K1239" i="15"/>
  <c r="L1239" i="15"/>
  <c r="A1240" i="15"/>
  <c r="B1240" i="15"/>
  <c r="C1240" i="15"/>
  <c r="D1240" i="15"/>
  <c r="E1240" i="15"/>
  <c r="F1240" i="15"/>
  <c r="G1240" i="15"/>
  <c r="H1240" i="15"/>
  <c r="I1240" i="15"/>
  <c r="J1240" i="15"/>
  <c r="K1240" i="15"/>
  <c r="L1240" i="15"/>
  <c r="A1241" i="15"/>
  <c r="B1241" i="15"/>
  <c r="C1241" i="15"/>
  <c r="D1241" i="15"/>
  <c r="E1241" i="15"/>
  <c r="F1241" i="15"/>
  <c r="G1241" i="15"/>
  <c r="H1241" i="15"/>
  <c r="I1241" i="15"/>
  <c r="J1241" i="15"/>
  <c r="K1241" i="15"/>
  <c r="L1241" i="15"/>
  <c r="A1242" i="15"/>
  <c r="B1242" i="15"/>
  <c r="C1242" i="15"/>
  <c r="D1242" i="15"/>
  <c r="E1242" i="15"/>
  <c r="F1242" i="15"/>
  <c r="G1242" i="15"/>
  <c r="H1242" i="15"/>
  <c r="I1242" i="15"/>
  <c r="J1242" i="15"/>
  <c r="K1242" i="15"/>
  <c r="L1242" i="15"/>
  <c r="A1243" i="15"/>
  <c r="B1243" i="15"/>
  <c r="C1243" i="15"/>
  <c r="D1243" i="15"/>
  <c r="E1243" i="15"/>
  <c r="F1243" i="15"/>
  <c r="G1243" i="15"/>
  <c r="H1243" i="15"/>
  <c r="I1243" i="15"/>
  <c r="J1243" i="15"/>
  <c r="K1243" i="15"/>
  <c r="L1243" i="15"/>
  <c r="A1244" i="15"/>
  <c r="B1244" i="15"/>
  <c r="C1244" i="15"/>
  <c r="D1244" i="15"/>
  <c r="E1244" i="15"/>
  <c r="F1244" i="15"/>
  <c r="G1244" i="15"/>
  <c r="H1244" i="15"/>
  <c r="I1244" i="15"/>
  <c r="J1244" i="15"/>
  <c r="K1244" i="15"/>
  <c r="L1244" i="15"/>
  <c r="A1245" i="15"/>
  <c r="B1245" i="15"/>
  <c r="C1245" i="15"/>
  <c r="D1245" i="15"/>
  <c r="E1245" i="15"/>
  <c r="F1245" i="15"/>
  <c r="G1245" i="15"/>
  <c r="H1245" i="15"/>
  <c r="I1245" i="15"/>
  <c r="J1245" i="15"/>
  <c r="K1245" i="15"/>
  <c r="L1245" i="15"/>
  <c r="A1246" i="15"/>
  <c r="B1246" i="15"/>
  <c r="C1246" i="15"/>
  <c r="D1246" i="15"/>
  <c r="E1246" i="15"/>
  <c r="F1246" i="15"/>
  <c r="G1246" i="15"/>
  <c r="H1246" i="15"/>
  <c r="I1246" i="15"/>
  <c r="J1246" i="15"/>
  <c r="K1246" i="15"/>
  <c r="L1246" i="15"/>
  <c r="A1247" i="15"/>
  <c r="B1247" i="15"/>
  <c r="C1247" i="15"/>
  <c r="D1247" i="15"/>
  <c r="E1247" i="15"/>
  <c r="F1247" i="15"/>
  <c r="G1247" i="15"/>
  <c r="H1247" i="15"/>
  <c r="I1247" i="15"/>
  <c r="J1247" i="15"/>
  <c r="K1247" i="15"/>
  <c r="L1247" i="15"/>
  <c r="A1248" i="15"/>
  <c r="B1248" i="15"/>
  <c r="C1248" i="15"/>
  <c r="D1248" i="15"/>
  <c r="E1248" i="15"/>
  <c r="F1248" i="15"/>
  <c r="G1248" i="15"/>
  <c r="H1248" i="15"/>
  <c r="I1248" i="15"/>
  <c r="J1248" i="15"/>
  <c r="K1248" i="15"/>
  <c r="L1248" i="15"/>
  <c r="A1249" i="15"/>
  <c r="B1249" i="15"/>
  <c r="C1249" i="15"/>
  <c r="D1249" i="15"/>
  <c r="E1249" i="15"/>
  <c r="F1249" i="15"/>
  <c r="G1249" i="15"/>
  <c r="H1249" i="15"/>
  <c r="I1249" i="15"/>
  <c r="J1249" i="15"/>
  <c r="K1249" i="15"/>
  <c r="L1249" i="15"/>
  <c r="A1250" i="15"/>
  <c r="B1250" i="15"/>
  <c r="C1250" i="15"/>
  <c r="D1250" i="15"/>
  <c r="E1250" i="15"/>
  <c r="F1250" i="15"/>
  <c r="G1250" i="15"/>
  <c r="H1250" i="15"/>
  <c r="I1250" i="15"/>
  <c r="J1250" i="15"/>
  <c r="K1250" i="15"/>
  <c r="L1250" i="15"/>
  <c r="A1251" i="15"/>
  <c r="B1251" i="15"/>
  <c r="C1251" i="15"/>
  <c r="D1251" i="15"/>
  <c r="E1251" i="15"/>
  <c r="F1251" i="15"/>
  <c r="G1251" i="15"/>
  <c r="H1251" i="15"/>
  <c r="I1251" i="15"/>
  <c r="J1251" i="15"/>
  <c r="K1251" i="15"/>
  <c r="L1251" i="15"/>
  <c r="A1252" i="15"/>
  <c r="B1252" i="15"/>
  <c r="C1252" i="15"/>
  <c r="D1252" i="15"/>
  <c r="E1252" i="15"/>
  <c r="F1252" i="15"/>
  <c r="G1252" i="15"/>
  <c r="H1252" i="15"/>
  <c r="I1252" i="15"/>
  <c r="J1252" i="15"/>
  <c r="K1252" i="15"/>
  <c r="L1252" i="15"/>
  <c r="A1253" i="15"/>
  <c r="B1253" i="15"/>
  <c r="C1253" i="15"/>
  <c r="D1253" i="15"/>
  <c r="E1253" i="15"/>
  <c r="F1253" i="15"/>
  <c r="G1253" i="15"/>
  <c r="H1253" i="15"/>
  <c r="I1253" i="15"/>
  <c r="J1253" i="15"/>
  <c r="K1253" i="15"/>
  <c r="L1253" i="15"/>
  <c r="A1254" i="15"/>
  <c r="B1254" i="15"/>
  <c r="C1254" i="15"/>
  <c r="D1254" i="15"/>
  <c r="E1254" i="15"/>
  <c r="F1254" i="15"/>
  <c r="G1254" i="15"/>
  <c r="H1254" i="15"/>
  <c r="I1254" i="15"/>
  <c r="J1254" i="15"/>
  <c r="K1254" i="15"/>
  <c r="L1254" i="15"/>
  <c r="A1255" i="15"/>
  <c r="B1255" i="15"/>
  <c r="C1255" i="15"/>
  <c r="D1255" i="15"/>
  <c r="E1255" i="15"/>
  <c r="F1255" i="15"/>
  <c r="G1255" i="15"/>
  <c r="H1255" i="15"/>
  <c r="I1255" i="15"/>
  <c r="J1255" i="15"/>
  <c r="K1255" i="15"/>
  <c r="L1255" i="15"/>
  <c r="A1256" i="15"/>
  <c r="B1256" i="15"/>
  <c r="C1256" i="15"/>
  <c r="D1256" i="15"/>
  <c r="E1256" i="15"/>
  <c r="F1256" i="15"/>
  <c r="G1256" i="15"/>
  <c r="H1256" i="15"/>
  <c r="I1256" i="15"/>
  <c r="J1256" i="15"/>
  <c r="K1256" i="15"/>
  <c r="L1256" i="15"/>
  <c r="A1257" i="15"/>
  <c r="B1257" i="15"/>
  <c r="C1257" i="15"/>
  <c r="D1257" i="15"/>
  <c r="E1257" i="15"/>
  <c r="F1257" i="15"/>
  <c r="G1257" i="15"/>
  <c r="H1257" i="15"/>
  <c r="I1257" i="15"/>
  <c r="J1257" i="15"/>
  <c r="K1257" i="15"/>
  <c r="L1257" i="15"/>
  <c r="A1258" i="15"/>
  <c r="B1258" i="15"/>
  <c r="C1258" i="15"/>
  <c r="D1258" i="15"/>
  <c r="E1258" i="15"/>
  <c r="F1258" i="15"/>
  <c r="G1258" i="15"/>
  <c r="H1258" i="15"/>
  <c r="I1258" i="15"/>
  <c r="J1258" i="15"/>
  <c r="K1258" i="15"/>
  <c r="L1258" i="15"/>
  <c r="A1259" i="15"/>
  <c r="B1259" i="15"/>
  <c r="C1259" i="15"/>
  <c r="D1259" i="15"/>
  <c r="E1259" i="15"/>
  <c r="F1259" i="15"/>
  <c r="G1259" i="15"/>
  <c r="H1259" i="15"/>
  <c r="I1259" i="15"/>
  <c r="J1259" i="15"/>
  <c r="K1259" i="15"/>
  <c r="L1259" i="15"/>
  <c r="A1260" i="15"/>
  <c r="B1260" i="15"/>
  <c r="C1260" i="15"/>
  <c r="D1260" i="15"/>
  <c r="E1260" i="15"/>
  <c r="F1260" i="15"/>
  <c r="G1260" i="15"/>
  <c r="H1260" i="15"/>
  <c r="I1260" i="15"/>
  <c r="J1260" i="15"/>
  <c r="K1260" i="15"/>
  <c r="L1260" i="15"/>
  <c r="A1261" i="15"/>
  <c r="B1261" i="15"/>
  <c r="C1261" i="15"/>
  <c r="D1261" i="15"/>
  <c r="E1261" i="15"/>
  <c r="F1261" i="15"/>
  <c r="G1261" i="15"/>
  <c r="H1261" i="15"/>
  <c r="I1261" i="15"/>
  <c r="J1261" i="15"/>
  <c r="K1261" i="15"/>
  <c r="L1261" i="15"/>
  <c r="A1262" i="15"/>
  <c r="B1262" i="15"/>
  <c r="C1262" i="15"/>
  <c r="D1262" i="15"/>
  <c r="E1262" i="15"/>
  <c r="F1262" i="15"/>
  <c r="G1262" i="15"/>
  <c r="H1262" i="15"/>
  <c r="I1262" i="15"/>
  <c r="J1262" i="15"/>
  <c r="K1262" i="15"/>
  <c r="L1262" i="15"/>
  <c r="A1263" i="15"/>
  <c r="B1263" i="15"/>
  <c r="C1263" i="15"/>
  <c r="D1263" i="15"/>
  <c r="E1263" i="15"/>
  <c r="F1263" i="15"/>
  <c r="G1263" i="15"/>
  <c r="H1263" i="15"/>
  <c r="I1263" i="15"/>
  <c r="J1263" i="15"/>
  <c r="K1263" i="15"/>
  <c r="L1263" i="15"/>
  <c r="A1264" i="15"/>
  <c r="B1264" i="15"/>
  <c r="C1264" i="15"/>
  <c r="D1264" i="15"/>
  <c r="E1264" i="15"/>
  <c r="F1264" i="15"/>
  <c r="G1264" i="15"/>
  <c r="H1264" i="15"/>
  <c r="I1264" i="15"/>
  <c r="J1264" i="15"/>
  <c r="K1264" i="15"/>
  <c r="L1264" i="15"/>
  <c r="A1265" i="15"/>
  <c r="B1265" i="15"/>
  <c r="C1265" i="15"/>
  <c r="D1265" i="15"/>
  <c r="E1265" i="15"/>
  <c r="F1265" i="15"/>
  <c r="G1265" i="15"/>
  <c r="H1265" i="15"/>
  <c r="I1265" i="15"/>
  <c r="J1265" i="15"/>
  <c r="K1265" i="15"/>
  <c r="L1265" i="15"/>
  <c r="A1266" i="15"/>
  <c r="B1266" i="15"/>
  <c r="C1266" i="15"/>
  <c r="D1266" i="15"/>
  <c r="E1266" i="15"/>
  <c r="F1266" i="15"/>
  <c r="G1266" i="15"/>
  <c r="H1266" i="15"/>
  <c r="I1266" i="15"/>
  <c r="J1266" i="15"/>
  <c r="K1266" i="15"/>
  <c r="L1266" i="15"/>
  <c r="A1267" i="15"/>
  <c r="B1267" i="15"/>
  <c r="C1267" i="15"/>
  <c r="D1267" i="15"/>
  <c r="E1267" i="15"/>
  <c r="F1267" i="15"/>
  <c r="G1267" i="15"/>
  <c r="H1267" i="15"/>
  <c r="I1267" i="15"/>
  <c r="J1267" i="15"/>
  <c r="K1267" i="15"/>
  <c r="L1267" i="15"/>
  <c r="A1268" i="15"/>
  <c r="B1268" i="15"/>
  <c r="C1268" i="15"/>
  <c r="D1268" i="15"/>
  <c r="E1268" i="15"/>
  <c r="F1268" i="15"/>
  <c r="G1268" i="15"/>
  <c r="H1268" i="15"/>
  <c r="I1268" i="15"/>
  <c r="J1268" i="15"/>
  <c r="K1268" i="15"/>
  <c r="L1268" i="15"/>
  <c r="A1269" i="15"/>
  <c r="B1269" i="15"/>
  <c r="C1269" i="15"/>
  <c r="D1269" i="15"/>
  <c r="E1269" i="15"/>
  <c r="F1269" i="15"/>
  <c r="G1269" i="15"/>
  <c r="H1269" i="15"/>
  <c r="I1269" i="15"/>
  <c r="J1269" i="15"/>
  <c r="K1269" i="15"/>
  <c r="L1269" i="15"/>
  <c r="A1270" i="15"/>
  <c r="B1270" i="15"/>
  <c r="C1270" i="15"/>
  <c r="D1270" i="15"/>
  <c r="E1270" i="15"/>
  <c r="F1270" i="15"/>
  <c r="G1270" i="15"/>
  <c r="H1270" i="15"/>
  <c r="I1270" i="15"/>
  <c r="J1270" i="15"/>
  <c r="K1270" i="15"/>
  <c r="L1270" i="15"/>
  <c r="A1271" i="15"/>
  <c r="B1271" i="15"/>
  <c r="C1271" i="15"/>
  <c r="D1271" i="15"/>
  <c r="E1271" i="15"/>
  <c r="F1271" i="15"/>
  <c r="G1271" i="15"/>
  <c r="H1271" i="15"/>
  <c r="I1271" i="15"/>
  <c r="J1271" i="15"/>
  <c r="K1271" i="15"/>
  <c r="L1271" i="15"/>
  <c r="A1272" i="15"/>
  <c r="B1272" i="15"/>
  <c r="C1272" i="15"/>
  <c r="D1272" i="15"/>
  <c r="E1272" i="15"/>
  <c r="F1272" i="15"/>
  <c r="G1272" i="15"/>
  <c r="H1272" i="15"/>
  <c r="I1272" i="15"/>
  <c r="J1272" i="15"/>
  <c r="K1272" i="15"/>
  <c r="L1272" i="15"/>
  <c r="A1273" i="15"/>
  <c r="B1273" i="15"/>
  <c r="C1273" i="15"/>
  <c r="D1273" i="15"/>
  <c r="E1273" i="15"/>
  <c r="F1273" i="15"/>
  <c r="G1273" i="15"/>
  <c r="H1273" i="15"/>
  <c r="I1273" i="15"/>
  <c r="J1273" i="15"/>
  <c r="K1273" i="15"/>
  <c r="L1273" i="15"/>
  <c r="A1274" i="15"/>
  <c r="B1274" i="15"/>
  <c r="C1274" i="15"/>
  <c r="D1274" i="15"/>
  <c r="E1274" i="15"/>
  <c r="F1274" i="15"/>
  <c r="G1274" i="15"/>
  <c r="H1274" i="15"/>
  <c r="I1274" i="15"/>
  <c r="J1274" i="15"/>
  <c r="K1274" i="15"/>
  <c r="L1274" i="15"/>
  <c r="A1275" i="15"/>
  <c r="B1275" i="15"/>
  <c r="C1275" i="15"/>
  <c r="D1275" i="15"/>
  <c r="E1275" i="15"/>
  <c r="F1275" i="15"/>
  <c r="G1275" i="15"/>
  <c r="H1275" i="15"/>
  <c r="I1275" i="15"/>
  <c r="J1275" i="15"/>
  <c r="K1275" i="15"/>
  <c r="L1275" i="15"/>
  <c r="A1276" i="15"/>
  <c r="B1276" i="15"/>
  <c r="C1276" i="15"/>
  <c r="D1276" i="15"/>
  <c r="E1276" i="15"/>
  <c r="F1276" i="15"/>
  <c r="G1276" i="15"/>
  <c r="H1276" i="15"/>
  <c r="I1276" i="15"/>
  <c r="J1276" i="15"/>
  <c r="K1276" i="15"/>
  <c r="L1276" i="15"/>
  <c r="A1277" i="15"/>
  <c r="B1277" i="15"/>
  <c r="C1277" i="15"/>
  <c r="D1277" i="15"/>
  <c r="E1277" i="15"/>
  <c r="F1277" i="15"/>
  <c r="G1277" i="15"/>
  <c r="H1277" i="15"/>
  <c r="I1277" i="15"/>
  <c r="J1277" i="15"/>
  <c r="K1277" i="15"/>
  <c r="L1277" i="15"/>
  <c r="A1278" i="15"/>
  <c r="B1278" i="15"/>
  <c r="C1278" i="15"/>
  <c r="D1278" i="15"/>
  <c r="E1278" i="15"/>
  <c r="F1278" i="15"/>
  <c r="G1278" i="15"/>
  <c r="H1278" i="15"/>
  <c r="I1278" i="15"/>
  <c r="J1278" i="15"/>
  <c r="K1278" i="15"/>
  <c r="L1278" i="15"/>
  <c r="A1279" i="15"/>
  <c r="B1279" i="15"/>
  <c r="C1279" i="15"/>
  <c r="D1279" i="15"/>
  <c r="E1279" i="15"/>
  <c r="F1279" i="15"/>
  <c r="G1279" i="15"/>
  <c r="H1279" i="15"/>
  <c r="I1279" i="15"/>
  <c r="J1279" i="15"/>
  <c r="K1279" i="15"/>
  <c r="L1279" i="15"/>
  <c r="A1280" i="15"/>
  <c r="B1280" i="15"/>
  <c r="C1280" i="15"/>
  <c r="D1280" i="15"/>
  <c r="E1280" i="15"/>
  <c r="F1280" i="15"/>
  <c r="G1280" i="15"/>
  <c r="H1280" i="15"/>
  <c r="I1280" i="15"/>
  <c r="J1280" i="15"/>
  <c r="K1280" i="15"/>
  <c r="L1280" i="15"/>
  <c r="A1281" i="15"/>
  <c r="B1281" i="15"/>
  <c r="C1281" i="15"/>
  <c r="D1281" i="15"/>
  <c r="E1281" i="15"/>
  <c r="F1281" i="15"/>
  <c r="G1281" i="15"/>
  <c r="H1281" i="15"/>
  <c r="I1281" i="15"/>
  <c r="J1281" i="15"/>
  <c r="K1281" i="15"/>
  <c r="L1281" i="15"/>
  <c r="A1282" i="15"/>
  <c r="B1282" i="15"/>
  <c r="C1282" i="15"/>
  <c r="D1282" i="15"/>
  <c r="E1282" i="15"/>
  <c r="F1282" i="15"/>
  <c r="G1282" i="15"/>
  <c r="H1282" i="15"/>
  <c r="I1282" i="15"/>
  <c r="J1282" i="15"/>
  <c r="K1282" i="15"/>
  <c r="L1282" i="15"/>
  <c r="A1283" i="15"/>
  <c r="B1283" i="15"/>
  <c r="C1283" i="15"/>
  <c r="D1283" i="15"/>
  <c r="E1283" i="15"/>
  <c r="F1283" i="15"/>
  <c r="G1283" i="15"/>
  <c r="H1283" i="15"/>
  <c r="I1283" i="15"/>
  <c r="J1283" i="15"/>
  <c r="K1283" i="15"/>
  <c r="L1283" i="15"/>
  <c r="A1284" i="15"/>
  <c r="B1284" i="15"/>
  <c r="C1284" i="15"/>
  <c r="D1284" i="15"/>
  <c r="E1284" i="15"/>
  <c r="F1284" i="15"/>
  <c r="G1284" i="15"/>
  <c r="H1284" i="15"/>
  <c r="I1284" i="15"/>
  <c r="J1284" i="15"/>
  <c r="K1284" i="15"/>
  <c r="L1284" i="15"/>
  <c r="A1285" i="15"/>
  <c r="B1285" i="15"/>
  <c r="C1285" i="15"/>
  <c r="D1285" i="15"/>
  <c r="E1285" i="15"/>
  <c r="F1285" i="15"/>
  <c r="G1285" i="15"/>
  <c r="H1285" i="15"/>
  <c r="I1285" i="15"/>
  <c r="J1285" i="15"/>
  <c r="K1285" i="15"/>
  <c r="L1285" i="15"/>
  <c r="A1286" i="15"/>
  <c r="B1286" i="15"/>
  <c r="C1286" i="15"/>
  <c r="D1286" i="15"/>
  <c r="E1286" i="15"/>
  <c r="F1286" i="15"/>
  <c r="G1286" i="15"/>
  <c r="H1286" i="15"/>
  <c r="I1286" i="15"/>
  <c r="J1286" i="15"/>
  <c r="K1286" i="15"/>
  <c r="L1286" i="15"/>
  <c r="A1287" i="15"/>
  <c r="B1287" i="15"/>
  <c r="C1287" i="15"/>
  <c r="D1287" i="15"/>
  <c r="E1287" i="15"/>
  <c r="F1287" i="15"/>
  <c r="G1287" i="15"/>
  <c r="H1287" i="15"/>
  <c r="I1287" i="15"/>
  <c r="J1287" i="15"/>
  <c r="K1287" i="15"/>
  <c r="L1287" i="15"/>
  <c r="A1288" i="15"/>
  <c r="B1288" i="15"/>
  <c r="C1288" i="15"/>
  <c r="D1288" i="15"/>
  <c r="E1288" i="15"/>
  <c r="F1288" i="15"/>
  <c r="G1288" i="15"/>
  <c r="H1288" i="15"/>
  <c r="I1288" i="15"/>
  <c r="J1288" i="15"/>
  <c r="K1288" i="15"/>
  <c r="L1288" i="15"/>
  <c r="A1289" i="15"/>
  <c r="B1289" i="15"/>
  <c r="C1289" i="15"/>
  <c r="D1289" i="15"/>
  <c r="E1289" i="15"/>
  <c r="F1289" i="15"/>
  <c r="G1289" i="15"/>
  <c r="H1289" i="15"/>
  <c r="I1289" i="15"/>
  <c r="J1289" i="15"/>
  <c r="K1289" i="15"/>
  <c r="L1289" i="15"/>
  <c r="A1290" i="15"/>
  <c r="B1290" i="15"/>
  <c r="C1290" i="15"/>
  <c r="D1290" i="15"/>
  <c r="E1290" i="15"/>
  <c r="F1290" i="15"/>
  <c r="G1290" i="15"/>
  <c r="H1290" i="15"/>
  <c r="I1290" i="15"/>
  <c r="J1290" i="15"/>
  <c r="K1290" i="15"/>
  <c r="L1290" i="15"/>
  <c r="A1291" i="15"/>
  <c r="B1291" i="15"/>
  <c r="C1291" i="15"/>
  <c r="D1291" i="15"/>
  <c r="E1291" i="15"/>
  <c r="F1291" i="15"/>
  <c r="G1291" i="15"/>
  <c r="H1291" i="15"/>
  <c r="I1291" i="15"/>
  <c r="J1291" i="15"/>
  <c r="K1291" i="15"/>
  <c r="L1291" i="15"/>
  <c r="A1292" i="15"/>
  <c r="B1292" i="15"/>
  <c r="C1292" i="15"/>
  <c r="D1292" i="15"/>
  <c r="E1292" i="15"/>
  <c r="F1292" i="15"/>
  <c r="G1292" i="15"/>
  <c r="H1292" i="15"/>
  <c r="I1292" i="15"/>
  <c r="J1292" i="15"/>
  <c r="K1292" i="15"/>
  <c r="L1292" i="15"/>
  <c r="A1293" i="15"/>
  <c r="B1293" i="15"/>
  <c r="C1293" i="15"/>
  <c r="D1293" i="15"/>
  <c r="E1293" i="15"/>
  <c r="F1293" i="15"/>
  <c r="G1293" i="15"/>
  <c r="H1293" i="15"/>
  <c r="I1293" i="15"/>
  <c r="J1293" i="15"/>
  <c r="K1293" i="15"/>
  <c r="L1293" i="15"/>
  <c r="A1294" i="15"/>
  <c r="B1294" i="15"/>
  <c r="C1294" i="15"/>
  <c r="D1294" i="15"/>
  <c r="E1294" i="15"/>
  <c r="F1294" i="15"/>
  <c r="G1294" i="15"/>
  <c r="H1294" i="15"/>
  <c r="I1294" i="15"/>
  <c r="J1294" i="15"/>
  <c r="K1294" i="15"/>
  <c r="L1294" i="15"/>
  <c r="A1295" i="15"/>
  <c r="B1295" i="15"/>
  <c r="C1295" i="15"/>
  <c r="D1295" i="15"/>
  <c r="E1295" i="15"/>
  <c r="F1295" i="15"/>
  <c r="G1295" i="15"/>
  <c r="H1295" i="15"/>
  <c r="I1295" i="15"/>
  <c r="J1295" i="15"/>
  <c r="K1295" i="15"/>
  <c r="L1295" i="15"/>
  <c r="A1296" i="15"/>
  <c r="B1296" i="15"/>
  <c r="C1296" i="15"/>
  <c r="D1296" i="15"/>
  <c r="E1296" i="15"/>
  <c r="F1296" i="15"/>
  <c r="G1296" i="15"/>
  <c r="H1296" i="15"/>
  <c r="I1296" i="15"/>
  <c r="J1296" i="15"/>
  <c r="K1296" i="15"/>
  <c r="L1296" i="15"/>
  <c r="A1297" i="15"/>
  <c r="B1297" i="15"/>
  <c r="C1297" i="15"/>
  <c r="D1297" i="15"/>
  <c r="E1297" i="15"/>
  <c r="F1297" i="15"/>
  <c r="G1297" i="15"/>
  <c r="H1297" i="15"/>
  <c r="I1297" i="15"/>
  <c r="J1297" i="15"/>
  <c r="K1297" i="15"/>
  <c r="L1297" i="15"/>
  <c r="A1298" i="15"/>
  <c r="B1298" i="15"/>
  <c r="C1298" i="15"/>
  <c r="D1298" i="15"/>
  <c r="E1298" i="15"/>
  <c r="F1298" i="15"/>
  <c r="G1298" i="15"/>
  <c r="H1298" i="15"/>
  <c r="I1298" i="15"/>
  <c r="J1298" i="15"/>
  <c r="K1298" i="15"/>
  <c r="L1298" i="15"/>
  <c r="A1299" i="15"/>
  <c r="B1299" i="15"/>
  <c r="C1299" i="15"/>
  <c r="D1299" i="15"/>
  <c r="E1299" i="15"/>
  <c r="F1299" i="15"/>
  <c r="G1299" i="15"/>
  <c r="H1299" i="15"/>
  <c r="I1299" i="15"/>
  <c r="J1299" i="15"/>
  <c r="K1299" i="15"/>
  <c r="L1299" i="15"/>
  <c r="A1300" i="15"/>
  <c r="B1300" i="15"/>
  <c r="C1300" i="15"/>
  <c r="D1300" i="15"/>
  <c r="E1300" i="15"/>
  <c r="F1300" i="15"/>
  <c r="G1300" i="15"/>
  <c r="H1300" i="15"/>
  <c r="I1300" i="15"/>
  <c r="J1300" i="15"/>
  <c r="K1300" i="15"/>
  <c r="L1300" i="15"/>
  <c r="A1301" i="15"/>
  <c r="B1301" i="15"/>
  <c r="C1301" i="15"/>
  <c r="D1301" i="15"/>
  <c r="E1301" i="15"/>
  <c r="F1301" i="15"/>
  <c r="G1301" i="15"/>
  <c r="H1301" i="15"/>
  <c r="I1301" i="15"/>
  <c r="J1301" i="15"/>
  <c r="K1301" i="15"/>
  <c r="L1301" i="15"/>
  <c r="A1302" i="15"/>
  <c r="B1302" i="15"/>
  <c r="C1302" i="15"/>
  <c r="D1302" i="15"/>
  <c r="E1302" i="15"/>
  <c r="F1302" i="15"/>
  <c r="G1302" i="15"/>
  <c r="H1302" i="15"/>
  <c r="I1302" i="15"/>
  <c r="J1302" i="15"/>
  <c r="K1302" i="15"/>
  <c r="L1302" i="15"/>
  <c r="A1303" i="15"/>
  <c r="B1303" i="15"/>
  <c r="C1303" i="15"/>
  <c r="D1303" i="15"/>
  <c r="E1303" i="15"/>
  <c r="F1303" i="15"/>
  <c r="G1303" i="15"/>
  <c r="H1303" i="15"/>
  <c r="I1303" i="15"/>
  <c r="J1303" i="15"/>
  <c r="K1303" i="15"/>
  <c r="L1303" i="15"/>
  <c r="A1304" i="15"/>
  <c r="B1304" i="15"/>
  <c r="C1304" i="15"/>
  <c r="D1304" i="15"/>
  <c r="E1304" i="15"/>
  <c r="F1304" i="15"/>
  <c r="G1304" i="15"/>
  <c r="H1304" i="15"/>
  <c r="I1304" i="15"/>
  <c r="J1304" i="15"/>
  <c r="K1304" i="15"/>
  <c r="L1304" i="15"/>
  <c r="A1305" i="15"/>
  <c r="B1305" i="15"/>
  <c r="C1305" i="15"/>
  <c r="D1305" i="15"/>
  <c r="E1305" i="15"/>
  <c r="F1305" i="15"/>
  <c r="G1305" i="15"/>
  <c r="H1305" i="15"/>
  <c r="I1305" i="15"/>
  <c r="J1305" i="15"/>
  <c r="K1305" i="15"/>
  <c r="L1305" i="15"/>
  <c r="A1306" i="15"/>
  <c r="B1306" i="15"/>
  <c r="C1306" i="15"/>
  <c r="D1306" i="15"/>
  <c r="E1306" i="15"/>
  <c r="F1306" i="15"/>
  <c r="G1306" i="15"/>
  <c r="H1306" i="15"/>
  <c r="I1306" i="15"/>
  <c r="J1306" i="15"/>
  <c r="K1306" i="15"/>
  <c r="L1306" i="15"/>
  <c r="A1307" i="15"/>
  <c r="B1307" i="15"/>
  <c r="C1307" i="15"/>
  <c r="D1307" i="15"/>
  <c r="E1307" i="15"/>
  <c r="F1307" i="15"/>
  <c r="G1307" i="15"/>
  <c r="H1307" i="15"/>
  <c r="I1307" i="15"/>
  <c r="J1307" i="15"/>
  <c r="K1307" i="15"/>
  <c r="L1307" i="15"/>
  <c r="A1308" i="15"/>
  <c r="B1308" i="15"/>
  <c r="C1308" i="15"/>
  <c r="D1308" i="15"/>
  <c r="E1308" i="15"/>
  <c r="F1308" i="15"/>
  <c r="G1308" i="15"/>
  <c r="H1308" i="15"/>
  <c r="I1308" i="15"/>
  <c r="J1308" i="15"/>
  <c r="K1308" i="15"/>
  <c r="L1308" i="15"/>
  <c r="A1309" i="15"/>
  <c r="B1309" i="15"/>
  <c r="C1309" i="15"/>
  <c r="D1309" i="15"/>
  <c r="E1309" i="15"/>
  <c r="F1309" i="15"/>
  <c r="G1309" i="15"/>
  <c r="H1309" i="15"/>
  <c r="I1309" i="15"/>
  <c r="J1309" i="15"/>
  <c r="K1309" i="15"/>
  <c r="L1309" i="15"/>
  <c r="A1310" i="15"/>
  <c r="B1310" i="15"/>
  <c r="C1310" i="15"/>
  <c r="D1310" i="15"/>
  <c r="E1310" i="15"/>
  <c r="F1310" i="15"/>
  <c r="G1310" i="15"/>
  <c r="H1310" i="15"/>
  <c r="I1310" i="15"/>
  <c r="J1310" i="15"/>
  <c r="K1310" i="15"/>
  <c r="L1310" i="15"/>
  <c r="A1311" i="15"/>
  <c r="B1311" i="15"/>
  <c r="C1311" i="15"/>
  <c r="D1311" i="15"/>
  <c r="E1311" i="15"/>
  <c r="F1311" i="15"/>
  <c r="G1311" i="15"/>
  <c r="H1311" i="15"/>
  <c r="I1311" i="15"/>
  <c r="J1311" i="15"/>
  <c r="K1311" i="15"/>
  <c r="L1311" i="15"/>
  <c r="A1312" i="15"/>
  <c r="B1312" i="15"/>
  <c r="C1312" i="15"/>
  <c r="D1312" i="15"/>
  <c r="E1312" i="15"/>
  <c r="F1312" i="15"/>
  <c r="G1312" i="15"/>
  <c r="H1312" i="15"/>
  <c r="I1312" i="15"/>
  <c r="J1312" i="15"/>
  <c r="K1312" i="15"/>
  <c r="L1312" i="15"/>
  <c r="A1313" i="15"/>
  <c r="B1313" i="15"/>
  <c r="C1313" i="15"/>
  <c r="D1313" i="15"/>
  <c r="E1313" i="15"/>
  <c r="F1313" i="15"/>
  <c r="G1313" i="15"/>
  <c r="H1313" i="15"/>
  <c r="I1313" i="15"/>
  <c r="J1313" i="15"/>
  <c r="K1313" i="15"/>
  <c r="L1313" i="15"/>
  <c r="A1314" i="15"/>
  <c r="B1314" i="15"/>
  <c r="C1314" i="15"/>
  <c r="D1314" i="15"/>
  <c r="E1314" i="15"/>
  <c r="F1314" i="15"/>
  <c r="G1314" i="15"/>
  <c r="H1314" i="15"/>
  <c r="I1314" i="15"/>
  <c r="J1314" i="15"/>
  <c r="K1314" i="15"/>
  <c r="L1314" i="15"/>
  <c r="A1315" i="15"/>
  <c r="B1315" i="15"/>
  <c r="C1315" i="15"/>
  <c r="D1315" i="15"/>
  <c r="E1315" i="15"/>
  <c r="F1315" i="15"/>
  <c r="G1315" i="15"/>
  <c r="H1315" i="15"/>
  <c r="I1315" i="15"/>
  <c r="J1315" i="15"/>
  <c r="K1315" i="15"/>
  <c r="L1315" i="15"/>
  <c r="A1316" i="15"/>
  <c r="B1316" i="15"/>
  <c r="C1316" i="15"/>
  <c r="D1316" i="15"/>
  <c r="E1316" i="15"/>
  <c r="F1316" i="15"/>
  <c r="G1316" i="15"/>
  <c r="H1316" i="15"/>
  <c r="I1316" i="15"/>
  <c r="J1316" i="15"/>
  <c r="K1316" i="15"/>
  <c r="L1316" i="15"/>
  <c r="A1317" i="15"/>
  <c r="B1317" i="15"/>
  <c r="C1317" i="15"/>
  <c r="D1317" i="15"/>
  <c r="E1317" i="15"/>
  <c r="F1317" i="15"/>
  <c r="G1317" i="15"/>
  <c r="H1317" i="15"/>
  <c r="I1317" i="15"/>
  <c r="J1317" i="15"/>
  <c r="K1317" i="15"/>
  <c r="L1317" i="15"/>
  <c r="A1318" i="15"/>
  <c r="B1318" i="15"/>
  <c r="C1318" i="15"/>
  <c r="D1318" i="15"/>
  <c r="E1318" i="15"/>
  <c r="F1318" i="15"/>
  <c r="G1318" i="15"/>
  <c r="H1318" i="15"/>
  <c r="I1318" i="15"/>
  <c r="J1318" i="15"/>
  <c r="K1318" i="15"/>
  <c r="L1318" i="15"/>
  <c r="A1319" i="15"/>
  <c r="B1319" i="15"/>
  <c r="C1319" i="15"/>
  <c r="D1319" i="15"/>
  <c r="E1319" i="15"/>
  <c r="F1319" i="15"/>
  <c r="G1319" i="15"/>
  <c r="H1319" i="15"/>
  <c r="I1319" i="15"/>
  <c r="J1319" i="15"/>
  <c r="K1319" i="15"/>
  <c r="L1319" i="15"/>
  <c r="A1320" i="15"/>
  <c r="B1320" i="15"/>
  <c r="C1320" i="15"/>
  <c r="D1320" i="15"/>
  <c r="E1320" i="15"/>
  <c r="F1320" i="15"/>
  <c r="G1320" i="15"/>
  <c r="H1320" i="15"/>
  <c r="I1320" i="15"/>
  <c r="J1320" i="15"/>
  <c r="K1320" i="15"/>
  <c r="L1320" i="15"/>
  <c r="A1321" i="15"/>
  <c r="B1321" i="15"/>
  <c r="C1321" i="15"/>
  <c r="D1321" i="15"/>
  <c r="E1321" i="15"/>
  <c r="F1321" i="15"/>
  <c r="G1321" i="15"/>
  <c r="H1321" i="15"/>
  <c r="I1321" i="15"/>
  <c r="J1321" i="15"/>
  <c r="K1321" i="15"/>
  <c r="L1321" i="15"/>
  <c r="A1322" i="15"/>
  <c r="B1322" i="15"/>
  <c r="C1322" i="15"/>
  <c r="D1322" i="15"/>
  <c r="E1322" i="15"/>
  <c r="F1322" i="15"/>
  <c r="G1322" i="15"/>
  <c r="H1322" i="15"/>
  <c r="I1322" i="15"/>
  <c r="J1322" i="15"/>
  <c r="K1322" i="15"/>
  <c r="L1322" i="15"/>
  <c r="A1323" i="15"/>
  <c r="B1323" i="15"/>
  <c r="C1323" i="15"/>
  <c r="D1323" i="15"/>
  <c r="E1323" i="15"/>
  <c r="F1323" i="15"/>
  <c r="G1323" i="15"/>
  <c r="H1323" i="15"/>
  <c r="I1323" i="15"/>
  <c r="J1323" i="15"/>
  <c r="K1323" i="15"/>
  <c r="L1323" i="15"/>
  <c r="A1324" i="15"/>
  <c r="B1324" i="15"/>
  <c r="C1324" i="15"/>
  <c r="D1324" i="15"/>
  <c r="E1324" i="15"/>
  <c r="F1324" i="15"/>
  <c r="G1324" i="15"/>
  <c r="H1324" i="15"/>
  <c r="I1324" i="15"/>
  <c r="J1324" i="15"/>
  <c r="K1324" i="15"/>
  <c r="L1324" i="15"/>
  <c r="A1325" i="15"/>
  <c r="B1325" i="15"/>
  <c r="C1325" i="15"/>
  <c r="D1325" i="15"/>
  <c r="E1325" i="15"/>
  <c r="F1325" i="15"/>
  <c r="G1325" i="15"/>
  <c r="H1325" i="15"/>
  <c r="I1325" i="15"/>
  <c r="J1325" i="15"/>
  <c r="K1325" i="15"/>
  <c r="L1325" i="15"/>
  <c r="A1326" i="15"/>
  <c r="B1326" i="15"/>
  <c r="C1326" i="15"/>
  <c r="D1326" i="15"/>
  <c r="E1326" i="15"/>
  <c r="F1326" i="15"/>
  <c r="G1326" i="15"/>
  <c r="H1326" i="15"/>
  <c r="I1326" i="15"/>
  <c r="J1326" i="15"/>
  <c r="K1326" i="15"/>
  <c r="L1326" i="15"/>
  <c r="A1327" i="15"/>
  <c r="B1327" i="15"/>
  <c r="C1327" i="15"/>
  <c r="D1327" i="15"/>
  <c r="E1327" i="15"/>
  <c r="F1327" i="15"/>
  <c r="G1327" i="15"/>
  <c r="H1327" i="15"/>
  <c r="I1327" i="15"/>
  <c r="J1327" i="15"/>
  <c r="K1327" i="15"/>
  <c r="L1327" i="15"/>
  <c r="A1328" i="15"/>
  <c r="B1328" i="15"/>
  <c r="C1328" i="15"/>
  <c r="D1328" i="15"/>
  <c r="E1328" i="15"/>
  <c r="F1328" i="15"/>
  <c r="G1328" i="15"/>
  <c r="H1328" i="15"/>
  <c r="I1328" i="15"/>
  <c r="J1328" i="15"/>
  <c r="K1328" i="15"/>
  <c r="L1328" i="15"/>
  <c r="A1329" i="15"/>
  <c r="B1329" i="15"/>
  <c r="C1329" i="15"/>
  <c r="D1329" i="15"/>
  <c r="E1329" i="15"/>
  <c r="F1329" i="15"/>
  <c r="G1329" i="15"/>
  <c r="H1329" i="15"/>
  <c r="I1329" i="15"/>
  <c r="J1329" i="15"/>
  <c r="K1329" i="15"/>
  <c r="L1329" i="15"/>
  <c r="A1330" i="15"/>
  <c r="B1330" i="15"/>
  <c r="C1330" i="15"/>
  <c r="D1330" i="15"/>
  <c r="E1330" i="15"/>
  <c r="F1330" i="15"/>
  <c r="G1330" i="15"/>
  <c r="H1330" i="15"/>
  <c r="I1330" i="15"/>
  <c r="J1330" i="15"/>
  <c r="K1330" i="15"/>
  <c r="L1330" i="15"/>
  <c r="A1331" i="15"/>
  <c r="B1331" i="15"/>
  <c r="C1331" i="15"/>
  <c r="D1331" i="15"/>
  <c r="E1331" i="15"/>
  <c r="F1331" i="15"/>
  <c r="G1331" i="15"/>
  <c r="H1331" i="15"/>
  <c r="I1331" i="15"/>
  <c r="J1331" i="15"/>
  <c r="K1331" i="15"/>
  <c r="L1331" i="15"/>
  <c r="A1332" i="15"/>
  <c r="B1332" i="15"/>
  <c r="C1332" i="15"/>
  <c r="D1332" i="15"/>
  <c r="E1332" i="15"/>
  <c r="F1332" i="15"/>
  <c r="G1332" i="15"/>
  <c r="H1332" i="15"/>
  <c r="I1332" i="15"/>
  <c r="J1332" i="15"/>
  <c r="K1332" i="15"/>
  <c r="L1332" i="15"/>
  <c r="A1333" i="15"/>
  <c r="B1333" i="15"/>
  <c r="C1333" i="15"/>
  <c r="D1333" i="15"/>
  <c r="E1333" i="15"/>
  <c r="F1333" i="15"/>
  <c r="G1333" i="15"/>
  <c r="H1333" i="15"/>
  <c r="I1333" i="15"/>
  <c r="J1333" i="15"/>
  <c r="K1333" i="15"/>
  <c r="L1333" i="15"/>
  <c r="A1334" i="15"/>
  <c r="B1334" i="15"/>
  <c r="C1334" i="15"/>
  <c r="D1334" i="15"/>
  <c r="E1334" i="15"/>
  <c r="F1334" i="15"/>
  <c r="G1334" i="15"/>
  <c r="H1334" i="15"/>
  <c r="I1334" i="15"/>
  <c r="J1334" i="15"/>
  <c r="K1334" i="15"/>
  <c r="L1334" i="15"/>
  <c r="A1335" i="15"/>
  <c r="B1335" i="15"/>
  <c r="C1335" i="15"/>
  <c r="D1335" i="15"/>
  <c r="E1335" i="15"/>
  <c r="F1335" i="15"/>
  <c r="G1335" i="15"/>
  <c r="H1335" i="15"/>
  <c r="I1335" i="15"/>
  <c r="J1335" i="15"/>
  <c r="K1335" i="15"/>
  <c r="L1335" i="15"/>
  <c r="A1336" i="15"/>
  <c r="B1336" i="15"/>
  <c r="C1336" i="15"/>
  <c r="D1336" i="15"/>
  <c r="E1336" i="15"/>
  <c r="F1336" i="15"/>
  <c r="G1336" i="15"/>
  <c r="H1336" i="15"/>
  <c r="I1336" i="15"/>
  <c r="J1336" i="15"/>
  <c r="K1336" i="15"/>
  <c r="L1336" i="15"/>
  <c r="A1337" i="15"/>
  <c r="B1337" i="15"/>
  <c r="C1337" i="15"/>
  <c r="D1337" i="15"/>
  <c r="E1337" i="15"/>
  <c r="F1337" i="15"/>
  <c r="G1337" i="15"/>
  <c r="H1337" i="15"/>
  <c r="I1337" i="15"/>
  <c r="J1337" i="15"/>
  <c r="K1337" i="15"/>
  <c r="L1337" i="15"/>
  <c r="A1338" i="15"/>
  <c r="B1338" i="15"/>
  <c r="C1338" i="15"/>
  <c r="D1338" i="15"/>
  <c r="E1338" i="15"/>
  <c r="F1338" i="15"/>
  <c r="G1338" i="15"/>
  <c r="H1338" i="15"/>
  <c r="I1338" i="15"/>
  <c r="J1338" i="15"/>
  <c r="K1338" i="15"/>
  <c r="L1338" i="15"/>
  <c r="A1339" i="15"/>
  <c r="B1339" i="15"/>
  <c r="C1339" i="15"/>
  <c r="D1339" i="15"/>
  <c r="E1339" i="15"/>
  <c r="F1339" i="15"/>
  <c r="G1339" i="15"/>
  <c r="H1339" i="15"/>
  <c r="I1339" i="15"/>
  <c r="J1339" i="15"/>
  <c r="K1339" i="15"/>
  <c r="L1339" i="15"/>
  <c r="A1340" i="15"/>
  <c r="B1340" i="15"/>
  <c r="C1340" i="15"/>
  <c r="D1340" i="15"/>
  <c r="E1340" i="15"/>
  <c r="F1340" i="15"/>
  <c r="G1340" i="15"/>
  <c r="H1340" i="15"/>
  <c r="I1340" i="15"/>
  <c r="J1340" i="15"/>
  <c r="K1340" i="15"/>
  <c r="L1340" i="15"/>
  <c r="A1341" i="15"/>
  <c r="B1341" i="15"/>
  <c r="C1341" i="15"/>
  <c r="D1341" i="15"/>
  <c r="E1341" i="15"/>
  <c r="F1341" i="15"/>
  <c r="G1341" i="15"/>
  <c r="H1341" i="15"/>
  <c r="I1341" i="15"/>
  <c r="J1341" i="15"/>
  <c r="K1341" i="15"/>
  <c r="L1341" i="15"/>
  <c r="A1342" i="15"/>
  <c r="B1342" i="15"/>
  <c r="C1342" i="15"/>
  <c r="D1342" i="15"/>
  <c r="E1342" i="15"/>
  <c r="F1342" i="15"/>
  <c r="G1342" i="15"/>
  <c r="H1342" i="15"/>
  <c r="I1342" i="15"/>
  <c r="J1342" i="15"/>
  <c r="K1342" i="15"/>
  <c r="L1342" i="15"/>
  <c r="A1343" i="15"/>
  <c r="B1343" i="15"/>
  <c r="C1343" i="15"/>
  <c r="D1343" i="15"/>
  <c r="E1343" i="15"/>
  <c r="F1343" i="15"/>
  <c r="G1343" i="15"/>
  <c r="H1343" i="15"/>
  <c r="I1343" i="15"/>
  <c r="J1343" i="15"/>
  <c r="K1343" i="15"/>
  <c r="L1343" i="15"/>
  <c r="A1344" i="15"/>
  <c r="B1344" i="15"/>
  <c r="C1344" i="15"/>
  <c r="D1344" i="15"/>
  <c r="E1344" i="15"/>
  <c r="F1344" i="15"/>
  <c r="G1344" i="15"/>
  <c r="H1344" i="15"/>
  <c r="I1344" i="15"/>
  <c r="J1344" i="15"/>
  <c r="K1344" i="15"/>
  <c r="L1344" i="15"/>
  <c r="A1345" i="15"/>
  <c r="B1345" i="15"/>
  <c r="C1345" i="15"/>
  <c r="D1345" i="15"/>
  <c r="E1345" i="15"/>
  <c r="F1345" i="15"/>
  <c r="G1345" i="15"/>
  <c r="H1345" i="15"/>
  <c r="I1345" i="15"/>
  <c r="J1345" i="15"/>
  <c r="K1345" i="15"/>
  <c r="L1345" i="15"/>
  <c r="A1346" i="15"/>
  <c r="B1346" i="15"/>
  <c r="C1346" i="15"/>
  <c r="D1346" i="15"/>
  <c r="E1346" i="15"/>
  <c r="F1346" i="15"/>
  <c r="G1346" i="15"/>
  <c r="H1346" i="15"/>
  <c r="I1346" i="15"/>
  <c r="J1346" i="15"/>
  <c r="K1346" i="15"/>
  <c r="L1346" i="15"/>
  <c r="A1347" i="15"/>
  <c r="B1347" i="15"/>
  <c r="C1347" i="15"/>
  <c r="D1347" i="15"/>
  <c r="E1347" i="15"/>
  <c r="F1347" i="15"/>
  <c r="G1347" i="15"/>
  <c r="H1347" i="15"/>
  <c r="I1347" i="15"/>
  <c r="J1347" i="15"/>
  <c r="K1347" i="15"/>
  <c r="L1347" i="15"/>
  <c r="A1348" i="15"/>
  <c r="B1348" i="15"/>
  <c r="C1348" i="15"/>
  <c r="D1348" i="15"/>
  <c r="E1348" i="15"/>
  <c r="F1348" i="15"/>
  <c r="G1348" i="15"/>
  <c r="H1348" i="15"/>
  <c r="I1348" i="15"/>
  <c r="J1348" i="15"/>
  <c r="K1348" i="15"/>
  <c r="L1348" i="15"/>
  <c r="A1349" i="15"/>
  <c r="B1349" i="15"/>
  <c r="C1349" i="15"/>
  <c r="D1349" i="15"/>
  <c r="E1349" i="15"/>
  <c r="F1349" i="15"/>
  <c r="G1349" i="15"/>
  <c r="H1349" i="15"/>
  <c r="I1349" i="15"/>
  <c r="J1349" i="15"/>
  <c r="K1349" i="15"/>
  <c r="L1349" i="15"/>
  <c r="A716" i="15"/>
  <c r="B716" i="15"/>
  <c r="C716" i="15"/>
  <c r="D716" i="15"/>
  <c r="E716" i="15"/>
  <c r="F716" i="15"/>
  <c r="G716" i="15"/>
  <c r="H716" i="15"/>
  <c r="I716" i="15"/>
  <c r="J716" i="15"/>
  <c r="K716" i="15"/>
  <c r="L716" i="15"/>
  <c r="A717" i="15"/>
  <c r="B717" i="15"/>
  <c r="C717" i="15"/>
  <c r="D717" i="15"/>
  <c r="E717" i="15"/>
  <c r="F717" i="15"/>
  <c r="G717" i="15"/>
  <c r="H717" i="15"/>
  <c r="I717" i="15"/>
  <c r="J717" i="15"/>
  <c r="K717" i="15"/>
  <c r="L717" i="15"/>
  <c r="A718" i="15"/>
  <c r="B718" i="15"/>
  <c r="C718" i="15"/>
  <c r="D718" i="15"/>
  <c r="E718" i="15"/>
  <c r="F718" i="15"/>
  <c r="G718" i="15"/>
  <c r="H718" i="15"/>
  <c r="I718" i="15"/>
  <c r="J718" i="15"/>
  <c r="K718" i="15"/>
  <c r="L718" i="15"/>
  <c r="A719" i="15"/>
  <c r="B719" i="15"/>
  <c r="C719" i="15"/>
  <c r="D719" i="15"/>
  <c r="E719" i="15"/>
  <c r="F719" i="15"/>
  <c r="G719" i="15"/>
  <c r="H719" i="15"/>
  <c r="I719" i="15"/>
  <c r="J719" i="15"/>
  <c r="K719" i="15"/>
  <c r="L719" i="15"/>
  <c r="A720" i="15"/>
  <c r="B720" i="15"/>
  <c r="C720" i="15"/>
  <c r="D720" i="15"/>
  <c r="E720" i="15"/>
  <c r="F720" i="15"/>
  <c r="G720" i="15"/>
  <c r="H720" i="15"/>
  <c r="I720" i="15"/>
  <c r="J720" i="15"/>
  <c r="K720" i="15"/>
  <c r="L720" i="15"/>
  <c r="A721" i="15"/>
  <c r="B721" i="15"/>
  <c r="C721" i="15"/>
  <c r="D721" i="15"/>
  <c r="E721" i="15"/>
  <c r="F721" i="15"/>
  <c r="G721" i="15"/>
  <c r="H721" i="15"/>
  <c r="I721" i="15"/>
  <c r="J721" i="15"/>
  <c r="K721" i="15"/>
  <c r="L721" i="15"/>
  <c r="A722" i="15"/>
  <c r="B722" i="15"/>
  <c r="C722" i="15"/>
  <c r="D722" i="15"/>
  <c r="E722" i="15"/>
  <c r="F722" i="15"/>
  <c r="G722" i="15"/>
  <c r="H722" i="15"/>
  <c r="I722" i="15"/>
  <c r="J722" i="15"/>
  <c r="K722" i="15"/>
  <c r="L722" i="15"/>
  <c r="A723" i="15"/>
  <c r="B723" i="15"/>
  <c r="C723" i="15"/>
  <c r="D723" i="15"/>
  <c r="E723" i="15"/>
  <c r="F723" i="15"/>
  <c r="G723" i="15"/>
  <c r="H723" i="15"/>
  <c r="I723" i="15"/>
  <c r="J723" i="15"/>
  <c r="K723" i="15"/>
  <c r="L723" i="15"/>
  <c r="A724" i="15"/>
  <c r="B724" i="15"/>
  <c r="C724" i="15"/>
  <c r="D724" i="15"/>
  <c r="E724" i="15"/>
  <c r="F724" i="15"/>
  <c r="G724" i="15"/>
  <c r="H724" i="15"/>
  <c r="I724" i="15"/>
  <c r="J724" i="15"/>
  <c r="K724" i="15"/>
  <c r="L724" i="15"/>
  <c r="A725" i="15"/>
  <c r="B725" i="15"/>
  <c r="C725" i="15"/>
  <c r="D725" i="15"/>
  <c r="E725" i="15"/>
  <c r="F725" i="15"/>
  <c r="G725" i="15"/>
  <c r="H725" i="15"/>
  <c r="I725" i="15"/>
  <c r="J725" i="15"/>
  <c r="K725" i="15"/>
  <c r="L725" i="15"/>
  <c r="A726" i="15"/>
  <c r="B726" i="15"/>
  <c r="C726" i="15"/>
  <c r="D726" i="15"/>
  <c r="E726" i="15"/>
  <c r="F726" i="15"/>
  <c r="G726" i="15"/>
  <c r="H726" i="15"/>
  <c r="I726" i="15"/>
  <c r="J726" i="15"/>
  <c r="K726" i="15"/>
  <c r="L726" i="15"/>
  <c r="A727" i="15"/>
  <c r="B727" i="15"/>
  <c r="C727" i="15"/>
  <c r="D727" i="15"/>
  <c r="E727" i="15"/>
  <c r="F727" i="15"/>
  <c r="G727" i="15"/>
  <c r="H727" i="15"/>
  <c r="I727" i="15"/>
  <c r="J727" i="15"/>
  <c r="K727" i="15"/>
  <c r="L727" i="15"/>
  <c r="A728" i="15"/>
  <c r="B728" i="15"/>
  <c r="C728" i="15"/>
  <c r="D728" i="15"/>
  <c r="E728" i="15"/>
  <c r="F728" i="15"/>
  <c r="G728" i="15"/>
  <c r="H728" i="15"/>
  <c r="I728" i="15"/>
  <c r="J728" i="15"/>
  <c r="K728" i="15"/>
  <c r="L728" i="15"/>
  <c r="A729" i="15"/>
  <c r="B729" i="15"/>
  <c r="C729" i="15"/>
  <c r="D729" i="15"/>
  <c r="E729" i="15"/>
  <c r="F729" i="15"/>
  <c r="G729" i="15"/>
  <c r="H729" i="15"/>
  <c r="I729" i="15"/>
  <c r="J729" i="15"/>
  <c r="K729" i="15"/>
  <c r="L729" i="15"/>
  <c r="A730" i="15"/>
  <c r="B730" i="15"/>
  <c r="C730" i="15"/>
  <c r="D730" i="15"/>
  <c r="E730" i="15"/>
  <c r="F730" i="15"/>
  <c r="G730" i="15"/>
  <c r="H730" i="15"/>
  <c r="I730" i="15"/>
  <c r="J730" i="15"/>
  <c r="K730" i="15"/>
  <c r="L730" i="15"/>
  <c r="A731" i="15"/>
  <c r="B731" i="15"/>
  <c r="C731" i="15"/>
  <c r="D731" i="15"/>
  <c r="E731" i="15"/>
  <c r="F731" i="15"/>
  <c r="G731" i="15"/>
  <c r="H731" i="15"/>
  <c r="I731" i="15"/>
  <c r="J731" i="15"/>
  <c r="K731" i="15"/>
  <c r="L731" i="15"/>
  <c r="A732" i="15"/>
  <c r="B732" i="15"/>
  <c r="C732" i="15"/>
  <c r="D732" i="15"/>
  <c r="E732" i="15"/>
  <c r="F732" i="15"/>
  <c r="G732" i="15"/>
  <c r="H732" i="15"/>
  <c r="I732" i="15"/>
  <c r="J732" i="15"/>
  <c r="K732" i="15"/>
  <c r="L732" i="15"/>
  <c r="A733" i="15"/>
  <c r="B733" i="15"/>
  <c r="C733" i="15"/>
  <c r="D733" i="15"/>
  <c r="E733" i="15"/>
  <c r="F733" i="15"/>
  <c r="G733" i="15"/>
  <c r="H733" i="15"/>
  <c r="I733" i="15"/>
  <c r="J733" i="15"/>
  <c r="K733" i="15"/>
  <c r="L733" i="15"/>
  <c r="A734" i="15"/>
  <c r="B734" i="15"/>
  <c r="C734" i="15"/>
  <c r="D734" i="15"/>
  <c r="E734" i="15"/>
  <c r="F734" i="15"/>
  <c r="G734" i="15"/>
  <c r="H734" i="15"/>
  <c r="I734" i="15"/>
  <c r="J734" i="15"/>
  <c r="K734" i="15"/>
  <c r="L734" i="15"/>
  <c r="A735" i="15"/>
  <c r="B735" i="15"/>
  <c r="C735" i="15"/>
  <c r="D735" i="15"/>
  <c r="E735" i="15"/>
  <c r="F735" i="15"/>
  <c r="G735" i="15"/>
  <c r="H735" i="15"/>
  <c r="I735" i="15"/>
  <c r="J735" i="15"/>
  <c r="K735" i="15"/>
  <c r="L735" i="15"/>
  <c r="A736" i="15"/>
  <c r="B736" i="15"/>
  <c r="C736" i="15"/>
  <c r="D736" i="15"/>
  <c r="E736" i="15"/>
  <c r="F736" i="15"/>
  <c r="G736" i="15"/>
  <c r="H736" i="15"/>
  <c r="I736" i="15"/>
  <c r="J736" i="15"/>
  <c r="K736" i="15"/>
  <c r="L736" i="15"/>
  <c r="A737" i="15"/>
  <c r="B737" i="15"/>
  <c r="C737" i="15"/>
  <c r="D737" i="15"/>
  <c r="E737" i="15"/>
  <c r="F737" i="15"/>
  <c r="G737" i="15"/>
  <c r="H737" i="15"/>
  <c r="I737" i="15"/>
  <c r="J737" i="15"/>
  <c r="K737" i="15"/>
  <c r="L737" i="15"/>
  <c r="A738" i="15"/>
  <c r="B738" i="15"/>
  <c r="C738" i="15"/>
  <c r="D738" i="15"/>
  <c r="E738" i="15"/>
  <c r="F738" i="15"/>
  <c r="G738" i="15"/>
  <c r="H738" i="15"/>
  <c r="I738" i="15"/>
  <c r="J738" i="15"/>
  <c r="K738" i="15"/>
  <c r="L738" i="15"/>
  <c r="A739" i="15"/>
  <c r="B739" i="15"/>
  <c r="C739" i="15"/>
  <c r="D739" i="15"/>
  <c r="E739" i="15"/>
  <c r="F739" i="15"/>
  <c r="G739" i="15"/>
  <c r="H739" i="15"/>
  <c r="I739" i="15"/>
  <c r="J739" i="15"/>
  <c r="K739" i="15"/>
  <c r="L739" i="15"/>
  <c r="A740" i="15"/>
  <c r="B740" i="15"/>
  <c r="C740" i="15"/>
  <c r="D740" i="15"/>
  <c r="E740" i="15"/>
  <c r="F740" i="15"/>
  <c r="G740" i="15"/>
  <c r="H740" i="15"/>
  <c r="I740" i="15"/>
  <c r="J740" i="15"/>
  <c r="K740" i="15"/>
  <c r="L740" i="15"/>
  <c r="A741" i="15"/>
  <c r="B741" i="15"/>
  <c r="C741" i="15"/>
  <c r="D741" i="15"/>
  <c r="E741" i="15"/>
  <c r="F741" i="15"/>
  <c r="G741" i="15"/>
  <c r="H741" i="15"/>
  <c r="I741" i="15"/>
  <c r="J741" i="15"/>
  <c r="K741" i="15"/>
  <c r="L741" i="15"/>
  <c r="A742" i="15"/>
  <c r="B742" i="15"/>
  <c r="C742" i="15"/>
  <c r="D742" i="15"/>
  <c r="E742" i="15"/>
  <c r="F742" i="15"/>
  <c r="G742" i="15"/>
  <c r="H742" i="15"/>
  <c r="I742" i="15"/>
  <c r="J742" i="15"/>
  <c r="K742" i="15"/>
  <c r="L742" i="15"/>
  <c r="A743" i="15"/>
  <c r="B743" i="15"/>
  <c r="C743" i="15"/>
  <c r="D743" i="15"/>
  <c r="E743" i="15"/>
  <c r="F743" i="15"/>
  <c r="G743" i="15"/>
  <c r="H743" i="15"/>
  <c r="I743" i="15"/>
  <c r="J743" i="15"/>
  <c r="K743" i="15"/>
  <c r="L743" i="15"/>
  <c r="A744" i="15"/>
  <c r="B744" i="15"/>
  <c r="C744" i="15"/>
  <c r="D744" i="15"/>
  <c r="E744" i="15"/>
  <c r="F744" i="15"/>
  <c r="G744" i="15"/>
  <c r="H744" i="15"/>
  <c r="I744" i="15"/>
  <c r="J744" i="15"/>
  <c r="K744" i="15"/>
  <c r="L744" i="15"/>
  <c r="A745" i="15"/>
  <c r="B745" i="15"/>
  <c r="C745" i="15"/>
  <c r="D745" i="15"/>
  <c r="E745" i="15"/>
  <c r="F745" i="15"/>
  <c r="G745" i="15"/>
  <c r="H745" i="15"/>
  <c r="I745" i="15"/>
  <c r="J745" i="15"/>
  <c r="K745" i="15"/>
  <c r="L745" i="15"/>
  <c r="A746" i="15"/>
  <c r="B746" i="15"/>
  <c r="C746" i="15"/>
  <c r="D746" i="15"/>
  <c r="E746" i="15"/>
  <c r="F746" i="15"/>
  <c r="G746" i="15"/>
  <c r="H746" i="15"/>
  <c r="I746" i="15"/>
  <c r="J746" i="15"/>
  <c r="K746" i="15"/>
  <c r="L746" i="15"/>
  <c r="A747" i="15"/>
  <c r="B747" i="15"/>
  <c r="C747" i="15"/>
  <c r="D747" i="15"/>
  <c r="E747" i="15"/>
  <c r="F747" i="15"/>
  <c r="G747" i="15"/>
  <c r="H747" i="15"/>
  <c r="I747" i="15"/>
  <c r="J747" i="15"/>
  <c r="K747" i="15"/>
  <c r="L747" i="15"/>
  <c r="A748" i="15"/>
  <c r="B748" i="15"/>
  <c r="C748" i="15"/>
  <c r="D748" i="15"/>
  <c r="E748" i="15"/>
  <c r="F748" i="15"/>
  <c r="G748" i="15"/>
  <c r="H748" i="15"/>
  <c r="I748" i="15"/>
  <c r="J748" i="15"/>
  <c r="K748" i="15"/>
  <c r="L748" i="15"/>
  <c r="A749" i="15"/>
  <c r="B749" i="15"/>
  <c r="C749" i="15"/>
  <c r="D749" i="15"/>
  <c r="E749" i="15"/>
  <c r="F749" i="15"/>
  <c r="G749" i="15"/>
  <c r="H749" i="15"/>
  <c r="I749" i="15"/>
  <c r="J749" i="15"/>
  <c r="K749" i="15"/>
  <c r="L749" i="15"/>
  <c r="A750" i="15"/>
  <c r="B750" i="15"/>
  <c r="C750" i="15"/>
  <c r="D750" i="15"/>
  <c r="E750" i="15"/>
  <c r="F750" i="15"/>
  <c r="G750" i="15"/>
  <c r="H750" i="15"/>
  <c r="I750" i="15"/>
  <c r="J750" i="15"/>
  <c r="K750" i="15"/>
  <c r="L750" i="15"/>
  <c r="A751" i="15"/>
  <c r="B751" i="15"/>
  <c r="C751" i="15"/>
  <c r="D751" i="15"/>
  <c r="E751" i="15"/>
  <c r="F751" i="15"/>
  <c r="G751" i="15"/>
  <c r="H751" i="15"/>
  <c r="I751" i="15"/>
  <c r="J751" i="15"/>
  <c r="K751" i="15"/>
  <c r="L751" i="15"/>
  <c r="A752" i="15"/>
  <c r="B752" i="15"/>
  <c r="C752" i="15"/>
  <c r="D752" i="15"/>
  <c r="E752" i="15"/>
  <c r="F752" i="15"/>
  <c r="G752" i="15"/>
  <c r="H752" i="15"/>
  <c r="I752" i="15"/>
  <c r="J752" i="15"/>
  <c r="K752" i="15"/>
  <c r="L752" i="15"/>
  <c r="A753" i="15"/>
  <c r="B753" i="15"/>
  <c r="C753" i="15"/>
  <c r="D753" i="15"/>
  <c r="E753" i="15"/>
  <c r="F753" i="15"/>
  <c r="G753" i="15"/>
  <c r="H753" i="15"/>
  <c r="I753" i="15"/>
  <c r="J753" i="15"/>
  <c r="K753" i="15"/>
  <c r="L753" i="15"/>
  <c r="A754" i="15"/>
  <c r="B754" i="15"/>
  <c r="C754" i="15"/>
  <c r="D754" i="15"/>
  <c r="E754" i="15"/>
  <c r="F754" i="15"/>
  <c r="G754" i="15"/>
  <c r="H754" i="15"/>
  <c r="I754" i="15"/>
  <c r="J754" i="15"/>
  <c r="K754" i="15"/>
  <c r="L754" i="15"/>
  <c r="A755" i="15"/>
  <c r="B755" i="15"/>
  <c r="C755" i="15"/>
  <c r="D755" i="15"/>
  <c r="E755" i="15"/>
  <c r="F755" i="15"/>
  <c r="G755" i="15"/>
  <c r="H755" i="15"/>
  <c r="I755" i="15"/>
  <c r="J755" i="15"/>
  <c r="K755" i="15"/>
  <c r="L755" i="15"/>
  <c r="A756" i="15"/>
  <c r="B756" i="15"/>
  <c r="C756" i="15"/>
  <c r="D756" i="15"/>
  <c r="E756" i="15"/>
  <c r="F756" i="15"/>
  <c r="G756" i="15"/>
  <c r="H756" i="15"/>
  <c r="I756" i="15"/>
  <c r="J756" i="15"/>
  <c r="K756" i="15"/>
  <c r="L756" i="15"/>
  <c r="A757" i="15"/>
  <c r="B757" i="15"/>
  <c r="C757" i="15"/>
  <c r="D757" i="15"/>
  <c r="E757" i="15"/>
  <c r="F757" i="15"/>
  <c r="G757" i="15"/>
  <c r="H757" i="15"/>
  <c r="I757" i="15"/>
  <c r="J757" i="15"/>
  <c r="K757" i="15"/>
  <c r="L757" i="15"/>
  <c r="A758" i="15"/>
  <c r="B758" i="15"/>
  <c r="C758" i="15"/>
  <c r="D758" i="15"/>
  <c r="E758" i="15"/>
  <c r="F758" i="15"/>
  <c r="G758" i="15"/>
  <c r="H758" i="15"/>
  <c r="I758" i="15"/>
  <c r="J758" i="15"/>
  <c r="K758" i="15"/>
  <c r="L758" i="15"/>
  <c r="A759" i="15"/>
  <c r="B759" i="15"/>
  <c r="C759" i="15"/>
  <c r="D759" i="15"/>
  <c r="E759" i="15"/>
  <c r="F759" i="15"/>
  <c r="G759" i="15"/>
  <c r="H759" i="15"/>
  <c r="I759" i="15"/>
  <c r="J759" i="15"/>
  <c r="K759" i="15"/>
  <c r="L759" i="15"/>
  <c r="A760" i="15"/>
  <c r="B760" i="15"/>
  <c r="C760" i="15"/>
  <c r="D760" i="15"/>
  <c r="E760" i="15"/>
  <c r="F760" i="15"/>
  <c r="G760" i="15"/>
  <c r="H760" i="15"/>
  <c r="I760" i="15"/>
  <c r="J760" i="15"/>
  <c r="K760" i="15"/>
  <c r="L760" i="15"/>
  <c r="A761" i="15"/>
  <c r="B761" i="15"/>
  <c r="C761" i="15"/>
  <c r="D761" i="15"/>
  <c r="E761" i="15"/>
  <c r="F761" i="15"/>
  <c r="G761" i="15"/>
  <c r="H761" i="15"/>
  <c r="I761" i="15"/>
  <c r="J761" i="15"/>
  <c r="K761" i="15"/>
  <c r="L761" i="15"/>
  <c r="A762" i="15"/>
  <c r="B762" i="15"/>
  <c r="C762" i="15"/>
  <c r="D762" i="15"/>
  <c r="E762" i="15"/>
  <c r="F762" i="15"/>
  <c r="G762" i="15"/>
  <c r="H762" i="15"/>
  <c r="I762" i="15"/>
  <c r="J762" i="15"/>
  <c r="K762" i="15"/>
  <c r="L762" i="15"/>
  <c r="A763" i="15"/>
  <c r="B763" i="15"/>
  <c r="C763" i="15"/>
  <c r="D763" i="15"/>
  <c r="E763" i="15"/>
  <c r="F763" i="15"/>
  <c r="G763" i="15"/>
  <c r="H763" i="15"/>
  <c r="I763" i="15"/>
  <c r="J763" i="15"/>
  <c r="K763" i="15"/>
  <c r="L763" i="15"/>
  <c r="A764" i="15"/>
  <c r="B764" i="15"/>
  <c r="C764" i="15"/>
  <c r="D764" i="15"/>
  <c r="E764" i="15"/>
  <c r="F764" i="15"/>
  <c r="G764" i="15"/>
  <c r="H764" i="15"/>
  <c r="I764" i="15"/>
  <c r="J764" i="15"/>
  <c r="K764" i="15"/>
  <c r="L764" i="15"/>
  <c r="A765" i="15"/>
  <c r="B765" i="15"/>
  <c r="C765" i="15"/>
  <c r="D765" i="15"/>
  <c r="E765" i="15"/>
  <c r="F765" i="15"/>
  <c r="G765" i="15"/>
  <c r="H765" i="15"/>
  <c r="I765" i="15"/>
  <c r="J765" i="15"/>
  <c r="K765" i="15"/>
  <c r="L765" i="15"/>
  <c r="A766" i="15"/>
  <c r="B766" i="15"/>
  <c r="C766" i="15"/>
  <c r="D766" i="15"/>
  <c r="E766" i="15"/>
  <c r="F766" i="15"/>
  <c r="G766" i="15"/>
  <c r="H766" i="15"/>
  <c r="I766" i="15"/>
  <c r="J766" i="15"/>
  <c r="K766" i="15"/>
  <c r="L766" i="15"/>
  <c r="A767" i="15"/>
  <c r="B767" i="15"/>
  <c r="C767" i="15"/>
  <c r="D767" i="15"/>
  <c r="E767" i="15"/>
  <c r="F767" i="15"/>
  <c r="G767" i="15"/>
  <c r="H767" i="15"/>
  <c r="I767" i="15"/>
  <c r="J767" i="15"/>
  <c r="K767" i="15"/>
  <c r="L767" i="15"/>
  <c r="A768" i="15"/>
  <c r="B768" i="15"/>
  <c r="C768" i="15"/>
  <c r="D768" i="15"/>
  <c r="E768" i="15"/>
  <c r="F768" i="15"/>
  <c r="G768" i="15"/>
  <c r="H768" i="15"/>
  <c r="I768" i="15"/>
  <c r="J768" i="15"/>
  <c r="K768" i="15"/>
  <c r="L768" i="15"/>
  <c r="A769" i="15"/>
  <c r="B769" i="15"/>
  <c r="C769" i="15"/>
  <c r="D769" i="15"/>
  <c r="E769" i="15"/>
  <c r="F769" i="15"/>
  <c r="G769" i="15"/>
  <c r="H769" i="15"/>
  <c r="I769" i="15"/>
  <c r="J769" i="15"/>
  <c r="K769" i="15"/>
  <c r="L769" i="15"/>
  <c r="A770" i="15"/>
  <c r="B770" i="15"/>
  <c r="C770" i="15"/>
  <c r="D770" i="15"/>
  <c r="E770" i="15"/>
  <c r="F770" i="15"/>
  <c r="G770" i="15"/>
  <c r="H770" i="15"/>
  <c r="I770" i="15"/>
  <c r="J770" i="15"/>
  <c r="K770" i="15"/>
  <c r="L770" i="15"/>
  <c r="A771" i="15"/>
  <c r="B771" i="15"/>
  <c r="C771" i="15"/>
  <c r="D771" i="15"/>
  <c r="E771" i="15"/>
  <c r="F771" i="15"/>
  <c r="G771" i="15"/>
  <c r="H771" i="15"/>
  <c r="I771" i="15"/>
  <c r="J771" i="15"/>
  <c r="K771" i="15"/>
  <c r="L771" i="15"/>
  <c r="A772" i="15"/>
  <c r="B772" i="15"/>
  <c r="C772" i="15"/>
  <c r="D772" i="15"/>
  <c r="E772" i="15"/>
  <c r="F772" i="15"/>
  <c r="G772" i="15"/>
  <c r="H772" i="15"/>
  <c r="I772" i="15"/>
  <c r="J772" i="15"/>
  <c r="K772" i="15"/>
  <c r="L772" i="15"/>
  <c r="A773" i="15"/>
  <c r="B773" i="15"/>
  <c r="C773" i="15"/>
  <c r="D773" i="15"/>
  <c r="E773" i="15"/>
  <c r="F773" i="15"/>
  <c r="G773" i="15"/>
  <c r="H773" i="15"/>
  <c r="I773" i="15"/>
  <c r="J773" i="15"/>
  <c r="K773" i="15"/>
  <c r="L773" i="15"/>
  <c r="A774" i="15"/>
  <c r="B774" i="15"/>
  <c r="C774" i="15"/>
  <c r="D774" i="15"/>
  <c r="E774" i="15"/>
  <c r="F774" i="15"/>
  <c r="G774" i="15"/>
  <c r="H774" i="15"/>
  <c r="I774" i="15"/>
  <c r="J774" i="15"/>
  <c r="K774" i="15"/>
  <c r="L774" i="15"/>
  <c r="A775" i="15"/>
  <c r="B775" i="15"/>
  <c r="C775" i="15"/>
  <c r="D775" i="15"/>
  <c r="E775" i="15"/>
  <c r="F775" i="15"/>
  <c r="G775" i="15"/>
  <c r="H775" i="15"/>
  <c r="I775" i="15"/>
  <c r="J775" i="15"/>
  <c r="K775" i="15"/>
  <c r="L775" i="15"/>
  <c r="A776" i="15"/>
  <c r="B776" i="15"/>
  <c r="C776" i="15"/>
  <c r="D776" i="15"/>
  <c r="E776" i="15"/>
  <c r="F776" i="15"/>
  <c r="G776" i="15"/>
  <c r="H776" i="15"/>
  <c r="I776" i="15"/>
  <c r="J776" i="15"/>
  <c r="K776" i="15"/>
  <c r="L776" i="15"/>
  <c r="A777" i="15"/>
  <c r="B777" i="15"/>
  <c r="C777" i="15"/>
  <c r="D777" i="15"/>
  <c r="E777" i="15"/>
  <c r="F777" i="15"/>
  <c r="G777" i="15"/>
  <c r="H777" i="15"/>
  <c r="I777" i="15"/>
  <c r="J777" i="15"/>
  <c r="K777" i="15"/>
  <c r="L777" i="15"/>
  <c r="A778" i="15"/>
  <c r="B778" i="15"/>
  <c r="C778" i="15"/>
  <c r="D778" i="15"/>
  <c r="E778" i="15"/>
  <c r="F778" i="15"/>
  <c r="G778" i="15"/>
  <c r="H778" i="15"/>
  <c r="I778" i="15"/>
  <c r="J778" i="15"/>
  <c r="K778" i="15"/>
  <c r="L778" i="15"/>
  <c r="A779" i="15"/>
  <c r="B779" i="15"/>
  <c r="C779" i="15"/>
  <c r="D779" i="15"/>
  <c r="E779" i="15"/>
  <c r="F779" i="15"/>
  <c r="G779" i="15"/>
  <c r="H779" i="15"/>
  <c r="I779" i="15"/>
  <c r="J779" i="15"/>
  <c r="K779" i="15"/>
  <c r="L779" i="15"/>
  <c r="A780" i="15"/>
  <c r="B780" i="15"/>
  <c r="C780" i="15"/>
  <c r="D780" i="15"/>
  <c r="E780" i="15"/>
  <c r="F780" i="15"/>
  <c r="G780" i="15"/>
  <c r="H780" i="15"/>
  <c r="I780" i="15"/>
  <c r="J780" i="15"/>
  <c r="K780" i="15"/>
  <c r="L780" i="15"/>
  <c r="A781" i="15"/>
  <c r="B781" i="15"/>
  <c r="C781" i="15"/>
  <c r="D781" i="15"/>
  <c r="E781" i="15"/>
  <c r="F781" i="15"/>
  <c r="G781" i="15"/>
  <c r="H781" i="15"/>
  <c r="I781" i="15"/>
  <c r="J781" i="15"/>
  <c r="K781" i="15"/>
  <c r="L781" i="15"/>
  <c r="A782" i="15"/>
  <c r="B782" i="15"/>
  <c r="C782" i="15"/>
  <c r="D782" i="15"/>
  <c r="E782" i="15"/>
  <c r="F782" i="15"/>
  <c r="G782" i="15"/>
  <c r="H782" i="15"/>
  <c r="I782" i="15"/>
  <c r="J782" i="15"/>
  <c r="K782" i="15"/>
  <c r="L782" i="15"/>
  <c r="A783" i="15"/>
  <c r="B783" i="15"/>
  <c r="C783" i="15"/>
  <c r="D783" i="15"/>
  <c r="E783" i="15"/>
  <c r="F783" i="15"/>
  <c r="G783" i="15"/>
  <c r="H783" i="15"/>
  <c r="I783" i="15"/>
  <c r="J783" i="15"/>
  <c r="K783" i="15"/>
  <c r="L783" i="15"/>
  <c r="A784" i="15"/>
  <c r="B784" i="15"/>
  <c r="C784" i="15"/>
  <c r="D784" i="15"/>
  <c r="E784" i="15"/>
  <c r="F784" i="15"/>
  <c r="G784" i="15"/>
  <c r="H784" i="15"/>
  <c r="I784" i="15"/>
  <c r="J784" i="15"/>
  <c r="K784" i="15"/>
  <c r="L784" i="15"/>
  <c r="A785" i="15"/>
  <c r="B785" i="15"/>
  <c r="C785" i="15"/>
  <c r="D785" i="15"/>
  <c r="E785" i="15"/>
  <c r="F785" i="15"/>
  <c r="G785" i="15"/>
  <c r="H785" i="15"/>
  <c r="I785" i="15"/>
  <c r="J785" i="15"/>
  <c r="K785" i="15"/>
  <c r="L785" i="15"/>
  <c r="A786" i="15"/>
  <c r="B786" i="15"/>
  <c r="C786" i="15"/>
  <c r="D786" i="15"/>
  <c r="E786" i="15"/>
  <c r="F786" i="15"/>
  <c r="G786" i="15"/>
  <c r="H786" i="15"/>
  <c r="I786" i="15"/>
  <c r="J786" i="15"/>
  <c r="K786" i="15"/>
  <c r="L786" i="15"/>
  <c r="A787" i="15"/>
  <c r="B787" i="15"/>
  <c r="C787" i="15"/>
  <c r="D787" i="15"/>
  <c r="E787" i="15"/>
  <c r="F787" i="15"/>
  <c r="G787" i="15"/>
  <c r="H787" i="15"/>
  <c r="I787" i="15"/>
  <c r="J787" i="15"/>
  <c r="K787" i="15"/>
  <c r="L787" i="15"/>
  <c r="A788" i="15"/>
  <c r="B788" i="15"/>
  <c r="C788" i="15"/>
  <c r="D788" i="15"/>
  <c r="E788" i="15"/>
  <c r="F788" i="15"/>
  <c r="G788" i="15"/>
  <c r="H788" i="15"/>
  <c r="I788" i="15"/>
  <c r="J788" i="15"/>
  <c r="K788" i="15"/>
  <c r="L788" i="15"/>
  <c r="A789" i="15"/>
  <c r="B789" i="15"/>
  <c r="C789" i="15"/>
  <c r="D789" i="15"/>
  <c r="E789" i="15"/>
  <c r="F789" i="15"/>
  <c r="G789" i="15"/>
  <c r="H789" i="15"/>
  <c r="I789" i="15"/>
  <c r="J789" i="15"/>
  <c r="K789" i="15"/>
  <c r="L789" i="15"/>
  <c r="A790" i="15"/>
  <c r="B790" i="15"/>
  <c r="C790" i="15"/>
  <c r="D790" i="15"/>
  <c r="E790" i="15"/>
  <c r="F790" i="15"/>
  <c r="G790" i="15"/>
  <c r="H790" i="15"/>
  <c r="I790" i="15"/>
  <c r="J790" i="15"/>
  <c r="K790" i="15"/>
  <c r="L790" i="15"/>
  <c r="A791" i="15"/>
  <c r="B791" i="15"/>
  <c r="C791" i="15"/>
  <c r="D791" i="15"/>
  <c r="E791" i="15"/>
  <c r="F791" i="15"/>
  <c r="G791" i="15"/>
  <c r="H791" i="15"/>
  <c r="I791" i="15"/>
  <c r="J791" i="15"/>
  <c r="K791" i="15"/>
  <c r="L791" i="15"/>
  <c r="A792" i="15"/>
  <c r="B792" i="15"/>
  <c r="C792" i="15"/>
  <c r="D792" i="15"/>
  <c r="E792" i="15"/>
  <c r="F792" i="15"/>
  <c r="G792" i="15"/>
  <c r="H792" i="15"/>
  <c r="I792" i="15"/>
  <c r="J792" i="15"/>
  <c r="K792" i="15"/>
  <c r="L792" i="15"/>
  <c r="A793" i="15"/>
  <c r="B793" i="15"/>
  <c r="C793" i="15"/>
  <c r="D793" i="15"/>
  <c r="E793" i="15"/>
  <c r="F793" i="15"/>
  <c r="G793" i="15"/>
  <c r="H793" i="15"/>
  <c r="I793" i="15"/>
  <c r="J793" i="15"/>
  <c r="K793" i="15"/>
  <c r="L793" i="15"/>
  <c r="A794" i="15"/>
  <c r="B794" i="15"/>
  <c r="C794" i="15"/>
  <c r="D794" i="15"/>
  <c r="E794" i="15"/>
  <c r="F794" i="15"/>
  <c r="G794" i="15"/>
  <c r="H794" i="15"/>
  <c r="I794" i="15"/>
  <c r="J794" i="15"/>
  <c r="K794" i="15"/>
  <c r="L794" i="15"/>
  <c r="A795" i="15"/>
  <c r="B795" i="15"/>
  <c r="C795" i="15"/>
  <c r="D795" i="15"/>
  <c r="E795" i="15"/>
  <c r="F795" i="15"/>
  <c r="G795" i="15"/>
  <c r="H795" i="15"/>
  <c r="I795" i="15"/>
  <c r="J795" i="15"/>
  <c r="K795" i="15"/>
  <c r="L795" i="15"/>
  <c r="A796" i="15"/>
  <c r="B796" i="15"/>
  <c r="C796" i="15"/>
  <c r="D796" i="15"/>
  <c r="E796" i="15"/>
  <c r="F796" i="15"/>
  <c r="G796" i="15"/>
  <c r="H796" i="15"/>
  <c r="I796" i="15"/>
  <c r="J796" i="15"/>
  <c r="K796" i="15"/>
  <c r="L796" i="15"/>
  <c r="A797" i="15"/>
  <c r="B797" i="15"/>
  <c r="C797" i="15"/>
  <c r="D797" i="15"/>
  <c r="E797" i="15"/>
  <c r="F797" i="15"/>
  <c r="G797" i="15"/>
  <c r="H797" i="15"/>
  <c r="I797" i="15"/>
  <c r="J797" i="15"/>
  <c r="K797" i="15"/>
  <c r="L797" i="15"/>
  <c r="A798" i="15"/>
  <c r="B798" i="15"/>
  <c r="C798" i="15"/>
  <c r="D798" i="15"/>
  <c r="E798" i="15"/>
  <c r="F798" i="15"/>
  <c r="G798" i="15"/>
  <c r="H798" i="15"/>
  <c r="I798" i="15"/>
  <c r="J798" i="15"/>
  <c r="K798" i="15"/>
  <c r="L798" i="15"/>
  <c r="A799" i="15"/>
  <c r="B799" i="15"/>
  <c r="C799" i="15"/>
  <c r="D799" i="15"/>
  <c r="E799" i="15"/>
  <c r="F799" i="15"/>
  <c r="G799" i="15"/>
  <c r="H799" i="15"/>
  <c r="I799" i="15"/>
  <c r="J799" i="15"/>
  <c r="K799" i="15"/>
  <c r="L799" i="15"/>
  <c r="A800" i="15"/>
  <c r="B800" i="15"/>
  <c r="C800" i="15"/>
  <c r="D800" i="15"/>
  <c r="E800" i="15"/>
  <c r="F800" i="15"/>
  <c r="G800" i="15"/>
  <c r="H800" i="15"/>
  <c r="I800" i="15"/>
  <c r="J800" i="15"/>
  <c r="K800" i="15"/>
  <c r="L800" i="15"/>
  <c r="A801" i="15"/>
  <c r="B801" i="15"/>
  <c r="C801" i="15"/>
  <c r="D801" i="15"/>
  <c r="E801" i="15"/>
  <c r="F801" i="15"/>
  <c r="G801" i="15"/>
  <c r="H801" i="15"/>
  <c r="I801" i="15"/>
  <c r="J801" i="15"/>
  <c r="K801" i="15"/>
  <c r="L801" i="15"/>
  <c r="A802" i="15"/>
  <c r="B802" i="15"/>
  <c r="C802" i="15"/>
  <c r="D802" i="15"/>
  <c r="E802" i="15"/>
  <c r="F802" i="15"/>
  <c r="G802" i="15"/>
  <c r="H802" i="15"/>
  <c r="I802" i="15"/>
  <c r="J802" i="15"/>
  <c r="K802" i="15"/>
  <c r="L802" i="15"/>
  <c r="A803" i="15"/>
  <c r="B803" i="15"/>
  <c r="C803" i="15"/>
  <c r="D803" i="15"/>
  <c r="E803" i="15"/>
  <c r="F803" i="15"/>
  <c r="G803" i="15"/>
  <c r="H803" i="15"/>
  <c r="I803" i="15"/>
  <c r="J803" i="15"/>
  <c r="K803" i="15"/>
  <c r="L803" i="15"/>
  <c r="A804" i="15"/>
  <c r="B804" i="15"/>
  <c r="C804" i="15"/>
  <c r="D804" i="15"/>
  <c r="E804" i="15"/>
  <c r="F804" i="15"/>
  <c r="G804" i="15"/>
  <c r="H804" i="15"/>
  <c r="I804" i="15"/>
  <c r="J804" i="15"/>
  <c r="K804" i="15"/>
  <c r="L804" i="15"/>
  <c r="A805" i="15"/>
  <c r="B805" i="15"/>
  <c r="C805" i="15"/>
  <c r="D805" i="15"/>
  <c r="E805" i="15"/>
  <c r="F805" i="15"/>
  <c r="G805" i="15"/>
  <c r="H805" i="15"/>
  <c r="I805" i="15"/>
  <c r="J805" i="15"/>
  <c r="K805" i="15"/>
  <c r="L805" i="15"/>
  <c r="A806" i="15"/>
  <c r="B806" i="15"/>
  <c r="C806" i="15"/>
  <c r="D806" i="15"/>
  <c r="E806" i="15"/>
  <c r="F806" i="15"/>
  <c r="G806" i="15"/>
  <c r="H806" i="15"/>
  <c r="I806" i="15"/>
  <c r="J806" i="15"/>
  <c r="K806" i="15"/>
  <c r="L806" i="15"/>
  <c r="A807" i="15"/>
  <c r="B807" i="15"/>
  <c r="C807" i="15"/>
  <c r="D807" i="15"/>
  <c r="E807" i="15"/>
  <c r="F807" i="15"/>
  <c r="G807" i="15"/>
  <c r="H807" i="15"/>
  <c r="I807" i="15"/>
  <c r="J807" i="15"/>
  <c r="K807" i="15"/>
  <c r="L807" i="15"/>
  <c r="A808" i="15"/>
  <c r="B808" i="15"/>
  <c r="C808" i="15"/>
  <c r="D808" i="15"/>
  <c r="E808" i="15"/>
  <c r="F808" i="15"/>
  <c r="G808" i="15"/>
  <c r="H808" i="15"/>
  <c r="I808" i="15"/>
  <c r="J808" i="15"/>
  <c r="K808" i="15"/>
  <c r="L808" i="15"/>
  <c r="A809" i="15"/>
  <c r="B809" i="15"/>
  <c r="C809" i="15"/>
  <c r="D809" i="15"/>
  <c r="E809" i="15"/>
  <c r="F809" i="15"/>
  <c r="G809" i="15"/>
  <c r="H809" i="15"/>
  <c r="I809" i="15"/>
  <c r="J809" i="15"/>
  <c r="K809" i="15"/>
  <c r="L809" i="15"/>
  <c r="A810" i="15"/>
  <c r="B810" i="15"/>
  <c r="C810" i="15"/>
  <c r="D810" i="15"/>
  <c r="E810" i="15"/>
  <c r="F810" i="15"/>
  <c r="G810" i="15"/>
  <c r="H810" i="15"/>
  <c r="I810" i="15"/>
  <c r="J810" i="15"/>
  <c r="K810" i="15"/>
  <c r="L810" i="15"/>
  <c r="A811" i="15"/>
  <c r="B811" i="15"/>
  <c r="C811" i="15"/>
  <c r="D811" i="15"/>
  <c r="E811" i="15"/>
  <c r="F811" i="15"/>
  <c r="G811" i="15"/>
  <c r="H811" i="15"/>
  <c r="I811" i="15"/>
  <c r="J811" i="15"/>
  <c r="K811" i="15"/>
  <c r="L811" i="15"/>
  <c r="A812" i="15"/>
  <c r="B812" i="15"/>
  <c r="C812" i="15"/>
  <c r="D812" i="15"/>
  <c r="E812" i="15"/>
  <c r="F812" i="15"/>
  <c r="G812" i="15"/>
  <c r="H812" i="15"/>
  <c r="I812" i="15"/>
  <c r="J812" i="15"/>
  <c r="K812" i="15"/>
  <c r="L812" i="15"/>
  <c r="A813" i="15"/>
  <c r="B813" i="15"/>
  <c r="C813" i="15"/>
  <c r="D813" i="15"/>
  <c r="E813" i="15"/>
  <c r="F813" i="15"/>
  <c r="G813" i="15"/>
  <c r="H813" i="15"/>
  <c r="I813" i="15"/>
  <c r="J813" i="15"/>
  <c r="K813" i="15"/>
  <c r="L813" i="15"/>
  <c r="A814" i="15"/>
  <c r="B814" i="15"/>
  <c r="C814" i="15"/>
  <c r="D814" i="15"/>
  <c r="E814" i="15"/>
  <c r="F814" i="15"/>
  <c r="G814" i="15"/>
  <c r="H814" i="15"/>
  <c r="I814" i="15"/>
  <c r="J814" i="15"/>
  <c r="K814" i="15"/>
  <c r="L814" i="15"/>
  <c r="A815" i="15"/>
  <c r="B815" i="15"/>
  <c r="C815" i="15"/>
  <c r="D815" i="15"/>
  <c r="E815" i="15"/>
  <c r="F815" i="15"/>
  <c r="G815" i="15"/>
  <c r="H815" i="15"/>
  <c r="I815" i="15"/>
  <c r="J815" i="15"/>
  <c r="K815" i="15"/>
  <c r="L815" i="15"/>
  <c r="A816" i="15"/>
  <c r="B816" i="15"/>
  <c r="C816" i="15"/>
  <c r="D816" i="15"/>
  <c r="E816" i="15"/>
  <c r="F816" i="15"/>
  <c r="G816" i="15"/>
  <c r="H816" i="15"/>
  <c r="I816" i="15"/>
  <c r="J816" i="15"/>
  <c r="K816" i="15"/>
  <c r="L816" i="15"/>
  <c r="A817" i="15"/>
  <c r="B817" i="15"/>
  <c r="C817" i="15"/>
  <c r="D817" i="15"/>
  <c r="E817" i="15"/>
  <c r="F817" i="15"/>
  <c r="G817" i="15"/>
  <c r="H817" i="15"/>
  <c r="I817" i="15"/>
  <c r="J817" i="15"/>
  <c r="K817" i="15"/>
  <c r="L817" i="15"/>
  <c r="A818" i="15"/>
  <c r="B818" i="15"/>
  <c r="C818" i="15"/>
  <c r="D818" i="15"/>
  <c r="E818" i="15"/>
  <c r="F818" i="15"/>
  <c r="G818" i="15"/>
  <c r="H818" i="15"/>
  <c r="I818" i="15"/>
  <c r="J818" i="15"/>
  <c r="K818" i="15"/>
  <c r="L818" i="15"/>
  <c r="A819" i="15"/>
  <c r="B819" i="15"/>
  <c r="C819" i="15"/>
  <c r="D819" i="15"/>
  <c r="E819" i="15"/>
  <c r="F819" i="15"/>
  <c r="G819" i="15"/>
  <c r="H819" i="15"/>
  <c r="I819" i="15"/>
  <c r="J819" i="15"/>
  <c r="K819" i="15"/>
  <c r="L819" i="15"/>
  <c r="A820" i="15"/>
  <c r="B820" i="15"/>
  <c r="C820" i="15"/>
  <c r="D820" i="15"/>
  <c r="E820" i="15"/>
  <c r="F820" i="15"/>
  <c r="G820" i="15"/>
  <c r="H820" i="15"/>
  <c r="I820" i="15"/>
  <c r="J820" i="15"/>
  <c r="K820" i="15"/>
  <c r="L820" i="15"/>
  <c r="A821" i="15"/>
  <c r="B821" i="15"/>
  <c r="C821" i="15"/>
  <c r="D821" i="15"/>
  <c r="E821" i="15"/>
  <c r="F821" i="15"/>
  <c r="G821" i="15"/>
  <c r="H821" i="15"/>
  <c r="I821" i="15"/>
  <c r="J821" i="15"/>
  <c r="K821" i="15"/>
  <c r="L821" i="15"/>
  <c r="A822" i="15"/>
  <c r="B822" i="15"/>
  <c r="C822" i="15"/>
  <c r="D822" i="15"/>
  <c r="E822" i="15"/>
  <c r="F822" i="15"/>
  <c r="G822" i="15"/>
  <c r="H822" i="15"/>
  <c r="I822" i="15"/>
  <c r="J822" i="15"/>
  <c r="K822" i="15"/>
  <c r="L822" i="15"/>
  <c r="A823" i="15"/>
  <c r="B823" i="15"/>
  <c r="C823" i="15"/>
  <c r="D823" i="15"/>
  <c r="E823" i="15"/>
  <c r="F823" i="15"/>
  <c r="G823" i="15"/>
  <c r="H823" i="15"/>
  <c r="I823" i="15"/>
  <c r="J823" i="15"/>
  <c r="K823" i="15"/>
  <c r="L823" i="15"/>
  <c r="A824" i="15"/>
  <c r="B824" i="15"/>
  <c r="C824" i="15"/>
  <c r="D824" i="15"/>
  <c r="E824" i="15"/>
  <c r="F824" i="15"/>
  <c r="G824" i="15"/>
  <c r="H824" i="15"/>
  <c r="I824" i="15"/>
  <c r="J824" i="15"/>
  <c r="K824" i="15"/>
  <c r="L824" i="15"/>
  <c r="A825" i="15"/>
  <c r="B825" i="15"/>
  <c r="C825" i="15"/>
  <c r="D825" i="15"/>
  <c r="E825" i="15"/>
  <c r="F825" i="15"/>
  <c r="G825" i="15"/>
  <c r="H825" i="15"/>
  <c r="I825" i="15"/>
  <c r="J825" i="15"/>
  <c r="K825" i="15"/>
  <c r="L825" i="15"/>
  <c r="A826" i="15"/>
  <c r="B826" i="15"/>
  <c r="C826" i="15"/>
  <c r="D826" i="15"/>
  <c r="E826" i="15"/>
  <c r="F826" i="15"/>
  <c r="G826" i="15"/>
  <c r="H826" i="15"/>
  <c r="I826" i="15"/>
  <c r="J826" i="15"/>
  <c r="K826" i="15"/>
  <c r="L826" i="15"/>
  <c r="A827" i="15"/>
  <c r="B827" i="15"/>
  <c r="C827" i="15"/>
  <c r="D827" i="15"/>
  <c r="E827" i="15"/>
  <c r="F827" i="15"/>
  <c r="G827" i="15"/>
  <c r="H827" i="15"/>
  <c r="I827" i="15"/>
  <c r="J827" i="15"/>
  <c r="K827" i="15"/>
  <c r="L827" i="15"/>
  <c r="A828" i="15"/>
  <c r="B828" i="15"/>
  <c r="C828" i="15"/>
  <c r="D828" i="15"/>
  <c r="E828" i="15"/>
  <c r="F828" i="15"/>
  <c r="G828" i="15"/>
  <c r="H828" i="15"/>
  <c r="I828" i="15"/>
  <c r="J828" i="15"/>
  <c r="K828" i="15"/>
  <c r="L828" i="15"/>
  <c r="A829" i="15"/>
  <c r="B829" i="15"/>
  <c r="C829" i="15"/>
  <c r="D829" i="15"/>
  <c r="E829" i="15"/>
  <c r="F829" i="15"/>
  <c r="G829" i="15"/>
  <c r="H829" i="15"/>
  <c r="I829" i="15"/>
  <c r="J829" i="15"/>
  <c r="K829" i="15"/>
  <c r="L829" i="15"/>
  <c r="A830" i="15"/>
  <c r="B830" i="15"/>
  <c r="C830" i="15"/>
  <c r="D830" i="15"/>
  <c r="E830" i="15"/>
  <c r="F830" i="15"/>
  <c r="G830" i="15"/>
  <c r="H830" i="15"/>
  <c r="I830" i="15"/>
  <c r="J830" i="15"/>
  <c r="K830" i="15"/>
  <c r="L830" i="15"/>
  <c r="A831" i="15"/>
  <c r="B831" i="15"/>
  <c r="C831" i="15"/>
  <c r="D831" i="15"/>
  <c r="E831" i="15"/>
  <c r="F831" i="15"/>
  <c r="G831" i="15"/>
  <c r="H831" i="15"/>
  <c r="I831" i="15"/>
  <c r="J831" i="15"/>
  <c r="K831" i="15"/>
  <c r="L831" i="15"/>
  <c r="A832" i="15"/>
  <c r="B832" i="15"/>
  <c r="C832" i="15"/>
  <c r="D832" i="15"/>
  <c r="E832" i="15"/>
  <c r="F832" i="15"/>
  <c r="G832" i="15"/>
  <c r="H832" i="15"/>
  <c r="I832" i="15"/>
  <c r="J832" i="15"/>
  <c r="K832" i="15"/>
  <c r="L832" i="15"/>
  <c r="A833" i="15"/>
  <c r="B833" i="15"/>
  <c r="C833" i="15"/>
  <c r="D833" i="15"/>
  <c r="E833" i="15"/>
  <c r="F833" i="15"/>
  <c r="G833" i="15"/>
  <c r="H833" i="15"/>
  <c r="I833" i="15"/>
  <c r="J833" i="15"/>
  <c r="K833" i="15"/>
  <c r="L833" i="15"/>
  <c r="A834" i="15"/>
  <c r="B834" i="15"/>
  <c r="C834" i="15"/>
  <c r="D834" i="15"/>
  <c r="E834" i="15"/>
  <c r="F834" i="15"/>
  <c r="G834" i="15"/>
  <c r="H834" i="15"/>
  <c r="I834" i="15"/>
  <c r="J834" i="15"/>
  <c r="K834" i="15"/>
  <c r="L834" i="15"/>
  <c r="A835" i="15"/>
  <c r="B835" i="15"/>
  <c r="C835" i="15"/>
  <c r="D835" i="15"/>
  <c r="E835" i="15"/>
  <c r="F835" i="15"/>
  <c r="G835" i="15"/>
  <c r="H835" i="15"/>
  <c r="I835" i="15"/>
  <c r="J835" i="15"/>
  <c r="K835" i="15"/>
  <c r="L835" i="15"/>
  <c r="A836" i="15"/>
  <c r="B836" i="15"/>
  <c r="C836" i="15"/>
  <c r="D836" i="15"/>
  <c r="E836" i="15"/>
  <c r="F836" i="15"/>
  <c r="G836" i="15"/>
  <c r="H836" i="15"/>
  <c r="I836" i="15"/>
  <c r="J836" i="15"/>
  <c r="K836" i="15"/>
  <c r="L836" i="15"/>
  <c r="A837" i="15"/>
  <c r="B837" i="15"/>
  <c r="C837" i="15"/>
  <c r="D837" i="15"/>
  <c r="E837" i="15"/>
  <c r="F837" i="15"/>
  <c r="G837" i="15"/>
  <c r="H837" i="15"/>
  <c r="I837" i="15"/>
  <c r="J837" i="15"/>
  <c r="K837" i="15"/>
  <c r="L837" i="15"/>
  <c r="A838" i="15"/>
  <c r="B838" i="15"/>
  <c r="C838" i="15"/>
  <c r="D838" i="15"/>
  <c r="E838" i="15"/>
  <c r="F838" i="15"/>
  <c r="G838" i="15"/>
  <c r="H838" i="15"/>
  <c r="I838" i="15"/>
  <c r="J838" i="15"/>
  <c r="K838" i="15"/>
  <c r="L838" i="15"/>
  <c r="A839" i="15"/>
  <c r="B839" i="15"/>
  <c r="C839" i="15"/>
  <c r="D839" i="15"/>
  <c r="E839" i="15"/>
  <c r="F839" i="15"/>
  <c r="G839" i="15"/>
  <c r="H839" i="15"/>
  <c r="I839" i="15"/>
  <c r="J839" i="15"/>
  <c r="K839" i="15"/>
  <c r="L839" i="15"/>
  <c r="A840" i="15"/>
  <c r="B840" i="15"/>
  <c r="C840" i="15"/>
  <c r="D840" i="15"/>
  <c r="E840" i="15"/>
  <c r="F840" i="15"/>
  <c r="G840" i="15"/>
  <c r="H840" i="15"/>
  <c r="I840" i="15"/>
  <c r="J840" i="15"/>
  <c r="K840" i="15"/>
  <c r="L840" i="15"/>
  <c r="A841" i="15"/>
  <c r="B841" i="15"/>
  <c r="C841" i="15"/>
  <c r="D841" i="15"/>
  <c r="E841" i="15"/>
  <c r="F841" i="15"/>
  <c r="G841" i="15"/>
  <c r="H841" i="15"/>
  <c r="I841" i="15"/>
  <c r="J841" i="15"/>
  <c r="K841" i="15"/>
  <c r="L841" i="15"/>
  <c r="A842" i="15"/>
  <c r="B842" i="15"/>
  <c r="C842" i="15"/>
  <c r="D842" i="15"/>
  <c r="E842" i="15"/>
  <c r="F842" i="15"/>
  <c r="G842" i="15"/>
  <c r="H842" i="15"/>
  <c r="I842" i="15"/>
  <c r="J842" i="15"/>
  <c r="K842" i="15"/>
  <c r="L842" i="15"/>
  <c r="A843" i="15"/>
  <c r="B843" i="15"/>
  <c r="C843" i="15"/>
  <c r="D843" i="15"/>
  <c r="E843" i="15"/>
  <c r="F843" i="15"/>
  <c r="G843" i="15"/>
  <c r="H843" i="15"/>
  <c r="I843" i="15"/>
  <c r="J843" i="15"/>
  <c r="K843" i="15"/>
  <c r="L843" i="15"/>
  <c r="A844" i="15"/>
  <c r="B844" i="15"/>
  <c r="C844" i="15"/>
  <c r="D844" i="15"/>
  <c r="E844" i="15"/>
  <c r="F844" i="15"/>
  <c r="G844" i="15"/>
  <c r="H844" i="15"/>
  <c r="I844" i="15"/>
  <c r="J844" i="15"/>
  <c r="K844" i="15"/>
  <c r="L844" i="15"/>
  <c r="A845" i="15"/>
  <c r="B845" i="15"/>
  <c r="C845" i="15"/>
  <c r="D845" i="15"/>
  <c r="E845" i="15"/>
  <c r="F845" i="15"/>
  <c r="G845" i="15"/>
  <c r="H845" i="15"/>
  <c r="I845" i="15"/>
  <c r="J845" i="15"/>
  <c r="K845" i="15"/>
  <c r="L845" i="15"/>
  <c r="A846" i="15"/>
  <c r="B846" i="15"/>
  <c r="C846" i="15"/>
  <c r="D846" i="15"/>
  <c r="E846" i="15"/>
  <c r="F846" i="15"/>
  <c r="G846" i="15"/>
  <c r="H846" i="15"/>
  <c r="I846" i="15"/>
  <c r="J846" i="15"/>
  <c r="K846" i="15"/>
  <c r="L846" i="15"/>
  <c r="A847" i="15"/>
  <c r="B847" i="15"/>
  <c r="C847" i="15"/>
  <c r="D847" i="15"/>
  <c r="E847" i="15"/>
  <c r="F847" i="15"/>
  <c r="G847" i="15"/>
  <c r="H847" i="15"/>
  <c r="I847" i="15"/>
  <c r="J847" i="15"/>
  <c r="K847" i="15"/>
  <c r="L847" i="15"/>
  <c r="A848" i="15"/>
  <c r="B848" i="15"/>
  <c r="C848" i="15"/>
  <c r="D848" i="15"/>
  <c r="E848" i="15"/>
  <c r="F848" i="15"/>
  <c r="G848" i="15"/>
  <c r="H848" i="15"/>
  <c r="I848" i="15"/>
  <c r="J848" i="15"/>
  <c r="K848" i="15"/>
  <c r="L848" i="15"/>
  <c r="A849" i="15"/>
  <c r="B849" i="15"/>
  <c r="C849" i="15"/>
  <c r="D849" i="15"/>
  <c r="E849" i="15"/>
  <c r="F849" i="15"/>
  <c r="G849" i="15"/>
  <c r="H849" i="15"/>
  <c r="I849" i="15"/>
  <c r="J849" i="15"/>
  <c r="K849" i="15"/>
  <c r="L849" i="15"/>
  <c r="A850" i="15"/>
  <c r="B850" i="15"/>
  <c r="C850" i="15"/>
  <c r="D850" i="15"/>
  <c r="E850" i="15"/>
  <c r="F850" i="15"/>
  <c r="G850" i="15"/>
  <c r="H850" i="15"/>
  <c r="I850" i="15"/>
  <c r="J850" i="15"/>
  <c r="K850" i="15"/>
  <c r="L850" i="15"/>
  <c r="A851" i="15"/>
  <c r="B851" i="15"/>
  <c r="C851" i="15"/>
  <c r="D851" i="15"/>
  <c r="E851" i="15"/>
  <c r="F851" i="15"/>
  <c r="G851" i="15"/>
  <c r="H851" i="15"/>
  <c r="I851" i="15"/>
  <c r="J851" i="15"/>
  <c r="K851" i="15"/>
  <c r="L851" i="15"/>
  <c r="A852" i="15"/>
  <c r="B852" i="15"/>
  <c r="C852" i="15"/>
  <c r="D852" i="15"/>
  <c r="E852" i="15"/>
  <c r="F852" i="15"/>
  <c r="G852" i="15"/>
  <c r="H852" i="15"/>
  <c r="I852" i="15"/>
  <c r="J852" i="15"/>
  <c r="K852" i="15"/>
  <c r="L852" i="15"/>
  <c r="A853" i="15"/>
  <c r="B853" i="15"/>
  <c r="C853" i="15"/>
  <c r="D853" i="15"/>
  <c r="E853" i="15"/>
  <c r="F853" i="15"/>
  <c r="G853" i="15"/>
  <c r="H853" i="15"/>
  <c r="I853" i="15"/>
  <c r="J853" i="15"/>
  <c r="K853" i="15"/>
  <c r="L853" i="15"/>
  <c r="A854" i="15"/>
  <c r="B854" i="15"/>
  <c r="C854" i="15"/>
  <c r="D854" i="15"/>
  <c r="E854" i="15"/>
  <c r="F854" i="15"/>
  <c r="G854" i="15"/>
  <c r="H854" i="15"/>
  <c r="I854" i="15"/>
  <c r="J854" i="15"/>
  <c r="K854" i="15"/>
  <c r="L854" i="15"/>
  <c r="A855" i="15"/>
  <c r="B855" i="15"/>
  <c r="C855" i="15"/>
  <c r="D855" i="15"/>
  <c r="E855" i="15"/>
  <c r="F855" i="15"/>
  <c r="G855" i="15"/>
  <c r="H855" i="15"/>
  <c r="I855" i="15"/>
  <c r="J855" i="15"/>
  <c r="K855" i="15"/>
  <c r="L855" i="15"/>
  <c r="A856" i="15"/>
  <c r="B856" i="15"/>
  <c r="C856" i="15"/>
  <c r="D856" i="15"/>
  <c r="E856" i="15"/>
  <c r="F856" i="15"/>
  <c r="G856" i="15"/>
  <c r="H856" i="15"/>
  <c r="I856" i="15"/>
  <c r="J856" i="15"/>
  <c r="K856" i="15"/>
  <c r="L856" i="15"/>
  <c r="A857" i="15"/>
  <c r="B857" i="15"/>
  <c r="C857" i="15"/>
  <c r="D857" i="15"/>
  <c r="E857" i="15"/>
  <c r="F857" i="15"/>
  <c r="G857" i="15"/>
  <c r="H857" i="15"/>
  <c r="I857" i="15"/>
  <c r="J857" i="15"/>
  <c r="K857" i="15"/>
  <c r="L857" i="15"/>
  <c r="A858" i="15"/>
  <c r="B858" i="15"/>
  <c r="C858" i="15"/>
  <c r="D858" i="15"/>
  <c r="E858" i="15"/>
  <c r="F858" i="15"/>
  <c r="G858" i="15"/>
  <c r="H858" i="15"/>
  <c r="I858" i="15"/>
  <c r="J858" i="15"/>
  <c r="K858" i="15"/>
  <c r="L858" i="15"/>
  <c r="A859" i="15"/>
  <c r="B859" i="15"/>
  <c r="C859" i="15"/>
  <c r="D859" i="15"/>
  <c r="E859" i="15"/>
  <c r="F859" i="15"/>
  <c r="G859" i="15"/>
  <c r="H859" i="15"/>
  <c r="I859" i="15"/>
  <c r="J859" i="15"/>
  <c r="K859" i="15"/>
  <c r="L859" i="15"/>
  <c r="A860" i="15"/>
  <c r="B860" i="15"/>
  <c r="C860" i="15"/>
  <c r="D860" i="15"/>
  <c r="E860" i="15"/>
  <c r="F860" i="15"/>
  <c r="G860" i="15"/>
  <c r="H860" i="15"/>
  <c r="I860" i="15"/>
  <c r="J860" i="15"/>
  <c r="K860" i="15"/>
  <c r="L860" i="15"/>
  <c r="A861" i="15"/>
  <c r="B861" i="15"/>
  <c r="C861" i="15"/>
  <c r="D861" i="15"/>
  <c r="E861" i="15"/>
  <c r="F861" i="15"/>
  <c r="G861" i="15"/>
  <c r="H861" i="15"/>
  <c r="I861" i="15"/>
  <c r="J861" i="15"/>
  <c r="K861" i="15"/>
  <c r="L861" i="15"/>
  <c r="A862" i="15"/>
  <c r="B862" i="15"/>
  <c r="C862" i="15"/>
  <c r="D862" i="15"/>
  <c r="E862" i="15"/>
  <c r="F862" i="15"/>
  <c r="G862" i="15"/>
  <c r="H862" i="15"/>
  <c r="I862" i="15"/>
  <c r="J862" i="15"/>
  <c r="K862" i="15"/>
  <c r="L862" i="15"/>
  <c r="A863" i="15"/>
  <c r="B863" i="15"/>
  <c r="C863" i="15"/>
  <c r="D863" i="15"/>
  <c r="E863" i="15"/>
  <c r="F863" i="15"/>
  <c r="G863" i="15"/>
  <c r="H863" i="15"/>
  <c r="I863" i="15"/>
  <c r="J863" i="15"/>
  <c r="K863" i="15"/>
  <c r="L863" i="15"/>
  <c r="A864" i="15"/>
  <c r="B864" i="15"/>
  <c r="C864" i="15"/>
  <c r="D864" i="15"/>
  <c r="E864" i="15"/>
  <c r="F864" i="15"/>
  <c r="G864" i="15"/>
  <c r="H864" i="15"/>
  <c r="I864" i="15"/>
  <c r="J864" i="15"/>
  <c r="K864" i="15"/>
  <c r="L864" i="15"/>
  <c r="A865" i="15"/>
  <c r="B865" i="15"/>
  <c r="C865" i="15"/>
  <c r="D865" i="15"/>
  <c r="E865" i="15"/>
  <c r="F865" i="15"/>
  <c r="G865" i="15"/>
  <c r="H865" i="15"/>
  <c r="I865" i="15"/>
  <c r="J865" i="15"/>
  <c r="K865" i="15"/>
  <c r="L865" i="15"/>
  <c r="A866" i="15"/>
  <c r="B866" i="15"/>
  <c r="C866" i="15"/>
  <c r="D866" i="15"/>
  <c r="E866" i="15"/>
  <c r="F866" i="15"/>
  <c r="G866" i="15"/>
  <c r="H866" i="15"/>
  <c r="I866" i="15"/>
  <c r="J866" i="15"/>
  <c r="K866" i="15"/>
  <c r="L866" i="15"/>
  <c r="A867" i="15"/>
  <c r="B867" i="15"/>
  <c r="C867" i="15"/>
  <c r="D867" i="15"/>
  <c r="E867" i="15"/>
  <c r="F867" i="15"/>
  <c r="G867" i="15"/>
  <c r="H867" i="15"/>
  <c r="I867" i="15"/>
  <c r="J867" i="15"/>
  <c r="K867" i="15"/>
  <c r="L867" i="15"/>
  <c r="A868" i="15"/>
  <c r="B868" i="15"/>
  <c r="C868" i="15"/>
  <c r="D868" i="15"/>
  <c r="E868" i="15"/>
  <c r="F868" i="15"/>
  <c r="G868" i="15"/>
  <c r="H868" i="15"/>
  <c r="I868" i="15"/>
  <c r="J868" i="15"/>
  <c r="K868" i="15"/>
  <c r="L868" i="15"/>
  <c r="A869" i="15"/>
  <c r="B869" i="15"/>
  <c r="C869" i="15"/>
  <c r="D869" i="15"/>
  <c r="E869" i="15"/>
  <c r="F869" i="15"/>
  <c r="G869" i="15"/>
  <c r="H869" i="15"/>
  <c r="I869" i="15"/>
  <c r="J869" i="15"/>
  <c r="K869" i="15"/>
  <c r="L869" i="15"/>
  <c r="A870" i="15"/>
  <c r="B870" i="15"/>
  <c r="C870" i="15"/>
  <c r="D870" i="15"/>
  <c r="E870" i="15"/>
  <c r="F870" i="15"/>
  <c r="G870" i="15"/>
  <c r="H870" i="15"/>
  <c r="I870" i="15"/>
  <c r="J870" i="15"/>
  <c r="K870" i="15"/>
  <c r="L870" i="15"/>
  <c r="A871" i="15"/>
  <c r="B871" i="15"/>
  <c r="C871" i="15"/>
  <c r="D871" i="15"/>
  <c r="E871" i="15"/>
  <c r="F871" i="15"/>
  <c r="G871" i="15"/>
  <c r="H871" i="15"/>
  <c r="I871" i="15"/>
  <c r="J871" i="15"/>
  <c r="K871" i="15"/>
  <c r="L871" i="15"/>
  <c r="A872" i="15"/>
  <c r="B872" i="15"/>
  <c r="C872" i="15"/>
  <c r="D872" i="15"/>
  <c r="E872" i="15"/>
  <c r="F872" i="15"/>
  <c r="G872" i="15"/>
  <c r="H872" i="15"/>
  <c r="I872" i="15"/>
  <c r="J872" i="15"/>
  <c r="K872" i="15"/>
  <c r="L872" i="15"/>
  <c r="A873" i="15"/>
  <c r="B873" i="15"/>
  <c r="C873" i="15"/>
  <c r="D873" i="15"/>
  <c r="E873" i="15"/>
  <c r="F873" i="15"/>
  <c r="G873" i="15"/>
  <c r="H873" i="15"/>
  <c r="I873" i="15"/>
  <c r="J873" i="15"/>
  <c r="K873" i="15"/>
  <c r="L873" i="15"/>
  <c r="A874" i="15"/>
  <c r="B874" i="15"/>
  <c r="C874" i="15"/>
  <c r="D874" i="15"/>
  <c r="E874" i="15"/>
  <c r="F874" i="15"/>
  <c r="G874" i="15"/>
  <c r="H874" i="15"/>
  <c r="I874" i="15"/>
  <c r="J874" i="15"/>
  <c r="K874" i="15"/>
  <c r="L874" i="15"/>
  <c r="A875" i="15"/>
  <c r="B875" i="15"/>
  <c r="C875" i="15"/>
  <c r="D875" i="15"/>
  <c r="E875" i="15"/>
  <c r="F875" i="15"/>
  <c r="G875" i="15"/>
  <c r="H875" i="15"/>
  <c r="I875" i="15"/>
  <c r="J875" i="15"/>
  <c r="K875" i="15"/>
  <c r="L875" i="15"/>
  <c r="A876" i="15"/>
  <c r="B876" i="15"/>
  <c r="C876" i="15"/>
  <c r="D876" i="15"/>
  <c r="E876" i="15"/>
  <c r="F876" i="15"/>
  <c r="G876" i="15"/>
  <c r="H876" i="15"/>
  <c r="I876" i="15"/>
  <c r="J876" i="15"/>
  <c r="K876" i="15"/>
  <c r="L876" i="15"/>
  <c r="A877" i="15"/>
  <c r="B877" i="15"/>
  <c r="C877" i="15"/>
  <c r="D877" i="15"/>
  <c r="E877" i="15"/>
  <c r="F877" i="15"/>
  <c r="G877" i="15"/>
  <c r="H877" i="15"/>
  <c r="I877" i="15"/>
  <c r="J877" i="15"/>
  <c r="K877" i="15"/>
  <c r="L877" i="15"/>
  <c r="A878" i="15"/>
  <c r="B878" i="15"/>
  <c r="C878" i="15"/>
  <c r="D878" i="15"/>
  <c r="E878" i="15"/>
  <c r="F878" i="15"/>
  <c r="G878" i="15"/>
  <c r="H878" i="15"/>
  <c r="I878" i="15"/>
  <c r="J878" i="15"/>
  <c r="K878" i="15"/>
  <c r="L878" i="15"/>
  <c r="A879" i="15"/>
  <c r="B879" i="15"/>
  <c r="C879" i="15"/>
  <c r="D879" i="15"/>
  <c r="E879" i="15"/>
  <c r="F879" i="15"/>
  <c r="G879" i="15"/>
  <c r="H879" i="15"/>
  <c r="I879" i="15"/>
  <c r="J879" i="15"/>
  <c r="K879" i="15"/>
  <c r="L879" i="15"/>
  <c r="A880" i="15"/>
  <c r="B880" i="15"/>
  <c r="C880" i="15"/>
  <c r="D880" i="15"/>
  <c r="E880" i="15"/>
  <c r="F880" i="15"/>
  <c r="G880" i="15"/>
  <c r="H880" i="15"/>
  <c r="I880" i="15"/>
  <c r="J880" i="15"/>
  <c r="K880" i="15"/>
  <c r="L880" i="15"/>
  <c r="A881" i="15"/>
  <c r="B881" i="15"/>
  <c r="C881" i="15"/>
  <c r="D881" i="15"/>
  <c r="E881" i="15"/>
  <c r="F881" i="15"/>
  <c r="G881" i="15"/>
  <c r="H881" i="15"/>
  <c r="I881" i="15"/>
  <c r="J881" i="15"/>
  <c r="K881" i="15"/>
  <c r="L881" i="15"/>
  <c r="A882" i="15"/>
  <c r="B882" i="15"/>
  <c r="C882" i="15"/>
  <c r="D882" i="15"/>
  <c r="E882" i="15"/>
  <c r="F882" i="15"/>
  <c r="G882" i="15"/>
  <c r="H882" i="15"/>
  <c r="I882" i="15"/>
  <c r="J882" i="15"/>
  <c r="K882" i="15"/>
  <c r="L882" i="15"/>
  <c r="A883" i="15"/>
  <c r="B883" i="15"/>
  <c r="C883" i="15"/>
  <c r="D883" i="15"/>
  <c r="E883" i="15"/>
  <c r="F883" i="15"/>
  <c r="G883" i="15"/>
  <c r="H883" i="15"/>
  <c r="I883" i="15"/>
  <c r="J883" i="15"/>
  <c r="K883" i="15"/>
  <c r="L883" i="15"/>
  <c r="A884" i="15"/>
  <c r="B884" i="15"/>
  <c r="C884" i="15"/>
  <c r="D884" i="15"/>
  <c r="E884" i="15"/>
  <c r="F884" i="15"/>
  <c r="G884" i="15"/>
  <c r="H884" i="15"/>
  <c r="I884" i="15"/>
  <c r="J884" i="15"/>
  <c r="K884" i="15"/>
  <c r="L884" i="15"/>
  <c r="A885" i="15"/>
  <c r="B885" i="15"/>
  <c r="C885" i="15"/>
  <c r="D885" i="15"/>
  <c r="E885" i="15"/>
  <c r="F885" i="15"/>
  <c r="G885" i="15"/>
  <c r="H885" i="15"/>
  <c r="I885" i="15"/>
  <c r="J885" i="15"/>
  <c r="K885" i="15"/>
  <c r="L885" i="15"/>
  <c r="A886" i="15"/>
  <c r="B886" i="15"/>
  <c r="C886" i="15"/>
  <c r="D886" i="15"/>
  <c r="E886" i="15"/>
  <c r="F886" i="15"/>
  <c r="G886" i="15"/>
  <c r="H886" i="15"/>
  <c r="I886" i="15"/>
  <c r="J886" i="15"/>
  <c r="K886" i="15"/>
  <c r="L886" i="15"/>
  <c r="A887" i="15"/>
  <c r="B887" i="15"/>
  <c r="C887" i="15"/>
  <c r="D887" i="15"/>
  <c r="E887" i="15"/>
  <c r="F887" i="15"/>
  <c r="G887" i="15"/>
  <c r="H887" i="15"/>
  <c r="I887" i="15"/>
  <c r="J887" i="15"/>
  <c r="K887" i="15"/>
  <c r="L887" i="15"/>
  <c r="A888" i="15"/>
  <c r="B888" i="15"/>
  <c r="C888" i="15"/>
  <c r="D888" i="15"/>
  <c r="E888" i="15"/>
  <c r="F888" i="15"/>
  <c r="G888" i="15"/>
  <c r="H888" i="15"/>
  <c r="I888" i="15"/>
  <c r="J888" i="15"/>
  <c r="K888" i="15"/>
  <c r="L888" i="15"/>
  <c r="A889" i="15"/>
  <c r="B889" i="15"/>
  <c r="C889" i="15"/>
  <c r="D889" i="15"/>
  <c r="E889" i="15"/>
  <c r="F889" i="15"/>
  <c r="G889" i="15"/>
  <c r="H889" i="15"/>
  <c r="I889" i="15"/>
  <c r="J889" i="15"/>
  <c r="K889" i="15"/>
  <c r="L889" i="15"/>
  <c r="A890" i="15"/>
  <c r="B890" i="15"/>
  <c r="C890" i="15"/>
  <c r="D890" i="15"/>
  <c r="E890" i="15"/>
  <c r="F890" i="15"/>
  <c r="G890" i="15"/>
  <c r="H890" i="15"/>
  <c r="I890" i="15"/>
  <c r="J890" i="15"/>
  <c r="K890" i="15"/>
  <c r="L890" i="15"/>
  <c r="A891" i="15"/>
  <c r="B891" i="15"/>
  <c r="C891" i="15"/>
  <c r="D891" i="15"/>
  <c r="E891" i="15"/>
  <c r="F891" i="15"/>
  <c r="G891" i="15"/>
  <c r="H891" i="15"/>
  <c r="I891" i="15"/>
  <c r="J891" i="15"/>
  <c r="K891" i="15"/>
  <c r="L891" i="15"/>
  <c r="A892" i="15"/>
  <c r="B892" i="15"/>
  <c r="C892" i="15"/>
  <c r="D892" i="15"/>
  <c r="E892" i="15"/>
  <c r="F892" i="15"/>
  <c r="G892" i="15"/>
  <c r="H892" i="15"/>
  <c r="I892" i="15"/>
  <c r="J892" i="15"/>
  <c r="K892" i="15"/>
  <c r="L892" i="15"/>
  <c r="A893" i="15"/>
  <c r="B893" i="15"/>
  <c r="C893" i="15"/>
  <c r="D893" i="15"/>
  <c r="E893" i="15"/>
  <c r="F893" i="15"/>
  <c r="G893" i="15"/>
  <c r="H893" i="15"/>
  <c r="I893" i="15"/>
  <c r="J893" i="15"/>
  <c r="K893" i="15"/>
  <c r="L893" i="15"/>
  <c r="A894" i="15"/>
  <c r="B894" i="15"/>
  <c r="C894" i="15"/>
  <c r="D894" i="15"/>
  <c r="E894" i="15"/>
  <c r="F894" i="15"/>
  <c r="G894" i="15"/>
  <c r="H894" i="15"/>
  <c r="I894" i="15"/>
  <c r="J894" i="15"/>
  <c r="K894" i="15"/>
  <c r="L894" i="15"/>
  <c r="A895" i="15"/>
  <c r="B895" i="15"/>
  <c r="C895" i="15"/>
  <c r="D895" i="15"/>
  <c r="E895" i="15"/>
  <c r="F895" i="15"/>
  <c r="G895" i="15"/>
  <c r="H895" i="15"/>
  <c r="I895" i="15"/>
  <c r="J895" i="15"/>
  <c r="K895" i="15"/>
  <c r="L895" i="15"/>
  <c r="A896" i="15"/>
  <c r="B896" i="15"/>
  <c r="C896" i="15"/>
  <c r="D896" i="15"/>
  <c r="E896" i="15"/>
  <c r="F896" i="15"/>
  <c r="G896" i="15"/>
  <c r="H896" i="15"/>
  <c r="I896" i="15"/>
  <c r="J896" i="15"/>
  <c r="K896" i="15"/>
  <c r="L896" i="15"/>
  <c r="A897" i="15"/>
  <c r="B897" i="15"/>
  <c r="C897" i="15"/>
  <c r="D897" i="15"/>
  <c r="E897" i="15"/>
  <c r="F897" i="15"/>
  <c r="G897" i="15"/>
  <c r="H897" i="15"/>
  <c r="I897" i="15"/>
  <c r="J897" i="15"/>
  <c r="K897" i="15"/>
  <c r="L897" i="15"/>
  <c r="A898" i="15"/>
  <c r="B898" i="15"/>
  <c r="C898" i="15"/>
  <c r="D898" i="15"/>
  <c r="E898" i="15"/>
  <c r="F898" i="15"/>
  <c r="G898" i="15"/>
  <c r="H898" i="15"/>
  <c r="I898" i="15"/>
  <c r="J898" i="15"/>
  <c r="K898" i="15"/>
  <c r="L898" i="15"/>
  <c r="A899" i="15"/>
  <c r="B899" i="15"/>
  <c r="C899" i="15"/>
  <c r="D899" i="15"/>
  <c r="E899" i="15"/>
  <c r="F899" i="15"/>
  <c r="G899" i="15"/>
  <c r="H899" i="15"/>
  <c r="I899" i="15"/>
  <c r="J899" i="15"/>
  <c r="K899" i="15"/>
  <c r="L899" i="15"/>
  <c r="A900" i="15"/>
  <c r="B900" i="15"/>
  <c r="C900" i="15"/>
  <c r="D900" i="15"/>
  <c r="E900" i="15"/>
  <c r="F900" i="15"/>
  <c r="G900" i="15"/>
  <c r="H900" i="15"/>
  <c r="I900" i="15"/>
  <c r="J900" i="15"/>
  <c r="K900" i="15"/>
  <c r="L900" i="15"/>
  <c r="A901" i="15"/>
  <c r="B901" i="15"/>
  <c r="C901" i="15"/>
  <c r="D901" i="15"/>
  <c r="E901" i="15"/>
  <c r="F901" i="15"/>
  <c r="G901" i="15"/>
  <c r="H901" i="15"/>
  <c r="I901" i="15"/>
  <c r="J901" i="15"/>
  <c r="K901" i="15"/>
  <c r="L901" i="15"/>
  <c r="A902" i="15"/>
  <c r="B902" i="15"/>
  <c r="C902" i="15"/>
  <c r="D902" i="15"/>
  <c r="E902" i="15"/>
  <c r="F902" i="15"/>
  <c r="G902" i="15"/>
  <c r="H902" i="15"/>
  <c r="I902" i="15"/>
  <c r="J902" i="15"/>
  <c r="K902" i="15"/>
  <c r="L902" i="15"/>
  <c r="A903" i="15"/>
  <c r="B903" i="15"/>
  <c r="C903" i="15"/>
  <c r="D903" i="15"/>
  <c r="E903" i="15"/>
  <c r="F903" i="15"/>
  <c r="G903" i="15"/>
  <c r="H903" i="15"/>
  <c r="I903" i="15"/>
  <c r="J903" i="15"/>
  <c r="K903" i="15"/>
  <c r="L903" i="15"/>
  <c r="A904" i="15"/>
  <c r="B904" i="15"/>
  <c r="C904" i="15"/>
  <c r="D904" i="15"/>
  <c r="E904" i="15"/>
  <c r="F904" i="15"/>
  <c r="G904" i="15"/>
  <c r="H904" i="15"/>
  <c r="I904" i="15"/>
  <c r="J904" i="15"/>
  <c r="K904" i="15"/>
  <c r="L904" i="15"/>
  <c r="A905" i="15"/>
  <c r="B905" i="15"/>
  <c r="C905" i="15"/>
  <c r="D905" i="15"/>
  <c r="E905" i="15"/>
  <c r="F905" i="15"/>
  <c r="G905" i="15"/>
  <c r="H905" i="15"/>
  <c r="I905" i="15"/>
  <c r="J905" i="15"/>
  <c r="K905" i="15"/>
  <c r="L905" i="15"/>
  <c r="A906" i="15"/>
  <c r="B906" i="15"/>
  <c r="C906" i="15"/>
  <c r="D906" i="15"/>
  <c r="E906" i="15"/>
  <c r="F906" i="15"/>
  <c r="G906" i="15"/>
  <c r="H906" i="15"/>
  <c r="I906" i="15"/>
  <c r="J906" i="15"/>
  <c r="K906" i="15"/>
  <c r="L906" i="15"/>
  <c r="A714" i="15"/>
  <c r="B714" i="15"/>
  <c r="C714" i="15"/>
  <c r="D714" i="15"/>
  <c r="E714" i="15"/>
  <c r="F714" i="15"/>
  <c r="G714" i="15"/>
  <c r="H714" i="15"/>
  <c r="I714" i="15"/>
  <c r="J714" i="15"/>
  <c r="K714" i="15"/>
  <c r="L714" i="15"/>
  <c r="A715" i="15"/>
  <c r="B715" i="15"/>
  <c r="C715" i="15"/>
  <c r="D715" i="15"/>
  <c r="E715" i="15"/>
  <c r="F715" i="15"/>
  <c r="G715" i="15"/>
  <c r="H715" i="15"/>
  <c r="I715" i="15"/>
  <c r="J715" i="15"/>
  <c r="K715" i="15"/>
  <c r="L715" i="15"/>
  <c r="L713" i="15"/>
  <c r="K713" i="15"/>
  <c r="J713" i="15"/>
  <c r="I713" i="15"/>
  <c r="H713" i="15"/>
  <c r="G713" i="15"/>
  <c r="F713" i="15"/>
  <c r="E713" i="15"/>
  <c r="D713" i="15"/>
  <c r="C713" i="15"/>
  <c r="B713" i="15"/>
  <c r="A713" i="15"/>
  <c r="AK95" i="20"/>
  <c r="AN95" i="20"/>
  <c r="Z83" i="20"/>
  <c r="B340" i="15"/>
  <c r="A340" i="15"/>
  <c r="AC708" i="15"/>
  <c r="Z708" i="15"/>
  <c r="W708" i="15"/>
  <c r="T708" i="15"/>
  <c r="J708" i="15"/>
  <c r="G708" i="15"/>
  <c r="D708" i="15"/>
  <c r="A708" i="15"/>
  <c r="AC704" i="15"/>
  <c r="Z704" i="15"/>
  <c r="W704" i="15"/>
  <c r="T704" i="15"/>
  <c r="J704" i="15"/>
  <c r="G704" i="15"/>
  <c r="D704" i="15"/>
  <c r="A704" i="15"/>
  <c r="AC700" i="15"/>
  <c r="Z700" i="15"/>
  <c r="W700" i="15"/>
  <c r="T700" i="15"/>
  <c r="J700" i="15"/>
  <c r="G700" i="15"/>
  <c r="D700" i="15"/>
  <c r="A700" i="15"/>
  <c r="AC696" i="15"/>
  <c r="Z696" i="15"/>
  <c r="W696" i="15"/>
  <c r="T696" i="15"/>
  <c r="J696" i="15"/>
  <c r="G696" i="15"/>
  <c r="D696" i="15"/>
  <c r="A696" i="15"/>
  <c r="Z88" i="20"/>
  <c r="AC692" i="15"/>
  <c r="Z692" i="15"/>
  <c r="W692" i="15"/>
  <c r="T692" i="15"/>
  <c r="J692" i="15"/>
  <c r="G692" i="15"/>
  <c r="D692" i="15"/>
  <c r="A692" i="15"/>
  <c r="AC688" i="15"/>
  <c r="Z688" i="15"/>
  <c r="W688" i="15"/>
  <c r="T688" i="15"/>
  <c r="J688" i="15"/>
  <c r="G688" i="15"/>
  <c r="D688" i="15"/>
  <c r="A688" i="15"/>
  <c r="AC684" i="15"/>
  <c r="Z684" i="15"/>
  <c r="W684" i="15"/>
  <c r="T684" i="15"/>
  <c r="J684" i="15"/>
  <c r="G684" i="15"/>
  <c r="D684" i="15"/>
  <c r="A684" i="15"/>
  <c r="AC680" i="15"/>
  <c r="Z680" i="15"/>
  <c r="W680" i="15"/>
  <c r="T680" i="15"/>
  <c r="J680" i="15"/>
  <c r="G680" i="15"/>
  <c r="D680" i="15"/>
  <c r="A680" i="15"/>
  <c r="AC676" i="15"/>
  <c r="Z676" i="15"/>
  <c r="W676" i="15"/>
  <c r="T676" i="15"/>
  <c r="J676" i="15"/>
  <c r="G676" i="15"/>
  <c r="D676" i="15"/>
  <c r="A676" i="15"/>
  <c r="AC672" i="15"/>
  <c r="Z672" i="15"/>
  <c r="W672" i="15"/>
  <c r="T672" i="15"/>
  <c r="J672" i="15"/>
  <c r="G672" i="15"/>
  <c r="D672" i="15"/>
  <c r="A672" i="15"/>
  <c r="AC668" i="15"/>
  <c r="Z668" i="15"/>
  <c r="W668" i="15"/>
  <c r="T668" i="15"/>
  <c r="J668" i="15"/>
  <c r="G668" i="15"/>
  <c r="D668" i="15"/>
  <c r="A668" i="15"/>
  <c r="AC664" i="15"/>
  <c r="Z664" i="15"/>
  <c r="W664" i="15"/>
  <c r="T664" i="15"/>
  <c r="J664" i="15"/>
  <c r="G664" i="15"/>
  <c r="D664" i="15"/>
  <c r="A664" i="15"/>
  <c r="AC660" i="15"/>
  <c r="Z660" i="15"/>
  <c r="W660" i="15"/>
  <c r="T660" i="15"/>
  <c r="J660" i="15"/>
  <c r="G660" i="15"/>
  <c r="D660" i="15"/>
  <c r="A660" i="15"/>
  <c r="AC656" i="15"/>
  <c r="Z656" i="15"/>
  <c r="W656" i="15"/>
  <c r="T656" i="15"/>
  <c r="J656" i="15"/>
  <c r="G656" i="15"/>
  <c r="D656" i="15"/>
  <c r="A656" i="15"/>
  <c r="AC652" i="15"/>
  <c r="Z652" i="15"/>
  <c r="W652" i="15"/>
  <c r="T652" i="15"/>
  <c r="J652" i="15"/>
  <c r="G652" i="15"/>
  <c r="D652" i="15"/>
  <c r="A652" i="15"/>
  <c r="AC648" i="15"/>
  <c r="Z648" i="15"/>
  <c r="W648" i="15"/>
  <c r="T648" i="15"/>
  <c r="J648" i="15"/>
  <c r="G648" i="15"/>
  <c r="D648" i="15"/>
  <c r="A648" i="15"/>
  <c r="AC644" i="15"/>
  <c r="Z644" i="15"/>
  <c r="W644" i="15"/>
  <c r="T644" i="15"/>
  <c r="J644" i="15"/>
  <c r="G644" i="15"/>
  <c r="D644" i="15"/>
  <c r="A644" i="15"/>
  <c r="AC640" i="15"/>
  <c r="Z640" i="15"/>
  <c r="W640" i="15"/>
  <c r="T640" i="15"/>
  <c r="J640" i="15"/>
  <c r="G640" i="15"/>
  <c r="D640" i="15"/>
  <c r="A640" i="15"/>
  <c r="AC636" i="15"/>
  <c r="Z636" i="15"/>
  <c r="W636" i="15"/>
  <c r="T636" i="15"/>
  <c r="J636" i="15"/>
  <c r="G636" i="15"/>
  <c r="D636" i="15"/>
  <c r="A636" i="15"/>
  <c r="AC632" i="15"/>
  <c r="Z632" i="15"/>
  <c r="W632" i="15"/>
  <c r="T632" i="15"/>
  <c r="J632" i="15"/>
  <c r="G632" i="15"/>
  <c r="D632" i="15"/>
  <c r="A632" i="15"/>
  <c r="AC628" i="15"/>
  <c r="Z628" i="15"/>
  <c r="W628" i="15"/>
  <c r="T628" i="15"/>
  <c r="J628" i="15"/>
  <c r="G628" i="15"/>
  <c r="D628" i="15"/>
  <c r="A628" i="15"/>
  <c r="AC624" i="15"/>
  <c r="Z624" i="15"/>
  <c r="W624" i="15"/>
  <c r="T624" i="15"/>
  <c r="J624" i="15"/>
  <c r="G624" i="15"/>
  <c r="D624" i="15"/>
  <c r="A624" i="15"/>
  <c r="AC620" i="15"/>
  <c r="Z620" i="15"/>
  <c r="W620" i="15"/>
  <c r="T620" i="15"/>
  <c r="J620" i="15"/>
  <c r="G620" i="15"/>
  <c r="D620" i="15"/>
  <c r="A620" i="15"/>
  <c r="AC616" i="15"/>
  <c r="Z616" i="15"/>
  <c r="W616" i="15"/>
  <c r="T616" i="15"/>
  <c r="J616" i="15"/>
  <c r="G616" i="15"/>
  <c r="D616" i="15"/>
  <c r="A616" i="15"/>
  <c r="AC612" i="15"/>
  <c r="Z612" i="15"/>
  <c r="W612" i="15"/>
  <c r="T612" i="15"/>
  <c r="J612" i="15"/>
  <c r="G612" i="15"/>
  <c r="D612" i="15"/>
  <c r="A612" i="15"/>
  <c r="AC608" i="15"/>
  <c r="Z608" i="15"/>
  <c r="W608" i="15"/>
  <c r="T608" i="15"/>
  <c r="J608" i="15"/>
  <c r="G608" i="15"/>
  <c r="D608" i="15"/>
  <c r="A608" i="15"/>
  <c r="AC604" i="15"/>
  <c r="Z604" i="15"/>
  <c r="W604" i="15"/>
  <c r="T604" i="15"/>
  <c r="J604" i="15"/>
  <c r="G604" i="15"/>
  <c r="D604" i="15"/>
  <c r="A604" i="15"/>
  <c r="AC600" i="15"/>
  <c r="Z600" i="15"/>
  <c r="W600" i="15"/>
  <c r="T600" i="15"/>
  <c r="J600" i="15"/>
  <c r="G600" i="15"/>
  <c r="D600" i="15"/>
  <c r="A600" i="15"/>
  <c r="AC596" i="15"/>
  <c r="Z596" i="15"/>
  <c r="W596" i="15"/>
  <c r="T596" i="15"/>
  <c r="J596" i="15"/>
  <c r="G596" i="15"/>
  <c r="D596" i="15"/>
  <c r="A596" i="15"/>
  <c r="AC592" i="15"/>
  <c r="Z592" i="15"/>
  <c r="W592" i="15"/>
  <c r="T592" i="15"/>
  <c r="J592" i="15"/>
  <c r="G592" i="15"/>
  <c r="D592" i="15"/>
  <c r="A592" i="15"/>
  <c r="AC588" i="15"/>
  <c r="Z588" i="15"/>
  <c r="W588" i="15"/>
  <c r="T588" i="15"/>
  <c r="J588" i="15"/>
  <c r="G588" i="15"/>
  <c r="D588" i="15"/>
  <c r="A588" i="15"/>
  <c r="AC584" i="15"/>
  <c r="Z584" i="15"/>
  <c r="W584" i="15"/>
  <c r="T584" i="15"/>
  <c r="J584" i="15"/>
  <c r="G584" i="15"/>
  <c r="D584" i="15"/>
  <c r="A584" i="15"/>
  <c r="AC580" i="15"/>
  <c r="Z580" i="15"/>
  <c r="W580" i="15"/>
  <c r="T580" i="15"/>
  <c r="J580" i="15"/>
  <c r="G580" i="15"/>
  <c r="D580" i="15"/>
  <c r="A580" i="15"/>
  <c r="AC576" i="15"/>
  <c r="Z576" i="15"/>
  <c r="W576" i="15"/>
  <c r="T576" i="15"/>
  <c r="J576" i="15"/>
  <c r="G576" i="15"/>
  <c r="D576" i="15"/>
  <c r="A576" i="15"/>
  <c r="AC572" i="15"/>
  <c r="Z572" i="15"/>
  <c r="W572" i="15"/>
  <c r="T572" i="15"/>
  <c r="J572" i="15"/>
  <c r="G572" i="15"/>
  <c r="D572" i="15"/>
  <c r="A572" i="15"/>
  <c r="AC568" i="15"/>
  <c r="Z568" i="15"/>
  <c r="W568" i="15"/>
  <c r="T568" i="15"/>
  <c r="J568" i="15"/>
  <c r="G568" i="15"/>
  <c r="D568" i="15"/>
  <c r="A568" i="15"/>
  <c r="AC564" i="15"/>
  <c r="Z564" i="15"/>
  <c r="W564" i="15"/>
  <c r="T564" i="15"/>
  <c r="J564" i="15"/>
  <c r="G564" i="15"/>
  <c r="D564" i="15"/>
  <c r="A564" i="15"/>
  <c r="AC560" i="15"/>
  <c r="Z560" i="15"/>
  <c r="W560" i="15"/>
  <c r="T560" i="15"/>
  <c r="J560" i="15"/>
  <c r="G560" i="15"/>
  <c r="D560" i="15"/>
  <c r="A560" i="15"/>
  <c r="AC556" i="15"/>
  <c r="Z556" i="15"/>
  <c r="W556" i="15"/>
  <c r="T556" i="15"/>
  <c r="J556" i="15"/>
  <c r="G556" i="15"/>
  <c r="D556" i="15"/>
  <c r="A556" i="15"/>
  <c r="AC552" i="15"/>
  <c r="Z552" i="15"/>
  <c r="W552" i="15"/>
  <c r="T552" i="15"/>
  <c r="J552" i="15"/>
  <c r="G552" i="15"/>
  <c r="D552" i="15"/>
  <c r="A552" i="15"/>
  <c r="AC548" i="15"/>
  <c r="Z548" i="15"/>
  <c r="W548" i="15"/>
  <c r="T548" i="15"/>
  <c r="J548" i="15"/>
  <c r="G548" i="15"/>
  <c r="D548" i="15"/>
  <c r="A548" i="15"/>
  <c r="AC544" i="15"/>
  <c r="Z544" i="15"/>
  <c r="W544" i="15"/>
  <c r="T544" i="15"/>
  <c r="J544" i="15"/>
  <c r="G544" i="15"/>
  <c r="D544" i="15"/>
  <c r="A544" i="15"/>
  <c r="AC540" i="15"/>
  <c r="Z540" i="15"/>
  <c r="W540" i="15"/>
  <c r="T540" i="15"/>
  <c r="J540" i="15"/>
  <c r="G540" i="15"/>
  <c r="D540" i="15"/>
  <c r="A540" i="15"/>
  <c r="AC536" i="15"/>
  <c r="Z536" i="15"/>
  <c r="W536" i="15"/>
  <c r="T536" i="15"/>
  <c r="J536" i="15"/>
  <c r="G536" i="15"/>
  <c r="D536" i="15"/>
  <c r="A536" i="15"/>
  <c r="AC532" i="15"/>
  <c r="Z532" i="15"/>
  <c r="W532" i="15"/>
  <c r="T532" i="15"/>
  <c r="J532" i="15"/>
  <c r="G532" i="15"/>
  <c r="D532" i="15"/>
  <c r="A532" i="15"/>
  <c r="AC528" i="15"/>
  <c r="Z528" i="15"/>
  <c r="W528" i="15"/>
  <c r="T528" i="15"/>
  <c r="J528" i="15"/>
  <c r="G528" i="15"/>
  <c r="D528" i="15"/>
  <c r="A528" i="15"/>
  <c r="AC524" i="15"/>
  <c r="Z524" i="15"/>
  <c r="W524" i="15"/>
  <c r="T524" i="15"/>
  <c r="J524" i="15"/>
  <c r="G524" i="15"/>
  <c r="D524" i="15"/>
  <c r="A524" i="15"/>
  <c r="AC520" i="15"/>
  <c r="Z520" i="15"/>
  <c r="W520" i="15"/>
  <c r="T520" i="15"/>
  <c r="J520" i="15"/>
  <c r="G520" i="15"/>
  <c r="D520" i="15"/>
  <c r="A520" i="15"/>
  <c r="AC516" i="15"/>
  <c r="Z516" i="15"/>
  <c r="W516" i="15"/>
  <c r="T516" i="15"/>
  <c r="J516" i="15"/>
  <c r="G516" i="15"/>
  <c r="D516" i="15"/>
  <c r="A516" i="15"/>
  <c r="AC512" i="15"/>
  <c r="Z512" i="15"/>
  <c r="W512" i="15"/>
  <c r="T512" i="15"/>
  <c r="J512" i="15"/>
  <c r="G512" i="15"/>
  <c r="D512" i="15"/>
  <c r="A512" i="15"/>
  <c r="AC508" i="15"/>
  <c r="Z508" i="15"/>
  <c r="W508" i="15"/>
  <c r="T508" i="15"/>
  <c r="J508" i="15"/>
  <c r="G508" i="15"/>
  <c r="D508" i="15"/>
  <c r="A508" i="15"/>
  <c r="AC504" i="15"/>
  <c r="Z504" i="15"/>
  <c r="W504" i="15"/>
  <c r="T504" i="15"/>
  <c r="J504" i="15"/>
  <c r="G504" i="15"/>
  <c r="D504" i="15"/>
  <c r="A504" i="15"/>
  <c r="AC500" i="15"/>
  <c r="Z500" i="15"/>
  <c r="W500" i="15"/>
  <c r="T500" i="15"/>
  <c r="J500" i="15"/>
  <c r="G500" i="15"/>
  <c r="D500" i="15"/>
  <c r="A500" i="15"/>
  <c r="AC496" i="15"/>
  <c r="Z496" i="15"/>
  <c r="W496" i="15"/>
  <c r="T496" i="15"/>
  <c r="J496" i="15"/>
  <c r="G496" i="15"/>
  <c r="D496" i="15"/>
  <c r="A496" i="15"/>
  <c r="AC492" i="15"/>
  <c r="Z492" i="15"/>
  <c r="W492" i="15"/>
  <c r="T492" i="15"/>
  <c r="J492" i="15"/>
  <c r="G492" i="15"/>
  <c r="D492" i="15"/>
  <c r="A492" i="15"/>
  <c r="AC488" i="15"/>
  <c r="Z488" i="15"/>
  <c r="W488" i="15"/>
  <c r="T488" i="15"/>
  <c r="J488" i="15"/>
  <c r="G488" i="15"/>
  <c r="D488" i="15"/>
  <c r="A488" i="15"/>
  <c r="AC484" i="15"/>
  <c r="Z484" i="15"/>
  <c r="W484" i="15"/>
  <c r="T484" i="15"/>
  <c r="J484" i="15"/>
  <c r="G484" i="15"/>
  <c r="D484" i="15"/>
  <c r="A484" i="15"/>
  <c r="AC480" i="15"/>
  <c r="Z480" i="15"/>
  <c r="W480" i="15"/>
  <c r="T480" i="15"/>
  <c r="J480" i="15"/>
  <c r="G480" i="15"/>
  <c r="D480" i="15"/>
  <c r="A480" i="15"/>
  <c r="AC476" i="15"/>
  <c r="Z476" i="15"/>
  <c r="W476" i="15"/>
  <c r="T476" i="15"/>
  <c r="J476" i="15"/>
  <c r="G476" i="15"/>
  <c r="D476" i="15"/>
  <c r="A476" i="15"/>
  <c r="AC472" i="15"/>
  <c r="Z472" i="15"/>
  <c r="W472" i="15"/>
  <c r="T472" i="15"/>
  <c r="J472" i="15"/>
  <c r="G472" i="15"/>
  <c r="D472" i="15"/>
  <c r="A472" i="15"/>
  <c r="AC468" i="15"/>
  <c r="Z468" i="15"/>
  <c r="W468" i="15"/>
  <c r="T468" i="15"/>
  <c r="J468" i="15"/>
  <c r="G468" i="15"/>
  <c r="D468" i="15"/>
  <c r="A468" i="15"/>
  <c r="AC464" i="15"/>
  <c r="Z464" i="15"/>
  <c r="W464" i="15"/>
  <c r="T464" i="15"/>
  <c r="J464" i="15"/>
  <c r="G464" i="15"/>
  <c r="D464" i="15"/>
  <c r="A464" i="15"/>
  <c r="AC460" i="15"/>
  <c r="Z460" i="15"/>
  <c r="W460" i="15"/>
  <c r="T460" i="15"/>
  <c r="J460" i="15"/>
  <c r="G460" i="15"/>
  <c r="D460" i="15"/>
  <c r="A460" i="15"/>
  <c r="AC456" i="15"/>
  <c r="Z456" i="15"/>
  <c r="W456" i="15"/>
  <c r="T456" i="15"/>
  <c r="J456" i="15"/>
  <c r="G456" i="15"/>
  <c r="D456" i="15"/>
  <c r="A456" i="15"/>
  <c r="AC452" i="15"/>
  <c r="Z452" i="15"/>
  <c r="W452" i="15"/>
  <c r="T452" i="15"/>
  <c r="J452" i="15"/>
  <c r="G452" i="15"/>
  <c r="D452" i="15"/>
  <c r="A452" i="15"/>
  <c r="AC448" i="15"/>
  <c r="Z448" i="15"/>
  <c r="W448" i="15"/>
  <c r="T448" i="15"/>
  <c r="J448" i="15"/>
  <c r="G448" i="15"/>
  <c r="D448" i="15"/>
  <c r="A448" i="15"/>
  <c r="AC444" i="15"/>
  <c r="Z444" i="15"/>
  <c r="W444" i="15"/>
  <c r="T444" i="15"/>
  <c r="J444" i="15"/>
  <c r="G444" i="15"/>
  <c r="D444" i="15"/>
  <c r="A444" i="15"/>
  <c r="AC440" i="15"/>
  <c r="Z440" i="15"/>
  <c r="W440" i="15"/>
  <c r="T440" i="15"/>
  <c r="J440" i="15"/>
  <c r="G440" i="15"/>
  <c r="D440" i="15"/>
  <c r="A440" i="15"/>
  <c r="AC436" i="15"/>
  <c r="Z436" i="15"/>
  <c r="W436" i="15"/>
  <c r="T436" i="15"/>
  <c r="J436" i="15"/>
  <c r="G436" i="15"/>
  <c r="D436" i="15"/>
  <c r="A436" i="15"/>
  <c r="AC432" i="15"/>
  <c r="Z432" i="15"/>
  <c r="W432" i="15"/>
  <c r="T432" i="15"/>
  <c r="J432" i="15"/>
  <c r="G432" i="15"/>
  <c r="D432" i="15"/>
  <c r="A432" i="15"/>
  <c r="AC428" i="15"/>
  <c r="Z428" i="15"/>
  <c r="W428" i="15"/>
  <c r="T428" i="15"/>
  <c r="J428" i="15"/>
  <c r="G428" i="15"/>
  <c r="D428" i="15"/>
  <c r="A428" i="15"/>
  <c r="AC424" i="15"/>
  <c r="Z424" i="15"/>
  <c r="W424" i="15"/>
  <c r="T424" i="15"/>
  <c r="J424" i="15"/>
  <c r="G424" i="15"/>
  <c r="D424" i="15"/>
  <c r="A424" i="15"/>
  <c r="AC420" i="15"/>
  <c r="Z420" i="15"/>
  <c r="W420" i="15"/>
  <c r="T420" i="15"/>
  <c r="J420" i="15"/>
  <c r="G420" i="15"/>
  <c r="D420" i="15"/>
  <c r="A420" i="15"/>
  <c r="AC416" i="15"/>
  <c r="Z416" i="15"/>
  <c r="W416" i="15"/>
  <c r="T416" i="15"/>
  <c r="J416" i="15"/>
  <c r="G416" i="15"/>
  <c r="D416" i="15"/>
  <c r="A416" i="15"/>
  <c r="AC412" i="15"/>
  <c r="Z412" i="15"/>
  <c r="W412" i="15"/>
  <c r="T412" i="15"/>
  <c r="J412" i="15"/>
  <c r="G412" i="15"/>
  <c r="D412" i="15"/>
  <c r="A412" i="15"/>
  <c r="AC408" i="15"/>
  <c r="Z408" i="15"/>
  <c r="W408" i="15"/>
  <c r="T408" i="15"/>
  <c r="J408" i="15"/>
  <c r="G408" i="15"/>
  <c r="D408" i="15"/>
  <c r="A408" i="15"/>
  <c r="AC404" i="15"/>
  <c r="Z404" i="15"/>
  <c r="W404" i="15"/>
  <c r="T404" i="15"/>
  <c r="J404" i="15"/>
  <c r="G404" i="15"/>
  <c r="D404" i="15"/>
  <c r="A404" i="15"/>
  <c r="AC400" i="15"/>
  <c r="Z400" i="15"/>
  <c r="W400" i="15"/>
  <c r="T400" i="15"/>
  <c r="J400" i="15"/>
  <c r="G400" i="15"/>
  <c r="D400" i="15"/>
  <c r="A400" i="15"/>
  <c r="AC396" i="15"/>
  <c r="Z396" i="15"/>
  <c r="W396" i="15"/>
  <c r="T396" i="15"/>
  <c r="J396" i="15"/>
  <c r="G396" i="15"/>
  <c r="D396" i="15"/>
  <c r="A396" i="15"/>
  <c r="AH94" i="20"/>
  <c r="AN94" i="20"/>
  <c r="AC392" i="15"/>
  <c r="Z392" i="15"/>
  <c r="W392" i="15"/>
  <c r="T392" i="15"/>
  <c r="AC388" i="15"/>
  <c r="Z388" i="15"/>
  <c r="W388" i="15"/>
  <c r="T388" i="15"/>
  <c r="AC384" i="15"/>
  <c r="Z384" i="15"/>
  <c r="W384" i="15"/>
  <c r="T384" i="15"/>
  <c r="AC380" i="15"/>
  <c r="Z380" i="15"/>
  <c r="W380" i="15"/>
  <c r="T380" i="15"/>
  <c r="AC376" i="15"/>
  <c r="Z376" i="15"/>
  <c r="W376" i="15"/>
  <c r="T376" i="15"/>
  <c r="AC372" i="15"/>
  <c r="Z372" i="15"/>
  <c r="W372" i="15"/>
  <c r="T372" i="15"/>
  <c r="AC368" i="15"/>
  <c r="Z368" i="15"/>
  <c r="W368" i="15"/>
  <c r="T368" i="15"/>
  <c r="AC364" i="15"/>
  <c r="Z364" i="15"/>
  <c r="W364" i="15"/>
  <c r="T364" i="15"/>
  <c r="AC360" i="15"/>
  <c r="Z360" i="15"/>
  <c r="W360" i="15"/>
  <c r="T360" i="15"/>
  <c r="AC356" i="15"/>
  <c r="Z356" i="15"/>
  <c r="W356" i="15"/>
  <c r="T356" i="15"/>
  <c r="AC352" i="15"/>
  <c r="Z352" i="15"/>
  <c r="W352" i="15"/>
  <c r="T352" i="15"/>
  <c r="AC348" i="15"/>
  <c r="Z348" i="15"/>
  <c r="W348" i="15"/>
  <c r="T348" i="15"/>
  <c r="AC344" i="15"/>
  <c r="Z344" i="15"/>
  <c r="W344" i="15"/>
  <c r="T344" i="15"/>
  <c r="AC340" i="15"/>
  <c r="W340" i="15"/>
  <c r="T340" i="15"/>
  <c r="Z340" i="15"/>
  <c r="J392" i="15"/>
  <c r="G392" i="15"/>
  <c r="D392" i="15"/>
  <c r="A392" i="15"/>
  <c r="J388" i="15"/>
  <c r="G388" i="15"/>
  <c r="D388" i="15"/>
  <c r="A388" i="15"/>
  <c r="J384" i="15"/>
  <c r="G384" i="15"/>
  <c r="D384" i="15"/>
  <c r="A384" i="15"/>
  <c r="J380" i="15"/>
  <c r="G380" i="15"/>
  <c r="D380" i="15"/>
  <c r="A380" i="15"/>
  <c r="J376" i="15"/>
  <c r="G376" i="15"/>
  <c r="D376" i="15"/>
  <c r="A376" i="15"/>
  <c r="J372" i="15"/>
  <c r="G372" i="15"/>
  <c r="D372" i="15"/>
  <c r="A372" i="15"/>
  <c r="J368" i="15"/>
  <c r="G368" i="15"/>
  <c r="D368" i="15"/>
  <c r="A368" i="15"/>
  <c r="J364" i="15"/>
  <c r="G364" i="15"/>
  <c r="D364" i="15"/>
  <c r="A364" i="15"/>
  <c r="J360" i="15"/>
  <c r="G360" i="15"/>
  <c r="D360" i="15"/>
  <c r="A360" i="15"/>
  <c r="J356" i="15"/>
  <c r="G356" i="15"/>
  <c r="D356" i="15"/>
  <c r="A356" i="15"/>
  <c r="J352" i="15"/>
  <c r="G352" i="15"/>
  <c r="D352" i="15"/>
  <c r="A352" i="15"/>
  <c r="J348" i="15"/>
  <c r="G348" i="15"/>
  <c r="D348" i="15"/>
  <c r="A348" i="15"/>
  <c r="J344" i="15"/>
  <c r="G344" i="15"/>
  <c r="D344" i="15"/>
  <c r="A344" i="15"/>
  <c r="J340" i="15"/>
  <c r="G340" i="15"/>
  <c r="D340" i="15"/>
  <c r="A148" i="15"/>
  <c r="B148" i="15"/>
  <c r="C148" i="15"/>
  <c r="D148" i="15"/>
  <c r="E148" i="15"/>
  <c r="F148" i="15"/>
  <c r="G148" i="15"/>
  <c r="H148" i="15"/>
  <c r="I148" i="15"/>
  <c r="J148" i="15"/>
  <c r="K148" i="15"/>
  <c r="L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L147" i="15"/>
  <c r="K147" i="15"/>
  <c r="I147" i="15"/>
  <c r="H147" i="15"/>
  <c r="F147" i="15"/>
  <c r="E147" i="15"/>
  <c r="C147" i="15"/>
  <c r="B147" i="15"/>
  <c r="A147" i="15"/>
  <c r="AC161" i="15"/>
  <c r="AB161" i="15"/>
  <c r="AA161" i="15"/>
  <c r="Z161" i="15"/>
  <c r="J147" i="15"/>
  <c r="G147" i="15"/>
  <c r="D147" i="15"/>
  <c r="Y161" i="15"/>
  <c r="AH161" i="15"/>
  <c r="AA181" i="15"/>
  <c r="AF2" i="15"/>
  <c r="AM2" i="15" s="1"/>
  <c r="J21" i="30"/>
  <c r="J22" i="30"/>
  <c r="J20" i="30"/>
  <c r="AC30" i="15"/>
  <c r="A7" i="6"/>
  <c r="J7" i="6"/>
  <c r="F3" i="24"/>
  <c r="F4" i="24"/>
  <c r="F5" i="24"/>
  <c r="F6" i="24"/>
  <c r="F7" i="24"/>
  <c r="F8" i="24"/>
  <c r="F9" i="24"/>
  <c r="F2" i="24"/>
  <c r="B3" i="24"/>
  <c r="B4" i="24"/>
  <c r="B5" i="24"/>
  <c r="B6" i="24"/>
  <c r="B7" i="24"/>
  <c r="D7" i="24"/>
  <c r="B8" i="24"/>
  <c r="B9" i="24"/>
  <c r="B2" i="24"/>
  <c r="A5" i="6"/>
  <c r="K5" i="6"/>
  <c r="A6" i="6"/>
  <c r="J6" i="6"/>
  <c r="E3" i="23"/>
  <c r="E4" i="23"/>
  <c r="E5" i="23"/>
  <c r="E6" i="23"/>
  <c r="E7" i="23"/>
  <c r="E8" i="23"/>
  <c r="F8" i="23"/>
  <c r="E9" i="23"/>
  <c r="E2" i="23"/>
  <c r="B3" i="23"/>
  <c r="B4" i="23"/>
  <c r="B5" i="23"/>
  <c r="B6" i="23"/>
  <c r="B7" i="23"/>
  <c r="D7" i="23"/>
  <c r="B8" i="23"/>
  <c r="B9" i="23"/>
  <c r="B2" i="23"/>
  <c r="G2" i="1"/>
  <c r="M4" i="10"/>
  <c r="N4" i="10"/>
  <c r="M5" i="10"/>
  <c r="N5" i="10"/>
  <c r="I10" i="10"/>
  <c r="L20" i="30"/>
  <c r="K22" i="30"/>
  <c r="L22" i="30"/>
  <c r="M10" i="10"/>
  <c r="M9" i="10"/>
  <c r="M8" i="10"/>
  <c r="M7" i="10"/>
  <c r="M6" i="10"/>
  <c r="M3" i="10"/>
  <c r="B9" i="21"/>
  <c r="D9" i="24"/>
  <c r="B8" i="21"/>
  <c r="D8" i="21"/>
  <c r="D8" i="24"/>
  <c r="B7" i="21"/>
  <c r="E7" i="21"/>
  <c r="B6" i="21"/>
  <c r="B5" i="21"/>
  <c r="B4" i="21"/>
  <c r="B3" i="21"/>
  <c r="B2" i="21"/>
  <c r="G8" i="21"/>
  <c r="L21" i="30"/>
  <c r="K21" i="30"/>
  <c r="AN162" i="15"/>
  <c r="Y183" i="15"/>
  <c r="AP163" i="15" s="1"/>
  <c r="Y184" i="15"/>
  <c r="C5" i="20" s="1"/>
  <c r="Y185" i="15"/>
  <c r="AO165" i="15" s="1"/>
  <c r="Y186" i="15"/>
  <c r="AP166" i="15" s="1"/>
  <c r="AT166" i="15" s="1"/>
  <c r="AX166" i="15" s="1"/>
  <c r="BB166" i="15" s="1"/>
  <c r="BF166" i="15" s="1"/>
  <c r="BJ166" i="15" s="1"/>
  <c r="BN166" i="15" s="1"/>
  <c r="Y187" i="15"/>
  <c r="AP167" i="15" s="1"/>
  <c r="Y188" i="15"/>
  <c r="AP168" i="15" s="1"/>
  <c r="Y189" i="15"/>
  <c r="AP169" i="15" s="1"/>
  <c r="Y190" i="15"/>
  <c r="AP170" i="15" s="1"/>
  <c r="AT170" i="15" s="1"/>
  <c r="AX170" i="15" s="1"/>
  <c r="BB170" i="15" s="1"/>
  <c r="BF170" i="15" s="1"/>
  <c r="BJ170" i="15" s="1"/>
  <c r="BN170" i="15" s="1"/>
  <c r="Y191" i="15"/>
  <c r="AN171" i="15" s="1"/>
  <c r="Y192" i="15"/>
  <c r="AP172" i="15" s="1"/>
  <c r="Y193" i="15"/>
  <c r="C14" i="20" s="1"/>
  <c r="G63" i="20" s="1"/>
  <c r="Y194" i="15"/>
  <c r="AP174" i="15" s="1"/>
  <c r="Y195" i="15"/>
  <c r="AP175" i="15" s="1"/>
  <c r="Y196" i="15"/>
  <c r="AP176" i="15" s="1"/>
  <c r="Y197" i="15"/>
  <c r="AN177" i="15" s="1"/>
  <c r="Y198" i="15"/>
  <c r="AP178" i="15" s="1"/>
  <c r="AT178" i="15" s="1"/>
  <c r="AX178" i="15" s="1"/>
  <c r="BB178" i="15" s="1"/>
  <c r="BF178" i="15" s="1"/>
  <c r="BJ178" i="15" s="1"/>
  <c r="BN178" i="15" s="1"/>
  <c r="Y199" i="15"/>
  <c r="AO179" i="15" s="1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J161" i="15"/>
  <c r="AI161" i="15"/>
  <c r="AG161" i="15"/>
  <c r="AF161" i="15"/>
  <c r="AE161" i="15"/>
  <c r="AD161" i="15"/>
  <c r="G4" i="21"/>
  <c r="G5" i="21"/>
  <c r="G6" i="21"/>
  <c r="G9" i="21"/>
  <c r="G3" i="21"/>
  <c r="D9" i="21"/>
  <c r="E9" i="21"/>
  <c r="E8" i="21"/>
  <c r="D7" i="21"/>
  <c r="G2" i="21"/>
  <c r="E8" i="24"/>
  <c r="E9" i="24"/>
  <c r="D9" i="23"/>
  <c r="D8" i="23"/>
  <c r="F9" i="23"/>
  <c r="H8" i="21"/>
  <c r="F8" i="21"/>
  <c r="N10" i="10"/>
  <c r="N9" i="10"/>
  <c r="G7" i="21"/>
  <c r="H7" i="21"/>
  <c r="N8" i="10"/>
  <c r="F7" i="21"/>
  <c r="E7" i="24"/>
  <c r="F7" i="23"/>
  <c r="G7" i="6"/>
  <c r="A20" i="20"/>
  <c r="V20" i="20"/>
  <c r="P1614" i="20"/>
  <c r="A19" i="20"/>
  <c r="V19" i="20"/>
  <c r="A18" i="20"/>
  <c r="V18" i="20"/>
  <c r="A17" i="20"/>
  <c r="V17" i="20" s="1"/>
  <c r="A16" i="20"/>
  <c r="V16" i="20"/>
  <c r="A15" i="20"/>
  <c r="V15" i="20"/>
  <c r="A14" i="20"/>
  <c r="V14" i="20"/>
  <c r="A13" i="20"/>
  <c r="V13" i="20" s="1"/>
  <c r="A12" i="20"/>
  <c r="V12" i="20"/>
  <c r="A11" i="20"/>
  <c r="V11" i="20"/>
  <c r="A10" i="20"/>
  <c r="V10" i="20"/>
  <c r="A9" i="20"/>
  <c r="V9" i="20" s="1"/>
  <c r="A8" i="20"/>
  <c r="V8" i="20"/>
  <c r="A7" i="20"/>
  <c r="V7" i="20"/>
  <c r="A6" i="20"/>
  <c r="V6" i="20"/>
  <c r="A5" i="20"/>
  <c r="V5" i="20" s="1"/>
  <c r="A4" i="20"/>
  <c r="V4" i="20"/>
  <c r="A3" i="20"/>
  <c r="V3" i="20"/>
  <c r="P1519" i="20"/>
  <c r="P1424" i="20"/>
  <c r="P1329" i="20"/>
  <c r="P1234" i="20"/>
  <c r="P1139" i="20"/>
  <c r="P1044" i="20"/>
  <c r="P949" i="20"/>
  <c r="P854" i="20"/>
  <c r="P759" i="20"/>
  <c r="P664" i="20"/>
  <c r="P569" i="20"/>
  <c r="P474" i="20"/>
  <c r="P379" i="20"/>
  <c r="P284" i="20"/>
  <c r="P189" i="20"/>
  <c r="F93" i="20"/>
  <c r="F8" i="20"/>
  <c r="F13" i="20"/>
  <c r="F94" i="20"/>
  <c r="F95" i="20"/>
  <c r="E94" i="20"/>
  <c r="A91" i="20"/>
  <c r="E95" i="20"/>
  <c r="B3" i="20"/>
  <c r="W3" i="20" s="1"/>
  <c r="B4" i="20"/>
  <c r="W4" i="20" s="1"/>
  <c r="B5" i="20"/>
  <c r="W5" i="20" s="1"/>
  <c r="B6" i="20"/>
  <c r="W6" i="20" s="1"/>
  <c r="B7" i="20"/>
  <c r="W7" i="20" s="1"/>
  <c r="B8" i="20"/>
  <c r="W8" i="20" s="1"/>
  <c r="B9" i="20"/>
  <c r="W9" i="20" s="1"/>
  <c r="B10" i="20"/>
  <c r="W10" i="20" s="1"/>
  <c r="B11" i="20"/>
  <c r="W11" i="20" s="1"/>
  <c r="B12" i="20"/>
  <c r="W12" i="20" s="1"/>
  <c r="B13" i="20"/>
  <c r="W13" i="20" s="1"/>
  <c r="B14" i="20"/>
  <c r="W14" i="20" s="1"/>
  <c r="B15" i="20"/>
  <c r="W15" i="20" s="1"/>
  <c r="B16" i="20"/>
  <c r="W16" i="20" s="1"/>
  <c r="B17" i="20"/>
  <c r="W17" i="20" s="1"/>
  <c r="B18" i="20"/>
  <c r="W18" i="20" s="1"/>
  <c r="B19" i="20"/>
  <c r="W19" i="20" s="1"/>
  <c r="B20" i="20"/>
  <c r="W20" i="20" s="1"/>
  <c r="B2" i="20"/>
  <c r="W2" i="20" s="1"/>
  <c r="P94" i="20"/>
  <c r="N6" i="10"/>
  <c r="N7" i="10"/>
  <c r="N3" i="10"/>
  <c r="B19" i="1"/>
  <c r="B17" i="1"/>
  <c r="B15" i="1"/>
  <c r="I12" i="10"/>
  <c r="H4" i="10"/>
  <c r="H7" i="10"/>
  <c r="C10" i="20"/>
  <c r="AC1184" i="20" s="1"/>
  <c r="F9" i="21"/>
  <c r="H9" i="21"/>
  <c r="E6" i="6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N94" i="20"/>
  <c r="C9" i="20"/>
  <c r="G988" i="20" s="1"/>
  <c r="AT172" i="15"/>
  <c r="AX172" i="15" s="1"/>
  <c r="BB172" i="15" s="1"/>
  <c r="BF172" i="15" s="1"/>
  <c r="BJ172" i="15" s="1"/>
  <c r="BN172" i="15" s="1"/>
  <c r="AT176" i="15"/>
  <c r="AX176" i="15" s="1"/>
  <c r="BB176" i="15" s="1"/>
  <c r="BF176" i="15" s="1"/>
  <c r="BJ176" i="15" s="1"/>
  <c r="BN176" i="15" s="1"/>
  <c r="AT169" i="15"/>
  <c r="AX169" i="15" s="1"/>
  <c r="BB169" i="15" s="1"/>
  <c r="BF169" i="15" s="1"/>
  <c r="BJ169" i="15" s="1"/>
  <c r="BN169" i="15" s="1"/>
  <c r="AT168" i="15"/>
  <c r="AX168" i="15" s="1"/>
  <c r="BB168" i="15" s="1"/>
  <c r="BF168" i="15" s="1"/>
  <c r="BJ168" i="15" s="1"/>
  <c r="BN168" i="15" s="1"/>
  <c r="AO168" i="15"/>
  <c r="AS168" i="15" s="1"/>
  <c r="AW168" i="15" s="1"/>
  <c r="BA168" i="15" s="1"/>
  <c r="BE168" i="15" s="1"/>
  <c r="BI168" i="15" s="1"/>
  <c r="BM168" i="15" s="1"/>
  <c r="AN168" i="15"/>
  <c r="AR168" i="15" s="1"/>
  <c r="AV168" i="15" s="1"/>
  <c r="AZ168" i="15" s="1"/>
  <c r="BD168" i="15" s="1"/>
  <c r="BH168" i="15" s="1"/>
  <c r="BL168" i="15" s="1"/>
  <c r="AO161" i="15"/>
  <c r="AN161" i="15"/>
  <c r="AP177" i="15"/>
  <c r="AR177" i="15" s="1"/>
  <c r="AV177" i="15" s="1"/>
  <c r="AZ177" i="15" s="1"/>
  <c r="BD177" i="15" s="1"/>
  <c r="BH177" i="15" s="1"/>
  <c r="BL177" i="15" s="1"/>
  <c r="AP179" i="15"/>
  <c r="C20" i="20"/>
  <c r="AC1613" i="20" s="1"/>
  <c r="C4" i="20"/>
  <c r="G14" i="20" s="1"/>
  <c r="AO163" i="15"/>
  <c r="AN163" i="15"/>
  <c r="E5" i="6"/>
  <c r="K6" i="6"/>
  <c r="J5" i="6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O94" i="20"/>
  <c r="A92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R95" i="20"/>
  <c r="A95" i="20"/>
  <c r="AO174" i="15"/>
  <c r="C15" i="20"/>
  <c r="AN174" i="15"/>
  <c r="E7" i="6"/>
  <c r="K20" i="30"/>
  <c r="G350" i="20"/>
  <c r="H348" i="20"/>
  <c r="G253" i="20"/>
  <c r="C13" i="20"/>
  <c r="AO172" i="15"/>
  <c r="AS172" i="15" s="1"/>
  <c r="AW172" i="15" s="1"/>
  <c r="BA172" i="15" s="1"/>
  <c r="BE172" i="15" s="1"/>
  <c r="BI172" i="15" s="1"/>
  <c r="BM172" i="15" s="1"/>
  <c r="AN172" i="15"/>
  <c r="AR172" i="15" s="1"/>
  <c r="AV172" i="15" s="1"/>
  <c r="AZ172" i="15" s="1"/>
  <c r="BD172" i="15" s="1"/>
  <c r="BH172" i="15" s="1"/>
  <c r="BL172" i="15" s="1"/>
  <c r="AP161" i="15"/>
  <c r="AO164" i="15"/>
  <c r="AN164" i="15"/>
  <c r="AP164" i="15"/>
  <c r="G899" i="20"/>
  <c r="H804" i="20"/>
  <c r="G233" i="20"/>
  <c r="H1183" i="20"/>
  <c r="G520" i="20"/>
  <c r="H138" i="20"/>
  <c r="G1278" i="20"/>
  <c r="H613" i="20"/>
  <c r="G1565" i="20"/>
  <c r="H900" i="20"/>
  <c r="H703" i="20"/>
  <c r="G515" i="20"/>
  <c r="G230" i="20"/>
  <c r="C8" i="20"/>
  <c r="AC1555" i="20" s="1"/>
  <c r="G989" i="20"/>
  <c r="H988" i="20"/>
  <c r="G1489" i="20"/>
  <c r="C11" i="20"/>
  <c r="H1378" i="20" s="1"/>
  <c r="AN169" i="15"/>
  <c r="AR169" i="15" s="1"/>
  <c r="AV169" i="15" s="1"/>
  <c r="AZ169" i="15" s="1"/>
  <c r="BD169" i="15" s="1"/>
  <c r="BH169" i="15" s="1"/>
  <c r="BL169" i="15" s="1"/>
  <c r="AQ106" i="15" s="1"/>
  <c r="H1109" i="20"/>
  <c r="AP162" i="15"/>
  <c r="AS162" i="15" s="1"/>
  <c r="AW162" i="15" s="1"/>
  <c r="BA162" i="15" s="1"/>
  <c r="BE162" i="15" s="1"/>
  <c r="BI162" i="15" s="1"/>
  <c r="BM162" i="15" s="1"/>
  <c r="H1560" i="20"/>
  <c r="AO170" i="15"/>
  <c r="AA194" i="15"/>
  <c r="AF15" i="15"/>
  <c r="G1560" i="20"/>
  <c r="AN170" i="15"/>
  <c r="AO178" i="15"/>
  <c r="AN178" i="15"/>
  <c r="C19" i="20"/>
  <c r="AB1135" i="20" s="1"/>
  <c r="AO162" i="15"/>
  <c r="F18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Q95" i="20"/>
  <c r="A94" i="20"/>
  <c r="A93" i="20"/>
  <c r="H1584" i="20"/>
  <c r="H14" i="10" a="1"/>
  <c r="K25" i="30"/>
  <c r="K7" i="6"/>
  <c r="X11" i="20"/>
  <c r="AB1283" i="20"/>
  <c r="AB1095" i="20"/>
  <c r="AC1094" i="20"/>
  <c r="AC1189" i="20"/>
  <c r="AB1094" i="20"/>
  <c r="AC1475" i="20"/>
  <c r="AB1475" i="20"/>
  <c r="AB1570" i="20"/>
  <c r="AC1474" i="20"/>
  <c r="AC1283" i="20"/>
  <c r="AB1000" i="20"/>
  <c r="AC904" i="20"/>
  <c r="AB809" i="20"/>
  <c r="AC713" i="20"/>
  <c r="AB618" i="20"/>
  <c r="AB1378" i="20"/>
  <c r="AB904" i="20"/>
  <c r="AC808" i="20"/>
  <c r="AB713" i="20"/>
  <c r="AC1284" i="20"/>
  <c r="AB999" i="20"/>
  <c r="AC903" i="20"/>
  <c r="AB808" i="20"/>
  <c r="AC1473" i="20"/>
  <c r="AC998" i="20"/>
  <c r="AB903" i="20"/>
  <c r="AC620" i="20"/>
  <c r="AB998" i="20"/>
  <c r="AC715" i="20"/>
  <c r="AB620" i="20"/>
  <c r="AB1569" i="20"/>
  <c r="AB1189" i="20"/>
  <c r="AC810" i="20"/>
  <c r="AB715" i="20"/>
  <c r="AC619" i="20"/>
  <c r="AC905" i="20"/>
  <c r="AB810" i="20"/>
  <c r="AC714" i="20"/>
  <c r="AB619" i="20"/>
  <c r="AC430" i="20"/>
  <c r="AB335" i="20"/>
  <c r="AC239" i="20"/>
  <c r="AB144" i="20"/>
  <c r="AC48" i="20"/>
  <c r="AB905" i="20"/>
  <c r="AC525" i="20"/>
  <c r="AB430" i="20"/>
  <c r="AC334" i="20"/>
  <c r="AB525" i="20"/>
  <c r="AC429" i="20"/>
  <c r="AB334" i="20"/>
  <c r="AC238" i="20"/>
  <c r="AB143" i="20"/>
  <c r="AC618" i="20"/>
  <c r="AC524" i="20"/>
  <c r="AB429" i="20"/>
  <c r="AC333" i="20"/>
  <c r="AB238" i="20"/>
  <c r="AC1095" i="20"/>
  <c r="AC1000" i="20"/>
  <c r="AB524" i="20"/>
  <c r="AC428" i="20"/>
  <c r="AB333" i="20"/>
  <c r="AC50" i="20"/>
  <c r="AB714" i="20"/>
  <c r="AC523" i="20"/>
  <c r="AB428" i="20"/>
  <c r="AC145" i="20"/>
  <c r="AB523" i="20"/>
  <c r="AC240" i="20"/>
  <c r="AB145" i="20"/>
  <c r="AB48" i="20"/>
  <c r="AC809" i="20"/>
  <c r="AB240" i="20"/>
  <c r="AB239" i="20"/>
  <c r="AC335" i="20"/>
  <c r="AC144" i="20"/>
  <c r="AB50" i="20"/>
  <c r="AC143" i="20"/>
  <c r="AC49" i="20"/>
  <c r="AB49" i="20"/>
  <c r="G1370" i="20"/>
  <c r="G705" i="20"/>
  <c r="AC1345" i="20"/>
  <c r="AC1344" i="20"/>
  <c r="AC1153" i="20"/>
  <c r="AB1153" i="20"/>
  <c r="AB1439" i="20"/>
  <c r="AC1533" i="20"/>
  <c r="AC1155" i="20"/>
  <c r="AB1345" i="20"/>
  <c r="AB963" i="20"/>
  <c r="AB680" i="20"/>
  <c r="AC870" i="20"/>
  <c r="AB870" i="20"/>
  <c r="AB679" i="20"/>
  <c r="AB583" i="20"/>
  <c r="AB869" i="20"/>
  <c r="AB773" i="20"/>
  <c r="AC393" i="20"/>
  <c r="AB488" i="20"/>
  <c r="AB110" i="20"/>
  <c r="AC204" i="20"/>
  <c r="AC1440" i="20"/>
  <c r="AB868" i="20"/>
  <c r="AC394" i="20"/>
  <c r="AC298" i="20"/>
  <c r="AB394" i="20"/>
  <c r="AC110" i="20"/>
  <c r="G1464" i="20"/>
  <c r="G1368" i="20"/>
  <c r="G420" i="20"/>
  <c r="H134" i="20"/>
  <c r="G895" i="20"/>
  <c r="H798" i="20"/>
  <c r="H323" i="20"/>
  <c r="G324" i="20"/>
  <c r="H229" i="20"/>
  <c r="G1179" i="20"/>
  <c r="H893" i="20"/>
  <c r="G1558" i="20"/>
  <c r="H1370" i="20"/>
  <c r="G799" i="20"/>
  <c r="G1084" i="20"/>
  <c r="G1178" i="20"/>
  <c r="H228" i="20"/>
  <c r="AB1269" i="20"/>
  <c r="AC1458" i="20"/>
  <c r="AC1365" i="20"/>
  <c r="AB1174" i="20"/>
  <c r="AB890" i="20"/>
  <c r="AC698" i="20"/>
  <c r="AB984" i="20"/>
  <c r="AB983" i="20"/>
  <c r="AC320" i="20"/>
  <c r="AC319" i="20"/>
  <c r="AB128" i="20"/>
  <c r="AB318" i="20"/>
  <c r="AC508" i="20"/>
  <c r="H1085" i="20"/>
  <c r="G800" i="20"/>
  <c r="G514" i="20"/>
  <c r="G419" i="20"/>
  <c r="G323" i="20"/>
  <c r="G1275" i="20"/>
  <c r="AC1370" i="20"/>
  <c r="AB1275" i="20"/>
  <c r="AC1179" i="20"/>
  <c r="AB1084" i="20"/>
  <c r="X9" i="20"/>
  <c r="AC1560" i="20"/>
  <c r="AB1465" i="20"/>
  <c r="AC1369" i="20"/>
  <c r="AB1274" i="20"/>
  <c r="AC1178" i="20"/>
  <c r="AB1083" i="20"/>
  <c r="AB1560" i="20"/>
  <c r="AC1464" i="20"/>
  <c r="AB1369" i="20"/>
  <c r="AC1273" i="20"/>
  <c r="AB1178" i="20"/>
  <c r="AC1559" i="20"/>
  <c r="AB1464" i="20"/>
  <c r="AC1368" i="20"/>
  <c r="AB1273" i="20"/>
  <c r="AB1559" i="20"/>
  <c r="AC1463" i="20"/>
  <c r="AC1558" i="20"/>
  <c r="AB1463" i="20"/>
  <c r="AC1180" i="20"/>
  <c r="AB1085" i="20"/>
  <c r="AB1558" i="20"/>
  <c r="AC1275" i="20"/>
  <c r="AB1180" i="20"/>
  <c r="AC1084" i="20"/>
  <c r="AB1179" i="20"/>
  <c r="AB988" i="20"/>
  <c r="AC705" i="20"/>
  <c r="AB610" i="20"/>
  <c r="AC800" i="20"/>
  <c r="AB705" i="20"/>
  <c r="AC609" i="20"/>
  <c r="AB1370" i="20"/>
  <c r="AC1085" i="20"/>
  <c r="AC895" i="20"/>
  <c r="AB800" i="20"/>
  <c r="AC704" i="20"/>
  <c r="AB609" i="20"/>
  <c r="AB1368" i="20"/>
  <c r="AC1083" i="20"/>
  <c r="AC990" i="20"/>
  <c r="AB895" i="20"/>
  <c r="AC799" i="20"/>
  <c r="AB704" i="20"/>
  <c r="AC608" i="20"/>
  <c r="AC1465" i="20"/>
  <c r="AB990" i="20"/>
  <c r="AC894" i="20"/>
  <c r="AB799" i="20"/>
  <c r="AC703" i="20"/>
  <c r="AB608" i="20"/>
  <c r="AC1274" i="20"/>
  <c r="AC989" i="20"/>
  <c r="AB894" i="20"/>
  <c r="AC798" i="20"/>
  <c r="AB703" i="20"/>
  <c r="AB989" i="20"/>
  <c r="AC893" i="20"/>
  <c r="AB798" i="20"/>
  <c r="AB514" i="20"/>
  <c r="AC418" i="20"/>
  <c r="AB323" i="20"/>
  <c r="AC40" i="20"/>
  <c r="AC513" i="20"/>
  <c r="AB418" i="20"/>
  <c r="AB513" i="20"/>
  <c r="AC230" i="20"/>
  <c r="AB135" i="20"/>
  <c r="AB893" i="20"/>
  <c r="AC325" i="20"/>
  <c r="AB230" i="20"/>
  <c r="AC134" i="20"/>
  <c r="AC610" i="20"/>
  <c r="AC420" i="20"/>
  <c r="AB325" i="20"/>
  <c r="AC229" i="20"/>
  <c r="AB134" i="20"/>
  <c r="AC38" i="20"/>
  <c r="AC515" i="20"/>
  <c r="AB420" i="20"/>
  <c r="AC324" i="20"/>
  <c r="AB229" i="20"/>
  <c r="AC133" i="20"/>
  <c r="AC988" i="20"/>
  <c r="AB515" i="20"/>
  <c r="AC419" i="20"/>
  <c r="AB324" i="20"/>
  <c r="AC228" i="20"/>
  <c r="AB133" i="20"/>
  <c r="AB419" i="20"/>
  <c r="AC135" i="20"/>
  <c r="AB39" i="20"/>
  <c r="AB38" i="20"/>
  <c r="AC514" i="20"/>
  <c r="AC39" i="20"/>
  <c r="AC323" i="20"/>
  <c r="AB228" i="20"/>
  <c r="AB40" i="20"/>
  <c r="AB1325" i="20"/>
  <c r="AB1134" i="20"/>
  <c r="AB1515" i="20"/>
  <c r="AB1324" i="20"/>
  <c r="AC1609" i="20"/>
  <c r="AC1418" i="20"/>
  <c r="AB1040" i="20"/>
  <c r="AC1323" i="20"/>
  <c r="AC660" i="20"/>
  <c r="AB1230" i="20"/>
  <c r="AC850" i="20"/>
  <c r="AC659" i="20"/>
  <c r="AC563" i="20"/>
  <c r="AB945" i="20"/>
  <c r="AB849" i="20"/>
  <c r="AB658" i="20"/>
  <c r="AB469" i="20"/>
  <c r="AC1325" i="20"/>
  <c r="AB944" i="20"/>
  <c r="AB185" i="20"/>
  <c r="AB375" i="20"/>
  <c r="AB184" i="20"/>
  <c r="AB88" i="20"/>
  <c r="AC90" i="20"/>
  <c r="G1463" i="20"/>
  <c r="H1558" i="20"/>
  <c r="H705" i="20"/>
  <c r="G608" i="20"/>
  <c r="H135" i="20"/>
  <c r="G513" i="20"/>
  <c r="H989" i="20"/>
  <c r="H799" i="20"/>
  <c r="H608" i="20"/>
  <c r="G418" i="20"/>
  <c r="G40" i="20"/>
  <c r="G1180" i="20"/>
  <c r="H515" i="20"/>
  <c r="G60" i="20"/>
  <c r="AC1390" i="20"/>
  <c r="AB1295" i="20"/>
  <c r="AC1199" i="20"/>
  <c r="AB1104" i="20"/>
  <c r="AC1580" i="20"/>
  <c r="AB1485" i="20"/>
  <c r="AC1389" i="20"/>
  <c r="AB1294" i="20"/>
  <c r="AC1198" i="20"/>
  <c r="AB1103" i="20"/>
  <c r="AB1580" i="20"/>
  <c r="AC1484" i="20"/>
  <c r="AB1389" i="20"/>
  <c r="AC1293" i="20"/>
  <c r="AB1198" i="20"/>
  <c r="AC1579" i="20"/>
  <c r="AB1484" i="20"/>
  <c r="AC1388" i="20"/>
  <c r="AB1293" i="20"/>
  <c r="AB1579" i="20"/>
  <c r="AC1483" i="20"/>
  <c r="AB1388" i="20"/>
  <c r="X13" i="20"/>
  <c r="AC1578" i="20"/>
  <c r="AB1483" i="20"/>
  <c r="AC1200" i="20"/>
  <c r="AB1105" i="20"/>
  <c r="AB1578" i="20"/>
  <c r="AC1295" i="20"/>
  <c r="AB1200" i="20"/>
  <c r="AC1104" i="20"/>
  <c r="AB1008" i="20"/>
  <c r="AC725" i="20"/>
  <c r="AB630" i="20"/>
  <c r="AC534" i="20"/>
  <c r="AC1485" i="20"/>
  <c r="AC820" i="20"/>
  <c r="AB725" i="20"/>
  <c r="AC629" i="20"/>
  <c r="AB1199" i="20"/>
  <c r="AC915" i="20"/>
  <c r="AB820" i="20"/>
  <c r="AC724" i="20"/>
  <c r="AB629" i="20"/>
  <c r="AC1010" i="20"/>
  <c r="AB915" i="20"/>
  <c r="AC819" i="20"/>
  <c r="AB724" i="20"/>
  <c r="AC628" i="20"/>
  <c r="AC1105" i="20"/>
  <c r="AB1010" i="20"/>
  <c r="AC914" i="20"/>
  <c r="AB819" i="20"/>
  <c r="AC723" i="20"/>
  <c r="AB628" i="20"/>
  <c r="AC1103" i="20"/>
  <c r="AC1009" i="20"/>
  <c r="AB914" i="20"/>
  <c r="AC818" i="20"/>
  <c r="AB723" i="20"/>
  <c r="AB1009" i="20"/>
  <c r="AC913" i="20"/>
  <c r="AB818" i="20"/>
  <c r="AC535" i="20"/>
  <c r="AB913" i="20"/>
  <c r="AB534" i="20"/>
  <c r="AC438" i="20"/>
  <c r="AB343" i="20"/>
  <c r="AC60" i="20"/>
  <c r="AC630" i="20"/>
  <c r="AC533" i="20"/>
  <c r="AB438" i="20"/>
  <c r="AB533" i="20"/>
  <c r="AC250" i="20"/>
  <c r="AB155" i="20"/>
  <c r="AC1294" i="20"/>
  <c r="AC1008" i="20"/>
  <c r="AC345" i="20"/>
  <c r="AB250" i="20"/>
  <c r="AC154" i="20"/>
  <c r="AC440" i="20"/>
  <c r="AB345" i="20"/>
  <c r="AC249" i="20"/>
  <c r="AB154" i="20"/>
  <c r="AC58" i="20"/>
  <c r="AJ86" i="20" s="1"/>
  <c r="AB440" i="20"/>
  <c r="AC344" i="20"/>
  <c r="AB249" i="20"/>
  <c r="AC153" i="20"/>
  <c r="AC439" i="20"/>
  <c r="AB344" i="20"/>
  <c r="AC248" i="20"/>
  <c r="AB153" i="20"/>
  <c r="AB248" i="20"/>
  <c r="AB535" i="20"/>
  <c r="AB58" i="20"/>
  <c r="AC155" i="20"/>
  <c r="AB1390" i="20"/>
  <c r="AC343" i="20"/>
  <c r="AB60" i="20"/>
  <c r="AB439" i="20"/>
  <c r="AC59" i="20"/>
  <c r="AB59" i="20"/>
  <c r="AH86" i="20" s="1"/>
  <c r="G1085" i="20"/>
  <c r="G1559" i="20"/>
  <c r="G325" i="20"/>
  <c r="H324" i="20"/>
  <c r="H1465" i="20"/>
  <c r="H418" i="20"/>
  <c r="G1083" i="20"/>
  <c r="G798" i="20"/>
  <c r="G610" i="20"/>
  <c r="H610" i="20"/>
  <c r="H230" i="20"/>
  <c r="G1273" i="20"/>
  <c r="G133" i="20"/>
  <c r="G703" i="20"/>
  <c r="H514" i="20"/>
  <c r="AC1423" i="20"/>
  <c r="AB1045" i="20"/>
  <c r="AC1044" i="20"/>
  <c r="AB1330" i="20"/>
  <c r="AC1234" i="20"/>
  <c r="AC1615" i="20"/>
  <c r="AC1233" i="20"/>
  <c r="AB1424" i="20"/>
  <c r="AB854" i="20"/>
  <c r="AB1234" i="20"/>
  <c r="AB1140" i="20"/>
  <c r="AC665" i="20"/>
  <c r="AB665" i="20"/>
  <c r="AB760" i="20"/>
  <c r="AB855" i="20"/>
  <c r="AC1329" i="20"/>
  <c r="AC568" i="20"/>
  <c r="AB189" i="20"/>
  <c r="AC474" i="20"/>
  <c r="AB188" i="20"/>
  <c r="AC95" i="20"/>
  <c r="AC190" i="20"/>
  <c r="AB473" i="20"/>
  <c r="AC380" i="20"/>
  <c r="AC188" i="20"/>
  <c r="AC475" i="20"/>
  <c r="H164" i="20"/>
  <c r="AB1590" i="20"/>
  <c r="AB1399" i="20"/>
  <c r="AC1305" i="20"/>
  <c r="AB1208" i="20"/>
  <c r="AC1114" i="20"/>
  <c r="AC923" i="20"/>
  <c r="AB830" i="20"/>
  <c r="AB639" i="20"/>
  <c r="AC545" i="20"/>
  <c r="AB448" i="20"/>
  <c r="AC354" i="20"/>
  <c r="AC163" i="20"/>
  <c r="AB70" i="20"/>
  <c r="AC735" i="20"/>
  <c r="AB638" i="20"/>
  <c r="AC544" i="20"/>
  <c r="AC353" i="20"/>
  <c r="AB260" i="20"/>
  <c r="AB69" i="20"/>
  <c r="AC640" i="20"/>
  <c r="AB449" i="20"/>
  <c r="AB258" i="20"/>
  <c r="AC164" i="20"/>
  <c r="AC1590" i="20"/>
  <c r="AC1399" i="20"/>
  <c r="AB1115" i="20"/>
  <c r="AC830" i="20"/>
  <c r="AB733" i="20"/>
  <c r="AC70" i="20"/>
  <c r="AC1589" i="20"/>
  <c r="AC1398" i="20"/>
  <c r="AB1305" i="20"/>
  <c r="AB1114" i="20"/>
  <c r="AC1020" i="20"/>
  <c r="AB923" i="20"/>
  <c r="AC829" i="20"/>
  <c r="AC638" i="20"/>
  <c r="AB545" i="20"/>
  <c r="AB354" i="20"/>
  <c r="AC260" i="20"/>
  <c r="AB163" i="20"/>
  <c r="AC69" i="20"/>
  <c r="AB1589" i="20"/>
  <c r="AC1495" i="20"/>
  <c r="AB1398" i="20"/>
  <c r="AC1304" i="20"/>
  <c r="AC1113" i="20"/>
  <c r="AB1020" i="20"/>
  <c r="AB829" i="20"/>
  <c r="AC1588" i="20"/>
  <c r="AB1495" i="20"/>
  <c r="AB1304" i="20"/>
  <c r="AC1210" i="20"/>
  <c r="AB1113" i="20"/>
  <c r="AC1019" i="20"/>
  <c r="AC828" i="20"/>
  <c r="AB735" i="20"/>
  <c r="AB544" i="20"/>
  <c r="AC450" i="20"/>
  <c r="AB353" i="20"/>
  <c r="AC259" i="20"/>
  <c r="AC68" i="20"/>
  <c r="AB734" i="20"/>
  <c r="AB1588" i="20"/>
  <c r="AC1494" i="20"/>
  <c r="AC1303" i="20"/>
  <c r="AB1210" i="20"/>
  <c r="AB1019" i="20"/>
  <c r="AC925" i="20"/>
  <c r="AB828" i="20"/>
  <c r="AC734" i="20"/>
  <c r="AC543" i="20"/>
  <c r="AB450" i="20"/>
  <c r="AB259" i="20"/>
  <c r="AC165" i="20"/>
  <c r="AB68" i="20"/>
  <c r="AH88" i="20" s="1"/>
  <c r="AC1400" i="20"/>
  <c r="AB1303" i="20"/>
  <c r="AB925" i="20"/>
  <c r="AB543" i="20"/>
  <c r="AC449" i="20"/>
  <c r="AC258" i="20"/>
  <c r="AB165" i="20"/>
  <c r="AC1493" i="20"/>
  <c r="AB1400" i="20"/>
  <c r="AB1209" i="20"/>
  <c r="AC1115" i="20"/>
  <c r="AB1018" i="20"/>
  <c r="AC924" i="20"/>
  <c r="AC733" i="20"/>
  <c r="AB640" i="20"/>
  <c r="AC355" i="20"/>
  <c r="AB1493" i="20"/>
  <c r="AC1208" i="20"/>
  <c r="AB924" i="20"/>
  <c r="AC639" i="20"/>
  <c r="AC448" i="20"/>
  <c r="AB355" i="20"/>
  <c r="AB164" i="20"/>
  <c r="X15" i="20"/>
  <c r="AB1494" i="20"/>
  <c r="AC1209" i="20"/>
  <c r="AC1018" i="20"/>
  <c r="AA198" i="15"/>
  <c r="AT179" i="15"/>
  <c r="AX179" i="15" s="1"/>
  <c r="BB179" i="15" s="1"/>
  <c r="BF179" i="15" s="1"/>
  <c r="BJ179" i="15" s="1"/>
  <c r="BN179" i="15" s="1"/>
  <c r="AF11" i="15"/>
  <c r="AI11" i="15" s="1"/>
  <c r="AA186" i="15"/>
  <c r="AA184" i="15"/>
  <c r="AF4" i="15"/>
  <c r="AH4" i="15" s="1"/>
  <c r="AR161" i="15"/>
  <c r="AV161" i="15" s="1"/>
  <c r="AZ161" i="15" s="1"/>
  <c r="BD161" i="15" s="1"/>
  <c r="BH161" i="15" s="1"/>
  <c r="BL161" i="15" s="1"/>
  <c r="AT161" i="15"/>
  <c r="AX161" i="15" s="1"/>
  <c r="BB161" i="15" s="1"/>
  <c r="BF161" i="15" s="1"/>
  <c r="BJ161" i="15" s="1"/>
  <c r="BN161" i="15" s="1"/>
  <c r="AS161" i="15"/>
  <c r="AW161" i="15" s="1"/>
  <c r="BA161" i="15" s="1"/>
  <c r="BE161" i="15" s="1"/>
  <c r="BI161" i="15" s="1"/>
  <c r="BM161" i="15" s="1"/>
  <c r="AF7" i="15"/>
  <c r="AI7" i="15" s="1"/>
  <c r="G1613" i="20"/>
  <c r="H820" i="20"/>
  <c r="G1609" i="20"/>
  <c r="AF5" i="15"/>
  <c r="AH5" i="15" s="1"/>
  <c r="AF19" i="15"/>
  <c r="AG19" i="15" s="1"/>
  <c r="H204" i="20"/>
  <c r="AA190" i="15"/>
  <c r="AA183" i="15"/>
  <c r="H915" i="20"/>
  <c r="H248" i="20"/>
  <c r="G1519" i="20"/>
  <c r="G758" i="20"/>
  <c r="G950" i="20"/>
  <c r="H1423" i="20"/>
  <c r="H1234" i="20"/>
  <c r="H474" i="20"/>
  <c r="H473" i="20"/>
  <c r="G1233" i="20"/>
  <c r="H1613" i="20"/>
  <c r="H664" i="20"/>
  <c r="G663" i="20"/>
  <c r="H1615" i="20"/>
  <c r="G380" i="20"/>
  <c r="H1330" i="20"/>
  <c r="H1233" i="20"/>
  <c r="H285" i="20"/>
  <c r="H94" i="20"/>
  <c r="H1045" i="20"/>
  <c r="G1520" i="20"/>
  <c r="H1328" i="20"/>
  <c r="H1140" i="20"/>
  <c r="H1518" i="20"/>
  <c r="G855" i="20"/>
  <c r="G284" i="20"/>
  <c r="G474" i="20"/>
  <c r="G1105" i="20"/>
  <c r="G725" i="20"/>
  <c r="H249" i="20"/>
  <c r="G1580" i="20"/>
  <c r="G534" i="20"/>
  <c r="H58" i="20"/>
  <c r="H1294" i="20"/>
  <c r="G820" i="20"/>
  <c r="G629" i="20"/>
  <c r="G1390" i="20"/>
  <c r="G1533" i="20"/>
  <c r="H13" i="20"/>
  <c r="AH11" i="15"/>
  <c r="AK11" i="15" s="1"/>
  <c r="G394" i="20"/>
  <c r="G1019" i="20"/>
  <c r="H638" i="20"/>
  <c r="G1045" i="20"/>
  <c r="H1534" i="20"/>
  <c r="H1399" i="20"/>
  <c r="H963" i="20"/>
  <c r="G679" i="20"/>
  <c r="H205" i="20"/>
  <c r="G1438" i="20"/>
  <c r="H1440" i="20"/>
  <c r="G830" i="20"/>
  <c r="G1058" i="20"/>
  <c r="G1153" i="20"/>
  <c r="H110" i="20"/>
  <c r="G1535" i="20"/>
  <c r="G1400" i="20"/>
  <c r="G393" i="20"/>
  <c r="H489" i="20"/>
  <c r="G1440" i="20"/>
  <c r="H1533" i="20"/>
  <c r="H733" i="20"/>
  <c r="G775" i="20"/>
  <c r="H870" i="20"/>
  <c r="H1344" i="20"/>
  <c r="G259" i="20"/>
  <c r="G1248" i="20"/>
  <c r="G1060" i="20"/>
  <c r="G1059" i="20"/>
  <c r="H1304" i="20"/>
  <c r="G1155" i="20"/>
  <c r="G773" i="20"/>
  <c r="G870" i="20"/>
  <c r="G164" i="20"/>
  <c r="G1305" i="20"/>
  <c r="G829" i="20"/>
  <c r="H1493" i="20"/>
  <c r="G1018" i="20"/>
  <c r="H70" i="20"/>
  <c r="H1019" i="20"/>
  <c r="G450" i="20"/>
  <c r="H1589" i="20"/>
  <c r="G639" i="20"/>
  <c r="G1209" i="20"/>
  <c r="H925" i="20"/>
  <c r="G1495" i="20"/>
  <c r="G1398" i="20"/>
  <c r="H1495" i="20"/>
  <c r="G69" i="20"/>
  <c r="H1398" i="20"/>
  <c r="H924" i="20"/>
  <c r="G163" i="20"/>
  <c r="H1114" i="20"/>
  <c r="H258" i="20"/>
  <c r="G1113" i="20"/>
  <c r="H545" i="20"/>
  <c r="H1588" i="20"/>
  <c r="H923" i="20"/>
  <c r="H1494" i="20"/>
  <c r="G1590" i="20"/>
  <c r="G1588" i="20"/>
  <c r="G354" i="20"/>
  <c r="G165" i="20"/>
  <c r="G1020" i="20"/>
  <c r="H259" i="20"/>
  <c r="G1114" i="20"/>
  <c r="H450" i="20"/>
  <c r="H1210" i="20"/>
  <c r="G638" i="20"/>
  <c r="G1304" i="20"/>
  <c r="G1399" i="20"/>
  <c r="H354" i="20"/>
  <c r="G545" i="20"/>
  <c r="G68" i="20"/>
  <c r="O88" i="20" s="1"/>
  <c r="H1113" i="20"/>
  <c r="G353" i="20"/>
  <c r="H1208" i="20"/>
  <c r="G449" i="20"/>
  <c r="H1303" i="20"/>
  <c r="H734" i="20"/>
  <c r="G924" i="20"/>
  <c r="G1589" i="20"/>
  <c r="G733" i="20"/>
  <c r="G355" i="20"/>
  <c r="G1210" i="20"/>
  <c r="H448" i="20"/>
  <c r="G1208" i="20"/>
  <c r="H544" i="20"/>
  <c r="G1494" i="20"/>
  <c r="G925" i="20"/>
  <c r="G1493" i="20"/>
  <c r="H830" i="20"/>
  <c r="H829" i="20"/>
  <c r="G543" i="20"/>
  <c r="G1303" i="20"/>
  <c r="H639" i="20"/>
  <c r="H1400" i="20"/>
  <c r="G640" i="20"/>
  <c r="H69" i="20"/>
  <c r="H1020" i="20"/>
  <c r="G1579" i="20"/>
  <c r="G439" i="20"/>
  <c r="G438" i="20"/>
  <c r="H1199" i="20"/>
  <c r="H818" i="20"/>
  <c r="G250" i="20"/>
  <c r="G1485" i="20"/>
  <c r="G1294" i="20"/>
  <c r="G818" i="20"/>
  <c r="H154" i="20"/>
  <c r="H343" i="20"/>
  <c r="H1483" i="20"/>
  <c r="G155" i="20"/>
  <c r="G628" i="20"/>
  <c r="G630" i="20"/>
  <c r="G828" i="20"/>
  <c r="H1389" i="20"/>
  <c r="H534" i="20"/>
  <c r="G1388" i="20"/>
  <c r="G915" i="20"/>
  <c r="H345" i="20"/>
  <c r="H1578" i="20"/>
  <c r="H1580" i="20"/>
  <c r="H914" i="20"/>
  <c r="G1198" i="20"/>
  <c r="G343" i="20"/>
  <c r="H1484" i="20"/>
  <c r="H250" i="20"/>
  <c r="G1293" i="20"/>
  <c r="G544" i="20"/>
  <c r="G1104" i="20"/>
  <c r="H725" i="20"/>
  <c r="H1485" i="20"/>
  <c r="H1009" i="20"/>
  <c r="H533" i="20"/>
  <c r="G59" i="20"/>
  <c r="O86" i="20" s="1"/>
  <c r="G58" i="20"/>
  <c r="G1009" i="20"/>
  <c r="G248" i="20"/>
  <c r="H1104" i="20"/>
  <c r="H440" i="20"/>
  <c r="H155" i="20"/>
  <c r="G724" i="20"/>
  <c r="H59" i="20"/>
  <c r="G1103" i="20"/>
  <c r="G723" i="20"/>
  <c r="G344" i="20"/>
  <c r="G345" i="20"/>
  <c r="G1199" i="20"/>
  <c r="H723" i="20"/>
  <c r="G1389" i="20"/>
  <c r="H1295" i="20"/>
  <c r="G153" i="20"/>
  <c r="H1198" i="20"/>
  <c r="G154" i="20"/>
  <c r="H1209" i="20"/>
  <c r="G914" i="20"/>
  <c r="G249" i="20"/>
  <c r="H1200" i="20"/>
  <c r="H819" i="20"/>
  <c r="H438" i="20"/>
  <c r="H439" i="20"/>
  <c r="G1295" i="20"/>
  <c r="H1115" i="20"/>
  <c r="G923" i="20"/>
  <c r="H724" i="20"/>
  <c r="H1008" i="20"/>
  <c r="H344" i="20"/>
  <c r="H1293" i="20"/>
  <c r="G913" i="20"/>
  <c r="G535" i="20"/>
  <c r="G533" i="20"/>
  <c r="H1388" i="20"/>
  <c r="G1200" i="20"/>
  <c r="G1010" i="20"/>
  <c r="G819" i="20"/>
  <c r="H1103" i="20"/>
  <c r="H640" i="20"/>
  <c r="G448" i="20"/>
  <c r="H60" i="20"/>
  <c r="H1105" i="20"/>
  <c r="H535" i="20"/>
  <c r="G1484" i="20"/>
  <c r="H1010" i="20"/>
  <c r="H629" i="20"/>
  <c r="H630" i="20"/>
  <c r="G1578" i="20"/>
  <c r="G1008" i="20"/>
  <c r="H1579" i="20"/>
  <c r="H628" i="20"/>
  <c r="H913" i="20"/>
  <c r="H1590" i="20"/>
  <c r="G735" i="20"/>
  <c r="G734" i="20"/>
  <c r="H735" i="20"/>
  <c r="G258" i="20"/>
  <c r="H543" i="20"/>
  <c r="H1305" i="20"/>
  <c r="G260" i="20"/>
  <c r="H260" i="20"/>
  <c r="H1018" i="20"/>
  <c r="H355" i="20"/>
  <c r="G70" i="20"/>
  <c r="H353" i="20"/>
  <c r="H165" i="20"/>
  <c r="G1115" i="20"/>
  <c r="H163" i="20"/>
  <c r="H828" i="20"/>
  <c r="H68" i="20"/>
  <c r="H449" i="20"/>
  <c r="G1483" i="20"/>
  <c r="H1390" i="20"/>
  <c r="H153" i="20"/>
  <c r="G440" i="20"/>
  <c r="H793" i="20"/>
  <c r="H1080" i="20"/>
  <c r="H1458" i="20"/>
  <c r="G700" i="20"/>
  <c r="G1270" i="20"/>
  <c r="H414" i="20"/>
  <c r="H604" i="20"/>
  <c r="G793" i="20"/>
  <c r="G35" i="20"/>
  <c r="H1079" i="20"/>
  <c r="G130" i="20"/>
  <c r="H1283" i="20"/>
  <c r="H1474" i="20"/>
  <c r="G1283" i="20"/>
  <c r="G1473" i="20"/>
  <c r="G1378" i="20"/>
  <c r="G1379" i="20"/>
  <c r="G1475" i="20"/>
  <c r="G1570" i="20"/>
  <c r="H1569" i="20"/>
  <c r="H1380" i="20"/>
  <c r="H1475" i="20"/>
  <c r="H1568" i="20"/>
  <c r="H1473" i="20"/>
  <c r="G1568" i="20"/>
  <c r="H1570" i="20"/>
  <c r="G1474" i="20"/>
  <c r="G1380" i="20"/>
  <c r="G1569" i="20"/>
  <c r="G1189" i="20"/>
  <c r="G905" i="20"/>
  <c r="H715" i="20"/>
  <c r="G618" i="20"/>
  <c r="H619" i="20"/>
  <c r="H524" i="20"/>
  <c r="G429" i="20"/>
  <c r="G238" i="20"/>
  <c r="G49" i="20"/>
  <c r="G144" i="20"/>
  <c r="G904" i="20"/>
  <c r="H810" i="20"/>
  <c r="G713" i="20"/>
  <c r="H714" i="20"/>
  <c r="G620" i="20"/>
  <c r="H618" i="20"/>
  <c r="G333" i="20"/>
  <c r="G240" i="20"/>
  <c r="G50" i="20"/>
  <c r="H143" i="20"/>
  <c r="H903" i="20"/>
  <c r="G808" i="20"/>
  <c r="H809" i="20"/>
  <c r="G715" i="20"/>
  <c r="H713" i="20"/>
  <c r="G619" i="20"/>
  <c r="G335" i="20"/>
  <c r="G239" i="20"/>
  <c r="H48" i="20"/>
  <c r="R84" i="20" s="1"/>
  <c r="H145" i="20"/>
  <c r="G1284" i="20"/>
  <c r="H1285" i="20"/>
  <c r="H1000" i="20"/>
  <c r="H905" i="20"/>
  <c r="G810" i="20"/>
  <c r="H808" i="20"/>
  <c r="G714" i="20"/>
  <c r="G523" i="20"/>
  <c r="G334" i="20"/>
  <c r="H238" i="20"/>
  <c r="H49" i="20"/>
  <c r="H144" i="20"/>
  <c r="H1095" i="20"/>
  <c r="G998" i="20"/>
  <c r="H999" i="20"/>
  <c r="H904" i="20"/>
  <c r="G809" i="20"/>
  <c r="G525" i="20"/>
  <c r="H333" i="20"/>
  <c r="H240" i="20"/>
  <c r="H50" i="20"/>
  <c r="G145" i="20"/>
  <c r="H1190" i="20"/>
  <c r="G1093" i="20"/>
  <c r="H1094" i="20"/>
  <c r="G1000" i="20"/>
  <c r="H998" i="20"/>
  <c r="G524" i="20"/>
  <c r="H430" i="20"/>
  <c r="H335" i="20"/>
  <c r="H239" i="20"/>
  <c r="G48" i="20"/>
  <c r="G1188" i="20"/>
  <c r="H1189" i="20"/>
  <c r="G1095" i="20"/>
  <c r="H1093" i="20"/>
  <c r="G999" i="20"/>
  <c r="H523" i="20"/>
  <c r="G428" i="20"/>
  <c r="H429" i="20"/>
  <c r="H334" i="20"/>
  <c r="G143" i="20"/>
  <c r="H428" i="20"/>
  <c r="G1190" i="20"/>
  <c r="H1188" i="20"/>
  <c r="G1094" i="20"/>
  <c r="G903" i="20"/>
  <c r="H620" i="20"/>
  <c r="H525" i="20"/>
  <c r="G430" i="20"/>
  <c r="H1284" i="20"/>
  <c r="H1379" i="20"/>
  <c r="G1285" i="20"/>
  <c r="G1610" i="20"/>
  <c r="AG15" i="15"/>
  <c r="AI15" i="15"/>
  <c r="AH15" i="15"/>
  <c r="AM15" i="15"/>
  <c r="AI2" i="15"/>
  <c r="AG2" i="15"/>
  <c r="AH2" i="15"/>
  <c r="G1608" i="20"/>
  <c r="G1515" i="20"/>
  <c r="G1419" i="20"/>
  <c r="G1135" i="20"/>
  <c r="H1135" i="20"/>
  <c r="H1133" i="20"/>
  <c r="H943" i="20"/>
  <c r="G848" i="20"/>
  <c r="H754" i="20"/>
  <c r="G659" i="20"/>
  <c r="G375" i="20"/>
  <c r="G90" i="20"/>
  <c r="G1514" i="20"/>
  <c r="G1323" i="20"/>
  <c r="H1229" i="20"/>
  <c r="G1134" i="20"/>
  <c r="H945" i="20"/>
  <c r="G850" i="20"/>
  <c r="H850" i="20"/>
  <c r="H848" i="20"/>
  <c r="G563" i="20"/>
  <c r="H469" i="20"/>
  <c r="G374" i="20"/>
  <c r="H88" i="20"/>
  <c r="G183" i="20"/>
  <c r="G89" i="20"/>
  <c r="H1610" i="20"/>
  <c r="H1514" i="20"/>
  <c r="G1325" i="20"/>
  <c r="H1325" i="20"/>
  <c r="H1323" i="20"/>
  <c r="G1038" i="20"/>
  <c r="H944" i="20"/>
  <c r="G849" i="20"/>
  <c r="G565" i="20"/>
  <c r="H373" i="20"/>
  <c r="G278" i="20"/>
  <c r="H89" i="20"/>
  <c r="G185" i="20"/>
  <c r="H1419" i="20"/>
  <c r="G1324" i="20"/>
  <c r="G1040" i="20"/>
  <c r="H1040" i="20"/>
  <c r="H1038" i="20"/>
  <c r="G753" i="20"/>
  <c r="H659" i="20"/>
  <c r="G564" i="20"/>
  <c r="H375" i="20"/>
  <c r="G280" i="20"/>
  <c r="H90" i="20"/>
  <c r="G184" i="20"/>
  <c r="G1228" i="20"/>
  <c r="H1134" i="20"/>
  <c r="G1039" i="20"/>
  <c r="G755" i="20"/>
  <c r="H755" i="20"/>
  <c r="H753" i="20"/>
  <c r="H563" i="20"/>
  <c r="G468" i="20"/>
  <c r="H374" i="20"/>
  <c r="G279" i="20"/>
  <c r="H183" i="20"/>
  <c r="G1230" i="20"/>
  <c r="H1230" i="20"/>
  <c r="H1228" i="20"/>
  <c r="G943" i="20"/>
  <c r="H849" i="20"/>
  <c r="G754" i="20"/>
  <c r="H565" i="20"/>
  <c r="G470" i="20"/>
  <c r="H470" i="20"/>
  <c r="H468" i="20"/>
  <c r="H278" i="20"/>
  <c r="H185" i="20"/>
  <c r="H1515" i="20"/>
  <c r="H1513" i="20"/>
  <c r="G1418" i="20"/>
  <c r="H1324" i="20"/>
  <c r="G1229" i="20"/>
  <c r="G945" i="20"/>
  <c r="G658" i="20"/>
  <c r="H564" i="20"/>
  <c r="G469" i="20"/>
  <c r="H280" i="20"/>
  <c r="G88" i="20"/>
  <c r="H184" i="20"/>
  <c r="H1609" i="20"/>
  <c r="G1513" i="20"/>
  <c r="G1420" i="20"/>
  <c r="H1420" i="20"/>
  <c r="H1418" i="20"/>
  <c r="G1133" i="20"/>
  <c r="H1039" i="20"/>
  <c r="G944" i="20"/>
  <c r="G660" i="20"/>
  <c r="H660" i="20"/>
  <c r="H658" i="20"/>
  <c r="G373" i="20"/>
  <c r="H279" i="20"/>
  <c r="F23" i="20"/>
  <c r="H14" i="10"/>
  <c r="H15" i="10"/>
  <c r="I2" i="6"/>
  <c r="H16" i="10"/>
  <c r="K2" i="6"/>
  <c r="F10" i="30"/>
  <c r="F18" i="30"/>
  <c r="F26" i="30"/>
  <c r="F6" i="30"/>
  <c r="F11" i="30"/>
  <c r="F19" i="30"/>
  <c r="F12" i="30"/>
  <c r="F20" i="30"/>
  <c r="F13" i="30"/>
  <c r="F21" i="30"/>
  <c r="F14" i="30"/>
  <c r="F22" i="30"/>
  <c r="F7" i="30"/>
  <c r="F15" i="30"/>
  <c r="F23" i="30"/>
  <c r="F8" i="30"/>
  <c r="F16" i="30"/>
  <c r="F24" i="30"/>
  <c r="F17" i="30"/>
  <c r="F25" i="30"/>
  <c r="F9" i="30"/>
  <c r="AG7" i="15"/>
  <c r="AH84" i="20"/>
  <c r="AI86" i="20"/>
  <c r="AH7" i="15"/>
  <c r="AM7" i="15"/>
  <c r="AN7" i="15" s="1"/>
  <c r="AK88" i="20"/>
  <c r="AG4" i="15"/>
  <c r="AI4" i="15"/>
  <c r="AM4" i="15"/>
  <c r="AN4" i="15" s="1"/>
  <c r="AG11" i="15"/>
  <c r="AM11" i="15"/>
  <c r="AP11" i="15" s="1"/>
  <c r="AN15" i="15"/>
  <c r="AO15" i="15"/>
  <c r="AP15" i="15"/>
  <c r="AN2" i="15"/>
  <c r="AO2" i="15"/>
  <c r="AP2" i="15"/>
  <c r="AT2" i="15" s="1"/>
  <c r="AX2" i="15" s="1"/>
  <c r="BB2" i="15" s="1"/>
  <c r="BF2" i="15" s="1"/>
  <c r="BJ2" i="15" s="1"/>
  <c r="BN2" i="15" s="1"/>
  <c r="AJ2" i="15"/>
  <c r="E33" i="23"/>
  <c r="E25" i="23"/>
  <c r="E17" i="23"/>
  <c r="E32" i="23"/>
  <c r="E24" i="23"/>
  <c r="E16" i="23"/>
  <c r="H6" i="23"/>
  <c r="I6" i="23"/>
  <c r="E38" i="23"/>
  <c r="E30" i="23"/>
  <c r="E22" i="23"/>
  <c r="E14" i="23"/>
  <c r="H5" i="23"/>
  <c r="I5" i="23"/>
  <c r="E37" i="23"/>
  <c r="E29" i="23"/>
  <c r="E21" i="23"/>
  <c r="E13" i="23"/>
  <c r="E27" i="23"/>
  <c r="E18" i="23"/>
  <c r="H3" i="23"/>
  <c r="I3" i="23"/>
  <c r="E26" i="23"/>
  <c r="H7" i="23"/>
  <c r="I7" i="23"/>
  <c r="E28" i="23"/>
  <c r="E23" i="23"/>
  <c r="H8" i="23"/>
  <c r="I8" i="23"/>
  <c r="E31" i="23"/>
  <c r="E36" i="23"/>
  <c r="E20" i="23"/>
  <c r="H9" i="23"/>
  <c r="I9" i="23"/>
  <c r="H2" i="23"/>
  <c r="I2" i="23"/>
  <c r="E35" i="23"/>
  <c r="E19" i="23"/>
  <c r="H4" i="23"/>
  <c r="I4" i="23"/>
  <c r="E34" i="23"/>
  <c r="E15" i="23"/>
  <c r="J5" i="21"/>
  <c r="K5" i="21"/>
  <c r="D19" i="21"/>
  <c r="D27" i="21"/>
  <c r="D35" i="21"/>
  <c r="J8" i="21"/>
  <c r="K8" i="21"/>
  <c r="D20" i="21"/>
  <c r="D28" i="21"/>
  <c r="D36" i="21"/>
  <c r="J6" i="21"/>
  <c r="K6" i="21"/>
  <c r="D21" i="21"/>
  <c r="D29" i="21"/>
  <c r="D37" i="21"/>
  <c r="J9" i="21"/>
  <c r="K9" i="21"/>
  <c r="D22" i="21"/>
  <c r="D30" i="21"/>
  <c r="D14" i="21"/>
  <c r="J3" i="21"/>
  <c r="K3" i="21"/>
  <c r="J7" i="21"/>
  <c r="K7" i="21"/>
  <c r="D23" i="21"/>
  <c r="D31" i="21"/>
  <c r="D15" i="21"/>
  <c r="D38" i="21"/>
  <c r="D24" i="21"/>
  <c r="D32" i="21"/>
  <c r="D16" i="21"/>
  <c r="J2" i="21"/>
  <c r="K2" i="21"/>
  <c r="J4" i="21"/>
  <c r="K4" i="21"/>
  <c r="D17" i="21"/>
  <c r="D25" i="21"/>
  <c r="D33" i="21"/>
  <c r="D13" i="21"/>
  <c r="D18" i="21"/>
  <c r="D26" i="21"/>
  <c r="D34" i="21"/>
  <c r="H2" i="24"/>
  <c r="I2" i="24"/>
  <c r="H4" i="24"/>
  <c r="I4" i="24"/>
  <c r="E34" i="24"/>
  <c r="H3" i="24"/>
  <c r="I3" i="24"/>
  <c r="E31" i="24"/>
  <c r="E23" i="24"/>
  <c r="E15" i="24"/>
  <c r="E26" i="24"/>
  <c r="E16" i="24"/>
  <c r="H7" i="24"/>
  <c r="I7" i="24"/>
  <c r="E30" i="24"/>
  <c r="E22" i="24"/>
  <c r="E14" i="24"/>
  <c r="E18" i="24"/>
  <c r="E25" i="24"/>
  <c r="E32" i="24"/>
  <c r="E12" i="24"/>
  <c r="E29" i="24"/>
  <c r="E21" i="24"/>
  <c r="E13" i="24"/>
  <c r="E17" i="24"/>
  <c r="H6" i="24"/>
  <c r="I6" i="24"/>
  <c r="E37" i="24"/>
  <c r="E28" i="24"/>
  <c r="E20" i="24"/>
  <c r="E35" i="24"/>
  <c r="H8" i="24"/>
  <c r="I8" i="24"/>
  <c r="H9" i="24"/>
  <c r="I9" i="24"/>
  <c r="E36" i="24"/>
  <c r="E27" i="24"/>
  <c r="E19" i="24"/>
  <c r="H5" i="24"/>
  <c r="I5" i="24"/>
  <c r="E33" i="24"/>
  <c r="E24" i="24"/>
  <c r="F28" i="20"/>
  <c r="G11" i="30"/>
  <c r="H11" i="30"/>
  <c r="G19" i="30"/>
  <c r="H19" i="30"/>
  <c r="G6" i="30"/>
  <c r="H6" i="30"/>
  <c r="G12" i="30"/>
  <c r="H12" i="30"/>
  <c r="G20" i="30"/>
  <c r="H20" i="30"/>
  <c r="G13" i="30"/>
  <c r="H13" i="30"/>
  <c r="G21" i="30"/>
  <c r="H21" i="30"/>
  <c r="G14" i="30"/>
  <c r="H14" i="30"/>
  <c r="G22" i="30"/>
  <c r="H22" i="30"/>
  <c r="G7" i="30"/>
  <c r="H7" i="30"/>
  <c r="G15" i="30"/>
  <c r="H15" i="30"/>
  <c r="G23" i="30"/>
  <c r="H23" i="30"/>
  <c r="G8" i="30"/>
  <c r="H8" i="30"/>
  <c r="G16" i="30"/>
  <c r="H16" i="30"/>
  <c r="G24" i="30"/>
  <c r="H24" i="30"/>
  <c r="G2" i="6"/>
  <c r="C6" i="6"/>
  <c r="G9" i="30"/>
  <c r="H9" i="30"/>
  <c r="G17" i="30"/>
  <c r="H17" i="30"/>
  <c r="G25" i="30"/>
  <c r="H25" i="30"/>
  <c r="G10" i="30"/>
  <c r="H10" i="30"/>
  <c r="G18" i="30"/>
  <c r="H18" i="30"/>
  <c r="G26" i="30"/>
  <c r="H26" i="30"/>
  <c r="AO7" i="15"/>
  <c r="C7" i="6"/>
  <c r="C5" i="6"/>
  <c r="F10" i="6" a="1"/>
  <c r="F33" i="20"/>
  <c r="F38" i="20"/>
  <c r="F10" i="6"/>
  <c r="F11" i="6"/>
  <c r="F12" i="6"/>
  <c r="J4" i="6"/>
  <c r="G19" i="6"/>
  <c r="G20" i="6"/>
  <c r="G14" i="6"/>
  <c r="G15" i="6"/>
  <c r="G16" i="6"/>
  <c r="G17" i="6"/>
  <c r="G18" i="6"/>
  <c r="G21" i="6"/>
  <c r="F43" i="20"/>
  <c r="F48" i="20"/>
  <c r="F53" i="20"/>
  <c r="F58" i="20"/>
  <c r="F63" i="20"/>
  <c r="F68" i="20"/>
  <c r="F73" i="20"/>
  <c r="F78" i="20"/>
  <c r="F83" i="20"/>
  <c r="F88" i="20"/>
  <c r="S95" i="20"/>
  <c r="P95" i="20"/>
  <c r="L340" i="15"/>
  <c r="Y340" i="15"/>
  <c r="X340" i="15"/>
  <c r="V340" i="15"/>
  <c r="AA340" i="15"/>
  <c r="U340" i="15"/>
  <c r="AE340" i="15"/>
  <c r="AD340" i="15"/>
  <c r="AB340" i="15"/>
  <c r="E340" i="15"/>
  <c r="I340" i="15"/>
  <c r="H340" i="15"/>
  <c r="C340" i="15"/>
  <c r="K340" i="15"/>
  <c r="F340" i="15"/>
  <c r="E93" i="20"/>
  <c r="E8" i="20"/>
  <c r="E13" i="20"/>
  <c r="A90" i="20"/>
  <c r="E18" i="20"/>
  <c r="E23" i="20"/>
  <c r="E28" i="20"/>
  <c r="E33" i="20"/>
  <c r="E38" i="20"/>
  <c r="E43" i="20"/>
  <c r="E48" i="20"/>
  <c r="P84" i="20"/>
  <c r="E53" i="20"/>
  <c r="E58" i="20"/>
  <c r="P86" i="20"/>
  <c r="E63" i="20"/>
  <c r="E68" i="20"/>
  <c r="E73" i="20"/>
  <c r="E78" i="20"/>
  <c r="E83" i="20"/>
  <c r="E88" i="20"/>
  <c r="S94" i="20"/>
  <c r="M94" i="20"/>
  <c r="D5" i="1"/>
  <c r="C8" i="1"/>
  <c r="D8" i="1"/>
  <c r="C11" i="1"/>
  <c r="D11" i="1"/>
  <c r="D2" i="1"/>
  <c r="U132" i="31"/>
  <c r="V132" i="31"/>
  <c r="V131" i="31"/>
  <c r="T133" i="31"/>
  <c r="U131" i="31"/>
  <c r="T131" i="31"/>
  <c r="U133" i="31"/>
  <c r="V133" i="31"/>
  <c r="V196" i="31"/>
  <c r="U196" i="31"/>
  <c r="T192" i="31"/>
  <c r="U192" i="31"/>
  <c r="V192" i="31"/>
  <c r="T197" i="31"/>
  <c r="V193" i="31"/>
  <c r="U197" i="31"/>
  <c r="V191" i="31"/>
  <c r="U193" i="31"/>
  <c r="T193" i="31"/>
  <c r="U195" i="31"/>
  <c r="T195" i="31"/>
  <c r="V195" i="31"/>
  <c r="T191" i="31"/>
  <c r="U191" i="31"/>
  <c r="V197" i="31"/>
  <c r="B52" i="23" a="1"/>
  <c r="B52" i="23"/>
  <c r="B53" i="23"/>
  <c r="B52" i="24" a="1"/>
  <c r="B52" i="24"/>
  <c r="B53" i="24"/>
  <c r="B54" i="24"/>
  <c r="B93" i="24" a="1"/>
  <c r="B93" i="24"/>
  <c r="B94" i="24"/>
  <c r="B95" i="24"/>
  <c r="F60" i="6" a="1"/>
  <c r="F60" i="6"/>
  <c r="F61" i="6"/>
  <c r="F62" i="6"/>
  <c r="J54" i="6"/>
  <c r="G71" i="6"/>
  <c r="G70" i="6"/>
  <c r="G69" i="6"/>
  <c r="G68" i="6"/>
  <c r="G67" i="6"/>
  <c r="G66" i="6"/>
  <c r="G65" i="6"/>
  <c r="Y150" i="15" a="1"/>
  <c r="Y150" i="15"/>
  <c r="Y151" i="15"/>
  <c r="Y152" i="15"/>
  <c r="Y154" i="15"/>
  <c r="AH147" i="15"/>
  <c r="AM149" i="15"/>
  <c r="Y156" i="15"/>
  <c r="AH149" i="15"/>
  <c r="AM147" i="15"/>
  <c r="O119" i="15"/>
  <c r="F37" i="15"/>
  <c r="Y155" i="15"/>
  <c r="AH148" i="15"/>
  <c r="AM148" i="15"/>
  <c r="O120" i="15"/>
  <c r="F38" i="15"/>
  <c r="O121" i="15"/>
  <c r="F39" i="15"/>
  <c r="AA150" i="15"/>
  <c r="AA151" i="15"/>
  <c r="AA152" i="15"/>
  <c r="AA154" i="15"/>
  <c r="AJ147" i="15"/>
  <c r="AO149" i="15"/>
  <c r="AA156" i="15"/>
  <c r="AJ149" i="15"/>
  <c r="AO147" i="15"/>
  <c r="Q119" i="15"/>
  <c r="H37" i="15"/>
  <c r="AA155" i="15"/>
  <c r="AJ148" i="15"/>
  <c r="AO148" i="15"/>
  <c r="Q120" i="15"/>
  <c r="H38" i="15"/>
  <c r="Q121" i="15"/>
  <c r="H39" i="15"/>
  <c r="Z150" i="15"/>
  <c r="Z151" i="15"/>
  <c r="Z152" i="15"/>
  <c r="Z154" i="15"/>
  <c r="AI147" i="15"/>
  <c r="AN149" i="15"/>
  <c r="Z156" i="15"/>
  <c r="AI149" i="15"/>
  <c r="AN147" i="15"/>
  <c r="P119" i="15"/>
  <c r="G37" i="15"/>
  <c r="Z155" i="15"/>
  <c r="AI148" i="15"/>
  <c r="AN148" i="15"/>
  <c r="P120" i="15"/>
  <c r="G38" i="15"/>
  <c r="P121" i="15"/>
  <c r="G39" i="15"/>
  <c r="AN93" i="15"/>
  <c r="Q118" i="15"/>
  <c r="B37" i="15"/>
  <c r="D37" i="15"/>
  <c r="C37" i="15"/>
  <c r="U124" i="15"/>
  <c r="V127" i="15"/>
  <c r="W127" i="15"/>
  <c r="X127" i="15" s="1"/>
  <c r="P118" i="15"/>
  <c r="P124" i="15"/>
  <c r="Q127" i="15"/>
  <c r="R127" i="15"/>
  <c r="S127" i="15" s="1"/>
  <c r="R124" i="15"/>
  <c r="O118" i="15"/>
  <c r="U123" i="15"/>
  <c r="AA127" i="15"/>
  <c r="AB127" i="15"/>
  <c r="AC127" i="15" s="1"/>
  <c r="Q124" i="15"/>
  <c r="P127" i="15"/>
  <c r="V123" i="15"/>
  <c r="Z127" i="15"/>
  <c r="V124" i="15"/>
  <c r="U127" i="15"/>
  <c r="W124" i="15"/>
  <c r="W123" i="15"/>
  <c r="U125" i="15"/>
  <c r="S119" i="15"/>
  <c r="V125" i="15"/>
  <c r="S120" i="15"/>
  <c r="W125" i="15"/>
  <c r="S121" i="15"/>
  <c r="T118" i="15"/>
  <c r="AO93" i="15"/>
  <c r="AN97" i="15"/>
  <c r="AO97" i="15"/>
  <c r="AO95" i="15"/>
  <c r="AN95" i="15"/>
  <c r="T83" i="15"/>
  <c r="R86" i="20" l="1"/>
  <c r="N84" i="20"/>
  <c r="AE68" i="20"/>
  <c r="AN88" i="20" s="1"/>
  <c r="H299" i="20"/>
  <c r="H300" i="20"/>
  <c r="G1249" i="20"/>
  <c r="H488" i="20"/>
  <c r="G1250" i="20"/>
  <c r="H1059" i="20"/>
  <c r="H15" i="20"/>
  <c r="G585" i="20"/>
  <c r="H1438" i="20"/>
  <c r="G963" i="20"/>
  <c r="G584" i="20"/>
  <c r="H203" i="20"/>
  <c r="H1343" i="20"/>
  <c r="AB278" i="20"/>
  <c r="AC470" i="20"/>
  <c r="AC185" i="20"/>
  <c r="AB183" i="20"/>
  <c r="AC944" i="20"/>
  <c r="AB659" i="20"/>
  <c r="AB1228" i="20"/>
  <c r="AB943" i="20"/>
  <c r="AC1135" i="20"/>
  <c r="X19" i="20"/>
  <c r="AC1610" i="20"/>
  <c r="AC1420" i="20"/>
  <c r="AC489" i="20"/>
  <c r="AC14" i="20"/>
  <c r="AC108" i="20"/>
  <c r="AB300" i="20"/>
  <c r="AB393" i="20"/>
  <c r="AC868" i="20"/>
  <c r="AC678" i="20"/>
  <c r="AC965" i="20"/>
  <c r="AC775" i="20"/>
  <c r="AC1059" i="20"/>
  <c r="AC1438" i="20"/>
  <c r="AC1248" i="20"/>
  <c r="AB1440" i="20"/>
  <c r="G805" i="20"/>
  <c r="H1564" i="20"/>
  <c r="G423" i="20"/>
  <c r="H1280" i="20"/>
  <c r="H1468" i="20"/>
  <c r="G424" i="20"/>
  <c r="H1089" i="20"/>
  <c r="G44" i="20"/>
  <c r="G709" i="20"/>
  <c r="H329" i="20"/>
  <c r="Q86" i="20"/>
  <c r="M84" i="20"/>
  <c r="AL88" i="20"/>
  <c r="AM86" i="20"/>
  <c r="H1058" i="20"/>
  <c r="G1343" i="20"/>
  <c r="H773" i="20"/>
  <c r="G964" i="20"/>
  <c r="G1154" i="20"/>
  <c r="H393" i="20"/>
  <c r="H584" i="20"/>
  <c r="G108" i="20"/>
  <c r="H1155" i="20"/>
  <c r="G110" i="20"/>
  <c r="H583" i="20"/>
  <c r="G868" i="20"/>
  <c r="H774" i="20"/>
  <c r="AB470" i="20"/>
  <c r="AC184" i="20"/>
  <c r="AB468" i="20"/>
  <c r="AC278" i="20"/>
  <c r="AB563" i="20"/>
  <c r="AC754" i="20"/>
  <c r="AC564" i="20"/>
  <c r="AC1038" i="20"/>
  <c r="AB1418" i="20"/>
  <c r="AB1419" i="20"/>
  <c r="AC1133" i="20"/>
  <c r="AC1230" i="20"/>
  <c r="AC585" i="20"/>
  <c r="AB15" i="20"/>
  <c r="AB204" i="20"/>
  <c r="AC395" i="20"/>
  <c r="AC488" i="20"/>
  <c r="AB964" i="20"/>
  <c r="AB774" i="20"/>
  <c r="AC1249" i="20"/>
  <c r="AC1058" i="20"/>
  <c r="AB1155" i="20"/>
  <c r="AB1534" i="20"/>
  <c r="AB1344" i="20"/>
  <c r="AC1535" i="20"/>
  <c r="H708" i="20"/>
  <c r="H1470" i="20"/>
  <c r="G328" i="20"/>
  <c r="G1184" i="20"/>
  <c r="H1375" i="20"/>
  <c r="G329" i="20"/>
  <c r="G898" i="20"/>
  <c r="H139" i="20"/>
  <c r="G615" i="20"/>
  <c r="G234" i="20"/>
  <c r="AM88" i="20"/>
  <c r="AK86" i="20"/>
  <c r="G204" i="20"/>
  <c r="G774" i="20"/>
  <c r="H298" i="20"/>
  <c r="G13" i="20"/>
  <c r="G583" i="20"/>
  <c r="G678" i="20"/>
  <c r="H109" i="20"/>
  <c r="H108" i="20"/>
  <c r="H869" i="20"/>
  <c r="G203" i="20"/>
  <c r="G488" i="20"/>
  <c r="H1250" i="20"/>
  <c r="H1248" i="20"/>
  <c r="AB89" i="20"/>
  <c r="AC1039" i="20"/>
  <c r="AB280" i="20"/>
  <c r="AB373" i="20"/>
  <c r="AB374" i="20"/>
  <c r="AC658" i="20"/>
  <c r="AB850" i="20"/>
  <c r="AB660" i="20"/>
  <c r="AC565" i="20"/>
  <c r="AC1513" i="20"/>
  <c r="AC1514" i="20"/>
  <c r="AC1324" i="20"/>
  <c r="AB1513" i="20"/>
  <c r="AB203" i="20"/>
  <c r="AB108" i="20"/>
  <c r="AC299" i="20"/>
  <c r="AC109" i="20"/>
  <c r="AC963" i="20"/>
  <c r="AB1154" i="20"/>
  <c r="AC869" i="20"/>
  <c r="AB584" i="20"/>
  <c r="AB1343" i="20"/>
  <c r="AC1250" i="20"/>
  <c r="X4" i="20"/>
  <c r="AC1439" i="20"/>
  <c r="AB1059" i="20"/>
  <c r="H1565" i="20"/>
  <c r="H614" i="20"/>
  <c r="G1185" i="20"/>
  <c r="H234" i="20"/>
  <c r="H1185" i="20"/>
  <c r="G1280" i="20"/>
  <c r="G43" i="20"/>
  <c r="H805" i="20"/>
  <c r="G1373" i="20"/>
  <c r="H518" i="20"/>
  <c r="M86" i="20"/>
  <c r="O84" i="20"/>
  <c r="AI88" i="20"/>
  <c r="AL86" i="20"/>
  <c r="G680" i="20"/>
  <c r="H1249" i="20"/>
  <c r="H1060" i="20"/>
  <c r="G490" i="20"/>
  <c r="H868" i="20"/>
  <c r="H775" i="20"/>
  <c r="H965" i="20"/>
  <c r="H1439" i="20"/>
  <c r="G300" i="20"/>
  <c r="H680" i="20"/>
  <c r="H14" i="20"/>
  <c r="G299" i="20"/>
  <c r="AC374" i="20"/>
  <c r="AC88" i="20"/>
  <c r="AC375" i="20"/>
  <c r="AC468" i="20"/>
  <c r="AC469" i="20"/>
  <c r="AB754" i="20"/>
  <c r="AC945" i="20"/>
  <c r="AC755" i="20"/>
  <c r="AB848" i="20"/>
  <c r="AB1609" i="20"/>
  <c r="AB1133" i="20"/>
  <c r="AB1420" i="20"/>
  <c r="AC1608" i="20"/>
  <c r="AB13" i="20"/>
  <c r="AC203" i="20"/>
  <c r="AB395" i="20"/>
  <c r="AB205" i="20"/>
  <c r="AC15" i="20"/>
  <c r="AB678" i="20"/>
  <c r="AB965" i="20"/>
  <c r="AC679" i="20"/>
  <c r="AB585" i="20"/>
  <c r="AB1533" i="20"/>
  <c r="AB1248" i="20"/>
  <c r="AB1535" i="20"/>
  <c r="AC1154" i="20"/>
  <c r="G1563" i="20"/>
  <c r="G1469" i="20"/>
  <c r="H235" i="20"/>
  <c r="G995" i="20"/>
  <c r="G139" i="20"/>
  <c r="G994" i="20"/>
  <c r="H1279" i="20"/>
  <c r="H140" i="20"/>
  <c r="G710" i="20"/>
  <c r="H1373" i="20"/>
  <c r="H425" i="20"/>
  <c r="J48" i="20"/>
  <c r="S84" i="20" s="1"/>
  <c r="B1629" i="20" s="1"/>
  <c r="B1649" i="20" s="1"/>
  <c r="N86" i="20"/>
  <c r="AJ88" i="20"/>
  <c r="AE58" i="20"/>
  <c r="AN86" i="20" s="1"/>
  <c r="G205" i="20"/>
  <c r="H964" i="20"/>
  <c r="H585" i="20"/>
  <c r="G395" i="20"/>
  <c r="G1344" i="20"/>
  <c r="H1154" i="20"/>
  <c r="H678" i="20"/>
  <c r="G298" i="20"/>
  <c r="G15" i="20"/>
  <c r="G1534" i="20"/>
  <c r="G1345" i="20"/>
  <c r="AB90" i="20"/>
  <c r="AB279" i="20"/>
  <c r="AC89" i="20"/>
  <c r="AC848" i="20"/>
  <c r="AB753" i="20"/>
  <c r="AC849" i="20"/>
  <c r="AB564" i="20"/>
  <c r="AB1038" i="20"/>
  <c r="AC943" i="20"/>
  <c r="AB1323" i="20"/>
  <c r="AC1228" i="20"/>
  <c r="AC1515" i="20"/>
  <c r="AC13" i="20"/>
  <c r="AB299" i="20"/>
  <c r="AC490" i="20"/>
  <c r="AC300" i="20"/>
  <c r="AB298" i="20"/>
  <c r="AC773" i="20"/>
  <c r="AC583" i="20"/>
  <c r="AB775" i="20"/>
  <c r="AC680" i="20"/>
  <c r="AB1060" i="20"/>
  <c r="AC1343" i="20"/>
  <c r="AB1058" i="20"/>
  <c r="AB1250" i="20"/>
  <c r="G1183" i="20"/>
  <c r="H45" i="20"/>
  <c r="H993" i="20"/>
  <c r="G1374" i="20"/>
  <c r="G518" i="20"/>
  <c r="H1184" i="20"/>
  <c r="H1374" i="20"/>
  <c r="G613" i="20"/>
  <c r="G1088" i="20"/>
  <c r="H330" i="20"/>
  <c r="G1089" i="20"/>
  <c r="G993" i="20"/>
  <c r="G140" i="20"/>
  <c r="H899" i="20"/>
  <c r="H1563" i="20"/>
  <c r="G425" i="20"/>
  <c r="H1090" i="20"/>
  <c r="G1279" i="20"/>
  <c r="G519" i="20"/>
  <c r="H1088" i="20"/>
  <c r="G235" i="20"/>
  <c r="Q84" i="20"/>
  <c r="J58" i="20"/>
  <c r="S86" i="20" s="1"/>
  <c r="B1631" i="20" s="1"/>
  <c r="B1651" i="20" s="1"/>
  <c r="G869" i="20"/>
  <c r="G489" i="20"/>
  <c r="H394" i="20"/>
  <c r="H395" i="20"/>
  <c r="G1439" i="20"/>
  <c r="G965" i="20"/>
  <c r="H1345" i="20"/>
  <c r="H490" i="20"/>
  <c r="H1535" i="20"/>
  <c r="G109" i="20"/>
  <c r="H1153" i="20"/>
  <c r="H679" i="20"/>
  <c r="H1608" i="20"/>
  <c r="AC183" i="20"/>
  <c r="AC279" i="20"/>
  <c r="AC280" i="20"/>
  <c r="AC373" i="20"/>
  <c r="AC753" i="20"/>
  <c r="AC1134" i="20"/>
  <c r="AB755" i="20"/>
  <c r="AB565" i="20"/>
  <c r="AB1608" i="20"/>
  <c r="AB1514" i="20"/>
  <c r="AC1419" i="20"/>
  <c r="AC1229" i="20"/>
  <c r="AB14" i="20"/>
  <c r="AB490" i="20"/>
  <c r="AB109" i="20"/>
  <c r="AC205" i="20"/>
  <c r="AB489" i="20"/>
  <c r="AC964" i="20"/>
  <c r="AC774" i="20"/>
  <c r="AC584" i="20"/>
  <c r="AC1060" i="20"/>
  <c r="AB1438" i="20"/>
  <c r="AC1534" i="20"/>
  <c r="AB1249" i="20"/>
  <c r="H994" i="20"/>
  <c r="G1470" i="20"/>
  <c r="G804" i="20"/>
  <c r="H1469" i="20"/>
  <c r="G330" i="20"/>
  <c r="G708" i="20"/>
  <c r="H1278" i="20"/>
  <c r="H328" i="20"/>
  <c r="G900" i="20"/>
  <c r="G1468" i="20"/>
  <c r="AB425" i="20"/>
  <c r="P88" i="20"/>
  <c r="AK2" i="15"/>
  <c r="AK84" i="20"/>
  <c r="AR164" i="15"/>
  <c r="AV164" i="15" s="1"/>
  <c r="AZ164" i="15" s="1"/>
  <c r="BD164" i="15" s="1"/>
  <c r="BH164" i="15" s="1"/>
  <c r="BL164" i="15" s="1"/>
  <c r="AK92" i="20"/>
  <c r="M77" i="20"/>
  <c r="AJ42" i="31"/>
  <c r="AJ34" i="31"/>
  <c r="AJ31" i="31"/>
  <c r="AJ23" i="31"/>
  <c r="AJ15" i="31"/>
  <c r="AJ6" i="31"/>
  <c r="AJ503" i="31"/>
  <c r="AJ495" i="31"/>
  <c r="AJ487" i="31"/>
  <c r="AJ479" i="31"/>
  <c r="AJ471" i="31"/>
  <c r="AJ463" i="31"/>
  <c r="AJ455" i="31"/>
  <c r="AJ447" i="31"/>
  <c r="AJ439" i="31"/>
  <c r="AJ431" i="31"/>
  <c r="AJ423" i="31"/>
  <c r="AJ415" i="31"/>
  <c r="AJ407" i="31"/>
  <c r="AJ399" i="31"/>
  <c r="AJ391" i="31"/>
  <c r="AJ383" i="31"/>
  <c r="AJ375" i="31"/>
  <c r="AJ367" i="31"/>
  <c r="AJ359" i="31"/>
  <c r="AJ351" i="31"/>
  <c r="AJ343" i="31"/>
  <c r="AJ335" i="31"/>
  <c r="AJ327" i="31"/>
  <c r="AJ319" i="31"/>
  <c r="AJ311" i="31"/>
  <c r="AJ303" i="31"/>
  <c r="AJ295" i="31"/>
  <c r="AJ287" i="31"/>
  <c r="AJ279" i="31"/>
  <c r="AJ271" i="31"/>
  <c r="AJ263" i="31"/>
  <c r="AJ255" i="31"/>
  <c r="AJ247" i="31"/>
  <c r="AJ239" i="31"/>
  <c r="AJ231" i="31"/>
  <c r="AJ223" i="31"/>
  <c r="AJ215" i="31"/>
  <c r="AJ207" i="31"/>
  <c r="AJ199" i="31"/>
  <c r="AJ191" i="31"/>
  <c r="AJ183" i="31"/>
  <c r="AJ175" i="31"/>
  <c r="AJ167" i="31"/>
  <c r="AJ159" i="31"/>
  <c r="AJ151" i="31"/>
  <c r="AJ143" i="31"/>
  <c r="AJ135" i="31"/>
  <c r="AJ127" i="31"/>
  <c r="AJ119" i="31"/>
  <c r="AJ111" i="31"/>
  <c r="AJ103" i="31"/>
  <c r="AJ95" i="31"/>
  <c r="AJ87" i="31"/>
  <c r="AJ79" i="31"/>
  <c r="AJ71" i="31"/>
  <c r="AJ63" i="31"/>
  <c r="AJ55" i="31"/>
  <c r="AJ47" i="31"/>
  <c r="AI510" i="31"/>
  <c r="AJ39" i="31"/>
  <c r="AJ28" i="31"/>
  <c r="AJ20" i="31"/>
  <c r="AJ12" i="31"/>
  <c r="AJ3" i="31"/>
  <c r="AJ508" i="31"/>
  <c r="AJ500" i="31"/>
  <c r="AJ492" i="31"/>
  <c r="AJ484" i="31"/>
  <c r="AJ476" i="31"/>
  <c r="AJ468" i="31"/>
  <c r="AJ460" i="31"/>
  <c r="AJ452" i="31"/>
  <c r="AJ444" i="31"/>
  <c r="AJ436" i="31"/>
  <c r="AJ428" i="31"/>
  <c r="AJ420" i="31"/>
  <c r="AJ412" i="31"/>
  <c r="AJ404" i="31"/>
  <c r="AJ396" i="31"/>
  <c r="AJ388" i="31"/>
  <c r="AJ380" i="31"/>
  <c r="AJ372" i="31"/>
  <c r="AJ364" i="31"/>
  <c r="AJ356" i="31"/>
  <c r="AJ348" i="31"/>
  <c r="AJ340" i="31"/>
  <c r="AJ332" i="31"/>
  <c r="AJ324" i="31"/>
  <c r="AJ316" i="31"/>
  <c r="AJ308" i="31"/>
  <c r="AJ300" i="31"/>
  <c r="AJ292" i="31"/>
  <c r="AJ284" i="31"/>
  <c r="AJ276" i="31"/>
  <c r="AJ268" i="31"/>
  <c r="AJ260" i="31"/>
  <c r="AJ252" i="31"/>
  <c r="AJ244" i="31"/>
  <c r="AJ236" i="31"/>
  <c r="AJ228" i="31"/>
  <c r="AJ220" i="31"/>
  <c r="AJ212" i="31"/>
  <c r="AJ204" i="31"/>
  <c r="AJ196" i="31"/>
  <c r="AJ188" i="31"/>
  <c r="AJ180" i="31"/>
  <c r="AJ172" i="31"/>
  <c r="AJ164" i="31"/>
  <c r="AJ156" i="31"/>
  <c r="AJ148" i="31"/>
  <c r="AJ140" i="31"/>
  <c r="AJ132" i="31"/>
  <c r="AJ124" i="31"/>
  <c r="AJ116" i="31"/>
  <c r="AJ108" i="31"/>
  <c r="AJ100" i="31"/>
  <c r="AJ92" i="31"/>
  <c r="AJ84" i="31"/>
  <c r="AJ76" i="31"/>
  <c r="AJ68" i="31"/>
  <c r="AJ60" i="31"/>
  <c r="AJ52" i="31"/>
  <c r="AJ44" i="31"/>
  <c r="AJ36" i="31"/>
  <c r="AJ25" i="31"/>
  <c r="AJ17" i="31"/>
  <c r="AJ8" i="31"/>
  <c r="AJ505" i="31"/>
  <c r="AJ497" i="31"/>
  <c r="AJ489" i="31"/>
  <c r="AJ481" i="31"/>
  <c r="AJ473" i="31"/>
  <c r="AJ465" i="31"/>
  <c r="AJ457" i="31"/>
  <c r="AJ449" i="31"/>
  <c r="AJ441" i="31"/>
  <c r="AJ433" i="31"/>
  <c r="AJ425" i="31"/>
  <c r="AJ417" i="31"/>
  <c r="AJ409" i="31"/>
  <c r="AJ401" i="31"/>
  <c r="AJ393" i="31"/>
  <c r="AJ385" i="31"/>
  <c r="AJ377" i="31"/>
  <c r="AJ369" i="31"/>
  <c r="AJ361" i="31"/>
  <c r="AJ353" i="31"/>
  <c r="AJ345" i="31"/>
  <c r="AJ337" i="31"/>
  <c r="AJ329" i="31"/>
  <c r="AJ321" i="31"/>
  <c r="AJ313" i="31"/>
  <c r="AJ305" i="31"/>
  <c r="AJ297" i="31"/>
  <c r="AJ289" i="31"/>
  <c r="AJ281" i="31"/>
  <c r="AJ273" i="31"/>
  <c r="AJ265" i="31"/>
  <c r="AJ257" i="31"/>
  <c r="AJ249" i="31"/>
  <c r="AJ241" i="31"/>
  <c r="AJ233" i="31"/>
  <c r="AJ225" i="31"/>
  <c r="AJ217" i="31"/>
  <c r="AJ209" i="31"/>
  <c r="AJ201" i="31"/>
  <c r="AJ193" i="31"/>
  <c r="AJ185" i="31"/>
  <c r="AJ177" i="31"/>
  <c r="AJ169" i="31"/>
  <c r="AJ161" i="31"/>
  <c r="AJ153" i="31"/>
  <c r="AJ145" i="31"/>
  <c r="AJ137" i="31"/>
  <c r="AJ129" i="31"/>
  <c r="AJ121" i="31"/>
  <c r="AJ113" i="31"/>
  <c r="AJ105" i="31"/>
  <c r="AJ97" i="31"/>
  <c r="AJ89" i="31"/>
  <c r="AJ81" i="31"/>
  <c r="AJ73" i="31"/>
  <c r="AJ65" i="31"/>
  <c r="AJ57" i="31"/>
  <c r="AJ49" i="31"/>
  <c r="AI44" i="31"/>
  <c r="AJ41" i="31"/>
  <c r="AJ33" i="31"/>
  <c r="AJ30" i="31"/>
  <c r="AJ22" i="31"/>
  <c r="AJ14" i="31"/>
  <c r="AJ5" i="31"/>
  <c r="AJ502" i="31"/>
  <c r="AJ494" i="31"/>
  <c r="AJ486" i="31"/>
  <c r="AJ478" i="31"/>
  <c r="AJ470" i="31"/>
  <c r="AJ462" i="31"/>
  <c r="AJ454" i="31"/>
  <c r="AJ446" i="31"/>
  <c r="AJ438" i="31"/>
  <c r="AJ430" i="31"/>
  <c r="AJ422" i="31"/>
  <c r="AJ414" i="31"/>
  <c r="AJ406" i="31"/>
  <c r="AJ398" i="31"/>
  <c r="AJ390" i="31"/>
  <c r="AJ382" i="31"/>
  <c r="AJ374" i="31"/>
  <c r="AJ366" i="31"/>
  <c r="AJ358" i="31"/>
  <c r="AJ350" i="31"/>
  <c r="AJ342" i="31"/>
  <c r="AJ334" i="31"/>
  <c r="AJ326" i="31"/>
  <c r="AJ318" i="31"/>
  <c r="AJ310" i="31"/>
  <c r="AJ302" i="31"/>
  <c r="AJ294" i="31"/>
  <c r="AJ286" i="31"/>
  <c r="AJ278" i="31"/>
  <c r="AJ270" i="31"/>
  <c r="AJ262" i="31"/>
  <c r="AJ254" i="31"/>
  <c r="AJ246" i="31"/>
  <c r="AJ238" i="31"/>
  <c r="AJ230" i="31"/>
  <c r="AJ222" i="31"/>
  <c r="AJ214" i="31"/>
  <c r="AJ206" i="31"/>
  <c r="AJ198" i="31"/>
  <c r="AJ190" i="31"/>
  <c r="AJ182" i="31"/>
  <c r="AJ174" i="31"/>
  <c r="AJ166" i="31"/>
  <c r="AJ158" i="31"/>
  <c r="AJ150" i="31"/>
  <c r="AJ142" i="31"/>
  <c r="AJ134" i="31"/>
  <c r="AJ126" i="31"/>
  <c r="AJ118" i="31"/>
  <c r="AJ110" i="31"/>
  <c r="AJ102" i="31"/>
  <c r="AJ94" i="31"/>
  <c r="AJ86" i="31"/>
  <c r="AJ78" i="31"/>
  <c r="AJ70" i="31"/>
  <c r="AJ62" i="31"/>
  <c r="AJ54" i="31"/>
  <c r="AJ46" i="31"/>
  <c r="AJ38" i="31"/>
  <c r="AJ27" i="31"/>
  <c r="AJ19" i="31"/>
  <c r="AJ10" i="31"/>
  <c r="AJ43" i="31"/>
  <c r="AJ507" i="31"/>
  <c r="AJ499" i="31"/>
  <c r="AJ491" i="31"/>
  <c r="AJ483" i="31"/>
  <c r="AJ475" i="31"/>
  <c r="AJ467" i="31"/>
  <c r="AJ459" i="31"/>
  <c r="AJ451" i="31"/>
  <c r="AJ443" i="31"/>
  <c r="AJ435" i="31"/>
  <c r="AJ427" i="31"/>
  <c r="AJ419" i="31"/>
  <c r="AJ411" i="31"/>
  <c r="AJ403" i="31"/>
  <c r="AJ395" i="31"/>
  <c r="AJ387" i="31"/>
  <c r="AJ379" i="31"/>
  <c r="AJ371" i="31"/>
  <c r="AJ363" i="31"/>
  <c r="AJ355" i="31"/>
  <c r="AJ347" i="31"/>
  <c r="AJ339" i="31"/>
  <c r="AJ331" i="31"/>
  <c r="AJ323" i="31"/>
  <c r="AJ315" i="31"/>
  <c r="AJ307" i="31"/>
  <c r="AJ299" i="31"/>
  <c r="AJ291" i="31"/>
  <c r="AJ283" i="31"/>
  <c r="AJ275" i="31"/>
  <c r="AJ267" i="31"/>
  <c r="AJ259" i="31"/>
  <c r="AJ251" i="31"/>
  <c r="AJ243" i="31"/>
  <c r="AJ235" i="31"/>
  <c r="AJ227" i="31"/>
  <c r="AJ219" i="31"/>
  <c r="AJ211" i="31"/>
  <c r="AJ203" i="31"/>
  <c r="AJ195" i="31"/>
  <c r="AJ187" i="31"/>
  <c r="AJ179" i="31"/>
  <c r="AJ171" i="31"/>
  <c r="AJ163" i="31"/>
  <c r="AJ155" i="31"/>
  <c r="AJ147" i="31"/>
  <c r="AJ139" i="31"/>
  <c r="AJ131" i="31"/>
  <c r="AJ123" i="31"/>
  <c r="AJ115" i="31"/>
  <c r="AJ107" i="31"/>
  <c r="AJ99" i="31"/>
  <c r="AJ91" i="31"/>
  <c r="AJ83" i="31"/>
  <c r="AJ75" i="31"/>
  <c r="AJ67" i="31"/>
  <c r="AJ59" i="31"/>
  <c r="AJ51" i="31"/>
  <c r="AJ2" i="31"/>
  <c r="AJ35" i="31"/>
  <c r="AJ32" i="31"/>
  <c r="AJ24" i="31"/>
  <c r="AJ16" i="31"/>
  <c r="AJ7" i="31"/>
  <c r="AJ504" i="31"/>
  <c r="AJ496" i="31"/>
  <c r="AJ488" i="31"/>
  <c r="AJ480" i="31"/>
  <c r="AJ472" i="31"/>
  <c r="AJ464" i="31"/>
  <c r="AJ456" i="31"/>
  <c r="AJ448" i="31"/>
  <c r="AJ440" i="31"/>
  <c r="AJ432" i="31"/>
  <c r="AJ424" i="31"/>
  <c r="AJ416" i="31"/>
  <c r="AJ408" i="31"/>
  <c r="AJ400" i="31"/>
  <c r="AJ392" i="31"/>
  <c r="AJ384" i="31"/>
  <c r="AJ376" i="31"/>
  <c r="AJ368" i="31"/>
  <c r="AJ360" i="31"/>
  <c r="AJ352" i="31"/>
  <c r="AJ344" i="31"/>
  <c r="AJ336" i="31"/>
  <c r="AJ328" i="31"/>
  <c r="AJ320" i="31"/>
  <c r="AJ312" i="31"/>
  <c r="AJ304" i="31"/>
  <c r="AJ296" i="31"/>
  <c r="AJ288" i="31"/>
  <c r="AJ280" i="31"/>
  <c r="AJ272" i="31"/>
  <c r="AJ264" i="31"/>
  <c r="AJ256" i="31"/>
  <c r="AJ248" i="31"/>
  <c r="AJ240" i="31"/>
  <c r="AJ232" i="31"/>
  <c r="AJ224" i="31"/>
  <c r="AJ216" i="31"/>
  <c r="AJ208" i="31"/>
  <c r="AJ200" i="31"/>
  <c r="AJ192" i="31"/>
  <c r="AJ184" i="31"/>
  <c r="AJ176" i="31"/>
  <c r="AJ168" i="31"/>
  <c r="AJ160" i="31"/>
  <c r="AJ152" i="31"/>
  <c r="AJ144" i="31"/>
  <c r="AJ136" i="31"/>
  <c r="AJ128" i="31"/>
  <c r="AJ120" i="31"/>
  <c r="AJ112" i="31"/>
  <c r="AJ104" i="31"/>
  <c r="AJ96" i="31"/>
  <c r="AJ88" i="31"/>
  <c r="AJ80" i="31"/>
  <c r="AJ72" i="31"/>
  <c r="AJ64" i="31"/>
  <c r="AJ56" i="31"/>
  <c r="AJ48" i="31"/>
  <c r="AJ11" i="31"/>
  <c r="AJ40" i="31"/>
  <c r="AJ29" i="31"/>
  <c r="AJ21" i="31"/>
  <c r="AJ13" i="31"/>
  <c r="AJ4" i="31"/>
  <c r="AJ501" i="31"/>
  <c r="AJ493" i="31"/>
  <c r="AJ485" i="31"/>
  <c r="AJ477" i="31"/>
  <c r="AJ469" i="31"/>
  <c r="AJ461" i="31"/>
  <c r="AJ453" i="31"/>
  <c r="AJ445" i="31"/>
  <c r="AJ437" i="31"/>
  <c r="AJ429" i="31"/>
  <c r="AJ421" i="31"/>
  <c r="AJ413" i="31"/>
  <c r="AJ405" i="31"/>
  <c r="AJ397" i="31"/>
  <c r="AJ389" i="31"/>
  <c r="AJ381" i="31"/>
  <c r="AJ373" i="31"/>
  <c r="AJ365" i="31"/>
  <c r="AJ357" i="31"/>
  <c r="AJ349" i="31"/>
  <c r="AJ341" i="31"/>
  <c r="AJ333" i="31"/>
  <c r="AJ325" i="31"/>
  <c r="AJ317" i="31"/>
  <c r="AJ309" i="31"/>
  <c r="AJ301" i="31"/>
  <c r="AJ293" i="31"/>
  <c r="AJ285" i="31"/>
  <c r="AJ277" i="31"/>
  <c r="AJ269" i="31"/>
  <c r="AJ261" i="31"/>
  <c r="AJ253" i="31"/>
  <c r="AJ245" i="31"/>
  <c r="AJ237" i="31"/>
  <c r="AJ229" i="31"/>
  <c r="AJ221" i="31"/>
  <c r="AJ213" i="31"/>
  <c r="AJ205" i="31"/>
  <c r="AJ197" i="31"/>
  <c r="AJ189" i="31"/>
  <c r="AJ181" i="31"/>
  <c r="AJ173" i="31"/>
  <c r="AJ165" i="31"/>
  <c r="AJ157" i="31"/>
  <c r="AJ149" i="31"/>
  <c r="AJ141" i="31"/>
  <c r="AJ133" i="31"/>
  <c r="AJ125" i="31"/>
  <c r="AJ117" i="31"/>
  <c r="AJ109" i="31"/>
  <c r="AJ101" i="31"/>
  <c r="AJ93" i="31"/>
  <c r="AJ85" i="31"/>
  <c r="AJ77" i="31"/>
  <c r="AJ69" i="31"/>
  <c r="AJ61" i="31"/>
  <c r="AJ53" i="31"/>
  <c r="AJ45" i="31"/>
  <c r="AM8" i="31"/>
  <c r="AM16" i="31"/>
  <c r="AM24" i="31"/>
  <c r="AM32" i="31"/>
  <c r="AM40" i="31"/>
  <c r="AM48" i="31"/>
  <c r="AM56" i="31"/>
  <c r="AM64" i="31"/>
  <c r="AM72" i="31"/>
  <c r="AM80" i="31"/>
  <c r="AM88" i="31"/>
  <c r="AM96" i="31"/>
  <c r="AM104" i="31"/>
  <c r="AM112" i="31"/>
  <c r="AM120" i="31"/>
  <c r="AM128" i="31"/>
  <c r="AM136" i="31"/>
  <c r="AM144" i="31"/>
  <c r="AM152" i="31"/>
  <c r="AM160" i="31"/>
  <c r="AM168" i="31"/>
  <c r="AM176" i="31"/>
  <c r="AM184" i="31"/>
  <c r="AM192" i="31"/>
  <c r="AM200" i="31"/>
  <c r="AM208" i="31"/>
  <c r="AM216" i="31"/>
  <c r="AM224" i="31"/>
  <c r="AM232" i="31"/>
  <c r="AM240" i="31"/>
  <c r="AM248" i="31"/>
  <c r="AM256" i="31"/>
  <c r="AM264" i="31"/>
  <c r="AM272" i="31"/>
  <c r="AM280" i="31"/>
  <c r="AM288" i="31"/>
  <c r="AM296" i="31"/>
  <c r="AM304" i="31"/>
  <c r="AM312" i="31"/>
  <c r="AM320" i="31"/>
  <c r="AM328" i="31"/>
  <c r="AM336" i="31"/>
  <c r="AM344" i="31"/>
  <c r="AM352" i="31"/>
  <c r="AM360" i="31"/>
  <c r="AM368" i="31"/>
  <c r="AM376" i="31"/>
  <c r="AM384" i="31"/>
  <c r="AM392" i="31"/>
  <c r="AM400" i="31"/>
  <c r="AM408" i="31"/>
  <c r="AM416" i="31"/>
  <c r="AM424" i="31"/>
  <c r="AM432" i="31"/>
  <c r="AM440" i="31"/>
  <c r="AM448" i="31"/>
  <c r="AM456" i="31"/>
  <c r="AM464" i="31"/>
  <c r="AM472" i="31"/>
  <c r="AM480" i="31"/>
  <c r="AM488" i="31"/>
  <c r="AM496" i="31"/>
  <c r="AM504" i="31"/>
  <c r="AM9" i="31"/>
  <c r="AM17" i="31"/>
  <c r="AM25" i="31"/>
  <c r="AM33" i="31"/>
  <c r="AM41" i="31"/>
  <c r="AM49" i="31"/>
  <c r="AM57" i="31"/>
  <c r="AM65" i="31"/>
  <c r="AM73" i="31"/>
  <c r="AM81" i="31"/>
  <c r="AM89" i="31"/>
  <c r="AM97" i="31"/>
  <c r="AM105" i="31"/>
  <c r="AM113" i="31"/>
  <c r="AM121" i="31"/>
  <c r="AM129" i="31"/>
  <c r="AM137" i="31"/>
  <c r="AM145" i="31"/>
  <c r="AM153" i="31"/>
  <c r="AM161" i="31"/>
  <c r="AM169" i="31"/>
  <c r="AM177" i="31"/>
  <c r="AM185" i="31"/>
  <c r="AM193" i="31"/>
  <c r="AM201" i="31"/>
  <c r="AM209" i="31"/>
  <c r="AM217" i="31"/>
  <c r="AM225" i="31"/>
  <c r="AM233" i="31"/>
  <c r="AM241" i="31"/>
  <c r="AM249" i="31"/>
  <c r="AM257" i="31"/>
  <c r="AM265" i="31"/>
  <c r="AM273" i="31"/>
  <c r="AM281" i="31"/>
  <c r="AM289" i="31"/>
  <c r="AM297" i="31"/>
  <c r="AM305" i="31"/>
  <c r="AM313" i="31"/>
  <c r="AM321" i="31"/>
  <c r="AM329" i="31"/>
  <c r="AM337" i="31"/>
  <c r="AM345" i="31"/>
  <c r="AM353" i="31"/>
  <c r="AM361" i="31"/>
  <c r="AM369" i="31"/>
  <c r="AM377" i="31"/>
  <c r="AM385" i="31"/>
  <c r="AM393" i="31"/>
  <c r="AM401" i="31"/>
  <c r="AM409" i="31"/>
  <c r="AM417" i="31"/>
  <c r="AM425" i="31"/>
  <c r="AM433" i="31"/>
  <c r="AM441" i="31"/>
  <c r="AM449" i="31"/>
  <c r="AM457" i="31"/>
  <c r="AM465" i="31"/>
  <c r="AM473" i="31"/>
  <c r="AM481" i="31"/>
  <c r="AM489" i="31"/>
  <c r="AM497" i="31"/>
  <c r="AM505" i="31"/>
  <c r="AM20" i="31"/>
  <c r="AM10" i="31"/>
  <c r="AM18" i="31"/>
  <c r="AM26" i="31"/>
  <c r="AM34" i="31"/>
  <c r="AM42" i="31"/>
  <c r="AM50" i="31"/>
  <c r="AM58" i="31"/>
  <c r="AM66" i="31"/>
  <c r="AM74" i="31"/>
  <c r="AM82" i="31"/>
  <c r="AM90" i="31"/>
  <c r="AM98" i="31"/>
  <c r="AM106" i="31"/>
  <c r="AM114" i="31"/>
  <c r="AM122" i="31"/>
  <c r="AM130" i="31"/>
  <c r="AM138" i="31"/>
  <c r="AM146" i="31"/>
  <c r="AM154" i="31"/>
  <c r="AM162" i="31"/>
  <c r="AM170" i="31"/>
  <c r="AM178" i="31"/>
  <c r="AM186" i="31"/>
  <c r="AM194" i="31"/>
  <c r="AM202" i="31"/>
  <c r="AM210" i="31"/>
  <c r="AM218" i="31"/>
  <c r="AM226" i="31"/>
  <c r="AM234" i="31"/>
  <c r="AM242" i="31"/>
  <c r="AM250" i="31"/>
  <c r="AM258" i="31"/>
  <c r="AM266" i="31"/>
  <c r="AM274" i="31"/>
  <c r="AM282" i="31"/>
  <c r="AM290" i="31"/>
  <c r="AM298" i="31"/>
  <c r="AM306" i="31"/>
  <c r="AM314" i="31"/>
  <c r="AM322" i="31"/>
  <c r="AM330" i="31"/>
  <c r="AM338" i="31"/>
  <c r="AM346" i="31"/>
  <c r="AM354" i="31"/>
  <c r="AM362" i="31"/>
  <c r="AM370" i="31"/>
  <c r="AM378" i="31"/>
  <c r="AM386" i="31"/>
  <c r="AM394" i="31"/>
  <c r="AM402" i="31"/>
  <c r="AM410" i="31"/>
  <c r="AM418" i="31"/>
  <c r="AM426" i="31"/>
  <c r="AM434" i="31"/>
  <c r="AM442" i="31"/>
  <c r="AM450" i="31"/>
  <c r="AM458" i="31"/>
  <c r="AM466" i="31"/>
  <c r="AM474" i="31"/>
  <c r="AM482" i="31"/>
  <c r="AM490" i="31"/>
  <c r="AM498" i="31"/>
  <c r="AM506" i="31"/>
  <c r="AM156" i="31"/>
  <c r="AM3" i="31"/>
  <c r="AM11" i="31"/>
  <c r="AM19" i="31"/>
  <c r="AM27" i="31"/>
  <c r="AM35" i="31"/>
  <c r="AM43" i="31"/>
  <c r="AM51" i="31"/>
  <c r="AM59" i="31"/>
  <c r="AM67" i="31"/>
  <c r="AM75" i="31"/>
  <c r="AM83" i="31"/>
  <c r="AM91" i="31"/>
  <c r="AM99" i="31"/>
  <c r="AM107" i="31"/>
  <c r="AM115" i="31"/>
  <c r="AM123" i="31"/>
  <c r="AM131" i="31"/>
  <c r="AM139" i="31"/>
  <c r="AM147" i="31"/>
  <c r="AM155" i="31"/>
  <c r="AM163" i="31"/>
  <c r="AM171" i="31"/>
  <c r="AM179" i="31"/>
  <c r="AM187" i="31"/>
  <c r="AM195" i="31"/>
  <c r="AM203" i="31"/>
  <c r="AM211" i="31"/>
  <c r="AM219" i="31"/>
  <c r="AM227" i="31"/>
  <c r="AM235" i="31"/>
  <c r="AM243" i="31"/>
  <c r="AM251" i="31"/>
  <c r="AM259" i="31"/>
  <c r="AM267" i="31"/>
  <c r="AM275" i="31"/>
  <c r="AM283" i="31"/>
  <c r="AM291" i="31"/>
  <c r="AM299" i="31"/>
  <c r="AM307" i="31"/>
  <c r="AM315" i="31"/>
  <c r="AM323" i="31"/>
  <c r="AM331" i="31"/>
  <c r="AM339" i="31"/>
  <c r="AM347" i="31"/>
  <c r="AM355" i="31"/>
  <c r="AM363" i="31"/>
  <c r="AM371" i="31"/>
  <c r="AM379" i="31"/>
  <c r="AM387" i="31"/>
  <c r="AM395" i="31"/>
  <c r="AM403" i="31"/>
  <c r="AM411" i="31"/>
  <c r="AM419" i="31"/>
  <c r="AM427" i="31"/>
  <c r="AM435" i="31"/>
  <c r="AM443" i="31"/>
  <c r="AM451" i="31"/>
  <c r="AM459" i="31"/>
  <c r="AM467" i="31"/>
  <c r="AM475" i="31"/>
  <c r="AM483" i="31"/>
  <c r="AM491" i="31"/>
  <c r="AM499" i="31"/>
  <c r="AM507" i="31"/>
  <c r="AM4" i="31"/>
  <c r="AM36" i="31"/>
  <c r="AM52" i="31"/>
  <c r="AM68" i="31"/>
  <c r="AM84" i="31"/>
  <c r="AM100" i="31"/>
  <c r="AM116" i="31"/>
  <c r="AM132" i="31"/>
  <c r="AM148" i="31"/>
  <c r="AM172" i="31"/>
  <c r="AM188" i="31"/>
  <c r="AM204" i="31"/>
  <c r="AM228" i="31"/>
  <c r="AM252" i="31"/>
  <c r="AM268" i="31"/>
  <c r="AM292" i="31"/>
  <c r="AM308" i="31"/>
  <c r="AM332" i="31"/>
  <c r="AM5" i="31"/>
  <c r="AM13" i="31"/>
  <c r="AM21" i="31"/>
  <c r="AM29" i="31"/>
  <c r="AM37" i="31"/>
  <c r="AM45" i="31"/>
  <c r="AM53" i="31"/>
  <c r="AM61" i="31"/>
  <c r="AM69" i="31"/>
  <c r="AM77" i="31"/>
  <c r="AM85" i="31"/>
  <c r="AM93" i="31"/>
  <c r="AM101" i="31"/>
  <c r="AM109" i="31"/>
  <c r="AM117" i="31"/>
  <c r="AM125" i="31"/>
  <c r="AM133" i="31"/>
  <c r="AM141" i="31"/>
  <c r="AM149" i="31"/>
  <c r="AM157" i="31"/>
  <c r="AM165" i="31"/>
  <c r="AM173" i="31"/>
  <c r="AM181" i="31"/>
  <c r="AM189" i="31"/>
  <c r="AM197" i="31"/>
  <c r="AM205" i="31"/>
  <c r="AM213" i="31"/>
  <c r="AM221" i="31"/>
  <c r="AM229" i="31"/>
  <c r="AM237" i="31"/>
  <c r="AM245" i="31"/>
  <c r="AM253" i="31"/>
  <c r="AM261" i="31"/>
  <c r="AM269" i="31"/>
  <c r="AM277" i="31"/>
  <c r="AM285" i="31"/>
  <c r="AM293" i="31"/>
  <c r="AM301" i="31"/>
  <c r="AM309" i="31"/>
  <c r="AM317" i="31"/>
  <c r="AM325" i="31"/>
  <c r="AM333" i="31"/>
  <c r="AM341" i="31"/>
  <c r="AM349" i="31"/>
  <c r="AM357" i="31"/>
  <c r="AM365" i="31"/>
  <c r="AM373" i="31"/>
  <c r="AM381" i="31"/>
  <c r="AM389" i="31"/>
  <c r="AM397" i="31"/>
  <c r="AM405" i="31"/>
  <c r="AM413" i="31"/>
  <c r="AM421" i="31"/>
  <c r="AM429" i="31"/>
  <c r="AM437" i="31"/>
  <c r="AM445" i="31"/>
  <c r="AM453" i="31"/>
  <c r="AM461" i="31"/>
  <c r="AM469" i="31"/>
  <c r="AM477" i="31"/>
  <c r="AM485" i="31"/>
  <c r="AM493" i="31"/>
  <c r="AM501" i="31"/>
  <c r="AM509" i="31"/>
  <c r="AM6" i="31"/>
  <c r="AM14" i="31"/>
  <c r="AM22" i="31"/>
  <c r="AM30" i="31"/>
  <c r="AM38" i="31"/>
  <c r="AM46" i="31"/>
  <c r="AM54" i="31"/>
  <c r="AM62" i="31"/>
  <c r="AM70" i="31"/>
  <c r="AM78" i="31"/>
  <c r="AM86" i="31"/>
  <c r="AM94" i="31"/>
  <c r="AM102" i="31"/>
  <c r="AM110" i="31"/>
  <c r="AM118" i="31"/>
  <c r="AM126" i="31"/>
  <c r="AM134" i="31"/>
  <c r="AM142" i="31"/>
  <c r="AM150" i="31"/>
  <c r="AM158" i="31"/>
  <c r="AM166" i="31"/>
  <c r="AM174" i="31"/>
  <c r="AM182" i="31"/>
  <c r="AM190" i="31"/>
  <c r="AM198" i="31"/>
  <c r="AM206" i="31"/>
  <c r="AM214" i="31"/>
  <c r="AM222" i="31"/>
  <c r="AM230" i="31"/>
  <c r="AM238" i="31"/>
  <c r="AM246" i="31"/>
  <c r="AM254" i="31"/>
  <c r="AM262" i="31"/>
  <c r="AM270" i="31"/>
  <c r="AM278" i="31"/>
  <c r="AM286" i="31"/>
  <c r="AM294" i="31"/>
  <c r="AM302" i="31"/>
  <c r="AM310" i="31"/>
  <c r="AM318" i="31"/>
  <c r="AM326" i="31"/>
  <c r="AM334" i="31"/>
  <c r="AM342" i="31"/>
  <c r="AM350" i="31"/>
  <c r="AM358" i="31"/>
  <c r="AM366" i="31"/>
  <c r="AM374" i="31"/>
  <c r="AM382" i="31"/>
  <c r="AM390" i="31"/>
  <c r="AM398" i="31"/>
  <c r="AM406" i="31"/>
  <c r="AM414" i="31"/>
  <c r="AM422" i="31"/>
  <c r="AM430" i="31"/>
  <c r="AM438" i="31"/>
  <c r="AM446" i="31"/>
  <c r="AM454" i="31"/>
  <c r="AM462" i="31"/>
  <c r="AM470" i="31"/>
  <c r="AM478" i="31"/>
  <c r="AM486" i="31"/>
  <c r="AM494" i="31"/>
  <c r="AM502" i="31"/>
  <c r="AM510" i="31"/>
  <c r="AM12" i="31"/>
  <c r="AM28" i="31"/>
  <c r="AM44" i="31"/>
  <c r="AM60" i="31"/>
  <c r="AM76" i="31"/>
  <c r="AM92" i="31"/>
  <c r="AM108" i="31"/>
  <c r="AM124" i="31"/>
  <c r="AM140" i="31"/>
  <c r="AM164" i="31"/>
  <c r="AM180" i="31"/>
  <c r="AM196" i="31"/>
  <c r="AM220" i="31"/>
  <c r="AM244" i="31"/>
  <c r="AM260" i="31"/>
  <c r="AM284" i="31"/>
  <c r="AM300" i="31"/>
  <c r="AM324" i="31"/>
  <c r="AM7" i="31"/>
  <c r="AM15" i="31"/>
  <c r="AM23" i="31"/>
  <c r="AM31" i="31"/>
  <c r="AM39" i="31"/>
  <c r="AM47" i="31"/>
  <c r="AM55" i="31"/>
  <c r="AM63" i="31"/>
  <c r="AM71" i="31"/>
  <c r="AM79" i="31"/>
  <c r="AM87" i="31"/>
  <c r="AM95" i="31"/>
  <c r="AM103" i="31"/>
  <c r="AM111" i="31"/>
  <c r="AM119" i="31"/>
  <c r="AM127" i="31"/>
  <c r="AM135" i="31"/>
  <c r="AM143" i="31"/>
  <c r="AM151" i="31"/>
  <c r="AM159" i="31"/>
  <c r="AM167" i="31"/>
  <c r="AM175" i="31"/>
  <c r="AM183" i="31"/>
  <c r="AM191" i="31"/>
  <c r="AM199" i="31"/>
  <c r="AM207" i="31"/>
  <c r="AM215" i="31"/>
  <c r="AM223" i="31"/>
  <c r="AM231" i="31"/>
  <c r="AM239" i="31"/>
  <c r="AM247" i="31"/>
  <c r="AM255" i="31"/>
  <c r="AM263" i="31"/>
  <c r="AM271" i="31"/>
  <c r="AM279" i="31"/>
  <c r="AM287" i="31"/>
  <c r="AM295" i="31"/>
  <c r="AM303" i="31"/>
  <c r="AM311" i="31"/>
  <c r="AM319" i="31"/>
  <c r="AM327" i="31"/>
  <c r="AM335" i="31"/>
  <c r="AM343" i="31"/>
  <c r="AM351" i="31"/>
  <c r="AM359" i="31"/>
  <c r="AM367" i="31"/>
  <c r="AM375" i="31"/>
  <c r="AM383" i="31"/>
  <c r="AM391" i="31"/>
  <c r="AM399" i="31"/>
  <c r="AM407" i="31"/>
  <c r="AM415" i="31"/>
  <c r="AM423" i="31"/>
  <c r="AM431" i="31"/>
  <c r="AM439" i="31"/>
  <c r="AM447" i="31"/>
  <c r="AM455" i="31"/>
  <c r="AM463" i="31"/>
  <c r="AM471" i="31"/>
  <c r="AM479" i="31"/>
  <c r="AM487" i="31"/>
  <c r="AM495" i="31"/>
  <c r="AM503" i="31"/>
  <c r="AM2" i="31"/>
  <c r="AM364" i="31"/>
  <c r="AM428" i="31"/>
  <c r="AM492" i="31"/>
  <c r="AM212" i="31"/>
  <c r="AM372" i="31"/>
  <c r="AM436" i="31"/>
  <c r="AM500" i="31"/>
  <c r="AM380" i="31"/>
  <c r="AM444" i="31"/>
  <c r="AM508" i="31"/>
  <c r="AM316" i="31"/>
  <c r="AM236" i="31"/>
  <c r="AM396" i="31"/>
  <c r="AM348" i="31"/>
  <c r="AM476" i="31"/>
  <c r="AM356" i="31"/>
  <c r="AM276" i="31"/>
  <c r="AM388" i="31"/>
  <c r="AM452" i="31"/>
  <c r="AM484" i="31"/>
  <c r="AM460" i="31"/>
  <c r="AM340" i="31"/>
  <c r="AM404" i="31"/>
  <c r="AM468" i="31"/>
  <c r="AM420" i="31"/>
  <c r="AM412" i="31"/>
  <c r="AK52" i="15"/>
  <c r="AK53" i="15" s="1"/>
  <c r="AJ52" i="15"/>
  <c r="AJ53" i="15" s="1"/>
  <c r="AK58" i="15"/>
  <c r="AK59" i="15" s="1"/>
  <c r="AP171" i="15"/>
  <c r="C12" i="20"/>
  <c r="AO171" i="15"/>
  <c r="AH92" i="20"/>
  <c r="AH19" i="15"/>
  <c r="AI92" i="20"/>
  <c r="AB1039" i="20"/>
  <c r="AC1040" i="20"/>
  <c r="AB1610" i="20"/>
  <c r="AB1229" i="20"/>
  <c r="AJ92" i="20"/>
  <c r="AI19" i="15"/>
  <c r="AM92" i="20"/>
  <c r="AL92" i="20"/>
  <c r="AM19" i="15"/>
  <c r="R92" i="20"/>
  <c r="G45" i="20"/>
  <c r="G1090" i="20"/>
  <c r="H995" i="20"/>
  <c r="G614" i="20"/>
  <c r="H520" i="20"/>
  <c r="G1375" i="20"/>
  <c r="G138" i="20"/>
  <c r="H710" i="20"/>
  <c r="H43" i="20"/>
  <c r="AO169" i="15"/>
  <c r="AS169" i="15" s="1"/>
  <c r="AW169" i="15" s="1"/>
  <c r="BA169" i="15" s="1"/>
  <c r="BE169" i="15" s="1"/>
  <c r="BI169" i="15" s="1"/>
  <c r="BM169" i="15" s="1"/>
  <c r="AR106" i="15" s="1"/>
  <c r="H709" i="20"/>
  <c r="AT167" i="15"/>
  <c r="AX167" i="15" s="1"/>
  <c r="BB167" i="15" s="1"/>
  <c r="BF167" i="15" s="1"/>
  <c r="BJ167" i="15" s="1"/>
  <c r="BN167" i="15" s="1"/>
  <c r="H1459" i="20"/>
  <c r="G414" i="20"/>
  <c r="H794" i="20"/>
  <c r="G1079" i="20"/>
  <c r="H223" i="20"/>
  <c r="G1269" i="20"/>
  <c r="G699" i="20"/>
  <c r="H320" i="20"/>
  <c r="G1175" i="20"/>
  <c r="G510" i="20"/>
  <c r="H1460" i="20"/>
  <c r="G1078" i="20"/>
  <c r="H1555" i="20"/>
  <c r="AB34" i="20"/>
  <c r="AC318" i="20"/>
  <c r="AB510" i="20"/>
  <c r="AC224" i="20"/>
  <c r="AC225" i="20"/>
  <c r="AC983" i="20"/>
  <c r="AC793" i="20"/>
  <c r="AB1173" i="20"/>
  <c r="AC699" i="20"/>
  <c r="X8" i="20"/>
  <c r="AB1458" i="20"/>
  <c r="AB1459" i="20"/>
  <c r="H1553" i="20"/>
  <c r="AN167" i="15"/>
  <c r="AR167" i="15" s="1"/>
  <c r="AV167" i="15" s="1"/>
  <c r="AZ167" i="15" s="1"/>
  <c r="BD167" i="15" s="1"/>
  <c r="BH167" i="15" s="1"/>
  <c r="BL167" i="15" s="1"/>
  <c r="AQ104" i="15" s="1"/>
  <c r="AC328" i="20"/>
  <c r="R88" i="20"/>
  <c r="O77" i="20"/>
  <c r="AG5" i="15"/>
  <c r="P92" i="20"/>
  <c r="Q88" i="20"/>
  <c r="N92" i="20"/>
  <c r="N88" i="20"/>
  <c r="AI5" i="15"/>
  <c r="AL84" i="20"/>
  <c r="AM5" i="15"/>
  <c r="H225" i="20"/>
  <c r="G604" i="20"/>
  <c r="G1173" i="20"/>
  <c r="H130" i="20"/>
  <c r="H413" i="20"/>
  <c r="H34" i="20"/>
  <c r="G890" i="20"/>
  <c r="H415" i="20"/>
  <c r="G1268" i="20"/>
  <c r="H700" i="20"/>
  <c r="G33" i="20"/>
  <c r="H1175" i="20"/>
  <c r="AT164" i="15"/>
  <c r="AX164" i="15" s="1"/>
  <c r="BB164" i="15" s="1"/>
  <c r="BF164" i="15" s="1"/>
  <c r="BJ164" i="15" s="1"/>
  <c r="BN164" i="15" s="1"/>
  <c r="AB225" i="20"/>
  <c r="AC130" i="20"/>
  <c r="AB414" i="20"/>
  <c r="AC1268" i="20"/>
  <c r="AB320" i="20"/>
  <c r="AB508" i="20"/>
  <c r="AC1459" i="20"/>
  <c r="AB889" i="20"/>
  <c r="AC603" i="20"/>
  <c r="AB795" i="20"/>
  <c r="AB1079" i="20"/>
  <c r="AC1553" i="20"/>
  <c r="AC1554" i="20"/>
  <c r="AB1183" i="20"/>
  <c r="AE48" i="20"/>
  <c r="AN84" i="20" s="1"/>
  <c r="J13" i="20"/>
  <c r="S77" i="20" s="1"/>
  <c r="B1622" i="20" s="1"/>
  <c r="B1642" i="20" s="1"/>
  <c r="M92" i="20"/>
  <c r="M88" i="20"/>
  <c r="AL77" i="20"/>
  <c r="AI84" i="20"/>
  <c r="H603" i="20"/>
  <c r="H1269" i="20"/>
  <c r="H1270" i="20"/>
  <c r="G509" i="20"/>
  <c r="G415" i="20"/>
  <c r="G224" i="20"/>
  <c r="G985" i="20"/>
  <c r="H508" i="20"/>
  <c r="H1364" i="20"/>
  <c r="G794" i="20"/>
  <c r="G320" i="20"/>
  <c r="H1268" i="20"/>
  <c r="AS164" i="15"/>
  <c r="AW164" i="15" s="1"/>
  <c r="BA164" i="15" s="1"/>
  <c r="BE164" i="15" s="1"/>
  <c r="BI164" i="15" s="1"/>
  <c r="BM164" i="15" s="1"/>
  <c r="AC33" i="20"/>
  <c r="AB413" i="20"/>
  <c r="AC509" i="20"/>
  <c r="AC128" i="20"/>
  <c r="AC415" i="20"/>
  <c r="AB605" i="20"/>
  <c r="AB793" i="20"/>
  <c r="AC984" i="20"/>
  <c r="AB699" i="20"/>
  <c r="AC890" i="20"/>
  <c r="AC1174" i="20"/>
  <c r="AC1080" i="20"/>
  <c r="AB1078" i="20"/>
  <c r="AO167" i="15"/>
  <c r="AS167" i="15" s="1"/>
  <c r="AW167" i="15" s="1"/>
  <c r="BA167" i="15" s="1"/>
  <c r="BE167" i="15" s="1"/>
  <c r="BI167" i="15" s="1"/>
  <c r="BM167" i="15" s="1"/>
  <c r="AR104" i="15" s="1"/>
  <c r="AC900" i="20"/>
  <c r="Q92" i="20"/>
  <c r="Q77" i="20"/>
  <c r="AE13" i="20"/>
  <c r="AN77" i="20" s="1"/>
  <c r="AJ84" i="20"/>
  <c r="H888" i="20"/>
  <c r="G1365" i="20"/>
  <c r="H128" i="20"/>
  <c r="G698" i="20"/>
  <c r="H509" i="20"/>
  <c r="H319" i="20"/>
  <c r="G1174" i="20"/>
  <c r="H698" i="20"/>
  <c r="G1364" i="20"/>
  <c r="H983" i="20"/>
  <c r="G508" i="20"/>
  <c r="G1555" i="20"/>
  <c r="AB35" i="20"/>
  <c r="AB33" i="20"/>
  <c r="AC604" i="20"/>
  <c r="AB224" i="20"/>
  <c r="AB1555" i="20"/>
  <c r="AC700" i="20"/>
  <c r="AC888" i="20"/>
  <c r="AB603" i="20"/>
  <c r="AC794" i="20"/>
  <c r="AC1078" i="20"/>
  <c r="AB1270" i="20"/>
  <c r="AB1363" i="20"/>
  <c r="AC1173" i="20"/>
  <c r="J88" i="20"/>
  <c r="S92" i="20" s="1"/>
  <c r="B1637" i="20" s="1"/>
  <c r="B1657" i="20" s="1"/>
  <c r="R77" i="20"/>
  <c r="O92" i="20"/>
  <c r="G129" i="20"/>
  <c r="G128" i="20"/>
  <c r="G318" i="20"/>
  <c r="H129" i="20"/>
  <c r="H890" i="20"/>
  <c r="G603" i="20"/>
  <c r="G413" i="20"/>
  <c r="H1363" i="20"/>
  <c r="G888" i="20"/>
  <c r="G1460" i="20"/>
  <c r="G1080" i="20"/>
  <c r="G795" i="20"/>
  <c r="H1554" i="20"/>
  <c r="AR162" i="15"/>
  <c r="AV162" i="15" s="1"/>
  <c r="AZ162" i="15" s="1"/>
  <c r="BD162" i="15" s="1"/>
  <c r="BH162" i="15" s="1"/>
  <c r="BL162" i="15" s="1"/>
  <c r="AC35" i="20"/>
  <c r="AC413" i="20"/>
  <c r="AC223" i="20"/>
  <c r="AB415" i="20"/>
  <c r="AC795" i="20"/>
  <c r="AC1270" i="20"/>
  <c r="AC1079" i="20"/>
  <c r="AB794" i="20"/>
  <c r="AC985" i="20"/>
  <c r="AC1269" i="20"/>
  <c r="AB1553" i="20"/>
  <c r="AB1554" i="20"/>
  <c r="AC1364" i="20"/>
  <c r="J68" i="20"/>
  <c r="S88" i="20" s="1"/>
  <c r="B1633" i="20" s="1"/>
  <c r="B1653" i="20" s="1"/>
  <c r="N77" i="20"/>
  <c r="AM84" i="20"/>
  <c r="H224" i="20"/>
  <c r="G223" i="20"/>
  <c r="G605" i="20"/>
  <c r="H795" i="20"/>
  <c r="H1365" i="20"/>
  <c r="G889" i="20"/>
  <c r="H510" i="20"/>
  <c r="H33" i="20"/>
  <c r="G983" i="20"/>
  <c r="G34" i="20"/>
  <c r="H1174" i="20"/>
  <c r="H889" i="20"/>
  <c r="G1553" i="20"/>
  <c r="G1459" i="20"/>
  <c r="AT162" i="15"/>
  <c r="AX162" i="15" s="1"/>
  <c r="BB162" i="15" s="1"/>
  <c r="BF162" i="15" s="1"/>
  <c r="BJ162" i="15" s="1"/>
  <c r="BN162" i="15" s="1"/>
  <c r="AC129" i="20"/>
  <c r="AB509" i="20"/>
  <c r="AB319" i="20"/>
  <c r="AC510" i="20"/>
  <c r="AC34" i="20"/>
  <c r="AC605" i="20"/>
  <c r="AB1364" i="20"/>
  <c r="AC889" i="20"/>
  <c r="AB1175" i="20"/>
  <c r="AB1365" i="20"/>
  <c r="AB1080" i="20"/>
  <c r="AB1268" i="20"/>
  <c r="AB1460" i="20"/>
  <c r="C16" i="20"/>
  <c r="AB708" i="20"/>
  <c r="H1173" i="20"/>
  <c r="H318" i="20"/>
  <c r="H699" i="20"/>
  <c r="H985" i="20"/>
  <c r="H35" i="20"/>
  <c r="G984" i="20"/>
  <c r="H605" i="20"/>
  <c r="G225" i="20"/>
  <c r="H1078" i="20"/>
  <c r="G319" i="20"/>
  <c r="G1363" i="20"/>
  <c r="H984" i="20"/>
  <c r="G1554" i="20"/>
  <c r="G1458" i="20"/>
  <c r="AB700" i="20"/>
  <c r="AB223" i="20"/>
  <c r="AC414" i="20"/>
  <c r="AB129" i="20"/>
  <c r="AB130" i="20"/>
  <c r="AB888" i="20"/>
  <c r="AB698" i="20"/>
  <c r="AB985" i="20"/>
  <c r="AB604" i="20"/>
  <c r="AC1460" i="20"/>
  <c r="AC1175" i="20"/>
  <c r="AC1363" i="20"/>
  <c r="AO175" i="15"/>
  <c r="AN175" i="15"/>
  <c r="G803" i="20"/>
  <c r="AB518" i="20"/>
  <c r="AN179" i="15"/>
  <c r="AR179" i="15" s="1"/>
  <c r="AV179" i="15" s="1"/>
  <c r="AZ179" i="15" s="1"/>
  <c r="BD179" i="15" s="1"/>
  <c r="BH179" i="15" s="1"/>
  <c r="BL179" i="15" s="1"/>
  <c r="AN166" i="15"/>
  <c r="AR166" i="15" s="1"/>
  <c r="AV166" i="15" s="1"/>
  <c r="AZ166" i="15" s="1"/>
  <c r="BD166" i="15" s="1"/>
  <c r="BH166" i="15" s="1"/>
  <c r="BL166" i="15" s="1"/>
  <c r="C7" i="20"/>
  <c r="AO166" i="15"/>
  <c r="AS166" i="15" s="1"/>
  <c r="AW166" i="15" s="1"/>
  <c r="BA166" i="15" s="1"/>
  <c r="BE166" i="15" s="1"/>
  <c r="BI166" i="15" s="1"/>
  <c r="BM166" i="15" s="1"/>
  <c r="AR103" i="15" s="1"/>
  <c r="G990" i="20"/>
  <c r="G39" i="20"/>
  <c r="G135" i="20"/>
  <c r="G38" i="20"/>
  <c r="H325" i="20"/>
  <c r="H800" i="20"/>
  <c r="H1083" i="20"/>
  <c r="H38" i="20"/>
  <c r="H1559" i="20"/>
  <c r="G134" i="20"/>
  <c r="G893" i="20"/>
  <c r="H1275" i="20"/>
  <c r="H1369" i="20"/>
  <c r="H40" i="20"/>
  <c r="H704" i="20"/>
  <c r="H1180" i="20"/>
  <c r="H419" i="20"/>
  <c r="G1369" i="20"/>
  <c r="G228" i="20"/>
  <c r="G1465" i="20"/>
  <c r="G229" i="20"/>
  <c r="H1273" i="20"/>
  <c r="G704" i="20"/>
  <c r="H894" i="20"/>
  <c r="H513" i="20"/>
  <c r="H133" i="20"/>
  <c r="H1464" i="20"/>
  <c r="G609" i="20"/>
  <c r="H895" i="20"/>
  <c r="H1178" i="20"/>
  <c r="H39" i="20"/>
  <c r="G1274" i="20"/>
  <c r="H990" i="20"/>
  <c r="H1368" i="20"/>
  <c r="H1463" i="20"/>
  <c r="H609" i="20"/>
  <c r="H1179" i="20"/>
  <c r="G894" i="20"/>
  <c r="H1274" i="20"/>
  <c r="H420" i="20"/>
  <c r="AB1093" i="20"/>
  <c r="AC1285" i="20"/>
  <c r="AC1188" i="20"/>
  <c r="AB1568" i="20"/>
  <c r="AB1380" i="20"/>
  <c r="AC1190" i="20"/>
  <c r="AC1569" i="20"/>
  <c r="AB234" i="20"/>
  <c r="AB139" i="20"/>
  <c r="AC994" i="20"/>
  <c r="AB328" i="20"/>
  <c r="AC233" i="20"/>
  <c r="AC613" i="20"/>
  <c r="AC1565" i="20"/>
  <c r="H803" i="20"/>
  <c r="H519" i="20"/>
  <c r="H44" i="20"/>
  <c r="AC43" i="20"/>
  <c r="AC234" i="20"/>
  <c r="AC44" i="20"/>
  <c r="AC423" i="20"/>
  <c r="AB329" i="20"/>
  <c r="AB709" i="20"/>
  <c r="AC1088" i="20"/>
  <c r="H233" i="20"/>
  <c r="AB44" i="20"/>
  <c r="AB330" i="20"/>
  <c r="AB140" i="20"/>
  <c r="AB519" i="20"/>
  <c r="AC424" i="20"/>
  <c r="AC804" i="20"/>
  <c r="AB45" i="20"/>
  <c r="AC425" i="20"/>
  <c r="AC235" i="20"/>
  <c r="AB899" i="20"/>
  <c r="AB520" i="20"/>
  <c r="AC709" i="20"/>
  <c r="H424" i="20"/>
  <c r="G1564" i="20"/>
  <c r="H615" i="20"/>
  <c r="AB43" i="20"/>
  <c r="AC45" i="20"/>
  <c r="AC139" i="20"/>
  <c r="AC140" i="20"/>
  <c r="AB424" i="20"/>
  <c r="AB613" i="20"/>
  <c r="AB615" i="20"/>
  <c r="AB233" i="20"/>
  <c r="AC520" i="20"/>
  <c r="AB235" i="20"/>
  <c r="AB423" i="20"/>
  <c r="AC519" i="20"/>
  <c r="AC708" i="20"/>
  <c r="AC615" i="20"/>
  <c r="H423" i="20"/>
  <c r="AC329" i="20"/>
  <c r="AC138" i="20"/>
  <c r="AC330" i="20"/>
  <c r="AC518" i="20"/>
  <c r="AB138" i="20"/>
  <c r="AB1185" i="20"/>
  <c r="AB898" i="20"/>
  <c r="AJ5" i="15"/>
  <c r="AQ26" i="15"/>
  <c r="AK15" i="15"/>
  <c r="AJ4" i="15"/>
  <c r="AB993" i="20"/>
  <c r="AS2" i="15"/>
  <c r="AW2" i="15" s="1"/>
  <c r="BA2" i="15" s="1"/>
  <c r="BE2" i="15" s="1"/>
  <c r="BI2" i="15" s="1"/>
  <c r="BM2" i="15" s="1"/>
  <c r="AP19" i="15"/>
  <c r="AT19" i="15" s="1"/>
  <c r="AX19" i="15" s="1"/>
  <c r="BB19" i="15" s="1"/>
  <c r="BF19" i="15" s="1"/>
  <c r="BJ19" i="15" s="1"/>
  <c r="BN19" i="15" s="1"/>
  <c r="AJ82" i="20"/>
  <c r="H1583" i="20"/>
  <c r="AP165" i="15"/>
  <c r="H349" i="20"/>
  <c r="H635" i="20"/>
  <c r="C6" i="20"/>
  <c r="G594" i="20" s="1"/>
  <c r="AB1373" i="20"/>
  <c r="G1395" i="20"/>
  <c r="H1488" i="20"/>
  <c r="AN173" i="15"/>
  <c r="G348" i="20"/>
  <c r="G633" i="20"/>
  <c r="AB1565" i="20"/>
  <c r="H1585" i="20"/>
  <c r="H1394" i="20"/>
  <c r="H1204" i="20"/>
  <c r="H253" i="20"/>
  <c r="H539" i="20"/>
  <c r="H254" i="20"/>
  <c r="G1015" i="20"/>
  <c r="G1109" i="20"/>
  <c r="H65" i="20"/>
  <c r="H63" i="20"/>
  <c r="G538" i="20"/>
  <c r="AN11" i="15"/>
  <c r="AJ15" i="15"/>
  <c r="G1298" i="20"/>
  <c r="H1489" i="20"/>
  <c r="G444" i="20"/>
  <c r="G635" i="20"/>
  <c r="H825" i="20"/>
  <c r="H1395" i="20"/>
  <c r="G1394" i="20"/>
  <c r="H1203" i="20"/>
  <c r="AQ109" i="15"/>
  <c r="H540" i="20"/>
  <c r="H919" i="20"/>
  <c r="H158" i="20"/>
  <c r="G1300" i="20"/>
  <c r="H1205" i="20"/>
  <c r="AR109" i="15"/>
  <c r="G825" i="20"/>
  <c r="H444" i="20"/>
  <c r="H255" i="20"/>
  <c r="V96" i="15"/>
  <c r="V92" i="15"/>
  <c r="V98" i="15"/>
  <c r="AC999" i="20"/>
  <c r="AB1188" i="20"/>
  <c r="AC1379" i="20"/>
  <c r="AC1380" i="20"/>
  <c r="AC1568" i="20"/>
  <c r="AB1379" i="20"/>
  <c r="AC1570" i="20"/>
  <c r="AB1190" i="20"/>
  <c r="AC1378" i="20"/>
  <c r="AB1474" i="20"/>
  <c r="AC1093" i="20"/>
  <c r="AB1284" i="20"/>
  <c r="AB1285" i="20"/>
  <c r="AB1473" i="20"/>
  <c r="AC898" i="20"/>
  <c r="AH82" i="20"/>
  <c r="AK82" i="20"/>
  <c r="H1084" i="20"/>
  <c r="AL82" i="20"/>
  <c r="AE38" i="20"/>
  <c r="AN82" i="20" s="1"/>
  <c r="AI82" i="20"/>
  <c r="AM82" i="20"/>
  <c r="AQ103" i="15"/>
  <c r="AC1449" i="20"/>
  <c r="G1165" i="20"/>
  <c r="AN165" i="15"/>
  <c r="G500" i="20"/>
  <c r="AC498" i="20"/>
  <c r="G1164" i="20"/>
  <c r="AB1544" i="20"/>
  <c r="AB308" i="20"/>
  <c r="H1163" i="20"/>
  <c r="AB593" i="20"/>
  <c r="AR26" i="15"/>
  <c r="AC1278" i="20"/>
  <c r="AC1468" i="20"/>
  <c r="AC614" i="20"/>
  <c r="AC1469" i="20"/>
  <c r="AJ19" i="15"/>
  <c r="AR98" i="15"/>
  <c r="AR11" i="15"/>
  <c r="AV11" i="15" s="1"/>
  <c r="AZ11" i="15" s="1"/>
  <c r="BD11" i="15" s="1"/>
  <c r="BH11" i="15" s="1"/>
  <c r="BL11" i="15" s="1"/>
  <c r="AT11" i="15"/>
  <c r="AX11" i="15" s="1"/>
  <c r="BB11" i="15" s="1"/>
  <c r="BF11" i="15" s="1"/>
  <c r="BJ11" i="15" s="1"/>
  <c r="BN11" i="15" s="1"/>
  <c r="AO11" i="15"/>
  <c r="AS11" i="15" s="1"/>
  <c r="AW11" i="15" s="1"/>
  <c r="BA11" i="15" s="1"/>
  <c r="BE11" i="15" s="1"/>
  <c r="BI11" i="15" s="1"/>
  <c r="BM11" i="15" s="1"/>
  <c r="AJ7" i="15"/>
  <c r="AB804" i="20"/>
  <c r="AB900" i="20"/>
  <c r="AB710" i="20"/>
  <c r="AC993" i="20"/>
  <c r="AB1564" i="20"/>
  <c r="X10" i="20"/>
  <c r="AC1279" i="20"/>
  <c r="AQ105" i="15"/>
  <c r="AC899" i="20"/>
  <c r="AC995" i="20"/>
  <c r="AC805" i="20"/>
  <c r="AC1089" i="20"/>
  <c r="AB1278" i="20"/>
  <c r="AB1088" i="20"/>
  <c r="AB1280" i="20"/>
  <c r="AB995" i="20"/>
  <c r="AB614" i="20"/>
  <c r="AC1280" i="20"/>
  <c r="AB803" i="20"/>
  <c r="AC1373" i="20"/>
  <c r="AC1183" i="20"/>
  <c r="AC1375" i="20"/>
  <c r="AP7" i="15"/>
  <c r="AT7" i="15" s="1"/>
  <c r="AX7" i="15" s="1"/>
  <c r="BB7" i="15" s="1"/>
  <c r="BF7" i="15" s="1"/>
  <c r="BJ7" i="15" s="1"/>
  <c r="BN7" i="15" s="1"/>
  <c r="AB1469" i="20"/>
  <c r="AB1279" i="20"/>
  <c r="AC1185" i="20"/>
  <c r="AC803" i="20"/>
  <c r="AB1563" i="20"/>
  <c r="AB805" i="20"/>
  <c r="AC710" i="20"/>
  <c r="AB994" i="20"/>
  <c r="AC1564" i="20"/>
  <c r="AC1374" i="20"/>
  <c r="BC24" i="15"/>
  <c r="AQ24" i="15"/>
  <c r="AC1090" i="20"/>
  <c r="AB1374" i="20"/>
  <c r="AB1470" i="20"/>
  <c r="AR178" i="15"/>
  <c r="AV178" i="15" s="1"/>
  <c r="AZ178" i="15" s="1"/>
  <c r="BD178" i="15" s="1"/>
  <c r="BH178" i="15" s="1"/>
  <c r="BL178" i="15" s="1"/>
  <c r="AS178" i="15"/>
  <c r="AW178" i="15" s="1"/>
  <c r="BA178" i="15" s="1"/>
  <c r="BE178" i="15" s="1"/>
  <c r="BI178" i="15" s="1"/>
  <c r="BM178" i="15" s="1"/>
  <c r="H853" i="20"/>
  <c r="G189" i="20"/>
  <c r="H569" i="20"/>
  <c r="H380" i="20"/>
  <c r="G188" i="20"/>
  <c r="G853" i="20"/>
  <c r="G1329" i="20"/>
  <c r="G1425" i="20"/>
  <c r="H283" i="20"/>
  <c r="G1328" i="20"/>
  <c r="G949" i="20"/>
  <c r="H1425" i="20"/>
  <c r="H190" i="20"/>
  <c r="AB94" i="20"/>
  <c r="AB190" i="20"/>
  <c r="AB378" i="20"/>
  <c r="AC283" i="20"/>
  <c r="AC284" i="20"/>
  <c r="AB569" i="20"/>
  <c r="AC855" i="20"/>
  <c r="AB853" i="20"/>
  <c r="AB663" i="20"/>
  <c r="AC1519" i="20"/>
  <c r="AC1043" i="20"/>
  <c r="AC1425" i="20"/>
  <c r="AC1140" i="20"/>
  <c r="H1520" i="20"/>
  <c r="G568" i="20"/>
  <c r="H855" i="20"/>
  <c r="H188" i="20"/>
  <c r="H189" i="20"/>
  <c r="H1044" i="20"/>
  <c r="G569" i="20"/>
  <c r="H1519" i="20"/>
  <c r="G948" i="20"/>
  <c r="G190" i="20"/>
  <c r="H570" i="20"/>
  <c r="G570" i="20"/>
  <c r="G1044" i="20"/>
  <c r="AB380" i="20"/>
  <c r="AC285" i="20"/>
  <c r="AC473" i="20"/>
  <c r="AB379" i="20"/>
  <c r="AB475" i="20"/>
  <c r="AC664" i="20"/>
  <c r="AC1138" i="20"/>
  <c r="AC948" i="20"/>
  <c r="AC758" i="20"/>
  <c r="AB1138" i="20"/>
  <c r="AB1139" i="20"/>
  <c r="AB1613" i="20"/>
  <c r="AB1328" i="20"/>
  <c r="H1043" i="20"/>
  <c r="H1329" i="20"/>
  <c r="H949" i="20"/>
  <c r="G760" i="20"/>
  <c r="H1235" i="20"/>
  <c r="H854" i="20"/>
  <c r="H1139" i="20"/>
  <c r="G285" i="20"/>
  <c r="H760" i="20"/>
  <c r="G283" i="20"/>
  <c r="G665" i="20"/>
  <c r="H568" i="20"/>
  <c r="AB93" i="20"/>
  <c r="AC663" i="20"/>
  <c r="AB283" i="20"/>
  <c r="AC379" i="20"/>
  <c r="AB664" i="20"/>
  <c r="AC950" i="20"/>
  <c r="AC760" i="20"/>
  <c r="AC570" i="20"/>
  <c r="AC949" i="20"/>
  <c r="AB1329" i="20"/>
  <c r="AB1425" i="20"/>
  <c r="AB1235" i="20"/>
  <c r="AB1519" i="20"/>
  <c r="H475" i="20"/>
  <c r="H950" i="20"/>
  <c r="G95" i="20"/>
  <c r="G475" i="20"/>
  <c r="G1614" i="20"/>
  <c r="H379" i="20"/>
  <c r="G93" i="20"/>
  <c r="G1235" i="20"/>
  <c r="H95" i="20"/>
  <c r="G1330" i="20"/>
  <c r="G1615" i="20"/>
  <c r="G1518" i="20"/>
  <c r="AC189" i="20"/>
  <c r="AC1235" i="20"/>
  <c r="AC378" i="20"/>
  <c r="AC854" i="20"/>
  <c r="AC759" i="20"/>
  <c r="AC1518" i="20"/>
  <c r="AB948" i="20"/>
  <c r="AB758" i="20"/>
  <c r="AC1045" i="20"/>
  <c r="AC1424" i="20"/>
  <c r="AC1520" i="20"/>
  <c r="AC1330" i="20"/>
  <c r="AC1614" i="20"/>
  <c r="G1424" i="20"/>
  <c r="H663" i="20"/>
  <c r="G1139" i="20"/>
  <c r="G1234" i="20"/>
  <c r="H759" i="20"/>
  <c r="H93" i="20"/>
  <c r="H1424" i="20"/>
  <c r="G473" i="20"/>
  <c r="G1043" i="20"/>
  <c r="G854" i="20"/>
  <c r="H948" i="20"/>
  <c r="H378" i="20"/>
  <c r="AB759" i="20"/>
  <c r="AC93" i="20"/>
  <c r="AB474" i="20"/>
  <c r="AB1614" i="20"/>
  <c r="AB950" i="20"/>
  <c r="X20" i="20"/>
  <c r="AB1423" i="20"/>
  <c r="AC853" i="20"/>
  <c r="AB1233" i="20"/>
  <c r="AB1615" i="20"/>
  <c r="AB1044" i="20"/>
  <c r="AB1518" i="20"/>
  <c r="G94" i="20"/>
  <c r="H1138" i="20"/>
  <c r="G378" i="20"/>
  <c r="H1614" i="20"/>
  <c r="G664" i="20"/>
  <c r="H665" i="20"/>
  <c r="G1138" i="20"/>
  <c r="G1140" i="20"/>
  <c r="G1423" i="20"/>
  <c r="H758" i="20"/>
  <c r="H284" i="20"/>
  <c r="G379" i="20"/>
  <c r="G759" i="20"/>
  <c r="AB284" i="20"/>
  <c r="AB285" i="20"/>
  <c r="AB95" i="20"/>
  <c r="AB568" i="20"/>
  <c r="AC94" i="20"/>
  <c r="AB1043" i="20"/>
  <c r="AC569" i="20"/>
  <c r="AB570" i="20"/>
  <c r="AB949" i="20"/>
  <c r="AC1328" i="20"/>
  <c r="AB1520" i="20"/>
  <c r="AC1139" i="20"/>
  <c r="AF20" i="15"/>
  <c r="AM20" i="15" s="1"/>
  <c r="AA199" i="15"/>
  <c r="AO177" i="15"/>
  <c r="AS177" i="15" s="1"/>
  <c r="AW177" i="15" s="1"/>
  <c r="BA177" i="15" s="1"/>
  <c r="BE177" i="15" s="1"/>
  <c r="BI177" i="15" s="1"/>
  <c r="BM177" i="15" s="1"/>
  <c r="AT177" i="15"/>
  <c r="AX177" i="15" s="1"/>
  <c r="BB177" i="15" s="1"/>
  <c r="BF177" i="15" s="1"/>
  <c r="BJ177" i="15" s="1"/>
  <c r="BN177" i="15" s="1"/>
  <c r="AQ114" i="15" s="1"/>
  <c r="C18" i="20"/>
  <c r="AB84" i="20" s="1"/>
  <c r="AF18" i="15"/>
  <c r="AA196" i="15"/>
  <c r="AO176" i="15"/>
  <c r="AS176" i="15" s="1"/>
  <c r="AW176" i="15" s="1"/>
  <c r="BA176" i="15" s="1"/>
  <c r="BE176" i="15" s="1"/>
  <c r="BI176" i="15" s="1"/>
  <c r="BM176" i="15" s="1"/>
  <c r="AR113" i="15" s="1"/>
  <c r="C17" i="20"/>
  <c r="G175" i="20" s="1"/>
  <c r="AN176" i="15"/>
  <c r="AR176" i="15" s="1"/>
  <c r="AV176" i="15" s="1"/>
  <c r="AZ176" i="15" s="1"/>
  <c r="BD176" i="15" s="1"/>
  <c r="BH176" i="15" s="1"/>
  <c r="BL176" i="15" s="1"/>
  <c r="AQ113" i="15" s="1"/>
  <c r="H1300" i="20"/>
  <c r="G1299" i="20"/>
  <c r="G1014" i="20"/>
  <c r="H1108" i="20"/>
  <c r="H729" i="20"/>
  <c r="G728" i="20"/>
  <c r="G445" i="20"/>
  <c r="H350" i="20"/>
  <c r="G824" i="20"/>
  <c r="H824" i="20"/>
  <c r="H918" i="20"/>
  <c r="H443" i="20"/>
  <c r="G1013" i="20"/>
  <c r="H1299" i="20"/>
  <c r="H1393" i="20"/>
  <c r="H1013" i="20"/>
  <c r="G920" i="20"/>
  <c r="G823" i="20"/>
  <c r="H538" i="20"/>
  <c r="G443" i="20"/>
  <c r="G918" i="20"/>
  <c r="H920" i="20"/>
  <c r="G729" i="20"/>
  <c r="H728" i="20"/>
  <c r="H1015" i="20"/>
  <c r="G1108" i="20"/>
  <c r="H1298" i="20"/>
  <c r="G1490" i="20"/>
  <c r="AO173" i="15"/>
  <c r="H730" i="20"/>
  <c r="G159" i="20"/>
  <c r="H633" i="20"/>
  <c r="G539" i="20"/>
  <c r="H159" i="20"/>
  <c r="H160" i="20"/>
  <c r="H445" i="20"/>
  <c r="G919" i="20"/>
  <c r="G1583" i="20"/>
  <c r="G1585" i="20"/>
  <c r="H1110" i="20"/>
  <c r="G1203" i="20"/>
  <c r="G1488" i="20"/>
  <c r="G1204" i="20"/>
  <c r="AP173" i="15"/>
  <c r="G158" i="20"/>
  <c r="G160" i="20"/>
  <c r="G634" i="20"/>
  <c r="H634" i="20"/>
  <c r="G65" i="20"/>
  <c r="G64" i="20"/>
  <c r="G730" i="20"/>
  <c r="G1584" i="20"/>
  <c r="G1393" i="20"/>
  <c r="H1490" i="20"/>
  <c r="H1014" i="20"/>
  <c r="G1110" i="20"/>
  <c r="G1205" i="20"/>
  <c r="G255" i="20"/>
  <c r="H64" i="20"/>
  <c r="G254" i="20"/>
  <c r="H823" i="20"/>
  <c r="G540" i="20"/>
  <c r="G349" i="20"/>
  <c r="AG17" i="15"/>
  <c r="AI17" i="15"/>
  <c r="AH17" i="15"/>
  <c r="AS15" i="15"/>
  <c r="AW15" i="15" s="1"/>
  <c r="BA15" i="15" s="1"/>
  <c r="BE15" i="15" s="1"/>
  <c r="BI15" i="15" s="1"/>
  <c r="BM15" i="15" s="1"/>
  <c r="H929" i="20"/>
  <c r="G1310" i="20"/>
  <c r="H645" i="20"/>
  <c r="H1500" i="20"/>
  <c r="G738" i="20"/>
  <c r="G455" i="20"/>
  <c r="H265" i="20"/>
  <c r="H263" i="20"/>
  <c r="H548" i="20"/>
  <c r="G1308" i="20"/>
  <c r="G549" i="20"/>
  <c r="H1405" i="20"/>
  <c r="AB74" i="20"/>
  <c r="AC265" i="20"/>
  <c r="AC834" i="20"/>
  <c r="AB739" i="20"/>
  <c r="AC455" i="20"/>
  <c r="AB549" i="20"/>
  <c r="AC1309" i="20"/>
  <c r="AB1024" i="20"/>
  <c r="AB643" i="20"/>
  <c r="AB1404" i="20"/>
  <c r="AC1595" i="20"/>
  <c r="AC1119" i="20"/>
  <c r="AB1308" i="20"/>
  <c r="G1118" i="20"/>
  <c r="H1024" i="20"/>
  <c r="H170" i="20"/>
  <c r="H74" i="20"/>
  <c r="G833" i="20"/>
  <c r="G643" i="20"/>
  <c r="G453" i="20"/>
  <c r="H549" i="20"/>
  <c r="H643" i="20"/>
  <c r="H1404" i="20"/>
  <c r="H644" i="20"/>
  <c r="G1405" i="20"/>
  <c r="AB264" i="20"/>
  <c r="AB548" i="20"/>
  <c r="AB263" i="20"/>
  <c r="AC359" i="20"/>
  <c r="AC643" i="20"/>
  <c r="AC644" i="20"/>
  <c r="AB550" i="20"/>
  <c r="AC1118" i="20"/>
  <c r="AC738" i="20"/>
  <c r="AC1499" i="20"/>
  <c r="AB1405" i="20"/>
  <c r="AB1215" i="20"/>
  <c r="AC1403" i="20"/>
  <c r="G360" i="20"/>
  <c r="H1594" i="20"/>
  <c r="H169" i="20"/>
  <c r="H359" i="20"/>
  <c r="G169" i="20"/>
  <c r="H1023" i="20"/>
  <c r="H739" i="20"/>
  <c r="H740" i="20"/>
  <c r="G740" i="20"/>
  <c r="H835" i="20"/>
  <c r="G1404" i="20"/>
  <c r="G835" i="20"/>
  <c r="H1499" i="20"/>
  <c r="AB265" i="20"/>
  <c r="AB930" i="20"/>
  <c r="AC358" i="20"/>
  <c r="AB455" i="20"/>
  <c r="AC548" i="20"/>
  <c r="AB740" i="20"/>
  <c r="AC645" i="20"/>
  <c r="AB1594" i="20"/>
  <c r="AB834" i="20"/>
  <c r="AB1595" i="20"/>
  <c r="AC1500" i="20"/>
  <c r="AC1310" i="20"/>
  <c r="AB1499" i="20"/>
  <c r="G550" i="20"/>
  <c r="G1403" i="20"/>
  <c r="H75" i="20"/>
  <c r="H454" i="20"/>
  <c r="G73" i="20"/>
  <c r="G1214" i="20"/>
  <c r="H930" i="20"/>
  <c r="G739" i="20"/>
  <c r="H833" i="20"/>
  <c r="G834" i="20"/>
  <c r="H1498" i="20"/>
  <c r="G1023" i="20"/>
  <c r="G1593" i="20"/>
  <c r="AC74" i="20"/>
  <c r="AC170" i="20"/>
  <c r="AB454" i="20"/>
  <c r="AC1025" i="20"/>
  <c r="AB644" i="20"/>
  <c r="AC835" i="20"/>
  <c r="AB928" i="20"/>
  <c r="AB738" i="20"/>
  <c r="AC929" i="20"/>
  <c r="AB1118" i="20"/>
  <c r="X16" i="20"/>
  <c r="AB1593" i="20"/>
  <c r="AC1594" i="20"/>
  <c r="G1120" i="20"/>
  <c r="G1499" i="20"/>
  <c r="G454" i="20"/>
  <c r="G644" i="20"/>
  <c r="G264" i="20"/>
  <c r="G168" i="20"/>
  <c r="H1025" i="20"/>
  <c r="H928" i="20"/>
  <c r="G929" i="20"/>
  <c r="G928" i="20"/>
  <c r="H168" i="20"/>
  <c r="H1119" i="20"/>
  <c r="G1595" i="20"/>
  <c r="AB75" i="20"/>
  <c r="AB453" i="20"/>
  <c r="AB168" i="20"/>
  <c r="AC73" i="20"/>
  <c r="AC739" i="20"/>
  <c r="AC549" i="20"/>
  <c r="AC1023" i="20"/>
  <c r="AC833" i="20"/>
  <c r="AB1025" i="20"/>
  <c r="AC1213" i="20"/>
  <c r="AB1119" i="20"/>
  <c r="AB1120" i="20"/>
  <c r="H1593" i="20"/>
  <c r="H1403" i="20"/>
  <c r="G930" i="20"/>
  <c r="H1214" i="20"/>
  <c r="G1024" i="20"/>
  <c r="G359" i="20"/>
  <c r="H73" i="20"/>
  <c r="H1309" i="20"/>
  <c r="H1310" i="20"/>
  <c r="G1309" i="20"/>
  <c r="G1025" i="20"/>
  <c r="G263" i="20"/>
  <c r="G1119" i="20"/>
  <c r="G1594" i="20"/>
  <c r="AC169" i="20"/>
  <c r="AC360" i="20"/>
  <c r="AC75" i="20"/>
  <c r="AC263" i="20"/>
  <c r="AB169" i="20"/>
  <c r="AB835" i="20"/>
  <c r="AB645" i="20"/>
  <c r="AC550" i="20"/>
  <c r="AB929" i="20"/>
  <c r="AC1498" i="20"/>
  <c r="AB1309" i="20"/>
  <c r="AC1214" i="20"/>
  <c r="AR115" i="15"/>
  <c r="AQ115" i="15"/>
  <c r="AF16" i="15"/>
  <c r="AA195" i="15"/>
  <c r="AT15" i="15"/>
  <c r="AX15" i="15" s="1"/>
  <c r="BB15" i="15" s="1"/>
  <c r="BF15" i="15" s="1"/>
  <c r="BJ15" i="15" s="1"/>
  <c r="BN15" i="15" s="1"/>
  <c r="AO76" i="15" s="1"/>
  <c r="AR15" i="15"/>
  <c r="AV15" i="15" s="1"/>
  <c r="AZ15" i="15" s="1"/>
  <c r="BD15" i="15" s="1"/>
  <c r="BH15" i="15" s="1"/>
  <c r="BL15" i="15" s="1"/>
  <c r="O87" i="20"/>
  <c r="AF12" i="15"/>
  <c r="AB1184" i="20"/>
  <c r="AB1089" i="20"/>
  <c r="H898" i="20"/>
  <c r="AA188" i="15"/>
  <c r="AF9" i="15"/>
  <c r="AF8" i="15"/>
  <c r="AA187" i="15"/>
  <c r="AS7" i="15"/>
  <c r="AW7" i="15" s="1"/>
  <c r="BA7" i="15" s="1"/>
  <c r="BE7" i="15" s="1"/>
  <c r="BI7" i="15" s="1"/>
  <c r="BM7" i="15" s="1"/>
  <c r="AK7" i="15"/>
  <c r="AA185" i="15"/>
  <c r="AF6" i="15"/>
  <c r="BD26" i="15"/>
  <c r="AS26" i="15"/>
  <c r="AA192" i="15"/>
  <c r="AF13" i="15"/>
  <c r="AB1065" i="20"/>
  <c r="AB1159" i="20"/>
  <c r="AB1540" i="20"/>
  <c r="AB1348" i="20"/>
  <c r="AB873" i="20"/>
  <c r="AC589" i="20"/>
  <c r="AB875" i="20"/>
  <c r="AB588" i="20"/>
  <c r="AB683" i="20"/>
  <c r="AB398" i="20"/>
  <c r="AC305" i="20"/>
  <c r="AB18" i="20"/>
  <c r="AC113" i="20"/>
  <c r="H590" i="20"/>
  <c r="H305" i="20"/>
  <c r="H1159" i="20"/>
  <c r="H969" i="20"/>
  <c r="G495" i="20"/>
  <c r="G1160" i="20"/>
  <c r="H304" i="20"/>
  <c r="G779" i="20"/>
  <c r="H873" i="20"/>
  <c r="H1253" i="20"/>
  <c r="G18" i="20"/>
  <c r="H779" i="20"/>
  <c r="AC1350" i="20"/>
  <c r="AC1063" i="20"/>
  <c r="AC1444" i="20"/>
  <c r="AC1065" i="20"/>
  <c r="AC590" i="20"/>
  <c r="AB1160" i="20"/>
  <c r="AC779" i="20"/>
  <c r="AB1349" i="20"/>
  <c r="AC494" i="20"/>
  <c r="AC115" i="20"/>
  <c r="AB210" i="20"/>
  <c r="AC303" i="20"/>
  <c r="AB19" i="20"/>
  <c r="H494" i="20"/>
  <c r="G20" i="20"/>
  <c r="G874" i="20"/>
  <c r="G683" i="20"/>
  <c r="G208" i="20"/>
  <c r="H1158" i="20"/>
  <c r="G209" i="20"/>
  <c r="H683" i="20"/>
  <c r="G685" i="20"/>
  <c r="G970" i="20"/>
  <c r="G1445" i="20"/>
  <c r="G588" i="20"/>
  <c r="G1539" i="20"/>
  <c r="AB1255" i="20"/>
  <c r="AC1540" i="20"/>
  <c r="AC1539" i="20"/>
  <c r="AB969" i="20"/>
  <c r="AC1253" i="20"/>
  <c r="AC875" i="20"/>
  <c r="AB684" i="20"/>
  <c r="AC969" i="20"/>
  <c r="AB399" i="20"/>
  <c r="AB493" i="20"/>
  <c r="AC114" i="20"/>
  <c r="AB400" i="20"/>
  <c r="AC18" i="20"/>
  <c r="H303" i="20"/>
  <c r="G115" i="20"/>
  <c r="H113" i="20"/>
  <c r="H114" i="20"/>
  <c r="H1348" i="20"/>
  <c r="G1063" i="20"/>
  <c r="H19" i="20"/>
  <c r="H495" i="20"/>
  <c r="H589" i="20"/>
  <c r="H875" i="20"/>
  <c r="H1444" i="20"/>
  <c r="G493" i="20"/>
  <c r="G1444" i="20"/>
  <c r="H1538" i="20"/>
  <c r="AC1159" i="20"/>
  <c r="AB1445" i="20"/>
  <c r="AB1444" i="20"/>
  <c r="AC873" i="20"/>
  <c r="AB968" i="20"/>
  <c r="AB780" i="20"/>
  <c r="AC588" i="20"/>
  <c r="AB495" i="20"/>
  <c r="AB494" i="20"/>
  <c r="AC210" i="20"/>
  <c r="AC400" i="20"/>
  <c r="AB209" i="20"/>
  <c r="H210" i="20"/>
  <c r="H1443" i="20"/>
  <c r="G1349" i="20"/>
  <c r="H1349" i="20"/>
  <c r="H778" i="20"/>
  <c r="H1064" i="20"/>
  <c r="G1254" i="20"/>
  <c r="H400" i="20"/>
  <c r="H398" i="20"/>
  <c r="H780" i="20"/>
  <c r="G1348" i="20"/>
  <c r="G400" i="20"/>
  <c r="X5" i="20"/>
  <c r="AB1064" i="20"/>
  <c r="AC1349" i="20"/>
  <c r="AC1348" i="20"/>
  <c r="AB778" i="20"/>
  <c r="AC685" i="20"/>
  <c r="AC684" i="20"/>
  <c r="AB970" i="20"/>
  <c r="AC399" i="20"/>
  <c r="AC398" i="20"/>
  <c r="AB115" i="20"/>
  <c r="AB305" i="20"/>
  <c r="AB208" i="20"/>
  <c r="G113" i="20"/>
  <c r="H1160" i="20"/>
  <c r="H685" i="20"/>
  <c r="H1255" i="20"/>
  <c r="G494" i="20"/>
  <c r="G873" i="20"/>
  <c r="G1159" i="20"/>
  <c r="H208" i="20"/>
  <c r="G303" i="20"/>
  <c r="G684" i="20"/>
  <c r="H1350" i="20"/>
  <c r="G304" i="20"/>
  <c r="G1538" i="20"/>
  <c r="AC1538" i="20"/>
  <c r="AC1445" i="20"/>
  <c r="AB1254" i="20"/>
  <c r="AB1253" i="20"/>
  <c r="AB1538" i="20"/>
  <c r="AB590" i="20"/>
  <c r="AB589" i="20"/>
  <c r="AC874" i="20"/>
  <c r="AB304" i="20"/>
  <c r="AB303" i="20"/>
  <c r="AC19" i="20"/>
  <c r="AC209" i="20"/>
  <c r="AC20" i="20"/>
  <c r="G1253" i="20"/>
  <c r="H18" i="20"/>
  <c r="G399" i="20"/>
  <c r="G1064" i="20"/>
  <c r="G210" i="20"/>
  <c r="G1540" i="20"/>
  <c r="G780" i="20"/>
  <c r="G1065" i="20"/>
  <c r="H20" i="20"/>
  <c r="H209" i="20"/>
  <c r="H588" i="20"/>
  <c r="G969" i="20"/>
  <c r="G19" i="20"/>
  <c r="AB1443" i="20"/>
  <c r="AB1350" i="20"/>
  <c r="AC1158" i="20"/>
  <c r="AB1539" i="20"/>
  <c r="AC1255" i="20"/>
  <c r="AC780" i="20"/>
  <c r="AB1158" i="20"/>
  <c r="AB779" i="20"/>
  <c r="AC208" i="20"/>
  <c r="AC778" i="20"/>
  <c r="AC1064" i="20"/>
  <c r="AB114" i="20"/>
  <c r="AB20" i="20"/>
  <c r="G778" i="20"/>
  <c r="G1158" i="20"/>
  <c r="G114" i="20"/>
  <c r="H399" i="20"/>
  <c r="H1065" i="20"/>
  <c r="H1539" i="20"/>
  <c r="H684" i="20"/>
  <c r="H1063" i="20"/>
  <c r="H1254" i="20"/>
  <c r="G1443" i="20"/>
  <c r="G398" i="20"/>
  <c r="H970" i="20"/>
  <c r="AC1160" i="20"/>
  <c r="AC1254" i="20"/>
  <c r="AB1063" i="20"/>
  <c r="AC1443" i="20"/>
  <c r="AC968" i="20"/>
  <c r="AB685" i="20"/>
  <c r="AC970" i="20"/>
  <c r="AC683" i="20"/>
  <c r="AB113" i="20"/>
  <c r="AC493" i="20"/>
  <c r="AB874" i="20"/>
  <c r="AC304" i="20"/>
  <c r="AC495" i="20"/>
  <c r="G590" i="20"/>
  <c r="G589" i="20"/>
  <c r="G1350" i="20"/>
  <c r="H115" i="20"/>
  <c r="H968" i="20"/>
  <c r="G1255" i="20"/>
  <c r="H493" i="20"/>
  <c r="G875" i="20"/>
  <c r="G968" i="20"/>
  <c r="H1445" i="20"/>
  <c r="G305" i="20"/>
  <c r="H874" i="20"/>
  <c r="H1540" i="20"/>
  <c r="AT163" i="15"/>
  <c r="AX163" i="15" s="1"/>
  <c r="BB163" i="15" s="1"/>
  <c r="BF163" i="15" s="1"/>
  <c r="BJ163" i="15" s="1"/>
  <c r="BN163" i="15" s="1"/>
  <c r="AR163" i="15"/>
  <c r="AV163" i="15" s="1"/>
  <c r="AZ163" i="15" s="1"/>
  <c r="BD163" i="15" s="1"/>
  <c r="BH163" i="15" s="1"/>
  <c r="BL163" i="15" s="1"/>
  <c r="AS163" i="15"/>
  <c r="AW163" i="15" s="1"/>
  <c r="BA163" i="15" s="1"/>
  <c r="BE163" i="15" s="1"/>
  <c r="BI163" i="15" s="1"/>
  <c r="BM163" i="15" s="1"/>
  <c r="AP4" i="15"/>
  <c r="AT4" i="15" s="1"/>
  <c r="AX4" i="15" s="1"/>
  <c r="BB4" i="15" s="1"/>
  <c r="BF4" i="15" s="1"/>
  <c r="BJ4" i="15" s="1"/>
  <c r="BN4" i="15" s="1"/>
  <c r="AR171" i="15"/>
  <c r="AV171" i="15" s="1"/>
  <c r="AZ171" i="15" s="1"/>
  <c r="BD171" i="15" s="1"/>
  <c r="BH171" i="15" s="1"/>
  <c r="BL171" i="15" s="1"/>
  <c r="AQ98" i="15"/>
  <c r="AS24" i="15"/>
  <c r="AO4" i="15"/>
  <c r="AR24" i="15"/>
  <c r="AI55" i="15"/>
  <c r="AI56" i="15" s="1"/>
  <c r="AJ55" i="15"/>
  <c r="AJ56" i="15" s="1"/>
  <c r="AK55" i="15"/>
  <c r="AK56" i="15" s="1"/>
  <c r="AS179" i="15"/>
  <c r="AW179" i="15" s="1"/>
  <c r="BA179" i="15" s="1"/>
  <c r="BE179" i="15" s="1"/>
  <c r="BI179" i="15" s="1"/>
  <c r="BM179" i="15" s="1"/>
  <c r="F5" i="15"/>
  <c r="AA228" i="15" s="1"/>
  <c r="G3" i="20"/>
  <c r="AB1429" i="20"/>
  <c r="AB1523" i="20"/>
  <c r="AC1430" i="20"/>
  <c r="AC1429" i="20"/>
  <c r="AB573" i="20"/>
  <c r="AC858" i="20"/>
  <c r="AB1333" i="20"/>
  <c r="AC1239" i="20"/>
  <c r="AB99" i="20"/>
  <c r="AC193" i="20"/>
  <c r="AC383" i="20"/>
  <c r="AC195" i="20"/>
  <c r="AB4" i="20"/>
  <c r="H1525" i="20"/>
  <c r="H1430" i="20"/>
  <c r="G1239" i="20"/>
  <c r="G195" i="20"/>
  <c r="H384" i="20"/>
  <c r="H765" i="20"/>
  <c r="H5" i="20"/>
  <c r="G670" i="20"/>
  <c r="H1335" i="20"/>
  <c r="H194" i="20"/>
  <c r="H290" i="20"/>
  <c r="H1144" i="20"/>
  <c r="G5" i="20"/>
  <c r="AC1333" i="20"/>
  <c r="AC1240" i="20"/>
  <c r="AC1525" i="20"/>
  <c r="AB1334" i="20"/>
  <c r="AC1428" i="20"/>
  <c r="AB763" i="20"/>
  <c r="AC1048" i="20"/>
  <c r="AC860" i="20"/>
  <c r="AC573" i="20"/>
  <c r="AB98" i="20"/>
  <c r="AB288" i="20"/>
  <c r="AB100" i="20"/>
  <c r="AC290" i="20"/>
  <c r="G1524" i="20"/>
  <c r="G1430" i="20"/>
  <c r="G1050" i="20"/>
  <c r="H3" i="20"/>
  <c r="G288" i="20"/>
  <c r="G668" i="20"/>
  <c r="G98" i="20"/>
  <c r="H479" i="20"/>
  <c r="G953" i="20"/>
  <c r="G99" i="20"/>
  <c r="H98" i="20"/>
  <c r="H1523" i="20"/>
  <c r="AB1238" i="20"/>
  <c r="AB1145" i="20"/>
  <c r="AB1430" i="20"/>
  <c r="AC1238" i="20"/>
  <c r="AB1144" i="20"/>
  <c r="AB1524" i="20"/>
  <c r="AB953" i="20"/>
  <c r="AB765" i="20"/>
  <c r="AC480" i="20"/>
  <c r="AB669" i="20"/>
  <c r="AC4" i="20"/>
  <c r="AC3" i="20"/>
  <c r="AB860" i="20"/>
  <c r="H1429" i="20"/>
  <c r="G1048" i="20"/>
  <c r="H1334" i="20"/>
  <c r="G1525" i="20"/>
  <c r="G764" i="20"/>
  <c r="G194" i="20"/>
  <c r="H668" i="20"/>
  <c r="H1049" i="20"/>
  <c r="G385" i="20"/>
  <c r="H858" i="20"/>
  <c r="H573" i="20"/>
  <c r="G954" i="20"/>
  <c r="H1524" i="20"/>
  <c r="AC1523" i="20"/>
  <c r="AC1049" i="20"/>
  <c r="AC1334" i="20"/>
  <c r="AB1143" i="20"/>
  <c r="AC954" i="20"/>
  <c r="AB1335" i="20"/>
  <c r="AC670" i="20"/>
  <c r="AC669" i="20"/>
  <c r="AB385" i="20"/>
  <c r="AC479" i="20"/>
  <c r="AC764" i="20"/>
  <c r="AB3" i="20"/>
  <c r="AC289" i="20"/>
  <c r="G1049" i="20"/>
  <c r="H1333" i="20"/>
  <c r="H954" i="20"/>
  <c r="G1238" i="20"/>
  <c r="H4" i="20"/>
  <c r="H480" i="20"/>
  <c r="G478" i="20"/>
  <c r="G289" i="20"/>
  <c r="H763" i="20"/>
  <c r="G480" i="20"/>
  <c r="G765" i="20"/>
  <c r="H1145" i="20"/>
  <c r="AB1428" i="20"/>
  <c r="AC1335" i="20"/>
  <c r="AB1239" i="20"/>
  <c r="AB955" i="20"/>
  <c r="AB859" i="20"/>
  <c r="AC1050" i="20"/>
  <c r="AB575" i="20"/>
  <c r="AB574" i="20"/>
  <c r="AC955" i="20"/>
  <c r="AB384" i="20"/>
  <c r="AC478" i="20"/>
  <c r="AB5" i="20"/>
  <c r="AC5" i="20"/>
  <c r="H1240" i="20"/>
  <c r="H1050" i="20"/>
  <c r="G1334" i="20"/>
  <c r="H670" i="20"/>
  <c r="H953" i="20"/>
  <c r="H859" i="20"/>
  <c r="G383" i="20"/>
  <c r="G575" i="20"/>
  <c r="H195" i="20"/>
  <c r="G669" i="20"/>
  <c r="G955" i="20"/>
  <c r="G573" i="20"/>
  <c r="G1335" i="20"/>
  <c r="G4" i="20"/>
  <c r="AC1145" i="20"/>
  <c r="AB1240" i="20"/>
  <c r="AC1143" i="20"/>
  <c r="AC859" i="20"/>
  <c r="AC763" i="20"/>
  <c r="AC953" i="20"/>
  <c r="AC765" i="20"/>
  <c r="AC385" i="20"/>
  <c r="AB480" i="20"/>
  <c r="AC288" i="20"/>
  <c r="AB383" i="20"/>
  <c r="AC99" i="20"/>
  <c r="AB195" i="20"/>
  <c r="G1143" i="20"/>
  <c r="H1048" i="20"/>
  <c r="H1143" i="20"/>
  <c r="H1428" i="20"/>
  <c r="G574" i="20"/>
  <c r="G858" i="20"/>
  <c r="H955" i="20"/>
  <c r="H383" i="20"/>
  <c r="H99" i="20"/>
  <c r="G100" i="20"/>
  <c r="H575" i="20"/>
  <c r="H860" i="20"/>
  <c r="G1428" i="20"/>
  <c r="G1145" i="20"/>
  <c r="AB1050" i="20"/>
  <c r="AC1144" i="20"/>
  <c r="AB1048" i="20"/>
  <c r="AB764" i="20"/>
  <c r="AB668" i="20"/>
  <c r="AB858" i="20"/>
  <c r="AB670" i="20"/>
  <c r="AB290" i="20"/>
  <c r="AC384" i="20"/>
  <c r="AB193" i="20"/>
  <c r="AC100" i="20"/>
  <c r="AB194" i="20"/>
  <c r="H1239" i="20"/>
  <c r="G1144" i="20"/>
  <c r="G1523" i="20"/>
  <c r="G479" i="20"/>
  <c r="H669" i="20"/>
  <c r="G193" i="20"/>
  <c r="G290" i="20"/>
  <c r="G859" i="20"/>
  <c r="H289" i="20"/>
  <c r="G384" i="20"/>
  <c r="G763" i="20"/>
  <c r="G1429" i="20"/>
  <c r="AC1524" i="20"/>
  <c r="X2" i="20"/>
  <c r="AB1049" i="20"/>
  <c r="AB1525" i="20"/>
  <c r="AC668" i="20"/>
  <c r="AB954" i="20"/>
  <c r="AC575" i="20"/>
  <c r="AC574" i="20"/>
  <c r="AC194" i="20"/>
  <c r="AB289" i="20"/>
  <c r="AB479" i="20"/>
  <c r="AB478" i="20"/>
  <c r="AC98" i="20"/>
  <c r="G1333" i="20"/>
  <c r="G1240" i="20"/>
  <c r="H385" i="20"/>
  <c r="H478" i="20"/>
  <c r="G860" i="20"/>
  <c r="H193" i="20"/>
  <c r="H764" i="20"/>
  <c r="H100" i="20"/>
  <c r="H288" i="20"/>
  <c r="H574" i="20"/>
  <c r="H1238" i="20"/>
  <c r="AC232" i="15"/>
  <c r="AR2" i="15"/>
  <c r="AV2" i="15" s="1"/>
  <c r="AZ2" i="15" s="1"/>
  <c r="BD2" i="15" s="1"/>
  <c r="BH2" i="15" s="1"/>
  <c r="BL2" i="15" s="1"/>
  <c r="AN63" i="15" s="1"/>
  <c r="AK60" i="15"/>
  <c r="BF6" i="31" s="1"/>
  <c r="AJ60" i="15"/>
  <c r="BF5" i="31" s="1"/>
  <c r="AO63" i="15"/>
  <c r="AG40" i="15"/>
  <c r="AF40" i="15"/>
  <c r="AE40" i="15"/>
  <c r="AK54" i="15"/>
  <c r="BD6" i="31" s="1"/>
  <c r="AJ54" i="15"/>
  <c r="BD5" i="31" s="1"/>
  <c r="AI54" i="15"/>
  <c r="BD4" i="31" s="1"/>
  <c r="AF38" i="15"/>
  <c r="AG38" i="15"/>
  <c r="AE38" i="15"/>
  <c r="AT175" i="15"/>
  <c r="AX175" i="15" s="1"/>
  <c r="BB175" i="15" s="1"/>
  <c r="BF175" i="15" s="1"/>
  <c r="BJ175" i="15" s="1"/>
  <c r="BN175" i="15" s="1"/>
  <c r="AR175" i="15"/>
  <c r="AV175" i="15" s="1"/>
  <c r="AZ175" i="15" s="1"/>
  <c r="BD175" i="15" s="1"/>
  <c r="BH175" i="15" s="1"/>
  <c r="BL175" i="15" s="1"/>
  <c r="AS175" i="15"/>
  <c r="AW175" i="15" s="1"/>
  <c r="BA175" i="15" s="1"/>
  <c r="BE175" i="15" s="1"/>
  <c r="BI175" i="15" s="1"/>
  <c r="BM175" i="15" s="1"/>
  <c r="BB25" i="15"/>
  <c r="AS25" i="15"/>
  <c r="AA182" i="15"/>
  <c r="AF3" i="15"/>
  <c r="AS174" i="15"/>
  <c r="AW174" i="15" s="1"/>
  <c r="BA174" i="15" s="1"/>
  <c r="BE174" i="15" s="1"/>
  <c r="BI174" i="15" s="1"/>
  <c r="BM174" i="15" s="1"/>
  <c r="AT174" i="15"/>
  <c r="AX174" i="15" s="1"/>
  <c r="BB174" i="15" s="1"/>
  <c r="BF174" i="15" s="1"/>
  <c r="BJ174" i="15" s="1"/>
  <c r="BN174" i="15" s="1"/>
  <c r="AB8" i="20"/>
  <c r="X3" i="20"/>
  <c r="AC1055" i="20"/>
  <c r="AC1149" i="20"/>
  <c r="AB1148" i="20"/>
  <c r="AB674" i="20"/>
  <c r="AC673" i="20"/>
  <c r="AC863" i="20"/>
  <c r="AB580" i="20"/>
  <c r="AC390" i="20"/>
  <c r="AC103" i="20"/>
  <c r="AC484" i="20"/>
  <c r="AC9" i="20"/>
  <c r="H863" i="20"/>
  <c r="G1055" i="20"/>
  <c r="H10" i="20"/>
  <c r="G770" i="20"/>
  <c r="G1245" i="20"/>
  <c r="G200" i="20"/>
  <c r="H580" i="20"/>
  <c r="G1435" i="20"/>
  <c r="H485" i="20"/>
  <c r="G1150" i="20"/>
  <c r="H200" i="20"/>
  <c r="G864" i="20"/>
  <c r="AC1529" i="20"/>
  <c r="AC1528" i="20"/>
  <c r="AB1054" i="20"/>
  <c r="AC865" i="20"/>
  <c r="AC578" i="20"/>
  <c r="AB578" i="20"/>
  <c r="AB768" i="20"/>
  <c r="AC579" i="20"/>
  <c r="AB295" i="20"/>
  <c r="AC770" i="20"/>
  <c r="AB389" i="20"/>
  <c r="AC295" i="20"/>
  <c r="H768" i="20"/>
  <c r="H959" i="20"/>
  <c r="G103" i="20"/>
  <c r="H674" i="20"/>
  <c r="H1149" i="20"/>
  <c r="G104" i="20"/>
  <c r="H483" i="20"/>
  <c r="H1339" i="20"/>
  <c r="G388" i="20"/>
  <c r="H1054" i="20"/>
  <c r="G10" i="20"/>
  <c r="H769" i="20"/>
  <c r="AC1530" i="20"/>
  <c r="AB1434" i="20"/>
  <c r="AB1433" i="20"/>
  <c r="AC1435" i="20"/>
  <c r="AB770" i="20"/>
  <c r="AB1530" i="20"/>
  <c r="AC959" i="20"/>
  <c r="AC1243" i="20"/>
  <c r="AB483" i="20"/>
  <c r="AC199" i="20"/>
  <c r="AB485" i="20"/>
  <c r="AC293" i="20"/>
  <c r="AC8" i="20"/>
  <c r="G1528" i="20"/>
  <c r="G580" i="20"/>
  <c r="H865" i="20"/>
  <c r="H1434" i="20"/>
  <c r="G485" i="20"/>
  <c r="G958" i="20"/>
  <c r="G1433" i="20"/>
  <c r="H388" i="20"/>
  <c r="G1148" i="20"/>
  <c r="H198" i="20"/>
  <c r="G865" i="20"/>
  <c r="H104" i="20"/>
  <c r="G578" i="20"/>
  <c r="G1530" i="20"/>
  <c r="AB1435" i="20"/>
  <c r="AC1338" i="20"/>
  <c r="AC1150" i="20"/>
  <c r="AB1340" i="20"/>
  <c r="AC674" i="20"/>
  <c r="AB1339" i="20"/>
  <c r="AB864" i="20"/>
  <c r="AC958" i="20"/>
  <c r="AC200" i="20"/>
  <c r="AB104" i="20"/>
  <c r="AC389" i="20"/>
  <c r="AB198" i="20"/>
  <c r="AB388" i="20"/>
  <c r="H1528" i="20"/>
  <c r="G295" i="20"/>
  <c r="G768" i="20"/>
  <c r="G1243" i="20"/>
  <c r="H390" i="20"/>
  <c r="G769" i="20"/>
  <c r="H1340" i="20"/>
  <c r="H294" i="20"/>
  <c r="H1055" i="20"/>
  <c r="G9" i="20"/>
  <c r="H770" i="20"/>
  <c r="H1529" i="20"/>
  <c r="G389" i="20"/>
  <c r="AC1339" i="20"/>
  <c r="AB1243" i="20"/>
  <c r="AB1055" i="20"/>
  <c r="AC1244" i="20"/>
  <c r="AB579" i="20"/>
  <c r="AC1054" i="20"/>
  <c r="AC768" i="20"/>
  <c r="AB863" i="20"/>
  <c r="AB105" i="20"/>
  <c r="AC485" i="20"/>
  <c r="AB294" i="20"/>
  <c r="AB484" i="20"/>
  <c r="AB200" i="20"/>
  <c r="G1340" i="20"/>
  <c r="H9" i="20"/>
  <c r="H675" i="20"/>
  <c r="H1150" i="20"/>
  <c r="H293" i="20"/>
  <c r="H673" i="20"/>
  <c r="G1244" i="20"/>
  <c r="G199" i="20"/>
  <c r="G959" i="20"/>
  <c r="H105" i="20"/>
  <c r="G674" i="20"/>
  <c r="G1338" i="20"/>
  <c r="G293" i="20"/>
  <c r="AB1244" i="20"/>
  <c r="AB1529" i="20"/>
  <c r="AB1528" i="20"/>
  <c r="AB1149" i="20"/>
  <c r="AC960" i="20"/>
  <c r="AB960" i="20"/>
  <c r="AB673" i="20"/>
  <c r="AC580" i="20"/>
  <c r="AB10" i="20"/>
  <c r="AB390" i="20"/>
  <c r="AC198" i="20"/>
  <c r="AC388" i="20"/>
  <c r="AC10" i="20"/>
  <c r="H1244" i="20"/>
  <c r="H1435" i="20"/>
  <c r="G579" i="20"/>
  <c r="G1054" i="20"/>
  <c r="G198" i="20"/>
  <c r="G484" i="20"/>
  <c r="H1148" i="20"/>
  <c r="G8" i="20"/>
  <c r="G863" i="20"/>
  <c r="H1530" i="20"/>
  <c r="H578" i="20"/>
  <c r="H1245" i="20"/>
  <c r="H199" i="20"/>
  <c r="AC1148" i="20"/>
  <c r="AC1433" i="20"/>
  <c r="AC1340" i="20"/>
  <c r="AC1053" i="20"/>
  <c r="AB865" i="20"/>
  <c r="AC864" i="20"/>
  <c r="AC1245" i="20"/>
  <c r="AB958" i="20"/>
  <c r="AB1150" i="20"/>
  <c r="AC294" i="20"/>
  <c r="AB103" i="20"/>
  <c r="AB293" i="20"/>
  <c r="AC483" i="20"/>
  <c r="G1053" i="20"/>
  <c r="G1339" i="20"/>
  <c r="G483" i="20"/>
  <c r="H958" i="20"/>
  <c r="G105" i="20"/>
  <c r="H389" i="20"/>
  <c r="G960" i="20"/>
  <c r="H103" i="20"/>
  <c r="G675" i="20"/>
  <c r="G1434" i="20"/>
  <c r="H484" i="20"/>
  <c r="G1149" i="20"/>
  <c r="H8" i="20"/>
  <c r="AB1053" i="20"/>
  <c r="AB1338" i="20"/>
  <c r="AB1245" i="20"/>
  <c r="AC1434" i="20"/>
  <c r="AC769" i="20"/>
  <c r="AB769" i="20"/>
  <c r="AB959" i="20"/>
  <c r="AC675" i="20"/>
  <c r="AB675" i="20"/>
  <c r="AB199" i="20"/>
  <c r="AB9" i="20"/>
  <c r="AC104" i="20"/>
  <c r="AC105" i="20"/>
  <c r="H960" i="20"/>
  <c r="H1243" i="20"/>
  <c r="G294" i="20"/>
  <c r="H864" i="20"/>
  <c r="H1433" i="20"/>
  <c r="H295" i="20"/>
  <c r="G673" i="20"/>
  <c r="G1529" i="20"/>
  <c r="H579" i="20"/>
  <c r="H1338" i="20"/>
  <c r="G390" i="20"/>
  <c r="H1053" i="20"/>
  <c r="AA193" i="15"/>
  <c r="AF14" i="15"/>
  <c r="AM14" i="15" s="1"/>
  <c r="AF10" i="15"/>
  <c r="AA189" i="15"/>
  <c r="AP17" i="15"/>
  <c r="AN17" i="15"/>
  <c r="AO17" i="15"/>
  <c r="AJ57" i="15"/>
  <c r="BE5" i="31" s="1"/>
  <c r="AK57" i="15"/>
  <c r="BE6" i="31" s="1"/>
  <c r="AI57" i="15"/>
  <c r="BE4" i="31" s="1"/>
  <c r="AR170" i="15"/>
  <c r="AV170" i="15" s="1"/>
  <c r="AZ170" i="15" s="1"/>
  <c r="BD170" i="15" s="1"/>
  <c r="BH170" i="15" s="1"/>
  <c r="BL170" i="15" s="1"/>
  <c r="AQ107" i="15" s="1"/>
  <c r="AS170" i="15"/>
  <c r="AW170" i="15" s="1"/>
  <c r="BA170" i="15" s="1"/>
  <c r="BE170" i="15" s="1"/>
  <c r="BI170" i="15" s="1"/>
  <c r="BM170" i="15" s="1"/>
  <c r="AR107" i="15" s="1"/>
  <c r="AR174" i="15"/>
  <c r="AV174" i="15" s="1"/>
  <c r="AZ174" i="15" s="1"/>
  <c r="BD174" i="15" s="1"/>
  <c r="BH174" i="15" s="1"/>
  <c r="BL174" i="15" s="1"/>
  <c r="AQ111" i="15" s="1"/>
  <c r="AN72" i="15"/>
  <c r="AQ116" i="15"/>
  <c r="AB1090" i="20"/>
  <c r="BB26" i="15"/>
  <c r="AB1375" i="20"/>
  <c r="AB1468" i="20"/>
  <c r="AJ11" i="15"/>
  <c r="AC1470" i="20"/>
  <c r="AC1563" i="20"/>
  <c r="AK4" i="15"/>
  <c r="BB24" i="15"/>
  <c r="AI58" i="15"/>
  <c r="AI59" i="15" s="1"/>
  <c r="AI60" i="15" s="1"/>
  <c r="BF4" i="31" s="1"/>
  <c r="BD24" i="15"/>
  <c r="AO68" i="15"/>
  <c r="AQ101" i="15"/>
  <c r="AR7" i="15"/>
  <c r="AV7" i="15" s="1"/>
  <c r="AZ7" i="15" s="1"/>
  <c r="BD7" i="15" s="1"/>
  <c r="BH7" i="15" s="1"/>
  <c r="BL7" i="15" s="1"/>
  <c r="AN68" i="15" s="1"/>
  <c r="AQ99" i="15"/>
  <c r="AR99" i="15"/>
  <c r="AR105" i="15"/>
  <c r="AR101" i="15"/>
  <c r="AR116" i="15"/>
  <c r="AR31" i="15"/>
  <c r="AS31" i="15"/>
  <c r="BD31" i="15"/>
  <c r="BB31" i="15"/>
  <c r="BC31" i="15"/>
  <c r="AQ31" i="15"/>
  <c r="BB27" i="15"/>
  <c r="AQ27" i="15"/>
  <c r="AR27" i="15"/>
  <c r="BC27" i="15"/>
  <c r="AS27" i="15"/>
  <c r="BD27" i="15"/>
  <c r="AS4" i="15"/>
  <c r="AW4" i="15" s="1"/>
  <c r="BA4" i="15" s="1"/>
  <c r="BE4" i="15" s="1"/>
  <c r="BI4" i="15" s="1"/>
  <c r="BM4" i="15" s="1"/>
  <c r="AO65" i="15" s="1"/>
  <c r="AR4" i="15"/>
  <c r="AV4" i="15" s="1"/>
  <c r="AZ4" i="15" s="1"/>
  <c r="BD4" i="15" s="1"/>
  <c r="BH4" i="15" s="1"/>
  <c r="BL4" i="15" s="1"/>
  <c r="AN65" i="15" s="1"/>
  <c r="AK5" i="15"/>
  <c r="AQ42" i="15"/>
  <c r="AR42" i="15"/>
  <c r="AS42" i="15"/>
  <c r="BB42" i="15"/>
  <c r="BC42" i="15"/>
  <c r="BD42" i="15"/>
  <c r="BB37" i="15"/>
  <c r="BC37" i="15"/>
  <c r="BD37" i="15"/>
  <c r="AQ37" i="15"/>
  <c r="AR37" i="15"/>
  <c r="AS37" i="15"/>
  <c r="AQ34" i="15"/>
  <c r="AR34" i="15"/>
  <c r="AS34" i="15"/>
  <c r="BB34" i="15"/>
  <c r="BC34" i="15"/>
  <c r="BD34" i="15"/>
  <c r="BD36" i="15"/>
  <c r="AS36" i="15"/>
  <c r="BB36" i="15"/>
  <c r="BC36" i="15"/>
  <c r="AQ36" i="15"/>
  <c r="AR36" i="15"/>
  <c r="BB41" i="15"/>
  <c r="BC41" i="15"/>
  <c r="BD41" i="15"/>
  <c r="AQ41" i="15"/>
  <c r="AR41" i="15"/>
  <c r="AS41" i="15"/>
  <c r="BB33" i="15"/>
  <c r="BC33" i="15"/>
  <c r="BD33" i="15"/>
  <c r="AQ33" i="15"/>
  <c r="AR33" i="15"/>
  <c r="AS33" i="15"/>
  <c r="BC30" i="15"/>
  <c r="BD30" i="15"/>
  <c r="AQ30" i="15"/>
  <c r="AR30" i="15"/>
  <c r="AS30" i="15"/>
  <c r="BB30" i="15"/>
  <c r="AQ40" i="15"/>
  <c r="AR40" i="15"/>
  <c r="BD40" i="15"/>
  <c r="AS40" i="15"/>
  <c r="BB40" i="15"/>
  <c r="BC40" i="15"/>
  <c r="AQ32" i="15"/>
  <c r="AR32" i="15"/>
  <c r="BD32" i="15"/>
  <c r="AS32" i="15"/>
  <c r="BB32" i="15"/>
  <c r="BC32" i="15"/>
  <c r="AC1583" i="20"/>
  <c r="AC1490" i="20"/>
  <c r="AB1299" i="20"/>
  <c r="AC1393" i="20"/>
  <c r="AC918" i="20"/>
  <c r="AB1013" i="20"/>
  <c r="AB730" i="20"/>
  <c r="AC1300" i="20"/>
  <c r="AB1015" i="20"/>
  <c r="AB158" i="20"/>
  <c r="AC160" i="20"/>
  <c r="AC445" i="20"/>
  <c r="AB253" i="20"/>
  <c r="AB1488" i="20"/>
  <c r="AB1395" i="20"/>
  <c r="AC1203" i="20"/>
  <c r="AB1298" i="20"/>
  <c r="AB823" i="20"/>
  <c r="AC730" i="20"/>
  <c r="AC634" i="20"/>
  <c r="AC1015" i="20"/>
  <c r="AC919" i="20"/>
  <c r="AB444" i="20"/>
  <c r="AC255" i="20"/>
  <c r="AB350" i="20"/>
  <c r="AC349" i="20"/>
  <c r="AC1205" i="20"/>
  <c r="AC1299" i="20"/>
  <c r="AB1108" i="20"/>
  <c r="AB1584" i="20"/>
  <c r="AC540" i="20"/>
  <c r="AB635" i="20"/>
  <c r="AB539" i="20"/>
  <c r="AB920" i="20"/>
  <c r="AB824" i="20"/>
  <c r="AC348" i="20"/>
  <c r="AB160" i="20"/>
  <c r="AC254" i="20"/>
  <c r="AC63" i="20"/>
  <c r="AB1110" i="20"/>
  <c r="AB1204" i="20"/>
  <c r="AB1585" i="20"/>
  <c r="AC1488" i="20"/>
  <c r="AB1203" i="20"/>
  <c r="AC539" i="20"/>
  <c r="AC920" i="20"/>
  <c r="AC824" i="20"/>
  <c r="AC728" i="20"/>
  <c r="AC1014" i="20"/>
  <c r="AC64" i="20"/>
  <c r="AB159" i="20"/>
  <c r="AB63" i="20"/>
  <c r="AC1395" i="20"/>
  <c r="AC1108" i="20"/>
  <c r="AC1489" i="20"/>
  <c r="AB1393" i="20"/>
  <c r="AC1013" i="20"/>
  <c r="X14" i="20"/>
  <c r="AB825" i="20"/>
  <c r="AB729" i="20"/>
  <c r="AB633" i="20"/>
  <c r="AC443" i="20"/>
  <c r="AC823" i="20"/>
  <c r="AB65" i="20"/>
  <c r="AB919" i="20"/>
  <c r="AB1300" i="20"/>
  <c r="AC1585" i="20"/>
  <c r="AB1394" i="20"/>
  <c r="AC1110" i="20"/>
  <c r="AB918" i="20"/>
  <c r="AB1583" i="20"/>
  <c r="AC729" i="20"/>
  <c r="AC633" i="20"/>
  <c r="AC444" i="20"/>
  <c r="AB348" i="20"/>
  <c r="AC350" i="20"/>
  <c r="AC65" i="20"/>
  <c r="AB445" i="20"/>
  <c r="AC1204" i="20"/>
  <c r="AB1490" i="20"/>
  <c r="AC1584" i="20"/>
  <c r="AB1205" i="20"/>
  <c r="AC635" i="20"/>
  <c r="AC1109" i="20"/>
  <c r="AB634" i="20"/>
  <c r="AB538" i="20"/>
  <c r="AB349" i="20"/>
  <c r="AB728" i="20"/>
  <c r="AB255" i="20"/>
  <c r="AC158" i="20"/>
  <c r="AB254" i="20"/>
  <c r="AB1109" i="20"/>
  <c r="AC1394" i="20"/>
  <c r="AB1489" i="20"/>
  <c r="AB1014" i="20"/>
  <c r="AB540" i="20"/>
  <c r="AC825" i="20"/>
  <c r="AC538" i="20"/>
  <c r="AC1298" i="20"/>
  <c r="AC253" i="20"/>
  <c r="AB443" i="20"/>
  <c r="AC159" i="20"/>
  <c r="AB64" i="20"/>
  <c r="BB29" i="15"/>
  <c r="BC29" i="15"/>
  <c r="BD29" i="15"/>
  <c r="AQ29" i="15"/>
  <c r="AR29" i="15"/>
  <c r="AS29" i="15"/>
  <c r="AR39" i="15"/>
  <c r="AS39" i="15"/>
  <c r="BD39" i="15"/>
  <c r="BB39" i="15"/>
  <c r="BC39" i="15"/>
  <c r="AQ39" i="15"/>
  <c r="BB35" i="15"/>
  <c r="BC35" i="15"/>
  <c r="AQ35" i="15"/>
  <c r="AR35" i="15"/>
  <c r="AS35" i="15"/>
  <c r="BD35" i="15"/>
  <c r="BD28" i="15"/>
  <c r="AS28" i="15"/>
  <c r="BB28" i="15"/>
  <c r="BC28" i="15"/>
  <c r="AQ28" i="15"/>
  <c r="AR28" i="15"/>
  <c r="BC38" i="15"/>
  <c r="BD38" i="15"/>
  <c r="AQ38" i="15"/>
  <c r="AR38" i="15"/>
  <c r="AS38" i="15"/>
  <c r="BB38" i="15"/>
  <c r="AR25" i="15"/>
  <c r="AA235" i="15"/>
  <c r="AC231" i="15"/>
  <c r="AQ25" i="15"/>
  <c r="BD25" i="15"/>
  <c r="AB240" i="15"/>
  <c r="Z228" i="15"/>
  <c r="AB224" i="15"/>
  <c r="AC229" i="15"/>
  <c r="AA225" i="15"/>
  <c r="Z233" i="15"/>
  <c r="AB229" i="15"/>
  <c r="AB236" i="15"/>
  <c r="Z232" i="15"/>
  <c r="AA237" i="15"/>
  <c r="AC233" i="15"/>
  <c r="BC25" i="15"/>
  <c r="AC1258" i="20" l="1"/>
  <c r="H214" i="20"/>
  <c r="AB118" i="20"/>
  <c r="AB1259" i="20"/>
  <c r="H1450" i="20"/>
  <c r="AB404" i="20"/>
  <c r="H974" i="20"/>
  <c r="G23" i="20"/>
  <c r="AC1450" i="20"/>
  <c r="G1545" i="20"/>
  <c r="AJ77" i="20"/>
  <c r="AE88" i="20"/>
  <c r="AN92" i="20" s="1"/>
  <c r="AB1164" i="20"/>
  <c r="H1545" i="20"/>
  <c r="AB120" i="20"/>
  <c r="AB879" i="20"/>
  <c r="H120" i="20"/>
  <c r="AC24" i="20"/>
  <c r="H215" i="20"/>
  <c r="AB784" i="20"/>
  <c r="AI77" i="20"/>
  <c r="AH77" i="20"/>
  <c r="AC1070" i="20"/>
  <c r="H975" i="20"/>
  <c r="AB23" i="20"/>
  <c r="AB878" i="20"/>
  <c r="G1354" i="20"/>
  <c r="AC118" i="20"/>
  <c r="H119" i="20"/>
  <c r="H1543" i="20"/>
  <c r="AC878" i="20"/>
  <c r="AM77" i="20"/>
  <c r="P77" i="20"/>
  <c r="AC215" i="20"/>
  <c r="AC1069" i="20"/>
  <c r="H1355" i="20"/>
  <c r="AC25" i="20"/>
  <c r="AB1260" i="20"/>
  <c r="G24" i="20"/>
  <c r="AB688" i="20"/>
  <c r="H785" i="20"/>
  <c r="AB880" i="20"/>
  <c r="AC975" i="20"/>
  <c r="AC1354" i="20"/>
  <c r="G690" i="20"/>
  <c r="AB215" i="20"/>
  <c r="AC1163" i="20"/>
  <c r="G309" i="20"/>
  <c r="AB973" i="20"/>
  <c r="G878" i="20"/>
  <c r="AC593" i="20"/>
  <c r="G688" i="20"/>
  <c r="AB1163" i="20"/>
  <c r="H1354" i="20"/>
  <c r="AC119" i="20"/>
  <c r="AC1259" i="20"/>
  <c r="H1259" i="20"/>
  <c r="AC1448" i="20"/>
  <c r="G1448" i="20"/>
  <c r="AC310" i="20"/>
  <c r="H213" i="20"/>
  <c r="AC974" i="20"/>
  <c r="H688" i="20"/>
  <c r="G689" i="20"/>
  <c r="AC783" i="20"/>
  <c r="H23" i="20"/>
  <c r="AC405" i="20"/>
  <c r="G404" i="20"/>
  <c r="G1450" i="20"/>
  <c r="AK77" i="20"/>
  <c r="AK19" i="15"/>
  <c r="AB1098" i="20"/>
  <c r="AB1383" i="20"/>
  <c r="AB1290" i="20"/>
  <c r="AB1384" i="20"/>
  <c r="AB910" i="20"/>
  <c r="AC718" i="20"/>
  <c r="AB1193" i="20"/>
  <c r="AB1003" i="20"/>
  <c r="AC624" i="20"/>
  <c r="AB244" i="20"/>
  <c r="AC529" i="20"/>
  <c r="AC528" i="20"/>
  <c r="AC149" i="20"/>
  <c r="H433" i="20"/>
  <c r="H1384" i="20"/>
  <c r="H813" i="20"/>
  <c r="G1005" i="20"/>
  <c r="H529" i="20"/>
  <c r="G530" i="20"/>
  <c r="H1194" i="20"/>
  <c r="H53" i="20"/>
  <c r="H815" i="20"/>
  <c r="H54" i="20"/>
  <c r="H719" i="20"/>
  <c r="H55" i="20"/>
  <c r="AC1574" i="20"/>
  <c r="AC1100" i="20"/>
  <c r="AC1194" i="20"/>
  <c r="AC1290" i="20"/>
  <c r="AC814" i="20"/>
  <c r="AB623" i="20"/>
  <c r="AB1004" i="20"/>
  <c r="AC720" i="20"/>
  <c r="AC435" i="20"/>
  <c r="AC148" i="20"/>
  <c r="AB434" i="20"/>
  <c r="AC55" i="20"/>
  <c r="AB433" i="20"/>
  <c r="H338" i="20"/>
  <c r="G1098" i="20"/>
  <c r="G339" i="20"/>
  <c r="G528" i="20"/>
  <c r="G1480" i="20"/>
  <c r="H244" i="20"/>
  <c r="H1098" i="20"/>
  <c r="H1288" i="20"/>
  <c r="G718" i="20"/>
  <c r="G148" i="20"/>
  <c r="G624" i="20"/>
  <c r="G150" i="20"/>
  <c r="G1574" i="20"/>
  <c r="AB1479" i="20"/>
  <c r="AC1573" i="20"/>
  <c r="AB1099" i="20"/>
  <c r="AC910" i="20"/>
  <c r="AB719" i="20"/>
  <c r="AB1195" i="20"/>
  <c r="AC908" i="20"/>
  <c r="AB625" i="20"/>
  <c r="AB340" i="20"/>
  <c r="AB720" i="20"/>
  <c r="AC338" i="20"/>
  <c r="AB245" i="20"/>
  <c r="G1575" i="20"/>
  <c r="H1574" i="20"/>
  <c r="G244" i="20"/>
  <c r="G1003" i="20"/>
  <c r="G1478" i="20"/>
  <c r="H339" i="20"/>
  <c r="G1290" i="20"/>
  <c r="G55" i="20"/>
  <c r="H1005" i="20"/>
  <c r="G245" i="20"/>
  <c r="H720" i="20"/>
  <c r="H1289" i="20"/>
  <c r="H623" i="20"/>
  <c r="H434" i="20"/>
  <c r="AC1575" i="20"/>
  <c r="AC1383" i="20"/>
  <c r="AB1478" i="20"/>
  <c r="AC1480" i="20"/>
  <c r="AB815" i="20"/>
  <c r="AC623" i="20"/>
  <c r="AC1004" i="20"/>
  <c r="AB813" i="20"/>
  <c r="AB528" i="20"/>
  <c r="AC244" i="20"/>
  <c r="AB530" i="20"/>
  <c r="AB243" i="20"/>
  <c r="AB55" i="20"/>
  <c r="H1480" i="20"/>
  <c r="H148" i="20"/>
  <c r="H909" i="20"/>
  <c r="H1478" i="20"/>
  <c r="H245" i="20"/>
  <c r="H1195" i="20"/>
  <c r="G1195" i="20"/>
  <c r="G908" i="20"/>
  <c r="H1290" i="20"/>
  <c r="G625" i="20"/>
  <c r="G1193" i="20"/>
  <c r="H530" i="20"/>
  <c r="AB1480" i="20"/>
  <c r="AB1288" i="20"/>
  <c r="AC1195" i="20"/>
  <c r="AB1385" i="20"/>
  <c r="AC719" i="20"/>
  <c r="AC1479" i="20"/>
  <c r="AB909" i="20"/>
  <c r="AC1003" i="20"/>
  <c r="AC245" i="20"/>
  <c r="AB149" i="20"/>
  <c r="AC434" i="20"/>
  <c r="AC815" i="20"/>
  <c r="AB54" i="20"/>
  <c r="G1385" i="20"/>
  <c r="H908" i="20"/>
  <c r="H340" i="20"/>
  <c r="H1383" i="20"/>
  <c r="G54" i="20"/>
  <c r="G1099" i="20"/>
  <c r="G719" i="20"/>
  <c r="G815" i="20"/>
  <c r="H1193" i="20"/>
  <c r="H624" i="20"/>
  <c r="H1003" i="20"/>
  <c r="G435" i="20"/>
  <c r="AC1384" i="20"/>
  <c r="X12" i="20"/>
  <c r="AB1100" i="20"/>
  <c r="AC1289" i="20"/>
  <c r="AB624" i="20"/>
  <c r="AB1005" i="20"/>
  <c r="AC813" i="20"/>
  <c r="AB908" i="20"/>
  <c r="AB150" i="20"/>
  <c r="AC530" i="20"/>
  <c r="AB339" i="20"/>
  <c r="AB529" i="20"/>
  <c r="AC150" i="20"/>
  <c r="H1385" i="20"/>
  <c r="G149" i="20"/>
  <c r="H243" i="20"/>
  <c r="G1288" i="20"/>
  <c r="H149" i="20"/>
  <c r="H1099" i="20"/>
  <c r="G434" i="20"/>
  <c r="G623" i="20"/>
  <c r="H1004" i="20"/>
  <c r="H528" i="20"/>
  <c r="G909" i="20"/>
  <c r="H435" i="20"/>
  <c r="AB338" i="20"/>
  <c r="AB1289" i="20"/>
  <c r="AB1574" i="20"/>
  <c r="AB1573" i="20"/>
  <c r="AB1194" i="20"/>
  <c r="AC1288" i="20"/>
  <c r="AC909" i="20"/>
  <c r="AB718" i="20"/>
  <c r="AC625" i="20"/>
  <c r="AC54" i="20"/>
  <c r="AB435" i="20"/>
  <c r="AC243" i="20"/>
  <c r="AC433" i="20"/>
  <c r="AC53" i="20"/>
  <c r="H1575" i="20"/>
  <c r="G1194" i="20"/>
  <c r="H1479" i="20"/>
  <c r="G53" i="20"/>
  <c r="G1100" i="20"/>
  <c r="G1383" i="20"/>
  <c r="G1004" i="20"/>
  <c r="G1479" i="20"/>
  <c r="H625" i="20"/>
  <c r="G910" i="20"/>
  <c r="G433" i="20"/>
  <c r="H814" i="20"/>
  <c r="G340" i="20"/>
  <c r="AC1193" i="20"/>
  <c r="AC1478" i="20"/>
  <c r="AC1385" i="20"/>
  <c r="AC1098" i="20"/>
  <c r="AC1005" i="20"/>
  <c r="AB814" i="20"/>
  <c r="AB1575" i="20"/>
  <c r="AC1099" i="20"/>
  <c r="AC340" i="20"/>
  <c r="AC339" i="20"/>
  <c r="AB148" i="20"/>
  <c r="AB53" i="20"/>
  <c r="G1573" i="20"/>
  <c r="H1573" i="20"/>
  <c r="H910" i="20"/>
  <c r="G1384" i="20"/>
  <c r="H150" i="20"/>
  <c r="H1100" i="20"/>
  <c r="H718" i="20"/>
  <c r="G813" i="20"/>
  <c r="G1289" i="20"/>
  <c r="G529" i="20"/>
  <c r="G814" i="20"/>
  <c r="G338" i="20"/>
  <c r="G720" i="20"/>
  <c r="G243" i="20"/>
  <c r="AT171" i="15"/>
  <c r="AX171" i="15" s="1"/>
  <c r="BB171" i="15" s="1"/>
  <c r="BF171" i="15" s="1"/>
  <c r="BJ171" i="15" s="1"/>
  <c r="BN171" i="15" s="1"/>
  <c r="AQ108" i="15" s="1"/>
  <c r="AS171" i="15"/>
  <c r="AW171" i="15" s="1"/>
  <c r="BA171" i="15" s="1"/>
  <c r="BE171" i="15" s="1"/>
  <c r="BI171" i="15" s="1"/>
  <c r="BM171" i="15" s="1"/>
  <c r="AR108" i="15" s="1"/>
  <c r="AO19" i="15"/>
  <c r="AS19" i="15" s="1"/>
  <c r="AW19" i="15" s="1"/>
  <c r="BA19" i="15" s="1"/>
  <c r="BE19" i="15" s="1"/>
  <c r="BI19" i="15" s="1"/>
  <c r="BM19" i="15" s="1"/>
  <c r="AO80" i="15" s="1"/>
  <c r="AN19" i="15"/>
  <c r="Q83" i="20"/>
  <c r="N83" i="20"/>
  <c r="P83" i="20"/>
  <c r="M83" i="20"/>
  <c r="J43" i="20"/>
  <c r="S83" i="20" s="1"/>
  <c r="B1628" i="20" s="1"/>
  <c r="B1648" i="20" s="1"/>
  <c r="AM83" i="20"/>
  <c r="AJ83" i="20"/>
  <c r="AO72" i="15"/>
  <c r="O81" i="20"/>
  <c r="Q81" i="20"/>
  <c r="M81" i="20"/>
  <c r="P81" i="20"/>
  <c r="R81" i="20"/>
  <c r="N81" i="20"/>
  <c r="J33" i="20"/>
  <c r="S81" i="20" s="1"/>
  <c r="B1626" i="20" s="1"/>
  <c r="B1646" i="20" s="1"/>
  <c r="AC1215" i="20"/>
  <c r="AC1593" i="20"/>
  <c r="AC1120" i="20"/>
  <c r="AB360" i="20"/>
  <c r="AB1214" i="20"/>
  <c r="G1215" i="20"/>
  <c r="G358" i="20"/>
  <c r="H1120" i="20"/>
  <c r="AB1310" i="20"/>
  <c r="AB1498" i="20"/>
  <c r="AC1024" i="20"/>
  <c r="AC264" i="20"/>
  <c r="AB73" i="20"/>
  <c r="H1118" i="20"/>
  <c r="H264" i="20"/>
  <c r="H738" i="20"/>
  <c r="AB833" i="20"/>
  <c r="G548" i="20"/>
  <c r="AC1405" i="20"/>
  <c r="AC928" i="20"/>
  <c r="AC454" i="20"/>
  <c r="H360" i="20"/>
  <c r="G645" i="20"/>
  <c r="H834" i="20"/>
  <c r="AB359" i="20"/>
  <c r="G265" i="20"/>
  <c r="AB1500" i="20"/>
  <c r="AB1023" i="20"/>
  <c r="AC453" i="20"/>
  <c r="G1213" i="20"/>
  <c r="G74" i="20"/>
  <c r="H1308" i="20"/>
  <c r="AC1404" i="20"/>
  <c r="AC740" i="20"/>
  <c r="AB358" i="20"/>
  <c r="H1213" i="20"/>
  <c r="G1498" i="20"/>
  <c r="H1215" i="20"/>
  <c r="H1595" i="20"/>
  <c r="AC1308" i="20"/>
  <c r="AB1403" i="20"/>
  <c r="AB170" i="20"/>
  <c r="H453" i="20"/>
  <c r="G75" i="20"/>
  <c r="Q89" i="20" s="1"/>
  <c r="H550" i="20"/>
  <c r="H455" i="20"/>
  <c r="AB1213" i="20"/>
  <c r="AC930" i="20"/>
  <c r="AC168" i="20"/>
  <c r="H358" i="20"/>
  <c r="G1500" i="20"/>
  <c r="G170" i="20"/>
  <c r="AE43" i="20"/>
  <c r="AN83" i="20" s="1"/>
  <c r="AH20" i="15"/>
  <c r="AH81" i="20"/>
  <c r="AI81" i="20"/>
  <c r="AJ81" i="20"/>
  <c r="AE33" i="20"/>
  <c r="AN81" i="20" s="1"/>
  <c r="AL81" i="20"/>
  <c r="AK81" i="20"/>
  <c r="AM81" i="20"/>
  <c r="AP5" i="15"/>
  <c r="AN5" i="15"/>
  <c r="AO5" i="15"/>
  <c r="G1169" i="20"/>
  <c r="G1168" i="20"/>
  <c r="H980" i="20"/>
  <c r="AB694" i="20"/>
  <c r="AC1453" i="20"/>
  <c r="AB408" i="20"/>
  <c r="AC1360" i="20"/>
  <c r="AB315" i="20"/>
  <c r="AC1074" i="20"/>
  <c r="AC125" i="20"/>
  <c r="AB409" i="20"/>
  <c r="AC599" i="20"/>
  <c r="AC123" i="20"/>
  <c r="AC695" i="20"/>
  <c r="AC1454" i="20"/>
  <c r="H315" i="20"/>
  <c r="G218" i="20"/>
  <c r="H599" i="20"/>
  <c r="H695" i="20"/>
  <c r="G28" i="20"/>
  <c r="G219" i="20"/>
  <c r="H979" i="20"/>
  <c r="H788" i="20"/>
  <c r="H884" i="20"/>
  <c r="G693" i="20"/>
  <c r="H1358" i="20"/>
  <c r="G1263" i="20"/>
  <c r="H1455" i="20"/>
  <c r="AC1550" i="20"/>
  <c r="AB505" i="20"/>
  <c r="AC1264" i="20"/>
  <c r="AC315" i="20"/>
  <c r="AB1264" i="20"/>
  <c r="AC218" i="20"/>
  <c r="AB978" i="20"/>
  <c r="AB29" i="20"/>
  <c r="AC1548" i="20"/>
  <c r="AB503" i="20"/>
  <c r="AB1548" i="20"/>
  <c r="AB599" i="20"/>
  <c r="AB1358" i="20"/>
  <c r="G885" i="20"/>
  <c r="H410" i="20"/>
  <c r="G599" i="20"/>
  <c r="H409" i="20"/>
  <c r="H1265" i="20"/>
  <c r="H885" i="20"/>
  <c r="G598" i="20"/>
  <c r="H125" i="20"/>
  <c r="G410" i="20"/>
  <c r="G408" i="20"/>
  <c r="H1548" i="20"/>
  <c r="G1360" i="20"/>
  <c r="G1359" i="20"/>
  <c r="AB1454" i="20"/>
  <c r="AC408" i="20"/>
  <c r="AB1168" i="20"/>
  <c r="AB219" i="20"/>
  <c r="AB1075" i="20"/>
  <c r="AC29" i="20"/>
  <c r="AC885" i="20"/>
  <c r="AB125" i="20"/>
  <c r="AC1359" i="20"/>
  <c r="AC410" i="20"/>
  <c r="AC1455" i="20"/>
  <c r="X7" i="20"/>
  <c r="AC1265" i="20"/>
  <c r="G504" i="20"/>
  <c r="H314" i="20"/>
  <c r="H694" i="20"/>
  <c r="G978" i="20"/>
  <c r="H1074" i="20"/>
  <c r="H1169" i="20"/>
  <c r="H600" i="20"/>
  <c r="H123" i="20"/>
  <c r="H408" i="20"/>
  <c r="H1550" i="20"/>
  <c r="H1263" i="20"/>
  <c r="G1550" i="20"/>
  <c r="H1359" i="20"/>
  <c r="H1549" i="20"/>
  <c r="AB1265" i="20"/>
  <c r="AC219" i="20"/>
  <c r="AC1075" i="20"/>
  <c r="AB30" i="20"/>
  <c r="AC978" i="20"/>
  <c r="AB28" i="20"/>
  <c r="AB789" i="20"/>
  <c r="AB410" i="20"/>
  <c r="AB1263" i="20"/>
  <c r="AB314" i="20"/>
  <c r="AB1359" i="20"/>
  <c r="AB1455" i="20"/>
  <c r="AB1169" i="20"/>
  <c r="G1075" i="20"/>
  <c r="G505" i="20"/>
  <c r="G788" i="20"/>
  <c r="H1075" i="20"/>
  <c r="H313" i="20"/>
  <c r="G314" i="20"/>
  <c r="G1074" i="20"/>
  <c r="H790" i="20"/>
  <c r="H1073" i="20"/>
  <c r="H1170" i="20"/>
  <c r="G1170" i="20"/>
  <c r="G1453" i="20"/>
  <c r="G1454" i="20"/>
  <c r="AC1168" i="20"/>
  <c r="AB123" i="20"/>
  <c r="AB979" i="20"/>
  <c r="AC28" i="20"/>
  <c r="AC789" i="20"/>
  <c r="AC1169" i="20"/>
  <c r="AB600" i="20"/>
  <c r="AC313" i="20"/>
  <c r="AC1170" i="20"/>
  <c r="AB695" i="20"/>
  <c r="AB1170" i="20"/>
  <c r="AC1358" i="20"/>
  <c r="AB980" i="20"/>
  <c r="G30" i="20"/>
  <c r="H505" i="20"/>
  <c r="G124" i="20"/>
  <c r="H504" i="20"/>
  <c r="H124" i="20"/>
  <c r="H693" i="20"/>
  <c r="G123" i="20"/>
  <c r="H218" i="20"/>
  <c r="G315" i="20"/>
  <c r="H28" i="20"/>
  <c r="G1358" i="20"/>
  <c r="G1265" i="20"/>
  <c r="G1549" i="20"/>
  <c r="AC979" i="20"/>
  <c r="AC30" i="20"/>
  <c r="AB790" i="20"/>
  <c r="AC694" i="20"/>
  <c r="AB693" i="20"/>
  <c r="AB1549" i="20"/>
  <c r="AC503" i="20"/>
  <c r="AC124" i="20"/>
  <c r="AB1074" i="20"/>
  <c r="AC220" i="20"/>
  <c r="AC1073" i="20"/>
  <c r="AB1073" i="20"/>
  <c r="AC883" i="20"/>
  <c r="G220" i="20"/>
  <c r="H503" i="20"/>
  <c r="G884" i="20"/>
  <c r="G1073" i="20"/>
  <c r="G313" i="20"/>
  <c r="G980" i="20"/>
  <c r="G694" i="20"/>
  <c r="G979" i="20"/>
  <c r="H220" i="20"/>
  <c r="G1455" i="20"/>
  <c r="H1360" i="20"/>
  <c r="G1264" i="20"/>
  <c r="H1454" i="20"/>
  <c r="AB883" i="20"/>
  <c r="AC598" i="20"/>
  <c r="AC693" i="20"/>
  <c r="AC1549" i="20"/>
  <c r="AC600" i="20"/>
  <c r="AB1360" i="20"/>
  <c r="AC314" i="20"/>
  <c r="AC409" i="20"/>
  <c r="AB885" i="20"/>
  <c r="AB124" i="20"/>
  <c r="AC884" i="20"/>
  <c r="AC980" i="20"/>
  <c r="AB598" i="20"/>
  <c r="G29" i="20"/>
  <c r="G409" i="20"/>
  <c r="G790" i="20"/>
  <c r="H789" i="20"/>
  <c r="H883" i="20"/>
  <c r="G503" i="20"/>
  <c r="H29" i="20"/>
  <c r="H219" i="20"/>
  <c r="H978" i="20"/>
  <c r="H1453" i="20"/>
  <c r="H1264" i="20"/>
  <c r="AC790" i="20"/>
  <c r="AB1550" i="20"/>
  <c r="AC504" i="20"/>
  <c r="AB1453" i="20"/>
  <c r="AB504" i="20"/>
  <c r="AC1263" i="20"/>
  <c r="AB218" i="20"/>
  <c r="AB313" i="20"/>
  <c r="AC788" i="20"/>
  <c r="AB220" i="20"/>
  <c r="AB788" i="20"/>
  <c r="AB884" i="20"/>
  <c r="AC505" i="20"/>
  <c r="G789" i="20"/>
  <c r="H598" i="20"/>
  <c r="G883" i="20"/>
  <c r="G695" i="20"/>
  <c r="G125" i="20"/>
  <c r="H1168" i="20"/>
  <c r="G1548" i="20"/>
  <c r="H30" i="20"/>
  <c r="G600" i="20"/>
  <c r="O82" i="20"/>
  <c r="R82" i="20"/>
  <c r="Q82" i="20"/>
  <c r="M82" i="20"/>
  <c r="P82" i="20"/>
  <c r="N82" i="20"/>
  <c r="J38" i="20"/>
  <c r="S82" i="20" s="1"/>
  <c r="B1627" i="20" s="1"/>
  <c r="B1647" i="20" s="1"/>
  <c r="AR19" i="15"/>
  <c r="AV19" i="15" s="1"/>
  <c r="AZ19" i="15" s="1"/>
  <c r="BD19" i="15" s="1"/>
  <c r="BH19" i="15" s="1"/>
  <c r="BL19" i="15" s="1"/>
  <c r="AN80" i="15" s="1"/>
  <c r="AI83" i="20"/>
  <c r="AK83" i="20"/>
  <c r="AL83" i="20"/>
  <c r="R83" i="20"/>
  <c r="O83" i="20"/>
  <c r="AH83" i="20"/>
  <c r="G1070" i="20"/>
  <c r="G119" i="20"/>
  <c r="G215" i="20"/>
  <c r="AB785" i="20"/>
  <c r="H310" i="20"/>
  <c r="G310" i="20"/>
  <c r="AC973" i="20"/>
  <c r="H783" i="20"/>
  <c r="G1449" i="20"/>
  <c r="AB690" i="20"/>
  <c r="G1069" i="20"/>
  <c r="H1260" i="20"/>
  <c r="AC595" i="20"/>
  <c r="G214" i="20"/>
  <c r="H498" i="20"/>
  <c r="AB1070" i="20"/>
  <c r="AC784" i="20"/>
  <c r="G975" i="20"/>
  <c r="G974" i="20"/>
  <c r="AB595" i="20"/>
  <c r="H309" i="20"/>
  <c r="G405" i="20"/>
  <c r="AC23" i="20"/>
  <c r="H880" i="20"/>
  <c r="H1449" i="20"/>
  <c r="AC785" i="20"/>
  <c r="G880" i="20"/>
  <c r="H404" i="20"/>
  <c r="AB594" i="20"/>
  <c r="G120" i="20"/>
  <c r="H403" i="20"/>
  <c r="AC594" i="20"/>
  <c r="H500" i="20"/>
  <c r="H24" i="20"/>
  <c r="AC1164" i="20"/>
  <c r="AC308" i="20"/>
  <c r="G25" i="20"/>
  <c r="G973" i="20"/>
  <c r="AC1068" i="20"/>
  <c r="G499" i="20"/>
  <c r="H690" i="20"/>
  <c r="AB1165" i="20"/>
  <c r="AC213" i="20"/>
  <c r="G403" i="20"/>
  <c r="H308" i="20"/>
  <c r="AC689" i="20"/>
  <c r="G595" i="20"/>
  <c r="AB1448" i="20"/>
  <c r="AB405" i="20"/>
  <c r="H1165" i="20"/>
  <c r="G1543" i="20"/>
  <c r="AB689" i="20"/>
  <c r="G1355" i="20"/>
  <c r="H405" i="20"/>
  <c r="AB1068" i="20"/>
  <c r="AB403" i="20"/>
  <c r="H593" i="20"/>
  <c r="AB1449" i="20"/>
  <c r="AC214" i="20"/>
  <c r="H1068" i="20"/>
  <c r="G1068" i="20"/>
  <c r="AB1450" i="20"/>
  <c r="AC403" i="20"/>
  <c r="G1353" i="20"/>
  <c r="AC1543" i="20"/>
  <c r="AC500" i="20"/>
  <c r="H973" i="20"/>
  <c r="AC1355" i="20"/>
  <c r="AC499" i="20"/>
  <c r="H784" i="20"/>
  <c r="AC1165" i="20"/>
  <c r="AC309" i="20"/>
  <c r="H1544" i="20"/>
  <c r="G593" i="20"/>
  <c r="AB975" i="20"/>
  <c r="AB214" i="20"/>
  <c r="H595" i="20"/>
  <c r="AB1543" i="20"/>
  <c r="AC404" i="20"/>
  <c r="H689" i="20"/>
  <c r="AR165" i="15"/>
  <c r="AV165" i="15" s="1"/>
  <c r="AZ165" i="15" s="1"/>
  <c r="BD165" i="15" s="1"/>
  <c r="BH165" i="15" s="1"/>
  <c r="BL165" i="15" s="1"/>
  <c r="P87" i="20"/>
  <c r="M87" i="20"/>
  <c r="Z238" i="15"/>
  <c r="R87" i="20"/>
  <c r="AB1258" i="20"/>
  <c r="AB1545" i="20"/>
  <c r="AB1353" i="20"/>
  <c r="AC120" i="20"/>
  <c r="H1258" i="20"/>
  <c r="G1544" i="20"/>
  <c r="G1260" i="20"/>
  <c r="AB1354" i="20"/>
  <c r="AC880" i="20"/>
  <c r="AB498" i="20"/>
  <c r="G498" i="20"/>
  <c r="G118" i="20"/>
  <c r="G785" i="20"/>
  <c r="AC1544" i="20"/>
  <c r="AC879" i="20"/>
  <c r="AB310" i="20"/>
  <c r="AB24" i="20"/>
  <c r="G308" i="20"/>
  <c r="G784" i="20"/>
  <c r="G879" i="20"/>
  <c r="AC1353" i="20"/>
  <c r="AC688" i="20"/>
  <c r="AB119" i="20"/>
  <c r="AB25" i="20"/>
  <c r="H594" i="20"/>
  <c r="G783" i="20"/>
  <c r="G1259" i="20"/>
  <c r="H1448" i="20"/>
  <c r="X6" i="20"/>
  <c r="AB974" i="20"/>
  <c r="AB500" i="20"/>
  <c r="H118" i="20"/>
  <c r="H1070" i="20"/>
  <c r="AC1260" i="20"/>
  <c r="AB783" i="20"/>
  <c r="AB309" i="20"/>
  <c r="G1163" i="20"/>
  <c r="H1069" i="20"/>
  <c r="H878" i="20"/>
  <c r="AB1069" i="20"/>
  <c r="AC690" i="20"/>
  <c r="AB213" i="20"/>
  <c r="H499" i="20"/>
  <c r="H1353" i="20"/>
  <c r="AC1545" i="20"/>
  <c r="AB1355" i="20"/>
  <c r="AB499" i="20"/>
  <c r="G1258" i="20"/>
  <c r="H1164" i="20"/>
  <c r="H25" i="20"/>
  <c r="H879" i="20"/>
  <c r="G213" i="20"/>
  <c r="Z234" i="15"/>
  <c r="N87" i="20"/>
  <c r="J63" i="20"/>
  <c r="S87" i="20" s="1"/>
  <c r="B1632" i="20" s="1"/>
  <c r="B1652" i="20" s="1"/>
  <c r="AT165" i="15"/>
  <c r="AX165" i="15" s="1"/>
  <c r="BB165" i="15" s="1"/>
  <c r="BF165" i="15" s="1"/>
  <c r="BJ165" i="15" s="1"/>
  <c r="BN165" i="15" s="1"/>
  <c r="AS165" i="15"/>
  <c r="AW165" i="15" s="1"/>
  <c r="BA165" i="15" s="1"/>
  <c r="BE165" i="15" s="1"/>
  <c r="BI165" i="15" s="1"/>
  <c r="BM165" i="15" s="1"/>
  <c r="Y96" i="15"/>
  <c r="Z96" i="15" s="1"/>
  <c r="H3" i="15" s="1"/>
  <c r="Y98" i="15"/>
  <c r="Z98" i="15" s="1"/>
  <c r="H5" i="15" s="1"/>
  <c r="AM89" i="20"/>
  <c r="AE73" i="20"/>
  <c r="AN89" i="20" s="1"/>
  <c r="Q87" i="20"/>
  <c r="Q93" i="20"/>
  <c r="R93" i="20"/>
  <c r="N93" i="20"/>
  <c r="J93" i="20"/>
  <c r="S93" i="20" s="1"/>
  <c r="B1638" i="20" s="1"/>
  <c r="B1658" i="20" s="1"/>
  <c r="P93" i="20"/>
  <c r="M93" i="20"/>
  <c r="O93" i="20"/>
  <c r="AL93" i="20"/>
  <c r="AH93" i="20"/>
  <c r="AK93" i="20"/>
  <c r="AI93" i="20"/>
  <c r="AE93" i="20"/>
  <c r="AN93" i="20" s="1"/>
  <c r="AM93" i="20"/>
  <c r="AJ93" i="20"/>
  <c r="AI20" i="15"/>
  <c r="AK20" i="15" s="1"/>
  <c r="AG20" i="15"/>
  <c r="AP20" i="15"/>
  <c r="AN20" i="15"/>
  <c r="AO20" i="15"/>
  <c r="AB238" i="15"/>
  <c r="AB234" i="15"/>
  <c r="AB254" i="15" s="1"/>
  <c r="AB235" i="15"/>
  <c r="AC234" i="15"/>
  <c r="AA231" i="15"/>
  <c r="Z227" i="15"/>
  <c r="Z267" i="15" s="1"/>
  <c r="AA226" i="15"/>
  <c r="AA266" i="15" s="1"/>
  <c r="AB233" i="15"/>
  <c r="AB253" i="15" s="1"/>
  <c r="AC240" i="15"/>
  <c r="AB230" i="15"/>
  <c r="AB270" i="15" s="1"/>
  <c r="AB226" i="15"/>
  <c r="AC225" i="15"/>
  <c r="Z224" i="15"/>
  <c r="Z240" i="15"/>
  <c r="AB237" i="15"/>
  <c r="AB277" i="15" s="1"/>
  <c r="AA233" i="15"/>
  <c r="AA253" i="15" s="1"/>
  <c r="AB232" i="15"/>
  <c r="AC223" i="15"/>
  <c r="AC239" i="15"/>
  <c r="AA240" i="15"/>
  <c r="AC236" i="15"/>
  <c r="AC256" i="15" s="1"/>
  <c r="AB223" i="15"/>
  <c r="AA238" i="15"/>
  <c r="AA258" i="15" s="1"/>
  <c r="AB231" i="15"/>
  <c r="AB271" i="15" s="1"/>
  <c r="Z222" i="15"/>
  <c r="AC224" i="15"/>
  <c r="AC264" i="15" s="1"/>
  <c r="Z230" i="15"/>
  <c r="AC226" i="15"/>
  <c r="AA234" i="15"/>
  <c r="AA232" i="15"/>
  <c r="AA272" i="15" s="1"/>
  <c r="AC228" i="15"/>
  <c r="AC268" i="15" s="1"/>
  <c r="Z239" i="15"/>
  <c r="Z279" i="15" s="1"/>
  <c r="AC235" i="15"/>
  <c r="Z237" i="15"/>
  <c r="Z277" i="15" s="1"/>
  <c r="AA224" i="15"/>
  <c r="AA264" i="15" s="1"/>
  <c r="AA236" i="15"/>
  <c r="Z223" i="15"/>
  <c r="AC230" i="15"/>
  <c r="AC250" i="15" s="1"/>
  <c r="Z226" i="15"/>
  <c r="Z266" i="15" s="1"/>
  <c r="AB227" i="15"/>
  <c r="AB247" i="15" s="1"/>
  <c r="AA223" i="15"/>
  <c r="AA239" i="15"/>
  <c r="AA259" i="15" s="1"/>
  <c r="Z235" i="15"/>
  <c r="AB225" i="15"/>
  <c r="AA229" i="15"/>
  <c r="AA249" i="15" s="1"/>
  <c r="AB228" i="15"/>
  <c r="AB248" i="15" s="1"/>
  <c r="Z225" i="15"/>
  <c r="Z265" i="15" s="1"/>
  <c r="AC222" i="15"/>
  <c r="AC262" i="15" s="1"/>
  <c r="AC237" i="15"/>
  <c r="Z236" i="15"/>
  <c r="AA227" i="15"/>
  <c r="Z231" i="15"/>
  <c r="AA230" i="15"/>
  <c r="AC227" i="15"/>
  <c r="AC247" i="15" s="1"/>
  <c r="AB222" i="15"/>
  <c r="AB262" i="15" s="1"/>
  <c r="AB239" i="15"/>
  <c r="AB279" i="15" s="1"/>
  <c r="AC238" i="15"/>
  <c r="Z229" i="15"/>
  <c r="Z269" i="15" s="1"/>
  <c r="AA222" i="15"/>
  <c r="AC844" i="20"/>
  <c r="H1509" i="20"/>
  <c r="H370" i="20"/>
  <c r="AB655" i="20"/>
  <c r="AB1033" i="20"/>
  <c r="H1508" i="20"/>
  <c r="AB559" i="20"/>
  <c r="AB1509" i="20"/>
  <c r="H1318" i="20"/>
  <c r="AC653" i="20"/>
  <c r="AC940" i="20"/>
  <c r="AB464" i="20"/>
  <c r="G1318" i="20"/>
  <c r="G1225" i="20"/>
  <c r="AB1223" i="20"/>
  <c r="AC1604" i="20"/>
  <c r="AB560" i="20"/>
  <c r="AC748" i="20"/>
  <c r="AB1130" i="20"/>
  <c r="H465" i="20"/>
  <c r="AB274" i="20"/>
  <c r="H1413" i="20"/>
  <c r="H274" i="20"/>
  <c r="AC274" i="20"/>
  <c r="G179" i="20"/>
  <c r="H1224" i="20"/>
  <c r="AC275" i="20"/>
  <c r="AB273" i="20"/>
  <c r="G653" i="20"/>
  <c r="H273" i="20"/>
  <c r="H1604" i="20"/>
  <c r="AB370" i="20"/>
  <c r="AB1129" i="20"/>
  <c r="G1509" i="20"/>
  <c r="AC1603" i="20"/>
  <c r="G1605" i="20"/>
  <c r="AB749" i="20"/>
  <c r="G83" i="20"/>
  <c r="AC1413" i="20"/>
  <c r="AR114" i="15"/>
  <c r="AB844" i="20"/>
  <c r="G748" i="20"/>
  <c r="AC465" i="20"/>
  <c r="H559" i="20"/>
  <c r="X18" i="20"/>
  <c r="G1510" i="20"/>
  <c r="AC1509" i="20"/>
  <c r="AC1320" i="20"/>
  <c r="H85" i="20"/>
  <c r="H845" i="20"/>
  <c r="G1033" i="20"/>
  <c r="G1604" i="20"/>
  <c r="H558" i="20"/>
  <c r="G558" i="20"/>
  <c r="AC1130" i="20"/>
  <c r="H843" i="20"/>
  <c r="AB1508" i="20"/>
  <c r="G84" i="20"/>
  <c r="G274" i="20"/>
  <c r="H463" i="20"/>
  <c r="AC749" i="20"/>
  <c r="AB1603" i="20"/>
  <c r="AB1319" i="20"/>
  <c r="AC85" i="20"/>
  <c r="G845" i="20"/>
  <c r="AC750" i="20"/>
  <c r="H1130" i="20"/>
  <c r="AB1128" i="20"/>
  <c r="G1129" i="20"/>
  <c r="AB180" i="20"/>
  <c r="AB179" i="20"/>
  <c r="AC178" i="20"/>
  <c r="G940" i="20"/>
  <c r="AB85" i="20"/>
  <c r="AC1319" i="20"/>
  <c r="G750" i="20"/>
  <c r="G1415" i="20"/>
  <c r="AB845" i="20"/>
  <c r="H938" i="20"/>
  <c r="AC559" i="20"/>
  <c r="H749" i="20"/>
  <c r="H653" i="20"/>
  <c r="AB940" i="20"/>
  <c r="AC1225" i="20"/>
  <c r="G464" i="20"/>
  <c r="AC1224" i="20"/>
  <c r="AC655" i="20"/>
  <c r="AB1605" i="20"/>
  <c r="AB1604" i="20"/>
  <c r="AC1508" i="20"/>
  <c r="AC464" i="20"/>
  <c r="AC83" i="20"/>
  <c r="AC84" i="20"/>
  <c r="AC180" i="20"/>
  <c r="AB1318" i="20"/>
  <c r="H464" i="20"/>
  <c r="AB369" i="20"/>
  <c r="AB1035" i="20"/>
  <c r="G1223" i="20"/>
  <c r="AB843" i="20"/>
  <c r="H1035" i="20"/>
  <c r="AC1128" i="20"/>
  <c r="H940" i="20"/>
  <c r="H83" i="20"/>
  <c r="AB1225" i="20"/>
  <c r="H84" i="20"/>
  <c r="AB939" i="20"/>
  <c r="H1510" i="20"/>
  <c r="AC845" i="20"/>
  <c r="G85" i="20"/>
  <c r="AC1129" i="20"/>
  <c r="G275" i="20"/>
  <c r="AC560" i="20"/>
  <c r="G938" i="20"/>
  <c r="AB1224" i="20"/>
  <c r="G463" i="20"/>
  <c r="AC1510" i="20"/>
  <c r="AB1510" i="20"/>
  <c r="AC369" i="20"/>
  <c r="G749" i="20"/>
  <c r="AC1415" i="20"/>
  <c r="AB1034" i="20"/>
  <c r="G1034" i="20"/>
  <c r="H1414" i="20"/>
  <c r="AB653" i="20"/>
  <c r="H1129" i="20"/>
  <c r="G655" i="20"/>
  <c r="AB558" i="20"/>
  <c r="G1508" i="20"/>
  <c r="G1320" i="20"/>
  <c r="AB654" i="20"/>
  <c r="G369" i="20"/>
  <c r="G273" i="20"/>
  <c r="AC843" i="20"/>
  <c r="G1130" i="20"/>
  <c r="AB938" i="20"/>
  <c r="AC368" i="20"/>
  <c r="H1033" i="20"/>
  <c r="AC1223" i="20"/>
  <c r="AB463" i="20"/>
  <c r="H654" i="20"/>
  <c r="AB1320" i="20"/>
  <c r="AC938" i="20"/>
  <c r="H1034" i="20"/>
  <c r="G370" i="20"/>
  <c r="AC1034" i="20"/>
  <c r="G559" i="20"/>
  <c r="G368" i="20"/>
  <c r="AB1415" i="20"/>
  <c r="H275" i="20"/>
  <c r="G560" i="20"/>
  <c r="AC370" i="20"/>
  <c r="H179" i="20"/>
  <c r="AB465" i="20"/>
  <c r="H1320" i="20"/>
  <c r="G1413" i="20"/>
  <c r="AC558" i="20"/>
  <c r="H844" i="20"/>
  <c r="H750" i="20"/>
  <c r="AB1413" i="20"/>
  <c r="AB750" i="20"/>
  <c r="H1223" i="20"/>
  <c r="AC1605" i="20"/>
  <c r="AC1033" i="20"/>
  <c r="G1414" i="20"/>
  <c r="AC1318" i="20"/>
  <c r="AC273" i="20"/>
  <c r="AC939" i="20"/>
  <c r="AB178" i="20"/>
  <c r="AC179" i="20"/>
  <c r="AB748" i="20"/>
  <c r="AC463" i="20"/>
  <c r="H1128" i="20"/>
  <c r="AB368" i="20"/>
  <c r="H368" i="20"/>
  <c r="H1605" i="20"/>
  <c r="H655" i="20"/>
  <c r="G1319" i="20"/>
  <c r="AB275" i="20"/>
  <c r="G843" i="20"/>
  <c r="H180" i="20"/>
  <c r="AB83" i="20"/>
  <c r="H178" i="20"/>
  <c r="G1128" i="20"/>
  <c r="G1603" i="20"/>
  <c r="H1319" i="20"/>
  <c r="H748" i="20"/>
  <c r="H369" i="20"/>
  <c r="AC1414" i="20"/>
  <c r="AB1414" i="20"/>
  <c r="H560" i="20"/>
  <c r="G1224" i="20"/>
  <c r="G654" i="20"/>
  <c r="G180" i="20"/>
  <c r="H1225" i="20"/>
  <c r="AC654" i="20"/>
  <c r="G939" i="20"/>
  <c r="H1415" i="20"/>
  <c r="H939" i="20"/>
  <c r="H1603" i="20"/>
  <c r="G844" i="20"/>
  <c r="G1035" i="20"/>
  <c r="AC1035" i="20"/>
  <c r="G465" i="20"/>
  <c r="G178" i="20"/>
  <c r="AG18" i="15"/>
  <c r="AH18" i="15"/>
  <c r="AM18" i="15"/>
  <c r="AI18" i="15"/>
  <c r="H745" i="20"/>
  <c r="G650" i="20"/>
  <c r="H1220" i="20"/>
  <c r="H1313" i="20"/>
  <c r="H1505" i="20"/>
  <c r="G459" i="20"/>
  <c r="G1028" i="20"/>
  <c r="AC1600" i="20"/>
  <c r="AC1408" i="20"/>
  <c r="AC1220" i="20"/>
  <c r="AB1410" i="20"/>
  <c r="AB649" i="20"/>
  <c r="AB553" i="20"/>
  <c r="AC1029" i="20"/>
  <c r="AB1409" i="20"/>
  <c r="AC745" i="20"/>
  <c r="AC460" i="20"/>
  <c r="AC173" i="20"/>
  <c r="AC363" i="20"/>
  <c r="AB270" i="20"/>
  <c r="H1123" i="20"/>
  <c r="H1029" i="20"/>
  <c r="G1220" i="20"/>
  <c r="H269" i="20"/>
  <c r="G1029" i="20"/>
  <c r="G554" i="20"/>
  <c r="G174" i="20"/>
  <c r="AB648" i="20"/>
  <c r="G1218" i="20"/>
  <c r="H1315" i="20"/>
  <c r="AB1503" i="20"/>
  <c r="AC365" i="20"/>
  <c r="H460" i="20"/>
  <c r="G1313" i="20"/>
  <c r="H459" i="20"/>
  <c r="G934" i="20"/>
  <c r="G1410" i="20"/>
  <c r="H1598" i="20"/>
  <c r="G79" i="20"/>
  <c r="H1314" i="20"/>
  <c r="G840" i="20"/>
  <c r="G1314" i="20"/>
  <c r="H555" i="20"/>
  <c r="AB1505" i="20"/>
  <c r="AB1313" i="20"/>
  <c r="AB1125" i="20"/>
  <c r="AC1314" i="20"/>
  <c r="AC553" i="20"/>
  <c r="AC1315" i="20"/>
  <c r="AB934" i="20"/>
  <c r="AB1220" i="20"/>
  <c r="AB650" i="20"/>
  <c r="AB365" i="20"/>
  <c r="AC1504" i="20"/>
  <c r="AB268" i="20"/>
  <c r="AC649" i="20"/>
  <c r="G744" i="20"/>
  <c r="H458" i="20"/>
  <c r="G1030" i="20"/>
  <c r="H173" i="20"/>
  <c r="H553" i="20"/>
  <c r="H364" i="20"/>
  <c r="G364" i="20"/>
  <c r="G553" i="20"/>
  <c r="H933" i="20"/>
  <c r="AB840" i="20"/>
  <c r="AB838" i="20"/>
  <c r="AB745" i="20"/>
  <c r="AB554" i="20"/>
  <c r="H1410" i="20"/>
  <c r="G839" i="20"/>
  <c r="H1599" i="20"/>
  <c r="AB1504" i="20"/>
  <c r="AC744" i="20"/>
  <c r="AC1313" i="20"/>
  <c r="AB269" i="20"/>
  <c r="AB458" i="20"/>
  <c r="G270" i="20"/>
  <c r="H934" i="20"/>
  <c r="H365" i="20"/>
  <c r="H554" i="20"/>
  <c r="G1504" i="20"/>
  <c r="G1599" i="20"/>
  <c r="G78" i="20"/>
  <c r="G1505" i="20"/>
  <c r="H840" i="20"/>
  <c r="G269" i="20"/>
  <c r="G1503" i="20"/>
  <c r="H78" i="20"/>
  <c r="AC1409" i="20"/>
  <c r="AB1599" i="20"/>
  <c r="AB1598" i="20"/>
  <c r="AB1219" i="20"/>
  <c r="AB1600" i="20"/>
  <c r="AB1030" i="20"/>
  <c r="AC838" i="20"/>
  <c r="AC1028" i="20"/>
  <c r="AC554" i="20"/>
  <c r="AC269" i="20"/>
  <c r="AC459" i="20"/>
  <c r="AC458" i="20"/>
  <c r="AC175" i="20"/>
  <c r="G745" i="20"/>
  <c r="G1219" i="20"/>
  <c r="G173" i="20"/>
  <c r="G268" i="20"/>
  <c r="H174" i="20"/>
  <c r="AB1124" i="20"/>
  <c r="H1028" i="20"/>
  <c r="H648" i="20"/>
  <c r="H175" i="20"/>
  <c r="H268" i="20"/>
  <c r="G1600" i="20"/>
  <c r="G1598" i="20"/>
  <c r="H1503" i="20"/>
  <c r="H79" i="20"/>
  <c r="H1409" i="20"/>
  <c r="G933" i="20"/>
  <c r="AB1314" i="20"/>
  <c r="AC1503" i="20"/>
  <c r="AC1410" i="20"/>
  <c r="AC1123" i="20"/>
  <c r="AC1030" i="20"/>
  <c r="AC934" i="20"/>
  <c r="AB743" i="20"/>
  <c r="AB933" i="20"/>
  <c r="AC270" i="20"/>
  <c r="AB174" i="20"/>
  <c r="AB364" i="20"/>
  <c r="AB363" i="20"/>
  <c r="AC174" i="20"/>
  <c r="H270" i="20"/>
  <c r="H935" i="20"/>
  <c r="H839" i="20"/>
  <c r="H1030" i="20"/>
  <c r="G838" i="20"/>
  <c r="H1504" i="20"/>
  <c r="G1125" i="20"/>
  <c r="G1315" i="20"/>
  <c r="H650" i="20"/>
  <c r="H744" i="20"/>
  <c r="AC1218" i="20"/>
  <c r="AB1408" i="20"/>
  <c r="AB1315" i="20"/>
  <c r="AC1124" i="20"/>
  <c r="AB935" i="20"/>
  <c r="AB839" i="20"/>
  <c r="AB1029" i="20"/>
  <c r="AC650" i="20"/>
  <c r="AB175" i="20"/>
  <c r="AC840" i="20"/>
  <c r="AC268" i="20"/>
  <c r="AB79" i="20"/>
  <c r="AC80" i="20"/>
  <c r="H80" i="20"/>
  <c r="H1125" i="20"/>
  <c r="G460" i="20"/>
  <c r="H363" i="20"/>
  <c r="G363" i="20"/>
  <c r="G1408" i="20"/>
  <c r="AC1599" i="20"/>
  <c r="AB744" i="20"/>
  <c r="AB1218" i="20"/>
  <c r="AC364" i="20"/>
  <c r="AB78" i="20"/>
  <c r="H649" i="20"/>
  <c r="G743" i="20"/>
  <c r="G1123" i="20"/>
  <c r="G935" i="20"/>
  <c r="H1218" i="20"/>
  <c r="G365" i="20"/>
  <c r="X17" i="20"/>
  <c r="AC1505" i="20"/>
  <c r="AC648" i="20"/>
  <c r="AB1028" i="20"/>
  <c r="AB459" i="20"/>
  <c r="H1600" i="20"/>
  <c r="G80" i="20"/>
  <c r="H1124" i="20"/>
  <c r="G555" i="20"/>
  <c r="G649" i="20"/>
  <c r="H1408" i="20"/>
  <c r="H743" i="20"/>
  <c r="G1409" i="20"/>
  <c r="G458" i="20"/>
  <c r="AB1123" i="20"/>
  <c r="AC1125" i="20"/>
  <c r="AC1219" i="20"/>
  <c r="AC935" i="20"/>
  <c r="AC839" i="20"/>
  <c r="AC743" i="20"/>
  <c r="AC933" i="20"/>
  <c r="AB555" i="20"/>
  <c r="AC79" i="20"/>
  <c r="AB460" i="20"/>
  <c r="AB173" i="20"/>
  <c r="AC78" i="20"/>
  <c r="AB80" i="20"/>
  <c r="G1124" i="20"/>
  <c r="H838" i="20"/>
  <c r="H1219" i="20"/>
  <c r="G648" i="20"/>
  <c r="AC1598" i="20"/>
  <c r="AC555" i="20"/>
  <c r="AJ17" i="15"/>
  <c r="AK17" i="15"/>
  <c r="AS173" i="15"/>
  <c r="AW173" i="15" s="1"/>
  <c r="BA173" i="15" s="1"/>
  <c r="BE173" i="15" s="1"/>
  <c r="BI173" i="15" s="1"/>
  <c r="BM173" i="15" s="1"/>
  <c r="AT173" i="15"/>
  <c r="AX173" i="15" s="1"/>
  <c r="BB173" i="15" s="1"/>
  <c r="BF173" i="15" s="1"/>
  <c r="BJ173" i="15" s="1"/>
  <c r="BN173" i="15" s="1"/>
  <c r="AR173" i="15"/>
  <c r="AV173" i="15" s="1"/>
  <c r="AZ173" i="15" s="1"/>
  <c r="BD173" i="15" s="1"/>
  <c r="BH173" i="15" s="1"/>
  <c r="BL173" i="15" s="1"/>
  <c r="AN76" i="15"/>
  <c r="AR112" i="15"/>
  <c r="AL89" i="20"/>
  <c r="AK89" i="20"/>
  <c r="AI89" i="20"/>
  <c r="AH89" i="20"/>
  <c r="AJ89" i="20"/>
  <c r="M89" i="20"/>
  <c r="AM16" i="15"/>
  <c r="AG16" i="15"/>
  <c r="AI16" i="15"/>
  <c r="AH16" i="15"/>
  <c r="AG12" i="15"/>
  <c r="AI12" i="15"/>
  <c r="AM12" i="15"/>
  <c r="AH12" i="15"/>
  <c r="AM9" i="15"/>
  <c r="AI9" i="15"/>
  <c r="AG9" i="15"/>
  <c r="AH9" i="15"/>
  <c r="AM8" i="15"/>
  <c r="AH8" i="15"/>
  <c r="AG8" i="15"/>
  <c r="AI8" i="15"/>
  <c r="AG6" i="15"/>
  <c r="AM6" i="15"/>
  <c r="AI6" i="15"/>
  <c r="AH6" i="15"/>
  <c r="AQ112" i="15"/>
  <c r="AK78" i="20"/>
  <c r="AJ78" i="20"/>
  <c r="AM78" i="20"/>
  <c r="AH78" i="20"/>
  <c r="AE18" i="20"/>
  <c r="AN78" i="20" s="1"/>
  <c r="AI78" i="20"/>
  <c r="AL78" i="20"/>
  <c r="AR111" i="15"/>
  <c r="AR100" i="15"/>
  <c r="R78" i="20"/>
  <c r="P78" i="20"/>
  <c r="M78" i="20"/>
  <c r="J18" i="20"/>
  <c r="S78" i="20" s="1"/>
  <c r="B1623" i="20" s="1"/>
  <c r="B1643" i="20" s="1"/>
  <c r="N78" i="20"/>
  <c r="O78" i="20"/>
  <c r="Q78" i="20"/>
  <c r="AG13" i="15"/>
  <c r="AH13" i="15"/>
  <c r="AI13" i="15"/>
  <c r="AM13" i="15"/>
  <c r="AQ100" i="15"/>
  <c r="AC272" i="15"/>
  <c r="AC252" i="15"/>
  <c r="Z278" i="15"/>
  <c r="Z258" i="15"/>
  <c r="Z274" i="15"/>
  <c r="Z254" i="15"/>
  <c r="Z270" i="15"/>
  <c r="Z250" i="15"/>
  <c r="AA280" i="15"/>
  <c r="AA260" i="15"/>
  <c r="AC276" i="15"/>
  <c r="AA276" i="15"/>
  <c r="AA256" i="15"/>
  <c r="AA262" i="15"/>
  <c r="AA242" i="15"/>
  <c r="AA268" i="15"/>
  <c r="AA248" i="15"/>
  <c r="AB278" i="15"/>
  <c r="AB258" i="15"/>
  <c r="AB274" i="15"/>
  <c r="AH75" i="20"/>
  <c r="AI75" i="20"/>
  <c r="AJ75" i="20"/>
  <c r="AL75" i="20"/>
  <c r="AK75" i="20"/>
  <c r="AM75" i="20"/>
  <c r="AE3" i="20"/>
  <c r="AN75" i="20" s="1"/>
  <c r="AC280" i="15"/>
  <c r="AC260" i="15"/>
  <c r="AB250" i="15"/>
  <c r="AB266" i="15"/>
  <c r="AB246" i="15"/>
  <c r="P75" i="20"/>
  <c r="N75" i="20"/>
  <c r="Q75" i="20"/>
  <c r="O75" i="20"/>
  <c r="R75" i="20"/>
  <c r="M75" i="20"/>
  <c r="J3" i="20"/>
  <c r="S75" i="20" s="1"/>
  <c r="B1620" i="20" s="1"/>
  <c r="B1640" i="20" s="1"/>
  <c r="AI14" i="15"/>
  <c r="AH14" i="15"/>
  <c r="AG14" i="15"/>
  <c r="AI3" i="15"/>
  <c r="AH3" i="15"/>
  <c r="AM3" i="15"/>
  <c r="AG3" i="15"/>
  <c r="AF39" i="15"/>
  <c r="AG39" i="15"/>
  <c r="AE39" i="15"/>
  <c r="R76" i="20"/>
  <c r="M76" i="20"/>
  <c r="P76" i="20"/>
  <c r="Q76" i="20"/>
  <c r="O76" i="20"/>
  <c r="J8" i="20"/>
  <c r="S76" i="20" s="1"/>
  <c r="B1621" i="20" s="1"/>
  <c r="B1641" i="20" s="1"/>
  <c r="N76" i="20"/>
  <c r="AG41" i="15"/>
  <c r="AF41" i="15"/>
  <c r="AE41" i="15"/>
  <c r="AR17" i="15"/>
  <c r="AV17" i="15" s="1"/>
  <c r="AZ17" i="15" s="1"/>
  <c r="BD17" i="15" s="1"/>
  <c r="BH17" i="15" s="1"/>
  <c r="BL17" i="15" s="1"/>
  <c r="AT17" i="15"/>
  <c r="AX17" i="15" s="1"/>
  <c r="BB17" i="15" s="1"/>
  <c r="BF17" i="15" s="1"/>
  <c r="BJ17" i="15" s="1"/>
  <c r="BN17" i="15" s="1"/>
  <c r="AS17" i="15"/>
  <c r="AW17" i="15" s="1"/>
  <c r="BA17" i="15" s="1"/>
  <c r="BE17" i="15" s="1"/>
  <c r="BI17" i="15" s="1"/>
  <c r="BM17" i="15" s="1"/>
  <c r="AK76" i="20"/>
  <c r="AI76" i="20"/>
  <c r="AJ76" i="20"/>
  <c r="AL76" i="20"/>
  <c r="AM76" i="20"/>
  <c r="AH76" i="20"/>
  <c r="AE8" i="20"/>
  <c r="AN76" i="20" s="1"/>
  <c r="AM10" i="15"/>
  <c r="AI10" i="15"/>
  <c r="AG10" i="15"/>
  <c r="AH10" i="15"/>
  <c r="Z262" i="15"/>
  <c r="Z242" i="15"/>
  <c r="AC265" i="15"/>
  <c r="AC245" i="15"/>
  <c r="AB252" i="15"/>
  <c r="AB272" i="15"/>
  <c r="AA250" i="15"/>
  <c r="AA270" i="15"/>
  <c r="AL87" i="20"/>
  <c r="AI87" i="20"/>
  <c r="AJ87" i="20"/>
  <c r="AH87" i="20"/>
  <c r="AE63" i="20"/>
  <c r="AN87" i="20" s="1"/>
  <c r="AK87" i="20"/>
  <c r="AM87" i="20"/>
  <c r="Z271" i="15"/>
  <c r="Z251" i="15"/>
  <c r="AC278" i="15"/>
  <c r="AC258" i="15"/>
  <c r="AC273" i="15"/>
  <c r="AC253" i="15"/>
  <c r="Z252" i="15"/>
  <c r="Z272" i="15"/>
  <c r="AB249" i="15"/>
  <c r="AB269" i="15"/>
  <c r="AA265" i="15"/>
  <c r="AA245" i="15"/>
  <c r="AB244" i="15"/>
  <c r="AB264" i="15"/>
  <c r="AB260" i="15"/>
  <c r="AB280" i="15"/>
  <c r="AC251" i="15"/>
  <c r="AC271" i="15"/>
  <c r="Z263" i="15"/>
  <c r="Z243" i="15"/>
  <c r="AC275" i="15"/>
  <c r="AC255" i="15"/>
  <c r="AC259" i="15"/>
  <c r="AC279" i="15"/>
  <c r="AB275" i="15"/>
  <c r="AB255" i="15"/>
  <c r="AC254" i="15"/>
  <c r="AC274" i="15"/>
  <c r="AA271" i="15"/>
  <c r="AA251" i="15"/>
  <c r="Z264" i="15"/>
  <c r="Z244" i="15"/>
  <c r="AC243" i="15"/>
  <c r="AC263" i="15"/>
  <c r="Z249" i="15"/>
  <c r="AA277" i="15"/>
  <c r="AA257" i="15"/>
  <c r="AB276" i="15"/>
  <c r="AB256" i="15"/>
  <c r="Z273" i="15"/>
  <c r="Z253" i="15"/>
  <c r="AC249" i="15"/>
  <c r="AC269" i="15"/>
  <c r="Z248" i="15"/>
  <c r="Z268" i="15"/>
  <c r="AA255" i="15"/>
  <c r="AA275" i="15"/>
  <c r="Z280" i="15"/>
  <c r="Z260" i="15"/>
  <c r="AC266" i="15"/>
  <c r="AC246" i="15"/>
  <c r="AA243" i="15"/>
  <c r="AA263" i="15"/>
  <c r="AA279" i="15"/>
  <c r="Z255" i="15"/>
  <c r="Z275" i="15"/>
  <c r="AA254" i="15"/>
  <c r="AA274" i="15"/>
  <c r="AB265" i="15"/>
  <c r="AB245" i="15"/>
  <c r="AO14" i="15"/>
  <c r="AN14" i="15"/>
  <c r="AP14" i="15"/>
  <c r="Z257" i="15"/>
  <c r="AA269" i="15"/>
  <c r="AC257" i="15"/>
  <c r="AC277" i="15"/>
  <c r="Z256" i="15"/>
  <c r="Z276" i="15"/>
  <c r="AA247" i="15"/>
  <c r="AA267" i="15"/>
  <c r="O89" i="20" l="1"/>
  <c r="P89" i="20"/>
  <c r="J73" i="20"/>
  <c r="S89" i="20" s="1"/>
  <c r="B1634" i="20" s="1"/>
  <c r="B1654" i="20" s="1"/>
  <c r="R89" i="20"/>
  <c r="N89" i="20"/>
  <c r="AQ102" i="15"/>
  <c r="AH85" i="20"/>
  <c r="AK85" i="20"/>
  <c r="AM85" i="20"/>
  <c r="AL85" i="20"/>
  <c r="AJ85" i="20"/>
  <c r="AE53" i="20"/>
  <c r="AN85" i="20" s="1"/>
  <c r="AI85" i="20"/>
  <c r="J53" i="20"/>
  <c r="S85" i="20" s="1"/>
  <c r="B1630" i="20" s="1"/>
  <c r="B1650" i="20" s="1"/>
  <c r="N85" i="20"/>
  <c r="M85" i="20"/>
  <c r="R85" i="20"/>
  <c r="O85" i="20"/>
  <c r="Q85" i="20"/>
  <c r="P85" i="20"/>
  <c r="AT5" i="15"/>
  <c r="AX5" i="15" s="1"/>
  <c r="BB5" i="15" s="1"/>
  <c r="BF5" i="15" s="1"/>
  <c r="BJ5" i="15" s="1"/>
  <c r="BN5" i="15" s="1"/>
  <c r="AR5" i="15"/>
  <c r="AV5" i="15" s="1"/>
  <c r="AZ5" i="15" s="1"/>
  <c r="BD5" i="15" s="1"/>
  <c r="BH5" i="15" s="1"/>
  <c r="BL5" i="15" s="1"/>
  <c r="AS5" i="15"/>
  <c r="AW5" i="15" s="1"/>
  <c r="BA5" i="15" s="1"/>
  <c r="BE5" i="15" s="1"/>
  <c r="BI5" i="15" s="1"/>
  <c r="BM5" i="15" s="1"/>
  <c r="AR102" i="15"/>
  <c r="AB267" i="15"/>
  <c r="AL80" i="20"/>
  <c r="AE28" i="20"/>
  <c r="AN80" i="20" s="1"/>
  <c r="AK80" i="20"/>
  <c r="AM80" i="20"/>
  <c r="AJ80" i="20"/>
  <c r="AI80" i="20"/>
  <c r="AH80" i="20"/>
  <c r="P80" i="20"/>
  <c r="M80" i="20"/>
  <c r="J28" i="20"/>
  <c r="S80" i="20" s="1"/>
  <c r="B1625" i="20" s="1"/>
  <c r="B1645" i="20" s="1"/>
  <c r="N80" i="20"/>
  <c r="R80" i="20"/>
  <c r="O80" i="20"/>
  <c r="Q80" i="20"/>
  <c r="AK79" i="20"/>
  <c r="AA244" i="15"/>
  <c r="Z246" i="15"/>
  <c r="AB257" i="15"/>
  <c r="AM79" i="20"/>
  <c r="AK8" i="15"/>
  <c r="O79" i="20"/>
  <c r="Q79" i="20"/>
  <c r="N79" i="20"/>
  <c r="J23" i="20"/>
  <c r="S79" i="20" s="1"/>
  <c r="B1624" i="20" s="1"/>
  <c r="B1644" i="20" s="1"/>
  <c r="R79" i="20"/>
  <c r="M79" i="20"/>
  <c r="P79" i="20"/>
  <c r="AH79" i="20"/>
  <c r="AE23" i="20"/>
  <c r="AN79" i="20" s="1"/>
  <c r="AI79" i="20"/>
  <c r="AL79" i="20"/>
  <c r="AJ79" i="20"/>
  <c r="AK13" i="15"/>
  <c r="AC248" i="15"/>
  <c r="AE248" i="15" s="1"/>
  <c r="AJ8" i="15"/>
  <c r="AK16" i="15"/>
  <c r="AA252" i="15"/>
  <c r="AE252" i="15" s="1"/>
  <c r="AC244" i="15"/>
  <c r="AA278" i="15"/>
  <c r="AE278" i="15" s="1"/>
  <c r="AC267" i="15"/>
  <c r="AE267" i="15" s="1"/>
  <c r="AB259" i="15"/>
  <c r="Z247" i="15"/>
  <c r="AE247" i="15" s="1"/>
  <c r="AJ12" i="15"/>
  <c r="AQ110" i="15"/>
  <c r="AJ20" i="15"/>
  <c r="AT20" i="15"/>
  <c r="AX20" i="15" s="1"/>
  <c r="BB20" i="15" s="1"/>
  <c r="BF20" i="15" s="1"/>
  <c r="BJ20" i="15" s="1"/>
  <c r="BN20" i="15" s="1"/>
  <c r="AS20" i="15"/>
  <c r="AW20" i="15" s="1"/>
  <c r="BA20" i="15" s="1"/>
  <c r="BE20" i="15" s="1"/>
  <c r="BI20" i="15" s="1"/>
  <c r="BM20" i="15" s="1"/>
  <c r="AR20" i="15"/>
  <c r="AV20" i="15" s="1"/>
  <c r="AZ20" i="15" s="1"/>
  <c r="BD20" i="15" s="1"/>
  <c r="BH20" i="15" s="1"/>
  <c r="BL20" i="15" s="1"/>
  <c r="AC242" i="15"/>
  <c r="AA273" i="15"/>
  <c r="AB243" i="15"/>
  <c r="AE243" i="15" s="1"/>
  <c r="AB263" i="15"/>
  <c r="AE263" i="15" s="1"/>
  <c r="AB251" i="15"/>
  <c r="AE251" i="15" s="1"/>
  <c r="AB242" i="15"/>
  <c r="AB273" i="15"/>
  <c r="Z245" i="15"/>
  <c r="AE245" i="15" s="1"/>
  <c r="AC270" i="15"/>
  <c r="AE270" i="15" s="1"/>
  <c r="AA246" i="15"/>
  <c r="AE246" i="15" s="1"/>
  <c r="AB268" i="15"/>
  <c r="AE268" i="15" s="1"/>
  <c r="Z259" i="15"/>
  <c r="AH91" i="20"/>
  <c r="Q91" i="20"/>
  <c r="AM91" i="20"/>
  <c r="N91" i="20"/>
  <c r="R91" i="20"/>
  <c r="J83" i="20"/>
  <c r="S91" i="20" s="1"/>
  <c r="B1636" i="20" s="1"/>
  <c r="B1656" i="20" s="1"/>
  <c r="M91" i="20"/>
  <c r="P91" i="20"/>
  <c r="O91" i="20"/>
  <c r="AE83" i="20"/>
  <c r="AN91" i="20" s="1"/>
  <c r="AL91" i="20"/>
  <c r="AJ91" i="20"/>
  <c r="AI91" i="20"/>
  <c r="AK91" i="20"/>
  <c r="AK18" i="15"/>
  <c r="AP18" i="15"/>
  <c r="AO18" i="15"/>
  <c r="AN18" i="15"/>
  <c r="AJ18" i="15"/>
  <c r="AK90" i="20"/>
  <c r="AM90" i="20"/>
  <c r="AH90" i="20"/>
  <c r="AL90" i="20"/>
  <c r="AJ90" i="20"/>
  <c r="AE78" i="20"/>
  <c r="AN90" i="20" s="1"/>
  <c r="AI90" i="20"/>
  <c r="O90" i="20"/>
  <c r="M90" i="20"/>
  <c r="J78" i="20"/>
  <c r="S90" i="20" s="1"/>
  <c r="B1635" i="20" s="1"/>
  <c r="B1655" i="20" s="1"/>
  <c r="R90" i="20"/>
  <c r="N90" i="20"/>
  <c r="Q90" i="20"/>
  <c r="P90" i="20"/>
  <c r="AN78" i="15"/>
  <c r="AR110" i="15"/>
  <c r="AK6" i="15"/>
  <c r="AO78" i="15"/>
  <c r="AE254" i="15"/>
  <c r="AE256" i="15"/>
  <c r="AJ16" i="15"/>
  <c r="AP16" i="15"/>
  <c r="AO16" i="15"/>
  <c r="AN16" i="15"/>
  <c r="AK12" i="15"/>
  <c r="AP12" i="15"/>
  <c r="AO12" i="15"/>
  <c r="AN12" i="15"/>
  <c r="AK9" i="15"/>
  <c r="AJ9" i="15"/>
  <c r="AN9" i="15"/>
  <c r="AO9" i="15"/>
  <c r="AP9" i="15"/>
  <c r="AO8" i="15"/>
  <c r="AN8" i="15"/>
  <c r="AP8" i="15"/>
  <c r="AP6" i="15"/>
  <c r="AO6" i="15"/>
  <c r="AN6" i="15"/>
  <c r="AJ6" i="15"/>
  <c r="AK3" i="15"/>
  <c r="AN13" i="15"/>
  <c r="AO13" i="15"/>
  <c r="AP13" i="15"/>
  <c r="AJ3" i="15"/>
  <c r="AJ13" i="15"/>
  <c r="AE42" i="15"/>
  <c r="AJ39" i="15"/>
  <c r="AJ26" i="15"/>
  <c r="AJ28" i="15" s="1"/>
  <c r="AJ30" i="15" s="1"/>
  <c r="AO10" i="15"/>
  <c r="AP10" i="15"/>
  <c r="AN10" i="15"/>
  <c r="AO3" i="15"/>
  <c r="AN3" i="15"/>
  <c r="AP3" i="15"/>
  <c r="AI41" i="15"/>
  <c r="AI25" i="15"/>
  <c r="AI27" i="15" s="1"/>
  <c r="AI29" i="15" s="1"/>
  <c r="AE260" i="15"/>
  <c r="AJ41" i="15"/>
  <c r="AJ25" i="15"/>
  <c r="AJ27" i="15" s="1"/>
  <c r="AJ29" i="15" s="1"/>
  <c r="AE258" i="15"/>
  <c r="AK10" i="15"/>
  <c r="AK25" i="15"/>
  <c r="AK27" i="15" s="1"/>
  <c r="AK29" i="15" s="1"/>
  <c r="AK41" i="15"/>
  <c r="BW4" i="31" s="1"/>
  <c r="AI39" i="15"/>
  <c r="AG42" i="15"/>
  <c r="AI26" i="15"/>
  <c r="AI28" i="15" s="1"/>
  <c r="AI30" i="15" s="1"/>
  <c r="AK14" i="15"/>
  <c r="AE253" i="15"/>
  <c r="AJ10" i="15"/>
  <c r="AF42" i="15"/>
  <c r="AK26" i="15"/>
  <c r="AK28" i="15" s="1"/>
  <c r="AK30" i="15" s="1"/>
  <c r="AK39" i="15"/>
  <c r="BX4" i="31" s="1"/>
  <c r="AJ14" i="15"/>
  <c r="AE277" i="15"/>
  <c r="AE274" i="15"/>
  <c r="AE272" i="15"/>
  <c r="AE257" i="15"/>
  <c r="AE264" i="15"/>
  <c r="AE271" i="15"/>
  <c r="AE275" i="15"/>
  <c r="AE269" i="15"/>
  <c r="AE266" i="15"/>
  <c r="AE250" i="15"/>
  <c r="AE265" i="15"/>
  <c r="AE279" i="15"/>
  <c r="AE255" i="15"/>
  <c r="AE249" i="15"/>
  <c r="AE276" i="15"/>
  <c r="AT14" i="15"/>
  <c r="AX14" i="15" s="1"/>
  <c r="BB14" i="15" s="1"/>
  <c r="BF14" i="15" s="1"/>
  <c r="BJ14" i="15" s="1"/>
  <c r="BN14" i="15" s="1"/>
  <c r="AS14" i="15"/>
  <c r="AW14" i="15" s="1"/>
  <c r="BA14" i="15" s="1"/>
  <c r="BE14" i="15" s="1"/>
  <c r="BI14" i="15" s="1"/>
  <c r="BM14" i="15" s="1"/>
  <c r="AR14" i="15"/>
  <c r="AV14" i="15" s="1"/>
  <c r="AZ14" i="15" s="1"/>
  <c r="BD14" i="15" s="1"/>
  <c r="BH14" i="15" s="1"/>
  <c r="BL14" i="15" s="1"/>
  <c r="AE280" i="15"/>
  <c r="AE262" i="15"/>
  <c r="AN66" i="15" l="1"/>
  <c r="AO66" i="15"/>
  <c r="AE244" i="15"/>
  <c r="AG43" i="15"/>
  <c r="AG44" i="15" s="1"/>
  <c r="AK44" i="15" s="1"/>
  <c r="AK45" i="15" s="1"/>
  <c r="AK46" i="15" s="1"/>
  <c r="AK47" i="15" s="1"/>
  <c r="AE259" i="15"/>
  <c r="AE273" i="15"/>
  <c r="AN81" i="15"/>
  <c r="AE242" i="15"/>
  <c r="AO81" i="15"/>
  <c r="B1660" i="20"/>
  <c r="AT18" i="15"/>
  <c r="AX18" i="15" s="1"/>
  <c r="BB18" i="15" s="1"/>
  <c r="BF18" i="15" s="1"/>
  <c r="BJ18" i="15" s="1"/>
  <c r="BN18" i="15" s="1"/>
  <c r="AS18" i="15"/>
  <c r="AW18" i="15" s="1"/>
  <c r="BA18" i="15" s="1"/>
  <c r="BE18" i="15" s="1"/>
  <c r="BI18" i="15" s="1"/>
  <c r="BM18" i="15" s="1"/>
  <c r="AR18" i="15"/>
  <c r="AV18" i="15" s="1"/>
  <c r="AZ18" i="15" s="1"/>
  <c r="BD18" i="15" s="1"/>
  <c r="BH18" i="15" s="1"/>
  <c r="BL18" i="15" s="1"/>
  <c r="C90" i="20" a="1"/>
  <c r="C91" i="20" s="1"/>
  <c r="X90" i="20" a="1"/>
  <c r="X90" i="20" s="1"/>
  <c r="AT16" i="15"/>
  <c r="AX16" i="15" s="1"/>
  <c r="BB16" i="15" s="1"/>
  <c r="BF16" i="15" s="1"/>
  <c r="BJ16" i="15" s="1"/>
  <c r="BN16" i="15" s="1"/>
  <c r="AR16" i="15"/>
  <c r="AV16" i="15" s="1"/>
  <c r="AZ16" i="15" s="1"/>
  <c r="BD16" i="15" s="1"/>
  <c r="BH16" i="15" s="1"/>
  <c r="BL16" i="15" s="1"/>
  <c r="AS16" i="15"/>
  <c r="AW16" i="15" s="1"/>
  <c r="BA16" i="15" s="1"/>
  <c r="BE16" i="15" s="1"/>
  <c r="BI16" i="15" s="1"/>
  <c r="BM16" i="15" s="1"/>
  <c r="AR12" i="15"/>
  <c r="AV12" i="15" s="1"/>
  <c r="AZ12" i="15" s="1"/>
  <c r="BD12" i="15" s="1"/>
  <c r="BH12" i="15" s="1"/>
  <c r="BL12" i="15" s="1"/>
  <c r="AT12" i="15"/>
  <c r="AX12" i="15" s="1"/>
  <c r="BB12" i="15" s="1"/>
  <c r="BF12" i="15" s="1"/>
  <c r="BJ12" i="15" s="1"/>
  <c r="BN12" i="15" s="1"/>
  <c r="AS12" i="15"/>
  <c r="AW12" i="15" s="1"/>
  <c r="BA12" i="15" s="1"/>
  <c r="BE12" i="15" s="1"/>
  <c r="BI12" i="15" s="1"/>
  <c r="BM12" i="15" s="1"/>
  <c r="AS9" i="15"/>
  <c r="AW9" i="15" s="1"/>
  <c r="BA9" i="15" s="1"/>
  <c r="BE9" i="15" s="1"/>
  <c r="BI9" i="15" s="1"/>
  <c r="BM9" i="15" s="1"/>
  <c r="AT9" i="15"/>
  <c r="AX9" i="15" s="1"/>
  <c r="BB9" i="15" s="1"/>
  <c r="BF9" i="15" s="1"/>
  <c r="BJ9" i="15" s="1"/>
  <c r="BN9" i="15" s="1"/>
  <c r="AR9" i="15"/>
  <c r="AV9" i="15" s="1"/>
  <c r="AZ9" i="15" s="1"/>
  <c r="BD9" i="15" s="1"/>
  <c r="BH9" i="15" s="1"/>
  <c r="BL9" i="15" s="1"/>
  <c r="AT8" i="15"/>
  <c r="AX8" i="15" s="1"/>
  <c r="BB8" i="15" s="1"/>
  <c r="BF8" i="15" s="1"/>
  <c r="BJ8" i="15" s="1"/>
  <c r="BN8" i="15" s="1"/>
  <c r="AS8" i="15"/>
  <c r="AW8" i="15" s="1"/>
  <c r="BA8" i="15" s="1"/>
  <c r="BE8" i="15" s="1"/>
  <c r="BI8" i="15" s="1"/>
  <c r="BM8" i="15" s="1"/>
  <c r="AR8" i="15"/>
  <c r="AV8" i="15" s="1"/>
  <c r="AZ8" i="15" s="1"/>
  <c r="BD8" i="15" s="1"/>
  <c r="BH8" i="15" s="1"/>
  <c r="BL8" i="15" s="1"/>
  <c r="AS6" i="15"/>
  <c r="AW6" i="15" s="1"/>
  <c r="BA6" i="15" s="1"/>
  <c r="BE6" i="15" s="1"/>
  <c r="BI6" i="15" s="1"/>
  <c r="BM6" i="15" s="1"/>
  <c r="AT6" i="15"/>
  <c r="AX6" i="15" s="1"/>
  <c r="BB6" i="15" s="1"/>
  <c r="BF6" i="15" s="1"/>
  <c r="BJ6" i="15" s="1"/>
  <c r="BN6" i="15" s="1"/>
  <c r="AR6" i="15"/>
  <c r="AV6" i="15" s="1"/>
  <c r="AZ6" i="15" s="1"/>
  <c r="BD6" i="15" s="1"/>
  <c r="BH6" i="15" s="1"/>
  <c r="BL6" i="15" s="1"/>
  <c r="AR3" i="15"/>
  <c r="AV3" i="15" s="1"/>
  <c r="AZ3" i="15" s="1"/>
  <c r="BD3" i="15" s="1"/>
  <c r="BH3" i="15" s="1"/>
  <c r="BL3" i="15" s="1"/>
  <c r="AS13" i="15"/>
  <c r="AW13" i="15" s="1"/>
  <c r="BA13" i="15" s="1"/>
  <c r="BE13" i="15" s="1"/>
  <c r="BI13" i="15" s="1"/>
  <c r="BM13" i="15" s="1"/>
  <c r="AT13" i="15"/>
  <c r="AX13" i="15" s="1"/>
  <c r="BB13" i="15" s="1"/>
  <c r="BF13" i="15" s="1"/>
  <c r="BJ13" i="15" s="1"/>
  <c r="BN13" i="15" s="1"/>
  <c r="AR13" i="15"/>
  <c r="AV13" i="15" s="1"/>
  <c r="AZ13" i="15" s="1"/>
  <c r="BD13" i="15" s="1"/>
  <c r="BH13" i="15" s="1"/>
  <c r="BL13" i="15" s="1"/>
  <c r="BW3" i="31"/>
  <c r="AM41" i="15"/>
  <c r="AH40" i="15"/>
  <c r="M26" i="15" s="1"/>
  <c r="BX2" i="31"/>
  <c r="AL39" i="15"/>
  <c r="AR10" i="15"/>
  <c r="AV10" i="15" s="1"/>
  <c r="AZ10" i="15" s="1"/>
  <c r="BD10" i="15" s="1"/>
  <c r="BH10" i="15" s="1"/>
  <c r="BL10" i="15" s="1"/>
  <c r="AS10" i="15"/>
  <c r="AW10" i="15" s="1"/>
  <c r="BA10" i="15" s="1"/>
  <c r="BE10" i="15" s="1"/>
  <c r="BI10" i="15" s="1"/>
  <c r="BM10" i="15" s="1"/>
  <c r="AT10" i="15"/>
  <c r="AX10" i="15" s="1"/>
  <c r="BB10" i="15" s="1"/>
  <c r="BF10" i="15" s="1"/>
  <c r="BJ10" i="15" s="1"/>
  <c r="BN10" i="15" s="1"/>
  <c r="AF43" i="15"/>
  <c r="AL41" i="15"/>
  <c r="BW2" i="31"/>
  <c r="AK36" i="15"/>
  <c r="AJ36" i="15" s="1"/>
  <c r="BX3" i="31"/>
  <c r="AM39" i="15"/>
  <c r="AN75" i="15"/>
  <c r="AS3" i="15"/>
  <c r="AW3" i="15" s="1"/>
  <c r="BA3" i="15" s="1"/>
  <c r="BE3" i="15" s="1"/>
  <c r="BI3" i="15" s="1"/>
  <c r="BM3" i="15" s="1"/>
  <c r="AT3" i="15"/>
  <c r="AX3" i="15" s="1"/>
  <c r="BB3" i="15" s="1"/>
  <c r="BF3" i="15" s="1"/>
  <c r="BJ3" i="15" s="1"/>
  <c r="BN3" i="15" s="1"/>
  <c r="AE43" i="15"/>
  <c r="AO75" i="15"/>
  <c r="AC302" i="15"/>
  <c r="AC320" i="15"/>
  <c r="AC300" i="15"/>
  <c r="AC282" i="15"/>
  <c r="AE44" i="15" l="1"/>
  <c r="AI44" i="15" s="1"/>
  <c r="AI45" i="15" s="1"/>
  <c r="AI46" i="15" s="1"/>
  <c r="AI47" i="15" s="1"/>
  <c r="AE54" i="15" s="1"/>
  <c r="AF44" i="15"/>
  <c r="AJ44" i="15" s="1"/>
  <c r="AJ45" i="15" s="1"/>
  <c r="AJ46" i="15" s="1"/>
  <c r="AJ47" i="15" s="1"/>
  <c r="L38" i="15" s="1"/>
  <c r="AO69" i="15"/>
  <c r="AN69" i="15"/>
  <c r="AN67" i="15"/>
  <c r="AO70" i="15"/>
  <c r="AN64" i="15"/>
  <c r="AN70" i="15"/>
  <c r="AN79" i="15"/>
  <c r="AO79" i="15"/>
  <c r="X92" i="20"/>
  <c r="X93" i="20"/>
  <c r="V77" i="20" s="1"/>
  <c r="C95" i="20"/>
  <c r="X94" i="20"/>
  <c r="C94" i="20"/>
  <c r="C92" i="20"/>
  <c r="C90" i="20"/>
  <c r="X91" i="20"/>
  <c r="C93" i="20"/>
  <c r="X95" i="20"/>
  <c r="AO67" i="15"/>
  <c r="AO77" i="15"/>
  <c r="AN77" i="15"/>
  <c r="AN74" i="15"/>
  <c r="AO73" i="15"/>
  <c r="AN73" i="15"/>
  <c r="AO74" i="15"/>
  <c r="AO64" i="15"/>
  <c r="AO71" i="15"/>
  <c r="AG54" i="15"/>
  <c r="L39" i="15"/>
  <c r="AN71" i="15"/>
  <c r="I29" i="15" l="1"/>
  <c r="J29" i="15" s="1"/>
  <c r="L37" i="15"/>
  <c r="AF54" i="15"/>
  <c r="B92" i="20"/>
  <c r="E100" i="20" s="1"/>
  <c r="E190" i="20" s="1"/>
  <c r="E105" i="20" s="1"/>
  <c r="E110" i="20" s="1"/>
  <c r="E115" i="20" s="1"/>
  <c r="E120" i="20" s="1"/>
  <c r="E125" i="20" s="1"/>
  <c r="E130" i="20" s="1"/>
  <c r="E135" i="20" s="1"/>
  <c r="E140" i="20" s="1"/>
  <c r="E145" i="20" s="1"/>
  <c r="E150" i="20" s="1"/>
  <c r="E155" i="20" s="1"/>
  <c r="E160" i="20" s="1"/>
  <c r="E165" i="20" s="1"/>
  <c r="E170" i="20" s="1"/>
  <c r="E175" i="20" s="1"/>
  <c r="E180" i="20" s="1"/>
  <c r="E185" i="20" s="1"/>
  <c r="O189" i="20" s="1"/>
  <c r="B77" i="20"/>
  <c r="V78" i="20"/>
  <c r="X82" i="20" s="1"/>
  <c r="B94" i="20"/>
  <c r="F99" i="20" s="1"/>
  <c r="F189" i="20" s="1"/>
  <c r="F104" i="20" s="1"/>
  <c r="F109" i="20" s="1"/>
  <c r="F114" i="20" s="1"/>
  <c r="F119" i="20" s="1"/>
  <c r="F124" i="20" s="1"/>
  <c r="F129" i="20" s="1"/>
  <c r="F134" i="20" s="1"/>
  <c r="F139" i="20" s="1"/>
  <c r="F144" i="20" s="1"/>
  <c r="F149" i="20" s="1"/>
  <c r="F154" i="20" s="1"/>
  <c r="F159" i="20" s="1"/>
  <c r="F164" i="20" s="1"/>
  <c r="F169" i="20" s="1"/>
  <c r="F174" i="20" s="1"/>
  <c r="F179" i="20" s="1"/>
  <c r="F184" i="20" s="1"/>
  <c r="Q190" i="20" s="1"/>
  <c r="A79" i="20"/>
  <c r="A77" i="20"/>
  <c r="W78" i="20"/>
  <c r="B93" i="20"/>
  <c r="F98" i="20" s="1"/>
  <c r="F188" i="20" s="1"/>
  <c r="A188" i="20" s="1"/>
  <c r="A72" i="20"/>
  <c r="W92" i="20"/>
  <c r="Z100" i="20" s="1"/>
  <c r="Z190" i="20" s="1"/>
  <c r="Z105" i="20" s="1"/>
  <c r="Z110" i="20" s="1"/>
  <c r="Z115" i="20" s="1"/>
  <c r="Z120" i="20" s="1"/>
  <c r="Z125" i="20" s="1"/>
  <c r="Z130" i="20" s="1"/>
  <c r="Z135" i="20" s="1"/>
  <c r="Z140" i="20" s="1"/>
  <c r="Z145" i="20" s="1"/>
  <c r="Z150" i="20" s="1"/>
  <c r="Z155" i="20" s="1"/>
  <c r="Z160" i="20" s="1"/>
  <c r="Z165" i="20" s="1"/>
  <c r="Z170" i="20" s="1"/>
  <c r="Z175" i="20" s="1"/>
  <c r="Z180" i="20" s="1"/>
  <c r="Z185" i="20" s="1"/>
  <c r="AJ189" i="20" s="1"/>
  <c r="B78" i="20"/>
  <c r="W91" i="20"/>
  <c r="Z99" i="20" s="1"/>
  <c r="Z189" i="20" s="1"/>
  <c r="V186" i="20" s="1"/>
  <c r="A78" i="20"/>
  <c r="B91" i="20"/>
  <c r="E99" i="20" s="1"/>
  <c r="E189" i="20" s="1"/>
  <c r="A186" i="20" s="1"/>
  <c r="W95" i="20"/>
  <c r="AA100" i="20" s="1"/>
  <c r="AA190" i="20" s="1"/>
  <c r="AA105" i="20" s="1"/>
  <c r="AA110" i="20" s="1"/>
  <c r="AA115" i="20" s="1"/>
  <c r="AA120" i="20" s="1"/>
  <c r="AA125" i="20" s="1"/>
  <c r="AA130" i="20" s="1"/>
  <c r="AA135" i="20" s="1"/>
  <c r="AA140" i="20" s="1"/>
  <c r="AA145" i="20" s="1"/>
  <c r="AA150" i="20" s="1"/>
  <c r="AA155" i="20" s="1"/>
  <c r="AA160" i="20" s="1"/>
  <c r="AA165" i="20" s="1"/>
  <c r="AA170" i="20" s="1"/>
  <c r="AA175" i="20" s="1"/>
  <c r="AA180" i="20" s="1"/>
  <c r="AA185" i="20" s="1"/>
  <c r="AM190" i="20" s="1"/>
  <c r="W90" i="20"/>
  <c r="Z98" i="20" s="1"/>
  <c r="Z188" i="20" s="1"/>
  <c r="B95" i="20"/>
  <c r="F100" i="20" s="1"/>
  <c r="F190" i="20" s="1"/>
  <c r="W94" i="20"/>
  <c r="AA99" i="20" s="1"/>
  <c r="AA189" i="20" s="1"/>
  <c r="V189" i="20" s="1"/>
  <c r="V72" i="20"/>
  <c r="W93" i="20"/>
  <c r="AA98" i="20" s="1"/>
  <c r="AA188" i="20" s="1"/>
  <c r="B79" i="20"/>
  <c r="V79" i="20"/>
  <c r="W77" i="20"/>
  <c r="B90" i="20"/>
  <c r="E98" i="20" s="1"/>
  <c r="W79" i="20"/>
  <c r="AO99" i="15"/>
  <c r="AN99" i="15"/>
  <c r="L40" i="15"/>
  <c r="H29" i="15" l="1"/>
  <c r="P170" i="20"/>
  <c r="A187" i="20"/>
  <c r="X79" i="20"/>
  <c r="W82" i="20"/>
  <c r="E104" i="20"/>
  <c r="E109" i="20" s="1"/>
  <c r="E114" i="20" s="1"/>
  <c r="E119" i="20" s="1"/>
  <c r="E124" i="20" s="1"/>
  <c r="E129" i="20" s="1"/>
  <c r="E134" i="20" s="1"/>
  <c r="E139" i="20" s="1"/>
  <c r="E144" i="20" s="1"/>
  <c r="E149" i="20" s="1"/>
  <c r="E154" i="20" s="1"/>
  <c r="E159" i="20" s="1"/>
  <c r="E164" i="20" s="1"/>
  <c r="E169" i="20" s="1"/>
  <c r="E174" i="20" s="1"/>
  <c r="E179" i="20" s="1"/>
  <c r="E184" i="20" s="1"/>
  <c r="N189" i="20" s="1"/>
  <c r="V190" i="20"/>
  <c r="C83" i="20"/>
  <c r="B82" i="20"/>
  <c r="C82" i="20"/>
  <c r="X83" i="20"/>
  <c r="X77" i="20"/>
  <c r="AI170" i="20"/>
  <c r="A189" i="20"/>
  <c r="Z104" i="20"/>
  <c r="Z109" i="20" s="1"/>
  <c r="Z114" i="20" s="1"/>
  <c r="Z119" i="20" s="1"/>
  <c r="Z124" i="20" s="1"/>
  <c r="Z129" i="20" s="1"/>
  <c r="Z134" i="20" s="1"/>
  <c r="Z139" i="20" s="1"/>
  <c r="Z144" i="20" s="1"/>
  <c r="Z149" i="20" s="1"/>
  <c r="Z154" i="20" s="1"/>
  <c r="Z159" i="20" s="1"/>
  <c r="Z164" i="20" s="1"/>
  <c r="Z169" i="20" s="1"/>
  <c r="Z174" i="20" s="1"/>
  <c r="Z179" i="20" s="1"/>
  <c r="Z184" i="20" s="1"/>
  <c r="AI189" i="20" s="1"/>
  <c r="O188" i="20"/>
  <c r="N170" i="20"/>
  <c r="V187" i="20"/>
  <c r="F103" i="20"/>
  <c r="AH170" i="20"/>
  <c r="AA104" i="20"/>
  <c r="AA109" i="20" s="1"/>
  <c r="AA114" i="20" s="1"/>
  <c r="AA119" i="20" s="1"/>
  <c r="AA124" i="20" s="1"/>
  <c r="AA129" i="20" s="1"/>
  <c r="AA134" i="20" s="1"/>
  <c r="AA139" i="20" s="1"/>
  <c r="AA144" i="20" s="1"/>
  <c r="AA149" i="20" s="1"/>
  <c r="AA154" i="20" s="1"/>
  <c r="AA159" i="20" s="1"/>
  <c r="AA164" i="20" s="1"/>
  <c r="AA169" i="20" s="1"/>
  <c r="AA174" i="20" s="1"/>
  <c r="AA179" i="20" s="1"/>
  <c r="AA184" i="20" s="1"/>
  <c r="AL190" i="20" s="1"/>
  <c r="C79" i="20"/>
  <c r="AK170" i="20"/>
  <c r="R170" i="20"/>
  <c r="B83" i="20"/>
  <c r="AL170" i="20"/>
  <c r="AE98" i="20"/>
  <c r="AN170" i="20" s="1"/>
  <c r="M170" i="20"/>
  <c r="A190" i="20"/>
  <c r="W83" i="20"/>
  <c r="AM170" i="20"/>
  <c r="Q170" i="20"/>
  <c r="F105" i="20"/>
  <c r="F110" i="20" s="1"/>
  <c r="F115" i="20" s="1"/>
  <c r="F120" i="20" s="1"/>
  <c r="F125" i="20" s="1"/>
  <c r="F130" i="20" s="1"/>
  <c r="F135" i="20" s="1"/>
  <c r="F140" i="20" s="1"/>
  <c r="F145" i="20" s="1"/>
  <c r="F150" i="20" s="1"/>
  <c r="F155" i="20" s="1"/>
  <c r="F160" i="20" s="1"/>
  <c r="F165" i="20" s="1"/>
  <c r="F170" i="20" s="1"/>
  <c r="F175" i="20" s="1"/>
  <c r="F180" i="20" s="1"/>
  <c r="F185" i="20" s="1"/>
  <c r="R190" i="20" s="1"/>
  <c r="X78" i="20"/>
  <c r="AJ170" i="20"/>
  <c r="M188" i="20"/>
  <c r="J98" i="20"/>
  <c r="S170" i="20" s="1"/>
  <c r="C1620" i="20" s="1"/>
  <c r="C1640" i="20" s="1"/>
  <c r="N188" i="20"/>
  <c r="C78" i="20"/>
  <c r="E188" i="20"/>
  <c r="P188" i="20" s="1"/>
  <c r="C77" i="20"/>
  <c r="O170" i="20"/>
  <c r="AL188" i="20"/>
  <c r="V185" i="20"/>
  <c r="AK188" i="20"/>
  <c r="AM188" i="20"/>
  <c r="AE188" i="20"/>
  <c r="AN188" i="20" s="1"/>
  <c r="Z103" i="20"/>
  <c r="AH188" i="20"/>
  <c r="AA103" i="20"/>
  <c r="AJ188" i="20"/>
  <c r="V188" i="20"/>
  <c r="AI188" i="20"/>
  <c r="X84" i="20" l="1"/>
  <c r="B84" i="20"/>
  <c r="N171" i="20"/>
  <c r="W84" i="20"/>
  <c r="M171" i="20"/>
  <c r="F108" i="20"/>
  <c r="F113" i="20" s="1"/>
  <c r="Q188" i="20"/>
  <c r="C84" i="20"/>
  <c r="J188" i="20"/>
  <c r="S188" i="20" s="1"/>
  <c r="C1638" i="20" s="1"/>
  <c r="C1658" i="20" s="1"/>
  <c r="E103" i="20"/>
  <c r="E108" i="20" s="1"/>
  <c r="A185" i="20"/>
  <c r="R188" i="20"/>
  <c r="O171" i="20"/>
  <c r="AM171" i="20"/>
  <c r="AK171" i="20"/>
  <c r="Z108" i="20"/>
  <c r="AL171" i="20"/>
  <c r="AE103" i="20"/>
  <c r="AN171" i="20" s="1"/>
  <c r="AA108" i="20"/>
  <c r="AH171" i="20"/>
  <c r="AJ171" i="20"/>
  <c r="AI171" i="20"/>
  <c r="M172" i="20" l="1"/>
  <c r="O172" i="20"/>
  <c r="N172" i="20"/>
  <c r="J103" i="20"/>
  <c r="S171" i="20" s="1"/>
  <c r="C1621" i="20" s="1"/>
  <c r="C1641" i="20" s="1"/>
  <c r="P171" i="20"/>
  <c r="R171" i="20"/>
  <c r="Q171" i="20"/>
  <c r="R172" i="20"/>
  <c r="P172" i="20"/>
  <c r="Q172" i="20"/>
  <c r="E113" i="20"/>
  <c r="J108" i="20"/>
  <c r="S172" i="20" s="1"/>
  <c r="C1622" i="20" s="1"/>
  <c r="C1642" i="20" s="1"/>
  <c r="O173" i="20"/>
  <c r="F118" i="20"/>
  <c r="N173" i="20"/>
  <c r="M173" i="20"/>
  <c r="AI172" i="20"/>
  <c r="AA113" i="20"/>
  <c r="AJ172" i="20"/>
  <c r="AH172" i="20"/>
  <c r="AM172" i="20"/>
  <c r="AL172" i="20"/>
  <c r="AE108" i="20"/>
  <c r="AN172" i="20" s="1"/>
  <c r="AK172" i="20"/>
  <c r="Z113" i="20"/>
  <c r="R173" i="20" l="1"/>
  <c r="P173" i="20"/>
  <c r="J113" i="20"/>
  <c r="S173" i="20" s="1"/>
  <c r="C1623" i="20" s="1"/>
  <c r="C1643" i="20" s="1"/>
  <c r="Q173" i="20"/>
  <c r="E118" i="20"/>
  <c r="M174" i="20"/>
  <c r="N174" i="20"/>
  <c r="F123" i="20"/>
  <c r="O174" i="20"/>
  <c r="AA118" i="20"/>
  <c r="AH173" i="20"/>
  <c r="AJ173" i="20"/>
  <c r="AI173" i="20"/>
  <c r="Z118" i="20"/>
  <c r="AL173" i="20"/>
  <c r="AE113" i="20"/>
  <c r="AN173" i="20" s="1"/>
  <c r="AM173" i="20"/>
  <c r="AK173" i="20"/>
  <c r="Q174" i="20" l="1"/>
  <c r="R174" i="20"/>
  <c r="J118" i="20"/>
  <c r="S174" i="20" s="1"/>
  <c r="C1624" i="20" s="1"/>
  <c r="C1644" i="20" s="1"/>
  <c r="E123" i="20"/>
  <c r="P174" i="20"/>
  <c r="N175" i="20"/>
  <c r="O175" i="20"/>
  <c r="M175" i="20"/>
  <c r="F128" i="20"/>
  <c r="AM174" i="20"/>
  <c r="AE118" i="20"/>
  <c r="AN174" i="20" s="1"/>
  <c r="AL174" i="20"/>
  <c r="AK174" i="20"/>
  <c r="Z123" i="20"/>
  <c r="AH174" i="20"/>
  <c r="AA123" i="20"/>
  <c r="AI174" i="20"/>
  <c r="AJ174" i="20"/>
  <c r="R175" i="20" l="1"/>
  <c r="J123" i="20"/>
  <c r="S175" i="20" s="1"/>
  <c r="C1625" i="20" s="1"/>
  <c r="C1645" i="20" s="1"/>
  <c r="P175" i="20"/>
  <c r="Q175" i="20"/>
  <c r="E128" i="20"/>
  <c r="F133" i="20"/>
  <c r="N176" i="20"/>
  <c r="M176" i="20"/>
  <c r="O176" i="20"/>
  <c r="Z128" i="20"/>
  <c r="AE123" i="20"/>
  <c r="AN175" i="20" s="1"/>
  <c r="AL175" i="20"/>
  <c r="AM175" i="20"/>
  <c r="AK175" i="20"/>
  <c r="AI175" i="20"/>
  <c r="AJ175" i="20"/>
  <c r="AA128" i="20"/>
  <c r="AH175" i="20"/>
  <c r="O177" i="20" l="1"/>
  <c r="F138" i="20"/>
  <c r="N177" i="20"/>
  <c r="M177" i="20"/>
  <c r="E133" i="20"/>
  <c r="R176" i="20"/>
  <c r="J128" i="20"/>
  <c r="S176" i="20" s="1"/>
  <c r="C1626" i="20" s="1"/>
  <c r="C1646" i="20" s="1"/>
  <c r="Q176" i="20"/>
  <c r="P176" i="20"/>
  <c r="AH176" i="20"/>
  <c r="AI176" i="20"/>
  <c r="AJ176" i="20"/>
  <c r="AA133" i="20"/>
  <c r="AK176" i="20"/>
  <c r="AE128" i="20"/>
  <c r="AN176" i="20" s="1"/>
  <c r="Z133" i="20"/>
  <c r="AM176" i="20"/>
  <c r="AL176" i="20"/>
  <c r="P177" i="20" l="1"/>
  <c r="Q177" i="20"/>
  <c r="E138" i="20"/>
  <c r="R177" i="20"/>
  <c r="J133" i="20"/>
  <c r="S177" i="20" s="1"/>
  <c r="C1627" i="20" s="1"/>
  <c r="C1647" i="20" s="1"/>
  <c r="O178" i="20"/>
  <c r="M178" i="20"/>
  <c r="N178" i="20"/>
  <c r="F143" i="20"/>
  <c r="Z138" i="20"/>
  <c r="AE133" i="20"/>
  <c r="AN177" i="20" s="1"/>
  <c r="AM177" i="20"/>
  <c r="AL177" i="20"/>
  <c r="AK177" i="20"/>
  <c r="AA138" i="20"/>
  <c r="AJ177" i="20"/>
  <c r="AH177" i="20"/>
  <c r="AI177" i="20"/>
  <c r="E143" i="20" l="1"/>
  <c r="Q178" i="20"/>
  <c r="R178" i="20"/>
  <c r="P178" i="20"/>
  <c r="J138" i="20"/>
  <c r="S178" i="20" s="1"/>
  <c r="C1628" i="20" s="1"/>
  <c r="C1648" i="20" s="1"/>
  <c r="N179" i="20"/>
  <c r="M179" i="20"/>
  <c r="O179" i="20"/>
  <c r="F148" i="20"/>
  <c r="AM178" i="20"/>
  <c r="AE138" i="20"/>
  <c r="AN178" i="20" s="1"/>
  <c r="Z143" i="20"/>
  <c r="AK178" i="20"/>
  <c r="AL178" i="20"/>
  <c r="AH178" i="20"/>
  <c r="AA143" i="20"/>
  <c r="AI178" i="20"/>
  <c r="AJ178" i="20"/>
  <c r="N180" i="20" l="1"/>
  <c r="F153" i="20"/>
  <c r="M180" i="20"/>
  <c r="O180" i="20"/>
  <c r="R179" i="20"/>
  <c r="Q179" i="20"/>
  <c r="J143" i="20"/>
  <c r="S179" i="20" s="1"/>
  <c r="C1629" i="20" s="1"/>
  <c r="C1649" i="20" s="1"/>
  <c r="P179" i="20"/>
  <c r="E148" i="20"/>
  <c r="AA148" i="20"/>
  <c r="AI179" i="20"/>
  <c r="AJ179" i="20"/>
  <c r="AH179" i="20"/>
  <c r="AM179" i="20"/>
  <c r="AE143" i="20"/>
  <c r="AN179" i="20" s="1"/>
  <c r="AL179" i="20"/>
  <c r="AK179" i="20"/>
  <c r="Z148" i="20"/>
  <c r="M181" i="20" l="1"/>
  <c r="N181" i="20"/>
  <c r="F158" i="20"/>
  <c r="O181" i="20"/>
  <c r="J148" i="20"/>
  <c r="S180" i="20" s="1"/>
  <c r="C1630" i="20" s="1"/>
  <c r="C1650" i="20" s="1"/>
  <c r="P180" i="20"/>
  <c r="R180" i="20"/>
  <c r="E153" i="20"/>
  <c r="Q180" i="20"/>
  <c r="AL180" i="20"/>
  <c r="AK180" i="20"/>
  <c r="Z153" i="20"/>
  <c r="AM180" i="20"/>
  <c r="AE148" i="20"/>
  <c r="AN180" i="20" s="1"/>
  <c r="AJ180" i="20"/>
  <c r="AA153" i="20"/>
  <c r="AI180" i="20"/>
  <c r="AH180" i="20"/>
  <c r="P181" i="20" l="1"/>
  <c r="E158" i="20"/>
  <c r="Q181" i="20"/>
  <c r="J153" i="20"/>
  <c r="S181" i="20" s="1"/>
  <c r="C1631" i="20" s="1"/>
  <c r="C1651" i="20" s="1"/>
  <c r="R181" i="20"/>
  <c r="N182" i="20"/>
  <c r="M182" i="20"/>
  <c r="F163" i="20"/>
  <c r="O182" i="20"/>
  <c r="AA158" i="20"/>
  <c r="AI181" i="20"/>
  <c r="AJ181" i="20"/>
  <c r="AH181" i="20"/>
  <c r="AL181" i="20"/>
  <c r="AE153" i="20"/>
  <c r="AN181" i="20" s="1"/>
  <c r="AM181" i="20"/>
  <c r="AK181" i="20"/>
  <c r="Z158" i="20"/>
  <c r="N183" i="20" l="1"/>
  <c r="F168" i="20"/>
  <c r="M183" i="20"/>
  <c r="O183" i="20"/>
  <c r="P182" i="20"/>
  <c r="Q182" i="20"/>
  <c r="R182" i="20"/>
  <c r="J158" i="20"/>
  <c r="S182" i="20" s="1"/>
  <c r="C1632" i="20" s="1"/>
  <c r="C1652" i="20" s="1"/>
  <c r="E163" i="20"/>
  <c r="Z163" i="20"/>
  <c r="AE158" i="20"/>
  <c r="AN182" i="20" s="1"/>
  <c r="AM182" i="20"/>
  <c r="AL182" i="20"/>
  <c r="AK182" i="20"/>
  <c r="AA163" i="20"/>
  <c r="AI182" i="20"/>
  <c r="AH182" i="20"/>
  <c r="AJ182" i="20"/>
  <c r="O184" i="20" l="1"/>
  <c r="N184" i="20"/>
  <c r="F173" i="20"/>
  <c r="M184" i="20"/>
  <c r="Q183" i="20"/>
  <c r="P183" i="20"/>
  <c r="R183" i="20"/>
  <c r="E168" i="20"/>
  <c r="J163" i="20"/>
  <c r="S183" i="20" s="1"/>
  <c r="C1633" i="20" s="1"/>
  <c r="C1653" i="20" s="1"/>
  <c r="AK183" i="20"/>
  <c r="AE163" i="20"/>
  <c r="AN183" i="20" s="1"/>
  <c r="AL183" i="20"/>
  <c r="AM183" i="20"/>
  <c r="Z168" i="20"/>
  <c r="AA168" i="20"/>
  <c r="AJ183" i="20"/>
  <c r="AI183" i="20"/>
  <c r="AH183" i="20"/>
  <c r="R184" i="20" l="1"/>
  <c r="J168" i="20"/>
  <c r="S184" i="20" s="1"/>
  <c r="C1634" i="20" s="1"/>
  <c r="C1654" i="20" s="1"/>
  <c r="E173" i="20"/>
  <c r="P184" i="20"/>
  <c r="Q184" i="20"/>
  <c r="F178" i="20"/>
  <c r="O185" i="20"/>
  <c r="M185" i="20"/>
  <c r="N185" i="20"/>
  <c r="AK184" i="20"/>
  <c r="Z173" i="20"/>
  <c r="AM184" i="20"/>
  <c r="AL184" i="20"/>
  <c r="AE168" i="20"/>
  <c r="AN184" i="20" s="1"/>
  <c r="AJ184" i="20"/>
  <c r="AI184" i="20"/>
  <c r="AA173" i="20"/>
  <c r="AH184" i="20"/>
  <c r="F183" i="20" l="1"/>
  <c r="M186" i="20"/>
  <c r="O186" i="20"/>
  <c r="N186" i="20"/>
  <c r="Q185" i="20"/>
  <c r="E178" i="20"/>
  <c r="R185" i="20"/>
  <c r="J173" i="20"/>
  <c r="S185" i="20" s="1"/>
  <c r="C1635" i="20" s="1"/>
  <c r="C1655" i="20" s="1"/>
  <c r="P185" i="20"/>
  <c r="AI185" i="20"/>
  <c r="AA178" i="20"/>
  <c r="AH185" i="20"/>
  <c r="AJ185" i="20"/>
  <c r="AM185" i="20"/>
  <c r="AE173" i="20"/>
  <c r="AN185" i="20" s="1"/>
  <c r="AL185" i="20"/>
  <c r="AK185" i="20"/>
  <c r="Z178" i="20"/>
  <c r="E183" i="20" l="1"/>
  <c r="P186" i="20"/>
  <c r="J178" i="20"/>
  <c r="S186" i="20" s="1"/>
  <c r="C1636" i="20" s="1"/>
  <c r="C1656" i="20" s="1"/>
  <c r="Q186" i="20"/>
  <c r="R186" i="20"/>
  <c r="S190" i="20"/>
  <c r="M187" i="20"/>
  <c r="O187" i="20"/>
  <c r="N187" i="20"/>
  <c r="P190" i="20"/>
  <c r="AA183" i="20"/>
  <c r="AI186" i="20"/>
  <c r="AJ186" i="20"/>
  <c r="AH186" i="20"/>
  <c r="AK186" i="20"/>
  <c r="Z183" i="20"/>
  <c r="AM186" i="20"/>
  <c r="AL186" i="20"/>
  <c r="AE178" i="20"/>
  <c r="AN186" i="20" s="1"/>
  <c r="S189" i="20" l="1"/>
  <c r="Q187" i="20"/>
  <c r="P187" i="20"/>
  <c r="R187" i="20"/>
  <c r="M189" i="20"/>
  <c r="J183" i="20"/>
  <c r="S187" i="20" s="1"/>
  <c r="C1637" i="20" s="1"/>
  <c r="C1657" i="20" s="1"/>
  <c r="C1660" i="20" s="1"/>
  <c r="AL187" i="20"/>
  <c r="AN189" i="20"/>
  <c r="AM187" i="20"/>
  <c r="AK187" i="20"/>
  <c r="AE183" i="20"/>
  <c r="AN187" i="20" s="1"/>
  <c r="AH189" i="20"/>
  <c r="AH187" i="20"/>
  <c r="AI187" i="20"/>
  <c r="AK190" i="20"/>
  <c r="AJ187" i="20"/>
  <c r="AN190" i="20"/>
  <c r="C185" i="20" l="1" a="1"/>
  <c r="C189" i="20" s="1"/>
  <c r="X185" i="20" a="1"/>
  <c r="C185" i="20" l="1"/>
  <c r="C190" i="20"/>
  <c r="C187" i="20"/>
  <c r="C186" i="20"/>
  <c r="C188" i="20"/>
  <c r="X188" i="20"/>
  <c r="X189" i="20"/>
  <c r="X190" i="20"/>
  <c r="X187" i="20"/>
  <c r="X185" i="20"/>
  <c r="X186" i="20"/>
  <c r="B189" i="20" l="1"/>
  <c r="F194" i="20" s="1"/>
  <c r="F284" i="20" s="1"/>
  <c r="F199" i="20" s="1"/>
  <c r="F204" i="20" s="1"/>
  <c r="F209" i="20" s="1"/>
  <c r="F214" i="20" s="1"/>
  <c r="F219" i="20" s="1"/>
  <c r="F224" i="20" s="1"/>
  <c r="F229" i="20" s="1"/>
  <c r="F234" i="20" s="1"/>
  <c r="F239" i="20" s="1"/>
  <c r="F244" i="20" s="1"/>
  <c r="F249" i="20" s="1"/>
  <c r="F254" i="20" s="1"/>
  <c r="F259" i="20" s="1"/>
  <c r="F264" i="20" s="1"/>
  <c r="F269" i="20" s="1"/>
  <c r="F274" i="20" s="1"/>
  <c r="F279" i="20" s="1"/>
  <c r="Q285" i="20" s="1"/>
  <c r="A172" i="20"/>
  <c r="B185" i="20"/>
  <c r="E193" i="20" s="1"/>
  <c r="E283" i="20" s="1"/>
  <c r="A174" i="20"/>
  <c r="A167" i="20"/>
  <c r="B174" i="20"/>
  <c r="B173" i="20"/>
  <c r="A173" i="20"/>
  <c r="B187" i="20"/>
  <c r="E195" i="20" s="1"/>
  <c r="E285" i="20" s="1"/>
  <c r="E200" i="20" s="1"/>
  <c r="E205" i="20" s="1"/>
  <c r="E210" i="20" s="1"/>
  <c r="E215" i="20" s="1"/>
  <c r="E220" i="20" s="1"/>
  <c r="E225" i="20" s="1"/>
  <c r="E230" i="20" s="1"/>
  <c r="E235" i="20" s="1"/>
  <c r="E240" i="20" s="1"/>
  <c r="E245" i="20" s="1"/>
  <c r="E250" i="20" s="1"/>
  <c r="E255" i="20" s="1"/>
  <c r="E260" i="20" s="1"/>
  <c r="E265" i="20" s="1"/>
  <c r="E270" i="20" s="1"/>
  <c r="E275" i="20" s="1"/>
  <c r="E280" i="20" s="1"/>
  <c r="O284" i="20" s="1"/>
  <c r="B188" i="20"/>
  <c r="F193" i="20" s="1"/>
  <c r="F283" i="20" s="1"/>
  <c r="B186" i="20"/>
  <c r="E194" i="20" s="1"/>
  <c r="E284" i="20" s="1"/>
  <c r="E199" i="20" s="1"/>
  <c r="E204" i="20" s="1"/>
  <c r="E209" i="20" s="1"/>
  <c r="E214" i="20" s="1"/>
  <c r="E219" i="20" s="1"/>
  <c r="E224" i="20" s="1"/>
  <c r="E229" i="20" s="1"/>
  <c r="E234" i="20" s="1"/>
  <c r="E239" i="20" s="1"/>
  <c r="E244" i="20" s="1"/>
  <c r="E249" i="20" s="1"/>
  <c r="E254" i="20" s="1"/>
  <c r="E259" i="20" s="1"/>
  <c r="E264" i="20" s="1"/>
  <c r="E269" i="20" s="1"/>
  <c r="E274" i="20" s="1"/>
  <c r="E279" i="20" s="1"/>
  <c r="N284" i="20" s="1"/>
  <c r="B190" i="20"/>
  <c r="F195" i="20" s="1"/>
  <c r="F285" i="20" s="1"/>
  <c r="B172" i="20"/>
  <c r="W190" i="20"/>
  <c r="AA195" i="20" s="1"/>
  <c r="AA285" i="20" s="1"/>
  <c r="V285" i="20" s="1"/>
  <c r="V167" i="20"/>
  <c r="V172" i="20"/>
  <c r="W174" i="20"/>
  <c r="W185" i="20"/>
  <c r="Z193" i="20" s="1"/>
  <c r="W187" i="20"/>
  <c r="Z195" i="20" s="1"/>
  <c r="Z285" i="20" s="1"/>
  <c r="W173" i="20"/>
  <c r="V174" i="20"/>
  <c r="W188" i="20"/>
  <c r="AA193" i="20" s="1"/>
  <c r="V173" i="20"/>
  <c r="W172" i="20"/>
  <c r="W186" i="20"/>
  <c r="Z194" i="20" s="1"/>
  <c r="Z284" i="20" s="1"/>
  <c r="W189" i="20"/>
  <c r="AA194" i="20" s="1"/>
  <c r="AA284" i="20" s="1"/>
  <c r="A284" i="20" l="1"/>
  <c r="B177" i="20"/>
  <c r="C177" i="20"/>
  <c r="C172" i="20"/>
  <c r="A282" i="20"/>
  <c r="O265" i="20"/>
  <c r="C178" i="20"/>
  <c r="B178" i="20"/>
  <c r="N265" i="20"/>
  <c r="C174" i="20"/>
  <c r="Q265" i="20"/>
  <c r="C173" i="20"/>
  <c r="M265" i="20"/>
  <c r="R265" i="20"/>
  <c r="A285" i="20"/>
  <c r="F200" i="20"/>
  <c r="F205" i="20" s="1"/>
  <c r="F210" i="20" s="1"/>
  <c r="F215" i="20" s="1"/>
  <c r="F220" i="20" s="1"/>
  <c r="F225" i="20" s="1"/>
  <c r="F230" i="20" s="1"/>
  <c r="F235" i="20" s="1"/>
  <c r="F240" i="20" s="1"/>
  <c r="F245" i="20" s="1"/>
  <c r="F250" i="20" s="1"/>
  <c r="F255" i="20" s="1"/>
  <c r="F260" i="20" s="1"/>
  <c r="F265" i="20" s="1"/>
  <c r="F270" i="20" s="1"/>
  <c r="F275" i="20" s="1"/>
  <c r="F280" i="20" s="1"/>
  <c r="R285" i="20" s="1"/>
  <c r="A281" i="20"/>
  <c r="J193" i="20"/>
  <c r="S265" i="20" s="1"/>
  <c r="D1620" i="20" s="1"/>
  <c r="D1640" i="20" s="1"/>
  <c r="P265" i="20"/>
  <c r="X178" i="20"/>
  <c r="AA200" i="20"/>
  <c r="AA205" i="20" s="1"/>
  <c r="AA210" i="20" s="1"/>
  <c r="AA215" i="20" s="1"/>
  <c r="AA220" i="20" s="1"/>
  <c r="AA225" i="20" s="1"/>
  <c r="AA230" i="20" s="1"/>
  <c r="AA235" i="20" s="1"/>
  <c r="AA240" i="20" s="1"/>
  <c r="AA245" i="20" s="1"/>
  <c r="AA250" i="20" s="1"/>
  <c r="AA255" i="20" s="1"/>
  <c r="AA260" i="20" s="1"/>
  <c r="AA265" i="20" s="1"/>
  <c r="AA270" i="20" s="1"/>
  <c r="AA275" i="20" s="1"/>
  <c r="AA280" i="20" s="1"/>
  <c r="AM285" i="20" s="1"/>
  <c r="P283" i="20"/>
  <c r="A280" i="20"/>
  <c r="J283" i="20"/>
  <c r="S283" i="20" s="1"/>
  <c r="D1638" i="20" s="1"/>
  <c r="D1658" i="20" s="1"/>
  <c r="R283" i="20"/>
  <c r="E198" i="20"/>
  <c r="Q283" i="20"/>
  <c r="N283" i="20"/>
  <c r="M283" i="20"/>
  <c r="F198" i="20"/>
  <c r="A283" i="20"/>
  <c r="O283" i="20"/>
  <c r="W177" i="20"/>
  <c r="X173" i="20"/>
  <c r="AA199" i="20"/>
  <c r="AA204" i="20" s="1"/>
  <c r="AA209" i="20" s="1"/>
  <c r="AA214" i="20" s="1"/>
  <c r="AA219" i="20" s="1"/>
  <c r="AA224" i="20" s="1"/>
  <c r="AA229" i="20" s="1"/>
  <c r="AA234" i="20" s="1"/>
  <c r="AA239" i="20" s="1"/>
  <c r="AA244" i="20" s="1"/>
  <c r="AA249" i="20" s="1"/>
  <c r="AA254" i="20" s="1"/>
  <c r="AA259" i="20" s="1"/>
  <c r="AA264" i="20" s="1"/>
  <c r="AA269" i="20" s="1"/>
  <c r="AA274" i="20" s="1"/>
  <c r="AA279" i="20" s="1"/>
  <c r="AL285" i="20" s="1"/>
  <c r="V284" i="20"/>
  <c r="Z200" i="20"/>
  <c r="Z205" i="20" s="1"/>
  <c r="Z210" i="20" s="1"/>
  <c r="Z215" i="20" s="1"/>
  <c r="Z220" i="20" s="1"/>
  <c r="Z225" i="20" s="1"/>
  <c r="Z230" i="20" s="1"/>
  <c r="Z235" i="20" s="1"/>
  <c r="Z240" i="20" s="1"/>
  <c r="Z245" i="20" s="1"/>
  <c r="Z250" i="20" s="1"/>
  <c r="Z255" i="20" s="1"/>
  <c r="Z260" i="20" s="1"/>
  <c r="Z265" i="20" s="1"/>
  <c r="Z270" i="20" s="1"/>
  <c r="Z275" i="20" s="1"/>
  <c r="Z280" i="20" s="1"/>
  <c r="AJ284" i="20" s="1"/>
  <c r="V282" i="20"/>
  <c r="V281" i="20"/>
  <c r="Z199" i="20"/>
  <c r="Z204" i="20" s="1"/>
  <c r="Z209" i="20" s="1"/>
  <c r="Z214" i="20" s="1"/>
  <c r="Z219" i="20" s="1"/>
  <c r="Z224" i="20" s="1"/>
  <c r="Z229" i="20" s="1"/>
  <c r="Z234" i="20" s="1"/>
  <c r="Z239" i="20" s="1"/>
  <c r="Z244" i="20" s="1"/>
  <c r="Z249" i="20" s="1"/>
  <c r="Z254" i="20" s="1"/>
  <c r="Z259" i="20" s="1"/>
  <c r="Z264" i="20" s="1"/>
  <c r="Z269" i="20" s="1"/>
  <c r="Z274" i="20" s="1"/>
  <c r="Z279" i="20" s="1"/>
  <c r="AI284" i="20" s="1"/>
  <c r="AL265" i="20"/>
  <c r="AM265" i="20"/>
  <c r="AK265" i="20"/>
  <c r="AE193" i="20"/>
  <c r="AN265" i="20" s="1"/>
  <c r="Z283" i="20"/>
  <c r="AH265" i="20"/>
  <c r="AI265" i="20"/>
  <c r="AJ265" i="20"/>
  <c r="AA283" i="20"/>
  <c r="X177" i="20"/>
  <c r="X172" i="20"/>
  <c r="W178" i="20"/>
  <c r="X174" i="20"/>
  <c r="C179" i="20" l="1"/>
  <c r="B179" i="20"/>
  <c r="J198" i="20"/>
  <c r="S266" i="20" s="1"/>
  <c r="D1621" i="20" s="1"/>
  <c r="D1641" i="20" s="1"/>
  <c r="R266" i="20"/>
  <c r="E203" i="20"/>
  <c r="P266" i="20"/>
  <c r="Q266" i="20"/>
  <c r="O266" i="20"/>
  <c r="F203" i="20"/>
  <c r="N266" i="20"/>
  <c r="M266" i="20"/>
  <c r="AJ283" i="20"/>
  <c r="V283" i="20"/>
  <c r="AI283" i="20"/>
  <c r="AA198" i="20"/>
  <c r="AH283" i="20"/>
  <c r="X179" i="20"/>
  <c r="W179" i="20"/>
  <c r="AK283" i="20"/>
  <c r="V280" i="20"/>
  <c r="Z198" i="20"/>
  <c r="AL283" i="20"/>
  <c r="AM283" i="20"/>
  <c r="AE283" i="20"/>
  <c r="AN283" i="20" s="1"/>
  <c r="N267" i="20" l="1"/>
  <c r="O267" i="20"/>
  <c r="F208" i="20"/>
  <c r="M267" i="20"/>
  <c r="J203" i="20"/>
  <c r="S267" i="20" s="1"/>
  <c r="D1622" i="20" s="1"/>
  <c r="D1642" i="20" s="1"/>
  <c r="R267" i="20"/>
  <c r="E208" i="20"/>
  <c r="P267" i="20"/>
  <c r="Q267" i="20"/>
  <c r="AH266" i="20"/>
  <c r="AA203" i="20"/>
  <c r="AI266" i="20"/>
  <c r="AJ266" i="20"/>
  <c r="AM266" i="20"/>
  <c r="AL266" i="20"/>
  <c r="AK266" i="20"/>
  <c r="AE198" i="20"/>
  <c r="AN266" i="20" s="1"/>
  <c r="Z203" i="20"/>
  <c r="M268" i="20" l="1"/>
  <c r="F213" i="20"/>
  <c r="O268" i="20"/>
  <c r="N268" i="20"/>
  <c r="R268" i="20"/>
  <c r="J208" i="20"/>
  <c r="S268" i="20" s="1"/>
  <c r="D1623" i="20" s="1"/>
  <c r="D1643" i="20" s="1"/>
  <c r="Q268" i="20"/>
  <c r="E213" i="20"/>
  <c r="P268" i="20"/>
  <c r="AJ267" i="20"/>
  <c r="AA208" i="20"/>
  <c r="AH267" i="20"/>
  <c r="AI267" i="20"/>
  <c r="Z208" i="20"/>
  <c r="AE203" i="20"/>
  <c r="AN267" i="20" s="1"/>
  <c r="AM267" i="20"/>
  <c r="AL267" i="20"/>
  <c r="AK267" i="20"/>
  <c r="E218" i="20" l="1"/>
  <c r="J213" i="20"/>
  <c r="S269" i="20" s="1"/>
  <c r="D1624" i="20" s="1"/>
  <c r="D1644" i="20" s="1"/>
  <c r="P269" i="20"/>
  <c r="Q269" i="20"/>
  <c r="R269" i="20"/>
  <c r="N269" i="20"/>
  <c r="F218" i="20"/>
  <c r="M269" i="20"/>
  <c r="O269" i="20"/>
  <c r="AA213" i="20"/>
  <c r="AH268" i="20"/>
  <c r="AI268" i="20"/>
  <c r="AJ268" i="20"/>
  <c r="AL268" i="20"/>
  <c r="AE208" i="20"/>
  <c r="AN268" i="20" s="1"/>
  <c r="Z213" i="20"/>
  <c r="AM268" i="20"/>
  <c r="AK268" i="20"/>
  <c r="N270" i="20" l="1"/>
  <c r="F223" i="20"/>
  <c r="O270" i="20"/>
  <c r="M270" i="20"/>
  <c r="Q270" i="20"/>
  <c r="J218" i="20"/>
  <c r="S270" i="20" s="1"/>
  <c r="D1625" i="20" s="1"/>
  <c r="D1645" i="20" s="1"/>
  <c r="P270" i="20"/>
  <c r="R270" i="20"/>
  <c r="E223" i="20"/>
  <c r="AM269" i="20"/>
  <c r="Z218" i="20"/>
  <c r="AE213" i="20"/>
  <c r="AN269" i="20" s="1"/>
  <c r="AL269" i="20"/>
  <c r="AK269" i="20"/>
  <c r="AI269" i="20"/>
  <c r="AH269" i="20"/>
  <c r="AA218" i="20"/>
  <c r="AJ269" i="20"/>
  <c r="M271" i="20" l="1"/>
  <c r="N271" i="20"/>
  <c r="O271" i="20"/>
  <c r="F228" i="20"/>
  <c r="P271" i="20"/>
  <c r="J223" i="20"/>
  <c r="S271" i="20" s="1"/>
  <c r="D1626" i="20" s="1"/>
  <c r="D1646" i="20" s="1"/>
  <c r="Q271" i="20"/>
  <c r="R271" i="20"/>
  <c r="E228" i="20"/>
  <c r="AL270" i="20"/>
  <c r="Z223" i="20"/>
  <c r="AM270" i="20"/>
  <c r="AK270" i="20"/>
  <c r="AE218" i="20"/>
  <c r="AN270" i="20" s="1"/>
  <c r="AI270" i="20"/>
  <c r="AJ270" i="20"/>
  <c r="AH270" i="20"/>
  <c r="AA223" i="20"/>
  <c r="F233" i="20" l="1"/>
  <c r="N272" i="20"/>
  <c r="M272" i="20"/>
  <c r="O272" i="20"/>
  <c r="P272" i="20"/>
  <c r="Q272" i="20"/>
  <c r="E233" i="20"/>
  <c r="R272" i="20"/>
  <c r="J228" i="20"/>
  <c r="S272" i="20" s="1"/>
  <c r="D1627" i="20" s="1"/>
  <c r="D1647" i="20" s="1"/>
  <c r="Z228" i="20"/>
  <c r="AE223" i="20"/>
  <c r="AN271" i="20" s="1"/>
  <c r="AM271" i="20"/>
  <c r="AK271" i="20"/>
  <c r="AL271" i="20"/>
  <c r="AI271" i="20"/>
  <c r="AJ271" i="20"/>
  <c r="AA228" i="20"/>
  <c r="AH271" i="20"/>
  <c r="J233" i="20" l="1"/>
  <c r="S273" i="20" s="1"/>
  <c r="D1628" i="20" s="1"/>
  <c r="D1648" i="20" s="1"/>
  <c r="Q273" i="20"/>
  <c r="P273" i="20"/>
  <c r="R273" i="20"/>
  <c r="E238" i="20"/>
  <c r="O273" i="20"/>
  <c r="N273" i="20"/>
  <c r="F238" i="20"/>
  <c r="M273" i="20"/>
  <c r="AA233" i="20"/>
  <c r="AJ272" i="20"/>
  <c r="AH272" i="20"/>
  <c r="AI272" i="20"/>
  <c r="AK272" i="20"/>
  <c r="AE228" i="20"/>
  <c r="AN272" i="20" s="1"/>
  <c r="AM272" i="20"/>
  <c r="AL272" i="20"/>
  <c r="Z233" i="20"/>
  <c r="M274" i="20" l="1"/>
  <c r="N274" i="20"/>
  <c r="F243" i="20"/>
  <c r="O274" i="20"/>
  <c r="J238" i="20"/>
  <c r="S274" i="20" s="1"/>
  <c r="D1629" i="20" s="1"/>
  <c r="D1649" i="20" s="1"/>
  <c r="P274" i="20"/>
  <c r="Q274" i="20"/>
  <c r="R274" i="20"/>
  <c r="E243" i="20"/>
  <c r="AL273" i="20"/>
  <c r="AK273" i="20"/>
  <c r="AM273" i="20"/>
  <c r="AE233" i="20"/>
  <c r="AN273" i="20" s="1"/>
  <c r="Z238" i="20"/>
  <c r="AI273" i="20"/>
  <c r="AH273" i="20"/>
  <c r="AA238" i="20"/>
  <c r="AJ273" i="20"/>
  <c r="F248" i="20" l="1"/>
  <c r="N275" i="20"/>
  <c r="M275" i="20"/>
  <c r="O275" i="20"/>
  <c r="J243" i="20"/>
  <c r="S275" i="20" s="1"/>
  <c r="D1630" i="20" s="1"/>
  <c r="D1650" i="20" s="1"/>
  <c r="R275" i="20"/>
  <c r="P275" i="20"/>
  <c r="E248" i="20"/>
  <c r="Q275" i="20"/>
  <c r="AJ274" i="20"/>
  <c r="AH274" i="20"/>
  <c r="AI274" i="20"/>
  <c r="AA243" i="20"/>
  <c r="AL274" i="20"/>
  <c r="AE238" i="20"/>
  <c r="AN274" i="20" s="1"/>
  <c r="Z243" i="20"/>
  <c r="AK274" i="20"/>
  <c r="AM274" i="20"/>
  <c r="P276" i="20" l="1"/>
  <c r="R276" i="20"/>
  <c r="E253" i="20"/>
  <c r="Q276" i="20"/>
  <c r="J248" i="20"/>
  <c r="S276" i="20" s="1"/>
  <c r="D1631" i="20" s="1"/>
  <c r="D1651" i="20" s="1"/>
  <c r="N276" i="20"/>
  <c r="F253" i="20"/>
  <c r="O276" i="20"/>
  <c r="M276" i="20"/>
  <c r="AA248" i="20"/>
  <c r="AH275" i="20"/>
  <c r="AJ275" i="20"/>
  <c r="AI275" i="20"/>
  <c r="AM275" i="20"/>
  <c r="AL275" i="20"/>
  <c r="AK275" i="20"/>
  <c r="Z248" i="20"/>
  <c r="AE243" i="20"/>
  <c r="AN275" i="20" s="1"/>
  <c r="Q277" i="20" l="1"/>
  <c r="E258" i="20"/>
  <c r="J253" i="20"/>
  <c r="S277" i="20" s="1"/>
  <c r="D1632" i="20" s="1"/>
  <c r="D1652" i="20" s="1"/>
  <c r="P277" i="20"/>
  <c r="R277" i="20"/>
  <c r="F258" i="20"/>
  <c r="M277" i="20"/>
  <c r="O277" i="20"/>
  <c r="N277" i="20"/>
  <c r="AL276" i="20"/>
  <c r="AE248" i="20"/>
  <c r="AN276" i="20" s="1"/>
  <c r="Z253" i="20"/>
  <c r="AM276" i="20"/>
  <c r="AK276" i="20"/>
  <c r="AA253" i="20"/>
  <c r="AJ276" i="20"/>
  <c r="AH276" i="20"/>
  <c r="AI276" i="20"/>
  <c r="E263" i="20" l="1"/>
  <c r="Q278" i="20"/>
  <c r="J258" i="20"/>
  <c r="S278" i="20" s="1"/>
  <c r="D1633" i="20" s="1"/>
  <c r="D1653" i="20" s="1"/>
  <c r="R278" i="20"/>
  <c r="P278" i="20"/>
  <c r="O278" i="20"/>
  <c r="M278" i="20"/>
  <c r="F263" i="20"/>
  <c r="N278" i="20"/>
  <c r="AA258" i="20"/>
  <c r="AH277" i="20"/>
  <c r="AJ277" i="20"/>
  <c r="AI277" i="20"/>
  <c r="Z258" i="20"/>
  <c r="AE253" i="20"/>
  <c r="AN277" i="20" s="1"/>
  <c r="AK277" i="20"/>
  <c r="AM277" i="20"/>
  <c r="AL277" i="20"/>
  <c r="M279" i="20" l="1"/>
  <c r="O279" i="20"/>
  <c r="F268" i="20"/>
  <c r="N279" i="20"/>
  <c r="Q279" i="20"/>
  <c r="E268" i="20"/>
  <c r="R279" i="20"/>
  <c r="P279" i="20"/>
  <c r="J263" i="20"/>
  <c r="S279" i="20" s="1"/>
  <c r="D1634" i="20" s="1"/>
  <c r="D1654" i="20" s="1"/>
  <c r="AE258" i="20"/>
  <c r="AN278" i="20" s="1"/>
  <c r="AL278" i="20"/>
  <c r="AM278" i="20"/>
  <c r="AK278" i="20"/>
  <c r="Z263" i="20"/>
  <c r="AH278" i="20"/>
  <c r="AA263" i="20"/>
  <c r="AJ278" i="20"/>
  <c r="AI278" i="20"/>
  <c r="M280" i="20" l="1"/>
  <c r="O280" i="20"/>
  <c r="F273" i="20"/>
  <c r="N280" i="20"/>
  <c r="R280" i="20"/>
  <c r="E273" i="20"/>
  <c r="P280" i="20"/>
  <c r="J268" i="20"/>
  <c r="S280" i="20" s="1"/>
  <c r="D1635" i="20" s="1"/>
  <c r="D1655" i="20" s="1"/>
  <c r="Q280" i="20"/>
  <c r="AA268" i="20"/>
  <c r="AJ279" i="20"/>
  <c r="AI279" i="20"/>
  <c r="AH279" i="20"/>
  <c r="AK279" i="20"/>
  <c r="AL279" i="20"/>
  <c r="AM279" i="20"/>
  <c r="AE263" i="20"/>
  <c r="AN279" i="20" s="1"/>
  <c r="Z268" i="20"/>
  <c r="M281" i="20" l="1"/>
  <c r="O281" i="20"/>
  <c r="N281" i="20"/>
  <c r="F278" i="20"/>
  <c r="Q281" i="20"/>
  <c r="R281" i="20"/>
  <c r="E278" i="20"/>
  <c r="J273" i="20"/>
  <c r="S281" i="20" s="1"/>
  <c r="D1636" i="20" s="1"/>
  <c r="D1656" i="20" s="1"/>
  <c r="P281" i="20"/>
  <c r="AL280" i="20"/>
  <c r="AM280" i="20"/>
  <c r="AK280" i="20"/>
  <c r="AE268" i="20"/>
  <c r="AN280" i="20" s="1"/>
  <c r="Z273" i="20"/>
  <c r="AJ280" i="20"/>
  <c r="AI280" i="20"/>
  <c r="AH280" i="20"/>
  <c r="AA273" i="20"/>
  <c r="Q282" i="20" l="1"/>
  <c r="M284" i="20"/>
  <c r="S284" i="20"/>
  <c r="R282" i="20"/>
  <c r="J278" i="20"/>
  <c r="S282" i="20" s="1"/>
  <c r="D1637" i="20" s="1"/>
  <c r="D1657" i="20" s="1"/>
  <c r="D1660" i="20" s="1"/>
  <c r="P282" i="20"/>
  <c r="M282" i="20"/>
  <c r="P285" i="20"/>
  <c r="S285" i="20"/>
  <c r="N282" i="20"/>
  <c r="O282" i="20"/>
  <c r="AA278" i="20"/>
  <c r="AH281" i="20"/>
  <c r="AJ281" i="20"/>
  <c r="AI281" i="20"/>
  <c r="AM281" i="20"/>
  <c r="Z278" i="20"/>
  <c r="AL281" i="20"/>
  <c r="AK281" i="20"/>
  <c r="AE273" i="20"/>
  <c r="AN281" i="20" s="1"/>
  <c r="C280" i="20" l="1" a="1"/>
  <c r="C285" i="20" s="1"/>
  <c r="AJ282" i="20"/>
  <c r="AI282" i="20"/>
  <c r="AN285" i="20"/>
  <c r="AH282" i="20"/>
  <c r="AK285" i="20"/>
  <c r="AN284" i="20"/>
  <c r="AM282" i="20"/>
  <c r="AE278" i="20"/>
  <c r="AN282" i="20" s="1"/>
  <c r="AK282" i="20"/>
  <c r="AL282" i="20"/>
  <c r="AH284" i="20"/>
  <c r="C282" i="20" l="1"/>
  <c r="A269" i="20" s="1"/>
  <c r="C280" i="20"/>
  <c r="C284" i="20"/>
  <c r="C281" i="20"/>
  <c r="C283" i="20"/>
  <c r="X280" i="20" a="1"/>
  <c r="B267" i="20" l="1"/>
  <c r="A268" i="20"/>
  <c r="A262" i="20"/>
  <c r="B281" i="20"/>
  <c r="E289" i="20" s="1"/>
  <c r="E379" i="20" s="1"/>
  <c r="A376" i="20" s="1"/>
  <c r="B269" i="20"/>
  <c r="B280" i="20"/>
  <c r="E288" i="20" s="1"/>
  <c r="E378" i="20" s="1"/>
  <c r="A267" i="20"/>
  <c r="B283" i="20"/>
  <c r="F288" i="20" s="1"/>
  <c r="F378" i="20" s="1"/>
  <c r="B282" i="20"/>
  <c r="E290" i="20" s="1"/>
  <c r="E380" i="20" s="1"/>
  <c r="E295" i="20" s="1"/>
  <c r="E300" i="20" s="1"/>
  <c r="E305" i="20" s="1"/>
  <c r="E310" i="20" s="1"/>
  <c r="E315" i="20" s="1"/>
  <c r="E320" i="20" s="1"/>
  <c r="E325" i="20" s="1"/>
  <c r="E330" i="20" s="1"/>
  <c r="E335" i="20" s="1"/>
  <c r="E340" i="20" s="1"/>
  <c r="E345" i="20" s="1"/>
  <c r="E350" i="20" s="1"/>
  <c r="E355" i="20" s="1"/>
  <c r="E360" i="20" s="1"/>
  <c r="E365" i="20" s="1"/>
  <c r="E370" i="20" s="1"/>
  <c r="E375" i="20" s="1"/>
  <c r="O379" i="20" s="1"/>
  <c r="B285" i="20"/>
  <c r="F290" i="20" s="1"/>
  <c r="F380" i="20" s="1"/>
  <c r="F295" i="20" s="1"/>
  <c r="F300" i="20" s="1"/>
  <c r="F305" i="20" s="1"/>
  <c r="F310" i="20" s="1"/>
  <c r="F315" i="20" s="1"/>
  <c r="F320" i="20" s="1"/>
  <c r="F325" i="20" s="1"/>
  <c r="F330" i="20" s="1"/>
  <c r="F335" i="20" s="1"/>
  <c r="F340" i="20" s="1"/>
  <c r="F345" i="20" s="1"/>
  <c r="F350" i="20" s="1"/>
  <c r="F355" i="20" s="1"/>
  <c r="F360" i="20" s="1"/>
  <c r="F365" i="20" s="1"/>
  <c r="F370" i="20" s="1"/>
  <c r="F375" i="20" s="1"/>
  <c r="R380" i="20" s="1"/>
  <c r="B268" i="20"/>
  <c r="B284" i="20"/>
  <c r="F289" i="20" s="1"/>
  <c r="F379" i="20" s="1"/>
  <c r="X282" i="20"/>
  <c r="X281" i="20"/>
  <c r="X280" i="20"/>
  <c r="X284" i="20"/>
  <c r="X285" i="20"/>
  <c r="X283" i="20"/>
  <c r="C273" i="20" l="1"/>
  <c r="E294" i="20"/>
  <c r="E299" i="20" s="1"/>
  <c r="E304" i="20" s="1"/>
  <c r="E309" i="20" s="1"/>
  <c r="E314" i="20" s="1"/>
  <c r="E319" i="20" s="1"/>
  <c r="E324" i="20" s="1"/>
  <c r="E329" i="20" s="1"/>
  <c r="E334" i="20" s="1"/>
  <c r="E339" i="20" s="1"/>
  <c r="E344" i="20" s="1"/>
  <c r="E349" i="20" s="1"/>
  <c r="E354" i="20" s="1"/>
  <c r="E359" i="20" s="1"/>
  <c r="E364" i="20" s="1"/>
  <c r="E369" i="20" s="1"/>
  <c r="E374" i="20" s="1"/>
  <c r="N379" i="20" s="1"/>
  <c r="C268" i="20"/>
  <c r="W283" i="20"/>
  <c r="AA288" i="20" s="1"/>
  <c r="AA378" i="20" s="1"/>
  <c r="Q360" i="20"/>
  <c r="C272" i="20"/>
  <c r="B272" i="20"/>
  <c r="N360" i="20"/>
  <c r="B273" i="20"/>
  <c r="C267" i="20"/>
  <c r="A377" i="20"/>
  <c r="R360" i="20"/>
  <c r="P360" i="20"/>
  <c r="O360" i="20"/>
  <c r="A380" i="20"/>
  <c r="M360" i="20"/>
  <c r="F294" i="20"/>
  <c r="F299" i="20" s="1"/>
  <c r="F304" i="20" s="1"/>
  <c r="F309" i="20" s="1"/>
  <c r="F314" i="20" s="1"/>
  <c r="F319" i="20" s="1"/>
  <c r="F324" i="20" s="1"/>
  <c r="F329" i="20" s="1"/>
  <c r="F334" i="20" s="1"/>
  <c r="F339" i="20" s="1"/>
  <c r="F344" i="20" s="1"/>
  <c r="F349" i="20" s="1"/>
  <c r="F354" i="20" s="1"/>
  <c r="F359" i="20" s="1"/>
  <c r="F364" i="20" s="1"/>
  <c r="F369" i="20" s="1"/>
  <c r="F374" i="20" s="1"/>
  <c r="Q380" i="20" s="1"/>
  <c r="A379" i="20"/>
  <c r="J288" i="20"/>
  <c r="S360" i="20" s="1"/>
  <c r="E1620" i="20" s="1"/>
  <c r="E1640" i="20" s="1"/>
  <c r="C269" i="20"/>
  <c r="P378" i="20"/>
  <c r="R378" i="20"/>
  <c r="E293" i="20"/>
  <c r="J378" i="20"/>
  <c r="S378" i="20" s="1"/>
  <c r="E1638" i="20" s="1"/>
  <c r="E1658" i="20" s="1"/>
  <c r="A375" i="20"/>
  <c r="Q378" i="20"/>
  <c r="A378" i="20"/>
  <c r="O378" i="20"/>
  <c r="M378" i="20"/>
  <c r="N378" i="20"/>
  <c r="F293" i="20"/>
  <c r="W285" i="20"/>
  <c r="AA290" i="20" s="1"/>
  <c r="AA380" i="20" s="1"/>
  <c r="W280" i="20"/>
  <c r="Z288" i="20" s="1"/>
  <c r="W269" i="20"/>
  <c r="V262" i="20"/>
  <c r="V267" i="20"/>
  <c r="W284" i="20"/>
  <c r="AA289" i="20" s="1"/>
  <c r="AA379" i="20" s="1"/>
  <c r="V268" i="20"/>
  <c r="W281" i="20"/>
  <c r="Z289" i="20" s="1"/>
  <c r="Z379" i="20" s="1"/>
  <c r="W267" i="20"/>
  <c r="W268" i="20"/>
  <c r="W282" i="20"/>
  <c r="Z290" i="20" s="1"/>
  <c r="Z380" i="20" s="1"/>
  <c r="V269" i="20"/>
  <c r="C274" i="20" l="1"/>
  <c r="B274" i="20"/>
  <c r="P361" i="20"/>
  <c r="J293" i="20"/>
  <c r="S361" i="20" s="1"/>
  <c r="E1621" i="20" s="1"/>
  <c r="E1641" i="20" s="1"/>
  <c r="Q361" i="20"/>
  <c r="E298" i="20"/>
  <c r="R361" i="20"/>
  <c r="N361" i="20"/>
  <c r="M361" i="20"/>
  <c r="O361" i="20"/>
  <c r="F298" i="20"/>
  <c r="X273" i="20"/>
  <c r="X267" i="20"/>
  <c r="X272" i="20"/>
  <c r="W273" i="20"/>
  <c r="AH360" i="20"/>
  <c r="AK360" i="20"/>
  <c r="AL360" i="20"/>
  <c r="AM360" i="20"/>
  <c r="Z378" i="20"/>
  <c r="AE288" i="20"/>
  <c r="AN360" i="20" s="1"/>
  <c r="AI360" i="20"/>
  <c r="AA295" i="20"/>
  <c r="AA300" i="20" s="1"/>
  <c r="AA305" i="20" s="1"/>
  <c r="AA310" i="20" s="1"/>
  <c r="AA315" i="20" s="1"/>
  <c r="AA320" i="20" s="1"/>
  <c r="AA325" i="20" s="1"/>
  <c r="AA330" i="20" s="1"/>
  <c r="AA335" i="20" s="1"/>
  <c r="AA340" i="20" s="1"/>
  <c r="AA345" i="20" s="1"/>
  <c r="AA350" i="20" s="1"/>
  <c r="AA355" i="20" s="1"/>
  <c r="AA360" i="20" s="1"/>
  <c r="AA365" i="20" s="1"/>
  <c r="AA370" i="20" s="1"/>
  <c r="AA375" i="20" s="1"/>
  <c r="AM380" i="20" s="1"/>
  <c r="V380" i="20"/>
  <c r="W272" i="20"/>
  <c r="X268" i="20"/>
  <c r="AA293" i="20"/>
  <c r="AI378" i="20"/>
  <c r="AH378" i="20"/>
  <c r="V378" i="20"/>
  <c r="AJ378" i="20"/>
  <c r="AA294" i="20"/>
  <c r="AA299" i="20" s="1"/>
  <c r="AA304" i="20" s="1"/>
  <c r="AA309" i="20" s="1"/>
  <c r="AA314" i="20" s="1"/>
  <c r="AA319" i="20" s="1"/>
  <c r="AA324" i="20" s="1"/>
  <c r="AA329" i="20" s="1"/>
  <c r="AA334" i="20" s="1"/>
  <c r="AA339" i="20" s="1"/>
  <c r="AA344" i="20" s="1"/>
  <c r="AA349" i="20" s="1"/>
  <c r="AA354" i="20" s="1"/>
  <c r="AA359" i="20" s="1"/>
  <c r="AA364" i="20" s="1"/>
  <c r="AA369" i="20" s="1"/>
  <c r="AA374" i="20" s="1"/>
  <c r="AL380" i="20" s="1"/>
  <c r="V379" i="20"/>
  <c r="X269" i="20"/>
  <c r="Z295" i="20"/>
  <c r="Z300" i="20" s="1"/>
  <c r="Z305" i="20" s="1"/>
  <c r="Z310" i="20" s="1"/>
  <c r="Z315" i="20" s="1"/>
  <c r="Z320" i="20" s="1"/>
  <c r="Z325" i="20" s="1"/>
  <c r="Z330" i="20" s="1"/>
  <c r="Z335" i="20" s="1"/>
  <c r="Z340" i="20" s="1"/>
  <c r="Z345" i="20" s="1"/>
  <c r="Z350" i="20" s="1"/>
  <c r="Z355" i="20" s="1"/>
  <c r="Z360" i="20" s="1"/>
  <c r="Z365" i="20" s="1"/>
  <c r="Z370" i="20" s="1"/>
  <c r="Z375" i="20" s="1"/>
  <c r="AJ379" i="20" s="1"/>
  <c r="V377" i="20"/>
  <c r="Z294" i="20"/>
  <c r="Z299" i="20" s="1"/>
  <c r="Z304" i="20" s="1"/>
  <c r="Z309" i="20" s="1"/>
  <c r="Z314" i="20" s="1"/>
  <c r="Z319" i="20" s="1"/>
  <c r="Z324" i="20" s="1"/>
  <c r="Z329" i="20" s="1"/>
  <c r="Z334" i="20" s="1"/>
  <c r="Z339" i="20" s="1"/>
  <c r="Z344" i="20" s="1"/>
  <c r="Z349" i="20" s="1"/>
  <c r="Z354" i="20" s="1"/>
  <c r="Z359" i="20" s="1"/>
  <c r="Z364" i="20" s="1"/>
  <c r="Z369" i="20" s="1"/>
  <c r="Z374" i="20" s="1"/>
  <c r="AI379" i="20" s="1"/>
  <c r="V376" i="20"/>
  <c r="AJ360" i="20"/>
  <c r="J298" i="20" l="1"/>
  <c r="S362" i="20" s="1"/>
  <c r="E1622" i="20" s="1"/>
  <c r="E1642" i="20" s="1"/>
  <c r="Q362" i="20"/>
  <c r="P362" i="20"/>
  <c r="R362" i="20"/>
  <c r="E303" i="20"/>
  <c r="M362" i="20"/>
  <c r="F303" i="20"/>
  <c r="N362" i="20"/>
  <c r="O362" i="20"/>
  <c r="AL378" i="20"/>
  <c r="AE378" i="20"/>
  <c r="AN378" i="20" s="1"/>
  <c r="Z293" i="20"/>
  <c r="AK378" i="20"/>
  <c r="V375" i="20"/>
  <c r="AM378" i="20"/>
  <c r="AJ361" i="20"/>
  <c r="AA298" i="20"/>
  <c r="AI361" i="20"/>
  <c r="AH361" i="20"/>
  <c r="W274" i="20"/>
  <c r="X274" i="20"/>
  <c r="E308" i="20" l="1"/>
  <c r="J303" i="20"/>
  <c r="S363" i="20" s="1"/>
  <c r="E1623" i="20" s="1"/>
  <c r="E1643" i="20" s="1"/>
  <c r="Q363" i="20"/>
  <c r="R363" i="20"/>
  <c r="P363" i="20"/>
  <c r="N363" i="20"/>
  <c r="F308" i="20"/>
  <c r="O363" i="20"/>
  <c r="M363" i="20"/>
  <c r="AE293" i="20"/>
  <c r="AN361" i="20" s="1"/>
  <c r="AK361" i="20"/>
  <c r="AM361" i="20"/>
  <c r="AL361" i="20"/>
  <c r="Z298" i="20"/>
  <c r="AJ362" i="20"/>
  <c r="AA303" i="20"/>
  <c r="AH362" i="20"/>
  <c r="AI362" i="20"/>
  <c r="N364" i="20" l="1"/>
  <c r="M364" i="20"/>
  <c r="O364" i="20"/>
  <c r="F313" i="20"/>
  <c r="P364" i="20"/>
  <c r="R364" i="20"/>
  <c r="E313" i="20"/>
  <c r="J308" i="20"/>
  <c r="S364" i="20" s="1"/>
  <c r="E1624" i="20" s="1"/>
  <c r="E1644" i="20" s="1"/>
  <c r="Q364" i="20"/>
  <c r="AM362" i="20"/>
  <c r="AK362" i="20"/>
  <c r="Z303" i="20"/>
  <c r="AE298" i="20"/>
  <c r="AN362" i="20" s="1"/>
  <c r="AL362" i="20"/>
  <c r="AA308" i="20"/>
  <c r="AI363" i="20"/>
  <c r="AH363" i="20"/>
  <c r="AJ363" i="20"/>
  <c r="R365" i="20" l="1"/>
  <c r="P365" i="20"/>
  <c r="E318" i="20"/>
  <c r="J313" i="20"/>
  <c r="S365" i="20" s="1"/>
  <c r="E1625" i="20" s="1"/>
  <c r="E1645" i="20" s="1"/>
  <c r="Q365" i="20"/>
  <c r="M365" i="20"/>
  <c r="F318" i="20"/>
  <c r="N365" i="20"/>
  <c r="O365" i="20"/>
  <c r="Z308" i="20"/>
  <c r="AK363" i="20"/>
  <c r="AL363" i="20"/>
  <c r="AM363" i="20"/>
  <c r="AE303" i="20"/>
  <c r="AN363" i="20" s="1"/>
  <c r="AI364" i="20"/>
  <c r="AH364" i="20"/>
  <c r="AJ364" i="20"/>
  <c r="AA313" i="20"/>
  <c r="N366" i="20" l="1"/>
  <c r="F323" i="20"/>
  <c r="M366" i="20"/>
  <c r="O366" i="20"/>
  <c r="Q366" i="20"/>
  <c r="P366" i="20"/>
  <c r="R366" i="20"/>
  <c r="E323" i="20"/>
  <c r="J318" i="20"/>
  <c r="S366" i="20" s="1"/>
  <c r="E1626" i="20" s="1"/>
  <c r="E1646" i="20" s="1"/>
  <c r="AI365" i="20"/>
  <c r="AA318" i="20"/>
  <c r="AJ365" i="20"/>
  <c r="AH365" i="20"/>
  <c r="Z313" i="20"/>
  <c r="AK364" i="20"/>
  <c r="AM364" i="20"/>
  <c r="AE308" i="20"/>
  <c r="AN364" i="20" s="1"/>
  <c r="AL364" i="20"/>
  <c r="O367" i="20" l="1"/>
  <c r="M367" i="20"/>
  <c r="F328" i="20"/>
  <c r="N367" i="20"/>
  <c r="R367" i="20"/>
  <c r="Q367" i="20"/>
  <c r="E328" i="20"/>
  <c r="P367" i="20"/>
  <c r="J323" i="20"/>
  <c r="S367" i="20" s="1"/>
  <c r="E1627" i="20" s="1"/>
  <c r="E1647" i="20" s="1"/>
  <c r="Z318" i="20"/>
  <c r="AL365" i="20"/>
  <c r="AM365" i="20"/>
  <c r="AK365" i="20"/>
  <c r="AE313" i="20"/>
  <c r="AN365" i="20" s="1"/>
  <c r="AJ366" i="20"/>
  <c r="AH366" i="20"/>
  <c r="AI366" i="20"/>
  <c r="AA323" i="20"/>
  <c r="N368" i="20" l="1"/>
  <c r="F333" i="20"/>
  <c r="M368" i="20"/>
  <c r="O368" i="20"/>
  <c r="E333" i="20"/>
  <c r="J328" i="20"/>
  <c r="S368" i="20" s="1"/>
  <c r="E1628" i="20" s="1"/>
  <c r="E1648" i="20" s="1"/>
  <c r="Q368" i="20"/>
  <c r="P368" i="20"/>
  <c r="R368" i="20"/>
  <c r="AA328" i="20"/>
  <c r="AH367" i="20"/>
  <c r="AI367" i="20"/>
  <c r="AJ367" i="20"/>
  <c r="AK366" i="20"/>
  <c r="AM366" i="20"/>
  <c r="Z323" i="20"/>
  <c r="AE318" i="20"/>
  <c r="AN366" i="20" s="1"/>
  <c r="AL366" i="20"/>
  <c r="F338" i="20" l="1"/>
  <c r="N369" i="20"/>
  <c r="M369" i="20"/>
  <c r="O369" i="20"/>
  <c r="P369" i="20"/>
  <c r="Q369" i="20"/>
  <c r="E338" i="20"/>
  <c r="J333" i="20"/>
  <c r="S369" i="20" s="1"/>
  <c r="E1629" i="20" s="1"/>
  <c r="E1649" i="20" s="1"/>
  <c r="R369" i="20"/>
  <c r="AJ368" i="20"/>
  <c r="AA333" i="20"/>
  <c r="AH368" i="20"/>
  <c r="AI368" i="20"/>
  <c r="AM367" i="20"/>
  <c r="AE323" i="20"/>
  <c r="AN367" i="20" s="1"/>
  <c r="Z328" i="20"/>
  <c r="AK367" i="20"/>
  <c r="AL367" i="20"/>
  <c r="R370" i="20" l="1"/>
  <c r="Q370" i="20"/>
  <c r="P370" i="20"/>
  <c r="J338" i="20"/>
  <c r="S370" i="20" s="1"/>
  <c r="E1630" i="20" s="1"/>
  <c r="E1650" i="20" s="1"/>
  <c r="E343" i="20"/>
  <c r="M370" i="20"/>
  <c r="O370" i="20"/>
  <c r="F343" i="20"/>
  <c r="N370" i="20"/>
  <c r="AM368" i="20"/>
  <c r="AL368" i="20"/>
  <c r="AE328" i="20"/>
  <c r="AN368" i="20" s="1"/>
  <c r="Z333" i="20"/>
  <c r="AK368" i="20"/>
  <c r="AH369" i="20"/>
  <c r="AJ369" i="20"/>
  <c r="AI369" i="20"/>
  <c r="AA338" i="20"/>
  <c r="Q371" i="20" l="1"/>
  <c r="P371" i="20"/>
  <c r="E348" i="20"/>
  <c r="J343" i="20"/>
  <c r="S371" i="20" s="1"/>
  <c r="E1631" i="20" s="1"/>
  <c r="E1651" i="20" s="1"/>
  <c r="R371" i="20"/>
  <c r="M371" i="20"/>
  <c r="O371" i="20"/>
  <c r="F348" i="20"/>
  <c r="N371" i="20"/>
  <c r="AJ370" i="20"/>
  <c r="AA343" i="20"/>
  <c r="AI370" i="20"/>
  <c r="AH370" i="20"/>
  <c r="Z338" i="20"/>
  <c r="AM369" i="20"/>
  <c r="AE333" i="20"/>
  <c r="AN369" i="20" s="1"/>
  <c r="AL369" i="20"/>
  <c r="AK369" i="20"/>
  <c r="N372" i="20" l="1"/>
  <c r="O372" i="20"/>
  <c r="F353" i="20"/>
  <c r="M372" i="20"/>
  <c r="J348" i="20"/>
  <c r="S372" i="20" s="1"/>
  <c r="E1632" i="20" s="1"/>
  <c r="E1652" i="20" s="1"/>
  <c r="Q372" i="20"/>
  <c r="R372" i="20"/>
  <c r="P372" i="20"/>
  <c r="E353" i="20"/>
  <c r="Z343" i="20"/>
  <c r="AK370" i="20"/>
  <c r="AE338" i="20"/>
  <c r="AN370" i="20" s="1"/>
  <c r="AL370" i="20"/>
  <c r="AM370" i="20"/>
  <c r="AA348" i="20"/>
  <c r="AI371" i="20"/>
  <c r="AH371" i="20"/>
  <c r="AJ371" i="20"/>
  <c r="M373" i="20" l="1"/>
  <c r="O373" i="20"/>
  <c r="N373" i="20"/>
  <c r="F358" i="20"/>
  <c r="Q373" i="20"/>
  <c r="P373" i="20"/>
  <c r="E358" i="20"/>
  <c r="J353" i="20"/>
  <c r="S373" i="20" s="1"/>
  <c r="E1633" i="20" s="1"/>
  <c r="E1653" i="20" s="1"/>
  <c r="R373" i="20"/>
  <c r="AA353" i="20"/>
  <c r="AH372" i="20"/>
  <c r="AJ372" i="20"/>
  <c r="AI372" i="20"/>
  <c r="Z348" i="20"/>
  <c r="AL371" i="20"/>
  <c r="AE343" i="20"/>
  <c r="AN371" i="20" s="1"/>
  <c r="AK371" i="20"/>
  <c r="AM371" i="20"/>
  <c r="F363" i="20" l="1"/>
  <c r="M374" i="20"/>
  <c r="N374" i="20"/>
  <c r="O374" i="20"/>
  <c r="P374" i="20"/>
  <c r="R374" i="20"/>
  <c r="Q374" i="20"/>
  <c r="E363" i="20"/>
  <c r="J358" i="20"/>
  <c r="S374" i="20" s="1"/>
  <c r="E1634" i="20" s="1"/>
  <c r="E1654" i="20" s="1"/>
  <c r="Z353" i="20"/>
  <c r="AK372" i="20"/>
  <c r="AM372" i="20"/>
  <c r="AE348" i="20"/>
  <c r="AN372" i="20" s="1"/>
  <c r="AL372" i="20"/>
  <c r="AA358" i="20"/>
  <c r="AI373" i="20"/>
  <c r="AJ373" i="20"/>
  <c r="AH373" i="20"/>
  <c r="Q375" i="20" l="1"/>
  <c r="P375" i="20"/>
  <c r="R375" i="20"/>
  <c r="E368" i="20"/>
  <c r="J363" i="20"/>
  <c r="S375" i="20" s="1"/>
  <c r="E1635" i="20" s="1"/>
  <c r="E1655" i="20" s="1"/>
  <c r="M375" i="20"/>
  <c r="O375" i="20"/>
  <c r="N375" i="20"/>
  <c r="F368" i="20"/>
  <c r="AI374" i="20"/>
  <c r="AH374" i="20"/>
  <c r="AA363" i="20"/>
  <c r="AJ374" i="20"/>
  <c r="AL373" i="20"/>
  <c r="AM373" i="20"/>
  <c r="Z358" i="20"/>
  <c r="AK373" i="20"/>
  <c r="AE353" i="20"/>
  <c r="AN373" i="20" s="1"/>
  <c r="Q376" i="20" l="1"/>
  <c r="E373" i="20"/>
  <c r="J368" i="20"/>
  <c r="S376" i="20" s="1"/>
  <c r="E1636" i="20" s="1"/>
  <c r="E1656" i="20" s="1"/>
  <c r="R376" i="20"/>
  <c r="P376" i="20"/>
  <c r="N376" i="20"/>
  <c r="F373" i="20"/>
  <c r="M376" i="20"/>
  <c r="O376" i="20"/>
  <c r="AE358" i="20"/>
  <c r="AN374" i="20" s="1"/>
  <c r="AL374" i="20"/>
  <c r="AK374" i="20"/>
  <c r="AM374" i="20"/>
  <c r="Z363" i="20"/>
  <c r="AI375" i="20"/>
  <c r="AJ375" i="20"/>
  <c r="AA368" i="20"/>
  <c r="AH375" i="20"/>
  <c r="Q377" i="20" l="1"/>
  <c r="P377" i="20"/>
  <c r="J373" i="20"/>
  <c r="S377" i="20" s="1"/>
  <c r="E1637" i="20" s="1"/>
  <c r="E1657" i="20" s="1"/>
  <c r="E1660" i="20" s="1"/>
  <c r="R377" i="20"/>
  <c r="S379" i="20"/>
  <c r="M379" i="20"/>
  <c r="S380" i="20"/>
  <c r="N377" i="20"/>
  <c r="M377" i="20"/>
  <c r="O377" i="20"/>
  <c r="P380" i="20"/>
  <c r="AH376" i="20"/>
  <c r="AA373" i="20"/>
  <c r="AI376" i="20"/>
  <c r="AJ376" i="20"/>
  <c r="AE363" i="20"/>
  <c r="AN375" i="20" s="1"/>
  <c r="AL375" i="20"/>
  <c r="AK375" i="20"/>
  <c r="Z368" i="20"/>
  <c r="AM375" i="20"/>
  <c r="C375" i="20" l="1" a="1"/>
  <c r="AK380" i="20"/>
  <c r="AH377" i="20"/>
  <c r="AJ377" i="20"/>
  <c r="AI377" i="20"/>
  <c r="AN380" i="20"/>
  <c r="AL376" i="20"/>
  <c r="Z373" i="20"/>
  <c r="AK376" i="20"/>
  <c r="AM376" i="20"/>
  <c r="AE368" i="20"/>
  <c r="AN376" i="20" s="1"/>
  <c r="C376" i="20" l="1"/>
  <c r="C377" i="20"/>
  <c r="C378" i="20"/>
  <c r="C379" i="20"/>
  <c r="C380" i="20"/>
  <c r="C375" i="20"/>
  <c r="AM377" i="20"/>
  <c r="AL377" i="20"/>
  <c r="AE373" i="20"/>
  <c r="AN377" i="20" s="1"/>
  <c r="AK377" i="20"/>
  <c r="AN379" i="20"/>
  <c r="AH379" i="20"/>
  <c r="B380" i="20" l="1"/>
  <c r="F385" i="20" s="1"/>
  <c r="F475" i="20" s="1"/>
  <c r="F390" i="20" s="1"/>
  <c r="F395" i="20" s="1"/>
  <c r="F400" i="20" s="1"/>
  <c r="F405" i="20" s="1"/>
  <c r="F410" i="20" s="1"/>
  <c r="F415" i="20" s="1"/>
  <c r="F420" i="20" s="1"/>
  <c r="F425" i="20" s="1"/>
  <c r="F430" i="20" s="1"/>
  <c r="F435" i="20" s="1"/>
  <c r="F440" i="20" s="1"/>
  <c r="F445" i="20" s="1"/>
  <c r="F450" i="20" s="1"/>
  <c r="F455" i="20" s="1"/>
  <c r="F460" i="20" s="1"/>
  <c r="F465" i="20" s="1"/>
  <c r="F470" i="20" s="1"/>
  <c r="R475" i="20" s="1"/>
  <c r="A357" i="20"/>
  <c r="A362" i="20"/>
  <c r="B364" i="20"/>
  <c r="B375" i="20"/>
  <c r="E383" i="20" s="1"/>
  <c r="B379" i="20"/>
  <c r="F384" i="20" s="1"/>
  <c r="F474" i="20" s="1"/>
  <c r="B378" i="20"/>
  <c r="F383" i="20" s="1"/>
  <c r="B377" i="20"/>
  <c r="E385" i="20" s="1"/>
  <c r="E475" i="20" s="1"/>
  <c r="A364" i="20"/>
  <c r="B363" i="20"/>
  <c r="X375" i="20" a="1"/>
  <c r="X376" i="20" s="1"/>
  <c r="A363" i="20"/>
  <c r="B376" i="20"/>
  <c r="E384" i="20" s="1"/>
  <c r="E474" i="20" s="1"/>
  <c r="B362" i="20"/>
  <c r="A475" i="20" l="1"/>
  <c r="F473" i="20"/>
  <c r="O455" i="20"/>
  <c r="M455" i="20"/>
  <c r="N455" i="20"/>
  <c r="X380" i="20"/>
  <c r="A471" i="20"/>
  <c r="E389" i="20"/>
  <c r="E394" i="20" s="1"/>
  <c r="E399" i="20" s="1"/>
  <c r="E404" i="20" s="1"/>
  <c r="E409" i="20" s="1"/>
  <c r="E414" i="20" s="1"/>
  <c r="E419" i="20" s="1"/>
  <c r="E424" i="20" s="1"/>
  <c r="E429" i="20" s="1"/>
  <c r="E434" i="20" s="1"/>
  <c r="E439" i="20" s="1"/>
  <c r="E444" i="20" s="1"/>
  <c r="E449" i="20" s="1"/>
  <c r="E454" i="20" s="1"/>
  <c r="E459" i="20" s="1"/>
  <c r="E464" i="20" s="1"/>
  <c r="E469" i="20" s="1"/>
  <c r="N474" i="20" s="1"/>
  <c r="Q455" i="20"/>
  <c r="J383" i="20"/>
  <c r="S455" i="20" s="1"/>
  <c r="F1620" i="20" s="1"/>
  <c r="F1640" i="20" s="1"/>
  <c r="R455" i="20"/>
  <c r="E473" i="20"/>
  <c r="P455" i="20"/>
  <c r="X375" i="20"/>
  <c r="A474" i="20"/>
  <c r="F389" i="20"/>
  <c r="F394" i="20" s="1"/>
  <c r="F399" i="20" s="1"/>
  <c r="F404" i="20" s="1"/>
  <c r="F409" i="20" s="1"/>
  <c r="F414" i="20" s="1"/>
  <c r="F419" i="20" s="1"/>
  <c r="F424" i="20" s="1"/>
  <c r="F429" i="20" s="1"/>
  <c r="F434" i="20" s="1"/>
  <c r="F439" i="20" s="1"/>
  <c r="F444" i="20" s="1"/>
  <c r="F449" i="20" s="1"/>
  <c r="F454" i="20" s="1"/>
  <c r="F459" i="20" s="1"/>
  <c r="F464" i="20" s="1"/>
  <c r="F469" i="20" s="1"/>
  <c r="Q475" i="20" s="1"/>
  <c r="C368" i="20"/>
  <c r="B368" i="20"/>
  <c r="C362" i="20"/>
  <c r="C367" i="20"/>
  <c r="X379" i="20"/>
  <c r="V363" i="20" s="1"/>
  <c r="X377" i="20"/>
  <c r="B367" i="20"/>
  <c r="C363" i="20"/>
  <c r="C364" i="20"/>
  <c r="X378" i="20"/>
  <c r="E390" i="20"/>
  <c r="E395" i="20" s="1"/>
  <c r="E400" i="20" s="1"/>
  <c r="E405" i="20" s="1"/>
  <c r="E410" i="20" s="1"/>
  <c r="E415" i="20" s="1"/>
  <c r="E420" i="20" s="1"/>
  <c r="E425" i="20" s="1"/>
  <c r="E430" i="20" s="1"/>
  <c r="E435" i="20" s="1"/>
  <c r="E440" i="20" s="1"/>
  <c r="E445" i="20" s="1"/>
  <c r="E450" i="20" s="1"/>
  <c r="E455" i="20" s="1"/>
  <c r="E460" i="20" s="1"/>
  <c r="E465" i="20" s="1"/>
  <c r="E470" i="20" s="1"/>
  <c r="O474" i="20" s="1"/>
  <c r="A472" i="20"/>
  <c r="V364" i="20" l="1"/>
  <c r="W376" i="20"/>
  <c r="Z384" i="20" s="1"/>
  <c r="Z474" i="20" s="1"/>
  <c r="Z389" i="20" s="1"/>
  <c r="Z394" i="20" s="1"/>
  <c r="Z399" i="20" s="1"/>
  <c r="Z404" i="20" s="1"/>
  <c r="Z409" i="20" s="1"/>
  <c r="Z414" i="20" s="1"/>
  <c r="Z419" i="20" s="1"/>
  <c r="Z424" i="20" s="1"/>
  <c r="Z429" i="20" s="1"/>
  <c r="Z434" i="20" s="1"/>
  <c r="Z439" i="20" s="1"/>
  <c r="Z444" i="20" s="1"/>
  <c r="Z449" i="20" s="1"/>
  <c r="Z454" i="20" s="1"/>
  <c r="Z459" i="20" s="1"/>
  <c r="Z464" i="20" s="1"/>
  <c r="Z469" i="20" s="1"/>
  <c r="AI474" i="20" s="1"/>
  <c r="C369" i="20"/>
  <c r="B369" i="20"/>
  <c r="W379" i="20"/>
  <c r="AA384" i="20" s="1"/>
  <c r="AA474" i="20" s="1"/>
  <c r="V474" i="20" s="1"/>
  <c r="W363" i="20"/>
  <c r="W378" i="20"/>
  <c r="AA383" i="20" s="1"/>
  <c r="AA473" i="20" s="1"/>
  <c r="W362" i="20"/>
  <c r="V362" i="20"/>
  <c r="X367" i="20" s="1"/>
  <c r="W380" i="20"/>
  <c r="AA385" i="20" s="1"/>
  <c r="AA475" i="20" s="1"/>
  <c r="V475" i="20" s="1"/>
  <c r="W375" i="20"/>
  <c r="Z383" i="20" s="1"/>
  <c r="V357" i="20"/>
  <c r="W364" i="20"/>
  <c r="W377" i="20"/>
  <c r="Z385" i="20" s="1"/>
  <c r="Z475" i="20" s="1"/>
  <c r="V472" i="20" s="1"/>
  <c r="A470" i="20"/>
  <c r="R473" i="20"/>
  <c r="J473" i="20"/>
  <c r="S473" i="20" s="1"/>
  <c r="F1638" i="20" s="1"/>
  <c r="F1658" i="20" s="1"/>
  <c r="P473" i="20"/>
  <c r="E388" i="20"/>
  <c r="Q473" i="20"/>
  <c r="O473" i="20"/>
  <c r="A473" i="20"/>
  <c r="M473" i="20"/>
  <c r="F388" i="20"/>
  <c r="N473" i="20"/>
  <c r="V471" i="20" l="1"/>
  <c r="X362" i="20"/>
  <c r="AA389" i="20"/>
  <c r="AA394" i="20" s="1"/>
  <c r="AA399" i="20" s="1"/>
  <c r="AA404" i="20" s="1"/>
  <c r="AA409" i="20" s="1"/>
  <c r="AA414" i="20" s="1"/>
  <c r="AA419" i="20" s="1"/>
  <c r="AA424" i="20" s="1"/>
  <c r="AA429" i="20" s="1"/>
  <c r="AA434" i="20" s="1"/>
  <c r="AA439" i="20" s="1"/>
  <c r="AA444" i="20" s="1"/>
  <c r="AA449" i="20" s="1"/>
  <c r="AA454" i="20" s="1"/>
  <c r="AA459" i="20" s="1"/>
  <c r="AA464" i="20" s="1"/>
  <c r="AA469" i="20" s="1"/>
  <c r="AL475" i="20" s="1"/>
  <c r="AL455" i="20"/>
  <c r="Z473" i="20"/>
  <c r="AL473" i="20" s="1"/>
  <c r="X368" i="20"/>
  <c r="AH455" i="20"/>
  <c r="AJ455" i="20"/>
  <c r="X364" i="20"/>
  <c r="W368" i="20"/>
  <c r="AI455" i="20"/>
  <c r="W367" i="20"/>
  <c r="X363" i="20"/>
  <c r="AA390" i="20"/>
  <c r="AA395" i="20" s="1"/>
  <c r="AA400" i="20" s="1"/>
  <c r="AA405" i="20" s="1"/>
  <c r="AA410" i="20" s="1"/>
  <c r="AA415" i="20" s="1"/>
  <c r="AA420" i="20" s="1"/>
  <c r="AA425" i="20" s="1"/>
  <c r="AA430" i="20" s="1"/>
  <c r="AA435" i="20" s="1"/>
  <c r="AA440" i="20" s="1"/>
  <c r="AA445" i="20" s="1"/>
  <c r="AA450" i="20" s="1"/>
  <c r="AA455" i="20" s="1"/>
  <c r="AA460" i="20" s="1"/>
  <c r="AA465" i="20" s="1"/>
  <c r="AA470" i="20" s="1"/>
  <c r="AM475" i="20" s="1"/>
  <c r="AK455" i="20"/>
  <c r="Z390" i="20"/>
  <c r="Z395" i="20" s="1"/>
  <c r="Z400" i="20" s="1"/>
  <c r="Z405" i="20" s="1"/>
  <c r="Z410" i="20" s="1"/>
  <c r="Z415" i="20" s="1"/>
  <c r="Z420" i="20" s="1"/>
  <c r="Z425" i="20" s="1"/>
  <c r="Z430" i="20" s="1"/>
  <c r="Z435" i="20" s="1"/>
  <c r="Z440" i="20" s="1"/>
  <c r="Z445" i="20" s="1"/>
  <c r="Z450" i="20" s="1"/>
  <c r="Z455" i="20" s="1"/>
  <c r="Z460" i="20" s="1"/>
  <c r="Z465" i="20" s="1"/>
  <c r="Z470" i="20" s="1"/>
  <c r="AJ474" i="20" s="1"/>
  <c r="AE383" i="20"/>
  <c r="AN455" i="20" s="1"/>
  <c r="AM455" i="20"/>
  <c r="E393" i="20"/>
  <c r="J388" i="20"/>
  <c r="S456" i="20" s="1"/>
  <c r="F1621" i="20" s="1"/>
  <c r="F1641" i="20" s="1"/>
  <c r="P456" i="20"/>
  <c r="Q456" i="20"/>
  <c r="R456" i="20"/>
  <c r="M456" i="20"/>
  <c r="F393" i="20"/>
  <c r="O456" i="20"/>
  <c r="N456" i="20"/>
  <c r="AA388" i="20"/>
  <c r="V473" i="20"/>
  <c r="AJ473" i="20"/>
  <c r="AH473" i="20"/>
  <c r="AI473" i="20"/>
  <c r="V470" i="20" l="1"/>
  <c r="AE473" i="20"/>
  <c r="AN473" i="20" s="1"/>
  <c r="AK473" i="20"/>
  <c r="Z388" i="20"/>
  <c r="Z393" i="20" s="1"/>
  <c r="AM473" i="20"/>
  <c r="X369" i="20"/>
  <c r="W369" i="20"/>
  <c r="F398" i="20"/>
  <c r="O457" i="20"/>
  <c r="N457" i="20"/>
  <c r="M457" i="20"/>
  <c r="P457" i="20"/>
  <c r="Q457" i="20"/>
  <c r="J393" i="20"/>
  <c r="S457" i="20" s="1"/>
  <c r="F1622" i="20" s="1"/>
  <c r="F1642" i="20" s="1"/>
  <c r="E398" i="20"/>
  <c r="R457" i="20"/>
  <c r="AA393" i="20"/>
  <c r="AI456" i="20"/>
  <c r="AH456" i="20"/>
  <c r="AJ456" i="20"/>
  <c r="AL456" i="20" l="1"/>
  <c r="AK456" i="20"/>
  <c r="AM456" i="20"/>
  <c r="AE388" i="20"/>
  <c r="AN456" i="20" s="1"/>
  <c r="P458" i="20"/>
  <c r="E403" i="20"/>
  <c r="J398" i="20"/>
  <c r="S458" i="20" s="1"/>
  <c r="F1623" i="20" s="1"/>
  <c r="F1643" i="20" s="1"/>
  <c r="R458" i="20"/>
  <c r="Q458" i="20"/>
  <c r="O458" i="20"/>
  <c r="M458" i="20"/>
  <c r="F403" i="20"/>
  <c r="N458" i="20"/>
  <c r="AJ457" i="20"/>
  <c r="AH457" i="20"/>
  <c r="AI457" i="20"/>
  <c r="AA398" i="20"/>
  <c r="AE393" i="20"/>
  <c r="AN457" i="20" s="1"/>
  <c r="AK457" i="20"/>
  <c r="AM457" i="20"/>
  <c r="Z398" i="20"/>
  <c r="AL457" i="20"/>
  <c r="E408" i="20" l="1"/>
  <c r="Q459" i="20"/>
  <c r="P459" i="20"/>
  <c r="J403" i="20"/>
  <c r="S459" i="20" s="1"/>
  <c r="F1624" i="20" s="1"/>
  <c r="F1644" i="20" s="1"/>
  <c r="R459" i="20"/>
  <c r="N459" i="20"/>
  <c r="M459" i="20"/>
  <c r="F408" i="20"/>
  <c r="O459" i="20"/>
  <c r="AH458" i="20"/>
  <c r="AJ458" i="20"/>
  <c r="AI458" i="20"/>
  <c r="AA403" i="20"/>
  <c r="Z403" i="20"/>
  <c r="AK458" i="20"/>
  <c r="AL458" i="20"/>
  <c r="AM458" i="20"/>
  <c r="AE398" i="20"/>
  <c r="AN458" i="20" s="1"/>
  <c r="M460" i="20" l="1"/>
  <c r="N460" i="20"/>
  <c r="O460" i="20"/>
  <c r="F413" i="20"/>
  <c r="P460" i="20"/>
  <c r="E413" i="20"/>
  <c r="Q460" i="20"/>
  <c r="R460" i="20"/>
  <c r="J408" i="20"/>
  <c r="S460" i="20" s="1"/>
  <c r="F1625" i="20" s="1"/>
  <c r="F1645" i="20" s="1"/>
  <c r="AA408" i="20"/>
  <c r="AH459" i="20"/>
  <c r="AI459" i="20"/>
  <c r="AJ459" i="20"/>
  <c r="Z408" i="20"/>
  <c r="AL459" i="20"/>
  <c r="AM459" i="20"/>
  <c r="AK459" i="20"/>
  <c r="AE403" i="20"/>
  <c r="AN459" i="20" s="1"/>
  <c r="F418" i="20" l="1"/>
  <c r="M461" i="20"/>
  <c r="N461" i="20"/>
  <c r="O461" i="20"/>
  <c r="E418" i="20"/>
  <c r="R461" i="20"/>
  <c r="P461" i="20"/>
  <c r="Q461" i="20"/>
  <c r="J413" i="20"/>
  <c r="S461" i="20" s="1"/>
  <c r="F1626" i="20" s="1"/>
  <c r="F1646" i="20" s="1"/>
  <c r="AL460" i="20"/>
  <c r="AK460" i="20"/>
  <c r="AE408" i="20"/>
  <c r="AN460" i="20" s="1"/>
  <c r="AM460" i="20"/>
  <c r="Z413" i="20"/>
  <c r="AJ460" i="20"/>
  <c r="AI460" i="20"/>
  <c r="AH460" i="20"/>
  <c r="AA413" i="20"/>
  <c r="P462" i="20" l="1"/>
  <c r="E423" i="20"/>
  <c r="J418" i="20"/>
  <c r="S462" i="20" s="1"/>
  <c r="F1627" i="20" s="1"/>
  <c r="F1647" i="20" s="1"/>
  <c r="Q462" i="20"/>
  <c r="R462" i="20"/>
  <c r="F423" i="20"/>
  <c r="N462" i="20"/>
  <c r="O462" i="20"/>
  <c r="M462" i="20"/>
  <c r="AM461" i="20"/>
  <c r="AE413" i="20"/>
  <c r="AN461" i="20" s="1"/>
  <c r="AK461" i="20"/>
  <c r="AL461" i="20"/>
  <c r="Z418" i="20"/>
  <c r="AJ461" i="20"/>
  <c r="AI461" i="20"/>
  <c r="AA418" i="20"/>
  <c r="AH461" i="20"/>
  <c r="N463" i="20" l="1"/>
  <c r="F428" i="20"/>
  <c r="O463" i="20"/>
  <c r="M463" i="20"/>
  <c r="J423" i="20"/>
  <c r="S463" i="20" s="1"/>
  <c r="F1628" i="20" s="1"/>
  <c r="F1648" i="20" s="1"/>
  <c r="P463" i="20"/>
  <c r="Q463" i="20"/>
  <c r="R463" i="20"/>
  <c r="E428" i="20"/>
  <c r="AL462" i="20"/>
  <c r="AE418" i="20"/>
  <c r="AN462" i="20" s="1"/>
  <c r="AM462" i="20"/>
  <c r="Z423" i="20"/>
  <c r="AK462" i="20"/>
  <c r="AI462" i="20"/>
  <c r="AA423" i="20"/>
  <c r="AH462" i="20"/>
  <c r="AJ462" i="20"/>
  <c r="O464" i="20" l="1"/>
  <c r="N464" i="20"/>
  <c r="M464" i="20"/>
  <c r="F433" i="20"/>
  <c r="Q464" i="20"/>
  <c r="P464" i="20"/>
  <c r="J428" i="20"/>
  <c r="S464" i="20" s="1"/>
  <c r="F1629" i="20" s="1"/>
  <c r="F1649" i="20" s="1"/>
  <c r="R464" i="20"/>
  <c r="E433" i="20"/>
  <c r="Z428" i="20"/>
  <c r="AE423" i="20"/>
  <c r="AN463" i="20" s="1"/>
  <c r="AM463" i="20"/>
  <c r="AK463" i="20"/>
  <c r="AL463" i="20"/>
  <c r="AJ463" i="20"/>
  <c r="AA428" i="20"/>
  <c r="AH463" i="20"/>
  <c r="AI463" i="20"/>
  <c r="M465" i="20" l="1"/>
  <c r="N465" i="20"/>
  <c r="O465" i="20"/>
  <c r="F438" i="20"/>
  <c r="R465" i="20"/>
  <c r="E438" i="20"/>
  <c r="J433" i="20"/>
  <c r="S465" i="20" s="1"/>
  <c r="F1630" i="20" s="1"/>
  <c r="F1650" i="20" s="1"/>
  <c r="Q465" i="20"/>
  <c r="P465" i="20"/>
  <c r="AH464" i="20"/>
  <c r="AI464" i="20"/>
  <c r="AA433" i="20"/>
  <c r="AJ464" i="20"/>
  <c r="Z433" i="20"/>
  <c r="AE428" i="20"/>
  <c r="AN464" i="20" s="1"/>
  <c r="AK464" i="20"/>
  <c r="AL464" i="20"/>
  <c r="AM464" i="20"/>
  <c r="M466" i="20" l="1"/>
  <c r="N466" i="20"/>
  <c r="O466" i="20"/>
  <c r="F443" i="20"/>
  <c r="P466" i="20"/>
  <c r="Q466" i="20"/>
  <c r="E443" i="20"/>
  <c r="J438" i="20"/>
  <c r="S466" i="20" s="1"/>
  <c r="F1631" i="20" s="1"/>
  <c r="F1651" i="20" s="1"/>
  <c r="R466" i="20"/>
  <c r="AE433" i="20"/>
  <c r="AN465" i="20" s="1"/>
  <c r="AM465" i="20"/>
  <c r="AK465" i="20"/>
  <c r="Z438" i="20"/>
  <c r="AL465" i="20"/>
  <c r="AI465" i="20"/>
  <c r="AA438" i="20"/>
  <c r="AJ465" i="20"/>
  <c r="AH465" i="20"/>
  <c r="M467" i="20" l="1"/>
  <c r="N467" i="20"/>
  <c r="F448" i="20"/>
  <c r="O467" i="20"/>
  <c r="P467" i="20"/>
  <c r="E448" i="20"/>
  <c r="R467" i="20"/>
  <c r="J443" i="20"/>
  <c r="S467" i="20" s="1"/>
  <c r="F1632" i="20" s="1"/>
  <c r="F1652" i="20" s="1"/>
  <c r="Q467" i="20"/>
  <c r="Z443" i="20"/>
  <c r="AE438" i="20"/>
  <c r="AN466" i="20" s="1"/>
  <c r="AL466" i="20"/>
  <c r="AK466" i="20"/>
  <c r="AM466" i="20"/>
  <c r="AH466" i="20"/>
  <c r="AA443" i="20"/>
  <c r="AJ466" i="20"/>
  <c r="AI466" i="20"/>
  <c r="N468" i="20" l="1"/>
  <c r="M468" i="20"/>
  <c r="O468" i="20"/>
  <c r="F453" i="20"/>
  <c r="J448" i="20"/>
  <c r="S468" i="20" s="1"/>
  <c r="F1633" i="20" s="1"/>
  <c r="F1653" i="20" s="1"/>
  <c r="E453" i="20"/>
  <c r="R468" i="20"/>
  <c r="Q468" i="20"/>
  <c r="P468" i="20"/>
  <c r="AA448" i="20"/>
  <c r="AI467" i="20"/>
  <c r="AJ467" i="20"/>
  <c r="AH467" i="20"/>
  <c r="Z448" i="20"/>
  <c r="AE443" i="20"/>
  <c r="AN467" i="20" s="1"/>
  <c r="AL467" i="20"/>
  <c r="AM467" i="20"/>
  <c r="AK467" i="20"/>
  <c r="M469" i="20" l="1"/>
  <c r="F458" i="20"/>
  <c r="N469" i="20"/>
  <c r="O469" i="20"/>
  <c r="Q469" i="20"/>
  <c r="R469" i="20"/>
  <c r="E458" i="20"/>
  <c r="P469" i="20"/>
  <c r="J453" i="20"/>
  <c r="S469" i="20" s="1"/>
  <c r="F1634" i="20" s="1"/>
  <c r="F1654" i="20" s="1"/>
  <c r="Z453" i="20"/>
  <c r="AM468" i="20"/>
  <c r="AK468" i="20"/>
  <c r="AL468" i="20"/>
  <c r="AE448" i="20"/>
  <c r="AN468" i="20" s="1"/>
  <c r="AH468" i="20"/>
  <c r="AI468" i="20"/>
  <c r="AJ468" i="20"/>
  <c r="AA453" i="20"/>
  <c r="J458" i="20" l="1"/>
  <c r="S470" i="20" s="1"/>
  <c r="F1635" i="20" s="1"/>
  <c r="F1655" i="20" s="1"/>
  <c r="R470" i="20"/>
  <c r="P470" i="20"/>
  <c r="E463" i="20"/>
  <c r="Q470" i="20"/>
  <c r="N470" i="20"/>
  <c r="O470" i="20"/>
  <c r="M470" i="20"/>
  <c r="F463" i="20"/>
  <c r="AI469" i="20"/>
  <c r="AH469" i="20"/>
  <c r="AA458" i="20"/>
  <c r="AJ469" i="20"/>
  <c r="AK469" i="20"/>
  <c r="Z458" i="20"/>
  <c r="AM469" i="20"/>
  <c r="AL469" i="20"/>
  <c r="AE453" i="20"/>
  <c r="AN469" i="20" s="1"/>
  <c r="Q471" i="20" l="1"/>
  <c r="R471" i="20"/>
  <c r="E468" i="20"/>
  <c r="P471" i="20"/>
  <c r="J463" i="20"/>
  <c r="S471" i="20" s="1"/>
  <c r="F1636" i="20" s="1"/>
  <c r="F1656" i="20" s="1"/>
  <c r="N471" i="20"/>
  <c r="M471" i="20"/>
  <c r="F468" i="20"/>
  <c r="O471" i="20"/>
  <c r="AM470" i="20"/>
  <c r="AK470" i="20"/>
  <c r="AL470" i="20"/>
  <c r="AE458" i="20"/>
  <c r="AN470" i="20" s="1"/>
  <c r="Z463" i="20"/>
  <c r="AA463" i="20"/>
  <c r="AH470" i="20"/>
  <c r="AJ470" i="20"/>
  <c r="AI470" i="20"/>
  <c r="J468" i="20" l="1"/>
  <c r="S472" i="20" s="1"/>
  <c r="F1637" i="20" s="1"/>
  <c r="F1657" i="20" s="1"/>
  <c r="F1660" i="20" s="1"/>
  <c r="P472" i="20"/>
  <c r="S474" i="20"/>
  <c r="Q472" i="20"/>
  <c r="M474" i="20"/>
  <c r="R472" i="20"/>
  <c r="O472" i="20"/>
  <c r="P475" i="20"/>
  <c r="M472" i="20"/>
  <c r="N472" i="20"/>
  <c r="S475" i="20"/>
  <c r="AA468" i="20"/>
  <c r="AI471" i="20"/>
  <c r="AH471" i="20"/>
  <c r="AJ471" i="20"/>
  <c r="AK471" i="20"/>
  <c r="AM471" i="20"/>
  <c r="AE463" i="20"/>
  <c r="AN471" i="20" s="1"/>
  <c r="Z468" i="20"/>
  <c r="AL471" i="20"/>
  <c r="C470" i="20" l="1" a="1"/>
  <c r="C474" i="20" s="1"/>
  <c r="AI472" i="20"/>
  <c r="AJ472" i="20"/>
  <c r="AK475" i="20"/>
  <c r="AN475" i="20"/>
  <c r="AH472" i="20"/>
  <c r="AE468" i="20"/>
  <c r="AN472" i="20" s="1"/>
  <c r="AK472" i="20"/>
  <c r="AN474" i="20"/>
  <c r="AH474" i="20"/>
  <c r="AM472" i="20"/>
  <c r="AL472" i="20"/>
  <c r="C475" i="20" l="1"/>
  <c r="C470" i="20"/>
  <c r="C473" i="20"/>
  <c r="C471" i="20"/>
  <c r="A458" i="20" s="1"/>
  <c r="C472" i="20"/>
  <c r="X470" i="20" a="1"/>
  <c r="X475" i="20" s="1"/>
  <c r="B459" i="20"/>
  <c r="B470" i="20" l="1"/>
  <c r="E478" i="20" s="1"/>
  <c r="E568" i="20" s="1"/>
  <c r="B458" i="20"/>
  <c r="A457" i="20"/>
  <c r="C462" i="20" s="1"/>
  <c r="B474" i="20"/>
  <c r="F479" i="20" s="1"/>
  <c r="F569" i="20" s="1"/>
  <c r="F484" i="20" s="1"/>
  <c r="F489" i="20" s="1"/>
  <c r="F494" i="20" s="1"/>
  <c r="F499" i="20" s="1"/>
  <c r="F504" i="20" s="1"/>
  <c r="F509" i="20" s="1"/>
  <c r="F514" i="20" s="1"/>
  <c r="F519" i="20" s="1"/>
  <c r="F524" i="20" s="1"/>
  <c r="F529" i="20" s="1"/>
  <c r="F534" i="20" s="1"/>
  <c r="F539" i="20" s="1"/>
  <c r="F544" i="20" s="1"/>
  <c r="F549" i="20" s="1"/>
  <c r="F554" i="20" s="1"/>
  <c r="F559" i="20" s="1"/>
  <c r="F564" i="20" s="1"/>
  <c r="Q570" i="20" s="1"/>
  <c r="B457" i="20"/>
  <c r="A452" i="20"/>
  <c r="A459" i="20"/>
  <c r="B473" i="20"/>
  <c r="F478" i="20" s="1"/>
  <c r="F568" i="20" s="1"/>
  <c r="X470" i="20"/>
  <c r="X473" i="20"/>
  <c r="X472" i="20"/>
  <c r="X471" i="20"/>
  <c r="X474" i="20"/>
  <c r="B471" i="20"/>
  <c r="E479" i="20" s="1"/>
  <c r="E569" i="20" s="1"/>
  <c r="A566" i="20" s="1"/>
  <c r="B472" i="20"/>
  <c r="E480" i="20" s="1"/>
  <c r="E570" i="20" s="1"/>
  <c r="E485" i="20" s="1"/>
  <c r="E490" i="20" s="1"/>
  <c r="E495" i="20" s="1"/>
  <c r="E500" i="20" s="1"/>
  <c r="E505" i="20" s="1"/>
  <c r="E510" i="20" s="1"/>
  <c r="E515" i="20" s="1"/>
  <c r="E520" i="20" s="1"/>
  <c r="E525" i="20" s="1"/>
  <c r="E530" i="20" s="1"/>
  <c r="E535" i="20" s="1"/>
  <c r="E540" i="20" s="1"/>
  <c r="E545" i="20" s="1"/>
  <c r="E550" i="20" s="1"/>
  <c r="E555" i="20" s="1"/>
  <c r="E560" i="20" s="1"/>
  <c r="E565" i="20" s="1"/>
  <c r="O569" i="20" s="1"/>
  <c r="B475" i="20"/>
  <c r="F480" i="20" s="1"/>
  <c r="F570" i="20" s="1"/>
  <c r="B462" i="20" l="1"/>
  <c r="C459" i="20"/>
  <c r="A569" i="20"/>
  <c r="C457" i="20"/>
  <c r="W472" i="20"/>
  <c r="Z480" i="20" s="1"/>
  <c r="Z570" i="20" s="1"/>
  <c r="Z485" i="20" s="1"/>
  <c r="Z490" i="20" s="1"/>
  <c r="Z495" i="20" s="1"/>
  <c r="Z500" i="20" s="1"/>
  <c r="Z505" i="20" s="1"/>
  <c r="Z510" i="20" s="1"/>
  <c r="Z515" i="20" s="1"/>
  <c r="Z520" i="20" s="1"/>
  <c r="Z525" i="20" s="1"/>
  <c r="Z530" i="20" s="1"/>
  <c r="Z535" i="20" s="1"/>
  <c r="Z540" i="20" s="1"/>
  <c r="Z545" i="20" s="1"/>
  <c r="Z550" i="20" s="1"/>
  <c r="Z555" i="20" s="1"/>
  <c r="Z560" i="20" s="1"/>
  <c r="Z565" i="20" s="1"/>
  <c r="AJ569" i="20" s="1"/>
  <c r="B463" i="20"/>
  <c r="C458" i="20"/>
  <c r="C463" i="20"/>
  <c r="V452" i="20"/>
  <c r="W459" i="20"/>
  <c r="W458" i="20"/>
  <c r="V459" i="20"/>
  <c r="W475" i="20"/>
  <c r="AA480" i="20" s="1"/>
  <c r="AA570" i="20" s="1"/>
  <c r="V457" i="20"/>
  <c r="W457" i="20"/>
  <c r="W470" i="20"/>
  <c r="Z478" i="20" s="1"/>
  <c r="Z568" i="20" s="1"/>
  <c r="W474" i="20"/>
  <c r="AA479" i="20" s="1"/>
  <c r="AA569" i="20" s="1"/>
  <c r="V569" i="20" s="1"/>
  <c r="W471" i="20"/>
  <c r="Z479" i="20" s="1"/>
  <c r="Z569" i="20" s="1"/>
  <c r="V566" i="20" s="1"/>
  <c r="W473" i="20"/>
  <c r="AA478" i="20" s="1"/>
  <c r="A570" i="20"/>
  <c r="F485" i="20"/>
  <c r="F490" i="20" s="1"/>
  <c r="F495" i="20" s="1"/>
  <c r="F500" i="20" s="1"/>
  <c r="F505" i="20" s="1"/>
  <c r="F510" i="20" s="1"/>
  <c r="F515" i="20" s="1"/>
  <c r="F520" i="20" s="1"/>
  <c r="F525" i="20" s="1"/>
  <c r="F530" i="20" s="1"/>
  <c r="F535" i="20" s="1"/>
  <c r="F540" i="20" s="1"/>
  <c r="F545" i="20" s="1"/>
  <c r="F550" i="20" s="1"/>
  <c r="F555" i="20" s="1"/>
  <c r="F560" i="20" s="1"/>
  <c r="F565" i="20" s="1"/>
  <c r="R570" i="20" s="1"/>
  <c r="E484" i="20"/>
  <c r="E489" i="20" s="1"/>
  <c r="E494" i="20" s="1"/>
  <c r="E499" i="20" s="1"/>
  <c r="E504" i="20" s="1"/>
  <c r="E509" i="20" s="1"/>
  <c r="E514" i="20" s="1"/>
  <c r="E519" i="20" s="1"/>
  <c r="E524" i="20" s="1"/>
  <c r="E529" i="20" s="1"/>
  <c r="E534" i="20" s="1"/>
  <c r="E539" i="20" s="1"/>
  <c r="E544" i="20" s="1"/>
  <c r="E549" i="20" s="1"/>
  <c r="E554" i="20" s="1"/>
  <c r="E559" i="20" s="1"/>
  <c r="E564" i="20" s="1"/>
  <c r="N569" i="20" s="1"/>
  <c r="M550" i="20"/>
  <c r="P550" i="20"/>
  <c r="J478" i="20"/>
  <c r="S550" i="20" s="1"/>
  <c r="G1620" i="20" s="1"/>
  <c r="G1640" i="20" s="1"/>
  <c r="V458" i="20"/>
  <c r="R550" i="20"/>
  <c r="A567" i="20"/>
  <c r="O550" i="20"/>
  <c r="N550" i="20"/>
  <c r="Q550" i="20"/>
  <c r="N568" i="20"/>
  <c r="M568" i="20"/>
  <c r="A568" i="20"/>
  <c r="F483" i="20"/>
  <c r="O568" i="20"/>
  <c r="R568" i="20"/>
  <c r="E483" i="20"/>
  <c r="P568" i="20"/>
  <c r="A565" i="20"/>
  <c r="Q568" i="20"/>
  <c r="J568" i="20"/>
  <c r="S568" i="20" s="1"/>
  <c r="G1638" i="20" s="1"/>
  <c r="G1658" i="20" s="1"/>
  <c r="C464" i="20" l="1"/>
  <c r="V567" i="20"/>
  <c r="B464" i="20"/>
  <c r="X463" i="20"/>
  <c r="X458" i="20"/>
  <c r="AK550" i="20"/>
  <c r="AM550" i="20"/>
  <c r="AJ550" i="20"/>
  <c r="AL550" i="20"/>
  <c r="Z484" i="20"/>
  <c r="Z489" i="20" s="1"/>
  <c r="Z494" i="20" s="1"/>
  <c r="Z499" i="20" s="1"/>
  <c r="Z504" i="20" s="1"/>
  <c r="Z509" i="20" s="1"/>
  <c r="Z514" i="20" s="1"/>
  <c r="Z519" i="20" s="1"/>
  <c r="Z524" i="20" s="1"/>
  <c r="Z529" i="20" s="1"/>
  <c r="Z534" i="20" s="1"/>
  <c r="Z539" i="20" s="1"/>
  <c r="Z544" i="20" s="1"/>
  <c r="Z549" i="20" s="1"/>
  <c r="Z554" i="20" s="1"/>
  <c r="Z559" i="20" s="1"/>
  <c r="Z564" i="20" s="1"/>
  <c r="AI569" i="20" s="1"/>
  <c r="AA484" i="20"/>
  <c r="AA489" i="20" s="1"/>
  <c r="AA494" i="20" s="1"/>
  <c r="AA499" i="20" s="1"/>
  <c r="AA504" i="20" s="1"/>
  <c r="AA509" i="20" s="1"/>
  <c r="AA514" i="20" s="1"/>
  <c r="AA519" i="20" s="1"/>
  <c r="AA524" i="20" s="1"/>
  <c r="AA529" i="20" s="1"/>
  <c r="AA534" i="20" s="1"/>
  <c r="AA539" i="20" s="1"/>
  <c r="AA544" i="20" s="1"/>
  <c r="AA549" i="20" s="1"/>
  <c r="AA554" i="20" s="1"/>
  <c r="AA559" i="20" s="1"/>
  <c r="AA564" i="20" s="1"/>
  <c r="AL570" i="20" s="1"/>
  <c r="AI550" i="20"/>
  <c r="AA568" i="20"/>
  <c r="AI568" i="20" s="1"/>
  <c r="W463" i="20"/>
  <c r="AE478" i="20"/>
  <c r="AN550" i="20" s="1"/>
  <c r="AA485" i="20"/>
  <c r="AA490" i="20" s="1"/>
  <c r="AA495" i="20" s="1"/>
  <c r="AA500" i="20" s="1"/>
  <c r="AA505" i="20" s="1"/>
  <c r="AA510" i="20" s="1"/>
  <c r="AA515" i="20" s="1"/>
  <c r="AA520" i="20" s="1"/>
  <c r="AA525" i="20" s="1"/>
  <c r="AA530" i="20" s="1"/>
  <c r="AA535" i="20" s="1"/>
  <c r="AA540" i="20" s="1"/>
  <c r="AA545" i="20" s="1"/>
  <c r="AA550" i="20" s="1"/>
  <c r="AA555" i="20" s="1"/>
  <c r="AA560" i="20" s="1"/>
  <c r="AA565" i="20" s="1"/>
  <c r="AM570" i="20" s="1"/>
  <c r="V570" i="20"/>
  <c r="X459" i="20"/>
  <c r="AH550" i="20"/>
  <c r="X457" i="20"/>
  <c r="X462" i="20"/>
  <c r="W462" i="20"/>
  <c r="R551" i="20"/>
  <c r="Q551" i="20"/>
  <c r="E488" i="20"/>
  <c r="P551" i="20"/>
  <c r="J483" i="20"/>
  <c r="S551" i="20" s="1"/>
  <c r="G1621" i="20" s="1"/>
  <c r="G1641" i="20" s="1"/>
  <c r="M551" i="20"/>
  <c r="F488" i="20"/>
  <c r="O551" i="20"/>
  <c r="N551" i="20"/>
  <c r="AM568" i="20"/>
  <c r="Z483" i="20"/>
  <c r="AK568" i="20"/>
  <c r="AL568" i="20"/>
  <c r="V565" i="20"/>
  <c r="X464" i="20" l="1"/>
  <c r="AA483" i="20"/>
  <c r="AJ551" i="20" s="1"/>
  <c r="AJ568" i="20"/>
  <c r="AE568" i="20"/>
  <c r="AN568" i="20" s="1"/>
  <c r="AH568" i="20"/>
  <c r="W464" i="20"/>
  <c r="V568" i="20"/>
  <c r="F493" i="20"/>
  <c r="N552" i="20"/>
  <c r="M552" i="20"/>
  <c r="O552" i="20"/>
  <c r="E493" i="20"/>
  <c r="J488" i="20"/>
  <c r="S552" i="20" s="1"/>
  <c r="G1622" i="20" s="1"/>
  <c r="G1642" i="20" s="1"/>
  <c r="Q552" i="20"/>
  <c r="R552" i="20"/>
  <c r="P552" i="20"/>
  <c r="Z488" i="20"/>
  <c r="AK551" i="20"/>
  <c r="AM551" i="20"/>
  <c r="AL551" i="20"/>
  <c r="AE483" i="20" l="1"/>
  <c r="AN551" i="20" s="1"/>
  <c r="AA488" i="20"/>
  <c r="AA493" i="20" s="1"/>
  <c r="AH551" i="20"/>
  <c r="AI551" i="20"/>
  <c r="P553" i="20"/>
  <c r="E498" i="20"/>
  <c r="Q553" i="20"/>
  <c r="J493" i="20"/>
  <c r="S553" i="20" s="1"/>
  <c r="G1623" i="20" s="1"/>
  <c r="G1643" i="20" s="1"/>
  <c r="R553" i="20"/>
  <c r="F498" i="20"/>
  <c r="N553" i="20"/>
  <c r="O553" i="20"/>
  <c r="M553" i="20"/>
  <c r="Z493" i="20"/>
  <c r="AK552" i="20"/>
  <c r="AM552" i="20"/>
  <c r="AL552" i="20"/>
  <c r="AE488" i="20"/>
  <c r="AN552" i="20" s="1"/>
  <c r="AH552" i="20" l="1"/>
  <c r="AJ552" i="20"/>
  <c r="AI552" i="20"/>
  <c r="P554" i="20"/>
  <c r="E503" i="20"/>
  <c r="R554" i="20"/>
  <c r="J498" i="20"/>
  <c r="S554" i="20" s="1"/>
  <c r="G1624" i="20" s="1"/>
  <c r="G1644" i="20" s="1"/>
  <c r="Q554" i="20"/>
  <c r="F503" i="20"/>
  <c r="O554" i="20"/>
  <c r="M554" i="20"/>
  <c r="N554" i="20"/>
  <c r="AH553" i="20"/>
  <c r="AA498" i="20"/>
  <c r="AI553" i="20"/>
  <c r="AJ553" i="20"/>
  <c r="Z498" i="20"/>
  <c r="AE493" i="20"/>
  <c r="AN553" i="20" s="1"/>
  <c r="AM553" i="20"/>
  <c r="AK553" i="20"/>
  <c r="AL553" i="20"/>
  <c r="J503" i="20" l="1"/>
  <c r="S555" i="20" s="1"/>
  <c r="G1625" i="20" s="1"/>
  <c r="G1645" i="20" s="1"/>
  <c r="R555" i="20"/>
  <c r="Q555" i="20"/>
  <c r="P555" i="20"/>
  <c r="E508" i="20"/>
  <c r="O555" i="20"/>
  <c r="M555" i="20"/>
  <c r="N555" i="20"/>
  <c r="F508" i="20"/>
  <c r="AK554" i="20"/>
  <c r="AM554" i="20"/>
  <c r="Z503" i="20"/>
  <c r="AL554" i="20"/>
  <c r="AE498" i="20"/>
  <c r="AN554" i="20" s="1"/>
  <c r="AJ554" i="20"/>
  <c r="AA503" i="20"/>
  <c r="AH554" i="20"/>
  <c r="AI554" i="20"/>
  <c r="J508" i="20" l="1"/>
  <c r="S556" i="20" s="1"/>
  <c r="G1626" i="20" s="1"/>
  <c r="G1646" i="20" s="1"/>
  <c r="E513" i="20"/>
  <c r="P556" i="20"/>
  <c r="Q556" i="20"/>
  <c r="R556" i="20"/>
  <c r="F513" i="20"/>
  <c r="O556" i="20"/>
  <c r="M556" i="20"/>
  <c r="N556" i="20"/>
  <c r="AH555" i="20"/>
  <c r="AA508" i="20"/>
  <c r="AJ555" i="20"/>
  <c r="AI555" i="20"/>
  <c r="AL555" i="20"/>
  <c r="AM555" i="20"/>
  <c r="AK555" i="20"/>
  <c r="AE503" i="20"/>
  <c r="AN555" i="20" s="1"/>
  <c r="Z508" i="20"/>
  <c r="N557" i="20" l="1"/>
  <c r="M557" i="20"/>
  <c r="O557" i="20"/>
  <c r="F518" i="20"/>
  <c r="Q557" i="20"/>
  <c r="P557" i="20"/>
  <c r="R557" i="20"/>
  <c r="E518" i="20"/>
  <c r="J513" i="20"/>
  <c r="S557" i="20" s="1"/>
  <c r="G1627" i="20" s="1"/>
  <c r="G1647" i="20" s="1"/>
  <c r="AI556" i="20"/>
  <c r="AA513" i="20"/>
  <c r="AH556" i="20"/>
  <c r="AJ556" i="20"/>
  <c r="AM556" i="20"/>
  <c r="AL556" i="20"/>
  <c r="AE508" i="20"/>
  <c r="AN556" i="20" s="1"/>
  <c r="Z513" i="20"/>
  <c r="AK556" i="20"/>
  <c r="Q558" i="20" l="1"/>
  <c r="R558" i="20"/>
  <c r="P558" i="20"/>
  <c r="E523" i="20"/>
  <c r="J518" i="20"/>
  <c r="S558" i="20" s="1"/>
  <c r="G1628" i="20" s="1"/>
  <c r="G1648" i="20" s="1"/>
  <c r="F523" i="20"/>
  <c r="N558" i="20"/>
  <c r="M558" i="20"/>
  <c r="O558" i="20"/>
  <c r="AA518" i="20"/>
  <c r="AH557" i="20"/>
  <c r="AI557" i="20"/>
  <c r="AJ557" i="20"/>
  <c r="AK557" i="20"/>
  <c r="AM557" i="20"/>
  <c r="Z518" i="20"/>
  <c r="AL557" i="20"/>
  <c r="AE513" i="20"/>
  <c r="AN557" i="20" s="1"/>
  <c r="E528" i="20" l="1"/>
  <c r="Q559" i="20"/>
  <c r="P559" i="20"/>
  <c r="J523" i="20"/>
  <c r="S559" i="20" s="1"/>
  <c r="G1629" i="20" s="1"/>
  <c r="G1649" i="20" s="1"/>
  <c r="R559" i="20"/>
  <c r="N559" i="20"/>
  <c r="O559" i="20"/>
  <c r="F528" i="20"/>
  <c r="M559" i="20"/>
  <c r="AL558" i="20"/>
  <c r="AM558" i="20"/>
  <c r="AK558" i="20"/>
  <c r="Z523" i="20"/>
  <c r="AE518" i="20"/>
  <c r="AN558" i="20" s="1"/>
  <c r="AJ558" i="20"/>
  <c r="AI558" i="20"/>
  <c r="AH558" i="20"/>
  <c r="AA523" i="20"/>
  <c r="N560" i="20" l="1"/>
  <c r="M560" i="20"/>
  <c r="O560" i="20"/>
  <c r="F533" i="20"/>
  <c r="R560" i="20"/>
  <c r="Q560" i="20"/>
  <c r="E533" i="20"/>
  <c r="P560" i="20"/>
  <c r="J528" i="20"/>
  <c r="S560" i="20" s="1"/>
  <c r="G1630" i="20" s="1"/>
  <c r="G1650" i="20" s="1"/>
  <c r="AK559" i="20"/>
  <c r="Z528" i="20"/>
  <c r="AE523" i="20"/>
  <c r="AN559" i="20" s="1"/>
  <c r="AM559" i="20"/>
  <c r="AL559" i="20"/>
  <c r="AA528" i="20"/>
  <c r="AI559" i="20"/>
  <c r="AH559" i="20"/>
  <c r="AJ559" i="20"/>
  <c r="O561" i="20" l="1"/>
  <c r="M561" i="20"/>
  <c r="N561" i="20"/>
  <c r="F538" i="20"/>
  <c r="E538" i="20"/>
  <c r="J533" i="20"/>
  <c r="S561" i="20" s="1"/>
  <c r="G1631" i="20" s="1"/>
  <c r="G1651" i="20" s="1"/>
  <c r="P561" i="20"/>
  <c r="Q561" i="20"/>
  <c r="R561" i="20"/>
  <c r="AJ560" i="20"/>
  <c r="AA533" i="20"/>
  <c r="AH560" i="20"/>
  <c r="AI560" i="20"/>
  <c r="Z533" i="20"/>
  <c r="AK560" i="20"/>
  <c r="AM560" i="20"/>
  <c r="AE528" i="20"/>
  <c r="AN560" i="20" s="1"/>
  <c r="AL560" i="20"/>
  <c r="M562" i="20" l="1"/>
  <c r="F543" i="20"/>
  <c r="N562" i="20"/>
  <c r="O562" i="20"/>
  <c r="Q562" i="20"/>
  <c r="R562" i="20"/>
  <c r="P562" i="20"/>
  <c r="J538" i="20"/>
  <c r="S562" i="20" s="1"/>
  <c r="G1632" i="20" s="1"/>
  <c r="G1652" i="20" s="1"/>
  <c r="E543" i="20"/>
  <c r="AE533" i="20"/>
  <c r="AN561" i="20" s="1"/>
  <c r="Z538" i="20"/>
  <c r="AL561" i="20"/>
  <c r="AM561" i="20"/>
  <c r="AK561" i="20"/>
  <c r="AA538" i="20"/>
  <c r="AI561" i="20"/>
  <c r="AH561" i="20"/>
  <c r="AJ561" i="20"/>
  <c r="N563" i="20" l="1"/>
  <c r="O563" i="20"/>
  <c r="M563" i="20"/>
  <c r="F548" i="20"/>
  <c r="J543" i="20"/>
  <c r="S563" i="20" s="1"/>
  <c r="G1633" i="20" s="1"/>
  <c r="G1653" i="20" s="1"/>
  <c r="R563" i="20"/>
  <c r="P563" i="20"/>
  <c r="E548" i="20"/>
  <c r="Q563" i="20"/>
  <c r="AA543" i="20"/>
  <c r="AJ562" i="20"/>
  <c r="AH562" i="20"/>
  <c r="AI562" i="20"/>
  <c r="Z543" i="20"/>
  <c r="AL562" i="20"/>
  <c r="AK562" i="20"/>
  <c r="AE538" i="20"/>
  <c r="AN562" i="20" s="1"/>
  <c r="AM562" i="20"/>
  <c r="M564" i="20" l="1"/>
  <c r="N564" i="20"/>
  <c r="O564" i="20"/>
  <c r="F553" i="20"/>
  <c r="E553" i="20"/>
  <c r="R564" i="20"/>
  <c r="P564" i="20"/>
  <c r="Q564" i="20"/>
  <c r="J548" i="20"/>
  <c r="S564" i="20" s="1"/>
  <c r="G1634" i="20" s="1"/>
  <c r="G1654" i="20" s="1"/>
  <c r="AM563" i="20"/>
  <c r="AK563" i="20"/>
  <c r="Z548" i="20"/>
  <c r="AL563" i="20"/>
  <c r="AE543" i="20"/>
  <c r="AN563" i="20" s="1"/>
  <c r="AI563" i="20"/>
  <c r="AA548" i="20"/>
  <c r="AH563" i="20"/>
  <c r="AJ563" i="20"/>
  <c r="R565" i="20" l="1"/>
  <c r="Q565" i="20"/>
  <c r="J553" i="20"/>
  <c r="S565" i="20" s="1"/>
  <c r="G1635" i="20" s="1"/>
  <c r="G1655" i="20" s="1"/>
  <c r="E558" i="20"/>
  <c r="P565" i="20"/>
  <c r="O565" i="20"/>
  <c r="N565" i="20"/>
  <c r="M565" i="20"/>
  <c r="F558" i="20"/>
  <c r="AI564" i="20"/>
  <c r="AJ564" i="20"/>
  <c r="AA553" i="20"/>
  <c r="AH564" i="20"/>
  <c r="AL564" i="20"/>
  <c r="AE548" i="20"/>
  <c r="AN564" i="20" s="1"/>
  <c r="AK564" i="20"/>
  <c r="Z553" i="20"/>
  <c r="AM564" i="20"/>
  <c r="P566" i="20" l="1"/>
  <c r="Q566" i="20"/>
  <c r="E563" i="20"/>
  <c r="R566" i="20"/>
  <c r="J558" i="20"/>
  <c r="S566" i="20" s="1"/>
  <c r="G1636" i="20" s="1"/>
  <c r="G1656" i="20" s="1"/>
  <c r="N566" i="20"/>
  <c r="M566" i="20"/>
  <c r="F563" i="20"/>
  <c r="O566" i="20"/>
  <c r="AI565" i="20"/>
  <c r="AJ565" i="20"/>
  <c r="AH565" i="20"/>
  <c r="AA558" i="20"/>
  <c r="AL565" i="20"/>
  <c r="Z558" i="20"/>
  <c r="AM565" i="20"/>
  <c r="AK565" i="20"/>
  <c r="AE553" i="20"/>
  <c r="AN565" i="20" s="1"/>
  <c r="P570" i="20" l="1"/>
  <c r="N567" i="20"/>
  <c r="O567" i="20"/>
  <c r="M567" i="20"/>
  <c r="S570" i="20"/>
  <c r="J563" i="20"/>
  <c r="S567" i="20" s="1"/>
  <c r="G1637" i="20" s="1"/>
  <c r="G1657" i="20" s="1"/>
  <c r="G1660" i="20" s="1"/>
  <c r="R567" i="20"/>
  <c r="Q567" i="20"/>
  <c r="S569" i="20"/>
  <c r="M569" i="20"/>
  <c r="P567" i="20"/>
  <c r="AK566" i="20"/>
  <c r="Z563" i="20"/>
  <c r="AM566" i="20"/>
  <c r="AE558" i="20"/>
  <c r="AN566" i="20" s="1"/>
  <c r="AL566" i="20"/>
  <c r="AH566" i="20"/>
  <c r="AI566" i="20"/>
  <c r="AJ566" i="20"/>
  <c r="AA563" i="20"/>
  <c r="C565" i="20" l="1" a="1"/>
  <c r="AN569" i="20"/>
  <c r="AH569" i="20"/>
  <c r="AE563" i="20"/>
  <c r="AN567" i="20" s="1"/>
  <c r="AM567" i="20"/>
  <c r="AK567" i="20"/>
  <c r="AL567" i="20"/>
  <c r="AI567" i="20"/>
  <c r="AK570" i="20"/>
  <c r="AN570" i="20"/>
  <c r="AH567" i="20"/>
  <c r="AJ567" i="20"/>
  <c r="C565" i="20" l="1"/>
  <c r="C567" i="20"/>
  <c r="C566" i="20"/>
  <c r="C569" i="20"/>
  <c r="C570" i="20"/>
  <c r="C568" i="20"/>
  <c r="X565" i="20" a="1"/>
  <c r="B568" i="20" l="1"/>
  <c r="F573" i="20" s="1"/>
  <c r="F663" i="20" s="1"/>
  <c r="B566" i="20"/>
  <c r="E574" i="20" s="1"/>
  <c r="E664" i="20" s="1"/>
  <c r="B552" i="20"/>
  <c r="A553" i="20"/>
  <c r="B569" i="20"/>
  <c r="F574" i="20" s="1"/>
  <c r="F664" i="20" s="1"/>
  <c r="A554" i="20"/>
  <c r="B553" i="20"/>
  <c r="B567" i="20"/>
  <c r="E575" i="20" s="1"/>
  <c r="E665" i="20" s="1"/>
  <c r="B570" i="20"/>
  <c r="F575" i="20" s="1"/>
  <c r="F665" i="20" s="1"/>
  <c r="A552" i="20"/>
  <c r="B554" i="20"/>
  <c r="B565" i="20"/>
  <c r="E573" i="20" s="1"/>
  <c r="A547" i="20"/>
  <c r="X570" i="20"/>
  <c r="X566" i="20"/>
  <c r="X569" i="20"/>
  <c r="X567" i="20"/>
  <c r="X565" i="20"/>
  <c r="X568" i="20"/>
  <c r="C558" i="20" l="1"/>
  <c r="W568" i="20"/>
  <c r="AA573" i="20" s="1"/>
  <c r="AA663" i="20" s="1"/>
  <c r="C554" i="20"/>
  <c r="B558" i="20"/>
  <c r="O645" i="20"/>
  <c r="M645" i="20"/>
  <c r="A663" i="20"/>
  <c r="F578" i="20"/>
  <c r="M663" i="20"/>
  <c r="N663" i="20"/>
  <c r="O663" i="20"/>
  <c r="A662" i="20"/>
  <c r="E580" i="20"/>
  <c r="E585" i="20" s="1"/>
  <c r="E590" i="20" s="1"/>
  <c r="E595" i="20" s="1"/>
  <c r="E600" i="20" s="1"/>
  <c r="E605" i="20" s="1"/>
  <c r="E610" i="20" s="1"/>
  <c r="E615" i="20" s="1"/>
  <c r="E620" i="20" s="1"/>
  <c r="E625" i="20" s="1"/>
  <c r="E630" i="20" s="1"/>
  <c r="E635" i="20" s="1"/>
  <c r="E640" i="20" s="1"/>
  <c r="E645" i="20" s="1"/>
  <c r="E650" i="20" s="1"/>
  <c r="E655" i="20" s="1"/>
  <c r="E660" i="20" s="1"/>
  <c r="O664" i="20" s="1"/>
  <c r="C552" i="20"/>
  <c r="C557" i="20"/>
  <c r="F579" i="20"/>
  <c r="F584" i="20" s="1"/>
  <c r="F589" i="20" s="1"/>
  <c r="F594" i="20" s="1"/>
  <c r="F599" i="20" s="1"/>
  <c r="F604" i="20" s="1"/>
  <c r="F609" i="20" s="1"/>
  <c r="F614" i="20" s="1"/>
  <c r="F619" i="20" s="1"/>
  <c r="F624" i="20" s="1"/>
  <c r="F629" i="20" s="1"/>
  <c r="F634" i="20" s="1"/>
  <c r="F639" i="20" s="1"/>
  <c r="F644" i="20" s="1"/>
  <c r="F649" i="20" s="1"/>
  <c r="F654" i="20" s="1"/>
  <c r="F659" i="20" s="1"/>
  <c r="Q665" i="20" s="1"/>
  <c r="A664" i="20"/>
  <c r="N645" i="20"/>
  <c r="F580" i="20"/>
  <c r="F585" i="20" s="1"/>
  <c r="F590" i="20" s="1"/>
  <c r="F595" i="20" s="1"/>
  <c r="F600" i="20" s="1"/>
  <c r="F605" i="20" s="1"/>
  <c r="F610" i="20" s="1"/>
  <c r="F615" i="20" s="1"/>
  <c r="F620" i="20" s="1"/>
  <c r="F625" i="20" s="1"/>
  <c r="F630" i="20" s="1"/>
  <c r="F635" i="20" s="1"/>
  <c r="F640" i="20" s="1"/>
  <c r="F645" i="20" s="1"/>
  <c r="F650" i="20" s="1"/>
  <c r="F655" i="20" s="1"/>
  <c r="F660" i="20" s="1"/>
  <c r="R665" i="20" s="1"/>
  <c r="A665" i="20"/>
  <c r="R645" i="20"/>
  <c r="P645" i="20"/>
  <c r="J573" i="20"/>
  <c r="S645" i="20" s="1"/>
  <c r="H1620" i="20" s="1"/>
  <c r="H1640" i="20" s="1"/>
  <c r="E663" i="20"/>
  <c r="Q645" i="20"/>
  <c r="B557" i="20"/>
  <c r="C553" i="20"/>
  <c r="A661" i="20"/>
  <c r="E579" i="20"/>
  <c r="E584" i="20" s="1"/>
  <c r="E589" i="20" s="1"/>
  <c r="E594" i="20" s="1"/>
  <c r="E599" i="20" s="1"/>
  <c r="E604" i="20" s="1"/>
  <c r="E609" i="20" s="1"/>
  <c r="E614" i="20" s="1"/>
  <c r="E619" i="20" s="1"/>
  <c r="E624" i="20" s="1"/>
  <c r="E629" i="20" s="1"/>
  <c r="E634" i="20" s="1"/>
  <c r="E639" i="20" s="1"/>
  <c r="E644" i="20" s="1"/>
  <c r="E649" i="20" s="1"/>
  <c r="E654" i="20" s="1"/>
  <c r="E659" i="20" s="1"/>
  <c r="N664" i="20" s="1"/>
  <c r="V552" i="20"/>
  <c r="W565" i="20"/>
  <c r="Z573" i="20" s="1"/>
  <c r="W554" i="20"/>
  <c r="V547" i="20"/>
  <c r="W566" i="20"/>
  <c r="Z574" i="20" s="1"/>
  <c r="Z664" i="20" s="1"/>
  <c r="W552" i="20"/>
  <c r="V553" i="20"/>
  <c r="W569" i="20"/>
  <c r="AA574" i="20" s="1"/>
  <c r="AA664" i="20" s="1"/>
  <c r="V554" i="20"/>
  <c r="W553" i="20"/>
  <c r="W567" i="20"/>
  <c r="Z575" i="20" s="1"/>
  <c r="Z665" i="20" s="1"/>
  <c r="W570" i="20"/>
  <c r="AA575" i="20" s="1"/>
  <c r="AA665" i="20" s="1"/>
  <c r="C559" i="20" l="1"/>
  <c r="B559" i="20"/>
  <c r="X558" i="20"/>
  <c r="F583" i="20"/>
  <c r="N646" i="20"/>
  <c r="M646" i="20"/>
  <c r="O646" i="20"/>
  <c r="A660" i="20"/>
  <c r="P663" i="20"/>
  <c r="R663" i="20"/>
  <c r="Q663" i="20"/>
  <c r="E578" i="20"/>
  <c r="J663" i="20"/>
  <c r="S663" i="20" s="1"/>
  <c r="H1638" i="20" s="1"/>
  <c r="H1658" i="20" s="1"/>
  <c r="Z580" i="20"/>
  <c r="Z585" i="20" s="1"/>
  <c r="Z590" i="20" s="1"/>
  <c r="Z595" i="20" s="1"/>
  <c r="Z600" i="20" s="1"/>
  <c r="Z605" i="20" s="1"/>
  <c r="Z610" i="20" s="1"/>
  <c r="Z615" i="20" s="1"/>
  <c r="Z620" i="20" s="1"/>
  <c r="Z625" i="20" s="1"/>
  <c r="Z630" i="20" s="1"/>
  <c r="Z635" i="20" s="1"/>
  <c r="Z640" i="20" s="1"/>
  <c r="Z645" i="20" s="1"/>
  <c r="Z650" i="20" s="1"/>
  <c r="Z655" i="20" s="1"/>
  <c r="Z660" i="20" s="1"/>
  <c r="AJ664" i="20" s="1"/>
  <c r="V662" i="20"/>
  <c r="Z579" i="20"/>
  <c r="Z584" i="20" s="1"/>
  <c r="Z589" i="20" s="1"/>
  <c r="Z594" i="20" s="1"/>
  <c r="Z599" i="20" s="1"/>
  <c r="Z604" i="20" s="1"/>
  <c r="Z609" i="20" s="1"/>
  <c r="Z614" i="20" s="1"/>
  <c r="Z619" i="20" s="1"/>
  <c r="Z624" i="20" s="1"/>
  <c r="Z629" i="20" s="1"/>
  <c r="Z634" i="20" s="1"/>
  <c r="Z639" i="20" s="1"/>
  <c r="Z644" i="20" s="1"/>
  <c r="Z649" i="20" s="1"/>
  <c r="Z654" i="20" s="1"/>
  <c r="Z659" i="20" s="1"/>
  <c r="AI664" i="20" s="1"/>
  <c r="V661" i="20"/>
  <c r="V665" i="20"/>
  <c r="AA580" i="20"/>
  <c r="AA585" i="20" s="1"/>
  <c r="AA590" i="20" s="1"/>
  <c r="AA595" i="20" s="1"/>
  <c r="AA600" i="20" s="1"/>
  <c r="AA605" i="20" s="1"/>
  <c r="AA610" i="20" s="1"/>
  <c r="AA615" i="20" s="1"/>
  <c r="AA620" i="20" s="1"/>
  <c r="AA625" i="20" s="1"/>
  <c r="AA630" i="20" s="1"/>
  <c r="AA635" i="20" s="1"/>
  <c r="AA640" i="20" s="1"/>
  <c r="AA645" i="20" s="1"/>
  <c r="AA650" i="20" s="1"/>
  <c r="AA655" i="20" s="1"/>
  <c r="AA660" i="20" s="1"/>
  <c r="AM665" i="20" s="1"/>
  <c r="V664" i="20"/>
  <c r="AA579" i="20"/>
  <c r="AA584" i="20" s="1"/>
  <c r="AA589" i="20" s="1"/>
  <c r="AA594" i="20" s="1"/>
  <c r="AA599" i="20" s="1"/>
  <c r="AA604" i="20" s="1"/>
  <c r="AA609" i="20" s="1"/>
  <c r="AA614" i="20" s="1"/>
  <c r="AA619" i="20" s="1"/>
  <c r="AA624" i="20" s="1"/>
  <c r="AA629" i="20" s="1"/>
  <c r="AA634" i="20" s="1"/>
  <c r="AA639" i="20" s="1"/>
  <c r="AA644" i="20" s="1"/>
  <c r="AA649" i="20" s="1"/>
  <c r="AA654" i="20" s="1"/>
  <c r="AA659" i="20" s="1"/>
  <c r="AL665" i="20" s="1"/>
  <c r="AJ645" i="20"/>
  <c r="X557" i="20"/>
  <c r="X552" i="20"/>
  <c r="W558" i="20"/>
  <c r="W557" i="20"/>
  <c r="X553" i="20"/>
  <c r="AL645" i="20"/>
  <c r="AK645" i="20"/>
  <c r="AM645" i="20"/>
  <c r="Z663" i="20"/>
  <c r="AE573" i="20"/>
  <c r="AN645" i="20" s="1"/>
  <c r="AH645" i="20"/>
  <c r="AJ663" i="20"/>
  <c r="AA578" i="20"/>
  <c r="AI663" i="20"/>
  <c r="AH663" i="20"/>
  <c r="V663" i="20"/>
  <c r="AI645" i="20"/>
  <c r="X554" i="20"/>
  <c r="W559" i="20" l="1"/>
  <c r="J578" i="20"/>
  <c r="S646" i="20" s="1"/>
  <c r="H1621" i="20" s="1"/>
  <c r="H1641" i="20" s="1"/>
  <c r="E583" i="20"/>
  <c r="P646" i="20"/>
  <c r="Q646" i="20"/>
  <c r="R646" i="20"/>
  <c r="F588" i="20"/>
  <c r="M647" i="20"/>
  <c r="O647" i="20"/>
  <c r="N647" i="20"/>
  <c r="X559" i="20"/>
  <c r="AA583" i="20"/>
  <c r="AJ646" i="20"/>
  <c r="AI646" i="20"/>
  <c r="AH646" i="20"/>
  <c r="AK663" i="20"/>
  <c r="V660" i="20"/>
  <c r="Z578" i="20"/>
  <c r="AM663" i="20"/>
  <c r="AL663" i="20"/>
  <c r="AE663" i="20"/>
  <c r="AN663" i="20" s="1"/>
  <c r="M648" i="20" l="1"/>
  <c r="N648" i="20"/>
  <c r="O648" i="20"/>
  <c r="F593" i="20"/>
  <c r="J583" i="20"/>
  <c r="S647" i="20" s="1"/>
  <c r="H1622" i="20" s="1"/>
  <c r="H1642" i="20" s="1"/>
  <c r="Q647" i="20"/>
  <c r="R647" i="20"/>
  <c r="P647" i="20"/>
  <c r="E588" i="20"/>
  <c r="Z583" i="20"/>
  <c r="AL646" i="20"/>
  <c r="AM646" i="20"/>
  <c r="AK646" i="20"/>
  <c r="AE578" i="20"/>
  <c r="AN646" i="20" s="1"/>
  <c r="AH647" i="20"/>
  <c r="AI647" i="20"/>
  <c r="AJ647" i="20"/>
  <c r="AA588" i="20"/>
  <c r="O649" i="20" l="1"/>
  <c r="M649" i="20"/>
  <c r="F598" i="20"/>
  <c r="N649" i="20"/>
  <c r="P648" i="20"/>
  <c r="Q648" i="20"/>
  <c r="E593" i="20"/>
  <c r="J588" i="20"/>
  <c r="S648" i="20" s="1"/>
  <c r="H1623" i="20" s="1"/>
  <c r="H1643" i="20" s="1"/>
  <c r="R648" i="20"/>
  <c r="AH648" i="20"/>
  <c r="AA593" i="20"/>
  <c r="AJ648" i="20"/>
  <c r="AI648" i="20"/>
  <c r="AM647" i="20"/>
  <c r="AE583" i="20"/>
  <c r="AN647" i="20" s="1"/>
  <c r="AL647" i="20"/>
  <c r="Z588" i="20"/>
  <c r="AK647" i="20"/>
  <c r="Q649" i="20" l="1"/>
  <c r="R649" i="20"/>
  <c r="E598" i="20"/>
  <c r="P649" i="20"/>
  <c r="J593" i="20"/>
  <c r="S649" i="20" s="1"/>
  <c r="H1624" i="20" s="1"/>
  <c r="H1644" i="20" s="1"/>
  <c r="O650" i="20"/>
  <c r="F603" i="20"/>
  <c r="M650" i="20"/>
  <c r="N650" i="20"/>
  <c r="AA598" i="20"/>
  <c r="AJ649" i="20"/>
  <c r="AI649" i="20"/>
  <c r="AH649" i="20"/>
  <c r="AM648" i="20"/>
  <c r="AE588" i="20"/>
  <c r="AN648" i="20" s="1"/>
  <c r="Z593" i="20"/>
  <c r="AL648" i="20"/>
  <c r="AK648" i="20"/>
  <c r="F608" i="20" l="1"/>
  <c r="N651" i="20"/>
  <c r="O651" i="20"/>
  <c r="M651" i="20"/>
  <c r="E603" i="20"/>
  <c r="R650" i="20"/>
  <c r="J598" i="20"/>
  <c r="S650" i="20" s="1"/>
  <c r="H1625" i="20" s="1"/>
  <c r="H1645" i="20" s="1"/>
  <c r="P650" i="20"/>
  <c r="Q650" i="20"/>
  <c r="AA603" i="20"/>
  <c r="AJ650" i="20"/>
  <c r="AH650" i="20"/>
  <c r="AI650" i="20"/>
  <c r="AK649" i="20"/>
  <c r="Z598" i="20"/>
  <c r="AE593" i="20"/>
  <c r="AN649" i="20" s="1"/>
  <c r="AL649" i="20"/>
  <c r="AM649" i="20"/>
  <c r="P651" i="20" l="1"/>
  <c r="Q651" i="20"/>
  <c r="E608" i="20"/>
  <c r="J603" i="20"/>
  <c r="S651" i="20" s="1"/>
  <c r="H1626" i="20" s="1"/>
  <c r="H1646" i="20" s="1"/>
  <c r="R651" i="20"/>
  <c r="O652" i="20"/>
  <c r="N652" i="20"/>
  <c r="M652" i="20"/>
  <c r="F613" i="20"/>
  <c r="Z603" i="20"/>
  <c r="AM650" i="20"/>
  <c r="AL650" i="20"/>
  <c r="AK650" i="20"/>
  <c r="AE598" i="20"/>
  <c r="AN650" i="20" s="1"/>
  <c r="AJ651" i="20"/>
  <c r="AH651" i="20"/>
  <c r="AI651" i="20"/>
  <c r="AA608" i="20"/>
  <c r="Q652" i="20" l="1"/>
  <c r="P652" i="20"/>
  <c r="E613" i="20"/>
  <c r="J608" i="20"/>
  <c r="S652" i="20" s="1"/>
  <c r="H1627" i="20" s="1"/>
  <c r="H1647" i="20" s="1"/>
  <c r="R652" i="20"/>
  <c r="O653" i="20"/>
  <c r="N653" i="20"/>
  <c r="F618" i="20"/>
  <c r="M653" i="20"/>
  <c r="AM651" i="20"/>
  <c r="AL651" i="20"/>
  <c r="Z608" i="20"/>
  <c r="AE603" i="20"/>
  <c r="AN651" i="20" s="1"/>
  <c r="AK651" i="20"/>
  <c r="AH652" i="20"/>
  <c r="AA613" i="20"/>
  <c r="AJ652" i="20"/>
  <c r="AI652" i="20"/>
  <c r="O654" i="20" l="1"/>
  <c r="F623" i="20"/>
  <c r="N654" i="20"/>
  <c r="M654" i="20"/>
  <c r="J613" i="20"/>
  <c r="S653" i="20" s="1"/>
  <c r="H1628" i="20" s="1"/>
  <c r="H1648" i="20" s="1"/>
  <c r="R653" i="20"/>
  <c r="Q653" i="20"/>
  <c r="E618" i="20"/>
  <c r="P653" i="20"/>
  <c r="AA618" i="20"/>
  <c r="AI653" i="20"/>
  <c r="AH653" i="20"/>
  <c r="AJ653" i="20"/>
  <c r="AM652" i="20"/>
  <c r="AE608" i="20"/>
  <c r="AN652" i="20" s="1"/>
  <c r="Z613" i="20"/>
  <c r="AL652" i="20"/>
  <c r="AK652" i="20"/>
  <c r="P654" i="20" l="1"/>
  <c r="E623" i="20"/>
  <c r="J618" i="20"/>
  <c r="S654" i="20" s="1"/>
  <c r="H1629" i="20" s="1"/>
  <c r="H1649" i="20" s="1"/>
  <c r="R654" i="20"/>
  <c r="Q654" i="20"/>
  <c r="O655" i="20"/>
  <c r="M655" i="20"/>
  <c r="F628" i="20"/>
  <c r="N655" i="20"/>
  <c r="AJ654" i="20"/>
  <c r="AA623" i="20"/>
  <c r="AI654" i="20"/>
  <c r="AH654" i="20"/>
  <c r="AM653" i="20"/>
  <c r="Z618" i="20"/>
  <c r="AE613" i="20"/>
  <c r="AN653" i="20" s="1"/>
  <c r="AK653" i="20"/>
  <c r="AL653" i="20"/>
  <c r="Q655" i="20" l="1"/>
  <c r="E628" i="20"/>
  <c r="J623" i="20"/>
  <c r="S655" i="20" s="1"/>
  <c r="H1630" i="20" s="1"/>
  <c r="H1650" i="20" s="1"/>
  <c r="P655" i="20"/>
  <c r="R655" i="20"/>
  <c r="F633" i="20"/>
  <c r="N656" i="20"/>
  <c r="M656" i="20"/>
  <c r="O656" i="20"/>
  <c r="Z623" i="20"/>
  <c r="AE618" i="20"/>
  <c r="AN654" i="20" s="1"/>
  <c r="AM654" i="20"/>
  <c r="AL654" i="20"/>
  <c r="AK654" i="20"/>
  <c r="AH655" i="20"/>
  <c r="AJ655" i="20"/>
  <c r="AI655" i="20"/>
  <c r="AA628" i="20"/>
  <c r="M657" i="20" l="1"/>
  <c r="N657" i="20"/>
  <c r="O657" i="20"/>
  <c r="F638" i="20"/>
  <c r="R656" i="20"/>
  <c r="E633" i="20"/>
  <c r="J628" i="20"/>
  <c r="S656" i="20" s="1"/>
  <c r="H1631" i="20" s="1"/>
  <c r="H1651" i="20" s="1"/>
  <c r="Q656" i="20"/>
  <c r="P656" i="20"/>
  <c r="AA633" i="20"/>
  <c r="AI656" i="20"/>
  <c r="AJ656" i="20"/>
  <c r="AH656" i="20"/>
  <c r="AL655" i="20"/>
  <c r="AK655" i="20"/>
  <c r="Z628" i="20"/>
  <c r="AE623" i="20"/>
  <c r="AN655" i="20" s="1"/>
  <c r="AM655" i="20"/>
  <c r="M658" i="20" l="1"/>
  <c r="F643" i="20"/>
  <c r="O658" i="20"/>
  <c r="N658" i="20"/>
  <c r="Q657" i="20"/>
  <c r="J633" i="20"/>
  <c r="S657" i="20" s="1"/>
  <c r="H1632" i="20" s="1"/>
  <c r="H1652" i="20" s="1"/>
  <c r="E638" i="20"/>
  <c r="R657" i="20"/>
  <c r="P657" i="20"/>
  <c r="Z633" i="20"/>
  <c r="AL656" i="20"/>
  <c r="AM656" i="20"/>
  <c r="AK656" i="20"/>
  <c r="AE628" i="20"/>
  <c r="AN656" i="20" s="1"/>
  <c r="AA638" i="20"/>
  <c r="AJ657" i="20"/>
  <c r="AH657" i="20"/>
  <c r="AI657" i="20"/>
  <c r="Q658" i="20" l="1"/>
  <c r="J638" i="20"/>
  <c r="S658" i="20" s="1"/>
  <c r="H1633" i="20" s="1"/>
  <c r="H1653" i="20" s="1"/>
  <c r="E643" i="20"/>
  <c r="R658" i="20"/>
  <c r="P658" i="20"/>
  <c r="F648" i="20"/>
  <c r="M659" i="20"/>
  <c r="N659" i="20"/>
  <c r="O659" i="20"/>
  <c r="Z638" i="20"/>
  <c r="AM657" i="20"/>
  <c r="AL657" i="20"/>
  <c r="AE633" i="20"/>
  <c r="AN657" i="20" s="1"/>
  <c r="AK657" i="20"/>
  <c r="AA643" i="20"/>
  <c r="AJ658" i="20"/>
  <c r="AI658" i="20"/>
  <c r="AH658" i="20"/>
  <c r="N660" i="20" l="1"/>
  <c r="O660" i="20"/>
  <c r="F653" i="20"/>
  <c r="M660" i="20"/>
  <c r="J643" i="20"/>
  <c r="S659" i="20" s="1"/>
  <c r="H1634" i="20" s="1"/>
  <c r="H1654" i="20" s="1"/>
  <c r="Q659" i="20"/>
  <c r="P659" i="20"/>
  <c r="R659" i="20"/>
  <c r="E648" i="20"/>
  <c r="AI659" i="20"/>
  <c r="AH659" i="20"/>
  <c r="AA648" i="20"/>
  <c r="AJ659" i="20"/>
  <c r="AK658" i="20"/>
  <c r="AM658" i="20"/>
  <c r="AE638" i="20"/>
  <c r="AN658" i="20" s="1"/>
  <c r="Z643" i="20"/>
  <c r="AL658" i="20"/>
  <c r="N661" i="20" l="1"/>
  <c r="F658" i="20"/>
  <c r="M661" i="20"/>
  <c r="O661" i="20"/>
  <c r="E653" i="20"/>
  <c r="P660" i="20"/>
  <c r="J648" i="20"/>
  <c r="S660" i="20" s="1"/>
  <c r="H1635" i="20" s="1"/>
  <c r="H1655" i="20" s="1"/>
  <c r="Q660" i="20"/>
  <c r="R660" i="20"/>
  <c r="AL659" i="20"/>
  <c r="Z648" i="20"/>
  <c r="AK659" i="20"/>
  <c r="AM659" i="20"/>
  <c r="AE643" i="20"/>
  <c r="AN659" i="20" s="1"/>
  <c r="AA653" i="20"/>
  <c r="AJ660" i="20"/>
  <c r="AI660" i="20"/>
  <c r="AH660" i="20"/>
  <c r="Q661" i="20" l="1"/>
  <c r="P661" i="20"/>
  <c r="J653" i="20"/>
  <c r="S661" i="20" s="1"/>
  <c r="H1636" i="20" s="1"/>
  <c r="H1656" i="20" s="1"/>
  <c r="E658" i="20"/>
  <c r="R661" i="20"/>
  <c r="N662" i="20"/>
  <c r="M662" i="20"/>
  <c r="P665" i="20"/>
  <c r="O662" i="20"/>
  <c r="S665" i="20"/>
  <c r="AA658" i="20"/>
  <c r="AJ661" i="20"/>
  <c r="AI661" i="20"/>
  <c r="AH661" i="20"/>
  <c r="Z653" i="20"/>
  <c r="AL660" i="20"/>
  <c r="AK660" i="20"/>
  <c r="AM660" i="20"/>
  <c r="AE648" i="20"/>
  <c r="AN660" i="20" s="1"/>
  <c r="P662" i="20" l="1"/>
  <c r="M664" i="20"/>
  <c r="S664" i="20"/>
  <c r="Q662" i="20"/>
  <c r="J658" i="20"/>
  <c r="S662" i="20" s="1"/>
  <c r="H1637" i="20" s="1"/>
  <c r="H1657" i="20" s="1"/>
  <c r="H1660" i="20" s="1"/>
  <c r="R662" i="20"/>
  <c r="AL661" i="20"/>
  <c r="Z658" i="20"/>
  <c r="AM661" i="20"/>
  <c r="AE653" i="20"/>
  <c r="AN661" i="20" s="1"/>
  <c r="AK661" i="20"/>
  <c r="AJ662" i="20"/>
  <c r="AK665" i="20"/>
  <c r="AN665" i="20"/>
  <c r="AI662" i="20"/>
  <c r="AH662" i="20"/>
  <c r="C660" i="20" l="1" a="1"/>
  <c r="C662" i="20" s="1"/>
  <c r="AH664" i="20"/>
  <c r="AM662" i="20"/>
  <c r="AL662" i="20"/>
  <c r="AK662" i="20"/>
  <c r="AE658" i="20"/>
  <c r="AN662" i="20" s="1"/>
  <c r="AN664" i="20"/>
  <c r="C663" i="20" l="1"/>
  <c r="C661" i="20"/>
  <c r="C660" i="20"/>
  <c r="C665" i="20"/>
  <c r="C664" i="20"/>
  <c r="X660" i="20" a="1"/>
  <c r="X660" i="20" s="1"/>
  <c r="B661" i="20" l="1"/>
  <c r="E669" i="20" s="1"/>
  <c r="E759" i="20" s="1"/>
  <c r="A756" i="20" s="1"/>
  <c r="B647" i="20"/>
  <c r="A648" i="20"/>
  <c r="A647" i="20"/>
  <c r="B649" i="20"/>
  <c r="B648" i="20"/>
  <c r="B662" i="20"/>
  <c r="E670" i="20" s="1"/>
  <c r="E760" i="20" s="1"/>
  <c r="A757" i="20" s="1"/>
  <c r="A642" i="20"/>
  <c r="B665" i="20"/>
  <c r="F670" i="20" s="1"/>
  <c r="F760" i="20" s="1"/>
  <c r="F675" i="20" s="1"/>
  <c r="F680" i="20" s="1"/>
  <c r="F685" i="20" s="1"/>
  <c r="F690" i="20" s="1"/>
  <c r="F695" i="20" s="1"/>
  <c r="F700" i="20" s="1"/>
  <c r="F705" i="20" s="1"/>
  <c r="F710" i="20" s="1"/>
  <c r="F715" i="20" s="1"/>
  <c r="F720" i="20" s="1"/>
  <c r="F725" i="20" s="1"/>
  <c r="F730" i="20" s="1"/>
  <c r="F735" i="20" s="1"/>
  <c r="F740" i="20" s="1"/>
  <c r="F745" i="20" s="1"/>
  <c r="F750" i="20" s="1"/>
  <c r="F755" i="20" s="1"/>
  <c r="R760" i="20" s="1"/>
  <c r="B660" i="20"/>
  <c r="E668" i="20" s="1"/>
  <c r="B664" i="20"/>
  <c r="F669" i="20" s="1"/>
  <c r="F759" i="20" s="1"/>
  <c r="F674" i="20" s="1"/>
  <c r="F679" i="20" s="1"/>
  <c r="F684" i="20" s="1"/>
  <c r="F689" i="20" s="1"/>
  <c r="F694" i="20" s="1"/>
  <c r="F699" i="20" s="1"/>
  <c r="F704" i="20" s="1"/>
  <c r="F709" i="20" s="1"/>
  <c r="F714" i="20" s="1"/>
  <c r="F719" i="20" s="1"/>
  <c r="F724" i="20" s="1"/>
  <c r="F729" i="20" s="1"/>
  <c r="F734" i="20" s="1"/>
  <c r="F739" i="20" s="1"/>
  <c r="F744" i="20" s="1"/>
  <c r="F749" i="20" s="1"/>
  <c r="F754" i="20" s="1"/>
  <c r="Q760" i="20" s="1"/>
  <c r="A649" i="20"/>
  <c r="B663" i="20"/>
  <c r="F668" i="20" s="1"/>
  <c r="F758" i="20" s="1"/>
  <c r="X665" i="20"/>
  <c r="X664" i="20"/>
  <c r="X663" i="20"/>
  <c r="X662" i="20"/>
  <c r="X661" i="20"/>
  <c r="E674" i="20" l="1"/>
  <c r="E679" i="20" s="1"/>
  <c r="E684" i="20" s="1"/>
  <c r="E689" i="20" s="1"/>
  <c r="E694" i="20" s="1"/>
  <c r="E699" i="20" s="1"/>
  <c r="E704" i="20" s="1"/>
  <c r="E709" i="20" s="1"/>
  <c r="E714" i="20" s="1"/>
  <c r="E719" i="20" s="1"/>
  <c r="E724" i="20" s="1"/>
  <c r="E729" i="20" s="1"/>
  <c r="E734" i="20" s="1"/>
  <c r="E739" i="20" s="1"/>
  <c r="E744" i="20" s="1"/>
  <c r="E749" i="20" s="1"/>
  <c r="E754" i="20" s="1"/>
  <c r="N759" i="20" s="1"/>
  <c r="C652" i="20"/>
  <c r="C649" i="20"/>
  <c r="C653" i="20"/>
  <c r="C647" i="20"/>
  <c r="B653" i="20"/>
  <c r="A760" i="20"/>
  <c r="E675" i="20"/>
  <c r="E680" i="20" s="1"/>
  <c r="E685" i="20" s="1"/>
  <c r="E690" i="20" s="1"/>
  <c r="E695" i="20" s="1"/>
  <c r="E700" i="20" s="1"/>
  <c r="E705" i="20" s="1"/>
  <c r="E710" i="20" s="1"/>
  <c r="E715" i="20" s="1"/>
  <c r="E720" i="20" s="1"/>
  <c r="E725" i="20" s="1"/>
  <c r="E730" i="20" s="1"/>
  <c r="E735" i="20" s="1"/>
  <c r="E740" i="20" s="1"/>
  <c r="E745" i="20" s="1"/>
  <c r="E750" i="20" s="1"/>
  <c r="E755" i="20" s="1"/>
  <c r="O759" i="20" s="1"/>
  <c r="P740" i="20"/>
  <c r="M758" i="20"/>
  <c r="R740" i="20"/>
  <c r="A759" i="20"/>
  <c r="Q740" i="20"/>
  <c r="E758" i="20"/>
  <c r="P758" i="20" s="1"/>
  <c r="N740" i="20"/>
  <c r="J668" i="20"/>
  <c r="S740" i="20" s="1"/>
  <c r="I1620" i="20" s="1"/>
  <c r="I1640" i="20" s="1"/>
  <c r="W661" i="20"/>
  <c r="Z669" i="20" s="1"/>
  <c r="Z759" i="20" s="1"/>
  <c r="Z674" i="20" s="1"/>
  <c r="Z679" i="20" s="1"/>
  <c r="Z684" i="20" s="1"/>
  <c r="Z689" i="20" s="1"/>
  <c r="Z694" i="20" s="1"/>
  <c r="Z699" i="20" s="1"/>
  <c r="Z704" i="20" s="1"/>
  <c r="Z709" i="20" s="1"/>
  <c r="Z714" i="20" s="1"/>
  <c r="Z719" i="20" s="1"/>
  <c r="Z724" i="20" s="1"/>
  <c r="Z729" i="20" s="1"/>
  <c r="Z734" i="20" s="1"/>
  <c r="Z739" i="20" s="1"/>
  <c r="Z744" i="20" s="1"/>
  <c r="Z749" i="20" s="1"/>
  <c r="Z754" i="20" s="1"/>
  <c r="AI759" i="20" s="1"/>
  <c r="O740" i="20"/>
  <c r="B652" i="20"/>
  <c r="M740" i="20"/>
  <c r="W664" i="20"/>
  <c r="AA669" i="20" s="1"/>
  <c r="AA759" i="20" s="1"/>
  <c r="AA674" i="20" s="1"/>
  <c r="AA679" i="20" s="1"/>
  <c r="AA684" i="20" s="1"/>
  <c r="AA689" i="20" s="1"/>
  <c r="AA694" i="20" s="1"/>
  <c r="AA699" i="20" s="1"/>
  <c r="AA704" i="20" s="1"/>
  <c r="AA709" i="20" s="1"/>
  <c r="AA714" i="20" s="1"/>
  <c r="AA719" i="20" s="1"/>
  <c r="AA724" i="20" s="1"/>
  <c r="AA729" i="20" s="1"/>
  <c r="AA734" i="20" s="1"/>
  <c r="AA739" i="20" s="1"/>
  <c r="AA744" i="20" s="1"/>
  <c r="AA749" i="20" s="1"/>
  <c r="AA754" i="20" s="1"/>
  <c r="AL760" i="20" s="1"/>
  <c r="C648" i="20"/>
  <c r="V648" i="20"/>
  <c r="A758" i="20"/>
  <c r="F673" i="20"/>
  <c r="F678" i="20" s="1"/>
  <c r="F683" i="20" s="1"/>
  <c r="N758" i="20"/>
  <c r="V649" i="20"/>
  <c r="O758" i="20"/>
  <c r="W663" i="20"/>
  <c r="AA668" i="20" s="1"/>
  <c r="V642" i="20"/>
  <c r="W647" i="20"/>
  <c r="W648" i="20"/>
  <c r="W665" i="20"/>
  <c r="AA670" i="20" s="1"/>
  <c r="AA760" i="20" s="1"/>
  <c r="W660" i="20"/>
  <c r="Z668" i="20" s="1"/>
  <c r="W649" i="20"/>
  <c r="W662" i="20"/>
  <c r="Z670" i="20" s="1"/>
  <c r="Z760" i="20" s="1"/>
  <c r="V757" i="20" s="1"/>
  <c r="V647" i="20"/>
  <c r="R758" i="20" l="1"/>
  <c r="B654" i="20"/>
  <c r="E673" i="20"/>
  <c r="R741" i="20" s="1"/>
  <c r="Q758" i="20"/>
  <c r="A755" i="20"/>
  <c r="J758" i="20"/>
  <c r="S758" i="20" s="1"/>
  <c r="I1638" i="20" s="1"/>
  <c r="I1658" i="20" s="1"/>
  <c r="O742" i="20"/>
  <c r="M741" i="20"/>
  <c r="V756" i="20"/>
  <c r="X653" i="20"/>
  <c r="C654" i="20"/>
  <c r="V759" i="20"/>
  <c r="X652" i="20"/>
  <c r="Z675" i="20"/>
  <c r="Z680" i="20" s="1"/>
  <c r="Z685" i="20" s="1"/>
  <c r="Z690" i="20" s="1"/>
  <c r="Z695" i="20" s="1"/>
  <c r="Z700" i="20" s="1"/>
  <c r="Z705" i="20" s="1"/>
  <c r="Z710" i="20" s="1"/>
  <c r="Z715" i="20" s="1"/>
  <c r="Z720" i="20" s="1"/>
  <c r="Z725" i="20" s="1"/>
  <c r="Z730" i="20" s="1"/>
  <c r="Z735" i="20" s="1"/>
  <c r="Z740" i="20" s="1"/>
  <c r="Z745" i="20" s="1"/>
  <c r="Z750" i="20" s="1"/>
  <c r="Z755" i="20" s="1"/>
  <c r="AJ759" i="20" s="1"/>
  <c r="W652" i="20"/>
  <c r="M742" i="20"/>
  <c r="AJ740" i="20"/>
  <c r="X647" i="20"/>
  <c r="N741" i="20"/>
  <c r="N742" i="20"/>
  <c r="AM740" i="20"/>
  <c r="AA758" i="20"/>
  <c r="V758" i="20" s="1"/>
  <c r="X649" i="20"/>
  <c r="X648" i="20"/>
  <c r="AI740" i="20"/>
  <c r="AH740" i="20"/>
  <c r="O741" i="20"/>
  <c r="AK740" i="20"/>
  <c r="AE668" i="20"/>
  <c r="AN740" i="20" s="1"/>
  <c r="Z758" i="20"/>
  <c r="AM758" i="20" s="1"/>
  <c r="AA675" i="20"/>
  <c r="AA680" i="20" s="1"/>
  <c r="AA685" i="20" s="1"/>
  <c r="AA690" i="20" s="1"/>
  <c r="AA695" i="20" s="1"/>
  <c r="AA700" i="20" s="1"/>
  <c r="AA705" i="20" s="1"/>
  <c r="AA710" i="20" s="1"/>
  <c r="AA715" i="20" s="1"/>
  <c r="AA720" i="20" s="1"/>
  <c r="AA725" i="20" s="1"/>
  <c r="AA730" i="20" s="1"/>
  <c r="AA735" i="20" s="1"/>
  <c r="AA740" i="20" s="1"/>
  <c r="AA745" i="20" s="1"/>
  <c r="AA750" i="20" s="1"/>
  <c r="AA755" i="20" s="1"/>
  <c r="AM760" i="20" s="1"/>
  <c r="V760" i="20"/>
  <c r="AL740" i="20"/>
  <c r="W653" i="20"/>
  <c r="F688" i="20"/>
  <c r="O743" i="20"/>
  <c r="M743" i="20"/>
  <c r="N743" i="20"/>
  <c r="J673" i="20" l="1"/>
  <c r="S741" i="20" s="1"/>
  <c r="I1621" i="20" s="1"/>
  <c r="I1641" i="20" s="1"/>
  <c r="E678" i="20"/>
  <c r="J678" i="20" s="1"/>
  <c r="S742" i="20" s="1"/>
  <c r="I1622" i="20" s="1"/>
  <c r="I1642" i="20" s="1"/>
  <c r="P741" i="20"/>
  <c r="Q741" i="20"/>
  <c r="AA673" i="20"/>
  <c r="AI741" i="20" s="1"/>
  <c r="AH758" i="20"/>
  <c r="V755" i="20"/>
  <c r="Z673" i="20"/>
  <c r="Z678" i="20" s="1"/>
  <c r="AK758" i="20"/>
  <c r="AL758" i="20"/>
  <c r="AE758" i="20"/>
  <c r="AN758" i="20" s="1"/>
  <c r="AJ758" i="20"/>
  <c r="AI758" i="20"/>
  <c r="X654" i="20"/>
  <c r="W654" i="20"/>
  <c r="N744" i="20"/>
  <c r="F693" i="20"/>
  <c r="O744" i="20"/>
  <c r="M744" i="20"/>
  <c r="Q742" i="20" l="1"/>
  <c r="E683" i="20"/>
  <c r="J683" i="20" s="1"/>
  <c r="S743" i="20" s="1"/>
  <c r="I1623" i="20" s="1"/>
  <c r="I1643" i="20" s="1"/>
  <c r="AK741" i="20"/>
  <c r="AH741" i="20"/>
  <c r="R742" i="20"/>
  <c r="P742" i="20"/>
  <c r="AA678" i="20"/>
  <c r="AA683" i="20" s="1"/>
  <c r="AJ741" i="20"/>
  <c r="AL741" i="20"/>
  <c r="AE673" i="20"/>
  <c r="AN741" i="20" s="1"/>
  <c r="AM741" i="20"/>
  <c r="R743" i="20"/>
  <c r="Q743" i="20"/>
  <c r="P743" i="20"/>
  <c r="E688" i="20"/>
  <c r="O745" i="20"/>
  <c r="N745" i="20"/>
  <c r="M745" i="20"/>
  <c r="F698" i="20"/>
  <c r="AL742" i="20"/>
  <c r="AM742" i="20"/>
  <c r="AK742" i="20"/>
  <c r="Z683" i="20"/>
  <c r="AH742" i="20" l="1"/>
  <c r="AE678" i="20"/>
  <c r="AN742" i="20" s="1"/>
  <c r="AI742" i="20"/>
  <c r="AJ742" i="20"/>
  <c r="P744" i="20"/>
  <c r="Q744" i="20"/>
  <c r="J688" i="20"/>
  <c r="S744" i="20" s="1"/>
  <c r="I1624" i="20" s="1"/>
  <c r="I1644" i="20" s="1"/>
  <c r="R744" i="20"/>
  <c r="E693" i="20"/>
  <c r="AJ743" i="20"/>
  <c r="AA688" i="20"/>
  <c r="AI743" i="20"/>
  <c r="AH743" i="20"/>
  <c r="AE683" i="20"/>
  <c r="AN743" i="20" s="1"/>
  <c r="Z688" i="20"/>
  <c r="AL743" i="20"/>
  <c r="AK743" i="20"/>
  <c r="AM743" i="20"/>
  <c r="N746" i="20"/>
  <c r="M746" i="20"/>
  <c r="O746" i="20"/>
  <c r="F703" i="20"/>
  <c r="Q745" i="20" l="1"/>
  <c r="R745" i="20"/>
  <c r="E698" i="20"/>
  <c r="J693" i="20"/>
  <c r="S745" i="20" s="1"/>
  <c r="I1625" i="20" s="1"/>
  <c r="I1645" i="20" s="1"/>
  <c r="P745" i="20"/>
  <c r="AK744" i="20"/>
  <c r="AE688" i="20"/>
  <c r="AN744" i="20" s="1"/>
  <c r="Z693" i="20"/>
  <c r="AL744" i="20"/>
  <c r="AM744" i="20"/>
  <c r="M747" i="20"/>
  <c r="N747" i="20"/>
  <c r="O747" i="20"/>
  <c r="F708" i="20"/>
  <c r="AI744" i="20"/>
  <c r="AH744" i="20"/>
  <c r="AA693" i="20"/>
  <c r="AJ744" i="20"/>
  <c r="E703" i="20" l="1"/>
  <c r="R746" i="20"/>
  <c r="J698" i="20"/>
  <c r="S746" i="20" s="1"/>
  <c r="I1626" i="20" s="1"/>
  <c r="I1646" i="20" s="1"/>
  <c r="P746" i="20"/>
  <c r="Q746" i="20"/>
  <c r="AH745" i="20"/>
  <c r="AA698" i="20"/>
  <c r="AI745" i="20"/>
  <c r="AJ745" i="20"/>
  <c r="Z698" i="20"/>
  <c r="AK745" i="20"/>
  <c r="AL745" i="20"/>
  <c r="AM745" i="20"/>
  <c r="AE693" i="20"/>
  <c r="AN745" i="20" s="1"/>
  <c r="N748" i="20"/>
  <c r="F713" i="20"/>
  <c r="M748" i="20"/>
  <c r="O748" i="20"/>
  <c r="Q747" i="20" l="1"/>
  <c r="R747" i="20"/>
  <c r="E708" i="20"/>
  <c r="P747" i="20"/>
  <c r="J703" i="20"/>
  <c r="S747" i="20" s="1"/>
  <c r="I1627" i="20" s="1"/>
  <c r="I1647" i="20" s="1"/>
  <c r="AL746" i="20"/>
  <c r="AM746" i="20"/>
  <c r="AK746" i="20"/>
  <c r="AE698" i="20"/>
  <c r="AN746" i="20" s="1"/>
  <c r="Z703" i="20"/>
  <c r="AH746" i="20"/>
  <c r="AJ746" i="20"/>
  <c r="AI746" i="20"/>
  <c r="AA703" i="20"/>
  <c r="N749" i="20"/>
  <c r="M749" i="20"/>
  <c r="F718" i="20"/>
  <c r="O749" i="20"/>
  <c r="J708" i="20" l="1"/>
  <c r="S748" i="20" s="1"/>
  <c r="I1628" i="20" s="1"/>
  <c r="I1648" i="20" s="1"/>
  <c r="R748" i="20"/>
  <c r="Q748" i="20"/>
  <c r="P748" i="20"/>
  <c r="E713" i="20"/>
  <c r="AK747" i="20"/>
  <c r="AM747" i="20"/>
  <c r="AE703" i="20"/>
  <c r="AN747" i="20" s="1"/>
  <c r="Z708" i="20"/>
  <c r="AL747" i="20"/>
  <c r="M750" i="20"/>
  <c r="N750" i="20"/>
  <c r="F723" i="20"/>
  <c r="O750" i="20"/>
  <c r="AH747" i="20"/>
  <c r="AI747" i="20"/>
  <c r="AA708" i="20"/>
  <c r="AJ747" i="20"/>
  <c r="P749" i="20" l="1"/>
  <c r="Q749" i="20"/>
  <c r="R749" i="20"/>
  <c r="E718" i="20"/>
  <c r="J713" i="20"/>
  <c r="S749" i="20" s="1"/>
  <c r="I1629" i="20" s="1"/>
  <c r="I1649" i="20" s="1"/>
  <c r="F728" i="20"/>
  <c r="N751" i="20"/>
  <c r="O751" i="20"/>
  <c r="M751" i="20"/>
  <c r="AH748" i="20"/>
  <c r="AJ748" i="20"/>
  <c r="AA713" i="20"/>
  <c r="AI748" i="20"/>
  <c r="AK748" i="20"/>
  <c r="Z713" i="20"/>
  <c r="AM748" i="20"/>
  <c r="AL748" i="20"/>
  <c r="AE708" i="20"/>
  <c r="AN748" i="20" s="1"/>
  <c r="Q750" i="20" l="1"/>
  <c r="R750" i="20"/>
  <c r="P750" i="20"/>
  <c r="E723" i="20"/>
  <c r="J718" i="20"/>
  <c r="S750" i="20" s="1"/>
  <c r="I1630" i="20" s="1"/>
  <c r="I1650" i="20" s="1"/>
  <c r="AM749" i="20"/>
  <c r="Z718" i="20"/>
  <c r="AL749" i="20"/>
  <c r="AK749" i="20"/>
  <c r="AE713" i="20"/>
  <c r="AN749" i="20" s="1"/>
  <c r="AA718" i="20"/>
  <c r="AH749" i="20"/>
  <c r="AJ749" i="20"/>
  <c r="AI749" i="20"/>
  <c r="F733" i="20"/>
  <c r="M752" i="20"/>
  <c r="O752" i="20"/>
  <c r="N752" i="20"/>
  <c r="R751" i="20" l="1"/>
  <c r="P751" i="20"/>
  <c r="E728" i="20"/>
  <c r="Q751" i="20"/>
  <c r="J723" i="20"/>
  <c r="S751" i="20" s="1"/>
  <c r="I1631" i="20" s="1"/>
  <c r="I1651" i="20" s="1"/>
  <c r="O753" i="20"/>
  <c r="N753" i="20"/>
  <c r="M753" i="20"/>
  <c r="F738" i="20"/>
  <c r="AK750" i="20"/>
  <c r="AE718" i="20"/>
  <c r="AN750" i="20" s="1"/>
  <c r="AM750" i="20"/>
  <c r="AL750" i="20"/>
  <c r="Z723" i="20"/>
  <c r="AJ750" i="20"/>
  <c r="AA723" i="20"/>
  <c r="AI750" i="20"/>
  <c r="AH750" i="20"/>
  <c r="E733" i="20" l="1"/>
  <c r="J728" i="20"/>
  <c r="S752" i="20" s="1"/>
  <c r="I1632" i="20" s="1"/>
  <c r="I1652" i="20" s="1"/>
  <c r="R752" i="20"/>
  <c r="P752" i="20"/>
  <c r="Q752" i="20"/>
  <c r="O754" i="20"/>
  <c r="M754" i="20"/>
  <c r="N754" i="20"/>
  <c r="F743" i="20"/>
  <c r="AJ751" i="20"/>
  <c r="AI751" i="20"/>
  <c r="AH751" i="20"/>
  <c r="AA728" i="20"/>
  <c r="Z728" i="20"/>
  <c r="AM751" i="20"/>
  <c r="AE723" i="20"/>
  <c r="AN751" i="20" s="1"/>
  <c r="AK751" i="20"/>
  <c r="AL751" i="20"/>
  <c r="R753" i="20" l="1"/>
  <c r="E738" i="20"/>
  <c r="J733" i="20"/>
  <c r="S753" i="20" s="1"/>
  <c r="I1633" i="20" s="1"/>
  <c r="I1653" i="20" s="1"/>
  <c r="Q753" i="20"/>
  <c r="P753" i="20"/>
  <c r="AA733" i="20"/>
  <c r="AJ752" i="20"/>
  <c r="AH752" i="20"/>
  <c r="AI752" i="20"/>
  <c r="Z733" i="20"/>
  <c r="AK752" i="20"/>
  <c r="AL752" i="20"/>
  <c r="AE728" i="20"/>
  <c r="AN752" i="20" s="1"/>
  <c r="AM752" i="20"/>
  <c r="O755" i="20"/>
  <c r="N755" i="20"/>
  <c r="M755" i="20"/>
  <c r="F748" i="20"/>
  <c r="E743" i="20" l="1"/>
  <c r="J738" i="20"/>
  <c r="S754" i="20" s="1"/>
  <c r="I1634" i="20" s="1"/>
  <c r="I1654" i="20" s="1"/>
  <c r="P754" i="20"/>
  <c r="Q754" i="20"/>
  <c r="R754" i="20"/>
  <c r="Z738" i="20"/>
  <c r="AL753" i="20"/>
  <c r="AK753" i="20"/>
  <c r="AM753" i="20"/>
  <c r="AE733" i="20"/>
  <c r="AN753" i="20" s="1"/>
  <c r="M756" i="20"/>
  <c r="O756" i="20"/>
  <c r="F753" i="20"/>
  <c r="N756" i="20"/>
  <c r="AH753" i="20"/>
  <c r="AI753" i="20"/>
  <c r="AJ753" i="20"/>
  <c r="AA738" i="20"/>
  <c r="R755" i="20" l="1"/>
  <c r="J743" i="20"/>
  <c r="S755" i="20" s="1"/>
  <c r="I1635" i="20" s="1"/>
  <c r="I1655" i="20" s="1"/>
  <c r="E748" i="20"/>
  <c r="Q755" i="20"/>
  <c r="P755" i="20"/>
  <c r="AE738" i="20"/>
  <c r="AN754" i="20" s="1"/>
  <c r="AK754" i="20"/>
  <c r="Z743" i="20"/>
  <c r="AL754" i="20"/>
  <c r="AM754" i="20"/>
  <c r="M757" i="20"/>
  <c r="S760" i="20"/>
  <c r="O757" i="20"/>
  <c r="P760" i="20"/>
  <c r="N757" i="20"/>
  <c r="AI754" i="20"/>
  <c r="AH754" i="20"/>
  <c r="AJ754" i="20"/>
  <c r="AA743" i="20"/>
  <c r="E753" i="20" l="1"/>
  <c r="R756" i="20"/>
  <c r="J748" i="20"/>
  <c r="S756" i="20" s="1"/>
  <c r="I1636" i="20" s="1"/>
  <c r="I1656" i="20" s="1"/>
  <c r="Q756" i="20"/>
  <c r="P756" i="20"/>
  <c r="Z748" i="20"/>
  <c r="AK755" i="20"/>
  <c r="AL755" i="20"/>
  <c r="AM755" i="20"/>
  <c r="AE743" i="20"/>
  <c r="AN755" i="20" s="1"/>
  <c r="AI755" i="20"/>
  <c r="AA748" i="20"/>
  <c r="AJ755" i="20"/>
  <c r="AH755" i="20"/>
  <c r="P757" i="20" l="1"/>
  <c r="Q757" i="20"/>
  <c r="M759" i="20"/>
  <c r="J753" i="20"/>
  <c r="S757" i="20" s="1"/>
  <c r="I1637" i="20" s="1"/>
  <c r="I1657" i="20" s="1"/>
  <c r="I1660" i="20" s="1"/>
  <c r="R757" i="20"/>
  <c r="S759" i="20"/>
  <c r="AI756" i="20"/>
  <c r="AH756" i="20"/>
  <c r="AA753" i="20"/>
  <c r="AJ756" i="20"/>
  <c r="AK756" i="20"/>
  <c r="Z753" i="20"/>
  <c r="AE748" i="20"/>
  <c r="AN756" i="20" s="1"/>
  <c r="AM756" i="20"/>
  <c r="AL756" i="20"/>
  <c r="C755" i="20" l="1" a="1"/>
  <c r="AN760" i="20"/>
  <c r="AJ757" i="20"/>
  <c r="AH757" i="20"/>
  <c r="AI757" i="20"/>
  <c r="AK760" i="20"/>
  <c r="AH759" i="20"/>
  <c r="AM757" i="20"/>
  <c r="AL757" i="20"/>
  <c r="AE753" i="20"/>
  <c r="AN757" i="20" s="1"/>
  <c r="AN759" i="20"/>
  <c r="AK757" i="20"/>
  <c r="C755" i="20" l="1"/>
  <c r="C757" i="20"/>
  <c r="C760" i="20"/>
  <c r="C756" i="20"/>
  <c r="C758" i="20"/>
  <c r="C759" i="20"/>
  <c r="B759" i="20" s="1"/>
  <c r="F764" i="20" s="1"/>
  <c r="F854" i="20" s="1"/>
  <c r="X755" i="20" a="1"/>
  <c r="F769" i="20" l="1"/>
  <c r="F774" i="20" s="1"/>
  <c r="F779" i="20" s="1"/>
  <c r="F784" i="20" s="1"/>
  <c r="F789" i="20" s="1"/>
  <c r="F794" i="20" s="1"/>
  <c r="F799" i="20" s="1"/>
  <c r="F804" i="20" s="1"/>
  <c r="F809" i="20" s="1"/>
  <c r="F814" i="20" s="1"/>
  <c r="F819" i="20" s="1"/>
  <c r="F824" i="20" s="1"/>
  <c r="F829" i="20" s="1"/>
  <c r="F834" i="20" s="1"/>
  <c r="F839" i="20" s="1"/>
  <c r="F844" i="20" s="1"/>
  <c r="F849" i="20" s="1"/>
  <c r="Q855" i="20" s="1"/>
  <c r="A854" i="20"/>
  <c r="B758" i="20"/>
  <c r="F763" i="20" s="1"/>
  <c r="B760" i="20"/>
  <c r="F765" i="20" s="1"/>
  <c r="F855" i="20" s="1"/>
  <c r="A744" i="20"/>
  <c r="B743" i="20"/>
  <c r="B757" i="20"/>
  <c r="E765" i="20" s="1"/>
  <c r="E855" i="20" s="1"/>
  <c r="B742" i="20"/>
  <c r="B756" i="20"/>
  <c r="E764" i="20" s="1"/>
  <c r="E854" i="20" s="1"/>
  <c r="A743" i="20"/>
  <c r="B755" i="20"/>
  <c r="E763" i="20" s="1"/>
  <c r="A737" i="20"/>
  <c r="B744" i="20"/>
  <c r="A742" i="20"/>
  <c r="X759" i="20"/>
  <c r="X755" i="20"/>
  <c r="X756" i="20"/>
  <c r="X758" i="20"/>
  <c r="X757" i="20"/>
  <c r="X760" i="20"/>
  <c r="B748" i="20" l="1"/>
  <c r="A855" i="20"/>
  <c r="F770" i="20"/>
  <c r="F775" i="20" s="1"/>
  <c r="F780" i="20" s="1"/>
  <c r="F785" i="20" s="1"/>
  <c r="F790" i="20" s="1"/>
  <c r="F795" i="20" s="1"/>
  <c r="F800" i="20" s="1"/>
  <c r="F805" i="20" s="1"/>
  <c r="F810" i="20" s="1"/>
  <c r="F815" i="20" s="1"/>
  <c r="F820" i="20" s="1"/>
  <c r="F825" i="20" s="1"/>
  <c r="F830" i="20" s="1"/>
  <c r="F835" i="20" s="1"/>
  <c r="F840" i="20" s="1"/>
  <c r="F845" i="20" s="1"/>
  <c r="F850" i="20" s="1"/>
  <c r="R855" i="20" s="1"/>
  <c r="E770" i="20"/>
  <c r="E775" i="20" s="1"/>
  <c r="E780" i="20" s="1"/>
  <c r="E785" i="20" s="1"/>
  <c r="E790" i="20" s="1"/>
  <c r="E795" i="20" s="1"/>
  <c r="E800" i="20" s="1"/>
  <c r="E805" i="20" s="1"/>
  <c r="E810" i="20" s="1"/>
  <c r="E815" i="20" s="1"/>
  <c r="E820" i="20" s="1"/>
  <c r="E825" i="20" s="1"/>
  <c r="E830" i="20" s="1"/>
  <c r="E835" i="20" s="1"/>
  <c r="E840" i="20" s="1"/>
  <c r="E845" i="20" s="1"/>
  <c r="E850" i="20" s="1"/>
  <c r="O854" i="20" s="1"/>
  <c r="A852" i="20"/>
  <c r="C748" i="20"/>
  <c r="B747" i="20"/>
  <c r="C743" i="20"/>
  <c r="W760" i="20"/>
  <c r="AA765" i="20" s="1"/>
  <c r="AA855" i="20" s="1"/>
  <c r="V855" i="20" s="1"/>
  <c r="R835" i="20"/>
  <c r="Q835" i="20"/>
  <c r="E853" i="20"/>
  <c r="P835" i="20"/>
  <c r="J763" i="20"/>
  <c r="S835" i="20" s="1"/>
  <c r="J1620" i="20" s="1"/>
  <c r="J1640" i="20" s="1"/>
  <c r="N835" i="20"/>
  <c r="M835" i="20"/>
  <c r="F853" i="20"/>
  <c r="O835" i="20"/>
  <c r="C744" i="20"/>
  <c r="C747" i="20"/>
  <c r="C742" i="20"/>
  <c r="A851" i="20"/>
  <c r="E769" i="20"/>
  <c r="E774" i="20" s="1"/>
  <c r="E779" i="20" s="1"/>
  <c r="E784" i="20" s="1"/>
  <c r="E789" i="20" s="1"/>
  <c r="E794" i="20" s="1"/>
  <c r="E799" i="20" s="1"/>
  <c r="E804" i="20" s="1"/>
  <c r="E809" i="20" s="1"/>
  <c r="E814" i="20" s="1"/>
  <c r="E819" i="20" s="1"/>
  <c r="E824" i="20" s="1"/>
  <c r="E829" i="20" s="1"/>
  <c r="E834" i="20" s="1"/>
  <c r="E839" i="20" s="1"/>
  <c r="E844" i="20" s="1"/>
  <c r="E849" i="20" s="1"/>
  <c r="N854" i="20" s="1"/>
  <c r="W758" i="20"/>
  <c r="AA763" i="20" s="1"/>
  <c r="W742" i="20"/>
  <c r="V743" i="20"/>
  <c r="W756" i="20"/>
  <c r="Z764" i="20" s="1"/>
  <c r="Z854" i="20" s="1"/>
  <c r="V744" i="20"/>
  <c r="W743" i="20"/>
  <c r="W757" i="20"/>
  <c r="Z765" i="20" s="1"/>
  <c r="Z855" i="20" s="1"/>
  <c r="W744" i="20"/>
  <c r="W755" i="20"/>
  <c r="Z763" i="20" s="1"/>
  <c r="V737" i="20"/>
  <c r="V742" i="20"/>
  <c r="W759" i="20"/>
  <c r="AA764" i="20" s="1"/>
  <c r="AA854" i="20" s="1"/>
  <c r="X748" i="20" l="1"/>
  <c r="AA770" i="20"/>
  <c r="AA775" i="20" s="1"/>
  <c r="AA780" i="20" s="1"/>
  <c r="AA785" i="20" s="1"/>
  <c r="AA790" i="20" s="1"/>
  <c r="AA795" i="20" s="1"/>
  <c r="AA800" i="20" s="1"/>
  <c r="AA805" i="20" s="1"/>
  <c r="AA810" i="20" s="1"/>
  <c r="AA815" i="20" s="1"/>
  <c r="AA820" i="20" s="1"/>
  <c r="AA825" i="20" s="1"/>
  <c r="AA830" i="20" s="1"/>
  <c r="AA835" i="20" s="1"/>
  <c r="AA840" i="20" s="1"/>
  <c r="AA845" i="20" s="1"/>
  <c r="AA850" i="20" s="1"/>
  <c r="AM855" i="20" s="1"/>
  <c r="C749" i="20"/>
  <c r="X744" i="20"/>
  <c r="Q853" i="20"/>
  <c r="R853" i="20"/>
  <c r="P853" i="20"/>
  <c r="E768" i="20"/>
  <c r="J853" i="20"/>
  <c r="S853" i="20" s="1"/>
  <c r="J1638" i="20" s="1"/>
  <c r="J1658" i="20" s="1"/>
  <c r="A850" i="20"/>
  <c r="B749" i="20"/>
  <c r="O853" i="20"/>
  <c r="M853" i="20"/>
  <c r="N853" i="20"/>
  <c r="A853" i="20"/>
  <c r="F768" i="20"/>
  <c r="X742" i="20"/>
  <c r="X747" i="20"/>
  <c r="Z769" i="20"/>
  <c r="Z774" i="20" s="1"/>
  <c r="Z779" i="20" s="1"/>
  <c r="Z784" i="20" s="1"/>
  <c r="Z789" i="20" s="1"/>
  <c r="Z794" i="20" s="1"/>
  <c r="Z799" i="20" s="1"/>
  <c r="Z804" i="20" s="1"/>
  <c r="Z809" i="20" s="1"/>
  <c r="Z814" i="20" s="1"/>
  <c r="Z819" i="20" s="1"/>
  <c r="Z824" i="20" s="1"/>
  <c r="Z829" i="20" s="1"/>
  <c r="Z834" i="20" s="1"/>
  <c r="Z839" i="20" s="1"/>
  <c r="Z844" i="20" s="1"/>
  <c r="Z849" i="20" s="1"/>
  <c r="AI854" i="20" s="1"/>
  <c r="V851" i="20"/>
  <c r="W747" i="20"/>
  <c r="X743" i="20"/>
  <c r="Z770" i="20"/>
  <c r="Z775" i="20" s="1"/>
  <c r="Z780" i="20" s="1"/>
  <c r="Z785" i="20" s="1"/>
  <c r="Z790" i="20" s="1"/>
  <c r="Z795" i="20" s="1"/>
  <c r="Z800" i="20" s="1"/>
  <c r="Z805" i="20" s="1"/>
  <c r="Z810" i="20" s="1"/>
  <c r="Z815" i="20" s="1"/>
  <c r="Z820" i="20" s="1"/>
  <c r="Z825" i="20" s="1"/>
  <c r="Z830" i="20" s="1"/>
  <c r="Z835" i="20" s="1"/>
  <c r="Z840" i="20" s="1"/>
  <c r="Z845" i="20" s="1"/>
  <c r="Z850" i="20" s="1"/>
  <c r="AJ854" i="20" s="1"/>
  <c r="V852" i="20"/>
  <c r="AK835" i="20"/>
  <c r="AL835" i="20"/>
  <c r="AM835" i="20"/>
  <c r="AE763" i="20"/>
  <c r="AN835" i="20" s="1"/>
  <c r="Z853" i="20"/>
  <c r="W748" i="20"/>
  <c r="AI835" i="20"/>
  <c r="AH835" i="20"/>
  <c r="AA853" i="20"/>
  <c r="AJ835" i="20"/>
  <c r="AA769" i="20"/>
  <c r="AA774" i="20" s="1"/>
  <c r="AA779" i="20" s="1"/>
  <c r="AA784" i="20" s="1"/>
  <c r="AA789" i="20" s="1"/>
  <c r="AA794" i="20" s="1"/>
  <c r="AA799" i="20" s="1"/>
  <c r="AA804" i="20" s="1"/>
  <c r="AA809" i="20" s="1"/>
  <c r="AA814" i="20" s="1"/>
  <c r="AA819" i="20" s="1"/>
  <c r="AA824" i="20" s="1"/>
  <c r="AA829" i="20" s="1"/>
  <c r="AA834" i="20" s="1"/>
  <c r="AA839" i="20" s="1"/>
  <c r="AA844" i="20" s="1"/>
  <c r="AA849" i="20" s="1"/>
  <c r="AL855" i="20" s="1"/>
  <c r="V854" i="20"/>
  <c r="W749" i="20" l="1"/>
  <c r="N836" i="20"/>
  <c r="F773" i="20"/>
  <c r="M836" i="20"/>
  <c r="O836" i="20"/>
  <c r="R836" i="20"/>
  <c r="J768" i="20"/>
  <c r="S836" i="20" s="1"/>
  <c r="J1621" i="20" s="1"/>
  <c r="J1641" i="20" s="1"/>
  <c r="E773" i="20"/>
  <c r="Q836" i="20"/>
  <c r="P836" i="20"/>
  <c r="X749" i="20"/>
  <c r="AI853" i="20"/>
  <c r="AH853" i="20"/>
  <c r="AA768" i="20"/>
  <c r="AJ853" i="20"/>
  <c r="V853" i="20"/>
  <c r="AK853" i="20"/>
  <c r="AL853" i="20"/>
  <c r="AE853" i="20"/>
  <c r="AN853" i="20" s="1"/>
  <c r="V850" i="20"/>
  <c r="Z768" i="20"/>
  <c r="AM853" i="20"/>
  <c r="P837" i="20" l="1"/>
  <c r="R837" i="20"/>
  <c r="E778" i="20"/>
  <c r="J773" i="20"/>
  <c r="S837" i="20" s="1"/>
  <c r="J1622" i="20" s="1"/>
  <c r="J1642" i="20" s="1"/>
  <c r="Q837" i="20"/>
  <c r="F778" i="20"/>
  <c r="N837" i="20"/>
  <c r="O837" i="20"/>
  <c r="M837" i="20"/>
  <c r="AL836" i="20"/>
  <c r="Z773" i="20"/>
  <c r="AK836" i="20"/>
  <c r="AE768" i="20"/>
  <c r="AN836" i="20" s="1"/>
  <c r="AM836" i="20"/>
  <c r="AI836" i="20"/>
  <c r="AH836" i="20"/>
  <c r="AA773" i="20"/>
  <c r="AJ836" i="20"/>
  <c r="Q838" i="20" l="1"/>
  <c r="R838" i="20"/>
  <c r="E783" i="20"/>
  <c r="J778" i="20"/>
  <c r="S838" i="20" s="1"/>
  <c r="J1623" i="20" s="1"/>
  <c r="J1643" i="20" s="1"/>
  <c r="P838" i="20"/>
  <c r="N838" i="20"/>
  <c r="O838" i="20"/>
  <c r="M838" i="20"/>
  <c r="F783" i="20"/>
  <c r="AM837" i="20"/>
  <c r="Z778" i="20"/>
  <c r="AK837" i="20"/>
  <c r="AL837" i="20"/>
  <c r="AE773" i="20"/>
  <c r="AN837" i="20" s="1"/>
  <c r="AJ837" i="20"/>
  <c r="AI837" i="20"/>
  <c r="AH837" i="20"/>
  <c r="AA778" i="20"/>
  <c r="E788" i="20" l="1"/>
  <c r="J783" i="20"/>
  <c r="S839" i="20" s="1"/>
  <c r="J1624" i="20" s="1"/>
  <c r="J1644" i="20" s="1"/>
  <c r="R839" i="20"/>
  <c r="P839" i="20"/>
  <c r="Q839" i="20"/>
  <c r="M839" i="20"/>
  <c r="N839" i="20"/>
  <c r="F788" i="20"/>
  <c r="O839" i="20"/>
  <c r="AK838" i="20"/>
  <c r="AL838" i="20"/>
  <c r="AM838" i="20"/>
  <c r="AE778" i="20"/>
  <c r="AN838" i="20" s="1"/>
  <c r="Z783" i="20"/>
  <c r="AA783" i="20"/>
  <c r="AJ838" i="20"/>
  <c r="AH838" i="20"/>
  <c r="AI838" i="20"/>
  <c r="M840" i="20" l="1"/>
  <c r="F793" i="20"/>
  <c r="N840" i="20"/>
  <c r="O840" i="20"/>
  <c r="R840" i="20"/>
  <c r="J788" i="20"/>
  <c r="S840" i="20" s="1"/>
  <c r="J1625" i="20" s="1"/>
  <c r="J1645" i="20" s="1"/>
  <c r="P840" i="20"/>
  <c r="Q840" i="20"/>
  <c r="E793" i="20"/>
  <c r="AI839" i="20"/>
  <c r="AH839" i="20"/>
  <c r="AA788" i="20"/>
  <c r="AJ839" i="20"/>
  <c r="AK839" i="20"/>
  <c r="AM839" i="20"/>
  <c r="AE783" i="20"/>
  <c r="AN839" i="20" s="1"/>
  <c r="Z788" i="20"/>
  <c r="AL839" i="20"/>
  <c r="N841" i="20" l="1"/>
  <c r="F798" i="20"/>
  <c r="M841" i="20"/>
  <c r="O841" i="20"/>
  <c r="R841" i="20"/>
  <c r="Q841" i="20"/>
  <c r="P841" i="20"/>
  <c r="E798" i="20"/>
  <c r="J793" i="20"/>
  <c r="S841" i="20" s="1"/>
  <c r="J1626" i="20" s="1"/>
  <c r="J1646" i="20" s="1"/>
  <c r="AJ840" i="20"/>
  <c r="AA793" i="20"/>
  <c r="AI840" i="20"/>
  <c r="AH840" i="20"/>
  <c r="AL840" i="20"/>
  <c r="AK840" i="20"/>
  <c r="AE788" i="20"/>
  <c r="AN840" i="20" s="1"/>
  <c r="AM840" i="20"/>
  <c r="Z793" i="20"/>
  <c r="R842" i="20" l="1"/>
  <c r="P842" i="20"/>
  <c r="J798" i="20"/>
  <c r="S842" i="20" s="1"/>
  <c r="J1627" i="20" s="1"/>
  <c r="J1647" i="20" s="1"/>
  <c r="Q842" i="20"/>
  <c r="E803" i="20"/>
  <c r="F803" i="20"/>
  <c r="N842" i="20"/>
  <c r="O842" i="20"/>
  <c r="M842" i="20"/>
  <c r="AE793" i="20"/>
  <c r="AN841" i="20" s="1"/>
  <c r="AL841" i="20"/>
  <c r="Z798" i="20"/>
  <c r="AM841" i="20"/>
  <c r="AK841" i="20"/>
  <c r="AA798" i="20"/>
  <c r="AH841" i="20"/>
  <c r="AJ841" i="20"/>
  <c r="AI841" i="20"/>
  <c r="M843" i="20" l="1"/>
  <c r="F808" i="20"/>
  <c r="N843" i="20"/>
  <c r="O843" i="20"/>
  <c r="Q843" i="20"/>
  <c r="P843" i="20"/>
  <c r="E808" i="20"/>
  <c r="J803" i="20"/>
  <c r="S843" i="20" s="1"/>
  <c r="J1628" i="20" s="1"/>
  <c r="J1648" i="20" s="1"/>
  <c r="R843" i="20"/>
  <c r="Z803" i="20"/>
  <c r="AK842" i="20"/>
  <c r="AM842" i="20"/>
  <c r="AL842" i="20"/>
  <c r="AE798" i="20"/>
  <c r="AN842" i="20" s="1"/>
  <c r="AA803" i="20"/>
  <c r="AI842" i="20"/>
  <c r="AH842" i="20"/>
  <c r="AJ842" i="20"/>
  <c r="P844" i="20" l="1"/>
  <c r="E813" i="20"/>
  <c r="J808" i="20"/>
  <c r="S844" i="20" s="1"/>
  <c r="J1629" i="20" s="1"/>
  <c r="J1649" i="20" s="1"/>
  <c r="R844" i="20"/>
  <c r="Q844" i="20"/>
  <c r="O844" i="20"/>
  <c r="M844" i="20"/>
  <c r="F813" i="20"/>
  <c r="N844" i="20"/>
  <c r="AJ843" i="20"/>
  <c r="AI843" i="20"/>
  <c r="AH843" i="20"/>
  <c r="AA808" i="20"/>
  <c r="AL843" i="20"/>
  <c r="Z808" i="20"/>
  <c r="AK843" i="20"/>
  <c r="AM843" i="20"/>
  <c r="AE803" i="20"/>
  <c r="AN843" i="20" s="1"/>
  <c r="O845" i="20" l="1"/>
  <c r="M845" i="20"/>
  <c r="N845" i="20"/>
  <c r="F818" i="20"/>
  <c r="P845" i="20"/>
  <c r="J813" i="20"/>
  <c r="S845" i="20" s="1"/>
  <c r="J1630" i="20" s="1"/>
  <c r="J1650" i="20" s="1"/>
  <c r="E818" i="20"/>
  <c r="Q845" i="20"/>
  <c r="R845" i="20"/>
  <c r="Z813" i="20"/>
  <c r="AK844" i="20"/>
  <c r="AL844" i="20"/>
  <c r="AM844" i="20"/>
  <c r="AE808" i="20"/>
  <c r="AN844" i="20" s="1"/>
  <c r="AA813" i="20"/>
  <c r="AI844" i="20"/>
  <c r="AJ844" i="20"/>
  <c r="AH844" i="20"/>
  <c r="Q846" i="20" l="1"/>
  <c r="R846" i="20"/>
  <c r="P846" i="20"/>
  <c r="E823" i="20"/>
  <c r="J818" i="20"/>
  <c r="S846" i="20" s="1"/>
  <c r="J1631" i="20" s="1"/>
  <c r="J1651" i="20" s="1"/>
  <c r="O846" i="20"/>
  <c r="N846" i="20"/>
  <c r="M846" i="20"/>
  <c r="F823" i="20"/>
  <c r="AJ845" i="20"/>
  <c r="AH845" i="20"/>
  <c r="AI845" i="20"/>
  <c r="AA818" i="20"/>
  <c r="AL845" i="20"/>
  <c r="Z818" i="20"/>
  <c r="AK845" i="20"/>
  <c r="AM845" i="20"/>
  <c r="AE813" i="20"/>
  <c r="AN845" i="20" s="1"/>
  <c r="Q847" i="20" l="1"/>
  <c r="R847" i="20"/>
  <c r="P847" i="20"/>
  <c r="E828" i="20"/>
  <c r="J823" i="20"/>
  <c r="S847" i="20" s="1"/>
  <c r="J1632" i="20" s="1"/>
  <c r="J1652" i="20" s="1"/>
  <c r="M847" i="20"/>
  <c r="F828" i="20"/>
  <c r="N847" i="20"/>
  <c r="O847" i="20"/>
  <c r="AK846" i="20"/>
  <c r="AL846" i="20"/>
  <c r="AM846" i="20"/>
  <c r="AE818" i="20"/>
  <c r="AN846" i="20" s="1"/>
  <c r="Z823" i="20"/>
  <c r="AA823" i="20"/>
  <c r="AH846" i="20"/>
  <c r="AJ846" i="20"/>
  <c r="AI846" i="20"/>
  <c r="R848" i="20" l="1"/>
  <c r="P848" i="20"/>
  <c r="Q848" i="20"/>
  <c r="E833" i="20"/>
  <c r="J828" i="20"/>
  <c r="S848" i="20" s="1"/>
  <c r="J1633" i="20" s="1"/>
  <c r="J1653" i="20" s="1"/>
  <c r="F833" i="20"/>
  <c r="N848" i="20"/>
  <c r="M848" i="20"/>
  <c r="O848" i="20"/>
  <c r="AA828" i="20"/>
  <c r="AJ847" i="20"/>
  <c r="AH847" i="20"/>
  <c r="AI847" i="20"/>
  <c r="Z828" i="20"/>
  <c r="AK847" i="20"/>
  <c r="AE823" i="20"/>
  <c r="AN847" i="20" s="1"/>
  <c r="AM847" i="20"/>
  <c r="AL847" i="20"/>
  <c r="J833" i="20" l="1"/>
  <c r="S849" i="20" s="1"/>
  <c r="J1634" i="20" s="1"/>
  <c r="J1654" i="20" s="1"/>
  <c r="R849" i="20"/>
  <c r="P849" i="20"/>
  <c r="Q849" i="20"/>
  <c r="E838" i="20"/>
  <c r="F838" i="20"/>
  <c r="M849" i="20"/>
  <c r="O849" i="20"/>
  <c r="N849" i="20"/>
  <c r="AH848" i="20"/>
  <c r="AI848" i="20"/>
  <c r="AJ848" i="20"/>
  <c r="AA833" i="20"/>
  <c r="AM848" i="20"/>
  <c r="AK848" i="20"/>
  <c r="Z833" i="20"/>
  <c r="AE828" i="20"/>
  <c r="AN848" i="20" s="1"/>
  <c r="AL848" i="20"/>
  <c r="F843" i="20" l="1"/>
  <c r="N850" i="20"/>
  <c r="M850" i="20"/>
  <c r="O850" i="20"/>
  <c r="P850" i="20"/>
  <c r="R850" i="20"/>
  <c r="E843" i="20"/>
  <c r="Q850" i="20"/>
  <c r="J838" i="20"/>
  <c r="S850" i="20" s="1"/>
  <c r="J1635" i="20" s="1"/>
  <c r="J1655" i="20" s="1"/>
  <c r="AK849" i="20"/>
  <c r="Z838" i="20"/>
  <c r="AL849" i="20"/>
  <c r="AM849" i="20"/>
  <c r="AE833" i="20"/>
  <c r="AN849" i="20" s="1"/>
  <c r="AA838" i="20"/>
  <c r="AI849" i="20"/>
  <c r="AH849" i="20"/>
  <c r="AJ849" i="20"/>
  <c r="J843" i="20" l="1"/>
  <c r="S851" i="20" s="1"/>
  <c r="J1636" i="20" s="1"/>
  <c r="J1656" i="20" s="1"/>
  <c r="Q851" i="20"/>
  <c r="E848" i="20"/>
  <c r="R851" i="20"/>
  <c r="P851" i="20"/>
  <c r="F848" i="20"/>
  <c r="N851" i="20"/>
  <c r="O851" i="20"/>
  <c r="M851" i="20"/>
  <c r="AA843" i="20"/>
  <c r="AJ850" i="20"/>
  <c r="AH850" i="20"/>
  <c r="AI850" i="20"/>
  <c r="AK850" i="20"/>
  <c r="Z843" i="20"/>
  <c r="AM850" i="20"/>
  <c r="AL850" i="20"/>
  <c r="AE838" i="20"/>
  <c r="AN850" i="20" s="1"/>
  <c r="Q852" i="20" l="1"/>
  <c r="S854" i="20"/>
  <c r="J848" i="20"/>
  <c r="S852" i="20" s="1"/>
  <c r="J1637" i="20" s="1"/>
  <c r="J1657" i="20" s="1"/>
  <c r="J1660" i="20" s="1"/>
  <c r="R852" i="20"/>
  <c r="P852" i="20"/>
  <c r="M854" i="20"/>
  <c r="M852" i="20"/>
  <c r="N852" i="20"/>
  <c r="O852" i="20"/>
  <c r="P855" i="20"/>
  <c r="S855" i="20"/>
  <c r="AM851" i="20"/>
  <c r="AK851" i="20"/>
  <c r="Z848" i="20"/>
  <c r="AL851" i="20"/>
  <c r="AE843" i="20"/>
  <c r="AN851" i="20" s="1"/>
  <c r="AA848" i="20"/>
  <c r="AI851" i="20"/>
  <c r="AJ851" i="20"/>
  <c r="AH851" i="20"/>
  <c r="C850" i="20" l="1" a="1"/>
  <c r="AN855" i="20"/>
  <c r="AK855" i="20"/>
  <c r="AJ852" i="20"/>
  <c r="AI852" i="20"/>
  <c r="AH852" i="20"/>
  <c r="AN854" i="20"/>
  <c r="AE848" i="20"/>
  <c r="AN852" i="20" s="1"/>
  <c r="AK852" i="20"/>
  <c r="AH854" i="20"/>
  <c r="AM852" i="20"/>
  <c r="AL852" i="20"/>
  <c r="C851" i="20" l="1"/>
  <c r="C854" i="20"/>
  <c r="C855" i="20"/>
  <c r="C853" i="20"/>
  <c r="C850" i="20"/>
  <c r="C852" i="20"/>
  <c r="X850" i="20" a="1"/>
  <c r="B853" i="20" l="1"/>
  <c r="F858" i="20" s="1"/>
  <c r="B852" i="20"/>
  <c r="E860" i="20" s="1"/>
  <c r="E950" i="20" s="1"/>
  <c r="A839" i="20"/>
  <c r="B838" i="20"/>
  <c r="A837" i="20"/>
  <c r="B850" i="20"/>
  <c r="E858" i="20" s="1"/>
  <c r="A832" i="20"/>
  <c r="B839" i="20"/>
  <c r="B855" i="20"/>
  <c r="F860" i="20" s="1"/>
  <c r="F950" i="20" s="1"/>
  <c r="B854" i="20"/>
  <c r="F859" i="20" s="1"/>
  <c r="F949" i="20" s="1"/>
  <c r="F948" i="20"/>
  <c r="A838" i="20"/>
  <c r="B837" i="20"/>
  <c r="B851" i="20"/>
  <c r="E859" i="20" s="1"/>
  <c r="E949" i="20" s="1"/>
  <c r="X850" i="20"/>
  <c r="X853" i="20"/>
  <c r="X852" i="20"/>
  <c r="X855" i="20"/>
  <c r="X851" i="20"/>
  <c r="X854" i="20"/>
  <c r="W854" i="20" l="1"/>
  <c r="AA859" i="20" s="1"/>
  <c r="AA949" i="20" s="1"/>
  <c r="V949" i="20" s="1"/>
  <c r="P930" i="20"/>
  <c r="R930" i="20"/>
  <c r="E948" i="20"/>
  <c r="Q930" i="20"/>
  <c r="J858" i="20"/>
  <c r="S930" i="20" s="1"/>
  <c r="K1620" i="20" s="1"/>
  <c r="K1640" i="20" s="1"/>
  <c r="E864" i="20"/>
  <c r="E869" i="20" s="1"/>
  <c r="E874" i="20" s="1"/>
  <c r="E879" i="20" s="1"/>
  <c r="E884" i="20" s="1"/>
  <c r="E889" i="20" s="1"/>
  <c r="E894" i="20" s="1"/>
  <c r="E899" i="20" s="1"/>
  <c r="E904" i="20" s="1"/>
  <c r="E909" i="20" s="1"/>
  <c r="E914" i="20" s="1"/>
  <c r="E919" i="20" s="1"/>
  <c r="E924" i="20" s="1"/>
  <c r="E929" i="20" s="1"/>
  <c r="E934" i="20" s="1"/>
  <c r="E939" i="20" s="1"/>
  <c r="E944" i="20" s="1"/>
  <c r="N949" i="20" s="1"/>
  <c r="A946" i="20"/>
  <c r="B843" i="20"/>
  <c r="C837" i="20"/>
  <c r="C842" i="20"/>
  <c r="C839" i="20"/>
  <c r="N930" i="20"/>
  <c r="C843" i="20"/>
  <c r="F865" i="20"/>
  <c r="F870" i="20" s="1"/>
  <c r="F875" i="20" s="1"/>
  <c r="F880" i="20" s="1"/>
  <c r="F885" i="20" s="1"/>
  <c r="F890" i="20" s="1"/>
  <c r="F895" i="20" s="1"/>
  <c r="F900" i="20" s="1"/>
  <c r="F905" i="20" s="1"/>
  <c r="F910" i="20" s="1"/>
  <c r="F915" i="20" s="1"/>
  <c r="F920" i="20" s="1"/>
  <c r="F925" i="20" s="1"/>
  <c r="F930" i="20" s="1"/>
  <c r="F935" i="20" s="1"/>
  <c r="F940" i="20" s="1"/>
  <c r="F945" i="20" s="1"/>
  <c r="R950" i="20" s="1"/>
  <c r="A950" i="20"/>
  <c r="A948" i="20"/>
  <c r="N948" i="20"/>
  <c r="M948" i="20"/>
  <c r="O948" i="20"/>
  <c r="F863" i="20"/>
  <c r="O930" i="20"/>
  <c r="C838" i="20"/>
  <c r="B842" i="20"/>
  <c r="M930" i="20"/>
  <c r="A949" i="20"/>
  <c r="F864" i="20"/>
  <c r="F869" i="20" s="1"/>
  <c r="F874" i="20" s="1"/>
  <c r="F879" i="20" s="1"/>
  <c r="F884" i="20" s="1"/>
  <c r="F889" i="20" s="1"/>
  <c r="F894" i="20" s="1"/>
  <c r="F899" i="20" s="1"/>
  <c r="F904" i="20" s="1"/>
  <c r="F909" i="20" s="1"/>
  <c r="F914" i="20" s="1"/>
  <c r="F919" i="20" s="1"/>
  <c r="F924" i="20" s="1"/>
  <c r="F929" i="20" s="1"/>
  <c r="F934" i="20" s="1"/>
  <c r="F939" i="20" s="1"/>
  <c r="F944" i="20" s="1"/>
  <c r="Q950" i="20" s="1"/>
  <c r="E865" i="20"/>
  <c r="E870" i="20" s="1"/>
  <c r="E875" i="20" s="1"/>
  <c r="E880" i="20" s="1"/>
  <c r="E885" i="20" s="1"/>
  <c r="E890" i="20" s="1"/>
  <c r="E895" i="20" s="1"/>
  <c r="E900" i="20" s="1"/>
  <c r="E905" i="20" s="1"/>
  <c r="E910" i="20" s="1"/>
  <c r="E915" i="20" s="1"/>
  <c r="E920" i="20" s="1"/>
  <c r="E925" i="20" s="1"/>
  <c r="E930" i="20" s="1"/>
  <c r="E935" i="20" s="1"/>
  <c r="E940" i="20" s="1"/>
  <c r="E945" i="20" s="1"/>
  <c r="O949" i="20" s="1"/>
  <c r="A947" i="20"/>
  <c r="W838" i="20"/>
  <c r="W852" i="20"/>
  <c r="Z860" i="20" s="1"/>
  <c r="Z950" i="20" s="1"/>
  <c r="V839" i="20"/>
  <c r="W851" i="20"/>
  <c r="Z859" i="20" s="1"/>
  <c r="Z949" i="20" s="1"/>
  <c r="V838" i="20"/>
  <c r="W837" i="20"/>
  <c r="W855" i="20"/>
  <c r="AA860" i="20" s="1"/>
  <c r="AA950" i="20" s="1"/>
  <c r="W853" i="20"/>
  <c r="AA858" i="20" s="1"/>
  <c r="V837" i="20"/>
  <c r="W839" i="20"/>
  <c r="W850" i="20"/>
  <c r="Z858" i="20" s="1"/>
  <c r="V832" i="20"/>
  <c r="C844" i="20" l="1"/>
  <c r="AA864" i="20"/>
  <c r="AA869" i="20" s="1"/>
  <c r="AA874" i="20" s="1"/>
  <c r="AA879" i="20" s="1"/>
  <c r="AA884" i="20" s="1"/>
  <c r="AA889" i="20" s="1"/>
  <c r="AA894" i="20" s="1"/>
  <c r="AA899" i="20" s="1"/>
  <c r="AA904" i="20" s="1"/>
  <c r="AA909" i="20" s="1"/>
  <c r="AA914" i="20" s="1"/>
  <c r="AA919" i="20" s="1"/>
  <c r="AA924" i="20" s="1"/>
  <c r="AA929" i="20" s="1"/>
  <c r="AA934" i="20" s="1"/>
  <c r="AA939" i="20" s="1"/>
  <c r="AA944" i="20" s="1"/>
  <c r="AL950" i="20" s="1"/>
  <c r="O931" i="20"/>
  <c r="N931" i="20"/>
  <c r="M931" i="20"/>
  <c r="F868" i="20"/>
  <c r="B844" i="20"/>
  <c r="E863" i="20"/>
  <c r="Q948" i="20"/>
  <c r="J948" i="20"/>
  <c r="S948" i="20" s="1"/>
  <c r="K1638" i="20" s="1"/>
  <c r="K1658" i="20" s="1"/>
  <c r="A945" i="20"/>
  <c r="R948" i="20"/>
  <c r="P948" i="20"/>
  <c r="X837" i="20"/>
  <c r="X842" i="20"/>
  <c r="W843" i="20"/>
  <c r="Z865" i="20"/>
  <c r="Z870" i="20" s="1"/>
  <c r="Z875" i="20" s="1"/>
  <c r="Z880" i="20" s="1"/>
  <c r="Z885" i="20" s="1"/>
  <c r="Z890" i="20" s="1"/>
  <c r="Z895" i="20" s="1"/>
  <c r="Z900" i="20" s="1"/>
  <c r="Z905" i="20" s="1"/>
  <c r="Z910" i="20" s="1"/>
  <c r="Z915" i="20" s="1"/>
  <c r="Z920" i="20" s="1"/>
  <c r="Z925" i="20" s="1"/>
  <c r="Z930" i="20" s="1"/>
  <c r="Z935" i="20" s="1"/>
  <c r="Z940" i="20" s="1"/>
  <c r="Z945" i="20" s="1"/>
  <c r="AJ949" i="20" s="1"/>
  <c r="V947" i="20"/>
  <c r="X843" i="20"/>
  <c r="AK930" i="20"/>
  <c r="AE858" i="20"/>
  <c r="AN930" i="20" s="1"/>
  <c r="AM930" i="20"/>
  <c r="AL930" i="20"/>
  <c r="Z948" i="20"/>
  <c r="Z864" i="20"/>
  <c r="Z869" i="20" s="1"/>
  <c r="Z874" i="20" s="1"/>
  <c r="Z879" i="20" s="1"/>
  <c r="Z884" i="20" s="1"/>
  <c r="Z889" i="20" s="1"/>
  <c r="Z894" i="20" s="1"/>
  <c r="Z899" i="20" s="1"/>
  <c r="Z904" i="20" s="1"/>
  <c r="Z909" i="20" s="1"/>
  <c r="Z914" i="20" s="1"/>
  <c r="Z919" i="20" s="1"/>
  <c r="Z924" i="20" s="1"/>
  <c r="Z929" i="20" s="1"/>
  <c r="Z934" i="20" s="1"/>
  <c r="Z939" i="20" s="1"/>
  <c r="Z944" i="20" s="1"/>
  <c r="AI949" i="20" s="1"/>
  <c r="V946" i="20"/>
  <c r="W842" i="20"/>
  <c r="X838" i="20"/>
  <c r="X839" i="20"/>
  <c r="AA948" i="20"/>
  <c r="AH930" i="20"/>
  <c r="AI930" i="20"/>
  <c r="AJ930" i="20"/>
  <c r="AA865" i="20"/>
  <c r="AA870" i="20" s="1"/>
  <c r="AA875" i="20" s="1"/>
  <c r="AA880" i="20" s="1"/>
  <c r="AA885" i="20" s="1"/>
  <c r="AA890" i="20" s="1"/>
  <c r="AA895" i="20" s="1"/>
  <c r="AA900" i="20" s="1"/>
  <c r="AA905" i="20" s="1"/>
  <c r="AA910" i="20" s="1"/>
  <c r="AA915" i="20" s="1"/>
  <c r="AA920" i="20" s="1"/>
  <c r="AA925" i="20" s="1"/>
  <c r="AA930" i="20" s="1"/>
  <c r="AA935" i="20" s="1"/>
  <c r="AA940" i="20" s="1"/>
  <c r="AA945" i="20" s="1"/>
  <c r="AM950" i="20" s="1"/>
  <c r="V950" i="20"/>
  <c r="W844" i="20" l="1"/>
  <c r="X844" i="20"/>
  <c r="J863" i="20"/>
  <c r="S931" i="20" s="1"/>
  <c r="K1621" i="20" s="1"/>
  <c r="K1641" i="20" s="1"/>
  <c r="E868" i="20"/>
  <c r="Q931" i="20"/>
  <c r="P931" i="20"/>
  <c r="R931" i="20"/>
  <c r="O932" i="20"/>
  <c r="N932" i="20"/>
  <c r="F873" i="20"/>
  <c r="M932" i="20"/>
  <c r="AM948" i="20"/>
  <c r="AE948" i="20"/>
  <c r="AN948" i="20" s="1"/>
  <c r="V945" i="20"/>
  <c r="AL948" i="20"/>
  <c r="Z863" i="20"/>
  <c r="AK948" i="20"/>
  <c r="AI948" i="20"/>
  <c r="AH948" i="20"/>
  <c r="AJ948" i="20"/>
  <c r="V948" i="20"/>
  <c r="AA863" i="20"/>
  <c r="R932" i="20" l="1"/>
  <c r="Q932" i="20"/>
  <c r="P932" i="20"/>
  <c r="J868" i="20"/>
  <c r="S932" i="20" s="1"/>
  <c r="K1622" i="20" s="1"/>
  <c r="K1642" i="20" s="1"/>
  <c r="E873" i="20"/>
  <c r="O933" i="20"/>
  <c r="M933" i="20"/>
  <c r="F878" i="20"/>
  <c r="N933" i="20"/>
  <c r="Z868" i="20"/>
  <c r="AE863" i="20"/>
  <c r="AN931" i="20" s="1"/>
  <c r="AM931" i="20"/>
  <c r="AL931" i="20"/>
  <c r="AK931" i="20"/>
  <c r="AI931" i="20"/>
  <c r="AJ931" i="20"/>
  <c r="AH931" i="20"/>
  <c r="AA868" i="20"/>
  <c r="O934" i="20" l="1"/>
  <c r="N934" i="20"/>
  <c r="F883" i="20"/>
  <c r="M934" i="20"/>
  <c r="Q933" i="20"/>
  <c r="J873" i="20"/>
  <c r="S933" i="20" s="1"/>
  <c r="K1623" i="20" s="1"/>
  <c r="K1643" i="20" s="1"/>
  <c r="E878" i="20"/>
  <c r="P933" i="20"/>
  <c r="R933" i="20"/>
  <c r="AK932" i="20"/>
  <c r="Z873" i="20"/>
  <c r="AL932" i="20"/>
  <c r="AE868" i="20"/>
  <c r="AN932" i="20" s="1"/>
  <c r="AM932" i="20"/>
  <c r="AH932" i="20"/>
  <c r="AA873" i="20"/>
  <c r="AI932" i="20"/>
  <c r="AJ932" i="20"/>
  <c r="Q934" i="20" l="1"/>
  <c r="P934" i="20"/>
  <c r="R934" i="20"/>
  <c r="E883" i="20"/>
  <c r="J878" i="20"/>
  <c r="S934" i="20" s="1"/>
  <c r="K1624" i="20" s="1"/>
  <c r="K1644" i="20" s="1"/>
  <c r="F888" i="20"/>
  <c r="N935" i="20"/>
  <c r="M935" i="20"/>
  <c r="O935" i="20"/>
  <c r="AH933" i="20"/>
  <c r="AI933" i="20"/>
  <c r="AJ933" i="20"/>
  <c r="AA878" i="20"/>
  <c r="Z878" i="20"/>
  <c r="AM933" i="20"/>
  <c r="AK933" i="20"/>
  <c r="AL933" i="20"/>
  <c r="AE873" i="20"/>
  <c r="AN933" i="20" s="1"/>
  <c r="Q935" i="20" l="1"/>
  <c r="J883" i="20"/>
  <c r="S935" i="20" s="1"/>
  <c r="K1625" i="20" s="1"/>
  <c r="K1645" i="20" s="1"/>
  <c r="P935" i="20"/>
  <c r="R935" i="20"/>
  <c r="E888" i="20"/>
  <c r="M936" i="20"/>
  <c r="F893" i="20"/>
  <c r="O936" i="20"/>
  <c r="N936" i="20"/>
  <c r="AI934" i="20"/>
  <c r="AH934" i="20"/>
  <c r="AA883" i="20"/>
  <c r="AJ934" i="20"/>
  <c r="AM934" i="20"/>
  <c r="AE878" i="20"/>
  <c r="AN934" i="20" s="1"/>
  <c r="Z883" i="20"/>
  <c r="AL934" i="20"/>
  <c r="AK934" i="20"/>
  <c r="N937" i="20" l="1"/>
  <c r="F898" i="20"/>
  <c r="M937" i="20"/>
  <c r="O937" i="20"/>
  <c r="J888" i="20"/>
  <c r="S936" i="20" s="1"/>
  <c r="K1626" i="20" s="1"/>
  <c r="K1646" i="20" s="1"/>
  <c r="R936" i="20"/>
  <c r="P936" i="20"/>
  <c r="E893" i="20"/>
  <c r="Q936" i="20"/>
  <c r="AA888" i="20"/>
  <c r="AH935" i="20"/>
  <c r="AI935" i="20"/>
  <c r="AJ935" i="20"/>
  <c r="AE883" i="20"/>
  <c r="AN935" i="20" s="1"/>
  <c r="Z888" i="20"/>
  <c r="AM935" i="20"/>
  <c r="AL935" i="20"/>
  <c r="AK935" i="20"/>
  <c r="E898" i="20" l="1"/>
  <c r="J893" i="20"/>
  <c r="S937" i="20" s="1"/>
  <c r="K1627" i="20" s="1"/>
  <c r="K1647" i="20" s="1"/>
  <c r="R937" i="20"/>
  <c r="Q937" i="20"/>
  <c r="P937" i="20"/>
  <c r="N938" i="20"/>
  <c r="M938" i="20"/>
  <c r="O938" i="20"/>
  <c r="F903" i="20"/>
  <c r="AM936" i="20"/>
  <c r="AK936" i="20"/>
  <c r="AL936" i="20"/>
  <c r="Z893" i="20"/>
  <c r="AE888" i="20"/>
  <c r="AN936" i="20" s="1"/>
  <c r="AH936" i="20"/>
  <c r="AJ936" i="20"/>
  <c r="AA893" i="20"/>
  <c r="AI936" i="20"/>
  <c r="F908" i="20" l="1"/>
  <c r="N939" i="20"/>
  <c r="O939" i="20"/>
  <c r="M939" i="20"/>
  <c r="J898" i="20"/>
  <c r="S938" i="20" s="1"/>
  <c r="K1628" i="20" s="1"/>
  <c r="K1648" i="20" s="1"/>
  <c r="R938" i="20"/>
  <c r="Q938" i="20"/>
  <c r="E903" i="20"/>
  <c r="P938" i="20"/>
  <c r="AK937" i="20"/>
  <c r="Z898" i="20"/>
  <c r="AM937" i="20"/>
  <c r="AL937" i="20"/>
  <c r="AE893" i="20"/>
  <c r="AN937" i="20" s="1"/>
  <c r="AJ937" i="20"/>
  <c r="AH937" i="20"/>
  <c r="AI937" i="20"/>
  <c r="AA898" i="20"/>
  <c r="P939" i="20" l="1"/>
  <c r="J903" i="20"/>
  <c r="S939" i="20" s="1"/>
  <c r="K1629" i="20" s="1"/>
  <c r="K1649" i="20" s="1"/>
  <c r="E908" i="20"/>
  <c r="R939" i="20"/>
  <c r="Q939" i="20"/>
  <c r="F913" i="20"/>
  <c r="N940" i="20"/>
  <c r="M940" i="20"/>
  <c r="O940" i="20"/>
  <c r="AK938" i="20"/>
  <c r="AL938" i="20"/>
  <c r="AM938" i="20"/>
  <c r="AE898" i="20"/>
  <c r="AN938" i="20" s="1"/>
  <c r="Z903" i="20"/>
  <c r="AA903" i="20"/>
  <c r="AI938" i="20"/>
  <c r="AJ938" i="20"/>
  <c r="AH938" i="20"/>
  <c r="F918" i="20" l="1"/>
  <c r="N941" i="20"/>
  <c r="O941" i="20"/>
  <c r="M941" i="20"/>
  <c r="E913" i="20"/>
  <c r="Q940" i="20"/>
  <c r="J908" i="20"/>
  <c r="S940" i="20" s="1"/>
  <c r="K1630" i="20" s="1"/>
  <c r="K1650" i="20" s="1"/>
  <c r="R940" i="20"/>
  <c r="P940" i="20"/>
  <c r="AA908" i="20"/>
  <c r="AI939" i="20"/>
  <c r="AJ939" i="20"/>
  <c r="AH939" i="20"/>
  <c r="AL939" i="20"/>
  <c r="Z908" i="20"/>
  <c r="AM939" i="20"/>
  <c r="AK939" i="20"/>
  <c r="AE903" i="20"/>
  <c r="AN939" i="20" s="1"/>
  <c r="Q941" i="20" l="1"/>
  <c r="P941" i="20"/>
  <c r="E918" i="20"/>
  <c r="J913" i="20"/>
  <c r="S941" i="20" s="1"/>
  <c r="K1631" i="20" s="1"/>
  <c r="K1651" i="20" s="1"/>
  <c r="R941" i="20"/>
  <c r="F923" i="20"/>
  <c r="M942" i="20"/>
  <c r="N942" i="20"/>
  <c r="O942" i="20"/>
  <c r="AK940" i="20"/>
  <c r="AE908" i="20"/>
  <c r="AN940" i="20" s="1"/>
  <c r="Z913" i="20"/>
  <c r="AM940" i="20"/>
  <c r="AL940" i="20"/>
  <c r="AI940" i="20"/>
  <c r="AJ940" i="20"/>
  <c r="AH940" i="20"/>
  <c r="AA913" i="20"/>
  <c r="E923" i="20" l="1"/>
  <c r="J918" i="20"/>
  <c r="S942" i="20" s="1"/>
  <c r="K1632" i="20" s="1"/>
  <c r="K1652" i="20" s="1"/>
  <c r="R942" i="20"/>
  <c r="Q942" i="20"/>
  <c r="P942" i="20"/>
  <c r="M943" i="20"/>
  <c r="F928" i="20"/>
  <c r="N943" i="20"/>
  <c r="O943" i="20"/>
  <c r="AL941" i="20"/>
  <c r="AE913" i="20"/>
  <c r="AN941" i="20" s="1"/>
  <c r="AM941" i="20"/>
  <c r="AK941" i="20"/>
  <c r="Z918" i="20"/>
  <c r="AH941" i="20"/>
  <c r="AJ941" i="20"/>
  <c r="AI941" i="20"/>
  <c r="AA918" i="20"/>
  <c r="O944" i="20" l="1"/>
  <c r="M944" i="20"/>
  <c r="N944" i="20"/>
  <c r="F933" i="20"/>
  <c r="J923" i="20"/>
  <c r="S943" i="20" s="1"/>
  <c r="K1633" i="20" s="1"/>
  <c r="K1653" i="20" s="1"/>
  <c r="R943" i="20"/>
  <c r="P943" i="20"/>
  <c r="Q943" i="20"/>
  <c r="E928" i="20"/>
  <c r="Z923" i="20"/>
  <c r="AM942" i="20"/>
  <c r="AE918" i="20"/>
  <c r="AN942" i="20" s="1"/>
  <c r="AL942" i="20"/>
  <c r="AK942" i="20"/>
  <c r="AA923" i="20"/>
  <c r="AI942" i="20"/>
  <c r="AH942" i="20"/>
  <c r="AJ942" i="20"/>
  <c r="F938" i="20" l="1"/>
  <c r="O945" i="20"/>
  <c r="M945" i="20"/>
  <c r="N945" i="20"/>
  <c r="E933" i="20"/>
  <c r="R944" i="20"/>
  <c r="Q944" i="20"/>
  <c r="P944" i="20"/>
  <c r="J928" i="20"/>
  <c r="S944" i="20" s="1"/>
  <c r="K1634" i="20" s="1"/>
  <c r="K1654" i="20" s="1"/>
  <c r="AA928" i="20"/>
  <c r="AI943" i="20"/>
  <c r="AJ943" i="20"/>
  <c r="AH943" i="20"/>
  <c r="AK943" i="20"/>
  <c r="Z928" i="20"/>
  <c r="AL943" i="20"/>
  <c r="AM943" i="20"/>
  <c r="AE923" i="20"/>
  <c r="AN943" i="20" s="1"/>
  <c r="R945" i="20" l="1"/>
  <c r="E938" i="20"/>
  <c r="J933" i="20"/>
  <c r="S945" i="20" s="1"/>
  <c r="K1635" i="20" s="1"/>
  <c r="K1655" i="20" s="1"/>
  <c r="P945" i="20"/>
  <c r="Q945" i="20"/>
  <c r="O946" i="20"/>
  <c r="N946" i="20"/>
  <c r="F943" i="20"/>
  <c r="M946" i="20"/>
  <c r="AJ944" i="20"/>
  <c r="AI944" i="20"/>
  <c r="AA933" i="20"/>
  <c r="AH944" i="20"/>
  <c r="Z933" i="20"/>
  <c r="AK944" i="20"/>
  <c r="AE928" i="20"/>
  <c r="AN944" i="20" s="1"/>
  <c r="AM944" i="20"/>
  <c r="AL944" i="20"/>
  <c r="M947" i="20" l="1"/>
  <c r="P950" i="20"/>
  <c r="N947" i="20"/>
  <c r="S950" i="20"/>
  <c r="O947" i="20"/>
  <c r="P946" i="20"/>
  <c r="R946" i="20"/>
  <c r="J938" i="20"/>
  <c r="S946" i="20" s="1"/>
  <c r="K1636" i="20" s="1"/>
  <c r="K1656" i="20" s="1"/>
  <c r="Q946" i="20"/>
  <c r="E943" i="20"/>
  <c r="Z938" i="20"/>
  <c r="AM945" i="20"/>
  <c r="AK945" i="20"/>
  <c r="AE933" i="20"/>
  <c r="AN945" i="20" s="1"/>
  <c r="AL945" i="20"/>
  <c r="AA938" i="20"/>
  <c r="AI945" i="20"/>
  <c r="AJ945" i="20"/>
  <c r="AH945" i="20"/>
  <c r="R947" i="20" l="1"/>
  <c r="M949" i="20"/>
  <c r="J943" i="20"/>
  <c r="S947" i="20" s="1"/>
  <c r="K1637" i="20" s="1"/>
  <c r="K1657" i="20" s="1"/>
  <c r="K1660" i="20" s="1"/>
  <c r="Q947" i="20"/>
  <c r="P947" i="20"/>
  <c r="S949" i="20"/>
  <c r="AK946" i="20"/>
  <c r="Z943" i="20"/>
  <c r="AM946" i="20"/>
  <c r="AL946" i="20"/>
  <c r="AE938" i="20"/>
  <c r="AN946" i="20" s="1"/>
  <c r="AH946" i="20"/>
  <c r="AJ946" i="20"/>
  <c r="AI946" i="20"/>
  <c r="AA943" i="20"/>
  <c r="C945" i="20" l="1" a="1"/>
  <c r="C948" i="20" s="1"/>
  <c r="AN949" i="20"/>
  <c r="AL947" i="20"/>
  <c r="AE943" i="20"/>
  <c r="AN947" i="20" s="1"/>
  <c r="AH949" i="20"/>
  <c r="AM947" i="20"/>
  <c r="AK947" i="20"/>
  <c r="AH947" i="20"/>
  <c r="AJ947" i="20"/>
  <c r="AN950" i="20"/>
  <c r="AI947" i="20"/>
  <c r="AK950" i="20"/>
  <c r="C947" i="20" l="1"/>
  <c r="C946" i="20"/>
  <c r="C945" i="20"/>
  <c r="C949" i="20"/>
  <c r="C950" i="20"/>
  <c r="B949" i="20"/>
  <c r="F954" i="20" s="1"/>
  <c r="F1044" i="20" s="1"/>
  <c r="F959" i="20" s="1"/>
  <c r="F964" i="20" s="1"/>
  <c r="F969" i="20" s="1"/>
  <c r="F974" i="20" s="1"/>
  <c r="F979" i="20" s="1"/>
  <c r="F984" i="20" s="1"/>
  <c r="F989" i="20" s="1"/>
  <c r="F994" i="20" s="1"/>
  <c r="F999" i="20" s="1"/>
  <c r="F1004" i="20" s="1"/>
  <c r="F1009" i="20" s="1"/>
  <c r="F1014" i="20" s="1"/>
  <c r="F1019" i="20" s="1"/>
  <c r="F1024" i="20" s="1"/>
  <c r="F1029" i="20" s="1"/>
  <c r="F1034" i="20" s="1"/>
  <c r="F1039" i="20" s="1"/>
  <c r="Q1045" i="20" s="1"/>
  <c r="A934" i="20"/>
  <c r="X945" i="20" a="1"/>
  <c r="X948" i="20" s="1"/>
  <c r="B932" i="20" l="1"/>
  <c r="B950" i="20"/>
  <c r="F955" i="20" s="1"/>
  <c r="F1045" i="20" s="1"/>
  <c r="A1045" i="20" s="1"/>
  <c r="B945" i="20"/>
  <c r="E953" i="20" s="1"/>
  <c r="A933" i="20"/>
  <c r="B947" i="20"/>
  <c r="E955" i="20" s="1"/>
  <c r="E1045" i="20" s="1"/>
  <c r="A1042" i="20" s="1"/>
  <c r="B946" i="20"/>
  <c r="E954" i="20" s="1"/>
  <c r="E1044" i="20" s="1"/>
  <c r="E959" i="20" s="1"/>
  <c r="E964" i="20" s="1"/>
  <c r="E969" i="20" s="1"/>
  <c r="E974" i="20" s="1"/>
  <c r="E979" i="20" s="1"/>
  <c r="E984" i="20" s="1"/>
  <c r="E989" i="20" s="1"/>
  <c r="E994" i="20" s="1"/>
  <c r="E999" i="20" s="1"/>
  <c r="E1004" i="20" s="1"/>
  <c r="E1009" i="20" s="1"/>
  <c r="E1014" i="20" s="1"/>
  <c r="E1019" i="20" s="1"/>
  <c r="E1024" i="20" s="1"/>
  <c r="E1029" i="20" s="1"/>
  <c r="E1034" i="20" s="1"/>
  <c r="E1039" i="20" s="1"/>
  <c r="N1044" i="20" s="1"/>
  <c r="B933" i="20"/>
  <c r="C938" i="20" s="1"/>
  <c r="B934" i="20"/>
  <c r="A927" i="20"/>
  <c r="B948" i="20"/>
  <c r="F953" i="20" s="1"/>
  <c r="N1025" i="20" s="1"/>
  <c r="A932" i="20"/>
  <c r="A1044" i="20"/>
  <c r="X946" i="20"/>
  <c r="X947" i="20"/>
  <c r="X949" i="20"/>
  <c r="E1043" i="20"/>
  <c r="X950" i="20"/>
  <c r="X945" i="20"/>
  <c r="V932" i="20" s="1"/>
  <c r="F960" i="20" l="1"/>
  <c r="F965" i="20" s="1"/>
  <c r="F970" i="20" s="1"/>
  <c r="F975" i="20" s="1"/>
  <c r="F980" i="20" s="1"/>
  <c r="F985" i="20" s="1"/>
  <c r="F990" i="20" s="1"/>
  <c r="F995" i="20" s="1"/>
  <c r="F1000" i="20" s="1"/>
  <c r="F1005" i="20" s="1"/>
  <c r="F1010" i="20" s="1"/>
  <c r="F1015" i="20" s="1"/>
  <c r="F1020" i="20" s="1"/>
  <c r="F1025" i="20" s="1"/>
  <c r="F1030" i="20" s="1"/>
  <c r="F1035" i="20" s="1"/>
  <c r="F1040" i="20" s="1"/>
  <c r="R1045" i="20" s="1"/>
  <c r="E960" i="20"/>
  <c r="E965" i="20" s="1"/>
  <c r="E970" i="20" s="1"/>
  <c r="E975" i="20" s="1"/>
  <c r="E980" i="20" s="1"/>
  <c r="E985" i="20" s="1"/>
  <c r="E990" i="20" s="1"/>
  <c r="E995" i="20" s="1"/>
  <c r="E1000" i="20" s="1"/>
  <c r="E1005" i="20" s="1"/>
  <c r="E1010" i="20" s="1"/>
  <c r="E1015" i="20" s="1"/>
  <c r="E1020" i="20" s="1"/>
  <c r="E1025" i="20" s="1"/>
  <c r="E1030" i="20" s="1"/>
  <c r="E1035" i="20" s="1"/>
  <c r="E1040" i="20" s="1"/>
  <c r="O1044" i="20" s="1"/>
  <c r="C934" i="20"/>
  <c r="B938" i="20"/>
  <c r="V934" i="20"/>
  <c r="C932" i="20"/>
  <c r="O1025" i="20"/>
  <c r="F1043" i="20"/>
  <c r="M1043" i="20" s="1"/>
  <c r="B937" i="20"/>
  <c r="A1041" i="20"/>
  <c r="P1025" i="20"/>
  <c r="J953" i="20"/>
  <c r="S1025" i="20" s="1"/>
  <c r="L1620" i="20" s="1"/>
  <c r="L1640" i="20" s="1"/>
  <c r="M1025" i="20"/>
  <c r="C933" i="20"/>
  <c r="R1025" i="20"/>
  <c r="Q1025" i="20"/>
  <c r="C937" i="20"/>
  <c r="W949" i="20"/>
  <c r="AA954" i="20" s="1"/>
  <c r="AA1044" i="20" s="1"/>
  <c r="V1044" i="20" s="1"/>
  <c r="V933" i="20"/>
  <c r="X937" i="20" s="1"/>
  <c r="W934" i="20"/>
  <c r="W946" i="20"/>
  <c r="Z954" i="20" s="1"/>
  <c r="Z1044" i="20" s="1"/>
  <c r="V1041" i="20" s="1"/>
  <c r="W945" i="20"/>
  <c r="Z953" i="20" s="1"/>
  <c r="Z1043" i="20" s="1"/>
  <c r="W950" i="20"/>
  <c r="AA955" i="20" s="1"/>
  <c r="AA1045" i="20" s="1"/>
  <c r="AA960" i="20" s="1"/>
  <c r="AA965" i="20" s="1"/>
  <c r="AA970" i="20" s="1"/>
  <c r="AA975" i="20" s="1"/>
  <c r="AA980" i="20" s="1"/>
  <c r="AA985" i="20" s="1"/>
  <c r="AA990" i="20" s="1"/>
  <c r="AA995" i="20" s="1"/>
  <c r="AA1000" i="20" s="1"/>
  <c r="AA1005" i="20" s="1"/>
  <c r="AA1010" i="20" s="1"/>
  <c r="AA1015" i="20" s="1"/>
  <c r="AA1020" i="20" s="1"/>
  <c r="AA1025" i="20" s="1"/>
  <c r="AA1030" i="20" s="1"/>
  <c r="AA1035" i="20" s="1"/>
  <c r="AA1040" i="20" s="1"/>
  <c r="AM1045" i="20" s="1"/>
  <c r="W948" i="20"/>
  <c r="AA953" i="20" s="1"/>
  <c r="W932" i="20"/>
  <c r="W933" i="20"/>
  <c r="W947" i="20"/>
  <c r="Z955" i="20" s="1"/>
  <c r="Z1045" i="20" s="1"/>
  <c r="V1042" i="20" s="1"/>
  <c r="A1040" i="20"/>
  <c r="Q1043" i="20"/>
  <c r="E958" i="20"/>
  <c r="R1043" i="20"/>
  <c r="P1043" i="20"/>
  <c r="V927" i="20"/>
  <c r="A1043" i="20" l="1"/>
  <c r="C939" i="20"/>
  <c r="J1043" i="20"/>
  <c r="S1043" i="20" s="1"/>
  <c r="L1638" i="20" s="1"/>
  <c r="L1658" i="20" s="1"/>
  <c r="F958" i="20"/>
  <c r="N1026" i="20" s="1"/>
  <c r="O1043" i="20"/>
  <c r="N1043" i="20"/>
  <c r="W937" i="20"/>
  <c r="B939" i="20"/>
  <c r="AA959" i="20"/>
  <c r="AA964" i="20" s="1"/>
  <c r="AA969" i="20" s="1"/>
  <c r="AA974" i="20" s="1"/>
  <c r="AA979" i="20" s="1"/>
  <c r="AA984" i="20" s="1"/>
  <c r="AA989" i="20" s="1"/>
  <c r="AA994" i="20" s="1"/>
  <c r="AA999" i="20" s="1"/>
  <c r="AA1004" i="20" s="1"/>
  <c r="AA1009" i="20" s="1"/>
  <c r="AA1014" i="20" s="1"/>
  <c r="AA1019" i="20" s="1"/>
  <c r="AA1024" i="20" s="1"/>
  <c r="AA1029" i="20" s="1"/>
  <c r="AA1034" i="20" s="1"/>
  <c r="AA1039" i="20" s="1"/>
  <c r="AL1045" i="20" s="1"/>
  <c r="AI1025" i="20"/>
  <c r="Z959" i="20"/>
  <c r="Z964" i="20" s="1"/>
  <c r="Z969" i="20" s="1"/>
  <c r="Z974" i="20" s="1"/>
  <c r="Z979" i="20" s="1"/>
  <c r="Z984" i="20" s="1"/>
  <c r="Z989" i="20" s="1"/>
  <c r="Z994" i="20" s="1"/>
  <c r="Z999" i="20" s="1"/>
  <c r="Z1004" i="20" s="1"/>
  <c r="Z1009" i="20" s="1"/>
  <c r="Z1014" i="20" s="1"/>
  <c r="Z1019" i="20" s="1"/>
  <c r="Z1024" i="20" s="1"/>
  <c r="Z1029" i="20" s="1"/>
  <c r="Z1034" i="20" s="1"/>
  <c r="Z1039" i="20" s="1"/>
  <c r="AI1044" i="20" s="1"/>
  <c r="X932" i="20"/>
  <c r="V1045" i="20"/>
  <c r="X933" i="20"/>
  <c r="W938" i="20"/>
  <c r="AK1025" i="20"/>
  <c r="AJ1025" i="20"/>
  <c r="AA1043" i="20"/>
  <c r="AA958" i="20" s="1"/>
  <c r="Z960" i="20"/>
  <c r="Z965" i="20" s="1"/>
  <c r="Z970" i="20" s="1"/>
  <c r="Z975" i="20" s="1"/>
  <c r="Z980" i="20" s="1"/>
  <c r="Z985" i="20" s="1"/>
  <c r="Z990" i="20" s="1"/>
  <c r="Z995" i="20" s="1"/>
  <c r="Z1000" i="20" s="1"/>
  <c r="Z1005" i="20" s="1"/>
  <c r="Z1010" i="20" s="1"/>
  <c r="Z1015" i="20" s="1"/>
  <c r="Z1020" i="20" s="1"/>
  <c r="Z1025" i="20" s="1"/>
  <c r="Z1030" i="20" s="1"/>
  <c r="Z1035" i="20" s="1"/>
  <c r="Z1040" i="20" s="1"/>
  <c r="AJ1044" i="20" s="1"/>
  <c r="AH1025" i="20"/>
  <c r="X934" i="20"/>
  <c r="X938" i="20"/>
  <c r="M1026" i="20"/>
  <c r="O1026" i="20"/>
  <c r="AE953" i="20"/>
  <c r="AN1025" i="20" s="1"/>
  <c r="AM1025" i="20"/>
  <c r="AL1025" i="20"/>
  <c r="J958" i="20"/>
  <c r="S1026" i="20" s="1"/>
  <c r="L1621" i="20" s="1"/>
  <c r="L1641" i="20" s="1"/>
  <c r="E963" i="20"/>
  <c r="R1026" i="20"/>
  <c r="P1026" i="20"/>
  <c r="Q1026" i="20"/>
  <c r="AM1043" i="20"/>
  <c r="Z958" i="20"/>
  <c r="AK1043" i="20"/>
  <c r="V1040" i="20"/>
  <c r="AL1043" i="20"/>
  <c r="F963" i="20" l="1"/>
  <c r="X939" i="20"/>
  <c r="AE1043" i="20"/>
  <c r="AN1043" i="20" s="1"/>
  <c r="AH1043" i="20"/>
  <c r="V1043" i="20"/>
  <c r="W939" i="20"/>
  <c r="AI1043" i="20"/>
  <c r="AJ1043" i="20"/>
  <c r="M1027" i="20"/>
  <c r="N1027" i="20"/>
  <c r="F968" i="20"/>
  <c r="O1027" i="20"/>
  <c r="E968" i="20"/>
  <c r="P1027" i="20"/>
  <c r="R1027" i="20"/>
  <c r="Q1027" i="20"/>
  <c r="J963" i="20"/>
  <c r="S1027" i="20" s="1"/>
  <c r="L1622" i="20" s="1"/>
  <c r="L1642" i="20" s="1"/>
  <c r="AM1026" i="20"/>
  <c r="Z963" i="20"/>
  <c r="AK1026" i="20"/>
  <c r="AL1026" i="20"/>
  <c r="AE958" i="20"/>
  <c r="AN1026" i="20" s="1"/>
  <c r="AJ1026" i="20"/>
  <c r="AI1026" i="20"/>
  <c r="AA963" i="20"/>
  <c r="AH1026" i="20"/>
  <c r="R1028" i="20" l="1"/>
  <c r="Q1028" i="20"/>
  <c r="P1028" i="20"/>
  <c r="E973" i="20"/>
  <c r="J968" i="20"/>
  <c r="S1028" i="20" s="1"/>
  <c r="L1623" i="20" s="1"/>
  <c r="L1643" i="20" s="1"/>
  <c r="F973" i="20"/>
  <c r="M1028" i="20"/>
  <c r="N1028" i="20"/>
  <c r="O1028" i="20"/>
  <c r="Z968" i="20"/>
  <c r="AL1027" i="20"/>
  <c r="AK1027" i="20"/>
  <c r="AE963" i="20"/>
  <c r="AN1027" i="20" s="1"/>
  <c r="AM1027" i="20"/>
  <c r="AJ1027" i="20"/>
  <c r="AI1027" i="20"/>
  <c r="AH1027" i="20"/>
  <c r="AA968" i="20"/>
  <c r="O1029" i="20" l="1"/>
  <c r="M1029" i="20"/>
  <c r="F978" i="20"/>
  <c r="N1029" i="20"/>
  <c r="P1029" i="20"/>
  <c r="J973" i="20"/>
  <c r="S1029" i="20" s="1"/>
  <c r="L1624" i="20" s="1"/>
  <c r="L1644" i="20" s="1"/>
  <c r="Q1029" i="20"/>
  <c r="E978" i="20"/>
  <c r="R1029" i="20"/>
  <c r="AA973" i="20"/>
  <c r="AJ1028" i="20"/>
  <c r="AH1028" i="20"/>
  <c r="AI1028" i="20"/>
  <c r="AK1028" i="20"/>
  <c r="AM1028" i="20"/>
  <c r="AE968" i="20"/>
  <c r="AN1028" i="20" s="1"/>
  <c r="Z973" i="20"/>
  <c r="AL1028" i="20"/>
  <c r="O1030" i="20" l="1"/>
  <c r="M1030" i="20"/>
  <c r="N1030" i="20"/>
  <c r="F983" i="20"/>
  <c r="J978" i="20"/>
  <c r="S1030" i="20" s="1"/>
  <c r="L1625" i="20" s="1"/>
  <c r="L1645" i="20" s="1"/>
  <c r="Q1030" i="20"/>
  <c r="P1030" i="20"/>
  <c r="E983" i="20"/>
  <c r="R1030" i="20"/>
  <c r="AA978" i="20"/>
  <c r="AI1029" i="20"/>
  <c r="AJ1029" i="20"/>
  <c r="AH1029" i="20"/>
  <c r="AE973" i="20"/>
  <c r="AN1029" i="20" s="1"/>
  <c r="AL1029" i="20"/>
  <c r="AK1029" i="20"/>
  <c r="Z978" i="20"/>
  <c r="AM1029" i="20"/>
  <c r="M1031" i="20" l="1"/>
  <c r="O1031" i="20"/>
  <c r="F988" i="20"/>
  <c r="N1031" i="20"/>
  <c r="E988" i="20"/>
  <c r="J983" i="20"/>
  <c r="S1031" i="20" s="1"/>
  <c r="L1626" i="20" s="1"/>
  <c r="L1646" i="20" s="1"/>
  <c r="Q1031" i="20"/>
  <c r="R1031" i="20"/>
  <c r="P1031" i="20"/>
  <c r="AJ1030" i="20"/>
  <c r="AH1030" i="20"/>
  <c r="AA983" i="20"/>
  <c r="AI1030" i="20"/>
  <c r="Z983" i="20"/>
  <c r="AM1030" i="20"/>
  <c r="AK1030" i="20"/>
  <c r="AL1030" i="20"/>
  <c r="AE978" i="20"/>
  <c r="AN1030" i="20" s="1"/>
  <c r="R1032" i="20" l="1"/>
  <c r="J988" i="20"/>
  <c r="S1032" i="20" s="1"/>
  <c r="L1627" i="20" s="1"/>
  <c r="L1647" i="20" s="1"/>
  <c r="Q1032" i="20"/>
  <c r="P1032" i="20"/>
  <c r="E993" i="20"/>
  <c r="N1032" i="20"/>
  <c r="F993" i="20"/>
  <c r="M1032" i="20"/>
  <c r="O1032" i="20"/>
  <c r="Z988" i="20"/>
  <c r="AM1031" i="20"/>
  <c r="AL1031" i="20"/>
  <c r="AK1031" i="20"/>
  <c r="AE983" i="20"/>
  <c r="AN1031" i="20" s="1"/>
  <c r="AA988" i="20"/>
  <c r="AJ1031" i="20"/>
  <c r="AI1031" i="20"/>
  <c r="AH1031" i="20"/>
  <c r="O1033" i="20" l="1"/>
  <c r="M1033" i="20"/>
  <c r="N1033" i="20"/>
  <c r="F998" i="20"/>
  <c r="E998" i="20"/>
  <c r="J993" i="20"/>
  <c r="S1033" i="20" s="1"/>
  <c r="L1628" i="20" s="1"/>
  <c r="L1648" i="20" s="1"/>
  <c r="P1033" i="20"/>
  <c r="Q1033" i="20"/>
  <c r="R1033" i="20"/>
  <c r="AA993" i="20"/>
  <c r="AI1032" i="20"/>
  <c r="AH1032" i="20"/>
  <c r="AJ1032" i="20"/>
  <c r="AM1032" i="20"/>
  <c r="AK1032" i="20"/>
  <c r="AE988" i="20"/>
  <c r="AN1032" i="20" s="1"/>
  <c r="Z993" i="20"/>
  <c r="AL1032" i="20"/>
  <c r="R1034" i="20" l="1"/>
  <c r="J998" i="20"/>
  <c r="S1034" i="20" s="1"/>
  <c r="L1629" i="20" s="1"/>
  <c r="L1649" i="20" s="1"/>
  <c r="Q1034" i="20"/>
  <c r="P1034" i="20"/>
  <c r="E1003" i="20"/>
  <c r="M1034" i="20"/>
  <c r="F1003" i="20"/>
  <c r="N1034" i="20"/>
  <c r="O1034" i="20"/>
  <c r="AE993" i="20"/>
  <c r="AN1033" i="20" s="1"/>
  <c r="AK1033" i="20"/>
  <c r="Z998" i="20"/>
  <c r="AL1033" i="20"/>
  <c r="AM1033" i="20"/>
  <c r="AA998" i="20"/>
  <c r="AH1033" i="20"/>
  <c r="AI1033" i="20"/>
  <c r="AJ1033" i="20"/>
  <c r="E1008" i="20" l="1"/>
  <c r="Q1035" i="20"/>
  <c r="J1003" i="20"/>
  <c r="S1035" i="20" s="1"/>
  <c r="L1630" i="20" s="1"/>
  <c r="L1650" i="20" s="1"/>
  <c r="P1035" i="20"/>
  <c r="R1035" i="20"/>
  <c r="F1008" i="20"/>
  <c r="O1035" i="20"/>
  <c r="N1035" i="20"/>
  <c r="M1035" i="20"/>
  <c r="AJ1034" i="20"/>
  <c r="AH1034" i="20"/>
  <c r="AI1034" i="20"/>
  <c r="AA1003" i="20"/>
  <c r="AL1034" i="20"/>
  <c r="Z1003" i="20"/>
  <c r="AM1034" i="20"/>
  <c r="AK1034" i="20"/>
  <c r="AE998" i="20"/>
  <c r="AN1034" i="20" s="1"/>
  <c r="N1036" i="20" l="1"/>
  <c r="M1036" i="20"/>
  <c r="F1013" i="20"/>
  <c r="O1036" i="20"/>
  <c r="Q1036" i="20"/>
  <c r="P1036" i="20"/>
  <c r="E1013" i="20"/>
  <c r="J1008" i="20"/>
  <c r="S1036" i="20" s="1"/>
  <c r="L1631" i="20" s="1"/>
  <c r="L1651" i="20" s="1"/>
  <c r="R1036" i="20"/>
  <c r="AI1035" i="20"/>
  <c r="AH1035" i="20"/>
  <c r="AJ1035" i="20"/>
  <c r="AA1008" i="20"/>
  <c r="AM1035" i="20"/>
  <c r="AE1003" i="20"/>
  <c r="AN1035" i="20" s="1"/>
  <c r="AK1035" i="20"/>
  <c r="Z1008" i="20"/>
  <c r="AL1035" i="20"/>
  <c r="M1037" i="20" l="1"/>
  <c r="O1037" i="20"/>
  <c r="N1037" i="20"/>
  <c r="F1018" i="20"/>
  <c r="R1037" i="20"/>
  <c r="P1037" i="20"/>
  <c r="E1018" i="20"/>
  <c r="Q1037" i="20"/>
  <c r="J1013" i="20"/>
  <c r="S1037" i="20" s="1"/>
  <c r="L1632" i="20" s="1"/>
  <c r="L1652" i="20" s="1"/>
  <c r="AE1008" i="20"/>
  <c r="AN1036" i="20" s="1"/>
  <c r="Z1013" i="20"/>
  <c r="AM1036" i="20"/>
  <c r="AL1036" i="20"/>
  <c r="AK1036" i="20"/>
  <c r="AJ1036" i="20"/>
  <c r="AA1013" i="20"/>
  <c r="AI1036" i="20"/>
  <c r="AH1036" i="20"/>
  <c r="O1038" i="20" l="1"/>
  <c r="M1038" i="20"/>
  <c r="N1038" i="20"/>
  <c r="F1023" i="20"/>
  <c r="J1018" i="20"/>
  <c r="S1038" i="20" s="1"/>
  <c r="L1633" i="20" s="1"/>
  <c r="L1653" i="20" s="1"/>
  <c r="P1038" i="20"/>
  <c r="R1038" i="20"/>
  <c r="Q1038" i="20"/>
  <c r="E1023" i="20"/>
  <c r="AA1018" i="20"/>
  <c r="AJ1037" i="20"/>
  <c r="AI1037" i="20"/>
  <c r="AH1037" i="20"/>
  <c r="Z1018" i="20"/>
  <c r="AK1037" i="20"/>
  <c r="AE1013" i="20"/>
  <c r="AN1037" i="20" s="1"/>
  <c r="AM1037" i="20"/>
  <c r="AL1037" i="20"/>
  <c r="M1039" i="20" l="1"/>
  <c r="O1039" i="20"/>
  <c r="F1028" i="20"/>
  <c r="N1039" i="20"/>
  <c r="R1039" i="20"/>
  <c r="J1023" i="20"/>
  <c r="S1039" i="20" s="1"/>
  <c r="L1634" i="20" s="1"/>
  <c r="L1654" i="20" s="1"/>
  <c r="P1039" i="20"/>
  <c r="Q1039" i="20"/>
  <c r="E1028" i="20"/>
  <c r="AM1038" i="20"/>
  <c r="AK1038" i="20"/>
  <c r="AL1038" i="20"/>
  <c r="AE1018" i="20"/>
  <c r="AN1038" i="20" s="1"/>
  <c r="Z1023" i="20"/>
  <c r="AA1023" i="20"/>
  <c r="AJ1038" i="20"/>
  <c r="AI1038" i="20"/>
  <c r="AH1038" i="20"/>
  <c r="O1040" i="20" l="1"/>
  <c r="F1033" i="20"/>
  <c r="N1040" i="20"/>
  <c r="M1040" i="20"/>
  <c r="E1033" i="20"/>
  <c r="P1040" i="20"/>
  <c r="J1028" i="20"/>
  <c r="S1040" i="20" s="1"/>
  <c r="L1635" i="20" s="1"/>
  <c r="L1655" i="20" s="1"/>
  <c r="Q1040" i="20"/>
  <c r="R1040" i="20"/>
  <c r="AJ1039" i="20"/>
  <c r="AH1039" i="20"/>
  <c r="AA1028" i="20"/>
  <c r="AI1039" i="20"/>
  <c r="AE1023" i="20"/>
  <c r="AN1039" i="20" s="1"/>
  <c r="Z1028" i="20"/>
  <c r="AL1039" i="20"/>
  <c r="AK1039" i="20"/>
  <c r="AM1039" i="20"/>
  <c r="J1033" i="20" l="1"/>
  <c r="S1041" i="20" s="1"/>
  <c r="L1636" i="20" s="1"/>
  <c r="L1656" i="20" s="1"/>
  <c r="R1041" i="20"/>
  <c r="P1041" i="20"/>
  <c r="E1038" i="20"/>
  <c r="Q1041" i="20"/>
  <c r="F1038" i="20"/>
  <c r="M1041" i="20"/>
  <c r="O1041" i="20"/>
  <c r="N1041" i="20"/>
  <c r="Z1033" i="20"/>
  <c r="AL1040" i="20"/>
  <c r="AK1040" i="20"/>
  <c r="AM1040" i="20"/>
  <c r="AE1028" i="20"/>
  <c r="AN1040" i="20" s="1"/>
  <c r="AI1040" i="20"/>
  <c r="AA1033" i="20"/>
  <c r="AJ1040" i="20"/>
  <c r="AH1040" i="20"/>
  <c r="S1044" i="20" l="1"/>
  <c r="J1038" i="20"/>
  <c r="S1042" i="20" s="1"/>
  <c r="L1637" i="20" s="1"/>
  <c r="L1657" i="20" s="1"/>
  <c r="L1660" i="20" s="1"/>
  <c r="Q1042" i="20"/>
  <c r="R1042" i="20"/>
  <c r="M1044" i="20"/>
  <c r="P1042" i="20"/>
  <c r="N1042" i="20"/>
  <c r="O1042" i="20"/>
  <c r="S1045" i="20"/>
  <c r="P1045" i="20"/>
  <c r="M1042" i="20"/>
  <c r="AH1041" i="20"/>
  <c r="AA1038" i="20"/>
  <c r="AJ1041" i="20"/>
  <c r="AI1041" i="20"/>
  <c r="AL1041" i="20"/>
  <c r="AM1041" i="20"/>
  <c r="AK1041" i="20"/>
  <c r="Z1038" i="20"/>
  <c r="AE1033" i="20"/>
  <c r="AN1041" i="20" s="1"/>
  <c r="C1040" i="20" l="1" a="1"/>
  <c r="C1040" i="20" s="1"/>
  <c r="AH1044" i="20"/>
  <c r="AM1042" i="20"/>
  <c r="AL1042" i="20"/>
  <c r="AE1038" i="20"/>
  <c r="AN1042" i="20" s="1"/>
  <c r="AK1042" i="20"/>
  <c r="AN1044" i="20"/>
  <c r="AK1045" i="20"/>
  <c r="AN1045" i="20"/>
  <c r="AI1042" i="20"/>
  <c r="AH1042" i="20"/>
  <c r="AJ1042" i="20"/>
  <c r="C1044" i="20" l="1"/>
  <c r="C1045" i="20"/>
  <c r="C1043" i="20"/>
  <c r="C1042" i="20"/>
  <c r="C1041" i="20"/>
  <c r="X1040" i="20" a="1"/>
  <c r="B1045" i="20" l="1"/>
  <c r="F1050" i="20" s="1"/>
  <c r="F1140" i="20" s="1"/>
  <c r="A1140" i="20" s="1"/>
  <c r="A1022" i="20"/>
  <c r="B1043" i="20"/>
  <c r="F1048" i="20" s="1"/>
  <c r="F1138" i="20" s="1"/>
  <c r="A1138" i="20" s="1"/>
  <c r="B1041" i="20"/>
  <c r="E1049" i="20" s="1"/>
  <c r="E1139" i="20" s="1"/>
  <c r="B1027" i="20"/>
  <c r="A1028" i="20"/>
  <c r="B1029" i="20"/>
  <c r="B1028" i="20"/>
  <c r="A1029" i="20"/>
  <c r="B1042" i="20"/>
  <c r="E1050" i="20" s="1"/>
  <c r="E1140" i="20" s="1"/>
  <c r="A1027" i="20"/>
  <c r="B1044" i="20"/>
  <c r="F1049" i="20" s="1"/>
  <c r="B1040" i="20"/>
  <c r="E1048" i="20" s="1"/>
  <c r="X1044" i="20"/>
  <c r="X1042" i="20"/>
  <c r="X1040" i="20"/>
  <c r="X1043" i="20"/>
  <c r="X1045" i="20"/>
  <c r="X1041" i="20"/>
  <c r="F1055" i="20" l="1"/>
  <c r="F1060" i="20" s="1"/>
  <c r="F1065" i="20" s="1"/>
  <c r="F1070" i="20" s="1"/>
  <c r="F1075" i="20" s="1"/>
  <c r="F1080" i="20" s="1"/>
  <c r="F1085" i="20" s="1"/>
  <c r="F1090" i="20" s="1"/>
  <c r="F1095" i="20" s="1"/>
  <c r="F1100" i="20" s="1"/>
  <c r="F1105" i="20" s="1"/>
  <c r="F1110" i="20" s="1"/>
  <c r="F1115" i="20" s="1"/>
  <c r="F1120" i="20" s="1"/>
  <c r="F1125" i="20" s="1"/>
  <c r="F1130" i="20" s="1"/>
  <c r="F1135" i="20" s="1"/>
  <c r="R1140" i="20" s="1"/>
  <c r="C1032" i="20"/>
  <c r="N1120" i="20"/>
  <c r="F1053" i="20"/>
  <c r="F1058" i="20" s="1"/>
  <c r="C1033" i="20"/>
  <c r="Q1120" i="20"/>
  <c r="E1138" i="20"/>
  <c r="P1120" i="20"/>
  <c r="R1120" i="20"/>
  <c r="J1048" i="20"/>
  <c r="S1120" i="20" s="1"/>
  <c r="M1620" i="20" s="1"/>
  <c r="M1640" i="20" s="1"/>
  <c r="C1028" i="20"/>
  <c r="B1032" i="20"/>
  <c r="B1033" i="20"/>
  <c r="W1044" i="20"/>
  <c r="AA1049" i="20" s="1"/>
  <c r="AA1139" i="20" s="1"/>
  <c r="AA1054" i="20" s="1"/>
  <c r="AA1059" i="20" s="1"/>
  <c r="AA1064" i="20" s="1"/>
  <c r="AA1069" i="20" s="1"/>
  <c r="AA1074" i="20" s="1"/>
  <c r="AA1079" i="20" s="1"/>
  <c r="AA1084" i="20" s="1"/>
  <c r="AA1089" i="20" s="1"/>
  <c r="AA1094" i="20" s="1"/>
  <c r="AA1099" i="20" s="1"/>
  <c r="AA1104" i="20" s="1"/>
  <c r="AA1109" i="20" s="1"/>
  <c r="AA1114" i="20" s="1"/>
  <c r="AA1119" i="20" s="1"/>
  <c r="AA1124" i="20" s="1"/>
  <c r="AA1129" i="20" s="1"/>
  <c r="AA1134" i="20" s="1"/>
  <c r="AL1140" i="20" s="1"/>
  <c r="F1139" i="20"/>
  <c r="M1120" i="20"/>
  <c r="O1120" i="20"/>
  <c r="A1137" i="20"/>
  <c r="E1055" i="20"/>
  <c r="E1060" i="20" s="1"/>
  <c r="E1065" i="20" s="1"/>
  <c r="E1070" i="20" s="1"/>
  <c r="E1075" i="20" s="1"/>
  <c r="E1080" i="20" s="1"/>
  <c r="E1085" i="20" s="1"/>
  <c r="E1090" i="20" s="1"/>
  <c r="E1095" i="20" s="1"/>
  <c r="E1100" i="20" s="1"/>
  <c r="E1105" i="20" s="1"/>
  <c r="E1110" i="20" s="1"/>
  <c r="E1115" i="20" s="1"/>
  <c r="E1120" i="20" s="1"/>
  <c r="E1125" i="20" s="1"/>
  <c r="E1130" i="20" s="1"/>
  <c r="E1135" i="20" s="1"/>
  <c r="O1139" i="20" s="1"/>
  <c r="C1027" i="20"/>
  <c r="C1029" i="20"/>
  <c r="A1136" i="20"/>
  <c r="E1054" i="20"/>
  <c r="E1059" i="20" s="1"/>
  <c r="E1064" i="20" s="1"/>
  <c r="E1069" i="20" s="1"/>
  <c r="E1074" i="20" s="1"/>
  <c r="E1079" i="20" s="1"/>
  <c r="E1084" i="20" s="1"/>
  <c r="E1089" i="20" s="1"/>
  <c r="E1094" i="20" s="1"/>
  <c r="E1099" i="20" s="1"/>
  <c r="E1104" i="20" s="1"/>
  <c r="E1109" i="20" s="1"/>
  <c r="E1114" i="20" s="1"/>
  <c r="E1119" i="20" s="1"/>
  <c r="E1124" i="20" s="1"/>
  <c r="E1129" i="20" s="1"/>
  <c r="E1134" i="20" s="1"/>
  <c r="N1139" i="20" s="1"/>
  <c r="W1029" i="20"/>
  <c r="W1040" i="20"/>
  <c r="Z1048" i="20" s="1"/>
  <c r="V1022" i="20"/>
  <c r="V1027" i="20"/>
  <c r="W1028" i="20"/>
  <c r="V1029" i="20"/>
  <c r="W1042" i="20"/>
  <c r="Z1050" i="20" s="1"/>
  <c r="Z1140" i="20" s="1"/>
  <c r="V1028" i="20"/>
  <c r="W1027" i="20"/>
  <c r="W1041" i="20"/>
  <c r="Z1049" i="20" s="1"/>
  <c r="Z1139" i="20" s="1"/>
  <c r="W1045" i="20"/>
  <c r="AA1050" i="20" s="1"/>
  <c r="AA1140" i="20" s="1"/>
  <c r="W1043" i="20"/>
  <c r="AA1048" i="20" s="1"/>
  <c r="V1139" i="20" l="1"/>
  <c r="C1034" i="20"/>
  <c r="A1139" i="20"/>
  <c r="F1054" i="20"/>
  <c r="M1138" i="20"/>
  <c r="N1138" i="20"/>
  <c r="O1138" i="20"/>
  <c r="P1138" i="20"/>
  <c r="R1138" i="20"/>
  <c r="A1135" i="20"/>
  <c r="E1053" i="20"/>
  <c r="J1138" i="20"/>
  <c r="S1138" i="20" s="1"/>
  <c r="M1638" i="20" s="1"/>
  <c r="M1658" i="20" s="1"/>
  <c r="Q1138" i="20"/>
  <c r="B1034" i="20"/>
  <c r="AA1055" i="20"/>
  <c r="AA1060" i="20" s="1"/>
  <c r="AA1065" i="20" s="1"/>
  <c r="AA1070" i="20" s="1"/>
  <c r="AA1075" i="20" s="1"/>
  <c r="AA1080" i="20" s="1"/>
  <c r="AA1085" i="20" s="1"/>
  <c r="AA1090" i="20" s="1"/>
  <c r="AA1095" i="20" s="1"/>
  <c r="AA1100" i="20" s="1"/>
  <c r="AA1105" i="20" s="1"/>
  <c r="AA1110" i="20" s="1"/>
  <c r="AA1115" i="20" s="1"/>
  <c r="AA1120" i="20" s="1"/>
  <c r="AA1125" i="20" s="1"/>
  <c r="AA1130" i="20" s="1"/>
  <c r="AA1135" i="20" s="1"/>
  <c r="AM1140" i="20" s="1"/>
  <c r="V1140" i="20"/>
  <c r="AA1138" i="20"/>
  <c r="AH1120" i="20"/>
  <c r="AI1120" i="20"/>
  <c r="AJ1120" i="20"/>
  <c r="Z1055" i="20"/>
  <c r="Z1060" i="20" s="1"/>
  <c r="Z1065" i="20" s="1"/>
  <c r="Z1070" i="20" s="1"/>
  <c r="Z1075" i="20" s="1"/>
  <c r="Z1080" i="20" s="1"/>
  <c r="Z1085" i="20" s="1"/>
  <c r="Z1090" i="20" s="1"/>
  <c r="Z1095" i="20" s="1"/>
  <c r="Z1100" i="20" s="1"/>
  <c r="Z1105" i="20" s="1"/>
  <c r="Z1110" i="20" s="1"/>
  <c r="Z1115" i="20" s="1"/>
  <c r="Z1120" i="20" s="1"/>
  <c r="Z1125" i="20" s="1"/>
  <c r="Z1130" i="20" s="1"/>
  <c r="Z1135" i="20" s="1"/>
  <c r="AJ1139" i="20" s="1"/>
  <c r="V1137" i="20"/>
  <c r="X1028" i="20"/>
  <c r="W1032" i="20"/>
  <c r="X1029" i="20"/>
  <c r="Z1054" i="20"/>
  <c r="Z1059" i="20" s="1"/>
  <c r="Z1064" i="20" s="1"/>
  <c r="Z1069" i="20" s="1"/>
  <c r="Z1074" i="20" s="1"/>
  <c r="Z1079" i="20" s="1"/>
  <c r="Z1084" i="20" s="1"/>
  <c r="Z1089" i="20" s="1"/>
  <c r="Z1094" i="20" s="1"/>
  <c r="Z1099" i="20" s="1"/>
  <c r="Z1104" i="20" s="1"/>
  <c r="Z1109" i="20" s="1"/>
  <c r="Z1114" i="20" s="1"/>
  <c r="Z1119" i="20" s="1"/>
  <c r="Z1124" i="20" s="1"/>
  <c r="Z1129" i="20" s="1"/>
  <c r="Z1134" i="20" s="1"/>
  <c r="AI1139" i="20" s="1"/>
  <c r="V1136" i="20"/>
  <c r="X1033" i="20"/>
  <c r="X1032" i="20"/>
  <c r="X1027" i="20"/>
  <c r="F1063" i="20"/>
  <c r="Z1138" i="20"/>
  <c r="AM1120" i="20"/>
  <c r="AK1120" i="20"/>
  <c r="AL1120" i="20"/>
  <c r="AE1048" i="20"/>
  <c r="AN1120" i="20" s="1"/>
  <c r="W1033" i="20"/>
  <c r="F1059" i="20" l="1"/>
  <c r="O1121" i="20"/>
  <c r="M1121" i="20"/>
  <c r="N1121" i="20"/>
  <c r="R1121" i="20"/>
  <c r="Q1121" i="20"/>
  <c r="P1121" i="20"/>
  <c r="E1058" i="20"/>
  <c r="J1053" i="20"/>
  <c r="S1121" i="20" s="1"/>
  <c r="M1621" i="20" s="1"/>
  <c r="M1641" i="20" s="1"/>
  <c r="W1034" i="20"/>
  <c r="V1138" i="20"/>
  <c r="AA1053" i="20"/>
  <c r="AI1138" i="20"/>
  <c r="AH1138" i="20"/>
  <c r="AJ1138" i="20"/>
  <c r="AM1138" i="20"/>
  <c r="AK1138" i="20"/>
  <c r="AL1138" i="20"/>
  <c r="Z1053" i="20"/>
  <c r="V1135" i="20"/>
  <c r="AE1138" i="20"/>
  <c r="AN1138" i="20" s="1"/>
  <c r="F1068" i="20"/>
  <c r="X1034" i="20"/>
  <c r="Q1122" i="20" l="1"/>
  <c r="P1122" i="20"/>
  <c r="R1122" i="20"/>
  <c r="E1063" i="20"/>
  <c r="J1058" i="20"/>
  <c r="S1122" i="20" s="1"/>
  <c r="M1622" i="20" s="1"/>
  <c r="M1642" i="20" s="1"/>
  <c r="F1064" i="20"/>
  <c r="N1122" i="20"/>
  <c r="M1122" i="20"/>
  <c r="O1122" i="20"/>
  <c r="Z1058" i="20"/>
  <c r="AM1121" i="20"/>
  <c r="AL1121" i="20"/>
  <c r="AE1053" i="20"/>
  <c r="AN1121" i="20" s="1"/>
  <c r="AK1121" i="20"/>
  <c r="F1073" i="20"/>
  <c r="AH1121" i="20"/>
  <c r="AI1121" i="20"/>
  <c r="AJ1121" i="20"/>
  <c r="AA1058" i="20"/>
  <c r="F1069" i="20" l="1"/>
  <c r="M1123" i="20"/>
  <c r="O1123" i="20"/>
  <c r="N1123" i="20"/>
  <c r="R1123" i="20"/>
  <c r="P1123" i="20"/>
  <c r="Q1123" i="20"/>
  <c r="E1068" i="20"/>
  <c r="J1063" i="20"/>
  <c r="S1123" i="20" s="1"/>
  <c r="M1623" i="20" s="1"/>
  <c r="M1643" i="20" s="1"/>
  <c r="F1078" i="20"/>
  <c r="AA1063" i="20"/>
  <c r="AJ1122" i="20"/>
  <c r="AI1122" i="20"/>
  <c r="AH1122" i="20"/>
  <c r="AE1058" i="20"/>
  <c r="AN1122" i="20" s="1"/>
  <c r="Z1063" i="20"/>
  <c r="AM1122" i="20"/>
  <c r="AK1122" i="20"/>
  <c r="AL1122" i="20"/>
  <c r="E1073" i="20" l="1"/>
  <c r="P1124" i="20"/>
  <c r="R1124" i="20"/>
  <c r="J1068" i="20"/>
  <c r="S1124" i="20" s="1"/>
  <c r="M1624" i="20" s="1"/>
  <c r="M1644" i="20" s="1"/>
  <c r="Q1124" i="20"/>
  <c r="F1074" i="20"/>
  <c r="O1124" i="20"/>
  <c r="N1124" i="20"/>
  <c r="M1124" i="20"/>
  <c r="AH1123" i="20"/>
  <c r="AJ1123" i="20"/>
  <c r="AA1068" i="20"/>
  <c r="AI1123" i="20"/>
  <c r="F1083" i="20"/>
  <c r="AK1123" i="20"/>
  <c r="AE1063" i="20"/>
  <c r="AN1123" i="20" s="1"/>
  <c r="AL1123" i="20"/>
  <c r="AM1123" i="20"/>
  <c r="Z1068" i="20"/>
  <c r="F1079" i="20" l="1"/>
  <c r="M1125" i="20"/>
  <c r="N1125" i="20"/>
  <c r="O1125" i="20"/>
  <c r="R1125" i="20"/>
  <c r="P1125" i="20"/>
  <c r="J1073" i="20"/>
  <c r="S1125" i="20" s="1"/>
  <c r="M1625" i="20" s="1"/>
  <c r="M1645" i="20" s="1"/>
  <c r="Q1125" i="20"/>
  <c r="E1078" i="20"/>
  <c r="F1088" i="20"/>
  <c r="AM1124" i="20"/>
  <c r="AL1124" i="20"/>
  <c r="AE1068" i="20"/>
  <c r="AN1124" i="20" s="1"/>
  <c r="Z1073" i="20"/>
  <c r="AK1124" i="20"/>
  <c r="AJ1124" i="20"/>
  <c r="AI1124" i="20"/>
  <c r="AH1124" i="20"/>
  <c r="AA1073" i="20"/>
  <c r="Q1126" i="20" l="1"/>
  <c r="P1126" i="20"/>
  <c r="R1126" i="20"/>
  <c r="J1078" i="20"/>
  <c r="S1126" i="20" s="1"/>
  <c r="M1626" i="20" s="1"/>
  <c r="M1646" i="20" s="1"/>
  <c r="E1083" i="20"/>
  <c r="F1084" i="20"/>
  <c r="M1126" i="20"/>
  <c r="N1126" i="20"/>
  <c r="O1126" i="20"/>
  <c r="AK1125" i="20"/>
  <c r="Z1078" i="20"/>
  <c r="AM1125" i="20"/>
  <c r="AE1073" i="20"/>
  <c r="AN1125" i="20" s="1"/>
  <c r="AL1125" i="20"/>
  <c r="AI1125" i="20"/>
  <c r="AJ1125" i="20"/>
  <c r="AH1125" i="20"/>
  <c r="AA1078" i="20"/>
  <c r="F1093" i="20"/>
  <c r="F1089" i="20" l="1"/>
  <c r="N1127" i="20"/>
  <c r="O1127" i="20"/>
  <c r="M1127" i="20"/>
  <c r="R1127" i="20"/>
  <c r="J1083" i="20"/>
  <c r="S1127" i="20" s="1"/>
  <c r="M1627" i="20" s="1"/>
  <c r="M1647" i="20" s="1"/>
  <c r="Q1127" i="20"/>
  <c r="E1088" i="20"/>
  <c r="P1127" i="20"/>
  <c r="F1098" i="20"/>
  <c r="AM1126" i="20"/>
  <c r="AE1078" i="20"/>
  <c r="AN1126" i="20" s="1"/>
  <c r="AK1126" i="20"/>
  <c r="Z1083" i="20"/>
  <c r="AL1126" i="20"/>
  <c r="AH1126" i="20"/>
  <c r="AJ1126" i="20"/>
  <c r="AI1126" i="20"/>
  <c r="AA1083" i="20"/>
  <c r="R1128" i="20" l="1"/>
  <c r="Q1128" i="20"/>
  <c r="J1088" i="20"/>
  <c r="S1128" i="20" s="1"/>
  <c r="M1628" i="20" s="1"/>
  <c r="M1648" i="20" s="1"/>
  <c r="P1128" i="20"/>
  <c r="E1093" i="20"/>
  <c r="F1094" i="20"/>
  <c r="M1128" i="20"/>
  <c r="N1128" i="20"/>
  <c r="O1128" i="20"/>
  <c r="Z1088" i="20"/>
  <c r="AK1127" i="20"/>
  <c r="AL1127" i="20"/>
  <c r="AM1127" i="20"/>
  <c r="AE1083" i="20"/>
  <c r="AN1127" i="20" s="1"/>
  <c r="AH1127" i="20"/>
  <c r="AJ1127" i="20"/>
  <c r="AA1088" i="20"/>
  <c r="AI1127" i="20"/>
  <c r="F1103" i="20"/>
  <c r="F1099" i="20" l="1"/>
  <c r="O1129" i="20"/>
  <c r="M1129" i="20"/>
  <c r="N1129" i="20"/>
  <c r="J1093" i="20"/>
  <c r="S1129" i="20" s="1"/>
  <c r="M1629" i="20" s="1"/>
  <c r="M1649" i="20" s="1"/>
  <c r="R1129" i="20"/>
  <c r="Q1129" i="20"/>
  <c r="P1129" i="20"/>
  <c r="E1098" i="20"/>
  <c r="F1108" i="20"/>
  <c r="AJ1128" i="20"/>
  <c r="AI1128" i="20"/>
  <c r="AA1093" i="20"/>
  <c r="AH1128" i="20"/>
  <c r="AK1128" i="20"/>
  <c r="AL1128" i="20"/>
  <c r="Z1093" i="20"/>
  <c r="AM1128" i="20"/>
  <c r="AE1088" i="20"/>
  <c r="AN1128" i="20" s="1"/>
  <c r="E1103" i="20" l="1"/>
  <c r="R1130" i="20"/>
  <c r="Q1130" i="20"/>
  <c r="P1130" i="20"/>
  <c r="J1098" i="20"/>
  <c r="S1130" i="20" s="1"/>
  <c r="M1630" i="20" s="1"/>
  <c r="M1650" i="20" s="1"/>
  <c r="F1104" i="20"/>
  <c r="N1130" i="20"/>
  <c r="O1130" i="20"/>
  <c r="M1130" i="20"/>
  <c r="AK1129" i="20"/>
  <c r="AM1129" i="20"/>
  <c r="AL1129" i="20"/>
  <c r="AE1093" i="20"/>
  <c r="AN1129" i="20" s="1"/>
  <c r="Z1098" i="20"/>
  <c r="F1113" i="20"/>
  <c r="AJ1129" i="20"/>
  <c r="AH1129" i="20"/>
  <c r="AA1098" i="20"/>
  <c r="AI1129" i="20"/>
  <c r="F1109" i="20" l="1"/>
  <c r="M1131" i="20"/>
  <c r="O1131" i="20"/>
  <c r="N1131" i="20"/>
  <c r="R1131" i="20"/>
  <c r="P1131" i="20"/>
  <c r="Q1131" i="20"/>
  <c r="E1108" i="20"/>
  <c r="J1103" i="20"/>
  <c r="S1131" i="20" s="1"/>
  <c r="M1631" i="20" s="1"/>
  <c r="M1651" i="20" s="1"/>
  <c r="AA1103" i="20"/>
  <c r="AH1130" i="20"/>
  <c r="AJ1130" i="20"/>
  <c r="AI1130" i="20"/>
  <c r="AM1130" i="20"/>
  <c r="AE1098" i="20"/>
  <c r="AN1130" i="20" s="1"/>
  <c r="AK1130" i="20"/>
  <c r="AL1130" i="20"/>
  <c r="Z1103" i="20"/>
  <c r="F1118" i="20"/>
  <c r="P1132" i="20" l="1"/>
  <c r="J1108" i="20"/>
  <c r="S1132" i="20" s="1"/>
  <c r="M1632" i="20" s="1"/>
  <c r="M1652" i="20" s="1"/>
  <c r="E1113" i="20"/>
  <c r="R1132" i="20"/>
  <c r="Q1132" i="20"/>
  <c r="F1114" i="20"/>
  <c r="N1132" i="20"/>
  <c r="O1132" i="20"/>
  <c r="M1132" i="20"/>
  <c r="F1123" i="20"/>
  <c r="AL1131" i="20"/>
  <c r="Z1108" i="20"/>
  <c r="AM1131" i="20"/>
  <c r="AE1103" i="20"/>
  <c r="AN1131" i="20" s="1"/>
  <c r="AK1131" i="20"/>
  <c r="AA1108" i="20"/>
  <c r="AJ1131" i="20"/>
  <c r="AH1131" i="20"/>
  <c r="AI1131" i="20"/>
  <c r="R1133" i="20" l="1"/>
  <c r="P1133" i="20"/>
  <c r="E1118" i="20"/>
  <c r="Q1133" i="20"/>
  <c r="J1113" i="20"/>
  <c r="S1133" i="20" s="1"/>
  <c r="M1633" i="20" s="1"/>
  <c r="M1653" i="20" s="1"/>
  <c r="F1119" i="20"/>
  <c r="N1133" i="20"/>
  <c r="M1133" i="20"/>
  <c r="O1133" i="20"/>
  <c r="AA1113" i="20"/>
  <c r="AJ1132" i="20"/>
  <c r="AI1132" i="20"/>
  <c r="AH1132" i="20"/>
  <c r="Z1113" i="20"/>
  <c r="AK1132" i="20"/>
  <c r="AL1132" i="20"/>
  <c r="AE1108" i="20"/>
  <c r="AN1132" i="20" s="1"/>
  <c r="AM1132" i="20"/>
  <c r="F1128" i="20"/>
  <c r="F1124" i="20" l="1"/>
  <c r="N1134" i="20"/>
  <c r="M1134" i="20"/>
  <c r="O1134" i="20"/>
  <c r="J1118" i="20"/>
  <c r="S1134" i="20" s="1"/>
  <c r="M1634" i="20" s="1"/>
  <c r="M1654" i="20" s="1"/>
  <c r="Q1134" i="20"/>
  <c r="P1134" i="20"/>
  <c r="R1134" i="20"/>
  <c r="E1123" i="20"/>
  <c r="F1133" i="20"/>
  <c r="AE1113" i="20"/>
  <c r="AN1133" i="20" s="1"/>
  <c r="AL1133" i="20"/>
  <c r="Z1118" i="20"/>
  <c r="AM1133" i="20"/>
  <c r="AK1133" i="20"/>
  <c r="AI1133" i="20"/>
  <c r="AH1133" i="20"/>
  <c r="AJ1133" i="20"/>
  <c r="AA1118" i="20"/>
  <c r="E1128" i="20" l="1"/>
  <c r="Q1135" i="20"/>
  <c r="P1135" i="20"/>
  <c r="R1135" i="20"/>
  <c r="J1123" i="20"/>
  <c r="S1135" i="20" s="1"/>
  <c r="M1635" i="20" s="1"/>
  <c r="M1655" i="20" s="1"/>
  <c r="F1129" i="20"/>
  <c r="M1135" i="20"/>
  <c r="O1135" i="20"/>
  <c r="N1135" i="20"/>
  <c r="AL1134" i="20"/>
  <c r="AK1134" i="20"/>
  <c r="AM1134" i="20"/>
  <c r="Z1123" i="20"/>
  <c r="AE1118" i="20"/>
  <c r="AN1134" i="20" s="1"/>
  <c r="P1140" i="20"/>
  <c r="AI1134" i="20"/>
  <c r="AH1134" i="20"/>
  <c r="AA1123" i="20"/>
  <c r="AJ1134" i="20"/>
  <c r="F1134" i="20" l="1"/>
  <c r="M1136" i="20"/>
  <c r="O1136" i="20"/>
  <c r="N1136" i="20"/>
  <c r="R1136" i="20"/>
  <c r="E1133" i="20"/>
  <c r="Q1136" i="20"/>
  <c r="P1136" i="20"/>
  <c r="J1128" i="20"/>
  <c r="S1136" i="20" s="1"/>
  <c r="M1636" i="20" s="1"/>
  <c r="M1656" i="20" s="1"/>
  <c r="AK1135" i="20"/>
  <c r="AM1135" i="20"/>
  <c r="AL1135" i="20"/>
  <c r="Z1128" i="20"/>
  <c r="AE1123" i="20"/>
  <c r="AN1135" i="20" s="1"/>
  <c r="AJ1135" i="20"/>
  <c r="AA1128" i="20"/>
  <c r="AI1135" i="20"/>
  <c r="AH1135" i="20"/>
  <c r="S1139" i="20" l="1"/>
  <c r="R1137" i="20"/>
  <c r="M1139" i="20"/>
  <c r="P1137" i="20"/>
  <c r="Q1137" i="20"/>
  <c r="J1133" i="20"/>
  <c r="S1137" i="20" s="1"/>
  <c r="M1637" i="20" s="1"/>
  <c r="M1657" i="20" s="1"/>
  <c r="M1660" i="20" s="1"/>
  <c r="Q1140" i="20"/>
  <c r="M1137" i="20"/>
  <c r="O1137" i="20"/>
  <c r="S1140" i="20"/>
  <c r="N1137" i="20"/>
  <c r="AA1133" i="20"/>
  <c r="AJ1136" i="20"/>
  <c r="AH1136" i="20"/>
  <c r="AI1136" i="20"/>
  <c r="AK1136" i="20"/>
  <c r="AE1128" i="20"/>
  <c r="AN1136" i="20" s="1"/>
  <c r="AL1136" i="20"/>
  <c r="AM1136" i="20"/>
  <c r="Z1133" i="20"/>
  <c r="C1135" i="20" l="1" a="1"/>
  <c r="C1136" i="20" s="1"/>
  <c r="AM1137" i="20"/>
  <c r="AN1139" i="20"/>
  <c r="AH1139" i="20"/>
  <c r="AK1137" i="20"/>
  <c r="AL1137" i="20"/>
  <c r="AE1133" i="20"/>
  <c r="AN1137" i="20" s="1"/>
  <c r="AI1137" i="20"/>
  <c r="AJ1137" i="20"/>
  <c r="AN1140" i="20"/>
  <c r="AK1140" i="20"/>
  <c r="AH1137" i="20"/>
  <c r="C1138" i="20" l="1"/>
  <c r="C1140" i="20"/>
  <c r="C1137" i="20"/>
  <c r="A1124" i="20" s="1"/>
  <c r="C1135" i="20"/>
  <c r="B1135" i="20" s="1"/>
  <c r="E1143" i="20" s="1"/>
  <c r="E1233" i="20" s="1"/>
  <c r="C1139" i="20"/>
  <c r="B1139" i="20" s="1"/>
  <c r="F1144" i="20" s="1"/>
  <c r="F1234" i="20" s="1"/>
  <c r="A1234" i="20" s="1"/>
  <c r="X1135" i="20" a="1"/>
  <c r="X1135" i="20" s="1"/>
  <c r="B1137" i="20"/>
  <c r="E1145" i="20" s="1"/>
  <c r="E1235" i="20" s="1"/>
  <c r="A1232" i="20" s="1"/>
  <c r="B1140" i="20"/>
  <c r="F1145" i="20" s="1"/>
  <c r="F1235" i="20" s="1"/>
  <c r="B1122" i="20" l="1"/>
  <c r="B1138" i="20"/>
  <c r="F1143" i="20" s="1"/>
  <c r="N1215" i="20" s="1"/>
  <c r="B1136" i="20"/>
  <c r="E1144" i="20" s="1"/>
  <c r="E1234" i="20" s="1"/>
  <c r="R1233" i="20" s="1"/>
  <c r="B1124" i="20"/>
  <c r="F1149" i="20"/>
  <c r="F1154" i="20" s="1"/>
  <c r="F1159" i="20" s="1"/>
  <c r="F1164" i="20" s="1"/>
  <c r="F1169" i="20" s="1"/>
  <c r="F1174" i="20" s="1"/>
  <c r="F1179" i="20" s="1"/>
  <c r="F1184" i="20" s="1"/>
  <c r="F1189" i="20" s="1"/>
  <c r="F1194" i="20" s="1"/>
  <c r="F1199" i="20" s="1"/>
  <c r="F1204" i="20" s="1"/>
  <c r="F1209" i="20" s="1"/>
  <c r="F1214" i="20" s="1"/>
  <c r="F1219" i="20" s="1"/>
  <c r="F1224" i="20" s="1"/>
  <c r="F1229" i="20" s="1"/>
  <c r="Q1235" i="20" s="1"/>
  <c r="B1123" i="20"/>
  <c r="A1117" i="20"/>
  <c r="A1122" i="20"/>
  <c r="A1123" i="20"/>
  <c r="E1150" i="20"/>
  <c r="E1155" i="20" s="1"/>
  <c r="E1160" i="20" s="1"/>
  <c r="E1165" i="20" s="1"/>
  <c r="E1170" i="20" s="1"/>
  <c r="E1175" i="20" s="1"/>
  <c r="E1180" i="20" s="1"/>
  <c r="E1185" i="20" s="1"/>
  <c r="E1190" i="20" s="1"/>
  <c r="E1195" i="20" s="1"/>
  <c r="E1200" i="20" s="1"/>
  <c r="E1205" i="20" s="1"/>
  <c r="E1210" i="20" s="1"/>
  <c r="E1215" i="20" s="1"/>
  <c r="E1220" i="20" s="1"/>
  <c r="E1225" i="20" s="1"/>
  <c r="E1230" i="20" s="1"/>
  <c r="O1234" i="20" s="1"/>
  <c r="X1139" i="20"/>
  <c r="X1137" i="20"/>
  <c r="X1136" i="20"/>
  <c r="X1140" i="20"/>
  <c r="X1138" i="20"/>
  <c r="V1122" i="20" s="1"/>
  <c r="F1150" i="20"/>
  <c r="F1155" i="20" s="1"/>
  <c r="F1160" i="20" s="1"/>
  <c r="F1165" i="20" s="1"/>
  <c r="F1170" i="20" s="1"/>
  <c r="F1175" i="20" s="1"/>
  <c r="F1180" i="20" s="1"/>
  <c r="F1185" i="20" s="1"/>
  <c r="F1190" i="20" s="1"/>
  <c r="F1195" i="20" s="1"/>
  <c r="F1200" i="20" s="1"/>
  <c r="F1205" i="20" s="1"/>
  <c r="F1210" i="20" s="1"/>
  <c r="F1215" i="20" s="1"/>
  <c r="F1220" i="20" s="1"/>
  <c r="F1225" i="20" s="1"/>
  <c r="F1230" i="20" s="1"/>
  <c r="R1235" i="20" s="1"/>
  <c r="A1235" i="20"/>
  <c r="A1230" i="20"/>
  <c r="E1148" i="20"/>
  <c r="C1123" i="20" l="1"/>
  <c r="C1128" i="20"/>
  <c r="M1215" i="20"/>
  <c r="F1233" i="20"/>
  <c r="A1233" i="20" s="1"/>
  <c r="O1215" i="20"/>
  <c r="J1143" i="20"/>
  <c r="S1215" i="20" s="1"/>
  <c r="N1620" i="20" s="1"/>
  <c r="N1640" i="20" s="1"/>
  <c r="Q1215" i="20"/>
  <c r="P1215" i="20"/>
  <c r="P1233" i="20"/>
  <c r="R1215" i="20"/>
  <c r="Q1233" i="20"/>
  <c r="C1122" i="20"/>
  <c r="C1127" i="20"/>
  <c r="C1124" i="20"/>
  <c r="B1128" i="20"/>
  <c r="B1127" i="20"/>
  <c r="A1231" i="20"/>
  <c r="E1149" i="20"/>
  <c r="E1154" i="20" s="1"/>
  <c r="E1159" i="20" s="1"/>
  <c r="E1164" i="20" s="1"/>
  <c r="E1169" i="20" s="1"/>
  <c r="E1174" i="20" s="1"/>
  <c r="E1179" i="20" s="1"/>
  <c r="E1184" i="20" s="1"/>
  <c r="E1189" i="20" s="1"/>
  <c r="E1194" i="20" s="1"/>
  <c r="E1199" i="20" s="1"/>
  <c r="E1204" i="20" s="1"/>
  <c r="E1209" i="20" s="1"/>
  <c r="E1214" i="20" s="1"/>
  <c r="E1219" i="20" s="1"/>
  <c r="E1224" i="20" s="1"/>
  <c r="E1229" i="20" s="1"/>
  <c r="N1234" i="20" s="1"/>
  <c r="W1137" i="20"/>
  <c r="Z1145" i="20" s="1"/>
  <c r="Z1235" i="20" s="1"/>
  <c r="V1232" i="20" s="1"/>
  <c r="W1124" i="20"/>
  <c r="W1138" i="20"/>
  <c r="AA1143" i="20" s="1"/>
  <c r="W1140" i="20"/>
  <c r="AA1145" i="20" s="1"/>
  <c r="AA1235" i="20" s="1"/>
  <c r="V1235" i="20" s="1"/>
  <c r="W1135" i="20"/>
  <c r="Z1143" i="20" s="1"/>
  <c r="Z1233" i="20" s="1"/>
  <c r="W1123" i="20"/>
  <c r="V1117" i="20"/>
  <c r="W1136" i="20"/>
  <c r="Z1144" i="20" s="1"/>
  <c r="Z1234" i="20" s="1"/>
  <c r="V1231" i="20" s="1"/>
  <c r="W1122" i="20"/>
  <c r="V1123" i="20"/>
  <c r="X1127" i="20" s="1"/>
  <c r="V1124" i="20"/>
  <c r="W1139" i="20"/>
  <c r="AA1144" i="20" s="1"/>
  <c r="AA1234" i="20" s="1"/>
  <c r="E1153" i="20"/>
  <c r="N1233" i="20" l="1"/>
  <c r="C1129" i="20"/>
  <c r="O1233" i="20"/>
  <c r="M1233" i="20"/>
  <c r="F1148" i="20"/>
  <c r="O1216" i="20" s="1"/>
  <c r="J1233" i="20"/>
  <c r="S1233" i="20" s="1"/>
  <c r="N1638" i="20" s="1"/>
  <c r="N1658" i="20" s="1"/>
  <c r="B1129" i="20"/>
  <c r="J1148" i="20"/>
  <c r="S1216" i="20" s="1"/>
  <c r="N1621" i="20" s="1"/>
  <c r="N1641" i="20" s="1"/>
  <c r="R1216" i="20"/>
  <c r="P1216" i="20"/>
  <c r="Q1216" i="20"/>
  <c r="Z1150" i="20"/>
  <c r="Z1155" i="20" s="1"/>
  <c r="Z1160" i="20" s="1"/>
  <c r="Z1165" i="20" s="1"/>
  <c r="Z1170" i="20" s="1"/>
  <c r="Z1175" i="20" s="1"/>
  <c r="Z1180" i="20" s="1"/>
  <c r="Z1185" i="20" s="1"/>
  <c r="Z1190" i="20" s="1"/>
  <c r="Z1195" i="20" s="1"/>
  <c r="Z1200" i="20" s="1"/>
  <c r="Z1205" i="20" s="1"/>
  <c r="Z1210" i="20" s="1"/>
  <c r="Z1215" i="20" s="1"/>
  <c r="Z1220" i="20" s="1"/>
  <c r="Z1225" i="20" s="1"/>
  <c r="Z1230" i="20" s="1"/>
  <c r="AJ1234" i="20" s="1"/>
  <c r="AI1215" i="20"/>
  <c r="AA1150" i="20"/>
  <c r="AA1155" i="20" s="1"/>
  <c r="AA1160" i="20" s="1"/>
  <c r="AA1165" i="20" s="1"/>
  <c r="AA1170" i="20" s="1"/>
  <c r="AA1175" i="20" s="1"/>
  <c r="AA1180" i="20" s="1"/>
  <c r="AA1185" i="20" s="1"/>
  <c r="AA1190" i="20" s="1"/>
  <c r="AA1195" i="20" s="1"/>
  <c r="AA1200" i="20" s="1"/>
  <c r="AA1205" i="20" s="1"/>
  <c r="AA1210" i="20" s="1"/>
  <c r="AA1215" i="20" s="1"/>
  <c r="AA1220" i="20" s="1"/>
  <c r="AA1225" i="20" s="1"/>
  <c r="AA1230" i="20" s="1"/>
  <c r="AM1235" i="20" s="1"/>
  <c r="AA1233" i="20"/>
  <c r="AE1233" i="20" s="1"/>
  <c r="AN1233" i="20" s="1"/>
  <c r="N1216" i="20"/>
  <c r="X1122" i="20"/>
  <c r="W1128" i="20"/>
  <c r="AM1215" i="20"/>
  <c r="AK1215" i="20"/>
  <c r="AE1143" i="20"/>
  <c r="AN1215" i="20" s="1"/>
  <c r="X1124" i="20"/>
  <c r="Z1149" i="20"/>
  <c r="Z1154" i="20" s="1"/>
  <c r="Z1159" i="20" s="1"/>
  <c r="Z1164" i="20" s="1"/>
  <c r="Z1169" i="20" s="1"/>
  <c r="Z1174" i="20" s="1"/>
  <c r="Z1179" i="20" s="1"/>
  <c r="Z1184" i="20" s="1"/>
  <c r="Z1189" i="20" s="1"/>
  <c r="Z1194" i="20" s="1"/>
  <c r="Z1199" i="20" s="1"/>
  <c r="Z1204" i="20" s="1"/>
  <c r="Z1209" i="20" s="1"/>
  <c r="Z1214" i="20" s="1"/>
  <c r="Z1219" i="20" s="1"/>
  <c r="Z1224" i="20" s="1"/>
  <c r="Z1229" i="20" s="1"/>
  <c r="AI1234" i="20" s="1"/>
  <c r="M1216" i="20"/>
  <c r="W1127" i="20"/>
  <c r="X1123" i="20"/>
  <c r="X1128" i="20"/>
  <c r="AL1215" i="20"/>
  <c r="AA1149" i="20"/>
  <c r="AA1154" i="20" s="1"/>
  <c r="AA1159" i="20" s="1"/>
  <c r="AA1164" i="20" s="1"/>
  <c r="AA1169" i="20" s="1"/>
  <c r="AA1174" i="20" s="1"/>
  <c r="AA1179" i="20" s="1"/>
  <c r="AA1184" i="20" s="1"/>
  <c r="AA1189" i="20" s="1"/>
  <c r="AA1194" i="20" s="1"/>
  <c r="AA1199" i="20" s="1"/>
  <c r="AA1204" i="20" s="1"/>
  <c r="AA1209" i="20" s="1"/>
  <c r="AA1214" i="20" s="1"/>
  <c r="AA1219" i="20" s="1"/>
  <c r="AA1224" i="20" s="1"/>
  <c r="AA1229" i="20" s="1"/>
  <c r="AL1235" i="20" s="1"/>
  <c r="V1234" i="20"/>
  <c r="AH1215" i="20"/>
  <c r="AJ1215" i="20"/>
  <c r="AL1233" i="20"/>
  <c r="V1230" i="20"/>
  <c r="Z1148" i="20"/>
  <c r="AM1233" i="20"/>
  <c r="AK1233" i="20"/>
  <c r="Q1217" i="20"/>
  <c r="E1158" i="20"/>
  <c r="R1217" i="20"/>
  <c r="P1217" i="20"/>
  <c r="F1153" i="20" l="1"/>
  <c r="J1153" i="20" s="1"/>
  <c r="S1217" i="20" s="1"/>
  <c r="N1622" i="20" s="1"/>
  <c r="N1642" i="20" s="1"/>
  <c r="AH1233" i="20"/>
  <c r="AJ1233" i="20"/>
  <c r="V1233" i="20"/>
  <c r="AA1148" i="20"/>
  <c r="AE1148" i="20" s="1"/>
  <c r="AN1216" i="20" s="1"/>
  <c r="F1158" i="20"/>
  <c r="N1218" i="20" s="1"/>
  <c r="M1217" i="20"/>
  <c r="N1217" i="20"/>
  <c r="O1217" i="20"/>
  <c r="AI1233" i="20"/>
  <c r="W1129" i="20"/>
  <c r="X1129" i="20"/>
  <c r="Z1153" i="20"/>
  <c r="AM1216" i="20"/>
  <c r="AL1216" i="20"/>
  <c r="AK1216" i="20"/>
  <c r="E1163" i="20"/>
  <c r="R1218" i="20"/>
  <c r="P1218" i="20"/>
  <c r="Q1218" i="20"/>
  <c r="AA1153" i="20" l="1"/>
  <c r="AI1216" i="20"/>
  <c r="J1158" i="20"/>
  <c r="S1218" i="20" s="1"/>
  <c r="N1623" i="20" s="1"/>
  <c r="N1643" i="20" s="1"/>
  <c r="AH1216" i="20"/>
  <c r="M1218" i="20"/>
  <c r="F1163" i="20"/>
  <c r="N1219" i="20" s="1"/>
  <c r="AJ1216" i="20"/>
  <c r="O1218" i="20"/>
  <c r="AL1217" i="20"/>
  <c r="Z1158" i="20"/>
  <c r="AM1217" i="20"/>
  <c r="AK1217" i="20"/>
  <c r="AE1153" i="20"/>
  <c r="AN1217" i="20" s="1"/>
  <c r="AA1158" i="20"/>
  <c r="AH1217" i="20"/>
  <c r="AI1217" i="20"/>
  <c r="AJ1217" i="20"/>
  <c r="E1168" i="20"/>
  <c r="P1219" i="20"/>
  <c r="Q1219" i="20"/>
  <c r="R1219" i="20"/>
  <c r="F1168" i="20" l="1"/>
  <c r="M1220" i="20" s="1"/>
  <c r="J1163" i="20"/>
  <c r="S1219" i="20" s="1"/>
  <c r="N1624" i="20" s="1"/>
  <c r="N1644" i="20" s="1"/>
  <c r="M1219" i="20"/>
  <c r="O1219" i="20"/>
  <c r="R1220" i="20"/>
  <c r="Q1220" i="20"/>
  <c r="E1173" i="20"/>
  <c r="P1220" i="20"/>
  <c r="AI1218" i="20"/>
  <c r="AH1218" i="20"/>
  <c r="AJ1218" i="20"/>
  <c r="AA1163" i="20"/>
  <c r="AM1218" i="20"/>
  <c r="AK1218" i="20"/>
  <c r="Z1163" i="20"/>
  <c r="AE1158" i="20"/>
  <c r="AN1218" i="20" s="1"/>
  <c r="AL1218" i="20"/>
  <c r="J1168" i="20" l="1"/>
  <c r="S1220" i="20" s="1"/>
  <c r="N1625" i="20" s="1"/>
  <c r="N1645" i="20" s="1"/>
  <c r="F1173" i="20"/>
  <c r="M1221" i="20" s="1"/>
  <c r="O1220" i="20"/>
  <c r="N1220" i="20"/>
  <c r="R1221" i="20"/>
  <c r="Q1221" i="20"/>
  <c r="P1221" i="20"/>
  <c r="E1178" i="20"/>
  <c r="J1173" i="20"/>
  <c r="S1221" i="20" s="1"/>
  <c r="N1626" i="20" s="1"/>
  <c r="N1646" i="20" s="1"/>
  <c r="N1221" i="20"/>
  <c r="O1221" i="20"/>
  <c r="F1178" i="20"/>
  <c r="AK1219" i="20"/>
  <c r="AE1163" i="20"/>
  <c r="AN1219" i="20" s="1"/>
  <c r="Z1168" i="20"/>
  <c r="AM1219" i="20"/>
  <c r="AL1219" i="20"/>
  <c r="AI1219" i="20"/>
  <c r="AH1219" i="20"/>
  <c r="AA1168" i="20"/>
  <c r="AJ1219" i="20"/>
  <c r="Z1173" i="20" l="1"/>
  <c r="AE1168" i="20"/>
  <c r="AN1220" i="20" s="1"/>
  <c r="AK1220" i="20"/>
  <c r="AM1220" i="20"/>
  <c r="AL1220" i="20"/>
  <c r="Q1222" i="20"/>
  <c r="R1222" i="20"/>
  <c r="E1183" i="20"/>
  <c r="J1178" i="20"/>
  <c r="S1222" i="20" s="1"/>
  <c r="N1627" i="20" s="1"/>
  <c r="N1647" i="20" s="1"/>
  <c r="P1222" i="20"/>
  <c r="AI1220" i="20"/>
  <c r="AH1220" i="20"/>
  <c r="AA1173" i="20"/>
  <c r="AJ1220" i="20"/>
  <c r="O1222" i="20"/>
  <c r="M1222" i="20"/>
  <c r="F1183" i="20"/>
  <c r="N1222" i="20"/>
  <c r="AI1221" i="20" l="1"/>
  <c r="AA1178" i="20"/>
  <c r="AJ1221" i="20"/>
  <c r="AH1221" i="20"/>
  <c r="R1223" i="20"/>
  <c r="Q1223" i="20"/>
  <c r="P1223" i="20"/>
  <c r="E1188" i="20"/>
  <c r="J1183" i="20"/>
  <c r="S1223" i="20" s="1"/>
  <c r="N1628" i="20" s="1"/>
  <c r="N1648" i="20" s="1"/>
  <c r="O1223" i="20"/>
  <c r="F1188" i="20"/>
  <c r="N1223" i="20"/>
  <c r="M1223" i="20"/>
  <c r="Z1178" i="20"/>
  <c r="AK1221" i="20"/>
  <c r="AL1221" i="20"/>
  <c r="AM1221" i="20"/>
  <c r="AE1173" i="20"/>
  <c r="AN1221" i="20" s="1"/>
  <c r="AM1222" i="20" l="1"/>
  <c r="AK1222" i="20"/>
  <c r="AE1178" i="20"/>
  <c r="AN1222" i="20" s="1"/>
  <c r="AL1222" i="20"/>
  <c r="Z1183" i="20"/>
  <c r="R1224" i="20"/>
  <c r="J1188" i="20"/>
  <c r="S1224" i="20" s="1"/>
  <c r="N1629" i="20" s="1"/>
  <c r="N1649" i="20" s="1"/>
  <c r="Q1224" i="20"/>
  <c r="P1224" i="20"/>
  <c r="E1193" i="20"/>
  <c r="M1224" i="20"/>
  <c r="N1224" i="20"/>
  <c r="O1224" i="20"/>
  <c r="F1193" i="20"/>
  <c r="AI1222" i="20"/>
  <c r="AJ1222" i="20"/>
  <c r="AA1183" i="20"/>
  <c r="AH1222" i="20"/>
  <c r="M1225" i="20" l="1"/>
  <c r="N1225" i="20"/>
  <c r="F1198" i="20"/>
  <c r="O1225" i="20"/>
  <c r="R1225" i="20"/>
  <c r="P1225" i="20"/>
  <c r="E1198" i="20"/>
  <c r="J1193" i="20"/>
  <c r="S1225" i="20" s="1"/>
  <c r="N1630" i="20" s="1"/>
  <c r="N1650" i="20" s="1"/>
  <c r="Q1225" i="20"/>
  <c r="AL1223" i="20"/>
  <c r="AE1183" i="20"/>
  <c r="AN1223" i="20" s="1"/>
  <c r="AM1223" i="20"/>
  <c r="Z1188" i="20"/>
  <c r="AK1223" i="20"/>
  <c r="AH1223" i="20"/>
  <c r="AA1188" i="20"/>
  <c r="AJ1223" i="20"/>
  <c r="AI1223" i="20"/>
  <c r="AI1224" i="20" l="1"/>
  <c r="AH1224" i="20"/>
  <c r="AA1193" i="20"/>
  <c r="AJ1224" i="20"/>
  <c r="E1203" i="20"/>
  <c r="J1198" i="20"/>
  <c r="S1226" i="20" s="1"/>
  <c r="N1631" i="20" s="1"/>
  <c r="N1651" i="20" s="1"/>
  <c r="Q1226" i="20"/>
  <c r="R1226" i="20"/>
  <c r="P1226" i="20"/>
  <c r="AK1224" i="20"/>
  <c r="AM1224" i="20"/>
  <c r="AE1188" i="20"/>
  <c r="AN1224" i="20" s="1"/>
  <c r="Z1193" i="20"/>
  <c r="AL1224" i="20"/>
  <c r="N1226" i="20"/>
  <c r="M1226" i="20"/>
  <c r="O1226" i="20"/>
  <c r="F1203" i="20"/>
  <c r="P1227" i="20" l="1"/>
  <c r="E1208" i="20"/>
  <c r="J1203" i="20"/>
  <c r="S1227" i="20" s="1"/>
  <c r="N1632" i="20" s="1"/>
  <c r="N1652" i="20" s="1"/>
  <c r="R1227" i="20"/>
  <c r="Q1227" i="20"/>
  <c r="AA1198" i="20"/>
  <c r="AI1225" i="20"/>
  <c r="AH1225" i="20"/>
  <c r="AJ1225" i="20"/>
  <c r="N1227" i="20"/>
  <c r="M1227" i="20"/>
  <c r="O1227" i="20"/>
  <c r="F1208" i="20"/>
  <c r="Z1198" i="20"/>
  <c r="AL1225" i="20"/>
  <c r="AM1225" i="20"/>
  <c r="AE1193" i="20"/>
  <c r="AN1225" i="20" s="1"/>
  <c r="AK1225" i="20"/>
  <c r="AK1226" i="20" l="1"/>
  <c r="AE1198" i="20"/>
  <c r="AN1226" i="20" s="1"/>
  <c r="Z1203" i="20"/>
  <c r="AM1226" i="20"/>
  <c r="AL1226" i="20"/>
  <c r="AI1226" i="20"/>
  <c r="AH1226" i="20"/>
  <c r="AA1203" i="20"/>
  <c r="AJ1226" i="20"/>
  <c r="O1228" i="20"/>
  <c r="F1213" i="20"/>
  <c r="M1228" i="20"/>
  <c r="N1228" i="20"/>
  <c r="R1228" i="20"/>
  <c r="P1228" i="20"/>
  <c r="E1213" i="20"/>
  <c r="Q1228" i="20"/>
  <c r="J1208" i="20"/>
  <c r="S1228" i="20" s="1"/>
  <c r="N1633" i="20" s="1"/>
  <c r="N1653" i="20" s="1"/>
  <c r="AA1208" i="20" l="1"/>
  <c r="AJ1227" i="20"/>
  <c r="AI1227" i="20"/>
  <c r="AH1227" i="20"/>
  <c r="Q1229" i="20"/>
  <c r="E1218" i="20"/>
  <c r="R1229" i="20"/>
  <c r="P1229" i="20"/>
  <c r="J1213" i="20"/>
  <c r="S1229" i="20" s="1"/>
  <c r="N1634" i="20" s="1"/>
  <c r="N1654" i="20" s="1"/>
  <c r="M1229" i="20"/>
  <c r="F1218" i="20"/>
  <c r="N1229" i="20"/>
  <c r="O1229" i="20"/>
  <c r="Z1208" i="20"/>
  <c r="AK1227" i="20"/>
  <c r="AM1227" i="20"/>
  <c r="AE1203" i="20"/>
  <c r="AN1227" i="20" s="1"/>
  <c r="AL1227" i="20"/>
  <c r="E1223" i="20" l="1"/>
  <c r="J1218" i="20"/>
  <c r="S1230" i="20" s="1"/>
  <c r="N1635" i="20" s="1"/>
  <c r="N1655" i="20" s="1"/>
  <c r="R1230" i="20"/>
  <c r="P1230" i="20"/>
  <c r="Q1230" i="20"/>
  <c r="F1223" i="20"/>
  <c r="O1230" i="20"/>
  <c r="N1230" i="20"/>
  <c r="M1230" i="20"/>
  <c r="AE1208" i="20"/>
  <c r="AN1228" i="20" s="1"/>
  <c r="Z1213" i="20"/>
  <c r="AK1228" i="20"/>
  <c r="AM1228" i="20"/>
  <c r="AL1228" i="20"/>
  <c r="AI1228" i="20"/>
  <c r="AA1213" i="20"/>
  <c r="AJ1228" i="20"/>
  <c r="AH1228" i="20"/>
  <c r="AJ1229" i="20" l="1"/>
  <c r="AI1229" i="20"/>
  <c r="AA1218" i="20"/>
  <c r="AH1229" i="20"/>
  <c r="N1231" i="20"/>
  <c r="M1231" i="20"/>
  <c r="O1231" i="20"/>
  <c r="F1228" i="20"/>
  <c r="AM1229" i="20"/>
  <c r="AL1229" i="20"/>
  <c r="AK1229" i="20"/>
  <c r="AE1213" i="20"/>
  <c r="AN1229" i="20" s="1"/>
  <c r="Z1218" i="20"/>
  <c r="Q1231" i="20"/>
  <c r="P1231" i="20"/>
  <c r="E1228" i="20"/>
  <c r="R1231" i="20"/>
  <c r="J1223" i="20"/>
  <c r="S1231" i="20" s="1"/>
  <c r="N1636" i="20" s="1"/>
  <c r="N1656" i="20" s="1"/>
  <c r="Z1223" i="20" l="1"/>
  <c r="AE1218" i="20"/>
  <c r="AN1230" i="20" s="1"/>
  <c r="AM1230" i="20"/>
  <c r="AL1230" i="20"/>
  <c r="AK1230" i="20"/>
  <c r="AJ1230" i="20"/>
  <c r="AI1230" i="20"/>
  <c r="AA1223" i="20"/>
  <c r="AH1230" i="20"/>
  <c r="R1232" i="20"/>
  <c r="M1234" i="20"/>
  <c r="S1234" i="20"/>
  <c r="P1232" i="20"/>
  <c r="Q1232" i="20"/>
  <c r="J1228" i="20"/>
  <c r="S1232" i="20" s="1"/>
  <c r="N1637" i="20" s="1"/>
  <c r="N1657" i="20" s="1"/>
  <c r="N1660" i="20" s="1"/>
  <c r="S1235" i="20"/>
  <c r="N1232" i="20"/>
  <c r="P1235" i="20"/>
  <c r="M1232" i="20"/>
  <c r="O1232" i="20"/>
  <c r="AI1231" i="20" l="1"/>
  <c r="AA1228" i="20"/>
  <c r="AH1231" i="20"/>
  <c r="AJ1231" i="20"/>
  <c r="C1230" i="20" a="1"/>
  <c r="AL1231" i="20"/>
  <c r="AK1231" i="20"/>
  <c r="AE1223" i="20"/>
  <c r="AN1231" i="20" s="1"/>
  <c r="Z1228" i="20"/>
  <c r="AM1231" i="20"/>
  <c r="C1230" i="20" l="1"/>
  <c r="C1233" i="20"/>
  <c r="C1231" i="20"/>
  <c r="C1234" i="20"/>
  <c r="C1235" i="20"/>
  <c r="C1232" i="20"/>
  <c r="AN1235" i="20"/>
  <c r="AH1232" i="20"/>
  <c r="AI1232" i="20"/>
  <c r="AJ1232" i="20"/>
  <c r="AK1235" i="20"/>
  <c r="AH1234" i="20"/>
  <c r="AM1232" i="20"/>
  <c r="AN1234" i="20"/>
  <c r="AL1232" i="20"/>
  <c r="AK1232" i="20"/>
  <c r="AE1228" i="20"/>
  <c r="AN1232" i="20" s="1"/>
  <c r="B1235" i="20" l="1"/>
  <c r="F1240" i="20" s="1"/>
  <c r="F1330" i="20" s="1"/>
  <c r="X1230" i="20" a="1"/>
  <c r="A1218" i="20"/>
  <c r="B1217" i="20"/>
  <c r="B1231" i="20"/>
  <c r="E1239" i="20" s="1"/>
  <c r="E1329" i="20" s="1"/>
  <c r="B1218" i="20"/>
  <c r="A1219" i="20"/>
  <c r="B1232" i="20"/>
  <c r="E1240" i="20" s="1"/>
  <c r="E1330" i="20" s="1"/>
  <c r="A1330" i="20"/>
  <c r="F1245" i="20"/>
  <c r="F1250" i="20" s="1"/>
  <c r="F1255" i="20" s="1"/>
  <c r="F1260" i="20" s="1"/>
  <c r="F1265" i="20" s="1"/>
  <c r="F1270" i="20" s="1"/>
  <c r="F1275" i="20" s="1"/>
  <c r="F1280" i="20" s="1"/>
  <c r="F1285" i="20" s="1"/>
  <c r="F1290" i="20" s="1"/>
  <c r="F1295" i="20" s="1"/>
  <c r="F1300" i="20" s="1"/>
  <c r="F1305" i="20" s="1"/>
  <c r="F1310" i="20" s="1"/>
  <c r="F1315" i="20" s="1"/>
  <c r="F1320" i="20" s="1"/>
  <c r="F1325" i="20" s="1"/>
  <c r="R1330" i="20" s="1"/>
  <c r="B1234" i="20"/>
  <c r="F1239" i="20" s="1"/>
  <c r="F1329" i="20" s="1"/>
  <c r="B1233" i="20"/>
  <c r="F1238" i="20" s="1"/>
  <c r="B1219" i="20"/>
  <c r="A1217" i="20"/>
  <c r="A1212" i="20"/>
  <c r="B1230" i="20"/>
  <c r="E1238" i="20" s="1"/>
  <c r="C1223" i="20" l="1"/>
  <c r="C1219" i="20"/>
  <c r="A1327" i="20"/>
  <c r="E1245" i="20"/>
  <c r="E1250" i="20" s="1"/>
  <c r="E1255" i="20" s="1"/>
  <c r="E1260" i="20" s="1"/>
  <c r="E1265" i="20" s="1"/>
  <c r="E1270" i="20" s="1"/>
  <c r="E1275" i="20" s="1"/>
  <c r="E1280" i="20" s="1"/>
  <c r="E1285" i="20" s="1"/>
  <c r="E1290" i="20" s="1"/>
  <c r="E1295" i="20" s="1"/>
  <c r="E1300" i="20" s="1"/>
  <c r="E1305" i="20" s="1"/>
  <c r="E1310" i="20" s="1"/>
  <c r="E1315" i="20" s="1"/>
  <c r="E1320" i="20" s="1"/>
  <c r="E1325" i="20" s="1"/>
  <c r="O1329" i="20" s="1"/>
  <c r="A1326" i="20"/>
  <c r="E1244" i="20"/>
  <c r="E1249" i="20" s="1"/>
  <c r="E1254" i="20" s="1"/>
  <c r="E1259" i="20" s="1"/>
  <c r="E1264" i="20" s="1"/>
  <c r="E1269" i="20" s="1"/>
  <c r="E1274" i="20" s="1"/>
  <c r="E1279" i="20" s="1"/>
  <c r="E1284" i="20" s="1"/>
  <c r="E1289" i="20" s="1"/>
  <c r="E1294" i="20" s="1"/>
  <c r="E1299" i="20" s="1"/>
  <c r="E1304" i="20" s="1"/>
  <c r="E1309" i="20" s="1"/>
  <c r="E1314" i="20" s="1"/>
  <c r="E1319" i="20" s="1"/>
  <c r="E1324" i="20" s="1"/>
  <c r="N1329" i="20" s="1"/>
  <c r="Q1310" i="20"/>
  <c r="P1310" i="20"/>
  <c r="R1310" i="20"/>
  <c r="E1328" i="20"/>
  <c r="J1238" i="20"/>
  <c r="S1310" i="20" s="1"/>
  <c r="O1620" i="20" s="1"/>
  <c r="O1640" i="20" s="1"/>
  <c r="B1222" i="20"/>
  <c r="C1218" i="20"/>
  <c r="B1223" i="20"/>
  <c r="M1310" i="20"/>
  <c r="O1310" i="20"/>
  <c r="F1328" i="20"/>
  <c r="N1310" i="20"/>
  <c r="A1329" i="20"/>
  <c r="F1244" i="20"/>
  <c r="F1249" i="20" s="1"/>
  <c r="F1254" i="20" s="1"/>
  <c r="F1259" i="20" s="1"/>
  <c r="F1264" i="20" s="1"/>
  <c r="F1269" i="20" s="1"/>
  <c r="F1274" i="20" s="1"/>
  <c r="F1279" i="20" s="1"/>
  <c r="F1284" i="20" s="1"/>
  <c r="F1289" i="20" s="1"/>
  <c r="F1294" i="20" s="1"/>
  <c r="F1299" i="20" s="1"/>
  <c r="F1304" i="20" s="1"/>
  <c r="F1309" i="20" s="1"/>
  <c r="F1314" i="20" s="1"/>
  <c r="F1319" i="20" s="1"/>
  <c r="F1324" i="20" s="1"/>
  <c r="Q1330" i="20" s="1"/>
  <c r="C1222" i="20"/>
  <c r="C1217" i="20"/>
  <c r="X1235" i="20"/>
  <c r="X1233" i="20"/>
  <c r="X1234" i="20"/>
  <c r="X1230" i="20"/>
  <c r="X1231" i="20"/>
  <c r="X1232" i="20"/>
  <c r="B1224" i="20" l="1"/>
  <c r="W1234" i="20"/>
  <c r="AA1239" i="20" s="1"/>
  <c r="AA1329" i="20" s="1"/>
  <c r="AA1244" i="20" s="1"/>
  <c r="AA1249" i="20" s="1"/>
  <c r="AA1254" i="20" s="1"/>
  <c r="AA1259" i="20" s="1"/>
  <c r="AA1264" i="20" s="1"/>
  <c r="AA1269" i="20" s="1"/>
  <c r="AA1274" i="20" s="1"/>
  <c r="AA1279" i="20" s="1"/>
  <c r="AA1284" i="20" s="1"/>
  <c r="AA1289" i="20" s="1"/>
  <c r="AA1294" i="20" s="1"/>
  <c r="AA1299" i="20" s="1"/>
  <c r="AA1304" i="20" s="1"/>
  <c r="AA1309" i="20" s="1"/>
  <c r="AA1314" i="20" s="1"/>
  <c r="AA1319" i="20" s="1"/>
  <c r="AA1324" i="20" s="1"/>
  <c r="AL1330" i="20" s="1"/>
  <c r="J1328" i="20"/>
  <c r="S1328" i="20" s="1"/>
  <c r="O1638" i="20" s="1"/>
  <c r="O1658" i="20" s="1"/>
  <c r="A1325" i="20"/>
  <c r="P1328" i="20"/>
  <c r="Q1328" i="20"/>
  <c r="R1328" i="20"/>
  <c r="E1243" i="20"/>
  <c r="W1233" i="20"/>
  <c r="AA1238" i="20" s="1"/>
  <c r="C1224" i="20"/>
  <c r="F1243" i="20"/>
  <c r="M1328" i="20"/>
  <c r="O1328" i="20"/>
  <c r="A1328" i="20"/>
  <c r="N1328" i="20"/>
  <c r="W1235" i="20"/>
  <c r="AA1240" i="20" s="1"/>
  <c r="AA1330" i="20" s="1"/>
  <c r="W1232" i="20"/>
  <c r="Z1240" i="20" s="1"/>
  <c r="Z1330" i="20" s="1"/>
  <c r="W1218" i="20"/>
  <c r="V1219" i="20"/>
  <c r="W1231" i="20"/>
  <c r="Z1239" i="20" s="1"/>
  <c r="Z1329" i="20" s="1"/>
  <c r="W1217" i="20"/>
  <c r="V1218" i="20"/>
  <c r="W1219" i="20"/>
  <c r="V1212" i="20"/>
  <c r="W1230" i="20"/>
  <c r="Z1238" i="20" s="1"/>
  <c r="V1217" i="20"/>
  <c r="V1329" i="20" l="1"/>
  <c r="X1219" i="20"/>
  <c r="X1223" i="20"/>
  <c r="V1330" i="20"/>
  <c r="AA1245" i="20"/>
  <c r="AA1250" i="20" s="1"/>
  <c r="AA1255" i="20" s="1"/>
  <c r="AA1260" i="20" s="1"/>
  <c r="AA1265" i="20" s="1"/>
  <c r="AA1270" i="20" s="1"/>
  <c r="AA1275" i="20" s="1"/>
  <c r="AA1280" i="20" s="1"/>
  <c r="AA1285" i="20" s="1"/>
  <c r="AA1290" i="20" s="1"/>
  <c r="AA1295" i="20" s="1"/>
  <c r="AA1300" i="20" s="1"/>
  <c r="AA1305" i="20" s="1"/>
  <c r="AA1310" i="20" s="1"/>
  <c r="AA1315" i="20" s="1"/>
  <c r="AA1320" i="20" s="1"/>
  <c r="AA1325" i="20" s="1"/>
  <c r="AM1330" i="20" s="1"/>
  <c r="AH1310" i="20"/>
  <c r="AA1328" i="20"/>
  <c r="AJ1310" i="20"/>
  <c r="AI1310" i="20"/>
  <c r="X1222" i="20"/>
  <c r="X1217" i="20"/>
  <c r="P1311" i="20"/>
  <c r="E1248" i="20"/>
  <c r="J1243" i="20"/>
  <c r="S1311" i="20" s="1"/>
  <c r="O1621" i="20" s="1"/>
  <c r="O1641" i="20" s="1"/>
  <c r="Q1311" i="20"/>
  <c r="R1311" i="20"/>
  <c r="V1326" i="20"/>
  <c r="Z1244" i="20"/>
  <c r="Z1249" i="20" s="1"/>
  <c r="Z1254" i="20" s="1"/>
  <c r="Z1259" i="20" s="1"/>
  <c r="Z1264" i="20" s="1"/>
  <c r="Z1269" i="20" s="1"/>
  <c r="Z1274" i="20" s="1"/>
  <c r="Z1279" i="20" s="1"/>
  <c r="Z1284" i="20" s="1"/>
  <c r="Z1289" i="20" s="1"/>
  <c r="Z1294" i="20" s="1"/>
  <c r="Z1299" i="20" s="1"/>
  <c r="Z1304" i="20" s="1"/>
  <c r="Z1309" i="20" s="1"/>
  <c r="Z1314" i="20" s="1"/>
  <c r="Z1319" i="20" s="1"/>
  <c r="Z1324" i="20" s="1"/>
  <c r="AI1329" i="20" s="1"/>
  <c r="W1223" i="20"/>
  <c r="W1222" i="20"/>
  <c r="X1218" i="20"/>
  <c r="M1311" i="20"/>
  <c r="N1311" i="20"/>
  <c r="F1248" i="20"/>
  <c r="O1311" i="20"/>
  <c r="AM1310" i="20"/>
  <c r="AE1238" i="20"/>
  <c r="AN1310" i="20" s="1"/>
  <c r="AK1310" i="20"/>
  <c r="AL1310" i="20"/>
  <c r="Z1328" i="20"/>
  <c r="Z1245" i="20"/>
  <c r="Z1250" i="20" s="1"/>
  <c r="Z1255" i="20" s="1"/>
  <c r="Z1260" i="20" s="1"/>
  <c r="Z1265" i="20" s="1"/>
  <c r="Z1270" i="20" s="1"/>
  <c r="Z1275" i="20" s="1"/>
  <c r="Z1280" i="20" s="1"/>
  <c r="Z1285" i="20" s="1"/>
  <c r="Z1290" i="20" s="1"/>
  <c r="Z1295" i="20" s="1"/>
  <c r="Z1300" i="20" s="1"/>
  <c r="Z1305" i="20" s="1"/>
  <c r="Z1310" i="20" s="1"/>
  <c r="Z1315" i="20" s="1"/>
  <c r="Z1320" i="20" s="1"/>
  <c r="Z1325" i="20" s="1"/>
  <c r="AJ1329" i="20" s="1"/>
  <c r="V1327" i="20"/>
  <c r="X1224" i="20" l="1"/>
  <c r="AJ1328" i="20"/>
  <c r="AA1243" i="20"/>
  <c r="AI1328" i="20"/>
  <c r="AH1328" i="20"/>
  <c r="V1328" i="20"/>
  <c r="O1312" i="20"/>
  <c r="N1312" i="20"/>
  <c r="M1312" i="20"/>
  <c r="F1253" i="20"/>
  <c r="AK1328" i="20"/>
  <c r="Z1243" i="20"/>
  <c r="AE1328" i="20"/>
  <c r="AN1328" i="20" s="1"/>
  <c r="V1325" i="20"/>
  <c r="AM1328" i="20"/>
  <c r="AL1328" i="20"/>
  <c r="E1253" i="20"/>
  <c r="J1248" i="20"/>
  <c r="S1312" i="20" s="1"/>
  <c r="O1622" i="20" s="1"/>
  <c r="O1642" i="20" s="1"/>
  <c r="P1312" i="20"/>
  <c r="Q1312" i="20"/>
  <c r="R1312" i="20"/>
  <c r="W1224" i="20"/>
  <c r="R1313" i="20" l="1"/>
  <c r="Q1313" i="20"/>
  <c r="P1313" i="20"/>
  <c r="E1258" i="20"/>
  <c r="J1253" i="20"/>
  <c r="S1313" i="20" s="1"/>
  <c r="O1623" i="20" s="1"/>
  <c r="O1643" i="20" s="1"/>
  <c r="Z1248" i="20"/>
  <c r="AK1311" i="20"/>
  <c r="AM1311" i="20"/>
  <c r="AL1311" i="20"/>
  <c r="AE1243" i="20"/>
  <c r="AN1311" i="20" s="1"/>
  <c r="F1258" i="20"/>
  <c r="M1313" i="20"/>
  <c r="O1313" i="20"/>
  <c r="N1313" i="20"/>
  <c r="AJ1311" i="20"/>
  <c r="AI1311" i="20"/>
  <c r="AH1311" i="20"/>
  <c r="AA1248" i="20"/>
  <c r="Z1253" i="20" l="1"/>
  <c r="AK1312" i="20"/>
  <c r="AE1248" i="20"/>
  <c r="AN1312" i="20" s="1"/>
  <c r="AL1312" i="20"/>
  <c r="AM1312" i="20"/>
  <c r="J1258" i="20"/>
  <c r="S1314" i="20" s="1"/>
  <c r="O1624" i="20" s="1"/>
  <c r="O1644" i="20" s="1"/>
  <c r="R1314" i="20"/>
  <c r="P1314" i="20"/>
  <c r="Q1314" i="20"/>
  <c r="E1263" i="20"/>
  <c r="O1314" i="20"/>
  <c r="N1314" i="20"/>
  <c r="M1314" i="20"/>
  <c r="F1263" i="20"/>
  <c r="AI1312" i="20"/>
  <c r="AA1253" i="20"/>
  <c r="AH1312" i="20"/>
  <c r="AJ1312" i="20"/>
  <c r="AA1258" i="20" l="1"/>
  <c r="AJ1313" i="20"/>
  <c r="AH1313" i="20"/>
  <c r="AI1313" i="20"/>
  <c r="O1315" i="20"/>
  <c r="M1315" i="20"/>
  <c r="N1315" i="20"/>
  <c r="F1268" i="20"/>
  <c r="Q1315" i="20"/>
  <c r="P1315" i="20"/>
  <c r="R1315" i="20"/>
  <c r="J1263" i="20"/>
  <c r="S1315" i="20" s="1"/>
  <c r="O1625" i="20" s="1"/>
  <c r="O1645" i="20" s="1"/>
  <c r="E1268" i="20"/>
  <c r="AE1253" i="20"/>
  <c r="AN1313" i="20" s="1"/>
  <c r="AK1313" i="20"/>
  <c r="Z1258" i="20"/>
  <c r="AM1313" i="20"/>
  <c r="AL1313" i="20"/>
  <c r="M1316" i="20" l="1"/>
  <c r="N1316" i="20"/>
  <c r="F1273" i="20"/>
  <c r="O1316" i="20"/>
  <c r="Q1316" i="20"/>
  <c r="P1316" i="20"/>
  <c r="R1316" i="20"/>
  <c r="E1273" i="20"/>
  <c r="J1268" i="20"/>
  <c r="S1316" i="20" s="1"/>
  <c r="O1626" i="20" s="1"/>
  <c r="O1646" i="20" s="1"/>
  <c r="AL1314" i="20"/>
  <c r="AE1258" i="20"/>
  <c r="AN1314" i="20" s="1"/>
  <c r="AK1314" i="20"/>
  <c r="AM1314" i="20"/>
  <c r="Z1263" i="20"/>
  <c r="AH1314" i="20"/>
  <c r="AA1263" i="20"/>
  <c r="AJ1314" i="20"/>
  <c r="AI1314" i="20"/>
  <c r="AI1315" i="20" l="1"/>
  <c r="AA1268" i="20"/>
  <c r="AH1315" i="20"/>
  <c r="AJ1315" i="20"/>
  <c r="P1317" i="20"/>
  <c r="E1278" i="20"/>
  <c r="J1273" i="20"/>
  <c r="S1317" i="20" s="1"/>
  <c r="O1627" i="20" s="1"/>
  <c r="O1647" i="20" s="1"/>
  <c r="R1317" i="20"/>
  <c r="Q1317" i="20"/>
  <c r="O1317" i="20"/>
  <c r="M1317" i="20"/>
  <c r="N1317" i="20"/>
  <c r="F1278" i="20"/>
  <c r="AM1315" i="20"/>
  <c r="Z1268" i="20"/>
  <c r="AK1315" i="20"/>
  <c r="AE1263" i="20"/>
  <c r="AN1315" i="20" s="1"/>
  <c r="AL1315" i="20"/>
  <c r="J1278" i="20" l="1"/>
  <c r="S1318" i="20" s="1"/>
  <c r="O1628" i="20" s="1"/>
  <c r="O1648" i="20" s="1"/>
  <c r="R1318" i="20"/>
  <c r="Q1318" i="20"/>
  <c r="P1318" i="20"/>
  <c r="E1283" i="20"/>
  <c r="AL1316" i="20"/>
  <c r="AE1268" i="20"/>
  <c r="AN1316" i="20" s="1"/>
  <c r="AK1316" i="20"/>
  <c r="AM1316" i="20"/>
  <c r="Z1273" i="20"/>
  <c r="M1318" i="20"/>
  <c r="F1283" i="20"/>
  <c r="O1318" i="20"/>
  <c r="N1318" i="20"/>
  <c r="AJ1316" i="20"/>
  <c r="AH1316" i="20"/>
  <c r="AA1273" i="20"/>
  <c r="AI1316" i="20"/>
  <c r="R1319" i="20" l="1"/>
  <c r="P1319" i="20"/>
  <c r="Q1319" i="20"/>
  <c r="E1288" i="20"/>
  <c r="J1283" i="20"/>
  <c r="S1319" i="20" s="1"/>
  <c r="O1629" i="20" s="1"/>
  <c r="O1649" i="20" s="1"/>
  <c r="M1319" i="20"/>
  <c r="N1319" i="20"/>
  <c r="O1319" i="20"/>
  <c r="F1288" i="20"/>
  <c r="AL1317" i="20"/>
  <c r="AE1273" i="20"/>
  <c r="AN1317" i="20" s="1"/>
  <c r="AM1317" i="20"/>
  <c r="Z1278" i="20"/>
  <c r="AK1317" i="20"/>
  <c r="AI1317" i="20"/>
  <c r="AA1278" i="20"/>
  <c r="AJ1317" i="20"/>
  <c r="AH1317" i="20"/>
  <c r="AL1318" i="20" l="1"/>
  <c r="AK1318" i="20"/>
  <c r="AM1318" i="20"/>
  <c r="AE1278" i="20"/>
  <c r="AN1318" i="20" s="1"/>
  <c r="Z1283" i="20"/>
  <c r="E1293" i="20"/>
  <c r="Q1320" i="20"/>
  <c r="P1320" i="20"/>
  <c r="R1320" i="20"/>
  <c r="J1288" i="20"/>
  <c r="S1320" i="20" s="1"/>
  <c r="O1630" i="20" s="1"/>
  <c r="O1650" i="20" s="1"/>
  <c r="AJ1318" i="20"/>
  <c r="AH1318" i="20"/>
  <c r="AI1318" i="20"/>
  <c r="AA1283" i="20"/>
  <c r="M1320" i="20"/>
  <c r="N1320" i="20"/>
  <c r="O1320" i="20"/>
  <c r="F1293" i="20"/>
  <c r="AH1319" i="20" l="1"/>
  <c r="AA1288" i="20"/>
  <c r="AJ1319" i="20"/>
  <c r="AI1319" i="20"/>
  <c r="P1321" i="20"/>
  <c r="R1321" i="20"/>
  <c r="Q1321" i="20"/>
  <c r="E1298" i="20"/>
  <c r="J1293" i="20"/>
  <c r="S1321" i="20" s="1"/>
  <c r="O1631" i="20" s="1"/>
  <c r="O1651" i="20" s="1"/>
  <c r="AM1319" i="20"/>
  <c r="AL1319" i="20"/>
  <c r="AE1283" i="20"/>
  <c r="AN1319" i="20" s="1"/>
  <c r="AK1319" i="20"/>
  <c r="Z1288" i="20"/>
  <c r="M1321" i="20"/>
  <c r="N1321" i="20"/>
  <c r="F1298" i="20"/>
  <c r="O1321" i="20"/>
  <c r="J1298" i="20" l="1"/>
  <c r="S1322" i="20" s="1"/>
  <c r="O1632" i="20" s="1"/>
  <c r="O1652" i="20" s="1"/>
  <c r="P1322" i="20"/>
  <c r="Q1322" i="20"/>
  <c r="R1322" i="20"/>
  <c r="E1303" i="20"/>
  <c r="AM1320" i="20"/>
  <c r="AE1288" i="20"/>
  <c r="AN1320" i="20" s="1"/>
  <c r="Z1293" i="20"/>
  <c r="AL1320" i="20"/>
  <c r="AK1320" i="20"/>
  <c r="AH1320" i="20"/>
  <c r="AA1293" i="20"/>
  <c r="AI1320" i="20"/>
  <c r="AJ1320" i="20"/>
  <c r="N1322" i="20"/>
  <c r="F1303" i="20"/>
  <c r="O1322" i="20"/>
  <c r="M1322" i="20"/>
  <c r="N1323" i="20" l="1"/>
  <c r="M1323" i="20"/>
  <c r="O1323" i="20"/>
  <c r="F1308" i="20"/>
  <c r="AK1321" i="20"/>
  <c r="AL1321" i="20"/>
  <c r="AM1321" i="20"/>
  <c r="Z1298" i="20"/>
  <c r="AE1293" i="20"/>
  <c r="AN1321" i="20" s="1"/>
  <c r="Q1323" i="20"/>
  <c r="P1323" i="20"/>
  <c r="R1323" i="20"/>
  <c r="E1308" i="20"/>
  <c r="J1303" i="20"/>
  <c r="S1323" i="20" s="1"/>
  <c r="O1633" i="20" s="1"/>
  <c r="O1653" i="20" s="1"/>
  <c r="AA1298" i="20"/>
  <c r="AJ1321" i="20"/>
  <c r="AI1321" i="20"/>
  <c r="AH1321" i="20"/>
  <c r="AA1303" i="20" l="1"/>
  <c r="AJ1322" i="20"/>
  <c r="AI1322" i="20"/>
  <c r="AH1322" i="20"/>
  <c r="Z1303" i="20"/>
  <c r="AM1322" i="20"/>
  <c r="AL1322" i="20"/>
  <c r="AE1298" i="20"/>
  <c r="AN1322" i="20" s="1"/>
  <c r="AK1322" i="20"/>
  <c r="J1308" i="20"/>
  <c r="S1324" i="20" s="1"/>
  <c r="O1634" i="20" s="1"/>
  <c r="O1654" i="20" s="1"/>
  <c r="R1324" i="20"/>
  <c r="E1313" i="20"/>
  <c r="Q1324" i="20"/>
  <c r="P1324" i="20"/>
  <c r="O1324" i="20"/>
  <c r="N1324" i="20"/>
  <c r="F1313" i="20"/>
  <c r="M1324" i="20"/>
  <c r="AK1323" i="20" l="1"/>
  <c r="AE1303" i="20"/>
  <c r="AN1323" i="20" s="1"/>
  <c r="AL1323" i="20"/>
  <c r="AM1323" i="20"/>
  <c r="Z1308" i="20"/>
  <c r="Q1325" i="20"/>
  <c r="P1325" i="20"/>
  <c r="J1313" i="20"/>
  <c r="S1325" i="20" s="1"/>
  <c r="O1635" i="20" s="1"/>
  <c r="O1655" i="20" s="1"/>
  <c r="R1325" i="20"/>
  <c r="E1318" i="20"/>
  <c r="M1325" i="20"/>
  <c r="F1318" i="20"/>
  <c r="N1325" i="20"/>
  <c r="O1325" i="20"/>
  <c r="AA1308" i="20"/>
  <c r="AJ1323" i="20"/>
  <c r="AH1323" i="20"/>
  <c r="AI1323" i="20"/>
  <c r="AE1308" i="20" l="1"/>
  <c r="AN1324" i="20" s="1"/>
  <c r="AK1324" i="20"/>
  <c r="AM1324" i="20"/>
  <c r="AL1324" i="20"/>
  <c r="Z1313" i="20"/>
  <c r="N1326" i="20"/>
  <c r="M1326" i="20"/>
  <c r="F1323" i="20"/>
  <c r="O1326" i="20"/>
  <c r="AH1324" i="20"/>
  <c r="AA1313" i="20"/>
  <c r="AI1324" i="20"/>
  <c r="AJ1324" i="20"/>
  <c r="J1318" i="20"/>
  <c r="S1326" i="20" s="1"/>
  <c r="O1636" i="20" s="1"/>
  <c r="O1656" i="20" s="1"/>
  <c r="E1323" i="20"/>
  <c r="R1326" i="20"/>
  <c r="P1326" i="20"/>
  <c r="Q1326" i="20"/>
  <c r="J1323" i="20" l="1"/>
  <c r="S1327" i="20" s="1"/>
  <c r="O1637" i="20" s="1"/>
  <c r="O1657" i="20" s="1"/>
  <c r="O1660" i="20" s="1"/>
  <c r="S1329" i="20"/>
  <c r="P1327" i="20"/>
  <c r="R1327" i="20"/>
  <c r="Q1327" i="20"/>
  <c r="M1329" i="20"/>
  <c r="AK1325" i="20"/>
  <c r="AM1325" i="20"/>
  <c r="Z1318" i="20"/>
  <c r="AL1325" i="20"/>
  <c r="AE1313" i="20"/>
  <c r="AN1325" i="20" s="1"/>
  <c r="AI1325" i="20"/>
  <c r="AA1318" i="20"/>
  <c r="AH1325" i="20"/>
  <c r="AJ1325" i="20"/>
  <c r="P1330" i="20"/>
  <c r="M1327" i="20"/>
  <c r="S1330" i="20"/>
  <c r="O1327" i="20"/>
  <c r="N1327" i="20"/>
  <c r="C1325" i="20" l="1" a="1"/>
  <c r="C1329" i="20" s="1"/>
  <c r="AI1326" i="20"/>
  <c r="AH1326" i="20"/>
  <c r="AJ1326" i="20"/>
  <c r="AA1323" i="20"/>
  <c r="AL1326" i="20"/>
  <c r="AM1326" i="20"/>
  <c r="AE1318" i="20"/>
  <c r="AN1326" i="20" s="1"/>
  <c r="Z1323" i="20"/>
  <c r="AK1326" i="20"/>
  <c r="C1330" i="20" l="1"/>
  <c r="C1326" i="20"/>
  <c r="A1313" i="20" s="1"/>
  <c r="C1328" i="20"/>
  <c r="C1325" i="20"/>
  <c r="C1327" i="20"/>
  <c r="B1314" i="20"/>
  <c r="A1312" i="20"/>
  <c r="AL1327" i="20"/>
  <c r="AM1327" i="20"/>
  <c r="AE1323" i="20"/>
  <c r="AN1327" i="20" s="1"/>
  <c r="AK1327" i="20"/>
  <c r="AN1329" i="20"/>
  <c r="AH1329" i="20"/>
  <c r="AI1327" i="20"/>
  <c r="AK1330" i="20"/>
  <c r="AN1330" i="20"/>
  <c r="AJ1327" i="20"/>
  <c r="AH1327" i="20"/>
  <c r="B1330" i="20" l="1"/>
  <c r="F1335" i="20" s="1"/>
  <c r="F1425" i="20" s="1"/>
  <c r="A1425" i="20" s="1"/>
  <c r="B1313" i="20"/>
  <c r="B1329" i="20"/>
  <c r="F1334" i="20" s="1"/>
  <c r="F1424" i="20" s="1"/>
  <c r="A1424" i="20" s="1"/>
  <c r="B1328" i="20"/>
  <c r="F1333" i="20" s="1"/>
  <c r="F1340" i="20"/>
  <c r="F1345" i="20" s="1"/>
  <c r="F1350" i="20" s="1"/>
  <c r="F1355" i="20" s="1"/>
  <c r="F1360" i="20" s="1"/>
  <c r="F1365" i="20" s="1"/>
  <c r="F1370" i="20" s="1"/>
  <c r="F1375" i="20" s="1"/>
  <c r="F1380" i="20" s="1"/>
  <c r="F1385" i="20" s="1"/>
  <c r="F1390" i="20" s="1"/>
  <c r="F1395" i="20" s="1"/>
  <c r="F1400" i="20" s="1"/>
  <c r="F1405" i="20" s="1"/>
  <c r="F1410" i="20" s="1"/>
  <c r="F1415" i="20" s="1"/>
  <c r="F1420" i="20" s="1"/>
  <c r="R1425" i="20" s="1"/>
  <c r="B1325" i="20"/>
  <c r="E1333" i="20" s="1"/>
  <c r="E1423" i="20" s="1"/>
  <c r="B1326" i="20"/>
  <c r="E1334" i="20" s="1"/>
  <c r="E1424" i="20" s="1"/>
  <c r="E1339" i="20" s="1"/>
  <c r="E1344" i="20" s="1"/>
  <c r="E1349" i="20" s="1"/>
  <c r="E1354" i="20" s="1"/>
  <c r="E1359" i="20" s="1"/>
  <c r="E1364" i="20" s="1"/>
  <c r="E1369" i="20" s="1"/>
  <c r="E1374" i="20" s="1"/>
  <c r="E1379" i="20" s="1"/>
  <c r="E1384" i="20" s="1"/>
  <c r="E1389" i="20" s="1"/>
  <c r="E1394" i="20" s="1"/>
  <c r="E1399" i="20" s="1"/>
  <c r="E1404" i="20" s="1"/>
  <c r="E1409" i="20" s="1"/>
  <c r="E1414" i="20" s="1"/>
  <c r="E1419" i="20" s="1"/>
  <c r="N1424" i="20" s="1"/>
  <c r="A1314" i="20"/>
  <c r="C1312" i="20" s="1"/>
  <c r="B1327" i="20"/>
  <c r="E1335" i="20" s="1"/>
  <c r="E1425" i="20" s="1"/>
  <c r="E1340" i="20" s="1"/>
  <c r="E1345" i="20" s="1"/>
  <c r="E1350" i="20" s="1"/>
  <c r="E1355" i="20" s="1"/>
  <c r="E1360" i="20" s="1"/>
  <c r="E1365" i="20" s="1"/>
  <c r="E1370" i="20" s="1"/>
  <c r="E1375" i="20" s="1"/>
  <c r="E1380" i="20" s="1"/>
  <c r="E1385" i="20" s="1"/>
  <c r="E1390" i="20" s="1"/>
  <c r="E1395" i="20" s="1"/>
  <c r="E1400" i="20" s="1"/>
  <c r="E1405" i="20" s="1"/>
  <c r="E1410" i="20" s="1"/>
  <c r="E1415" i="20" s="1"/>
  <c r="E1420" i="20" s="1"/>
  <c r="O1424" i="20" s="1"/>
  <c r="B1312" i="20"/>
  <c r="C1318" i="20" s="1"/>
  <c r="A1307" i="20"/>
  <c r="X1325" i="20" a="1"/>
  <c r="X1329" i="20" s="1"/>
  <c r="C1317" i="20"/>
  <c r="F1339" i="20" l="1"/>
  <c r="F1344" i="20" s="1"/>
  <c r="F1349" i="20" s="1"/>
  <c r="F1354" i="20" s="1"/>
  <c r="F1359" i="20" s="1"/>
  <c r="F1364" i="20" s="1"/>
  <c r="F1369" i="20" s="1"/>
  <c r="F1374" i="20" s="1"/>
  <c r="F1379" i="20" s="1"/>
  <c r="F1384" i="20" s="1"/>
  <c r="F1389" i="20" s="1"/>
  <c r="F1394" i="20" s="1"/>
  <c r="F1399" i="20" s="1"/>
  <c r="F1404" i="20" s="1"/>
  <c r="F1409" i="20" s="1"/>
  <c r="F1414" i="20" s="1"/>
  <c r="F1419" i="20" s="1"/>
  <c r="Q1425" i="20" s="1"/>
  <c r="N1405" i="20"/>
  <c r="F1423" i="20"/>
  <c r="A1423" i="20" s="1"/>
  <c r="O1405" i="20"/>
  <c r="M1405" i="20"/>
  <c r="A1421" i="20"/>
  <c r="C1313" i="20"/>
  <c r="C1319" i="20" s="1"/>
  <c r="A1422" i="20"/>
  <c r="Q1405" i="20"/>
  <c r="R1405" i="20"/>
  <c r="B1318" i="20"/>
  <c r="B1317" i="20"/>
  <c r="J1333" i="20"/>
  <c r="S1405" i="20" s="1"/>
  <c r="P1620" i="20" s="1"/>
  <c r="P1640" i="20" s="1"/>
  <c r="C1314" i="20"/>
  <c r="P1405" i="20"/>
  <c r="X1328" i="20"/>
  <c r="X1330" i="20"/>
  <c r="X1325" i="20"/>
  <c r="X1327" i="20"/>
  <c r="X1326" i="20"/>
  <c r="V1313" i="20" s="1"/>
  <c r="J1423" i="20"/>
  <c r="S1423" i="20" s="1"/>
  <c r="P1638" i="20" s="1"/>
  <c r="P1658" i="20" s="1"/>
  <c r="P1423" i="20"/>
  <c r="R1423" i="20"/>
  <c r="Q1423" i="20"/>
  <c r="A1420" i="20"/>
  <c r="E1338" i="20"/>
  <c r="M1423" i="20"/>
  <c r="O1423" i="20"/>
  <c r="F1338" i="20"/>
  <c r="N1423" i="20"/>
  <c r="B1319" i="20" l="1"/>
  <c r="W1329" i="20"/>
  <c r="AA1334" i="20" s="1"/>
  <c r="AA1424" i="20" s="1"/>
  <c r="V1424" i="20" s="1"/>
  <c r="W1313" i="20"/>
  <c r="W1330" i="20"/>
  <c r="AA1335" i="20" s="1"/>
  <c r="AA1425" i="20" s="1"/>
  <c r="V1425" i="20" s="1"/>
  <c r="V1312" i="20"/>
  <c r="X1317" i="20" s="1"/>
  <c r="W1314" i="20"/>
  <c r="W1326" i="20"/>
  <c r="Z1334" i="20" s="1"/>
  <c r="Z1424" i="20" s="1"/>
  <c r="V1421" i="20" s="1"/>
  <c r="W1327" i="20"/>
  <c r="Z1335" i="20" s="1"/>
  <c r="Z1425" i="20" s="1"/>
  <c r="Z1340" i="20" s="1"/>
  <c r="Z1345" i="20" s="1"/>
  <c r="Z1350" i="20" s="1"/>
  <c r="Z1355" i="20" s="1"/>
  <c r="Z1360" i="20" s="1"/>
  <c r="Z1365" i="20" s="1"/>
  <c r="Z1370" i="20" s="1"/>
  <c r="Z1375" i="20" s="1"/>
  <c r="Z1380" i="20" s="1"/>
  <c r="Z1385" i="20" s="1"/>
  <c r="Z1390" i="20" s="1"/>
  <c r="Z1395" i="20" s="1"/>
  <c r="Z1400" i="20" s="1"/>
  <c r="Z1405" i="20" s="1"/>
  <c r="Z1410" i="20" s="1"/>
  <c r="Z1415" i="20" s="1"/>
  <c r="Z1420" i="20" s="1"/>
  <c r="AJ1424" i="20" s="1"/>
  <c r="W1312" i="20"/>
  <c r="V1314" i="20"/>
  <c r="W1325" i="20"/>
  <c r="Z1333" i="20" s="1"/>
  <c r="V1307" i="20"/>
  <c r="W1328" i="20"/>
  <c r="AA1333" i="20" s="1"/>
  <c r="AA1423" i="20" s="1"/>
  <c r="P1406" i="20"/>
  <c r="E1343" i="20"/>
  <c r="Q1406" i="20"/>
  <c r="R1406" i="20"/>
  <c r="J1338" i="20"/>
  <c r="S1406" i="20" s="1"/>
  <c r="P1621" i="20" s="1"/>
  <c r="P1641" i="20" s="1"/>
  <c r="O1406" i="20"/>
  <c r="N1406" i="20"/>
  <c r="F1343" i="20"/>
  <c r="M1406" i="20"/>
  <c r="AA1339" i="20"/>
  <c r="AA1344" i="20" s="1"/>
  <c r="AA1349" i="20" s="1"/>
  <c r="AA1354" i="20" s="1"/>
  <c r="AA1359" i="20" s="1"/>
  <c r="AA1364" i="20" s="1"/>
  <c r="AA1369" i="20" s="1"/>
  <c r="AA1374" i="20" s="1"/>
  <c r="AA1379" i="20" s="1"/>
  <c r="AA1384" i="20" s="1"/>
  <c r="AA1389" i="20" s="1"/>
  <c r="AA1394" i="20" s="1"/>
  <c r="AA1399" i="20" s="1"/>
  <c r="AA1404" i="20" s="1"/>
  <c r="AA1409" i="20" s="1"/>
  <c r="AA1414" i="20" s="1"/>
  <c r="AA1419" i="20" s="1"/>
  <c r="AL1425" i="20" s="1"/>
  <c r="AH1423" i="20" l="1"/>
  <c r="AA1340" i="20"/>
  <c r="AA1345" i="20" s="1"/>
  <c r="AA1350" i="20" s="1"/>
  <c r="AA1355" i="20" s="1"/>
  <c r="AA1360" i="20" s="1"/>
  <c r="AA1365" i="20" s="1"/>
  <c r="AA1370" i="20" s="1"/>
  <c r="AA1375" i="20" s="1"/>
  <c r="AA1380" i="20" s="1"/>
  <c r="AA1385" i="20" s="1"/>
  <c r="AA1390" i="20" s="1"/>
  <c r="AA1395" i="20" s="1"/>
  <c r="AA1400" i="20" s="1"/>
  <c r="AA1405" i="20" s="1"/>
  <c r="AA1410" i="20" s="1"/>
  <c r="AA1415" i="20" s="1"/>
  <c r="AA1420" i="20" s="1"/>
  <c r="AM1425" i="20" s="1"/>
  <c r="Z1339" i="20"/>
  <c r="Z1344" i="20" s="1"/>
  <c r="Z1349" i="20" s="1"/>
  <c r="Z1354" i="20" s="1"/>
  <c r="Z1359" i="20" s="1"/>
  <c r="Z1364" i="20" s="1"/>
  <c r="Z1369" i="20" s="1"/>
  <c r="Z1374" i="20" s="1"/>
  <c r="Z1379" i="20" s="1"/>
  <c r="Z1384" i="20" s="1"/>
  <c r="Z1389" i="20" s="1"/>
  <c r="Z1394" i="20" s="1"/>
  <c r="Z1399" i="20" s="1"/>
  <c r="Z1404" i="20" s="1"/>
  <c r="Z1409" i="20" s="1"/>
  <c r="Z1414" i="20" s="1"/>
  <c r="Z1419" i="20" s="1"/>
  <c r="AI1424" i="20" s="1"/>
  <c r="X1312" i="20"/>
  <c r="X1314" i="20"/>
  <c r="AL1405" i="20"/>
  <c r="X1313" i="20"/>
  <c r="W1317" i="20"/>
  <c r="V1422" i="20"/>
  <c r="X1318" i="20"/>
  <c r="Z1423" i="20"/>
  <c r="Z1338" i="20" s="1"/>
  <c r="AM1405" i="20"/>
  <c r="AE1333" i="20"/>
  <c r="AN1405" i="20" s="1"/>
  <c r="AJ1423" i="20"/>
  <c r="AA1338" i="20"/>
  <c r="AI1406" i="20" s="1"/>
  <c r="V1423" i="20"/>
  <c r="AH1405" i="20"/>
  <c r="AJ1405" i="20"/>
  <c r="AI1405" i="20"/>
  <c r="AK1405" i="20"/>
  <c r="AI1423" i="20"/>
  <c r="W1318" i="20"/>
  <c r="F1348" i="20"/>
  <c r="M1407" i="20"/>
  <c r="N1407" i="20"/>
  <c r="O1407" i="20"/>
  <c r="Q1407" i="20"/>
  <c r="J1343" i="20"/>
  <c r="S1407" i="20" s="1"/>
  <c r="P1622" i="20" s="1"/>
  <c r="P1642" i="20" s="1"/>
  <c r="R1407" i="20"/>
  <c r="E1348" i="20"/>
  <c r="P1407" i="20"/>
  <c r="X1319" i="20" l="1"/>
  <c r="W1319" i="20"/>
  <c r="AE1423" i="20"/>
  <c r="AN1423" i="20" s="1"/>
  <c r="AM1423" i="20"/>
  <c r="AL1423" i="20"/>
  <c r="AK1423" i="20"/>
  <c r="V1420" i="20"/>
  <c r="AH1406" i="20"/>
  <c r="AJ1406" i="20"/>
  <c r="AA1343" i="20"/>
  <c r="AI1407" i="20" s="1"/>
  <c r="N1408" i="20"/>
  <c r="M1408" i="20"/>
  <c r="O1408" i="20"/>
  <c r="F1353" i="20"/>
  <c r="R1408" i="20"/>
  <c r="Q1408" i="20"/>
  <c r="J1348" i="20"/>
  <c r="S1408" i="20" s="1"/>
  <c r="P1623" i="20" s="1"/>
  <c r="P1643" i="20" s="1"/>
  <c r="P1408" i="20"/>
  <c r="E1353" i="20"/>
  <c r="AK1406" i="20"/>
  <c r="AL1406" i="20"/>
  <c r="Z1343" i="20"/>
  <c r="AE1338" i="20"/>
  <c r="AN1406" i="20" s="1"/>
  <c r="AM1406" i="20"/>
  <c r="AJ1407" i="20" l="1"/>
  <c r="AH1407" i="20"/>
  <c r="AA1348" i="20"/>
  <c r="AI1408" i="20" s="1"/>
  <c r="R1409" i="20"/>
  <c r="E1358" i="20"/>
  <c r="J1353" i="20"/>
  <c r="S1409" i="20" s="1"/>
  <c r="P1624" i="20" s="1"/>
  <c r="P1644" i="20" s="1"/>
  <c r="P1409" i="20"/>
  <c r="Q1409" i="20"/>
  <c r="AM1407" i="20"/>
  <c r="Z1348" i="20"/>
  <c r="AE1343" i="20"/>
  <c r="AN1407" i="20" s="1"/>
  <c r="AL1407" i="20"/>
  <c r="AK1407" i="20"/>
  <c r="O1409" i="20"/>
  <c r="F1358" i="20"/>
  <c r="N1409" i="20"/>
  <c r="M1409" i="20"/>
  <c r="AH1408" i="20" l="1"/>
  <c r="AJ1408" i="20"/>
  <c r="AA1353" i="20"/>
  <c r="AJ1409" i="20" s="1"/>
  <c r="O1410" i="20"/>
  <c r="N1410" i="20"/>
  <c r="M1410" i="20"/>
  <c r="F1363" i="20"/>
  <c r="P1410" i="20"/>
  <c r="Q1410" i="20"/>
  <c r="R1410" i="20"/>
  <c r="E1363" i="20"/>
  <c r="J1358" i="20"/>
  <c r="S1410" i="20" s="1"/>
  <c r="P1625" i="20" s="1"/>
  <c r="P1645" i="20" s="1"/>
  <c r="AM1408" i="20"/>
  <c r="AE1348" i="20"/>
  <c r="AN1408" i="20" s="1"/>
  <c r="Z1353" i="20"/>
  <c r="AL1408" i="20"/>
  <c r="AK1408" i="20"/>
  <c r="AI1409" i="20" l="1"/>
  <c r="AH1409" i="20"/>
  <c r="AA1358" i="20"/>
  <c r="AH1410" i="20" s="1"/>
  <c r="AM1409" i="20"/>
  <c r="Z1358" i="20"/>
  <c r="AL1409" i="20"/>
  <c r="AK1409" i="20"/>
  <c r="AE1353" i="20"/>
  <c r="AN1409" i="20" s="1"/>
  <c r="M1411" i="20"/>
  <c r="O1411" i="20"/>
  <c r="F1368" i="20"/>
  <c r="N1411" i="20"/>
  <c r="R1411" i="20"/>
  <c r="Q1411" i="20"/>
  <c r="P1411" i="20"/>
  <c r="J1363" i="20"/>
  <c r="S1411" i="20" s="1"/>
  <c r="P1626" i="20" s="1"/>
  <c r="P1646" i="20" s="1"/>
  <c r="E1368" i="20"/>
  <c r="AA1363" i="20" l="1"/>
  <c r="AJ1410" i="20"/>
  <c r="AI1410" i="20"/>
  <c r="AA1368" i="20"/>
  <c r="AJ1411" i="20"/>
  <c r="AH1411" i="20"/>
  <c r="AI1411" i="20"/>
  <c r="N1412" i="20"/>
  <c r="F1373" i="20"/>
  <c r="M1412" i="20"/>
  <c r="O1412" i="20"/>
  <c r="E1373" i="20"/>
  <c r="P1412" i="20"/>
  <c r="R1412" i="20"/>
  <c r="J1368" i="20"/>
  <c r="S1412" i="20" s="1"/>
  <c r="P1627" i="20" s="1"/>
  <c r="P1647" i="20" s="1"/>
  <c r="Q1412" i="20"/>
  <c r="AL1410" i="20"/>
  <c r="AK1410" i="20"/>
  <c r="AE1358" i="20"/>
  <c r="AN1410" i="20" s="1"/>
  <c r="AM1410" i="20"/>
  <c r="Z1363" i="20"/>
  <c r="O1413" i="20" l="1"/>
  <c r="M1413" i="20"/>
  <c r="N1413" i="20"/>
  <c r="F1378" i="20"/>
  <c r="AM1411" i="20"/>
  <c r="Z1368" i="20"/>
  <c r="AK1411" i="20"/>
  <c r="AE1363" i="20"/>
  <c r="AN1411" i="20" s="1"/>
  <c r="AL1411" i="20"/>
  <c r="E1378" i="20"/>
  <c r="P1413" i="20"/>
  <c r="Q1413" i="20"/>
  <c r="J1373" i="20"/>
  <c r="S1413" i="20" s="1"/>
  <c r="P1628" i="20" s="1"/>
  <c r="P1648" i="20" s="1"/>
  <c r="R1413" i="20"/>
  <c r="AI1412" i="20"/>
  <c r="AA1373" i="20"/>
  <c r="AH1412" i="20"/>
  <c r="AJ1412" i="20"/>
  <c r="AI1413" i="20" l="1"/>
  <c r="AA1378" i="20"/>
  <c r="AH1413" i="20"/>
  <c r="AJ1413" i="20"/>
  <c r="AK1412" i="20"/>
  <c r="AL1412" i="20"/>
  <c r="Z1373" i="20"/>
  <c r="AE1368" i="20"/>
  <c r="AN1412" i="20" s="1"/>
  <c r="AM1412" i="20"/>
  <c r="O1414" i="20"/>
  <c r="N1414" i="20"/>
  <c r="F1383" i="20"/>
  <c r="M1414" i="20"/>
  <c r="Q1414" i="20"/>
  <c r="R1414" i="20"/>
  <c r="E1383" i="20"/>
  <c r="P1414" i="20"/>
  <c r="J1378" i="20"/>
  <c r="S1414" i="20" s="1"/>
  <c r="P1629" i="20" s="1"/>
  <c r="P1649" i="20" s="1"/>
  <c r="R1415" i="20" l="1"/>
  <c r="E1388" i="20"/>
  <c r="P1415" i="20"/>
  <c r="Q1415" i="20"/>
  <c r="J1383" i="20"/>
  <c r="S1415" i="20" s="1"/>
  <c r="P1630" i="20" s="1"/>
  <c r="P1650" i="20" s="1"/>
  <c r="AK1413" i="20"/>
  <c r="AL1413" i="20"/>
  <c r="AE1373" i="20"/>
  <c r="AN1413" i="20" s="1"/>
  <c r="Z1378" i="20"/>
  <c r="AM1413" i="20"/>
  <c r="M1415" i="20"/>
  <c r="N1415" i="20"/>
  <c r="F1388" i="20"/>
  <c r="O1415" i="20"/>
  <c r="AJ1414" i="20"/>
  <c r="AH1414" i="20"/>
  <c r="AA1383" i="20"/>
  <c r="AI1414" i="20"/>
  <c r="N1416" i="20" l="1"/>
  <c r="F1393" i="20"/>
  <c r="O1416" i="20"/>
  <c r="M1416" i="20"/>
  <c r="Q1416" i="20"/>
  <c r="P1416" i="20"/>
  <c r="J1388" i="20"/>
  <c r="S1416" i="20" s="1"/>
  <c r="P1631" i="20" s="1"/>
  <c r="P1651" i="20" s="1"/>
  <c r="R1416" i="20"/>
  <c r="E1393" i="20"/>
  <c r="AJ1415" i="20"/>
  <c r="AA1388" i="20"/>
  <c r="AI1415" i="20"/>
  <c r="AH1415" i="20"/>
  <c r="AK1414" i="20"/>
  <c r="AM1414" i="20"/>
  <c r="Z1383" i="20"/>
  <c r="AL1414" i="20"/>
  <c r="AE1378" i="20"/>
  <c r="AN1414" i="20" s="1"/>
  <c r="AE1383" i="20" l="1"/>
  <c r="AN1415" i="20" s="1"/>
  <c r="Z1388" i="20"/>
  <c r="AK1415" i="20"/>
  <c r="AM1415" i="20"/>
  <c r="AL1415" i="20"/>
  <c r="AI1416" i="20"/>
  <c r="AH1416" i="20"/>
  <c r="AJ1416" i="20"/>
  <c r="AA1393" i="20"/>
  <c r="N1417" i="20"/>
  <c r="M1417" i="20"/>
  <c r="O1417" i="20"/>
  <c r="F1398" i="20"/>
  <c r="E1398" i="20"/>
  <c r="R1417" i="20"/>
  <c r="P1417" i="20"/>
  <c r="Q1417" i="20"/>
  <c r="J1393" i="20"/>
  <c r="S1417" i="20" s="1"/>
  <c r="P1632" i="20" s="1"/>
  <c r="P1652" i="20" s="1"/>
  <c r="R1418" i="20" l="1"/>
  <c r="Q1418" i="20"/>
  <c r="E1403" i="20"/>
  <c r="P1418" i="20"/>
  <c r="J1398" i="20"/>
  <c r="S1418" i="20" s="1"/>
  <c r="P1633" i="20" s="1"/>
  <c r="P1653" i="20" s="1"/>
  <c r="O1418" i="20"/>
  <c r="F1403" i="20"/>
  <c r="M1418" i="20"/>
  <c r="N1418" i="20"/>
  <c r="AK1416" i="20"/>
  <c r="Z1393" i="20"/>
  <c r="AL1416" i="20"/>
  <c r="AE1388" i="20"/>
  <c r="AN1416" i="20" s="1"/>
  <c r="AM1416" i="20"/>
  <c r="AA1398" i="20"/>
  <c r="AJ1417" i="20"/>
  <c r="AI1417" i="20"/>
  <c r="AH1417" i="20"/>
  <c r="Z1398" i="20" l="1"/>
  <c r="AM1417" i="20"/>
  <c r="AL1417" i="20"/>
  <c r="AE1393" i="20"/>
  <c r="AN1417" i="20" s="1"/>
  <c r="AK1417" i="20"/>
  <c r="R1419" i="20"/>
  <c r="Q1419" i="20"/>
  <c r="E1408" i="20"/>
  <c r="P1419" i="20"/>
  <c r="J1403" i="20"/>
  <c r="S1419" i="20" s="1"/>
  <c r="P1634" i="20" s="1"/>
  <c r="P1654" i="20" s="1"/>
  <c r="AH1418" i="20"/>
  <c r="AA1403" i="20"/>
  <c r="AJ1418" i="20"/>
  <c r="AI1418" i="20"/>
  <c r="M1419" i="20"/>
  <c r="O1419" i="20"/>
  <c r="N1419" i="20"/>
  <c r="F1408" i="20"/>
  <c r="AI1419" i="20" l="1"/>
  <c r="AA1408" i="20"/>
  <c r="AJ1419" i="20"/>
  <c r="AH1419" i="20"/>
  <c r="P1420" i="20"/>
  <c r="E1413" i="20"/>
  <c r="J1408" i="20"/>
  <c r="S1420" i="20" s="1"/>
  <c r="P1635" i="20" s="1"/>
  <c r="P1655" i="20" s="1"/>
  <c r="R1420" i="20"/>
  <c r="Q1420" i="20"/>
  <c r="F1413" i="20"/>
  <c r="M1420" i="20"/>
  <c r="N1420" i="20"/>
  <c r="O1420" i="20"/>
  <c r="AL1418" i="20"/>
  <c r="AM1418" i="20"/>
  <c r="AK1418" i="20"/>
  <c r="AE1398" i="20"/>
  <c r="AN1418" i="20" s="1"/>
  <c r="Z1403" i="20"/>
  <c r="Q1421" i="20" l="1"/>
  <c r="R1421" i="20"/>
  <c r="J1413" i="20"/>
  <c r="S1421" i="20" s="1"/>
  <c r="P1636" i="20" s="1"/>
  <c r="P1656" i="20" s="1"/>
  <c r="P1421" i="20"/>
  <c r="E1418" i="20"/>
  <c r="AE1403" i="20"/>
  <c r="AN1419" i="20" s="1"/>
  <c r="Z1408" i="20"/>
  <c r="AM1419" i="20"/>
  <c r="AK1419" i="20"/>
  <c r="AL1419" i="20"/>
  <c r="N1421" i="20"/>
  <c r="F1418" i="20"/>
  <c r="O1421" i="20"/>
  <c r="M1421" i="20"/>
  <c r="AI1420" i="20"/>
  <c r="AA1413" i="20"/>
  <c r="AH1420" i="20"/>
  <c r="AJ1420" i="20"/>
  <c r="R1422" i="20" l="1"/>
  <c r="P1422" i="20"/>
  <c r="M1424" i="20"/>
  <c r="J1418" i="20"/>
  <c r="S1422" i="20" s="1"/>
  <c r="P1637" i="20" s="1"/>
  <c r="P1657" i="20" s="1"/>
  <c r="P1660" i="20" s="1"/>
  <c r="Q1422" i="20"/>
  <c r="S1424" i="20"/>
  <c r="AI1421" i="20"/>
  <c r="AJ1421" i="20"/>
  <c r="AA1418" i="20"/>
  <c r="AH1421" i="20"/>
  <c r="AK1420" i="20"/>
  <c r="AL1420" i="20"/>
  <c r="AE1408" i="20"/>
  <c r="AN1420" i="20" s="1"/>
  <c r="Z1413" i="20"/>
  <c r="AM1420" i="20"/>
  <c r="M1422" i="20"/>
  <c r="P1425" i="20"/>
  <c r="O1422" i="20"/>
  <c r="S1425" i="20"/>
  <c r="N1422" i="20"/>
  <c r="AL1421" i="20" l="1"/>
  <c r="AM1421" i="20"/>
  <c r="AE1413" i="20"/>
  <c r="AN1421" i="20" s="1"/>
  <c r="AK1421" i="20"/>
  <c r="Z1418" i="20"/>
  <c r="C1420" i="20" a="1"/>
  <c r="AJ1422" i="20"/>
  <c r="AH1422" i="20"/>
  <c r="AN1425" i="20"/>
  <c r="AI1422" i="20"/>
  <c r="AK1425" i="20"/>
  <c r="AK1422" i="20" l="1"/>
  <c r="AL1422" i="20"/>
  <c r="AN1424" i="20"/>
  <c r="AM1422" i="20"/>
  <c r="AH1424" i="20"/>
  <c r="AE1418" i="20"/>
  <c r="AN1422" i="20" s="1"/>
  <c r="C1422" i="20"/>
  <c r="C1421" i="20"/>
  <c r="C1425" i="20"/>
  <c r="C1423" i="20"/>
  <c r="C1420" i="20"/>
  <c r="C1424" i="20"/>
  <c r="X1420" i="20" l="1" a="1"/>
  <c r="X1424" i="20" s="1"/>
  <c r="B1424" i="20"/>
  <c r="F1429" i="20" s="1"/>
  <c r="F1519" i="20" s="1"/>
  <c r="A1519" i="20" s="1"/>
  <c r="B1421" i="20"/>
  <c r="E1429" i="20" s="1"/>
  <c r="E1519" i="20" s="1"/>
  <c r="B1407" i="20"/>
  <c r="A1408" i="20"/>
  <c r="B1422" i="20"/>
  <c r="E1430" i="20" s="1"/>
  <c r="E1520" i="20" s="1"/>
  <c r="A1409" i="20"/>
  <c r="B1408" i="20"/>
  <c r="B1420" i="20"/>
  <c r="E1428" i="20" s="1"/>
  <c r="B1409" i="20"/>
  <c r="A1402" i="20"/>
  <c r="A1407" i="20"/>
  <c r="B1423" i="20"/>
  <c r="F1428" i="20" s="1"/>
  <c r="B1425" i="20"/>
  <c r="F1430" i="20" s="1"/>
  <c r="F1520" i="20" s="1"/>
  <c r="F1434" i="20" l="1"/>
  <c r="F1439" i="20" s="1"/>
  <c r="F1444" i="20" s="1"/>
  <c r="F1449" i="20" s="1"/>
  <c r="F1454" i="20" s="1"/>
  <c r="F1459" i="20" s="1"/>
  <c r="F1464" i="20" s="1"/>
  <c r="F1469" i="20" s="1"/>
  <c r="F1474" i="20" s="1"/>
  <c r="F1479" i="20" s="1"/>
  <c r="F1484" i="20" s="1"/>
  <c r="F1489" i="20" s="1"/>
  <c r="F1494" i="20" s="1"/>
  <c r="F1499" i="20" s="1"/>
  <c r="F1504" i="20" s="1"/>
  <c r="F1509" i="20" s="1"/>
  <c r="F1514" i="20" s="1"/>
  <c r="Q1520" i="20" s="1"/>
  <c r="X1425" i="20"/>
  <c r="X1423" i="20"/>
  <c r="X1422" i="20"/>
  <c r="X1420" i="20"/>
  <c r="X1421" i="20"/>
  <c r="V1408" i="20" s="1"/>
  <c r="C1413" i="20"/>
  <c r="W1424" i="20"/>
  <c r="AA1429" i="20" s="1"/>
  <c r="AA1519" i="20" s="1"/>
  <c r="V1519" i="20" s="1"/>
  <c r="B1413" i="20"/>
  <c r="A1517" i="20"/>
  <c r="E1435" i="20"/>
  <c r="E1440" i="20" s="1"/>
  <c r="E1445" i="20" s="1"/>
  <c r="E1450" i="20" s="1"/>
  <c r="E1455" i="20" s="1"/>
  <c r="E1460" i="20" s="1"/>
  <c r="E1465" i="20" s="1"/>
  <c r="E1470" i="20" s="1"/>
  <c r="E1475" i="20" s="1"/>
  <c r="E1480" i="20" s="1"/>
  <c r="E1485" i="20" s="1"/>
  <c r="E1490" i="20" s="1"/>
  <c r="E1495" i="20" s="1"/>
  <c r="E1500" i="20" s="1"/>
  <c r="E1505" i="20" s="1"/>
  <c r="E1510" i="20" s="1"/>
  <c r="E1515" i="20" s="1"/>
  <c r="O1519" i="20" s="1"/>
  <c r="V1409" i="20"/>
  <c r="V1407" i="20"/>
  <c r="P1500" i="20"/>
  <c r="R1500" i="20"/>
  <c r="J1428" i="20"/>
  <c r="S1500" i="20" s="1"/>
  <c r="Q1620" i="20" s="1"/>
  <c r="Q1640" i="20" s="1"/>
  <c r="Q1500" i="20"/>
  <c r="E1518" i="20"/>
  <c r="C1408" i="20"/>
  <c r="B1412" i="20"/>
  <c r="A1520" i="20"/>
  <c r="F1435" i="20"/>
  <c r="F1440" i="20" s="1"/>
  <c r="F1445" i="20" s="1"/>
  <c r="F1450" i="20" s="1"/>
  <c r="F1455" i="20" s="1"/>
  <c r="F1460" i="20" s="1"/>
  <c r="F1465" i="20" s="1"/>
  <c r="F1470" i="20" s="1"/>
  <c r="F1475" i="20" s="1"/>
  <c r="F1480" i="20" s="1"/>
  <c r="F1485" i="20" s="1"/>
  <c r="F1490" i="20" s="1"/>
  <c r="F1495" i="20" s="1"/>
  <c r="F1500" i="20" s="1"/>
  <c r="F1505" i="20" s="1"/>
  <c r="F1510" i="20" s="1"/>
  <c r="F1515" i="20" s="1"/>
  <c r="R1520" i="20" s="1"/>
  <c r="N1500" i="20"/>
  <c r="O1500" i="20"/>
  <c r="F1518" i="20"/>
  <c r="M1500" i="20"/>
  <c r="C1407" i="20"/>
  <c r="C1412" i="20"/>
  <c r="C1409" i="20"/>
  <c r="A1516" i="20"/>
  <c r="E1434" i="20"/>
  <c r="E1439" i="20" s="1"/>
  <c r="E1444" i="20" s="1"/>
  <c r="E1449" i="20" s="1"/>
  <c r="E1454" i="20" s="1"/>
  <c r="E1459" i="20" s="1"/>
  <c r="E1464" i="20" s="1"/>
  <c r="E1469" i="20" s="1"/>
  <c r="E1474" i="20" s="1"/>
  <c r="E1479" i="20" s="1"/>
  <c r="E1484" i="20" s="1"/>
  <c r="E1489" i="20" s="1"/>
  <c r="E1494" i="20" s="1"/>
  <c r="E1499" i="20" s="1"/>
  <c r="E1504" i="20" s="1"/>
  <c r="E1509" i="20" s="1"/>
  <c r="E1514" i="20" s="1"/>
  <c r="N1519" i="20" s="1"/>
  <c r="W1408" i="20" l="1"/>
  <c r="V1402" i="20"/>
  <c r="W1423" i="20"/>
  <c r="AA1428" i="20" s="1"/>
  <c r="W1422" i="20"/>
  <c r="Z1430" i="20" s="1"/>
  <c r="Z1520" i="20" s="1"/>
  <c r="V1517" i="20" s="1"/>
  <c r="W1425" i="20"/>
  <c r="AA1430" i="20" s="1"/>
  <c r="AA1520" i="20" s="1"/>
  <c r="V1520" i="20" s="1"/>
  <c r="W1407" i="20"/>
  <c r="X1413" i="20" s="1"/>
  <c r="W1420" i="20"/>
  <c r="Z1428" i="20" s="1"/>
  <c r="Z1518" i="20" s="1"/>
  <c r="W1421" i="20"/>
  <c r="Z1429" i="20" s="1"/>
  <c r="Z1519" i="20" s="1"/>
  <c r="V1516" i="20" s="1"/>
  <c r="W1409" i="20"/>
  <c r="AA1434" i="20"/>
  <c r="AA1439" i="20" s="1"/>
  <c r="AA1444" i="20" s="1"/>
  <c r="AA1449" i="20" s="1"/>
  <c r="AA1454" i="20" s="1"/>
  <c r="AA1459" i="20" s="1"/>
  <c r="AA1464" i="20" s="1"/>
  <c r="AA1469" i="20" s="1"/>
  <c r="AA1474" i="20" s="1"/>
  <c r="AA1479" i="20" s="1"/>
  <c r="AA1484" i="20" s="1"/>
  <c r="AA1489" i="20" s="1"/>
  <c r="AA1494" i="20" s="1"/>
  <c r="AA1499" i="20" s="1"/>
  <c r="AA1504" i="20" s="1"/>
  <c r="AA1509" i="20" s="1"/>
  <c r="AA1514" i="20" s="1"/>
  <c r="AL1520" i="20" s="1"/>
  <c r="B1414" i="20"/>
  <c r="AA1518" i="20"/>
  <c r="W1412" i="20"/>
  <c r="X1412" i="20"/>
  <c r="C1414" i="20"/>
  <c r="A1518" i="20"/>
  <c r="O1518" i="20"/>
  <c r="N1518" i="20"/>
  <c r="F1433" i="20"/>
  <c r="M1518" i="20"/>
  <c r="Q1518" i="20"/>
  <c r="R1518" i="20"/>
  <c r="A1515" i="20"/>
  <c r="P1518" i="20"/>
  <c r="E1433" i="20"/>
  <c r="J1518" i="20"/>
  <c r="S1518" i="20" s="1"/>
  <c r="Q1638" i="20" s="1"/>
  <c r="Q1658" i="20" s="1"/>
  <c r="Z1435" i="20" l="1"/>
  <c r="Z1440" i="20" s="1"/>
  <c r="Z1445" i="20" s="1"/>
  <c r="Z1450" i="20" s="1"/>
  <c r="Z1455" i="20" s="1"/>
  <c r="Z1460" i="20" s="1"/>
  <c r="Z1465" i="20" s="1"/>
  <c r="Z1470" i="20" s="1"/>
  <c r="Z1475" i="20" s="1"/>
  <c r="Z1480" i="20" s="1"/>
  <c r="Z1485" i="20" s="1"/>
  <c r="Z1490" i="20" s="1"/>
  <c r="Z1495" i="20" s="1"/>
  <c r="Z1500" i="20" s="1"/>
  <c r="Z1505" i="20" s="1"/>
  <c r="Z1510" i="20" s="1"/>
  <c r="Z1515" i="20" s="1"/>
  <c r="AJ1519" i="20" s="1"/>
  <c r="X1409" i="20"/>
  <c r="AH1500" i="20"/>
  <c r="AJ1500" i="20"/>
  <c r="AI1500" i="20"/>
  <c r="AA1435" i="20"/>
  <c r="AA1440" i="20" s="1"/>
  <c r="AA1445" i="20" s="1"/>
  <c r="AA1450" i="20" s="1"/>
  <c r="AA1455" i="20" s="1"/>
  <c r="AA1460" i="20" s="1"/>
  <c r="AA1465" i="20" s="1"/>
  <c r="AA1470" i="20" s="1"/>
  <c r="AA1475" i="20" s="1"/>
  <c r="AA1480" i="20" s="1"/>
  <c r="AA1485" i="20" s="1"/>
  <c r="AA1490" i="20" s="1"/>
  <c r="AA1495" i="20" s="1"/>
  <c r="AA1500" i="20" s="1"/>
  <c r="AA1505" i="20" s="1"/>
  <c r="AA1510" i="20" s="1"/>
  <c r="AA1515" i="20" s="1"/>
  <c r="AM1520" i="20" s="1"/>
  <c r="X1408" i="20"/>
  <c r="W1413" i="20"/>
  <c r="AE1428" i="20"/>
  <c r="AN1500" i="20" s="1"/>
  <c r="AL1500" i="20"/>
  <c r="AM1500" i="20"/>
  <c r="AK1500" i="20"/>
  <c r="Z1434" i="20"/>
  <c r="Z1439" i="20" s="1"/>
  <c r="Z1444" i="20" s="1"/>
  <c r="Z1449" i="20" s="1"/>
  <c r="Z1454" i="20" s="1"/>
  <c r="Z1459" i="20" s="1"/>
  <c r="Z1464" i="20" s="1"/>
  <c r="Z1469" i="20" s="1"/>
  <c r="Z1474" i="20" s="1"/>
  <c r="Z1479" i="20" s="1"/>
  <c r="Z1484" i="20" s="1"/>
  <c r="Z1489" i="20" s="1"/>
  <c r="Z1494" i="20" s="1"/>
  <c r="Z1499" i="20" s="1"/>
  <c r="Z1504" i="20" s="1"/>
  <c r="Z1509" i="20" s="1"/>
  <c r="Z1514" i="20" s="1"/>
  <c r="AI1519" i="20" s="1"/>
  <c r="X1407" i="20"/>
  <c r="Z1433" i="20"/>
  <c r="V1515" i="20"/>
  <c r="AM1518" i="20"/>
  <c r="AE1518" i="20"/>
  <c r="AN1518" i="20" s="1"/>
  <c r="AL1518" i="20"/>
  <c r="AK1518" i="20"/>
  <c r="AA1433" i="20"/>
  <c r="V1518" i="20"/>
  <c r="AH1518" i="20"/>
  <c r="AJ1518" i="20"/>
  <c r="AI1518" i="20"/>
  <c r="F1438" i="20"/>
  <c r="O1501" i="20"/>
  <c r="M1501" i="20"/>
  <c r="N1501" i="20"/>
  <c r="P1501" i="20"/>
  <c r="E1438" i="20"/>
  <c r="J1433" i="20"/>
  <c r="S1501" i="20" s="1"/>
  <c r="Q1621" i="20" s="1"/>
  <c r="Q1641" i="20" s="1"/>
  <c r="R1501" i="20"/>
  <c r="Q1501" i="20"/>
  <c r="X1414" i="20" l="1"/>
  <c r="W1414" i="20"/>
  <c r="AA1438" i="20"/>
  <c r="AJ1501" i="20"/>
  <c r="AH1501" i="20"/>
  <c r="AI1501" i="20"/>
  <c r="F1443" i="20"/>
  <c r="O1502" i="20"/>
  <c r="N1502" i="20"/>
  <c r="M1502" i="20"/>
  <c r="P1502" i="20"/>
  <c r="E1443" i="20"/>
  <c r="J1438" i="20"/>
  <c r="S1502" i="20" s="1"/>
  <c r="Q1622" i="20" s="1"/>
  <c r="Q1642" i="20" s="1"/>
  <c r="R1502" i="20"/>
  <c r="Q1502" i="20"/>
  <c r="AM1501" i="20"/>
  <c r="AK1501" i="20"/>
  <c r="AE1433" i="20"/>
  <c r="AN1501" i="20" s="1"/>
  <c r="Z1438" i="20"/>
  <c r="AL1501" i="20"/>
  <c r="Z1443" i="20" l="1"/>
  <c r="AM1502" i="20"/>
  <c r="AK1502" i="20"/>
  <c r="AL1502" i="20"/>
  <c r="AE1438" i="20"/>
  <c r="AN1502" i="20" s="1"/>
  <c r="M1503" i="20"/>
  <c r="O1503" i="20"/>
  <c r="N1503" i="20"/>
  <c r="F1448" i="20"/>
  <c r="E1448" i="20"/>
  <c r="P1503" i="20"/>
  <c r="J1443" i="20"/>
  <c r="S1503" i="20" s="1"/>
  <c r="Q1623" i="20" s="1"/>
  <c r="Q1643" i="20" s="1"/>
  <c r="R1503" i="20"/>
  <c r="Q1503" i="20"/>
  <c r="AA1443" i="20"/>
  <c r="AJ1502" i="20"/>
  <c r="AI1502" i="20"/>
  <c r="AH1502" i="20"/>
  <c r="Q1504" i="20" l="1"/>
  <c r="P1504" i="20"/>
  <c r="R1504" i="20"/>
  <c r="E1453" i="20"/>
  <c r="J1448" i="20"/>
  <c r="S1504" i="20" s="1"/>
  <c r="Q1624" i="20" s="1"/>
  <c r="Q1644" i="20" s="1"/>
  <c r="M1504" i="20"/>
  <c r="F1453" i="20"/>
  <c r="O1504" i="20"/>
  <c r="N1504" i="20"/>
  <c r="Z1448" i="20"/>
  <c r="AL1503" i="20"/>
  <c r="AM1503" i="20"/>
  <c r="AE1443" i="20"/>
  <c r="AN1503" i="20" s="1"/>
  <c r="AK1503" i="20"/>
  <c r="AA1448" i="20"/>
  <c r="AI1503" i="20"/>
  <c r="AH1503" i="20"/>
  <c r="AJ1503" i="20"/>
  <c r="AH1504" i="20" l="1"/>
  <c r="AJ1504" i="20"/>
  <c r="AA1453" i="20"/>
  <c r="AI1504" i="20"/>
  <c r="O1505" i="20"/>
  <c r="N1505" i="20"/>
  <c r="M1505" i="20"/>
  <c r="F1458" i="20"/>
  <c r="P1505" i="20"/>
  <c r="E1458" i="20"/>
  <c r="J1453" i="20"/>
  <c r="S1505" i="20" s="1"/>
  <c r="Q1625" i="20" s="1"/>
  <c r="Q1645" i="20" s="1"/>
  <c r="Q1505" i="20"/>
  <c r="R1505" i="20"/>
  <c r="AK1504" i="20"/>
  <c r="AL1504" i="20"/>
  <c r="Z1453" i="20"/>
  <c r="AM1504" i="20"/>
  <c r="AE1448" i="20"/>
  <c r="AN1504" i="20" s="1"/>
  <c r="AE1453" i="20" l="1"/>
  <c r="AN1505" i="20" s="1"/>
  <c r="AL1505" i="20"/>
  <c r="Z1458" i="20"/>
  <c r="AM1505" i="20"/>
  <c r="AK1505" i="20"/>
  <c r="N1506" i="20"/>
  <c r="F1463" i="20"/>
  <c r="O1506" i="20"/>
  <c r="M1506" i="20"/>
  <c r="AH1505" i="20"/>
  <c r="AA1458" i="20"/>
  <c r="AJ1505" i="20"/>
  <c r="AI1505" i="20"/>
  <c r="P1506" i="20"/>
  <c r="R1506" i="20"/>
  <c r="Q1506" i="20"/>
  <c r="E1463" i="20"/>
  <c r="J1458" i="20"/>
  <c r="S1506" i="20" s="1"/>
  <c r="Q1626" i="20" s="1"/>
  <c r="Q1646" i="20" s="1"/>
  <c r="R1507" i="20" l="1"/>
  <c r="E1468" i="20"/>
  <c r="J1463" i="20"/>
  <c r="S1507" i="20" s="1"/>
  <c r="Q1627" i="20" s="1"/>
  <c r="Q1647" i="20" s="1"/>
  <c r="P1507" i="20"/>
  <c r="Q1507" i="20"/>
  <c r="N1507" i="20"/>
  <c r="O1507" i="20"/>
  <c r="M1507" i="20"/>
  <c r="F1468" i="20"/>
  <c r="AH1506" i="20"/>
  <c r="AI1506" i="20"/>
  <c r="AA1463" i="20"/>
  <c r="AJ1506" i="20"/>
  <c r="AK1506" i="20"/>
  <c r="AL1506" i="20"/>
  <c r="Z1463" i="20"/>
  <c r="AE1458" i="20"/>
  <c r="AN1506" i="20" s="1"/>
  <c r="AM1506" i="20"/>
  <c r="Z1468" i="20" l="1"/>
  <c r="AM1507" i="20"/>
  <c r="AE1463" i="20"/>
  <c r="AN1507" i="20" s="1"/>
  <c r="AL1507" i="20"/>
  <c r="AK1507" i="20"/>
  <c r="AH1507" i="20"/>
  <c r="AJ1507" i="20"/>
  <c r="AI1507" i="20"/>
  <c r="AA1468" i="20"/>
  <c r="P1508" i="20"/>
  <c r="R1508" i="20"/>
  <c r="E1473" i="20"/>
  <c r="Q1508" i="20"/>
  <c r="J1468" i="20"/>
  <c r="S1508" i="20" s="1"/>
  <c r="Q1628" i="20" s="1"/>
  <c r="Q1648" i="20" s="1"/>
  <c r="M1508" i="20"/>
  <c r="F1473" i="20"/>
  <c r="O1508" i="20"/>
  <c r="N1508" i="20"/>
  <c r="O1509" i="20" l="1"/>
  <c r="M1509" i="20"/>
  <c r="F1478" i="20"/>
  <c r="N1509" i="20"/>
  <c r="P1509" i="20"/>
  <c r="Q1509" i="20"/>
  <c r="R1509" i="20"/>
  <c r="E1478" i="20"/>
  <c r="J1473" i="20"/>
  <c r="S1509" i="20" s="1"/>
  <c r="Q1629" i="20" s="1"/>
  <c r="Q1649" i="20" s="1"/>
  <c r="AA1473" i="20"/>
  <c r="AI1508" i="20"/>
  <c r="AH1508" i="20"/>
  <c r="AJ1508" i="20"/>
  <c r="AM1508" i="20"/>
  <c r="AK1508" i="20"/>
  <c r="Z1473" i="20"/>
  <c r="AL1508" i="20"/>
  <c r="AE1468" i="20"/>
  <c r="AN1508" i="20" s="1"/>
  <c r="AL1509" i="20" l="1"/>
  <c r="Z1478" i="20"/>
  <c r="AK1509" i="20"/>
  <c r="AE1473" i="20"/>
  <c r="AN1509" i="20" s="1"/>
  <c r="AM1509" i="20"/>
  <c r="Q1510" i="20"/>
  <c r="P1510" i="20"/>
  <c r="R1510" i="20"/>
  <c r="E1483" i="20"/>
  <c r="J1478" i="20"/>
  <c r="S1510" i="20" s="1"/>
  <c r="Q1630" i="20" s="1"/>
  <c r="Q1650" i="20" s="1"/>
  <c r="N1510" i="20"/>
  <c r="F1483" i="20"/>
  <c r="M1510" i="20"/>
  <c r="O1510" i="20"/>
  <c r="AJ1509" i="20"/>
  <c r="AI1509" i="20"/>
  <c r="AA1478" i="20"/>
  <c r="AH1509" i="20"/>
  <c r="AI1510" i="20" l="1"/>
  <c r="AH1510" i="20"/>
  <c r="AA1483" i="20"/>
  <c r="AJ1510" i="20"/>
  <c r="P1511" i="20"/>
  <c r="Q1511" i="20"/>
  <c r="R1511" i="20"/>
  <c r="E1488" i="20"/>
  <c r="J1483" i="20"/>
  <c r="S1511" i="20" s="1"/>
  <c r="Q1631" i="20" s="1"/>
  <c r="Q1651" i="20" s="1"/>
  <c r="N1511" i="20"/>
  <c r="F1488" i="20"/>
  <c r="O1511" i="20"/>
  <c r="M1511" i="20"/>
  <c r="AE1478" i="20"/>
  <c r="AN1510" i="20" s="1"/>
  <c r="AK1510" i="20"/>
  <c r="Z1483" i="20"/>
  <c r="AM1510" i="20"/>
  <c r="AL1510" i="20"/>
  <c r="AA1488" i="20" l="1"/>
  <c r="AH1511" i="20"/>
  <c r="AJ1511" i="20"/>
  <c r="AI1511" i="20"/>
  <c r="AK1511" i="20"/>
  <c r="AM1511" i="20"/>
  <c r="AL1511" i="20"/>
  <c r="AE1483" i="20"/>
  <c r="AN1511" i="20" s="1"/>
  <c r="Z1488" i="20"/>
  <c r="R1512" i="20"/>
  <c r="E1493" i="20"/>
  <c r="J1488" i="20"/>
  <c r="S1512" i="20" s="1"/>
  <c r="Q1632" i="20" s="1"/>
  <c r="Q1652" i="20" s="1"/>
  <c r="Q1512" i="20"/>
  <c r="P1512" i="20"/>
  <c r="N1512" i="20"/>
  <c r="F1493" i="20"/>
  <c r="M1512" i="20"/>
  <c r="O1512" i="20"/>
  <c r="Q1513" i="20" l="1"/>
  <c r="P1513" i="20"/>
  <c r="J1493" i="20"/>
  <c r="S1513" i="20" s="1"/>
  <c r="Q1633" i="20" s="1"/>
  <c r="Q1653" i="20" s="1"/>
  <c r="E1498" i="20"/>
  <c r="R1513" i="20"/>
  <c r="M1513" i="20"/>
  <c r="N1513" i="20"/>
  <c r="O1513" i="20"/>
  <c r="F1498" i="20"/>
  <c r="Z1493" i="20"/>
  <c r="AE1488" i="20"/>
  <c r="AN1512" i="20" s="1"/>
  <c r="AM1512" i="20"/>
  <c r="AL1512" i="20"/>
  <c r="AK1512" i="20"/>
  <c r="AA1493" i="20"/>
  <c r="AH1512" i="20"/>
  <c r="AI1512" i="20"/>
  <c r="AJ1512" i="20"/>
  <c r="AA1498" i="20" l="1"/>
  <c r="AI1513" i="20"/>
  <c r="AJ1513" i="20"/>
  <c r="AH1513" i="20"/>
  <c r="E1503" i="20"/>
  <c r="Q1514" i="20"/>
  <c r="J1498" i="20"/>
  <c r="S1514" i="20" s="1"/>
  <c r="Q1634" i="20" s="1"/>
  <c r="Q1654" i="20" s="1"/>
  <c r="R1514" i="20"/>
  <c r="P1514" i="20"/>
  <c r="AK1513" i="20"/>
  <c r="AL1513" i="20"/>
  <c r="Z1498" i="20"/>
  <c r="AM1513" i="20"/>
  <c r="AE1493" i="20"/>
  <c r="AN1513" i="20" s="1"/>
  <c r="O1514" i="20"/>
  <c r="F1503" i="20"/>
  <c r="N1514" i="20"/>
  <c r="M1514" i="20"/>
  <c r="E1508" i="20" l="1"/>
  <c r="R1515" i="20"/>
  <c r="J1503" i="20"/>
  <c r="S1515" i="20" s="1"/>
  <c r="Q1635" i="20" s="1"/>
  <c r="Q1655" i="20" s="1"/>
  <c r="Q1515" i="20"/>
  <c r="P1515" i="20"/>
  <c r="AK1514" i="20"/>
  <c r="Z1503" i="20"/>
  <c r="AM1514" i="20"/>
  <c r="AL1514" i="20"/>
  <c r="AE1498" i="20"/>
  <c r="AN1514" i="20" s="1"/>
  <c r="M1515" i="20"/>
  <c r="O1515" i="20"/>
  <c r="N1515" i="20"/>
  <c r="F1508" i="20"/>
  <c r="AA1503" i="20"/>
  <c r="AI1514" i="20"/>
  <c r="AH1514" i="20"/>
  <c r="AJ1514" i="20"/>
  <c r="F1513" i="20" l="1"/>
  <c r="O1516" i="20"/>
  <c r="M1516" i="20"/>
  <c r="N1516" i="20"/>
  <c r="AA1508" i="20"/>
  <c r="AJ1515" i="20"/>
  <c r="AI1515" i="20"/>
  <c r="AH1515" i="20"/>
  <c r="Z1508" i="20"/>
  <c r="AM1515" i="20"/>
  <c r="AE1503" i="20"/>
  <c r="AN1515" i="20" s="1"/>
  <c r="AL1515" i="20"/>
  <c r="AK1515" i="20"/>
  <c r="R1516" i="20"/>
  <c r="E1513" i="20"/>
  <c r="P1516" i="20"/>
  <c r="J1508" i="20"/>
  <c r="S1516" i="20" s="1"/>
  <c r="Q1636" i="20" s="1"/>
  <c r="Q1656" i="20" s="1"/>
  <c r="Q1516" i="20"/>
  <c r="M1519" i="20" l="1"/>
  <c r="S1519" i="20"/>
  <c r="R1517" i="20"/>
  <c r="Q1517" i="20"/>
  <c r="J1513" i="20"/>
  <c r="S1517" i="20" s="1"/>
  <c r="Q1637" i="20" s="1"/>
  <c r="Q1657" i="20" s="1"/>
  <c r="Q1660" i="20" s="1"/>
  <c r="P1517" i="20"/>
  <c r="AJ1516" i="20"/>
  <c r="AH1516" i="20"/>
  <c r="AA1513" i="20"/>
  <c r="AI1516" i="20"/>
  <c r="AK1516" i="20"/>
  <c r="AL1516" i="20"/>
  <c r="AE1508" i="20"/>
  <c r="AN1516" i="20" s="1"/>
  <c r="Z1513" i="20"/>
  <c r="AM1516" i="20"/>
  <c r="S1520" i="20"/>
  <c r="P1520" i="20"/>
  <c r="O1517" i="20"/>
  <c r="N1517" i="20"/>
  <c r="M1517" i="20"/>
  <c r="AN1519" i="20" l="1"/>
  <c r="AH1519" i="20"/>
  <c r="AK1517" i="20"/>
  <c r="AL1517" i="20"/>
  <c r="AM1517" i="20"/>
  <c r="AE1513" i="20"/>
  <c r="AN1517" i="20" s="1"/>
  <c r="C1515" i="20" a="1"/>
  <c r="AJ1517" i="20"/>
  <c r="AI1517" i="20"/>
  <c r="AN1520" i="20"/>
  <c r="AH1517" i="20"/>
  <c r="AK1520" i="20"/>
  <c r="C1520" i="20" l="1"/>
  <c r="C1516" i="20"/>
  <c r="C1519" i="20"/>
  <c r="C1518" i="20"/>
  <c r="C1515" i="20"/>
  <c r="C1517" i="20"/>
  <c r="X1515" i="20" a="1"/>
  <c r="B1518" i="20" l="1"/>
  <c r="F1523" i="20" s="1"/>
  <c r="F1613" i="20" s="1"/>
  <c r="B1520" i="20"/>
  <c r="F1525" i="20" s="1"/>
  <c r="F1615" i="20" s="1"/>
  <c r="A1615" i="20" s="1"/>
  <c r="X1518" i="20"/>
  <c r="X1520" i="20"/>
  <c r="X1519" i="20"/>
  <c r="X1516" i="20"/>
  <c r="X1517" i="20"/>
  <c r="X1515" i="20"/>
  <c r="A1504" i="20"/>
  <c r="B1503" i="20"/>
  <c r="B1517" i="20"/>
  <c r="E1525" i="20" s="1"/>
  <c r="E1615" i="20" s="1"/>
  <c r="A1497" i="20"/>
  <c r="A1502" i="20"/>
  <c r="B1504" i="20"/>
  <c r="B1515" i="20"/>
  <c r="E1523" i="20" s="1"/>
  <c r="B1519" i="20"/>
  <c r="F1524" i="20" s="1"/>
  <c r="F1614" i="20" s="1"/>
  <c r="A1503" i="20"/>
  <c r="B1502" i="20"/>
  <c r="B1516" i="20"/>
  <c r="E1524" i="20" s="1"/>
  <c r="E1614" i="20" s="1"/>
  <c r="W1519" i="20" l="1"/>
  <c r="AA1524" i="20" s="1"/>
  <c r="AA1614" i="20" s="1"/>
  <c r="AA1529" i="20" s="1"/>
  <c r="AA1534" i="20" s="1"/>
  <c r="AA1539" i="20" s="1"/>
  <c r="AA1544" i="20" s="1"/>
  <c r="AA1549" i="20" s="1"/>
  <c r="AA1554" i="20" s="1"/>
  <c r="AA1559" i="20" s="1"/>
  <c r="AA1564" i="20" s="1"/>
  <c r="AA1569" i="20" s="1"/>
  <c r="AA1574" i="20" s="1"/>
  <c r="AA1579" i="20" s="1"/>
  <c r="AA1584" i="20" s="1"/>
  <c r="AA1589" i="20" s="1"/>
  <c r="AA1594" i="20" s="1"/>
  <c r="AA1599" i="20" s="1"/>
  <c r="AA1604" i="20" s="1"/>
  <c r="AA1609" i="20" s="1"/>
  <c r="AL1615" i="20" s="1"/>
  <c r="F1530" i="20"/>
  <c r="F1535" i="20" s="1"/>
  <c r="F1540" i="20" s="1"/>
  <c r="F1545" i="20" s="1"/>
  <c r="F1550" i="20" s="1"/>
  <c r="F1555" i="20" s="1"/>
  <c r="F1560" i="20" s="1"/>
  <c r="F1565" i="20" s="1"/>
  <c r="F1570" i="20" s="1"/>
  <c r="F1575" i="20" s="1"/>
  <c r="F1580" i="20" s="1"/>
  <c r="F1585" i="20" s="1"/>
  <c r="F1590" i="20" s="1"/>
  <c r="F1595" i="20" s="1"/>
  <c r="F1600" i="20" s="1"/>
  <c r="F1605" i="20" s="1"/>
  <c r="F1610" i="20" s="1"/>
  <c r="R1615" i="20" s="1"/>
  <c r="C1504" i="20"/>
  <c r="C1508" i="20"/>
  <c r="N1595" i="20"/>
  <c r="B1507" i="20"/>
  <c r="C1503" i="20"/>
  <c r="O1595" i="20"/>
  <c r="W1515" i="20"/>
  <c r="Z1523" i="20" s="1"/>
  <c r="V1502" i="20"/>
  <c r="V1497" i="20"/>
  <c r="W1504" i="20"/>
  <c r="A1611" i="20"/>
  <c r="E1529" i="20"/>
  <c r="E1534" i="20" s="1"/>
  <c r="E1539" i="20" s="1"/>
  <c r="E1544" i="20" s="1"/>
  <c r="E1549" i="20" s="1"/>
  <c r="E1554" i="20" s="1"/>
  <c r="E1559" i="20" s="1"/>
  <c r="E1564" i="20" s="1"/>
  <c r="E1569" i="20" s="1"/>
  <c r="E1574" i="20" s="1"/>
  <c r="E1579" i="20" s="1"/>
  <c r="E1584" i="20" s="1"/>
  <c r="E1589" i="20" s="1"/>
  <c r="E1594" i="20" s="1"/>
  <c r="E1599" i="20" s="1"/>
  <c r="E1604" i="20" s="1"/>
  <c r="E1609" i="20" s="1"/>
  <c r="N1614" i="20" s="1"/>
  <c r="P1595" i="20"/>
  <c r="Q1595" i="20"/>
  <c r="R1595" i="20"/>
  <c r="J1523" i="20"/>
  <c r="S1595" i="20" s="1"/>
  <c r="E1613" i="20"/>
  <c r="W1503" i="20"/>
  <c r="W1517" i="20"/>
  <c r="Z1525" i="20" s="1"/>
  <c r="Z1615" i="20" s="1"/>
  <c r="V1504" i="20"/>
  <c r="F1529" i="20"/>
  <c r="F1534" i="20" s="1"/>
  <c r="F1539" i="20" s="1"/>
  <c r="F1544" i="20" s="1"/>
  <c r="F1549" i="20" s="1"/>
  <c r="F1554" i="20" s="1"/>
  <c r="F1559" i="20" s="1"/>
  <c r="F1564" i="20" s="1"/>
  <c r="F1569" i="20" s="1"/>
  <c r="F1574" i="20" s="1"/>
  <c r="F1579" i="20" s="1"/>
  <c r="F1584" i="20" s="1"/>
  <c r="F1589" i="20" s="1"/>
  <c r="F1594" i="20" s="1"/>
  <c r="F1599" i="20" s="1"/>
  <c r="F1604" i="20" s="1"/>
  <c r="F1609" i="20" s="1"/>
  <c r="Q1615" i="20" s="1"/>
  <c r="A1614" i="20"/>
  <c r="M1613" i="20"/>
  <c r="A1613" i="20"/>
  <c r="O1613" i="20"/>
  <c r="N1613" i="20"/>
  <c r="F1528" i="20"/>
  <c r="B1508" i="20"/>
  <c r="W1516" i="20"/>
  <c r="Z1524" i="20" s="1"/>
  <c r="Z1614" i="20" s="1"/>
  <c r="W1502" i="20"/>
  <c r="V1503" i="20"/>
  <c r="C1507" i="20"/>
  <c r="C1502" i="20"/>
  <c r="W1520" i="20"/>
  <c r="AA1525" i="20" s="1"/>
  <c r="AA1615" i="20" s="1"/>
  <c r="M1595" i="20"/>
  <c r="A1612" i="20"/>
  <c r="E1530" i="20"/>
  <c r="E1535" i="20" s="1"/>
  <c r="E1540" i="20" s="1"/>
  <c r="E1545" i="20" s="1"/>
  <c r="E1550" i="20" s="1"/>
  <c r="E1555" i="20" s="1"/>
  <c r="E1560" i="20" s="1"/>
  <c r="E1565" i="20" s="1"/>
  <c r="E1570" i="20" s="1"/>
  <c r="E1575" i="20" s="1"/>
  <c r="E1580" i="20" s="1"/>
  <c r="E1585" i="20" s="1"/>
  <c r="E1590" i="20" s="1"/>
  <c r="E1595" i="20" s="1"/>
  <c r="E1600" i="20" s="1"/>
  <c r="E1605" i="20" s="1"/>
  <c r="E1610" i="20" s="1"/>
  <c r="O1614" i="20" s="1"/>
  <c r="W1518" i="20"/>
  <c r="AA1523" i="20" s="1"/>
  <c r="V1614" i="20" l="1"/>
  <c r="B1509" i="20"/>
  <c r="X1504" i="20"/>
  <c r="U1595" i="20"/>
  <c r="R1620" i="20"/>
  <c r="R1640" i="20" s="1"/>
  <c r="Z1613" i="20"/>
  <c r="AK1595" i="20"/>
  <c r="AM1595" i="20"/>
  <c r="AL1595" i="20"/>
  <c r="AE1523" i="20"/>
  <c r="AN1595" i="20" s="1"/>
  <c r="C1509" i="20"/>
  <c r="R1613" i="20"/>
  <c r="P1613" i="20"/>
  <c r="Q1613" i="20"/>
  <c r="A1610" i="20"/>
  <c r="E1528" i="20"/>
  <c r="J1613" i="20"/>
  <c r="S1613" i="20" s="1"/>
  <c r="AI1595" i="20"/>
  <c r="AA1613" i="20"/>
  <c r="AJ1595" i="20"/>
  <c r="AH1595" i="20"/>
  <c r="M1596" i="20"/>
  <c r="N1596" i="20"/>
  <c r="O1596" i="20"/>
  <c r="F1533" i="20"/>
  <c r="V1612" i="20"/>
  <c r="Z1530" i="20"/>
  <c r="Z1535" i="20" s="1"/>
  <c r="Z1540" i="20" s="1"/>
  <c r="Z1545" i="20" s="1"/>
  <c r="Z1550" i="20" s="1"/>
  <c r="Z1555" i="20" s="1"/>
  <c r="Z1560" i="20" s="1"/>
  <c r="Z1565" i="20" s="1"/>
  <c r="Z1570" i="20" s="1"/>
  <c r="Z1575" i="20" s="1"/>
  <c r="Z1580" i="20" s="1"/>
  <c r="Z1585" i="20" s="1"/>
  <c r="Z1590" i="20" s="1"/>
  <c r="Z1595" i="20" s="1"/>
  <c r="Z1600" i="20" s="1"/>
  <c r="Z1605" i="20" s="1"/>
  <c r="Z1610" i="20" s="1"/>
  <c r="AJ1614" i="20" s="1"/>
  <c r="X1507" i="20"/>
  <c r="X1502" i="20"/>
  <c r="Z1529" i="20"/>
  <c r="Z1534" i="20" s="1"/>
  <c r="Z1539" i="20" s="1"/>
  <c r="Z1544" i="20" s="1"/>
  <c r="Z1549" i="20" s="1"/>
  <c r="Z1554" i="20" s="1"/>
  <c r="Z1559" i="20" s="1"/>
  <c r="Z1564" i="20" s="1"/>
  <c r="Z1569" i="20" s="1"/>
  <c r="Z1574" i="20" s="1"/>
  <c r="Z1579" i="20" s="1"/>
  <c r="Z1584" i="20" s="1"/>
  <c r="Z1589" i="20" s="1"/>
  <c r="Z1594" i="20" s="1"/>
  <c r="Z1599" i="20" s="1"/>
  <c r="Z1604" i="20" s="1"/>
  <c r="Z1609" i="20" s="1"/>
  <c r="AI1614" i="20" s="1"/>
  <c r="V1611" i="20"/>
  <c r="X1503" i="20"/>
  <c r="W1507" i="20"/>
  <c r="AA1530" i="20"/>
  <c r="AA1535" i="20" s="1"/>
  <c r="AA1540" i="20" s="1"/>
  <c r="AA1545" i="20" s="1"/>
  <c r="AA1550" i="20" s="1"/>
  <c r="AA1555" i="20" s="1"/>
  <c r="AA1560" i="20" s="1"/>
  <c r="AA1565" i="20" s="1"/>
  <c r="AA1570" i="20" s="1"/>
  <c r="AA1575" i="20" s="1"/>
  <c r="AA1580" i="20" s="1"/>
  <c r="AA1585" i="20" s="1"/>
  <c r="AA1590" i="20" s="1"/>
  <c r="AA1595" i="20" s="1"/>
  <c r="AA1600" i="20" s="1"/>
  <c r="AA1605" i="20" s="1"/>
  <c r="AA1610" i="20" s="1"/>
  <c r="AM1615" i="20" s="1"/>
  <c r="V1615" i="20"/>
  <c r="X1508" i="20"/>
  <c r="W1508" i="20"/>
  <c r="X1509" i="20" l="1"/>
  <c r="W1509" i="20"/>
  <c r="AA1528" i="20"/>
  <c r="AJ1613" i="20"/>
  <c r="V1613" i="20"/>
  <c r="AI1613" i="20"/>
  <c r="AH1613" i="20"/>
  <c r="R1638" i="20"/>
  <c r="R1658" i="20" s="1"/>
  <c r="U1613" i="20"/>
  <c r="M1597" i="20"/>
  <c r="O1597" i="20"/>
  <c r="N1597" i="20"/>
  <c r="F1538" i="20"/>
  <c r="AM1613" i="20"/>
  <c r="Z1528" i="20"/>
  <c r="AE1613" i="20"/>
  <c r="AN1613" i="20" s="1"/>
  <c r="AK1613" i="20"/>
  <c r="V1610" i="20"/>
  <c r="AL1613" i="20"/>
  <c r="R1596" i="20"/>
  <c r="Q1596" i="20"/>
  <c r="P1596" i="20"/>
  <c r="J1528" i="20"/>
  <c r="S1596" i="20" s="1"/>
  <c r="E1533" i="20"/>
  <c r="U1596" i="20" l="1"/>
  <c r="R1621" i="20"/>
  <c r="R1641" i="20" s="1"/>
  <c r="AK1596" i="20"/>
  <c r="AE1528" i="20"/>
  <c r="AN1596" i="20" s="1"/>
  <c r="Z1533" i="20"/>
  <c r="AM1596" i="20"/>
  <c r="AL1596" i="20"/>
  <c r="Q1597" i="20"/>
  <c r="J1533" i="20"/>
  <c r="S1597" i="20" s="1"/>
  <c r="E1538" i="20"/>
  <c r="P1597" i="20"/>
  <c r="R1597" i="20"/>
  <c r="N1598" i="20"/>
  <c r="M1598" i="20"/>
  <c r="F1543" i="20"/>
  <c r="O1598" i="20"/>
  <c r="AJ1596" i="20"/>
  <c r="AA1533" i="20"/>
  <c r="AH1596" i="20"/>
  <c r="AI1596" i="20"/>
  <c r="N1599" i="20" l="1"/>
  <c r="M1599" i="20"/>
  <c r="O1599" i="20"/>
  <c r="F1548" i="20"/>
  <c r="AE1533" i="20"/>
  <c r="AN1597" i="20" s="1"/>
  <c r="Z1538" i="20"/>
  <c r="AM1597" i="20"/>
  <c r="AK1597" i="20"/>
  <c r="AL1597" i="20"/>
  <c r="AA1538" i="20"/>
  <c r="AH1597" i="20"/>
  <c r="AI1597" i="20"/>
  <c r="AJ1597" i="20"/>
  <c r="R1598" i="20"/>
  <c r="P1598" i="20"/>
  <c r="Q1598" i="20"/>
  <c r="E1543" i="20"/>
  <c r="J1538" i="20"/>
  <c r="S1598" i="20" s="1"/>
  <c r="U1597" i="20"/>
  <c r="R1622" i="20"/>
  <c r="R1642" i="20" s="1"/>
  <c r="M1600" i="20" l="1"/>
  <c r="N1600" i="20"/>
  <c r="O1600" i="20"/>
  <c r="F1553" i="20"/>
  <c r="AM1598" i="20"/>
  <c r="AE1538" i="20"/>
  <c r="AN1598" i="20" s="1"/>
  <c r="AL1598" i="20"/>
  <c r="AK1598" i="20"/>
  <c r="Z1543" i="20"/>
  <c r="U1598" i="20"/>
  <c r="R1623" i="20"/>
  <c r="R1643" i="20" s="1"/>
  <c r="AI1598" i="20"/>
  <c r="AA1543" i="20"/>
  <c r="AH1598" i="20"/>
  <c r="AJ1598" i="20"/>
  <c r="P1599" i="20"/>
  <c r="Q1599" i="20"/>
  <c r="R1599" i="20"/>
  <c r="E1548" i="20"/>
  <c r="J1543" i="20"/>
  <c r="S1599" i="20" s="1"/>
  <c r="R1624" i="20" l="1"/>
  <c r="R1644" i="20" s="1"/>
  <c r="U1599" i="20"/>
  <c r="M1601" i="20"/>
  <c r="N1601" i="20"/>
  <c r="O1601" i="20"/>
  <c r="F1558" i="20"/>
  <c r="AH1599" i="20"/>
  <c r="AJ1599" i="20"/>
  <c r="AI1599" i="20"/>
  <c r="AA1548" i="20"/>
  <c r="E1553" i="20"/>
  <c r="J1548" i="20"/>
  <c r="S1600" i="20" s="1"/>
  <c r="R1600" i="20"/>
  <c r="Q1600" i="20"/>
  <c r="P1600" i="20"/>
  <c r="AE1543" i="20"/>
  <c r="AN1599" i="20" s="1"/>
  <c r="Z1548" i="20"/>
  <c r="AK1599" i="20"/>
  <c r="AM1599" i="20"/>
  <c r="AL1599" i="20"/>
  <c r="N1602" i="20" l="1"/>
  <c r="O1602" i="20"/>
  <c r="M1602" i="20"/>
  <c r="F1563" i="20"/>
  <c r="AI1600" i="20"/>
  <c r="AA1553" i="20"/>
  <c r="AJ1600" i="20"/>
  <c r="AH1600" i="20"/>
  <c r="U1600" i="20"/>
  <c r="R1625" i="20"/>
  <c r="R1645" i="20" s="1"/>
  <c r="AE1548" i="20"/>
  <c r="AN1600" i="20" s="1"/>
  <c r="AM1600" i="20"/>
  <c r="Z1553" i="20"/>
  <c r="AK1600" i="20"/>
  <c r="AL1600" i="20"/>
  <c r="J1553" i="20"/>
  <c r="S1601" i="20" s="1"/>
  <c r="E1558" i="20"/>
  <c r="P1601" i="20"/>
  <c r="R1601" i="20"/>
  <c r="Q1601" i="20"/>
  <c r="AA1558" i="20" l="1"/>
  <c r="AI1601" i="20"/>
  <c r="AH1601" i="20"/>
  <c r="AJ1601" i="20"/>
  <c r="Z1558" i="20"/>
  <c r="AL1601" i="20"/>
  <c r="AK1601" i="20"/>
  <c r="AE1553" i="20"/>
  <c r="AN1601" i="20" s="1"/>
  <c r="AM1601" i="20"/>
  <c r="N1603" i="20"/>
  <c r="M1603" i="20"/>
  <c r="O1603" i="20"/>
  <c r="F1568" i="20"/>
  <c r="R1602" i="20"/>
  <c r="P1602" i="20"/>
  <c r="Q1602" i="20"/>
  <c r="E1563" i="20"/>
  <c r="J1558" i="20"/>
  <c r="S1602" i="20" s="1"/>
  <c r="R1626" i="20"/>
  <c r="R1646" i="20" s="1"/>
  <c r="U1601" i="20"/>
  <c r="AL1602" i="20" l="1"/>
  <c r="Z1563" i="20"/>
  <c r="AE1558" i="20"/>
  <c r="AN1602" i="20" s="1"/>
  <c r="AM1602" i="20"/>
  <c r="AK1602" i="20"/>
  <c r="U1602" i="20"/>
  <c r="R1627" i="20"/>
  <c r="R1647" i="20" s="1"/>
  <c r="F1573" i="20"/>
  <c r="N1604" i="20"/>
  <c r="M1604" i="20"/>
  <c r="O1604" i="20"/>
  <c r="R1603" i="20"/>
  <c r="P1603" i="20"/>
  <c r="E1568" i="20"/>
  <c r="J1563" i="20"/>
  <c r="S1603" i="20" s="1"/>
  <c r="Q1603" i="20"/>
  <c r="AI1602" i="20"/>
  <c r="AA1563" i="20"/>
  <c r="AH1602" i="20"/>
  <c r="AJ1602" i="20"/>
  <c r="N1605" i="20" l="1"/>
  <c r="O1605" i="20"/>
  <c r="M1605" i="20"/>
  <c r="F1578" i="20"/>
  <c r="Q1604" i="20"/>
  <c r="P1604" i="20"/>
  <c r="R1604" i="20"/>
  <c r="J1568" i="20"/>
  <c r="S1604" i="20" s="1"/>
  <c r="E1573" i="20"/>
  <c r="AA1568" i="20"/>
  <c r="AH1603" i="20"/>
  <c r="AI1603" i="20"/>
  <c r="AJ1603" i="20"/>
  <c r="AL1603" i="20"/>
  <c r="AM1603" i="20"/>
  <c r="Z1568" i="20"/>
  <c r="AK1603" i="20"/>
  <c r="AE1563" i="20"/>
  <c r="AN1603" i="20" s="1"/>
  <c r="R1628" i="20"/>
  <c r="R1648" i="20" s="1"/>
  <c r="U1603" i="20"/>
  <c r="U1604" i="20" l="1"/>
  <c r="R1629" i="20"/>
  <c r="R1649" i="20" s="1"/>
  <c r="N1606" i="20"/>
  <c r="F1583" i="20"/>
  <c r="O1606" i="20"/>
  <c r="M1606" i="20"/>
  <c r="AL1604" i="20"/>
  <c r="AK1604" i="20"/>
  <c r="AE1568" i="20"/>
  <c r="AN1604" i="20" s="1"/>
  <c r="AM1604" i="20"/>
  <c r="Z1573" i="20"/>
  <c r="AJ1604" i="20"/>
  <c r="AA1573" i="20"/>
  <c r="AI1604" i="20"/>
  <c r="AH1604" i="20"/>
  <c r="E1578" i="20"/>
  <c r="J1573" i="20"/>
  <c r="S1605" i="20" s="1"/>
  <c r="P1605" i="20"/>
  <c r="Q1605" i="20"/>
  <c r="R1605" i="20"/>
  <c r="U1605" i="20" l="1"/>
  <c r="R1630" i="20"/>
  <c r="R1650" i="20" s="1"/>
  <c r="P1606" i="20"/>
  <c r="R1606" i="20"/>
  <c r="Q1606" i="20"/>
  <c r="E1583" i="20"/>
  <c r="J1578" i="20"/>
  <c r="S1606" i="20" s="1"/>
  <c r="AH1605" i="20"/>
  <c r="AJ1605" i="20"/>
  <c r="AA1578" i="20"/>
  <c r="AI1605" i="20"/>
  <c r="N1607" i="20"/>
  <c r="F1588" i="20"/>
  <c r="O1607" i="20"/>
  <c r="M1607" i="20"/>
  <c r="Z1578" i="20"/>
  <c r="AM1605" i="20"/>
  <c r="AL1605" i="20"/>
  <c r="AE1573" i="20"/>
  <c r="AN1605" i="20" s="1"/>
  <c r="AK1605" i="20"/>
  <c r="AK1606" i="20" l="1"/>
  <c r="AL1606" i="20"/>
  <c r="Z1583" i="20"/>
  <c r="AE1578" i="20"/>
  <c r="AN1606" i="20" s="1"/>
  <c r="AM1606" i="20"/>
  <c r="Q1607" i="20"/>
  <c r="R1607" i="20"/>
  <c r="J1583" i="20"/>
  <c r="S1607" i="20" s="1"/>
  <c r="E1588" i="20"/>
  <c r="P1607" i="20"/>
  <c r="O1608" i="20"/>
  <c r="M1608" i="20"/>
  <c r="N1608" i="20"/>
  <c r="F1593" i="20"/>
  <c r="U1606" i="20"/>
  <c r="R1631" i="20"/>
  <c r="R1651" i="20" s="1"/>
  <c r="AI1606" i="20"/>
  <c r="AH1606" i="20"/>
  <c r="AA1583" i="20"/>
  <c r="AJ1606" i="20"/>
  <c r="R1632" i="20" l="1"/>
  <c r="R1652" i="20" s="1"/>
  <c r="U1607" i="20"/>
  <c r="Z1588" i="20"/>
  <c r="AK1607" i="20"/>
  <c r="AL1607" i="20"/>
  <c r="AM1607" i="20"/>
  <c r="AE1583" i="20"/>
  <c r="AN1607" i="20" s="1"/>
  <c r="AA1588" i="20"/>
  <c r="AJ1607" i="20"/>
  <c r="AH1607" i="20"/>
  <c r="AI1607" i="20"/>
  <c r="F1598" i="20"/>
  <c r="O1609" i="20"/>
  <c r="N1609" i="20"/>
  <c r="M1609" i="20"/>
  <c r="J1588" i="20"/>
  <c r="S1608" i="20" s="1"/>
  <c r="Q1608" i="20"/>
  <c r="R1608" i="20"/>
  <c r="P1608" i="20"/>
  <c r="E1593" i="20"/>
  <c r="E1598" i="20" l="1"/>
  <c r="J1593" i="20"/>
  <c r="S1609" i="20" s="1"/>
  <c r="R1609" i="20"/>
  <c r="Q1609" i="20"/>
  <c r="P1609" i="20"/>
  <c r="AK1608" i="20"/>
  <c r="Z1593" i="20"/>
  <c r="AL1608" i="20"/>
  <c r="AE1588" i="20"/>
  <c r="AN1608" i="20" s="1"/>
  <c r="AM1608" i="20"/>
  <c r="U1608" i="20"/>
  <c r="R1633" i="20"/>
  <c r="R1653" i="20" s="1"/>
  <c r="AJ1608" i="20"/>
  <c r="AH1608" i="20"/>
  <c r="AI1608" i="20"/>
  <c r="AA1593" i="20"/>
  <c r="O1610" i="20"/>
  <c r="N1610" i="20"/>
  <c r="M1610" i="20"/>
  <c r="F1603" i="20"/>
  <c r="Z1598" i="20" l="1"/>
  <c r="AL1609" i="20"/>
  <c r="AM1609" i="20"/>
  <c r="AK1609" i="20"/>
  <c r="AE1593" i="20"/>
  <c r="AN1609" i="20" s="1"/>
  <c r="AJ1609" i="20"/>
  <c r="AA1598" i="20"/>
  <c r="AI1609" i="20"/>
  <c r="AH1609" i="20"/>
  <c r="O1611" i="20"/>
  <c r="N1611" i="20"/>
  <c r="M1611" i="20"/>
  <c r="F1608" i="20"/>
  <c r="R1634" i="20"/>
  <c r="R1654" i="20" s="1"/>
  <c r="U1609" i="20"/>
  <c r="Q1610" i="20"/>
  <c r="P1610" i="20"/>
  <c r="R1610" i="20"/>
  <c r="E1603" i="20"/>
  <c r="J1598" i="20"/>
  <c r="S1610" i="20" s="1"/>
  <c r="AI1610" i="20" l="1"/>
  <c r="AH1610" i="20"/>
  <c r="AA1603" i="20"/>
  <c r="AJ1610" i="20"/>
  <c r="U1610" i="20"/>
  <c r="R1635" i="20"/>
  <c r="R1655" i="20" s="1"/>
  <c r="P1615" i="20"/>
  <c r="S1615" i="20"/>
  <c r="U1615" i="20" s="1"/>
  <c r="O1612" i="20"/>
  <c r="N1612" i="20"/>
  <c r="M1612" i="20"/>
  <c r="J1603" i="20"/>
  <c r="S1611" i="20" s="1"/>
  <c r="Q1611" i="20"/>
  <c r="P1611" i="20"/>
  <c r="R1611" i="20"/>
  <c r="E1608" i="20"/>
  <c r="AK1610" i="20"/>
  <c r="AL1610" i="20"/>
  <c r="Z1603" i="20"/>
  <c r="AE1598" i="20"/>
  <c r="AN1610" i="20" s="1"/>
  <c r="AM1610" i="20"/>
  <c r="M1614" i="20" l="1"/>
  <c r="R1612" i="20"/>
  <c r="J1608" i="20"/>
  <c r="S1612" i="20" s="1"/>
  <c r="S1614" i="20"/>
  <c r="U1614" i="20" s="1"/>
  <c r="Q1612" i="20"/>
  <c r="P1612" i="20"/>
  <c r="U1611" i="20"/>
  <c r="R1636" i="20"/>
  <c r="R1656" i="20" s="1"/>
  <c r="AA1608" i="20"/>
  <c r="AI1611" i="20"/>
  <c r="AJ1611" i="20"/>
  <c r="AH1611" i="20"/>
  <c r="AK1611" i="20"/>
  <c r="AL1611" i="20"/>
  <c r="Z1608" i="20"/>
  <c r="AE1603" i="20"/>
  <c r="AN1611" i="20" s="1"/>
  <c r="AM1611" i="20"/>
  <c r="C1610" i="20" l="1" a="1"/>
  <c r="C1612" i="20" s="1"/>
  <c r="AI1612" i="20"/>
  <c r="AK1615" i="20"/>
  <c r="AH1612" i="20"/>
  <c r="AN1615" i="20"/>
  <c r="AJ1612" i="20"/>
  <c r="R1637" i="20"/>
  <c r="R1657" i="20" s="1"/>
  <c r="R1660" i="20" s="1"/>
  <c r="U1612" i="20"/>
  <c r="U1617" i="20" s="1"/>
  <c r="AH1614" i="20"/>
  <c r="AL1612" i="20"/>
  <c r="AN1614" i="20"/>
  <c r="AK1612" i="20"/>
  <c r="AM1612" i="20"/>
  <c r="AE1608" i="20"/>
  <c r="AN1612" i="20" s="1"/>
  <c r="C1613" i="20" l="1"/>
  <c r="C1611" i="20"/>
  <c r="C1610" i="20"/>
  <c r="C1614" i="20"/>
  <c r="C1615" i="20"/>
  <c r="B1615" i="20" s="1"/>
  <c r="A1599" i="20"/>
  <c r="B1611" i="20"/>
  <c r="B1614" i="20"/>
  <c r="X1610" i="20" a="1"/>
  <c r="B1597" i="20" l="1"/>
  <c r="B1613" i="20"/>
  <c r="A1598" i="20"/>
  <c r="B1612" i="20"/>
  <c r="B1599" i="20"/>
  <c r="B1610" i="20"/>
  <c r="B1598" i="20"/>
  <c r="A1592" i="20"/>
  <c r="A1597" i="20"/>
  <c r="X1615" i="20"/>
  <c r="X1610" i="20"/>
  <c r="X1611" i="20"/>
  <c r="X1614" i="20"/>
  <c r="X1612" i="20"/>
  <c r="X1613" i="20"/>
  <c r="W1613" i="20" l="1"/>
  <c r="C1603" i="20"/>
  <c r="B1617" i="20"/>
  <c r="B1603" i="20"/>
  <c r="C1597" i="20"/>
  <c r="C1599" i="20"/>
  <c r="B1602" i="20"/>
  <c r="C1598" i="20"/>
  <c r="C1602" i="20"/>
  <c r="W1612" i="20"/>
  <c r="V1599" i="20"/>
  <c r="W1598" i="20"/>
  <c r="W1614" i="20"/>
  <c r="W1597" i="20"/>
  <c r="V1598" i="20"/>
  <c r="W1611" i="20"/>
  <c r="W1599" i="20"/>
  <c r="V1597" i="20"/>
  <c r="W1610" i="20"/>
  <c r="V1592" i="20"/>
  <c r="W1615" i="20"/>
  <c r="C1604" i="20" l="1"/>
  <c r="B1604" i="20"/>
  <c r="X1603" i="20"/>
  <c r="X1599" i="20"/>
  <c r="X1598" i="20"/>
  <c r="W1602" i="20"/>
  <c r="X1602" i="20"/>
  <c r="X1597" i="20"/>
  <c r="W1617" i="20"/>
  <c r="W1603" i="20"/>
  <c r="X1604" i="20" l="1"/>
  <c r="X1622" i="20"/>
  <c r="V1622" i="20"/>
  <c r="W1620" i="20"/>
  <c r="X1620" i="20"/>
  <c r="W1622" i="20"/>
  <c r="V1620" i="20"/>
  <c r="V1624" i="20"/>
  <c r="M6" i="15" s="1"/>
  <c r="W1604" i="20"/>
  <c r="C124" i="15" l="1"/>
  <c r="B124" i="15"/>
  <c r="D124" i="15"/>
  <c r="D126" i="15"/>
  <c r="B126" i="15"/>
  <c r="C126" i="15"/>
  <c r="F126" i="15" l="1"/>
  <c r="I132" i="15"/>
  <c r="I138" i="15" s="1"/>
  <c r="I144" i="15" s="1"/>
  <c r="M144" i="15" s="1"/>
  <c r="Q144" i="15" s="1"/>
  <c r="K132" i="15"/>
  <c r="K138" i="15" s="1"/>
  <c r="K144" i="15" s="1"/>
  <c r="O144" i="15" s="1"/>
  <c r="S144" i="15" s="1"/>
  <c r="K23" i="15" s="1"/>
  <c r="F337" i="15" s="1"/>
  <c r="J132" i="15"/>
  <c r="J138" i="15" s="1"/>
  <c r="J144" i="15" s="1"/>
  <c r="N144" i="15" s="1"/>
  <c r="R144" i="15" s="1"/>
  <c r="J131" i="15"/>
  <c r="J137" i="15" s="1"/>
  <c r="J143" i="15" s="1"/>
  <c r="N143" i="15" s="1"/>
  <c r="R143" i="15" s="1"/>
  <c r="I131" i="15"/>
  <c r="C122" i="15"/>
  <c r="K131" i="15"/>
  <c r="K137" i="15" s="1"/>
  <c r="K143" i="15" s="1"/>
  <c r="O143" i="15" s="1"/>
  <c r="S143" i="15" s="1"/>
  <c r="K21" i="15" s="1"/>
  <c r="D118" i="15"/>
  <c r="E125" i="15"/>
  <c r="D122" i="15"/>
  <c r="F124" i="15"/>
  <c r="B118" i="15"/>
  <c r="B122" i="15"/>
  <c r="C118" i="15"/>
  <c r="B120" i="15" l="1"/>
  <c r="J23" i="15"/>
  <c r="AO91" i="15"/>
  <c r="J21" i="15"/>
  <c r="AO89" i="15"/>
  <c r="D128" i="15"/>
  <c r="C337" i="15"/>
  <c r="F122" i="15"/>
  <c r="I130" i="15" s="1"/>
  <c r="I136" i="15" s="1"/>
  <c r="I142" i="15" s="1"/>
  <c r="M142" i="15" s="1"/>
  <c r="Q142" i="15" s="1"/>
  <c r="D120" i="15"/>
  <c r="AL178" i="15"/>
  <c r="AL174" i="15"/>
  <c r="AL170" i="15"/>
  <c r="AL166" i="15"/>
  <c r="AL162" i="15"/>
  <c r="AL177" i="15"/>
  <c r="AL173" i="15"/>
  <c r="AL169" i="15"/>
  <c r="AL165" i="15"/>
  <c r="AL161" i="15"/>
  <c r="I137" i="15"/>
  <c r="I143" i="15" s="1"/>
  <c r="M143" i="15" s="1"/>
  <c r="Q143" i="15" s="1"/>
  <c r="AL176" i="15"/>
  <c r="AL172" i="15"/>
  <c r="AL168" i="15"/>
  <c r="AL164" i="15"/>
  <c r="AL179" i="15"/>
  <c r="AL175" i="15"/>
  <c r="AL171" i="15"/>
  <c r="AL167" i="15"/>
  <c r="AL163" i="15"/>
  <c r="F118" i="15"/>
  <c r="C120" i="15"/>
  <c r="M3" i="15"/>
  <c r="BF2" i="31" s="1"/>
  <c r="I23" i="15"/>
  <c r="AN91" i="15"/>
  <c r="K130" i="15" l="1"/>
  <c r="K136" i="15" s="1"/>
  <c r="K142" i="15" s="1"/>
  <c r="O142" i="15" s="1"/>
  <c r="S142" i="15" s="1"/>
  <c r="K19" i="15" s="1"/>
  <c r="AG52" i="15" s="1"/>
  <c r="J130" i="15"/>
  <c r="J136" i="15" s="1"/>
  <c r="J142" i="15" s="1"/>
  <c r="N142" i="15" s="1"/>
  <c r="R142" i="15" s="1"/>
  <c r="J19" i="15" s="1"/>
  <c r="I19" i="15"/>
  <c r="AE229" i="15"/>
  <c r="AM168" i="15"/>
  <c r="AA83" i="15"/>
  <c r="AB83" i="15"/>
  <c r="AB188" i="15"/>
  <c r="AC188" i="15" s="1"/>
  <c r="Z83" i="15"/>
  <c r="AE224" i="15"/>
  <c r="AM163" i="15"/>
  <c r="Z78" i="15"/>
  <c r="AB78" i="15"/>
  <c r="AB183" i="15"/>
  <c r="AC183" i="15" s="1"/>
  <c r="AA78" i="15"/>
  <c r="AE227" i="15"/>
  <c r="AM166" i="15"/>
  <c r="Z81" i="15"/>
  <c r="AB81" i="15"/>
  <c r="AB186" i="15"/>
  <c r="AC186" i="15" s="1"/>
  <c r="AA81" i="15"/>
  <c r="AE238" i="15"/>
  <c r="AM177" i="15"/>
  <c r="AB197" i="15"/>
  <c r="AC197" i="15" s="1"/>
  <c r="AA92" i="15"/>
  <c r="Z92" i="15"/>
  <c r="AB92" i="15"/>
  <c r="AM176" i="15"/>
  <c r="AE237" i="15"/>
  <c r="AA91" i="15"/>
  <c r="Z91" i="15"/>
  <c r="AB196" i="15"/>
  <c r="AC196" i="15" s="1"/>
  <c r="AB91" i="15"/>
  <c r="AE228" i="15"/>
  <c r="AM167" i="15"/>
  <c r="AB82" i="15"/>
  <c r="AA82" i="15"/>
  <c r="AB187" i="15"/>
  <c r="AC187" i="15" s="1"/>
  <c r="Z82" i="15"/>
  <c r="I21" i="15"/>
  <c r="AN89" i="15"/>
  <c r="AE231" i="15"/>
  <c r="AM170" i="15"/>
  <c r="Z85" i="15"/>
  <c r="AA85" i="15"/>
  <c r="AB190" i="15"/>
  <c r="AC190" i="15" s="1"/>
  <c r="AB85" i="15"/>
  <c r="B337" i="15"/>
  <c r="C128" i="15"/>
  <c r="AM173" i="15"/>
  <c r="AE234" i="15"/>
  <c r="Z88" i="15"/>
  <c r="AA88" i="15"/>
  <c r="AB88" i="15"/>
  <c r="AB193" i="15"/>
  <c r="AC193" i="15" s="1"/>
  <c r="AE223" i="15"/>
  <c r="AB77" i="15"/>
  <c r="Z77" i="15"/>
  <c r="AM162" i="15"/>
  <c r="AB182" i="15"/>
  <c r="AC182" i="15" s="1"/>
  <c r="AA77" i="15"/>
  <c r="AE232" i="15"/>
  <c r="AM171" i="15"/>
  <c r="AB86" i="15"/>
  <c r="Z86" i="15"/>
  <c r="AA86" i="15"/>
  <c r="AB191" i="15"/>
  <c r="AC191" i="15" s="1"/>
  <c r="AE222" i="15"/>
  <c r="Z76" i="15"/>
  <c r="AA76" i="15"/>
  <c r="AB76" i="15"/>
  <c r="AB181" i="15"/>
  <c r="AC181" i="15" s="1"/>
  <c r="AM161" i="15"/>
  <c r="AM174" i="15"/>
  <c r="AE235" i="15"/>
  <c r="AB89" i="15"/>
  <c r="Z89" i="15"/>
  <c r="AA89" i="15"/>
  <c r="AB194" i="15"/>
  <c r="AC194" i="15" s="1"/>
  <c r="AE225" i="15"/>
  <c r="AM164" i="15"/>
  <c r="AB184" i="15"/>
  <c r="AC184" i="15" s="1"/>
  <c r="Z79" i="15"/>
  <c r="AA79" i="15"/>
  <c r="AB79" i="15"/>
  <c r="AM172" i="15"/>
  <c r="AE233" i="15"/>
  <c r="AB192" i="15"/>
  <c r="AC192" i="15" s="1"/>
  <c r="AB87" i="15"/>
  <c r="Z87" i="15"/>
  <c r="AA87" i="15"/>
  <c r="AN38" i="31"/>
  <c r="AN6" i="31"/>
  <c r="AN14" i="31"/>
  <c r="AN22" i="31"/>
  <c r="AN30" i="31"/>
  <c r="AN32" i="31"/>
  <c r="AN40" i="31"/>
  <c r="AN8" i="31"/>
  <c r="AN16" i="31"/>
  <c r="AN24" i="31"/>
  <c r="AN2" i="31"/>
  <c r="AN33" i="31"/>
  <c r="AN41" i="31"/>
  <c r="AN9" i="31"/>
  <c r="AN17" i="31"/>
  <c r="AN25" i="31"/>
  <c r="AN34" i="31"/>
  <c r="AN42" i="31"/>
  <c r="AN10" i="31"/>
  <c r="AN18" i="31"/>
  <c r="AN26" i="31"/>
  <c r="AN35" i="31"/>
  <c r="AN3" i="31"/>
  <c r="AN11" i="31"/>
  <c r="AN19" i="31"/>
  <c r="AN27" i="31"/>
  <c r="AN36" i="31"/>
  <c r="AN4" i="31"/>
  <c r="AN12" i="31"/>
  <c r="AN20" i="31"/>
  <c r="AN28" i="31"/>
  <c r="AN37" i="31"/>
  <c r="AN29" i="31"/>
  <c r="AN39" i="31"/>
  <c r="AN31" i="31"/>
  <c r="AN5" i="31"/>
  <c r="AN7" i="31"/>
  <c r="AN13" i="31"/>
  <c r="AN15" i="31"/>
  <c r="AN21" i="31"/>
  <c r="AN23" i="31"/>
  <c r="D337" i="15"/>
  <c r="I51" i="15" a="1"/>
  <c r="B143" i="15"/>
  <c r="J122" i="15" s="1"/>
  <c r="J11" i="15" s="1"/>
  <c r="K122" i="15" s="1"/>
  <c r="K11" i="15" s="1"/>
  <c r="H126" i="15"/>
  <c r="AE236" i="15"/>
  <c r="AM175" i="15"/>
  <c r="AB195" i="15"/>
  <c r="AC195" i="15" s="1"/>
  <c r="Z90" i="15"/>
  <c r="AB90" i="15"/>
  <c r="AA90" i="15"/>
  <c r="AE226" i="15"/>
  <c r="Z80" i="15"/>
  <c r="AM165" i="15"/>
  <c r="AB80" i="15"/>
  <c r="AB185" i="15"/>
  <c r="AC185" i="15" s="1"/>
  <c r="AA80" i="15"/>
  <c r="AE239" i="15"/>
  <c r="AM178" i="15"/>
  <c r="Z93" i="15"/>
  <c r="AB93" i="15"/>
  <c r="AB198" i="15"/>
  <c r="AC198" i="15" s="1"/>
  <c r="AA93" i="15"/>
  <c r="E337" i="15"/>
  <c r="AE240" i="15"/>
  <c r="AM179" i="15"/>
  <c r="Z94" i="15"/>
  <c r="AA94" i="15"/>
  <c r="AB94" i="15"/>
  <c r="AB199" i="15"/>
  <c r="AC199" i="15" s="1"/>
  <c r="AM169" i="15"/>
  <c r="AE230" i="15"/>
  <c r="AB189" i="15"/>
  <c r="AC189" i="15" s="1"/>
  <c r="AB84" i="15"/>
  <c r="Z84" i="15"/>
  <c r="AA84" i="15"/>
  <c r="F120" i="15"/>
  <c r="BU14" i="31" l="1"/>
  <c r="BU19" i="31" s="1"/>
  <c r="BQ4" i="31" s="1"/>
  <c r="AN87" i="15"/>
  <c r="AO87" i="15"/>
  <c r="I11" i="15"/>
  <c r="W75" i="15"/>
  <c r="I51" i="15"/>
  <c r="K51" i="15"/>
  <c r="J51" i="15"/>
  <c r="AF52" i="15"/>
  <c r="BU13" i="31"/>
  <c r="BU18" i="31" s="1"/>
  <c r="BQ3" i="31" s="1"/>
  <c r="P716" i="15"/>
  <c r="P720" i="15"/>
  <c r="P724" i="15"/>
  <c r="P728" i="15"/>
  <c r="P732" i="15"/>
  <c r="P736" i="15"/>
  <c r="P740" i="15"/>
  <c r="P744" i="15"/>
  <c r="P748" i="15"/>
  <c r="P752" i="15"/>
  <c r="P756" i="15"/>
  <c r="P760" i="15"/>
  <c r="P764" i="15"/>
  <c r="P768" i="15"/>
  <c r="P772" i="15"/>
  <c r="P776" i="15"/>
  <c r="P780" i="15"/>
  <c r="P784" i="15"/>
  <c r="P788" i="15"/>
  <c r="P792" i="15"/>
  <c r="P796" i="15"/>
  <c r="P800" i="15"/>
  <c r="P804" i="15"/>
  <c r="P808" i="15"/>
  <c r="P812" i="15"/>
  <c r="P816" i="15"/>
  <c r="P820" i="15"/>
  <c r="P824" i="15"/>
  <c r="P828" i="15"/>
  <c r="P832" i="15"/>
  <c r="P836" i="15"/>
  <c r="P840" i="15"/>
  <c r="P844" i="15"/>
  <c r="P848" i="15"/>
  <c r="P852" i="15"/>
  <c r="P856" i="15"/>
  <c r="P860" i="15"/>
  <c r="P864" i="15"/>
  <c r="P868" i="15"/>
  <c r="P872" i="15"/>
  <c r="P876" i="15"/>
  <c r="P880" i="15"/>
  <c r="P884" i="15"/>
  <c r="P888" i="15"/>
  <c r="P892" i="15"/>
  <c r="P896" i="15"/>
  <c r="P900" i="15"/>
  <c r="P904" i="15"/>
  <c r="P908" i="15"/>
  <c r="P912" i="15"/>
  <c r="P916" i="15"/>
  <c r="P920" i="15"/>
  <c r="P924" i="15"/>
  <c r="P928" i="15"/>
  <c r="P932" i="15"/>
  <c r="P936" i="15"/>
  <c r="P940" i="15"/>
  <c r="P944" i="15"/>
  <c r="P948" i="15"/>
  <c r="P952" i="15"/>
  <c r="P956" i="15"/>
  <c r="P960" i="15"/>
  <c r="P964" i="15"/>
  <c r="P968" i="15"/>
  <c r="P972" i="15"/>
  <c r="P976" i="15"/>
  <c r="P980" i="15"/>
  <c r="P984" i="15"/>
  <c r="P988" i="15"/>
  <c r="P992" i="15"/>
  <c r="P996" i="15"/>
  <c r="P1000" i="15"/>
  <c r="P1004" i="15"/>
  <c r="P1008" i="15"/>
  <c r="P1012" i="15"/>
  <c r="P1016" i="15"/>
  <c r="P1020" i="15"/>
  <c r="P1024" i="15"/>
  <c r="P1028" i="15"/>
  <c r="P1032" i="15"/>
  <c r="P1036" i="15"/>
  <c r="P1040" i="15"/>
  <c r="P1044" i="15"/>
  <c r="P1048" i="15"/>
  <c r="P1052" i="15"/>
  <c r="P1056" i="15"/>
  <c r="P1060" i="15"/>
  <c r="P1064" i="15"/>
  <c r="P1068" i="15"/>
  <c r="P1072" i="15"/>
  <c r="P1076" i="15"/>
  <c r="P1080" i="15"/>
  <c r="P1084" i="15"/>
  <c r="P1088" i="15"/>
  <c r="P1092" i="15"/>
  <c r="P1096" i="15"/>
  <c r="P1100" i="15"/>
  <c r="P1104" i="15"/>
  <c r="P1108" i="15"/>
  <c r="P1112" i="15"/>
  <c r="P1116" i="15"/>
  <c r="P1120" i="15"/>
  <c r="P1124" i="15"/>
  <c r="P1128" i="15"/>
  <c r="P1132" i="15"/>
  <c r="P1136" i="15"/>
  <c r="P1140" i="15"/>
  <c r="P1144" i="15"/>
  <c r="P1148" i="15"/>
  <c r="P1152" i="15"/>
  <c r="P1156" i="15"/>
  <c r="P1160" i="15"/>
  <c r="P1164" i="15"/>
  <c r="P1168" i="15"/>
  <c r="P1172" i="15"/>
  <c r="P1176" i="15"/>
  <c r="P1180" i="15"/>
  <c r="P1184" i="15"/>
  <c r="P1188" i="15"/>
  <c r="P1192" i="15"/>
  <c r="P1196" i="15"/>
  <c r="P1200" i="15"/>
  <c r="P1204" i="15"/>
  <c r="P1208" i="15"/>
  <c r="P1212" i="15"/>
  <c r="P1216" i="15"/>
  <c r="P1220" i="15"/>
  <c r="P1224" i="15"/>
  <c r="P1228" i="15"/>
  <c r="P1232" i="15"/>
  <c r="P1236" i="15"/>
  <c r="P1240" i="15"/>
  <c r="P1244" i="15"/>
  <c r="P1248" i="15"/>
  <c r="P1252" i="15"/>
  <c r="P1256" i="15"/>
  <c r="P1260" i="15"/>
  <c r="P1264" i="15"/>
  <c r="P1268" i="15"/>
  <c r="P1272" i="15"/>
  <c r="P1276" i="15"/>
  <c r="P1280" i="15"/>
  <c r="P1284" i="15"/>
  <c r="P1288" i="15"/>
  <c r="P1292" i="15"/>
  <c r="P1296" i="15"/>
  <c r="P1300" i="15"/>
  <c r="P1304" i="15"/>
  <c r="P1308" i="15"/>
  <c r="P1312" i="15"/>
  <c r="P1316" i="15"/>
  <c r="P1320" i="15"/>
  <c r="P1324" i="15"/>
  <c r="P1328" i="15"/>
  <c r="P1332" i="15"/>
  <c r="P1336" i="15"/>
  <c r="P1340" i="15"/>
  <c r="P1344" i="15"/>
  <c r="P1348" i="15"/>
  <c r="P1352" i="15"/>
  <c r="P1356" i="15"/>
  <c r="P1360" i="15"/>
  <c r="P1364" i="15"/>
  <c r="P1368" i="15"/>
  <c r="P1372" i="15"/>
  <c r="P713" i="15"/>
  <c r="O717" i="15"/>
  <c r="O721" i="15"/>
  <c r="O725" i="15"/>
  <c r="O729" i="15"/>
  <c r="O733" i="15"/>
  <c r="O737" i="15"/>
  <c r="O741" i="15"/>
  <c r="O745" i="15"/>
  <c r="O749" i="15"/>
  <c r="O753" i="15"/>
  <c r="O757" i="15"/>
  <c r="O761" i="15"/>
  <c r="O765" i="15"/>
  <c r="O769" i="15"/>
  <c r="O773" i="15"/>
  <c r="O777" i="15"/>
  <c r="O781" i="15"/>
  <c r="O785" i="15"/>
  <c r="O789" i="15"/>
  <c r="O793" i="15"/>
  <c r="O797" i="15"/>
  <c r="O801" i="15"/>
  <c r="O805" i="15"/>
  <c r="O809" i="15"/>
  <c r="O813" i="15"/>
  <c r="O817" i="15"/>
  <c r="O821" i="15"/>
  <c r="O825" i="15"/>
  <c r="O829" i="15"/>
  <c r="O833" i="15"/>
  <c r="O837" i="15"/>
  <c r="O841" i="15"/>
  <c r="O845" i="15"/>
  <c r="O849" i="15"/>
  <c r="O853" i="15"/>
  <c r="O857" i="15"/>
  <c r="O861" i="15"/>
  <c r="O865" i="15"/>
  <c r="O869" i="15"/>
  <c r="O873" i="15"/>
  <c r="O877" i="15"/>
  <c r="O881" i="15"/>
  <c r="O885" i="15"/>
  <c r="O889" i="15"/>
  <c r="O893" i="15"/>
  <c r="O897" i="15"/>
  <c r="O901" i="15"/>
  <c r="O905" i="15"/>
  <c r="O909" i="15"/>
  <c r="O913" i="15"/>
  <c r="O917" i="15"/>
  <c r="O921" i="15"/>
  <c r="O925" i="15"/>
  <c r="O929" i="15"/>
  <c r="O933" i="15"/>
  <c r="O937" i="15"/>
  <c r="O941" i="15"/>
  <c r="O945" i="15"/>
  <c r="O949" i="15"/>
  <c r="O953" i="15"/>
  <c r="O957" i="15"/>
  <c r="O961" i="15"/>
  <c r="O965" i="15"/>
  <c r="O969" i="15"/>
  <c r="O973" i="15"/>
  <c r="O977" i="15"/>
  <c r="O981" i="15"/>
  <c r="O985" i="15"/>
  <c r="O989" i="15"/>
  <c r="O993" i="15"/>
  <c r="O997" i="15"/>
  <c r="O1001" i="15"/>
  <c r="O1005" i="15"/>
  <c r="O1009" i="15"/>
  <c r="O1013" i="15"/>
  <c r="O1017" i="15"/>
  <c r="O1021" i="15"/>
  <c r="O1025" i="15"/>
  <c r="O1029" i="15"/>
  <c r="O1033" i="15"/>
  <c r="O1037" i="15"/>
  <c r="O1041" i="15"/>
  <c r="O1045" i="15"/>
  <c r="O1049" i="15"/>
  <c r="O1053" i="15"/>
  <c r="O1057" i="15"/>
  <c r="O1061" i="15"/>
  <c r="O1065" i="15"/>
  <c r="O1069" i="15"/>
  <c r="O1073" i="15"/>
  <c r="O1077" i="15"/>
  <c r="O1081" i="15"/>
  <c r="O1085" i="15"/>
  <c r="O1089" i="15"/>
  <c r="O1093" i="15"/>
  <c r="O1097" i="15"/>
  <c r="O1101" i="15"/>
  <c r="O1105" i="15"/>
  <c r="O1109" i="15"/>
  <c r="O1113" i="15"/>
  <c r="O1117" i="15"/>
  <c r="O1121" i="15"/>
  <c r="O1125" i="15"/>
  <c r="O1129" i="15"/>
  <c r="O1133" i="15"/>
  <c r="O1137" i="15"/>
  <c r="O1141" i="15"/>
  <c r="O1145" i="15"/>
  <c r="O1149" i="15"/>
  <c r="O1153" i="15"/>
  <c r="O1157" i="15"/>
  <c r="O1161" i="15"/>
  <c r="O1165" i="15"/>
  <c r="O1169" i="15"/>
  <c r="O1173" i="15"/>
  <c r="O1177" i="15"/>
  <c r="O1181" i="15"/>
  <c r="O1185" i="15"/>
  <c r="O1189" i="15"/>
  <c r="O1193" i="15"/>
  <c r="O1197" i="15"/>
  <c r="O1201" i="15"/>
  <c r="O1205" i="15"/>
  <c r="O1209" i="15"/>
  <c r="O1213" i="15"/>
  <c r="O1217" i="15"/>
  <c r="O1221" i="15"/>
  <c r="O1225" i="15"/>
  <c r="O1229" i="15"/>
  <c r="O1233" i="15"/>
  <c r="O1237" i="15"/>
  <c r="O1241" i="15"/>
  <c r="O1245" i="15"/>
  <c r="O1249" i="15"/>
  <c r="O1253" i="15"/>
  <c r="O1257" i="15"/>
  <c r="O1261" i="15"/>
  <c r="O1265" i="15"/>
  <c r="O1269" i="15"/>
  <c r="O1273" i="15"/>
  <c r="O1277" i="15"/>
  <c r="O1281" i="15"/>
  <c r="O1285" i="15"/>
  <c r="O1289" i="15"/>
  <c r="O1293" i="15"/>
  <c r="O1297" i="15"/>
  <c r="O1301" i="15"/>
  <c r="O1305" i="15"/>
  <c r="O1309" i="15"/>
  <c r="O1313" i="15"/>
  <c r="O1317" i="15"/>
  <c r="O1321" i="15"/>
  <c r="O1325" i="15"/>
  <c r="O1329" i="15"/>
  <c r="O1333" i="15"/>
  <c r="O1337" i="15"/>
  <c r="O1341" i="15"/>
  <c r="O1345" i="15"/>
  <c r="O1349" i="15"/>
  <c r="O1353" i="15"/>
  <c r="O1357" i="15"/>
  <c r="O1361" i="15"/>
  <c r="O1365" i="15"/>
  <c r="O1369" i="15"/>
  <c r="O1373" i="15"/>
  <c r="O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P781" i="15"/>
  <c r="P785" i="15"/>
  <c r="P789" i="15"/>
  <c r="P793" i="15"/>
  <c r="P797" i="15"/>
  <c r="P801" i="15"/>
  <c r="P805" i="15"/>
  <c r="P809" i="15"/>
  <c r="P813" i="15"/>
  <c r="P817" i="15"/>
  <c r="P821" i="15"/>
  <c r="P825" i="15"/>
  <c r="P829" i="15"/>
  <c r="P833" i="15"/>
  <c r="P837" i="15"/>
  <c r="P841" i="15"/>
  <c r="P845" i="15"/>
  <c r="P849" i="15"/>
  <c r="P853" i="15"/>
  <c r="P857" i="15"/>
  <c r="P861" i="15"/>
  <c r="P865" i="15"/>
  <c r="P869" i="15"/>
  <c r="P873" i="15"/>
  <c r="P877" i="15"/>
  <c r="P881" i="15"/>
  <c r="P885" i="15"/>
  <c r="P889" i="15"/>
  <c r="P893" i="15"/>
  <c r="P897" i="15"/>
  <c r="P901" i="15"/>
  <c r="P905" i="15"/>
  <c r="P909" i="15"/>
  <c r="P913" i="15"/>
  <c r="P917" i="15"/>
  <c r="P921" i="15"/>
  <c r="P925" i="15"/>
  <c r="P929" i="15"/>
  <c r="P933" i="15"/>
  <c r="P937" i="15"/>
  <c r="P941" i="15"/>
  <c r="P945" i="15"/>
  <c r="P949" i="15"/>
  <c r="P953" i="15"/>
  <c r="P957" i="15"/>
  <c r="P961" i="15"/>
  <c r="P965" i="15"/>
  <c r="P969" i="15"/>
  <c r="P973" i="15"/>
  <c r="P977" i="15"/>
  <c r="P981" i="15"/>
  <c r="P985" i="15"/>
  <c r="P989" i="15"/>
  <c r="P993" i="15"/>
  <c r="P997" i="15"/>
  <c r="P1001" i="15"/>
  <c r="P1005" i="15"/>
  <c r="P1009" i="15"/>
  <c r="P1013" i="15"/>
  <c r="P1017" i="15"/>
  <c r="P1021" i="15"/>
  <c r="P1025" i="15"/>
  <c r="P1029" i="15"/>
  <c r="P1033" i="15"/>
  <c r="P1037" i="15"/>
  <c r="P1041" i="15"/>
  <c r="P1045" i="15"/>
  <c r="P1049" i="15"/>
  <c r="P1053" i="15"/>
  <c r="P1057" i="15"/>
  <c r="P1061" i="15"/>
  <c r="P1065" i="15"/>
  <c r="P1069" i="15"/>
  <c r="P1073" i="15"/>
  <c r="P1077" i="15"/>
  <c r="P1081" i="15"/>
  <c r="P1085" i="15"/>
  <c r="P1089" i="15"/>
  <c r="P1093" i="15"/>
  <c r="P1097" i="15"/>
  <c r="P1101" i="15"/>
  <c r="P1105" i="15"/>
  <c r="P1109" i="15"/>
  <c r="P1113" i="15"/>
  <c r="P1117" i="15"/>
  <c r="P1121" i="15"/>
  <c r="P1125" i="15"/>
  <c r="P1129" i="15"/>
  <c r="P1133" i="15"/>
  <c r="P1137" i="15"/>
  <c r="P1141" i="15"/>
  <c r="P1145" i="15"/>
  <c r="P1149" i="15"/>
  <c r="P1153" i="15"/>
  <c r="P1157" i="15"/>
  <c r="P1161" i="15"/>
  <c r="P1165" i="15"/>
  <c r="P1169" i="15"/>
  <c r="P1173" i="15"/>
  <c r="P1177" i="15"/>
  <c r="P1181" i="15"/>
  <c r="P1185" i="15"/>
  <c r="P1189" i="15"/>
  <c r="P1193" i="15"/>
  <c r="P1197" i="15"/>
  <c r="P1201" i="15"/>
  <c r="P1205" i="15"/>
  <c r="P1209" i="15"/>
  <c r="P1213" i="15"/>
  <c r="P1217" i="15"/>
  <c r="P1221" i="15"/>
  <c r="P1225" i="15"/>
  <c r="P1229" i="15"/>
  <c r="P1233" i="15"/>
  <c r="P1237" i="15"/>
  <c r="P1241" i="15"/>
  <c r="P1245" i="15"/>
  <c r="P1249" i="15"/>
  <c r="P1253" i="15"/>
  <c r="P1257" i="15"/>
  <c r="P1261" i="15"/>
  <c r="P1265" i="15"/>
  <c r="P1269" i="15"/>
  <c r="P1273" i="15"/>
  <c r="P1277" i="15"/>
  <c r="P1281" i="15"/>
  <c r="P1285" i="15"/>
  <c r="P1289" i="15"/>
  <c r="P1293" i="15"/>
  <c r="P1297" i="15"/>
  <c r="P1301" i="15"/>
  <c r="P1305" i="15"/>
  <c r="P1309" i="15"/>
  <c r="P1313" i="15"/>
  <c r="P1317" i="15"/>
  <c r="P1321" i="15"/>
  <c r="P1325" i="15"/>
  <c r="P1329" i="15"/>
  <c r="P1333" i="15"/>
  <c r="P1337" i="15"/>
  <c r="P1341" i="15"/>
  <c r="P1345" i="15"/>
  <c r="P1349" i="15"/>
  <c r="P1353" i="15"/>
  <c r="P1357" i="15"/>
  <c r="P1361" i="15"/>
  <c r="P1365" i="15"/>
  <c r="P1369" i="15"/>
  <c r="P1373" i="15"/>
  <c r="R340" i="15"/>
  <c r="O714" i="15"/>
  <c r="O718" i="15"/>
  <c r="O722" i="15"/>
  <c r="O726" i="15"/>
  <c r="O730" i="15"/>
  <c r="O734" i="15"/>
  <c r="O738" i="15"/>
  <c r="O742" i="15"/>
  <c r="O746" i="15"/>
  <c r="O750" i="15"/>
  <c r="O754" i="15"/>
  <c r="O758" i="15"/>
  <c r="O762" i="15"/>
  <c r="O766" i="15"/>
  <c r="O770" i="15"/>
  <c r="O774" i="15"/>
  <c r="O778" i="15"/>
  <c r="O782" i="15"/>
  <c r="O786" i="15"/>
  <c r="O790" i="15"/>
  <c r="O794" i="15"/>
  <c r="O798" i="15"/>
  <c r="O802" i="15"/>
  <c r="O806" i="15"/>
  <c r="O810" i="15"/>
  <c r="O814" i="15"/>
  <c r="O818" i="15"/>
  <c r="O822" i="15"/>
  <c r="O826" i="15"/>
  <c r="O830" i="15"/>
  <c r="O834" i="15"/>
  <c r="O838" i="15"/>
  <c r="O842" i="15"/>
  <c r="O846" i="15"/>
  <c r="O850" i="15"/>
  <c r="O854" i="15"/>
  <c r="O858" i="15"/>
  <c r="O862" i="15"/>
  <c r="O866" i="15"/>
  <c r="O870" i="15"/>
  <c r="O874" i="15"/>
  <c r="O878" i="15"/>
  <c r="O882" i="15"/>
  <c r="O886" i="15"/>
  <c r="O890" i="15"/>
  <c r="O894" i="15"/>
  <c r="O898" i="15"/>
  <c r="O902" i="15"/>
  <c r="O906" i="15"/>
  <c r="O910" i="15"/>
  <c r="O914" i="15"/>
  <c r="O918" i="15"/>
  <c r="O922" i="15"/>
  <c r="O926" i="15"/>
  <c r="O930" i="15"/>
  <c r="O934" i="15"/>
  <c r="O938" i="15"/>
  <c r="O942" i="15"/>
  <c r="O946" i="15"/>
  <c r="O950" i="15"/>
  <c r="O954" i="15"/>
  <c r="O958" i="15"/>
  <c r="O962" i="15"/>
  <c r="O966" i="15"/>
  <c r="O970" i="15"/>
  <c r="O974" i="15"/>
  <c r="O978" i="15"/>
  <c r="O982" i="15"/>
  <c r="O986" i="15"/>
  <c r="O990" i="15"/>
  <c r="O994" i="15"/>
  <c r="O998" i="15"/>
  <c r="O1002" i="15"/>
  <c r="O1006" i="15"/>
  <c r="O1010" i="15"/>
  <c r="O1014" i="15"/>
  <c r="O1018" i="15"/>
  <c r="O1022" i="15"/>
  <c r="O1026" i="15"/>
  <c r="O1030" i="15"/>
  <c r="O1034" i="15"/>
  <c r="O1038" i="15"/>
  <c r="O1042" i="15"/>
  <c r="O1046" i="15"/>
  <c r="O1050" i="15"/>
  <c r="O1054" i="15"/>
  <c r="O1058" i="15"/>
  <c r="O1062" i="15"/>
  <c r="O1066" i="15"/>
  <c r="O1070" i="15"/>
  <c r="O1074" i="15"/>
  <c r="O1078" i="15"/>
  <c r="O1082" i="15"/>
  <c r="O1086" i="15"/>
  <c r="O1090" i="15"/>
  <c r="O1094" i="15"/>
  <c r="O1098" i="15"/>
  <c r="O1102" i="15"/>
  <c r="O1106" i="15"/>
  <c r="O1110" i="15"/>
  <c r="O1114" i="15"/>
  <c r="O1118" i="15"/>
  <c r="O1122" i="15"/>
  <c r="O1126" i="15"/>
  <c r="O1130" i="15"/>
  <c r="O1134" i="15"/>
  <c r="O1138" i="15"/>
  <c r="O1142" i="15"/>
  <c r="O1146" i="15"/>
  <c r="O1150" i="15"/>
  <c r="O1154" i="15"/>
  <c r="O1158" i="15"/>
  <c r="O1162" i="15"/>
  <c r="O1166" i="15"/>
  <c r="O1170" i="15"/>
  <c r="O1174" i="15"/>
  <c r="O1178" i="15"/>
  <c r="O1182" i="15"/>
  <c r="O1186" i="15"/>
  <c r="O1190" i="15"/>
  <c r="O1194" i="15"/>
  <c r="O1198" i="15"/>
  <c r="O1202" i="15"/>
  <c r="O1206" i="15"/>
  <c r="O1210" i="15"/>
  <c r="O1214" i="15"/>
  <c r="O1218" i="15"/>
  <c r="O1222" i="15"/>
  <c r="O1226" i="15"/>
  <c r="O1230" i="15"/>
  <c r="O1234" i="15"/>
  <c r="O1238" i="15"/>
  <c r="O1242" i="15"/>
  <c r="O1246" i="15"/>
  <c r="O1250" i="15"/>
  <c r="O1254" i="15"/>
  <c r="O1258" i="15"/>
  <c r="O1262" i="15"/>
  <c r="O1266" i="15"/>
  <c r="O1270" i="15"/>
  <c r="O1274" i="15"/>
  <c r="O1278" i="15"/>
  <c r="O1282" i="15"/>
  <c r="O1286" i="15"/>
  <c r="O1290" i="15"/>
  <c r="O1294" i="15"/>
  <c r="O1298" i="15"/>
  <c r="O1302" i="15"/>
  <c r="O1306" i="15"/>
  <c r="O1310" i="15"/>
  <c r="O1314" i="15"/>
  <c r="O1318" i="15"/>
  <c r="O1322" i="15"/>
  <c r="O1326" i="15"/>
  <c r="O1330" i="15"/>
  <c r="O1334" i="15"/>
  <c r="O1338" i="15"/>
  <c r="O1342" i="15"/>
  <c r="O1346" i="15"/>
  <c r="O1350" i="15"/>
  <c r="O1354" i="15"/>
  <c r="O1358" i="15"/>
  <c r="O1362" i="15"/>
  <c r="O1366" i="15"/>
  <c r="O1370" i="15"/>
  <c r="O1374" i="15"/>
  <c r="A337" i="15"/>
  <c r="P714" i="15"/>
  <c r="P718" i="15"/>
  <c r="P722" i="15"/>
  <c r="P726" i="15"/>
  <c r="P730" i="15"/>
  <c r="P734" i="15"/>
  <c r="P738" i="15"/>
  <c r="P742" i="15"/>
  <c r="P746" i="15"/>
  <c r="P750" i="15"/>
  <c r="P754" i="15"/>
  <c r="P758" i="15"/>
  <c r="P762" i="15"/>
  <c r="P766" i="15"/>
  <c r="P770" i="15"/>
  <c r="P774" i="15"/>
  <c r="P778" i="15"/>
  <c r="P782" i="15"/>
  <c r="P786" i="15"/>
  <c r="P790" i="15"/>
  <c r="P794" i="15"/>
  <c r="P798" i="15"/>
  <c r="P802" i="15"/>
  <c r="P806" i="15"/>
  <c r="P810" i="15"/>
  <c r="P814" i="15"/>
  <c r="P818" i="15"/>
  <c r="P822" i="15"/>
  <c r="P826" i="15"/>
  <c r="P830" i="15"/>
  <c r="P834" i="15"/>
  <c r="P838" i="15"/>
  <c r="P842" i="15"/>
  <c r="P846" i="15"/>
  <c r="P850" i="15"/>
  <c r="P854" i="15"/>
  <c r="P858" i="15"/>
  <c r="P862" i="15"/>
  <c r="P866" i="15"/>
  <c r="P870" i="15"/>
  <c r="P874" i="15"/>
  <c r="P878" i="15"/>
  <c r="P882" i="15"/>
  <c r="P886" i="15"/>
  <c r="P890" i="15"/>
  <c r="P894" i="15"/>
  <c r="P898" i="15"/>
  <c r="P902" i="15"/>
  <c r="P906" i="15"/>
  <c r="P910" i="15"/>
  <c r="P914" i="15"/>
  <c r="P918" i="15"/>
  <c r="P922" i="15"/>
  <c r="P926" i="15"/>
  <c r="P930" i="15"/>
  <c r="P934" i="15"/>
  <c r="P938" i="15"/>
  <c r="P942" i="15"/>
  <c r="P946" i="15"/>
  <c r="P950" i="15"/>
  <c r="P954" i="15"/>
  <c r="P958" i="15"/>
  <c r="P962" i="15"/>
  <c r="P966" i="15"/>
  <c r="P970" i="15"/>
  <c r="P974" i="15"/>
  <c r="P978" i="15"/>
  <c r="P982" i="15"/>
  <c r="P986" i="15"/>
  <c r="P990" i="15"/>
  <c r="P994" i="15"/>
  <c r="P998" i="15"/>
  <c r="P1002" i="15"/>
  <c r="P1006" i="15"/>
  <c r="P1010" i="15"/>
  <c r="P1014" i="15"/>
  <c r="P1018" i="15"/>
  <c r="P1022" i="15"/>
  <c r="P1026" i="15"/>
  <c r="P1030" i="15"/>
  <c r="P1034" i="15"/>
  <c r="P1038" i="15"/>
  <c r="P1042" i="15"/>
  <c r="P1046" i="15"/>
  <c r="P1050" i="15"/>
  <c r="P1054" i="15"/>
  <c r="P1058" i="15"/>
  <c r="P1062" i="15"/>
  <c r="P1066" i="15"/>
  <c r="P1070" i="15"/>
  <c r="P1074" i="15"/>
  <c r="P1078" i="15"/>
  <c r="P1082" i="15"/>
  <c r="P1086" i="15"/>
  <c r="P1090" i="15"/>
  <c r="P1094" i="15"/>
  <c r="P1098" i="15"/>
  <c r="P1102" i="15"/>
  <c r="P1106" i="15"/>
  <c r="P1110" i="15"/>
  <c r="P1114" i="15"/>
  <c r="P1118" i="15"/>
  <c r="P1122" i="15"/>
  <c r="P1126" i="15"/>
  <c r="P1130" i="15"/>
  <c r="P1134" i="15"/>
  <c r="P1138" i="15"/>
  <c r="P1142" i="15"/>
  <c r="P1146" i="15"/>
  <c r="P1150" i="15"/>
  <c r="P1154" i="15"/>
  <c r="P1158" i="15"/>
  <c r="P1162" i="15"/>
  <c r="P1166" i="15"/>
  <c r="P1170" i="15"/>
  <c r="P1174" i="15"/>
  <c r="P1178" i="15"/>
  <c r="P1182" i="15"/>
  <c r="P1186" i="15"/>
  <c r="P1190" i="15"/>
  <c r="P1194" i="15"/>
  <c r="P1198" i="15"/>
  <c r="P1202" i="15"/>
  <c r="P1206" i="15"/>
  <c r="P1210" i="15"/>
  <c r="P1214" i="15"/>
  <c r="P1218" i="15"/>
  <c r="P1222" i="15"/>
  <c r="P1226" i="15"/>
  <c r="P1230" i="15"/>
  <c r="P1234" i="15"/>
  <c r="P1238" i="15"/>
  <c r="P1242" i="15"/>
  <c r="P1246" i="15"/>
  <c r="P1250" i="15"/>
  <c r="P1254" i="15"/>
  <c r="P1258" i="15"/>
  <c r="P1262" i="15"/>
  <c r="P1266" i="15"/>
  <c r="P1270" i="15"/>
  <c r="P1274" i="15"/>
  <c r="P1278" i="15"/>
  <c r="P1282" i="15"/>
  <c r="P1286" i="15"/>
  <c r="P1290" i="15"/>
  <c r="P1294" i="15"/>
  <c r="P1298" i="15"/>
  <c r="P1302" i="15"/>
  <c r="P1306" i="15"/>
  <c r="P1310" i="15"/>
  <c r="P1314" i="15"/>
  <c r="P1318" i="15"/>
  <c r="P1322" i="15"/>
  <c r="P1326" i="15"/>
  <c r="P1330" i="15"/>
  <c r="P1334" i="15"/>
  <c r="P1338" i="15"/>
  <c r="P1342" i="15"/>
  <c r="P1346" i="15"/>
  <c r="P1350" i="15"/>
  <c r="P1354" i="15"/>
  <c r="P1358" i="15"/>
  <c r="P1362" i="15"/>
  <c r="P1366" i="15"/>
  <c r="P1370" i="15"/>
  <c r="P1374" i="15"/>
  <c r="O715" i="15"/>
  <c r="O719" i="15"/>
  <c r="O723" i="15"/>
  <c r="O727" i="15"/>
  <c r="O731" i="15"/>
  <c r="O735" i="15"/>
  <c r="O739" i="15"/>
  <c r="O743" i="15"/>
  <c r="O747" i="15"/>
  <c r="O751" i="15"/>
  <c r="O755" i="15"/>
  <c r="O759" i="15"/>
  <c r="O763" i="15"/>
  <c r="O767" i="15"/>
  <c r="O771" i="15"/>
  <c r="O775" i="15"/>
  <c r="O779" i="15"/>
  <c r="O783" i="15"/>
  <c r="O787" i="15"/>
  <c r="O791" i="15"/>
  <c r="O795" i="15"/>
  <c r="O799" i="15"/>
  <c r="O803" i="15"/>
  <c r="O807" i="15"/>
  <c r="O811" i="15"/>
  <c r="O815" i="15"/>
  <c r="O819" i="15"/>
  <c r="O823" i="15"/>
  <c r="O827" i="15"/>
  <c r="O831" i="15"/>
  <c r="O835" i="15"/>
  <c r="O839" i="15"/>
  <c r="O843" i="15"/>
  <c r="O847" i="15"/>
  <c r="O851" i="15"/>
  <c r="O855" i="15"/>
  <c r="O859" i="15"/>
  <c r="O863" i="15"/>
  <c r="O867" i="15"/>
  <c r="O871" i="15"/>
  <c r="O875" i="15"/>
  <c r="O879" i="15"/>
  <c r="O883" i="15"/>
  <c r="O887" i="15"/>
  <c r="O891" i="15"/>
  <c r="O895" i="15"/>
  <c r="O899" i="15"/>
  <c r="O903" i="15"/>
  <c r="O907" i="15"/>
  <c r="O911" i="15"/>
  <c r="O915" i="15"/>
  <c r="O919" i="15"/>
  <c r="O923" i="15"/>
  <c r="O927" i="15"/>
  <c r="O931" i="15"/>
  <c r="O935" i="15"/>
  <c r="O939" i="15"/>
  <c r="O943" i="15"/>
  <c r="O947" i="15"/>
  <c r="O951" i="15"/>
  <c r="O955" i="15"/>
  <c r="O959" i="15"/>
  <c r="O963" i="15"/>
  <c r="O967" i="15"/>
  <c r="O971" i="15"/>
  <c r="O975" i="15"/>
  <c r="O979" i="15"/>
  <c r="O983" i="15"/>
  <c r="O987" i="15"/>
  <c r="O991" i="15"/>
  <c r="O995" i="15"/>
  <c r="O999" i="15"/>
  <c r="O1003" i="15"/>
  <c r="O1007" i="15"/>
  <c r="O1011" i="15"/>
  <c r="O1015" i="15"/>
  <c r="O1019" i="15"/>
  <c r="O1023" i="15"/>
  <c r="O1027" i="15"/>
  <c r="O1031" i="15"/>
  <c r="O1035" i="15"/>
  <c r="O1039" i="15"/>
  <c r="O1043" i="15"/>
  <c r="O1047" i="15"/>
  <c r="O1051" i="15"/>
  <c r="O1055" i="15"/>
  <c r="O1059" i="15"/>
  <c r="O1063" i="15"/>
  <c r="O1067" i="15"/>
  <c r="O1071" i="15"/>
  <c r="O1075" i="15"/>
  <c r="O1079" i="15"/>
  <c r="O1083" i="15"/>
  <c r="O1087" i="15"/>
  <c r="O1091" i="15"/>
  <c r="O1095" i="15"/>
  <c r="O1099" i="15"/>
  <c r="O1103" i="15"/>
  <c r="O1107" i="15"/>
  <c r="O1111" i="15"/>
  <c r="O1115" i="15"/>
  <c r="O1119" i="15"/>
  <c r="O1123" i="15"/>
  <c r="O1127" i="15"/>
  <c r="O1131" i="15"/>
  <c r="O1135" i="15"/>
  <c r="O1139" i="15"/>
  <c r="O1143" i="15"/>
  <c r="O1147" i="15"/>
  <c r="O1151" i="15"/>
  <c r="O1155" i="15"/>
  <c r="O1159" i="15"/>
  <c r="O1163" i="15"/>
  <c r="O1167" i="15"/>
  <c r="O1171" i="15"/>
  <c r="O1175" i="15"/>
  <c r="O1179" i="15"/>
  <c r="O1183" i="15"/>
  <c r="O1187" i="15"/>
  <c r="O1191" i="15"/>
  <c r="O1195" i="15"/>
  <c r="O1199" i="15"/>
  <c r="O1203" i="15"/>
  <c r="O1207" i="15"/>
  <c r="O1211" i="15"/>
  <c r="O1215" i="15"/>
  <c r="O1219" i="15"/>
  <c r="O1223" i="15"/>
  <c r="O1227" i="15"/>
  <c r="O1231" i="15"/>
  <c r="O1235" i="15"/>
  <c r="O1239" i="15"/>
  <c r="O1243" i="15"/>
  <c r="O1247" i="15"/>
  <c r="O1251" i="15"/>
  <c r="O1255" i="15"/>
  <c r="O1259" i="15"/>
  <c r="O1263" i="15"/>
  <c r="O1267" i="15"/>
  <c r="O1271" i="15"/>
  <c r="O1275" i="15"/>
  <c r="O1279" i="15"/>
  <c r="O1283" i="15"/>
  <c r="O1287" i="15"/>
  <c r="O1291" i="15"/>
  <c r="O1295" i="15"/>
  <c r="O1299" i="15"/>
  <c r="O1303" i="15"/>
  <c r="O1307" i="15"/>
  <c r="O1311" i="15"/>
  <c r="O1315" i="15"/>
  <c r="O1319" i="15"/>
  <c r="O1323" i="15"/>
  <c r="O1327" i="15"/>
  <c r="O1331" i="15"/>
  <c r="O1335" i="15"/>
  <c r="O1339" i="15"/>
  <c r="O1343" i="15"/>
  <c r="O1347" i="15"/>
  <c r="O1351" i="15"/>
  <c r="O1355" i="15"/>
  <c r="O1359" i="15"/>
  <c r="O1363" i="15"/>
  <c r="O1367" i="15"/>
  <c r="O1371" i="15"/>
  <c r="P715" i="15"/>
  <c r="P719" i="15"/>
  <c r="P723" i="15"/>
  <c r="P727" i="15"/>
  <c r="P731" i="15"/>
  <c r="P735" i="15"/>
  <c r="P739" i="15"/>
  <c r="P743" i="15"/>
  <c r="P747" i="15"/>
  <c r="P751" i="15"/>
  <c r="P755" i="15"/>
  <c r="P759" i="15"/>
  <c r="P763" i="15"/>
  <c r="P767" i="15"/>
  <c r="P771" i="15"/>
  <c r="P775" i="15"/>
  <c r="P779" i="15"/>
  <c r="P783" i="15"/>
  <c r="P787" i="15"/>
  <c r="P791" i="15"/>
  <c r="P795" i="15"/>
  <c r="P799" i="15"/>
  <c r="P803" i="15"/>
  <c r="P807" i="15"/>
  <c r="P811" i="15"/>
  <c r="P815" i="15"/>
  <c r="P819" i="15"/>
  <c r="P823" i="15"/>
  <c r="P827" i="15"/>
  <c r="P831" i="15"/>
  <c r="P835" i="15"/>
  <c r="P839" i="15"/>
  <c r="P843" i="15"/>
  <c r="P847" i="15"/>
  <c r="P851" i="15"/>
  <c r="P855" i="15"/>
  <c r="P859" i="15"/>
  <c r="P863" i="15"/>
  <c r="P867" i="15"/>
  <c r="P871" i="15"/>
  <c r="P875" i="15"/>
  <c r="P879" i="15"/>
  <c r="P883" i="15"/>
  <c r="P887" i="15"/>
  <c r="P891" i="15"/>
  <c r="P895" i="15"/>
  <c r="P899" i="15"/>
  <c r="P903" i="15"/>
  <c r="P907" i="15"/>
  <c r="P911" i="15"/>
  <c r="P915" i="15"/>
  <c r="P919" i="15"/>
  <c r="P923" i="15"/>
  <c r="P927" i="15"/>
  <c r="P931" i="15"/>
  <c r="P935" i="15"/>
  <c r="P939" i="15"/>
  <c r="P943" i="15"/>
  <c r="P947" i="15"/>
  <c r="P951" i="15"/>
  <c r="P955" i="15"/>
  <c r="P959" i="15"/>
  <c r="P963" i="15"/>
  <c r="P967" i="15"/>
  <c r="P971" i="15"/>
  <c r="P975" i="15"/>
  <c r="P979" i="15"/>
  <c r="P983" i="15"/>
  <c r="P987" i="15"/>
  <c r="P991" i="15"/>
  <c r="P995" i="15"/>
  <c r="P999" i="15"/>
  <c r="P1003" i="15"/>
  <c r="P1007" i="15"/>
  <c r="P1011" i="15"/>
  <c r="P1015" i="15"/>
  <c r="P1019" i="15"/>
  <c r="P1023" i="15"/>
  <c r="P1027" i="15"/>
  <c r="P1031" i="15"/>
  <c r="P1035" i="15"/>
  <c r="P1039" i="15"/>
  <c r="P1043" i="15"/>
  <c r="P1047" i="15"/>
  <c r="P1051" i="15"/>
  <c r="P1055" i="15"/>
  <c r="P1059" i="15"/>
  <c r="P1063" i="15"/>
  <c r="P1067" i="15"/>
  <c r="P1071" i="15"/>
  <c r="P1075" i="15"/>
  <c r="P1079" i="15"/>
  <c r="P1083" i="15"/>
  <c r="P1087" i="15"/>
  <c r="P1091" i="15"/>
  <c r="P1095" i="15"/>
  <c r="P1099" i="15"/>
  <c r="P1103" i="15"/>
  <c r="P1107" i="15"/>
  <c r="P1111" i="15"/>
  <c r="P1115" i="15"/>
  <c r="P1119" i="15"/>
  <c r="P1123" i="15"/>
  <c r="P1127" i="15"/>
  <c r="P1131" i="15"/>
  <c r="P1135" i="15"/>
  <c r="P1139" i="15"/>
  <c r="P1143" i="15"/>
  <c r="P1147" i="15"/>
  <c r="P1151" i="15"/>
  <c r="P1155" i="15"/>
  <c r="P1159" i="15"/>
  <c r="P1163" i="15"/>
  <c r="P1167" i="15"/>
  <c r="P1171" i="15"/>
  <c r="P1175" i="15"/>
  <c r="P1179" i="15"/>
  <c r="P1183" i="15"/>
  <c r="P1187" i="15"/>
  <c r="P1191" i="15"/>
  <c r="P1195" i="15"/>
  <c r="P1199" i="15"/>
  <c r="P1203" i="15"/>
  <c r="P1207" i="15"/>
  <c r="P1211" i="15"/>
  <c r="P1215" i="15"/>
  <c r="P1219" i="15"/>
  <c r="P1223" i="15"/>
  <c r="P1227" i="15"/>
  <c r="P1231" i="15"/>
  <c r="P1235" i="15"/>
  <c r="P1239" i="15"/>
  <c r="P1243" i="15"/>
  <c r="P1247" i="15"/>
  <c r="P1251" i="15"/>
  <c r="P1255" i="15"/>
  <c r="P1259" i="15"/>
  <c r="P1263" i="15"/>
  <c r="P1267" i="15"/>
  <c r="P1271" i="15"/>
  <c r="P1275" i="15"/>
  <c r="P1279" i="15"/>
  <c r="P1283" i="15"/>
  <c r="P1287" i="15"/>
  <c r="P1291" i="15"/>
  <c r="P1295" i="15"/>
  <c r="P1299" i="15"/>
  <c r="P1303" i="15"/>
  <c r="P1307" i="15"/>
  <c r="P1311" i="15"/>
  <c r="P1315" i="15"/>
  <c r="P1319" i="15"/>
  <c r="P1323" i="15"/>
  <c r="P1327" i="15"/>
  <c r="P1331" i="15"/>
  <c r="P1335" i="15"/>
  <c r="P1339" i="15"/>
  <c r="P1343" i="15"/>
  <c r="P1347" i="15"/>
  <c r="P1351" i="15"/>
  <c r="P1355" i="15"/>
  <c r="P1359" i="15"/>
  <c r="P1363" i="15"/>
  <c r="P1367" i="15"/>
  <c r="P1371" i="15"/>
  <c r="B128" i="15"/>
  <c r="O716" i="15"/>
  <c r="O720" i="15"/>
  <c r="O724" i="15"/>
  <c r="O728" i="15"/>
  <c r="O732" i="15"/>
  <c r="O736" i="15"/>
  <c r="O740" i="15"/>
  <c r="O744" i="15"/>
  <c r="O748" i="15"/>
  <c r="O752" i="15"/>
  <c r="O756" i="15"/>
  <c r="O760" i="15"/>
  <c r="O764" i="15"/>
  <c r="O768" i="15"/>
  <c r="O772" i="15"/>
  <c r="O776" i="15"/>
  <c r="O780" i="15"/>
  <c r="O784" i="15"/>
  <c r="O788" i="15"/>
  <c r="O792" i="15"/>
  <c r="O796" i="15"/>
  <c r="O800" i="15"/>
  <c r="O804" i="15"/>
  <c r="O808" i="15"/>
  <c r="O812" i="15"/>
  <c r="O816" i="15"/>
  <c r="O820" i="15"/>
  <c r="O824" i="15"/>
  <c r="O828" i="15"/>
  <c r="O832" i="15"/>
  <c r="O836" i="15"/>
  <c r="O840" i="15"/>
  <c r="O844" i="15"/>
  <c r="O848" i="15"/>
  <c r="O852" i="15"/>
  <c r="O856" i="15"/>
  <c r="O860" i="15"/>
  <c r="O864" i="15"/>
  <c r="O868" i="15"/>
  <c r="O872" i="15"/>
  <c r="O876" i="15"/>
  <c r="O880" i="15"/>
  <c r="O884" i="15"/>
  <c r="O888" i="15"/>
  <c r="O892" i="15"/>
  <c r="O896" i="15"/>
  <c r="O900" i="15"/>
  <c r="O904" i="15"/>
  <c r="O908" i="15"/>
  <c r="O912" i="15"/>
  <c r="O916" i="15"/>
  <c r="O920" i="15"/>
  <c r="O924" i="15"/>
  <c r="O928" i="15"/>
  <c r="O932" i="15"/>
  <c r="O936" i="15"/>
  <c r="O940" i="15"/>
  <c r="O944" i="15"/>
  <c r="O948" i="15"/>
  <c r="O952" i="15"/>
  <c r="O956" i="15"/>
  <c r="O960" i="15"/>
  <c r="O964" i="15"/>
  <c r="O968" i="15"/>
  <c r="O972" i="15"/>
  <c r="O976" i="15"/>
  <c r="O980" i="15"/>
  <c r="O984" i="15"/>
  <c r="O988" i="15"/>
  <c r="O992" i="15"/>
  <c r="O996" i="15"/>
  <c r="O1000" i="15"/>
  <c r="O1004" i="15"/>
  <c r="O1008" i="15"/>
  <c r="O1012" i="15"/>
  <c r="O1016" i="15"/>
  <c r="O1020" i="15"/>
  <c r="O1024" i="15"/>
  <c r="O1028" i="15"/>
  <c r="O1032" i="15"/>
  <c r="O1036" i="15"/>
  <c r="O1040" i="15"/>
  <c r="O1044" i="15"/>
  <c r="O1048" i="15"/>
  <c r="O1052" i="15"/>
  <c r="O1056" i="15"/>
  <c r="O1060" i="15"/>
  <c r="O1064" i="15"/>
  <c r="O1068" i="15"/>
  <c r="O1072" i="15"/>
  <c r="O1076" i="15"/>
  <c r="O1080" i="15"/>
  <c r="O1084" i="15"/>
  <c r="O1088" i="15"/>
  <c r="O1092" i="15"/>
  <c r="O1096" i="15"/>
  <c r="O1100" i="15"/>
  <c r="O1104" i="15"/>
  <c r="O1108" i="15"/>
  <c r="O1112" i="15"/>
  <c r="O1116" i="15"/>
  <c r="O1120" i="15"/>
  <c r="O1124" i="15"/>
  <c r="O1128" i="15"/>
  <c r="O1132" i="15"/>
  <c r="O1136" i="15"/>
  <c r="O1140" i="15"/>
  <c r="O1144" i="15"/>
  <c r="O1148" i="15"/>
  <c r="O1152" i="15"/>
  <c r="O1156" i="15"/>
  <c r="O1160" i="15"/>
  <c r="O1164" i="15"/>
  <c r="O1168" i="15"/>
  <c r="O1172" i="15"/>
  <c r="O1176" i="15"/>
  <c r="O1180" i="15"/>
  <c r="O1184" i="15"/>
  <c r="O1188" i="15"/>
  <c r="O1192" i="15"/>
  <c r="O1196" i="15"/>
  <c r="O1200" i="15"/>
  <c r="O1204" i="15"/>
  <c r="O1208" i="15"/>
  <c r="O1212" i="15"/>
  <c r="O1216" i="15"/>
  <c r="O1220" i="15"/>
  <c r="O1224" i="15"/>
  <c r="O1228" i="15"/>
  <c r="O1232" i="15"/>
  <c r="O1236" i="15"/>
  <c r="O1240" i="15"/>
  <c r="O1244" i="15"/>
  <c r="O1248" i="15"/>
  <c r="O1252" i="15"/>
  <c r="O1256" i="15"/>
  <c r="O1260" i="15"/>
  <c r="O1264" i="15"/>
  <c r="O1268" i="15"/>
  <c r="O1272" i="15"/>
  <c r="O1276" i="15"/>
  <c r="O1280" i="15"/>
  <c r="O1284" i="15"/>
  <c r="O1288" i="15"/>
  <c r="O1292" i="15"/>
  <c r="O1296" i="15"/>
  <c r="O1300" i="15"/>
  <c r="O1304" i="15"/>
  <c r="O1308" i="15"/>
  <c r="O1312" i="15"/>
  <c r="O1316" i="15"/>
  <c r="O1320" i="15"/>
  <c r="O1324" i="15"/>
  <c r="O1328" i="15"/>
  <c r="O1332" i="15"/>
  <c r="O1336" i="15"/>
  <c r="O1340" i="15"/>
  <c r="O1344" i="15"/>
  <c r="O1348" i="15"/>
  <c r="O1352" i="15"/>
  <c r="O1356" i="15"/>
  <c r="O1360" i="15"/>
  <c r="O1364" i="15"/>
  <c r="O1368" i="15"/>
  <c r="O1372" i="15"/>
  <c r="P1375" i="15"/>
  <c r="P1379" i="15"/>
  <c r="P1383" i="15"/>
  <c r="P1387" i="15"/>
  <c r="P1391" i="15"/>
  <c r="P1395" i="15"/>
  <c r="P1399" i="15"/>
  <c r="P1403" i="15"/>
  <c r="P1407" i="15"/>
  <c r="P1411" i="15"/>
  <c r="P1415" i="15"/>
  <c r="P1419" i="15"/>
  <c r="P1423" i="15"/>
  <c r="P1427" i="15"/>
  <c r="P1431" i="15"/>
  <c r="P1435" i="15"/>
  <c r="P1439" i="15"/>
  <c r="P1443" i="15"/>
  <c r="P1447" i="15"/>
  <c r="P1451" i="15"/>
  <c r="P1455" i="15"/>
  <c r="P1459" i="15"/>
  <c r="P1463" i="15"/>
  <c r="P1467" i="15"/>
  <c r="P1471" i="15"/>
  <c r="P1475" i="15"/>
  <c r="P1479" i="15"/>
  <c r="P1483" i="15"/>
  <c r="P1487" i="15"/>
  <c r="P1491" i="15"/>
  <c r="P1495" i="15"/>
  <c r="P1499" i="15"/>
  <c r="P1503" i="15"/>
  <c r="P1507" i="15"/>
  <c r="P1511" i="15"/>
  <c r="P1515" i="15"/>
  <c r="P1519" i="15"/>
  <c r="P1523" i="15"/>
  <c r="P1527" i="15"/>
  <c r="P1531" i="15"/>
  <c r="P1535" i="15"/>
  <c r="P1539" i="15"/>
  <c r="P1543" i="15"/>
  <c r="P1547" i="15"/>
  <c r="P1551" i="15"/>
  <c r="P1555" i="15"/>
  <c r="P1559" i="15"/>
  <c r="P1563" i="15"/>
  <c r="P1567" i="15"/>
  <c r="P1571" i="15"/>
  <c r="P1575" i="15"/>
  <c r="P1579" i="15"/>
  <c r="P1583" i="15"/>
  <c r="P1587" i="15"/>
  <c r="P1591" i="15"/>
  <c r="P1595" i="15"/>
  <c r="P1599" i="15"/>
  <c r="P1603" i="15"/>
  <c r="P1607" i="15"/>
  <c r="P1611" i="15"/>
  <c r="P1615" i="15"/>
  <c r="P1619" i="15"/>
  <c r="P1623" i="15"/>
  <c r="P1627" i="15"/>
  <c r="P1631" i="15"/>
  <c r="P1635" i="15"/>
  <c r="P1639" i="15"/>
  <c r="P1643" i="15"/>
  <c r="P1647" i="15"/>
  <c r="P1651" i="15"/>
  <c r="P1655" i="15"/>
  <c r="P1659" i="15"/>
  <c r="P1663" i="15"/>
  <c r="P1667" i="15"/>
  <c r="P1671" i="15"/>
  <c r="P1675" i="15"/>
  <c r="P1679" i="15"/>
  <c r="P1683" i="15"/>
  <c r="P1687" i="15"/>
  <c r="P1691" i="15"/>
  <c r="P1695" i="15"/>
  <c r="P1699" i="15"/>
  <c r="P1703" i="15"/>
  <c r="P1707" i="15"/>
  <c r="P1711" i="15"/>
  <c r="P1715" i="15"/>
  <c r="P1719" i="15"/>
  <c r="P1723" i="15"/>
  <c r="P1727" i="15"/>
  <c r="P1731" i="15"/>
  <c r="P1735" i="15"/>
  <c r="P1739" i="15"/>
  <c r="P1743" i="15"/>
  <c r="P1747" i="15"/>
  <c r="P1751" i="15"/>
  <c r="P1755" i="15"/>
  <c r="P1759" i="15"/>
  <c r="P1763" i="15"/>
  <c r="P1767" i="15"/>
  <c r="P1771" i="15"/>
  <c r="P1775" i="15"/>
  <c r="P1779" i="15"/>
  <c r="P1783" i="15"/>
  <c r="P1787" i="15"/>
  <c r="P1791" i="15"/>
  <c r="P1795" i="15"/>
  <c r="P1799" i="15"/>
  <c r="P1803" i="15"/>
  <c r="P1807" i="15"/>
  <c r="P1811" i="15"/>
  <c r="P1815" i="15"/>
  <c r="P1819" i="15"/>
  <c r="P1823" i="15"/>
  <c r="P1827" i="15"/>
  <c r="P1831" i="15"/>
  <c r="P1835" i="15"/>
  <c r="P1839" i="15"/>
  <c r="P1843" i="15"/>
  <c r="P1847" i="15"/>
  <c r="P1851" i="15"/>
  <c r="P1855" i="15"/>
  <c r="P1859" i="15"/>
  <c r="P1863" i="15"/>
  <c r="P1867" i="15"/>
  <c r="P1871" i="15"/>
  <c r="P1875" i="15"/>
  <c r="P1879" i="15"/>
  <c r="P1883" i="15"/>
  <c r="P1887" i="15"/>
  <c r="P1891" i="15"/>
  <c r="P1895" i="15"/>
  <c r="P1899" i="15"/>
  <c r="P1903" i="15"/>
  <c r="P1907" i="15"/>
  <c r="P1911" i="15"/>
  <c r="P1915" i="15"/>
  <c r="P1919" i="15"/>
  <c r="P1923" i="15"/>
  <c r="P1927" i="15"/>
  <c r="P1931" i="15"/>
  <c r="P1935" i="15"/>
  <c r="P1939" i="15"/>
  <c r="P1943" i="15"/>
  <c r="P1947" i="15"/>
  <c r="P1951" i="15"/>
  <c r="P1955" i="15"/>
  <c r="P1959" i="15"/>
  <c r="P1963" i="15"/>
  <c r="P1967" i="15"/>
  <c r="P1971" i="15"/>
  <c r="P1975" i="15"/>
  <c r="P1979" i="15"/>
  <c r="P1983" i="15"/>
  <c r="P1987" i="15"/>
  <c r="P1991" i="15"/>
  <c r="P1995" i="15"/>
  <c r="P1999" i="15"/>
  <c r="P2003" i="15"/>
  <c r="P2007" i="15"/>
  <c r="P2011" i="15"/>
  <c r="P2015" i="15"/>
  <c r="P2019" i="15"/>
  <c r="P2023" i="15"/>
  <c r="P2027" i="15"/>
  <c r="P2031" i="15"/>
  <c r="P2035" i="15"/>
  <c r="P2039" i="15"/>
  <c r="P2043" i="15"/>
  <c r="P2047" i="15"/>
  <c r="P2051" i="15"/>
  <c r="P2055" i="15"/>
  <c r="P2059" i="15"/>
  <c r="P2063" i="15"/>
  <c r="P2067" i="15"/>
  <c r="P2071" i="15"/>
  <c r="P2075" i="15"/>
  <c r="P2079" i="15"/>
  <c r="P2083" i="15"/>
  <c r="P2087" i="15"/>
  <c r="P2091" i="15"/>
  <c r="P2095" i="15"/>
  <c r="P2099" i="15"/>
  <c r="P2103" i="15"/>
  <c r="P2107" i="15"/>
  <c r="P2111" i="15"/>
  <c r="P2115" i="15"/>
  <c r="P2119" i="15"/>
  <c r="P2123" i="15"/>
  <c r="P2127" i="15"/>
  <c r="P2131" i="15"/>
  <c r="P2135" i="15"/>
  <c r="P2139" i="15"/>
  <c r="P2143" i="15"/>
  <c r="P2147" i="15"/>
  <c r="P2151" i="15"/>
  <c r="P2155" i="15"/>
  <c r="P2159" i="15"/>
  <c r="P2163" i="15"/>
  <c r="P2167" i="15"/>
  <c r="P2171" i="15"/>
  <c r="P2175" i="15"/>
  <c r="P2179" i="15"/>
  <c r="P2183" i="15"/>
  <c r="P2187" i="15"/>
  <c r="P2191" i="15"/>
  <c r="P2195" i="15"/>
  <c r="P2199" i="15"/>
  <c r="P2203" i="15"/>
  <c r="P2207" i="15"/>
  <c r="P2211" i="15"/>
  <c r="P2215" i="15"/>
  <c r="P2219" i="15"/>
  <c r="P2223" i="15"/>
  <c r="P2227" i="15"/>
  <c r="P2231" i="15"/>
  <c r="P2235" i="15"/>
  <c r="P2239" i="15"/>
  <c r="P2243" i="15"/>
  <c r="P2247" i="15"/>
  <c r="P2251" i="15"/>
  <c r="P2255" i="15"/>
  <c r="P2259" i="15"/>
  <c r="P2263" i="15"/>
  <c r="P2267" i="15"/>
  <c r="P2271" i="15"/>
  <c r="P2275" i="15"/>
  <c r="P2279" i="15"/>
  <c r="P2283" i="15"/>
  <c r="P2287" i="15"/>
  <c r="P2291" i="15"/>
  <c r="P2295" i="15"/>
  <c r="P2299" i="15"/>
  <c r="P2303" i="15"/>
  <c r="P2307" i="15"/>
  <c r="P2311" i="15"/>
  <c r="P2315" i="15"/>
  <c r="P2319" i="15"/>
  <c r="P2323" i="15"/>
  <c r="P2327" i="15"/>
  <c r="P2331" i="15"/>
  <c r="P2335" i="15"/>
  <c r="P2339" i="15"/>
  <c r="P2343" i="15"/>
  <c r="P2347" i="15"/>
  <c r="P2351" i="15"/>
  <c r="P2355" i="15"/>
  <c r="P2359" i="15"/>
  <c r="P2363" i="15"/>
  <c r="P2367" i="15"/>
  <c r="P2371" i="15"/>
  <c r="P2375" i="15"/>
  <c r="P2379" i="15"/>
  <c r="P2383" i="15"/>
  <c r="P2387" i="15"/>
  <c r="P2391" i="15"/>
  <c r="P2395" i="15"/>
  <c r="P2399" i="15"/>
  <c r="P2403" i="15"/>
  <c r="P2407" i="15"/>
  <c r="P2411" i="15"/>
  <c r="P2415" i="15"/>
  <c r="P2419" i="15"/>
  <c r="P2423" i="15"/>
  <c r="P2427" i="15"/>
  <c r="P2431" i="15"/>
  <c r="P2435" i="15"/>
  <c r="P2439" i="15"/>
  <c r="P2443" i="15"/>
  <c r="P2447" i="15"/>
  <c r="P2451" i="15"/>
  <c r="P2455" i="15"/>
  <c r="P2459" i="15"/>
  <c r="P2463" i="15"/>
  <c r="P2467" i="15"/>
  <c r="P2471" i="15"/>
  <c r="P2475" i="15"/>
  <c r="P2479" i="15"/>
  <c r="P2483" i="15"/>
  <c r="P2487" i="15"/>
  <c r="P2491" i="15"/>
  <c r="P2495" i="15"/>
  <c r="P2499" i="15"/>
  <c r="P2503" i="15"/>
  <c r="P2507" i="15"/>
  <c r="P2511" i="15"/>
  <c r="O1376" i="15"/>
  <c r="O1380" i="15"/>
  <c r="O1384" i="15"/>
  <c r="O1388" i="15"/>
  <c r="O1392" i="15"/>
  <c r="O1396" i="15"/>
  <c r="O1400" i="15"/>
  <c r="O1404" i="15"/>
  <c r="O1408" i="15"/>
  <c r="O1412" i="15"/>
  <c r="O1416" i="15"/>
  <c r="O1420" i="15"/>
  <c r="O1424" i="15"/>
  <c r="O1428" i="15"/>
  <c r="O1432" i="15"/>
  <c r="O1436" i="15"/>
  <c r="O1440" i="15"/>
  <c r="O1444" i="15"/>
  <c r="O1448" i="15"/>
  <c r="O1452" i="15"/>
  <c r="O1456" i="15"/>
  <c r="O1460" i="15"/>
  <c r="O1464" i="15"/>
  <c r="O1468" i="15"/>
  <c r="O1472" i="15"/>
  <c r="O1476" i="15"/>
  <c r="O1480" i="15"/>
  <c r="O1484" i="15"/>
  <c r="O1488" i="15"/>
  <c r="O1492" i="15"/>
  <c r="O1496" i="15"/>
  <c r="O1500" i="15"/>
  <c r="O1504" i="15"/>
  <c r="O1508" i="15"/>
  <c r="O1512" i="15"/>
  <c r="O1516" i="15"/>
  <c r="O1520" i="15"/>
  <c r="O1524" i="15"/>
  <c r="O1528" i="15"/>
  <c r="O1532" i="15"/>
  <c r="O1536" i="15"/>
  <c r="O1540" i="15"/>
  <c r="O1544" i="15"/>
  <c r="O1548" i="15"/>
  <c r="O1552" i="15"/>
  <c r="O1556" i="15"/>
  <c r="O1560" i="15"/>
  <c r="O1564" i="15"/>
  <c r="O1568" i="15"/>
  <c r="O1572" i="15"/>
  <c r="O1576" i="15"/>
  <c r="O1580" i="15"/>
  <c r="O1584" i="15"/>
  <c r="O1588" i="15"/>
  <c r="O1592" i="15"/>
  <c r="O1596" i="15"/>
  <c r="O1600" i="15"/>
  <c r="O1604" i="15"/>
  <c r="O1608" i="15"/>
  <c r="O1612" i="15"/>
  <c r="O1616" i="15"/>
  <c r="O1620" i="15"/>
  <c r="O1624" i="15"/>
  <c r="O1628" i="15"/>
  <c r="O1632" i="15"/>
  <c r="O1636" i="15"/>
  <c r="O1640" i="15"/>
  <c r="O1644" i="15"/>
  <c r="O1648" i="15"/>
  <c r="O1652" i="15"/>
  <c r="O1656" i="15"/>
  <c r="O1660" i="15"/>
  <c r="O1664" i="15"/>
  <c r="O1668" i="15"/>
  <c r="O1672" i="15"/>
  <c r="O1676" i="15"/>
  <c r="O1680" i="15"/>
  <c r="O1684" i="15"/>
  <c r="O1688" i="15"/>
  <c r="O1692" i="15"/>
  <c r="O1696" i="15"/>
  <c r="O1700" i="15"/>
  <c r="O1704" i="15"/>
  <c r="O1708" i="15"/>
  <c r="O1712" i="15"/>
  <c r="O1716" i="15"/>
  <c r="O1720" i="15"/>
  <c r="O1724" i="15"/>
  <c r="O1728" i="15"/>
  <c r="O1732" i="15"/>
  <c r="O1736" i="15"/>
  <c r="O1740" i="15"/>
  <c r="O1744" i="15"/>
  <c r="O1748" i="15"/>
  <c r="O1752" i="15"/>
  <c r="O1756" i="15"/>
  <c r="O1760" i="15"/>
  <c r="O1764" i="15"/>
  <c r="O1768" i="15"/>
  <c r="O1772" i="15"/>
  <c r="O1776" i="15"/>
  <c r="O1780" i="15"/>
  <c r="O1784" i="15"/>
  <c r="O1788" i="15"/>
  <c r="O1792" i="15"/>
  <c r="O1796" i="15"/>
  <c r="O1800" i="15"/>
  <c r="O1804" i="15"/>
  <c r="O1808" i="15"/>
  <c r="O1812" i="15"/>
  <c r="O1816" i="15"/>
  <c r="O1820" i="15"/>
  <c r="O1824" i="15"/>
  <c r="O1828" i="15"/>
  <c r="O1832" i="15"/>
  <c r="O1836" i="15"/>
  <c r="O1840" i="15"/>
  <c r="O1844" i="15"/>
  <c r="O1848" i="15"/>
  <c r="O1852" i="15"/>
  <c r="O1856" i="15"/>
  <c r="O1860" i="15"/>
  <c r="O1864" i="15"/>
  <c r="O1868" i="15"/>
  <c r="O1872" i="15"/>
  <c r="O1876" i="15"/>
  <c r="O1880" i="15"/>
  <c r="O1884" i="15"/>
  <c r="O1888" i="15"/>
  <c r="O1892" i="15"/>
  <c r="O1896" i="15"/>
  <c r="O1900" i="15"/>
  <c r="O1904" i="15"/>
  <c r="O1908" i="15"/>
  <c r="O1912" i="15"/>
  <c r="O1916" i="15"/>
  <c r="O1920" i="15"/>
  <c r="O1924" i="15"/>
  <c r="O1928" i="15"/>
  <c r="O1932" i="15"/>
  <c r="O1936" i="15"/>
  <c r="O1940" i="15"/>
  <c r="O1944" i="15"/>
  <c r="O1948" i="15"/>
  <c r="O1952" i="15"/>
  <c r="O1956" i="15"/>
  <c r="O1960" i="15"/>
  <c r="O1964" i="15"/>
  <c r="O1968" i="15"/>
  <c r="O1972" i="15"/>
  <c r="O1976" i="15"/>
  <c r="O1980" i="15"/>
  <c r="O1984" i="15"/>
  <c r="O1988" i="15"/>
  <c r="O1992" i="15"/>
  <c r="O1996" i="15"/>
  <c r="O2000" i="15"/>
  <c r="O2004" i="15"/>
  <c r="O2008" i="15"/>
  <c r="O2012" i="15"/>
  <c r="O2016" i="15"/>
  <c r="O2020" i="15"/>
  <c r="O2024" i="15"/>
  <c r="O2028" i="15"/>
  <c r="O2032" i="15"/>
  <c r="O2036" i="15"/>
  <c r="O2040" i="15"/>
  <c r="O2044" i="15"/>
  <c r="O2048" i="15"/>
  <c r="O2052" i="15"/>
  <c r="O2056" i="15"/>
  <c r="O2060" i="15"/>
  <c r="O2064" i="15"/>
  <c r="O2068" i="15"/>
  <c r="O2072" i="15"/>
  <c r="O2076" i="15"/>
  <c r="O2080" i="15"/>
  <c r="O2084" i="15"/>
  <c r="O2088" i="15"/>
  <c r="O2092" i="15"/>
  <c r="O2096" i="15"/>
  <c r="O2100" i="15"/>
  <c r="O2104" i="15"/>
  <c r="O2108" i="15"/>
  <c r="O2112" i="15"/>
  <c r="O2116" i="15"/>
  <c r="O2120" i="15"/>
  <c r="O2124" i="15"/>
  <c r="O2128" i="15"/>
  <c r="O2132" i="15"/>
  <c r="O2136" i="15"/>
  <c r="O2140" i="15"/>
  <c r="O2144" i="15"/>
  <c r="O2148" i="15"/>
  <c r="O2152" i="15"/>
  <c r="O2156" i="15"/>
  <c r="O2160" i="15"/>
  <c r="O2164" i="15"/>
  <c r="O2168" i="15"/>
  <c r="O2172" i="15"/>
  <c r="O2176" i="15"/>
  <c r="O2180" i="15"/>
  <c r="O2184" i="15"/>
  <c r="O2188" i="15"/>
  <c r="O2192" i="15"/>
  <c r="O2196" i="15"/>
  <c r="O2200" i="15"/>
  <c r="O2204" i="15"/>
  <c r="O2208" i="15"/>
  <c r="O2212" i="15"/>
  <c r="O2216" i="15"/>
  <c r="O2220" i="15"/>
  <c r="O2224" i="15"/>
  <c r="O2228" i="15"/>
  <c r="O2232" i="15"/>
  <c r="O2236" i="15"/>
  <c r="O2240" i="15"/>
  <c r="O2244" i="15"/>
  <c r="O2248" i="15"/>
  <c r="O2252" i="15"/>
  <c r="O2256" i="15"/>
  <c r="O2260" i="15"/>
  <c r="O2264" i="15"/>
  <c r="O2268" i="15"/>
  <c r="O2272" i="15"/>
  <c r="O2276" i="15"/>
  <c r="O2280" i="15"/>
  <c r="O2284" i="15"/>
  <c r="O2288" i="15"/>
  <c r="O2292" i="15"/>
  <c r="O2296" i="15"/>
  <c r="O2300" i="15"/>
  <c r="O2304" i="15"/>
  <c r="O2308" i="15"/>
  <c r="O2312" i="15"/>
  <c r="O2316" i="15"/>
  <c r="O2320" i="15"/>
  <c r="O2324" i="15"/>
  <c r="O2328" i="15"/>
  <c r="O2332" i="15"/>
  <c r="O2336" i="15"/>
  <c r="O2340" i="15"/>
  <c r="O2344" i="15"/>
  <c r="O2348" i="15"/>
  <c r="O2352" i="15"/>
  <c r="O2356" i="15"/>
  <c r="O2360" i="15"/>
  <c r="O2364" i="15"/>
  <c r="O2368" i="15"/>
  <c r="O2372" i="15"/>
  <c r="O2376" i="15"/>
  <c r="O2380" i="15"/>
  <c r="O2384" i="15"/>
  <c r="O2388" i="15"/>
  <c r="O2392" i="15"/>
  <c r="O2396" i="15"/>
  <c r="O2400" i="15"/>
  <c r="O2404" i="15"/>
  <c r="O2408" i="15"/>
  <c r="O2412" i="15"/>
  <c r="O2416" i="15"/>
  <c r="O2420" i="15"/>
  <c r="O2424" i="15"/>
  <c r="O2428" i="15"/>
  <c r="O2432" i="15"/>
  <c r="O2436" i="15"/>
  <c r="O2440" i="15"/>
  <c r="O2444" i="15"/>
  <c r="O2448" i="15"/>
  <c r="O2452" i="15"/>
  <c r="O2456" i="15"/>
  <c r="O2460" i="15"/>
  <c r="O2464" i="15"/>
  <c r="O2468" i="15"/>
  <c r="O2472" i="15"/>
  <c r="O2476" i="15"/>
  <c r="O2480" i="15"/>
  <c r="O2484" i="15"/>
  <c r="O2488" i="15"/>
  <c r="O2492" i="15"/>
  <c r="O2496" i="15"/>
  <c r="O2500" i="15"/>
  <c r="O2504" i="15"/>
  <c r="O2508" i="15"/>
  <c r="O2512" i="15"/>
  <c r="P1376" i="15"/>
  <c r="P1380" i="15"/>
  <c r="P1384" i="15"/>
  <c r="P1388" i="15"/>
  <c r="P1392" i="15"/>
  <c r="P1396" i="15"/>
  <c r="P1400" i="15"/>
  <c r="P1404" i="15"/>
  <c r="P1408" i="15"/>
  <c r="P1412" i="15"/>
  <c r="P1416" i="15"/>
  <c r="P1420" i="15"/>
  <c r="P1424" i="15"/>
  <c r="P1428" i="15"/>
  <c r="P1432" i="15"/>
  <c r="P1436" i="15"/>
  <c r="P1440" i="15"/>
  <c r="P1444" i="15"/>
  <c r="P1448" i="15"/>
  <c r="P1452" i="15"/>
  <c r="P1456" i="15"/>
  <c r="P1460" i="15"/>
  <c r="P1464" i="15"/>
  <c r="P1468" i="15"/>
  <c r="P1472" i="15"/>
  <c r="P1476" i="15"/>
  <c r="P1480" i="15"/>
  <c r="P1484" i="15"/>
  <c r="P1488" i="15"/>
  <c r="P1492" i="15"/>
  <c r="P1496" i="15"/>
  <c r="P1500" i="15"/>
  <c r="P1504" i="15"/>
  <c r="P1508" i="15"/>
  <c r="P1512" i="15"/>
  <c r="P1516" i="15"/>
  <c r="P1520" i="15"/>
  <c r="P1524" i="15"/>
  <c r="P1528" i="15"/>
  <c r="P1532" i="15"/>
  <c r="P1536" i="15"/>
  <c r="P1540" i="15"/>
  <c r="P1544" i="15"/>
  <c r="P1548" i="15"/>
  <c r="P1552" i="15"/>
  <c r="P1556" i="15"/>
  <c r="P1560" i="15"/>
  <c r="P1564" i="15"/>
  <c r="P1568" i="15"/>
  <c r="P1572" i="15"/>
  <c r="P1576" i="15"/>
  <c r="P1580" i="15"/>
  <c r="P1584" i="15"/>
  <c r="P1588" i="15"/>
  <c r="P1592" i="15"/>
  <c r="P1596" i="15"/>
  <c r="P1600" i="15"/>
  <c r="P1604" i="15"/>
  <c r="P1608" i="15"/>
  <c r="P1612" i="15"/>
  <c r="P1616" i="15"/>
  <c r="P1620" i="15"/>
  <c r="P1624" i="15"/>
  <c r="P1628" i="15"/>
  <c r="P1632" i="15"/>
  <c r="P1636" i="15"/>
  <c r="P1640" i="15"/>
  <c r="P1644" i="15"/>
  <c r="P1648" i="15"/>
  <c r="P1652" i="15"/>
  <c r="P1656" i="15"/>
  <c r="P1660" i="15"/>
  <c r="P1664" i="15"/>
  <c r="P1668" i="15"/>
  <c r="P1672" i="15"/>
  <c r="P1676" i="15"/>
  <c r="P1680" i="15"/>
  <c r="P1684" i="15"/>
  <c r="P1688" i="15"/>
  <c r="P1692" i="15"/>
  <c r="P1696" i="15"/>
  <c r="P1700" i="15"/>
  <c r="P1704" i="15"/>
  <c r="P1708" i="15"/>
  <c r="P1712" i="15"/>
  <c r="P1716" i="15"/>
  <c r="P1720" i="15"/>
  <c r="P1724" i="15"/>
  <c r="P1728" i="15"/>
  <c r="P1732" i="15"/>
  <c r="P1736" i="15"/>
  <c r="P1740" i="15"/>
  <c r="P1744" i="15"/>
  <c r="P1748" i="15"/>
  <c r="P1752" i="15"/>
  <c r="P1756" i="15"/>
  <c r="P1760" i="15"/>
  <c r="P1764" i="15"/>
  <c r="P1768" i="15"/>
  <c r="P1772" i="15"/>
  <c r="P1776" i="15"/>
  <c r="P1780" i="15"/>
  <c r="P1784" i="15"/>
  <c r="P1788" i="15"/>
  <c r="P1792" i="15"/>
  <c r="P1796" i="15"/>
  <c r="P1800" i="15"/>
  <c r="P1804" i="15"/>
  <c r="P1808" i="15"/>
  <c r="P1812" i="15"/>
  <c r="P1816" i="15"/>
  <c r="P1820" i="15"/>
  <c r="P1824" i="15"/>
  <c r="P1828" i="15"/>
  <c r="P1832" i="15"/>
  <c r="P1836" i="15"/>
  <c r="P1840" i="15"/>
  <c r="P1844" i="15"/>
  <c r="P1848" i="15"/>
  <c r="P1852" i="15"/>
  <c r="P1856" i="15"/>
  <c r="P1860" i="15"/>
  <c r="P1864" i="15"/>
  <c r="P1868" i="15"/>
  <c r="P1872" i="15"/>
  <c r="P1876" i="15"/>
  <c r="P1880" i="15"/>
  <c r="P1884" i="15"/>
  <c r="P1888" i="15"/>
  <c r="P1892" i="15"/>
  <c r="P1896" i="15"/>
  <c r="P1900" i="15"/>
  <c r="P1904" i="15"/>
  <c r="P1908" i="15"/>
  <c r="P1912" i="15"/>
  <c r="P1916" i="15"/>
  <c r="P1920" i="15"/>
  <c r="P1924" i="15"/>
  <c r="P1928" i="15"/>
  <c r="P1932" i="15"/>
  <c r="P1936" i="15"/>
  <c r="P1940" i="15"/>
  <c r="P1944" i="15"/>
  <c r="P1948" i="15"/>
  <c r="P1952" i="15"/>
  <c r="P1956" i="15"/>
  <c r="P1960" i="15"/>
  <c r="P1964" i="15"/>
  <c r="P1968" i="15"/>
  <c r="P1972" i="15"/>
  <c r="P1976" i="15"/>
  <c r="P1980" i="15"/>
  <c r="P1984" i="15"/>
  <c r="P1988" i="15"/>
  <c r="P1992" i="15"/>
  <c r="P1996" i="15"/>
  <c r="P2000" i="15"/>
  <c r="P2004" i="15"/>
  <c r="P2008" i="15"/>
  <c r="P2012" i="15"/>
  <c r="P2016" i="15"/>
  <c r="P2020" i="15"/>
  <c r="P2024" i="15"/>
  <c r="P2028" i="15"/>
  <c r="P2032" i="15"/>
  <c r="P2036" i="15"/>
  <c r="P2040" i="15"/>
  <c r="P2044" i="15"/>
  <c r="P2048" i="15"/>
  <c r="P2052" i="15"/>
  <c r="P2056" i="15"/>
  <c r="P2060" i="15"/>
  <c r="P2064" i="15"/>
  <c r="P2068" i="15"/>
  <c r="P2072" i="15"/>
  <c r="P2076" i="15"/>
  <c r="P2080" i="15"/>
  <c r="P2084" i="15"/>
  <c r="P2088" i="15"/>
  <c r="P2092" i="15"/>
  <c r="P2096" i="15"/>
  <c r="P2100" i="15"/>
  <c r="P2104" i="15"/>
  <c r="P2108" i="15"/>
  <c r="P2112" i="15"/>
  <c r="P2116" i="15"/>
  <c r="P2120" i="15"/>
  <c r="P2124" i="15"/>
  <c r="P2128" i="15"/>
  <c r="P2132" i="15"/>
  <c r="P2136" i="15"/>
  <c r="P2140" i="15"/>
  <c r="P2144" i="15"/>
  <c r="P2148" i="15"/>
  <c r="P2152" i="15"/>
  <c r="P2156" i="15"/>
  <c r="P2160" i="15"/>
  <c r="P2164" i="15"/>
  <c r="P2168" i="15"/>
  <c r="P2172" i="15"/>
  <c r="P2176" i="15"/>
  <c r="P2180" i="15"/>
  <c r="P2184" i="15"/>
  <c r="P2188" i="15"/>
  <c r="P2192" i="15"/>
  <c r="P2196" i="15"/>
  <c r="P2200" i="15"/>
  <c r="P2204" i="15"/>
  <c r="P2208" i="15"/>
  <c r="P2212" i="15"/>
  <c r="P2216" i="15"/>
  <c r="P2220" i="15"/>
  <c r="P2224" i="15"/>
  <c r="P2228" i="15"/>
  <c r="P2232" i="15"/>
  <c r="P2236" i="15"/>
  <c r="P2240" i="15"/>
  <c r="P2244" i="15"/>
  <c r="P2248" i="15"/>
  <c r="P2252" i="15"/>
  <c r="P2256" i="15"/>
  <c r="P2260" i="15"/>
  <c r="P2264" i="15"/>
  <c r="P2268" i="15"/>
  <c r="P2272" i="15"/>
  <c r="P2276" i="15"/>
  <c r="P2280" i="15"/>
  <c r="P2284" i="15"/>
  <c r="P2288" i="15"/>
  <c r="P2292" i="15"/>
  <c r="P2296" i="15"/>
  <c r="P2300" i="15"/>
  <c r="P2304" i="15"/>
  <c r="P2308" i="15"/>
  <c r="P2312" i="15"/>
  <c r="P2316" i="15"/>
  <c r="P2320" i="15"/>
  <c r="P2324" i="15"/>
  <c r="P2328" i="15"/>
  <c r="P2332" i="15"/>
  <c r="P2336" i="15"/>
  <c r="P2340" i="15"/>
  <c r="P2344" i="15"/>
  <c r="P2348" i="15"/>
  <c r="P2352" i="15"/>
  <c r="P2356" i="15"/>
  <c r="P2360" i="15"/>
  <c r="P2364" i="15"/>
  <c r="P2368" i="15"/>
  <c r="P2372" i="15"/>
  <c r="P2376" i="15"/>
  <c r="P2380" i="15"/>
  <c r="P2384" i="15"/>
  <c r="P2388" i="15"/>
  <c r="P2392" i="15"/>
  <c r="P2396" i="15"/>
  <c r="P2400" i="15"/>
  <c r="P2404" i="15"/>
  <c r="P2408" i="15"/>
  <c r="P2412" i="15"/>
  <c r="P2416" i="15"/>
  <c r="P2420" i="15"/>
  <c r="P2424" i="15"/>
  <c r="P2428" i="15"/>
  <c r="P2432" i="15"/>
  <c r="P2436" i="15"/>
  <c r="P2440" i="15"/>
  <c r="P2444" i="15"/>
  <c r="P2448" i="15"/>
  <c r="P2452" i="15"/>
  <c r="P2456" i="15"/>
  <c r="P2460" i="15"/>
  <c r="P2464" i="15"/>
  <c r="P2468" i="15"/>
  <c r="P2472" i="15"/>
  <c r="P2476" i="15"/>
  <c r="P2480" i="15"/>
  <c r="P2484" i="15"/>
  <c r="P2488" i="15"/>
  <c r="P2492" i="15"/>
  <c r="P2496" i="15"/>
  <c r="P2500" i="15"/>
  <c r="P2504" i="15"/>
  <c r="P2508" i="15"/>
  <c r="P2512" i="15"/>
  <c r="O1377" i="15"/>
  <c r="O1381" i="15"/>
  <c r="O1385" i="15"/>
  <c r="O1389" i="15"/>
  <c r="O1393" i="15"/>
  <c r="O1397" i="15"/>
  <c r="O1401" i="15"/>
  <c r="O1405" i="15"/>
  <c r="O1409" i="15"/>
  <c r="O1413" i="15"/>
  <c r="O1417" i="15"/>
  <c r="O1421" i="15"/>
  <c r="O1425" i="15"/>
  <c r="O1429" i="15"/>
  <c r="O1433" i="15"/>
  <c r="O1437" i="15"/>
  <c r="O1441" i="15"/>
  <c r="O1445" i="15"/>
  <c r="O1449" i="15"/>
  <c r="O1453" i="15"/>
  <c r="O1457" i="15"/>
  <c r="O1461" i="15"/>
  <c r="O1465" i="15"/>
  <c r="O1469" i="15"/>
  <c r="O1473" i="15"/>
  <c r="O1477" i="15"/>
  <c r="O1481" i="15"/>
  <c r="O1485" i="15"/>
  <c r="O1489" i="15"/>
  <c r="O1493" i="15"/>
  <c r="O1497" i="15"/>
  <c r="O1501" i="15"/>
  <c r="O1505" i="15"/>
  <c r="O1509" i="15"/>
  <c r="O1513" i="15"/>
  <c r="O1517" i="15"/>
  <c r="O1521" i="15"/>
  <c r="O1525" i="15"/>
  <c r="O1529" i="15"/>
  <c r="O1533" i="15"/>
  <c r="O1537" i="15"/>
  <c r="O1541" i="15"/>
  <c r="O1545" i="15"/>
  <c r="O1549" i="15"/>
  <c r="O1553" i="15"/>
  <c r="O1557" i="15"/>
  <c r="O1561" i="15"/>
  <c r="O1565" i="15"/>
  <c r="O1569" i="15"/>
  <c r="O1573" i="15"/>
  <c r="O1577" i="15"/>
  <c r="O1581" i="15"/>
  <c r="O1585" i="15"/>
  <c r="O1589" i="15"/>
  <c r="O1593" i="15"/>
  <c r="O1597" i="15"/>
  <c r="O1601" i="15"/>
  <c r="O1605" i="15"/>
  <c r="O1609" i="15"/>
  <c r="O1613" i="15"/>
  <c r="O1617" i="15"/>
  <c r="O1621" i="15"/>
  <c r="O1625" i="15"/>
  <c r="O1629" i="15"/>
  <c r="O1633" i="15"/>
  <c r="O1637" i="15"/>
  <c r="O1641" i="15"/>
  <c r="O1645" i="15"/>
  <c r="O1649" i="15"/>
  <c r="O1653" i="15"/>
  <c r="O1657" i="15"/>
  <c r="O1661" i="15"/>
  <c r="O1665" i="15"/>
  <c r="O1669" i="15"/>
  <c r="O1673" i="15"/>
  <c r="O1677" i="15"/>
  <c r="O1681" i="15"/>
  <c r="O1685" i="15"/>
  <c r="O1689" i="15"/>
  <c r="O1693" i="15"/>
  <c r="O1697" i="15"/>
  <c r="O1701" i="15"/>
  <c r="O1705" i="15"/>
  <c r="O1709" i="15"/>
  <c r="O1713" i="15"/>
  <c r="O1717" i="15"/>
  <c r="O1721" i="15"/>
  <c r="O1725" i="15"/>
  <c r="O1729" i="15"/>
  <c r="O1733" i="15"/>
  <c r="O1737" i="15"/>
  <c r="O1741" i="15"/>
  <c r="O1745" i="15"/>
  <c r="O1749" i="15"/>
  <c r="O1753" i="15"/>
  <c r="O1757" i="15"/>
  <c r="O1761" i="15"/>
  <c r="O1765" i="15"/>
  <c r="O1769" i="15"/>
  <c r="O1773" i="15"/>
  <c r="O1777" i="15"/>
  <c r="O1781" i="15"/>
  <c r="O1785" i="15"/>
  <c r="O1789" i="15"/>
  <c r="O1793" i="15"/>
  <c r="O1797" i="15"/>
  <c r="O1801" i="15"/>
  <c r="O1805" i="15"/>
  <c r="O1809" i="15"/>
  <c r="O1813" i="15"/>
  <c r="O1817" i="15"/>
  <c r="O1821" i="15"/>
  <c r="O1825" i="15"/>
  <c r="O1829" i="15"/>
  <c r="O1833" i="15"/>
  <c r="O1837" i="15"/>
  <c r="O1841" i="15"/>
  <c r="O1845" i="15"/>
  <c r="O1849" i="15"/>
  <c r="O1853" i="15"/>
  <c r="O1857" i="15"/>
  <c r="O1861" i="15"/>
  <c r="O1865" i="15"/>
  <c r="O1869" i="15"/>
  <c r="O1873" i="15"/>
  <c r="O1877" i="15"/>
  <c r="O1881" i="15"/>
  <c r="O1885" i="15"/>
  <c r="O1889" i="15"/>
  <c r="O1893" i="15"/>
  <c r="O1897" i="15"/>
  <c r="O1901" i="15"/>
  <c r="O1905" i="15"/>
  <c r="O1909" i="15"/>
  <c r="O1913" i="15"/>
  <c r="O1917" i="15"/>
  <c r="O1921" i="15"/>
  <c r="O1925" i="15"/>
  <c r="O1929" i="15"/>
  <c r="O1933" i="15"/>
  <c r="O1937" i="15"/>
  <c r="O1941" i="15"/>
  <c r="O1945" i="15"/>
  <c r="O1949" i="15"/>
  <c r="O1953" i="15"/>
  <c r="O1957" i="15"/>
  <c r="O1961" i="15"/>
  <c r="O1965" i="15"/>
  <c r="O1969" i="15"/>
  <c r="O1973" i="15"/>
  <c r="O1977" i="15"/>
  <c r="O1981" i="15"/>
  <c r="O1985" i="15"/>
  <c r="O1989" i="15"/>
  <c r="O1993" i="15"/>
  <c r="O1997" i="15"/>
  <c r="O2001" i="15"/>
  <c r="O2005" i="15"/>
  <c r="O2009" i="15"/>
  <c r="O2013" i="15"/>
  <c r="O2017" i="15"/>
  <c r="O2021" i="15"/>
  <c r="O2025" i="15"/>
  <c r="O2029" i="15"/>
  <c r="O2033" i="15"/>
  <c r="O2037" i="15"/>
  <c r="O2041" i="15"/>
  <c r="O2045" i="15"/>
  <c r="O2049" i="15"/>
  <c r="O2053" i="15"/>
  <c r="O2057" i="15"/>
  <c r="O2061" i="15"/>
  <c r="O2065" i="15"/>
  <c r="O2069" i="15"/>
  <c r="O2073" i="15"/>
  <c r="O2077" i="15"/>
  <c r="O2081" i="15"/>
  <c r="O2085" i="15"/>
  <c r="O2089" i="15"/>
  <c r="O2093" i="15"/>
  <c r="O2097" i="15"/>
  <c r="O2101" i="15"/>
  <c r="O2105" i="15"/>
  <c r="O2109" i="15"/>
  <c r="O2113" i="15"/>
  <c r="O2117" i="15"/>
  <c r="O2121" i="15"/>
  <c r="O2125" i="15"/>
  <c r="O2129" i="15"/>
  <c r="O2133" i="15"/>
  <c r="O2137" i="15"/>
  <c r="O2141" i="15"/>
  <c r="O2145" i="15"/>
  <c r="O2149" i="15"/>
  <c r="O2153" i="15"/>
  <c r="O2157" i="15"/>
  <c r="O2161" i="15"/>
  <c r="O2165" i="15"/>
  <c r="O2169" i="15"/>
  <c r="O2173" i="15"/>
  <c r="O2177" i="15"/>
  <c r="O2181" i="15"/>
  <c r="O2185" i="15"/>
  <c r="O2189" i="15"/>
  <c r="O2193" i="15"/>
  <c r="O2197" i="15"/>
  <c r="O2201" i="15"/>
  <c r="O2205" i="15"/>
  <c r="O2209" i="15"/>
  <c r="O2213" i="15"/>
  <c r="O2217" i="15"/>
  <c r="O2221" i="15"/>
  <c r="O2225" i="15"/>
  <c r="O2229" i="15"/>
  <c r="O2233" i="15"/>
  <c r="O2237" i="15"/>
  <c r="O2241" i="15"/>
  <c r="O2245" i="15"/>
  <c r="O2249" i="15"/>
  <c r="O2253" i="15"/>
  <c r="O2257" i="15"/>
  <c r="O2261" i="15"/>
  <c r="O2265" i="15"/>
  <c r="O2269" i="15"/>
  <c r="O2273" i="15"/>
  <c r="O2277" i="15"/>
  <c r="O2281" i="15"/>
  <c r="O2285" i="15"/>
  <c r="O2289" i="15"/>
  <c r="O2293" i="15"/>
  <c r="O2297" i="15"/>
  <c r="O2301" i="15"/>
  <c r="O2305" i="15"/>
  <c r="O2309" i="15"/>
  <c r="O2313" i="15"/>
  <c r="O2317" i="15"/>
  <c r="O2321" i="15"/>
  <c r="O2325" i="15"/>
  <c r="O2329" i="15"/>
  <c r="O2333" i="15"/>
  <c r="O2337" i="15"/>
  <c r="O2341" i="15"/>
  <c r="O2345" i="15"/>
  <c r="O2349" i="15"/>
  <c r="O2353" i="15"/>
  <c r="O2357" i="15"/>
  <c r="O2361" i="15"/>
  <c r="O2365" i="15"/>
  <c r="O2369" i="15"/>
  <c r="O2373" i="15"/>
  <c r="O2377" i="15"/>
  <c r="O2381" i="15"/>
  <c r="O2385" i="15"/>
  <c r="O2389" i="15"/>
  <c r="O2393" i="15"/>
  <c r="O2397" i="15"/>
  <c r="O2401" i="15"/>
  <c r="O2405" i="15"/>
  <c r="O2409" i="15"/>
  <c r="O2413" i="15"/>
  <c r="O2417" i="15"/>
  <c r="O2421" i="15"/>
  <c r="O2425" i="15"/>
  <c r="O2429" i="15"/>
  <c r="O2433" i="15"/>
  <c r="O2437" i="15"/>
  <c r="O2441" i="15"/>
  <c r="O2445" i="15"/>
  <c r="O2449" i="15"/>
  <c r="O2453" i="15"/>
  <c r="O2457" i="15"/>
  <c r="O2461" i="15"/>
  <c r="O2465" i="15"/>
  <c r="O2469" i="15"/>
  <c r="O2473" i="15"/>
  <c r="O2477" i="15"/>
  <c r="O2481" i="15"/>
  <c r="O2485" i="15"/>
  <c r="O2489" i="15"/>
  <c r="O2493" i="15"/>
  <c r="O2497" i="15"/>
  <c r="O2501" i="15"/>
  <c r="O2505" i="15"/>
  <c r="O2509" i="15"/>
  <c r="O2513" i="15"/>
  <c r="P1377" i="15"/>
  <c r="P1381" i="15"/>
  <c r="P1385" i="15"/>
  <c r="P1389" i="15"/>
  <c r="P1393" i="15"/>
  <c r="P1397" i="15"/>
  <c r="P1401" i="15"/>
  <c r="P1405" i="15"/>
  <c r="P1409" i="15"/>
  <c r="P1413" i="15"/>
  <c r="P1417" i="15"/>
  <c r="P1421" i="15"/>
  <c r="P1425" i="15"/>
  <c r="P1429" i="15"/>
  <c r="P1433" i="15"/>
  <c r="P1437" i="15"/>
  <c r="P1441" i="15"/>
  <c r="P1445" i="15"/>
  <c r="P1449" i="15"/>
  <c r="P1453" i="15"/>
  <c r="P1457" i="15"/>
  <c r="P1461" i="15"/>
  <c r="P1465" i="15"/>
  <c r="P1469" i="15"/>
  <c r="P1473" i="15"/>
  <c r="P1477" i="15"/>
  <c r="P1481" i="15"/>
  <c r="P1485" i="15"/>
  <c r="P1489" i="15"/>
  <c r="P1493" i="15"/>
  <c r="P1497" i="15"/>
  <c r="P1501" i="15"/>
  <c r="P1505" i="15"/>
  <c r="P1509" i="15"/>
  <c r="P1513" i="15"/>
  <c r="P1517" i="15"/>
  <c r="P1521" i="15"/>
  <c r="P1525" i="15"/>
  <c r="P1529" i="15"/>
  <c r="P1533" i="15"/>
  <c r="P1537" i="15"/>
  <c r="P1541" i="15"/>
  <c r="P1545" i="15"/>
  <c r="P1549" i="15"/>
  <c r="P1553" i="15"/>
  <c r="P1557" i="15"/>
  <c r="P1561" i="15"/>
  <c r="P1565" i="15"/>
  <c r="P1569" i="15"/>
  <c r="P1573" i="15"/>
  <c r="P1577" i="15"/>
  <c r="P1581" i="15"/>
  <c r="P1585" i="15"/>
  <c r="P1589" i="15"/>
  <c r="P1593" i="15"/>
  <c r="P1597" i="15"/>
  <c r="P1601" i="15"/>
  <c r="P1605" i="15"/>
  <c r="P1609" i="15"/>
  <c r="P1613" i="15"/>
  <c r="P1617" i="15"/>
  <c r="P1621" i="15"/>
  <c r="P1625" i="15"/>
  <c r="P1629" i="15"/>
  <c r="P1633" i="15"/>
  <c r="P1637" i="15"/>
  <c r="P1641" i="15"/>
  <c r="P1645" i="15"/>
  <c r="P1649" i="15"/>
  <c r="P1653" i="15"/>
  <c r="P1657" i="15"/>
  <c r="P1661" i="15"/>
  <c r="P1665" i="15"/>
  <c r="P1669" i="15"/>
  <c r="P1673" i="15"/>
  <c r="P1677" i="15"/>
  <c r="P1681" i="15"/>
  <c r="P1685" i="15"/>
  <c r="P1689" i="15"/>
  <c r="P1693" i="15"/>
  <c r="P1697" i="15"/>
  <c r="P1701" i="15"/>
  <c r="P1705" i="15"/>
  <c r="P1709" i="15"/>
  <c r="P1713" i="15"/>
  <c r="P1717" i="15"/>
  <c r="P1721" i="15"/>
  <c r="P1725" i="15"/>
  <c r="P1729" i="15"/>
  <c r="P1733" i="15"/>
  <c r="P1737" i="15"/>
  <c r="P1741" i="15"/>
  <c r="P1745" i="15"/>
  <c r="P1749" i="15"/>
  <c r="P1753" i="15"/>
  <c r="P1757" i="15"/>
  <c r="P1761" i="15"/>
  <c r="P1765" i="15"/>
  <c r="P1769" i="15"/>
  <c r="P1773" i="15"/>
  <c r="P1777" i="15"/>
  <c r="P1781" i="15"/>
  <c r="P1785" i="15"/>
  <c r="P1789" i="15"/>
  <c r="P1793" i="15"/>
  <c r="P1797" i="15"/>
  <c r="P1801" i="15"/>
  <c r="P1805" i="15"/>
  <c r="P1809" i="15"/>
  <c r="P1813" i="15"/>
  <c r="P1817" i="15"/>
  <c r="P1821" i="15"/>
  <c r="P1825" i="15"/>
  <c r="P1829" i="15"/>
  <c r="P1833" i="15"/>
  <c r="P1837" i="15"/>
  <c r="P1841" i="15"/>
  <c r="P1845" i="15"/>
  <c r="P1849" i="15"/>
  <c r="P1853" i="15"/>
  <c r="P1857" i="15"/>
  <c r="P1861" i="15"/>
  <c r="P1865" i="15"/>
  <c r="P1869" i="15"/>
  <c r="P1873" i="15"/>
  <c r="P1877" i="15"/>
  <c r="P1881" i="15"/>
  <c r="P1885" i="15"/>
  <c r="P1889" i="15"/>
  <c r="P1893" i="15"/>
  <c r="P1897" i="15"/>
  <c r="P1901" i="15"/>
  <c r="P1905" i="15"/>
  <c r="P1909" i="15"/>
  <c r="P1913" i="15"/>
  <c r="P1917" i="15"/>
  <c r="P1921" i="15"/>
  <c r="P1925" i="15"/>
  <c r="P1929" i="15"/>
  <c r="P1933" i="15"/>
  <c r="P1937" i="15"/>
  <c r="P1941" i="15"/>
  <c r="P1945" i="15"/>
  <c r="P1949" i="15"/>
  <c r="P1953" i="15"/>
  <c r="P1957" i="15"/>
  <c r="P1961" i="15"/>
  <c r="P1965" i="15"/>
  <c r="P1969" i="15"/>
  <c r="P1973" i="15"/>
  <c r="P1977" i="15"/>
  <c r="P1981" i="15"/>
  <c r="P1985" i="15"/>
  <c r="P1989" i="15"/>
  <c r="P1993" i="15"/>
  <c r="P1997" i="15"/>
  <c r="P2001" i="15"/>
  <c r="P2005" i="15"/>
  <c r="P2009" i="15"/>
  <c r="P2013" i="15"/>
  <c r="P2017" i="15"/>
  <c r="P2021" i="15"/>
  <c r="P2025" i="15"/>
  <c r="P2029" i="15"/>
  <c r="P2033" i="15"/>
  <c r="P2037" i="15"/>
  <c r="P2041" i="15"/>
  <c r="P2045" i="15"/>
  <c r="P2049" i="15"/>
  <c r="P2053" i="15"/>
  <c r="P2057" i="15"/>
  <c r="P2061" i="15"/>
  <c r="P2065" i="15"/>
  <c r="P2069" i="15"/>
  <c r="P2073" i="15"/>
  <c r="P2077" i="15"/>
  <c r="P2081" i="15"/>
  <c r="P2085" i="15"/>
  <c r="P2089" i="15"/>
  <c r="P2093" i="15"/>
  <c r="P2097" i="15"/>
  <c r="P2101" i="15"/>
  <c r="P2105" i="15"/>
  <c r="P2109" i="15"/>
  <c r="P2113" i="15"/>
  <c r="P2117" i="15"/>
  <c r="P2121" i="15"/>
  <c r="P2125" i="15"/>
  <c r="O1378" i="15"/>
  <c r="O1382" i="15"/>
  <c r="O1386" i="15"/>
  <c r="O1390" i="15"/>
  <c r="O1394" i="15"/>
  <c r="O1398" i="15"/>
  <c r="O1402" i="15"/>
  <c r="O1406" i="15"/>
  <c r="O1410" i="15"/>
  <c r="O1414" i="15"/>
  <c r="O1418" i="15"/>
  <c r="O1422" i="15"/>
  <c r="O1426" i="15"/>
  <c r="O1430" i="15"/>
  <c r="O1434" i="15"/>
  <c r="O1438" i="15"/>
  <c r="O1442" i="15"/>
  <c r="O1446" i="15"/>
  <c r="O1450" i="15"/>
  <c r="O1454" i="15"/>
  <c r="O1458" i="15"/>
  <c r="O1462" i="15"/>
  <c r="O1466" i="15"/>
  <c r="O1470" i="15"/>
  <c r="O1474" i="15"/>
  <c r="O1478" i="15"/>
  <c r="O1482" i="15"/>
  <c r="O1486" i="15"/>
  <c r="O1490" i="15"/>
  <c r="O1494" i="15"/>
  <c r="O1498" i="15"/>
  <c r="O1502" i="15"/>
  <c r="O1506" i="15"/>
  <c r="O1510" i="15"/>
  <c r="O1514" i="15"/>
  <c r="O1518" i="15"/>
  <c r="O1522" i="15"/>
  <c r="O1526" i="15"/>
  <c r="O1530" i="15"/>
  <c r="O1534" i="15"/>
  <c r="O1538" i="15"/>
  <c r="O1542" i="15"/>
  <c r="O1546" i="15"/>
  <c r="O1550" i="15"/>
  <c r="O1554" i="15"/>
  <c r="O1558" i="15"/>
  <c r="O1562" i="15"/>
  <c r="O1566" i="15"/>
  <c r="O1570" i="15"/>
  <c r="O1574" i="15"/>
  <c r="O1578" i="15"/>
  <c r="O1582" i="15"/>
  <c r="O1586" i="15"/>
  <c r="O1590" i="15"/>
  <c r="O1594" i="15"/>
  <c r="O1598" i="15"/>
  <c r="O1602" i="15"/>
  <c r="O1606" i="15"/>
  <c r="O1610" i="15"/>
  <c r="O1614" i="15"/>
  <c r="O1618" i="15"/>
  <c r="O1622" i="15"/>
  <c r="O1626" i="15"/>
  <c r="O1630" i="15"/>
  <c r="O1634" i="15"/>
  <c r="O1638" i="15"/>
  <c r="O1642" i="15"/>
  <c r="O1646" i="15"/>
  <c r="O1650" i="15"/>
  <c r="O1654" i="15"/>
  <c r="O1658" i="15"/>
  <c r="O1662" i="15"/>
  <c r="O1666" i="15"/>
  <c r="O1670" i="15"/>
  <c r="O1674" i="15"/>
  <c r="O1678" i="15"/>
  <c r="O1682" i="15"/>
  <c r="O1686" i="15"/>
  <c r="O1690" i="15"/>
  <c r="O1694" i="15"/>
  <c r="O1698" i="15"/>
  <c r="O1702" i="15"/>
  <c r="O1706" i="15"/>
  <c r="O1710" i="15"/>
  <c r="O1714" i="15"/>
  <c r="O1718" i="15"/>
  <c r="O1722" i="15"/>
  <c r="O1726" i="15"/>
  <c r="O1730" i="15"/>
  <c r="O1734" i="15"/>
  <c r="O1738" i="15"/>
  <c r="O1742" i="15"/>
  <c r="O1746" i="15"/>
  <c r="O1750" i="15"/>
  <c r="O1754" i="15"/>
  <c r="O1758" i="15"/>
  <c r="O1762" i="15"/>
  <c r="O1766" i="15"/>
  <c r="O1770" i="15"/>
  <c r="O1774" i="15"/>
  <c r="O1778" i="15"/>
  <c r="O1782" i="15"/>
  <c r="O1786" i="15"/>
  <c r="O1790" i="15"/>
  <c r="O1794" i="15"/>
  <c r="O1798" i="15"/>
  <c r="O1802" i="15"/>
  <c r="O1806" i="15"/>
  <c r="O1810" i="15"/>
  <c r="O1814" i="15"/>
  <c r="O1818" i="15"/>
  <c r="O1822" i="15"/>
  <c r="O1826" i="15"/>
  <c r="O1830" i="15"/>
  <c r="O1834" i="15"/>
  <c r="O1838" i="15"/>
  <c r="O1842" i="15"/>
  <c r="O1846" i="15"/>
  <c r="O1850" i="15"/>
  <c r="O1854" i="15"/>
  <c r="O1858" i="15"/>
  <c r="O1862" i="15"/>
  <c r="O1866" i="15"/>
  <c r="O1870" i="15"/>
  <c r="O1874" i="15"/>
  <c r="O1878" i="15"/>
  <c r="O1882" i="15"/>
  <c r="O1886" i="15"/>
  <c r="O1890" i="15"/>
  <c r="O1894" i="15"/>
  <c r="O1898" i="15"/>
  <c r="O1902" i="15"/>
  <c r="O1906" i="15"/>
  <c r="O1910" i="15"/>
  <c r="O1914" i="15"/>
  <c r="O1918" i="15"/>
  <c r="O1922" i="15"/>
  <c r="O1926" i="15"/>
  <c r="O1930" i="15"/>
  <c r="O1934" i="15"/>
  <c r="O1938" i="15"/>
  <c r="O1942" i="15"/>
  <c r="O1946" i="15"/>
  <c r="O1950" i="15"/>
  <c r="O1954" i="15"/>
  <c r="O1958" i="15"/>
  <c r="O1962" i="15"/>
  <c r="O1966" i="15"/>
  <c r="O1970" i="15"/>
  <c r="O1974" i="15"/>
  <c r="O1978" i="15"/>
  <c r="O1982" i="15"/>
  <c r="O1986" i="15"/>
  <c r="O1990" i="15"/>
  <c r="O1994" i="15"/>
  <c r="O1998" i="15"/>
  <c r="O2002" i="15"/>
  <c r="O2006" i="15"/>
  <c r="O2010" i="15"/>
  <c r="O2014" i="15"/>
  <c r="O2018" i="15"/>
  <c r="O2022" i="15"/>
  <c r="O2026" i="15"/>
  <c r="O2030" i="15"/>
  <c r="O2034" i="15"/>
  <c r="O2038" i="15"/>
  <c r="O2042" i="15"/>
  <c r="O2046" i="15"/>
  <c r="O2050" i="15"/>
  <c r="O2054" i="15"/>
  <c r="O2058" i="15"/>
  <c r="O2062" i="15"/>
  <c r="O2066" i="15"/>
  <c r="O2070" i="15"/>
  <c r="O2074" i="15"/>
  <c r="O2078" i="15"/>
  <c r="O2082" i="15"/>
  <c r="O2086" i="15"/>
  <c r="O2090" i="15"/>
  <c r="O2094" i="15"/>
  <c r="O2098" i="15"/>
  <c r="O2102" i="15"/>
  <c r="O2106" i="15"/>
  <c r="O2110" i="15"/>
  <c r="O2114" i="15"/>
  <c r="O2118" i="15"/>
  <c r="O2122" i="15"/>
  <c r="O2126" i="15"/>
  <c r="O2130" i="15"/>
  <c r="O2134" i="15"/>
  <c r="O2138" i="15"/>
  <c r="O2142" i="15"/>
  <c r="O2146" i="15"/>
  <c r="O2150" i="15"/>
  <c r="O2154" i="15"/>
  <c r="O2158" i="15"/>
  <c r="O2162" i="15"/>
  <c r="O2166" i="15"/>
  <c r="O2170" i="15"/>
  <c r="O2174" i="15"/>
  <c r="O2178" i="15"/>
  <c r="O2182" i="15"/>
  <c r="O2186" i="15"/>
  <c r="O2190" i="15"/>
  <c r="O2194" i="15"/>
  <c r="O2198" i="15"/>
  <c r="O2202" i="15"/>
  <c r="O2206" i="15"/>
  <c r="O2210" i="15"/>
  <c r="O2214" i="15"/>
  <c r="O2218" i="15"/>
  <c r="O2222" i="15"/>
  <c r="O2226" i="15"/>
  <c r="O2230" i="15"/>
  <c r="O2234" i="15"/>
  <c r="O2238" i="15"/>
  <c r="O2242" i="15"/>
  <c r="O2246" i="15"/>
  <c r="P1378" i="15"/>
  <c r="P1382" i="15"/>
  <c r="P1386" i="15"/>
  <c r="P1390" i="15"/>
  <c r="P1394" i="15"/>
  <c r="P1398" i="15"/>
  <c r="P1402" i="15"/>
  <c r="P1406" i="15"/>
  <c r="P1410" i="15"/>
  <c r="P1414" i="15"/>
  <c r="P1418" i="15"/>
  <c r="P1422" i="15"/>
  <c r="P1426" i="15"/>
  <c r="P1430" i="15"/>
  <c r="P1434" i="15"/>
  <c r="P1438" i="15"/>
  <c r="P1442" i="15"/>
  <c r="P1446" i="15"/>
  <c r="P1450" i="15"/>
  <c r="P1454" i="15"/>
  <c r="P1458" i="15"/>
  <c r="P1462" i="15"/>
  <c r="P1466" i="15"/>
  <c r="P1470" i="15"/>
  <c r="P1474" i="15"/>
  <c r="P1478" i="15"/>
  <c r="P1482" i="15"/>
  <c r="P1486" i="15"/>
  <c r="P1490" i="15"/>
  <c r="P1494" i="15"/>
  <c r="P1498" i="15"/>
  <c r="P1502" i="15"/>
  <c r="P1506" i="15"/>
  <c r="P1510" i="15"/>
  <c r="P1514" i="15"/>
  <c r="P1518" i="15"/>
  <c r="P1522" i="15"/>
  <c r="P1526" i="15"/>
  <c r="P1530" i="15"/>
  <c r="P1534" i="15"/>
  <c r="P1538" i="15"/>
  <c r="P1542" i="15"/>
  <c r="P1546" i="15"/>
  <c r="P1550" i="15"/>
  <c r="P1554" i="15"/>
  <c r="P1558" i="15"/>
  <c r="P1562" i="15"/>
  <c r="P1566" i="15"/>
  <c r="P1570" i="15"/>
  <c r="P1574" i="15"/>
  <c r="P1578" i="15"/>
  <c r="P1582" i="15"/>
  <c r="P1586" i="15"/>
  <c r="P1590" i="15"/>
  <c r="P1594" i="15"/>
  <c r="P1598" i="15"/>
  <c r="P1602" i="15"/>
  <c r="P1606" i="15"/>
  <c r="P1610" i="15"/>
  <c r="P1614" i="15"/>
  <c r="P1618" i="15"/>
  <c r="P1622" i="15"/>
  <c r="P1626" i="15"/>
  <c r="P1630" i="15"/>
  <c r="P1634" i="15"/>
  <c r="P1638" i="15"/>
  <c r="P1642" i="15"/>
  <c r="P1646" i="15"/>
  <c r="P1650" i="15"/>
  <c r="P1654" i="15"/>
  <c r="P1658" i="15"/>
  <c r="P1662" i="15"/>
  <c r="P1666" i="15"/>
  <c r="P1670" i="15"/>
  <c r="P1674" i="15"/>
  <c r="P1678" i="15"/>
  <c r="P1682" i="15"/>
  <c r="P1686" i="15"/>
  <c r="P1690" i="15"/>
  <c r="P1694" i="15"/>
  <c r="P1698" i="15"/>
  <c r="P1702" i="15"/>
  <c r="P1706" i="15"/>
  <c r="P1710" i="15"/>
  <c r="P1714" i="15"/>
  <c r="P1718" i="15"/>
  <c r="P1722" i="15"/>
  <c r="P1726" i="15"/>
  <c r="P1730" i="15"/>
  <c r="P1734" i="15"/>
  <c r="P1738" i="15"/>
  <c r="P1742" i="15"/>
  <c r="P1746" i="15"/>
  <c r="P1750" i="15"/>
  <c r="P1754" i="15"/>
  <c r="P1758" i="15"/>
  <c r="P1762" i="15"/>
  <c r="P1766" i="15"/>
  <c r="P1770" i="15"/>
  <c r="P1774" i="15"/>
  <c r="P1778" i="15"/>
  <c r="P1782" i="15"/>
  <c r="P1786" i="15"/>
  <c r="P1790" i="15"/>
  <c r="P1794" i="15"/>
  <c r="P1798" i="15"/>
  <c r="P1802" i="15"/>
  <c r="P1806" i="15"/>
  <c r="P1810" i="15"/>
  <c r="P1814" i="15"/>
  <c r="P1818" i="15"/>
  <c r="P1822" i="15"/>
  <c r="P1826" i="15"/>
  <c r="P1830" i="15"/>
  <c r="P1834" i="15"/>
  <c r="P1838" i="15"/>
  <c r="P1842" i="15"/>
  <c r="P1846" i="15"/>
  <c r="P1850" i="15"/>
  <c r="P1854" i="15"/>
  <c r="P1858" i="15"/>
  <c r="P1862" i="15"/>
  <c r="P1866" i="15"/>
  <c r="P1870" i="15"/>
  <c r="P1874" i="15"/>
  <c r="P1878" i="15"/>
  <c r="P1882" i="15"/>
  <c r="P1886" i="15"/>
  <c r="P1890" i="15"/>
  <c r="P1894" i="15"/>
  <c r="P1898" i="15"/>
  <c r="P1902" i="15"/>
  <c r="P1906" i="15"/>
  <c r="P1910" i="15"/>
  <c r="P1914" i="15"/>
  <c r="P1918" i="15"/>
  <c r="P1922" i="15"/>
  <c r="P1926" i="15"/>
  <c r="P1930" i="15"/>
  <c r="P1934" i="15"/>
  <c r="P1938" i="15"/>
  <c r="P1942" i="15"/>
  <c r="P1946" i="15"/>
  <c r="P1950" i="15"/>
  <c r="P1954" i="15"/>
  <c r="P1958" i="15"/>
  <c r="P1962" i="15"/>
  <c r="P1966" i="15"/>
  <c r="P1970" i="15"/>
  <c r="P1974" i="15"/>
  <c r="P1978" i="15"/>
  <c r="P1982" i="15"/>
  <c r="P1986" i="15"/>
  <c r="P1990" i="15"/>
  <c r="P1994" i="15"/>
  <c r="P1998" i="15"/>
  <c r="P2002" i="15"/>
  <c r="P2006" i="15"/>
  <c r="P2010" i="15"/>
  <c r="P2014" i="15"/>
  <c r="P2018" i="15"/>
  <c r="P2022" i="15"/>
  <c r="P2026" i="15"/>
  <c r="P2030" i="15"/>
  <c r="P2034" i="15"/>
  <c r="P2038" i="15"/>
  <c r="P2042" i="15"/>
  <c r="P2046" i="15"/>
  <c r="P2050" i="15"/>
  <c r="P2054" i="15"/>
  <c r="P2058" i="15"/>
  <c r="P2062" i="15"/>
  <c r="P2066" i="15"/>
  <c r="P2070" i="15"/>
  <c r="P2074" i="15"/>
  <c r="P2078" i="15"/>
  <c r="P2082" i="15"/>
  <c r="P2086" i="15"/>
  <c r="P2090" i="15"/>
  <c r="P2094" i="15"/>
  <c r="P2098" i="15"/>
  <c r="P2102" i="15"/>
  <c r="P2106" i="15"/>
  <c r="P2110" i="15"/>
  <c r="P2114" i="15"/>
  <c r="P2118" i="15"/>
  <c r="P2122" i="15"/>
  <c r="P2126" i="15"/>
  <c r="P2130" i="15"/>
  <c r="P2134" i="15"/>
  <c r="P2138" i="15"/>
  <c r="P2142" i="15"/>
  <c r="P2146" i="15"/>
  <c r="P2150" i="15"/>
  <c r="P2154" i="15"/>
  <c r="P2158" i="15"/>
  <c r="P2162" i="15"/>
  <c r="P2166" i="15"/>
  <c r="P2170" i="15"/>
  <c r="P2174" i="15"/>
  <c r="P2178" i="15"/>
  <c r="P2182" i="15"/>
  <c r="P2186" i="15"/>
  <c r="P2190" i="15"/>
  <c r="P2194" i="15"/>
  <c r="P2198" i="15"/>
  <c r="P2202" i="15"/>
  <c r="P2206" i="15"/>
  <c r="P2210" i="15"/>
  <c r="P2214" i="15"/>
  <c r="P2218" i="15"/>
  <c r="P2222" i="15"/>
  <c r="P2226" i="15"/>
  <c r="P2230" i="15"/>
  <c r="P2234" i="15"/>
  <c r="P2238" i="15"/>
  <c r="P2242" i="15"/>
  <c r="P2246" i="15"/>
  <c r="P2250" i="15"/>
  <c r="P2254" i="15"/>
  <c r="P2258" i="15"/>
  <c r="P2262" i="15"/>
  <c r="P2266" i="15"/>
  <c r="P2270" i="15"/>
  <c r="P2274" i="15"/>
  <c r="P2278" i="15"/>
  <c r="P2282" i="15"/>
  <c r="P2286" i="15"/>
  <c r="P2290" i="15"/>
  <c r="P2294" i="15"/>
  <c r="P2298" i="15"/>
  <c r="P2302" i="15"/>
  <c r="P2306" i="15"/>
  <c r="P2310" i="15"/>
  <c r="P2314" i="15"/>
  <c r="P2318" i="15"/>
  <c r="P2322" i="15"/>
  <c r="P2326" i="15"/>
  <c r="P2330" i="15"/>
  <c r="P2334" i="15"/>
  <c r="P2338" i="15"/>
  <c r="P2342" i="15"/>
  <c r="P2346" i="15"/>
  <c r="P2350" i="15"/>
  <c r="P2354" i="15"/>
  <c r="P2358" i="15"/>
  <c r="P2362" i="15"/>
  <c r="P2366" i="15"/>
  <c r="P2370" i="15"/>
  <c r="P2374" i="15"/>
  <c r="P2378" i="15"/>
  <c r="O1375" i="15"/>
  <c r="O1379" i="15"/>
  <c r="O1383" i="15"/>
  <c r="O1387" i="15"/>
  <c r="O1391" i="15"/>
  <c r="O1395" i="15"/>
  <c r="O1399" i="15"/>
  <c r="O1403" i="15"/>
  <c r="O1407" i="15"/>
  <c r="O1411" i="15"/>
  <c r="O1415" i="15"/>
  <c r="O1419" i="15"/>
  <c r="O1423" i="15"/>
  <c r="O1427" i="15"/>
  <c r="O1431" i="15"/>
  <c r="O1435" i="15"/>
  <c r="O1439" i="15"/>
  <c r="O1443" i="15"/>
  <c r="O1447" i="15"/>
  <c r="O1451" i="15"/>
  <c r="O1455" i="15"/>
  <c r="O1459" i="15"/>
  <c r="O1463" i="15"/>
  <c r="O1467" i="15"/>
  <c r="O1471" i="15"/>
  <c r="O1475" i="15"/>
  <c r="O1479" i="15"/>
  <c r="O1483" i="15"/>
  <c r="O1487" i="15"/>
  <c r="O1491" i="15"/>
  <c r="O1495" i="15"/>
  <c r="O1499" i="15"/>
  <c r="O1503" i="15"/>
  <c r="O1507" i="15"/>
  <c r="O1511" i="15"/>
  <c r="O1515" i="15"/>
  <c r="O1519" i="15"/>
  <c r="O1523" i="15"/>
  <c r="O1527" i="15"/>
  <c r="O1531" i="15"/>
  <c r="O1535" i="15"/>
  <c r="O1539" i="15"/>
  <c r="O1543" i="15"/>
  <c r="O1547" i="15"/>
  <c r="O1551" i="15"/>
  <c r="O1555" i="15"/>
  <c r="O1559" i="15"/>
  <c r="O1563" i="15"/>
  <c r="O1567" i="15"/>
  <c r="O1571" i="15"/>
  <c r="O1575" i="15"/>
  <c r="O1579" i="15"/>
  <c r="O1583" i="15"/>
  <c r="O1587" i="15"/>
  <c r="O1591" i="15"/>
  <c r="O1595" i="15"/>
  <c r="O1599" i="15"/>
  <c r="O1603" i="15"/>
  <c r="O1607" i="15"/>
  <c r="O1611" i="15"/>
  <c r="O1615" i="15"/>
  <c r="O1619" i="15"/>
  <c r="O1623" i="15"/>
  <c r="O1627" i="15"/>
  <c r="O1631" i="15"/>
  <c r="O1635" i="15"/>
  <c r="O1639" i="15"/>
  <c r="O1643" i="15"/>
  <c r="O1647" i="15"/>
  <c r="O1651" i="15"/>
  <c r="O1655" i="15"/>
  <c r="O1659" i="15"/>
  <c r="O1663" i="15"/>
  <c r="O1667" i="15"/>
  <c r="O1671" i="15"/>
  <c r="O1675" i="15"/>
  <c r="O1679" i="15"/>
  <c r="O1683" i="15"/>
  <c r="O1687" i="15"/>
  <c r="O1691" i="15"/>
  <c r="O1695" i="15"/>
  <c r="O1699" i="15"/>
  <c r="O1703" i="15"/>
  <c r="O1707" i="15"/>
  <c r="O1711" i="15"/>
  <c r="O1715" i="15"/>
  <c r="O1719" i="15"/>
  <c r="O1723" i="15"/>
  <c r="O1727" i="15"/>
  <c r="O1731" i="15"/>
  <c r="O1735" i="15"/>
  <c r="O1739" i="15"/>
  <c r="O1743" i="15"/>
  <c r="O1747" i="15"/>
  <c r="O1751" i="15"/>
  <c r="O1755" i="15"/>
  <c r="O1759" i="15"/>
  <c r="O1763" i="15"/>
  <c r="O1767" i="15"/>
  <c r="O1771" i="15"/>
  <c r="O1775" i="15"/>
  <c r="O1779" i="15"/>
  <c r="O1783" i="15"/>
  <c r="O1787" i="15"/>
  <c r="O1791" i="15"/>
  <c r="O1795" i="15"/>
  <c r="O1799" i="15"/>
  <c r="O1803" i="15"/>
  <c r="O1807" i="15"/>
  <c r="O1811" i="15"/>
  <c r="O1815" i="15"/>
  <c r="O1819" i="15"/>
  <c r="O1823" i="15"/>
  <c r="O1827" i="15"/>
  <c r="O1831" i="15"/>
  <c r="O1835" i="15"/>
  <c r="O1839" i="15"/>
  <c r="O1843" i="15"/>
  <c r="O1847" i="15"/>
  <c r="O1851" i="15"/>
  <c r="O1855" i="15"/>
  <c r="O1859" i="15"/>
  <c r="O1863" i="15"/>
  <c r="O1867" i="15"/>
  <c r="O1871" i="15"/>
  <c r="O1875" i="15"/>
  <c r="O1879" i="15"/>
  <c r="O1883" i="15"/>
  <c r="O1887" i="15"/>
  <c r="O1891" i="15"/>
  <c r="O1895" i="15"/>
  <c r="O1899" i="15"/>
  <c r="O1903" i="15"/>
  <c r="O1907" i="15"/>
  <c r="O1911" i="15"/>
  <c r="O1915" i="15"/>
  <c r="O1919" i="15"/>
  <c r="O1923" i="15"/>
  <c r="O1927" i="15"/>
  <c r="O1931" i="15"/>
  <c r="O1935" i="15"/>
  <c r="O1939" i="15"/>
  <c r="O1943" i="15"/>
  <c r="O1947" i="15"/>
  <c r="O1951" i="15"/>
  <c r="O1955" i="15"/>
  <c r="O1959" i="15"/>
  <c r="O1963" i="15"/>
  <c r="O1967" i="15"/>
  <c r="O1971" i="15"/>
  <c r="O1975" i="15"/>
  <c r="O1979" i="15"/>
  <c r="O1983" i="15"/>
  <c r="O1987" i="15"/>
  <c r="O1991" i="15"/>
  <c r="O1995" i="15"/>
  <c r="O1999" i="15"/>
  <c r="O2003" i="15"/>
  <c r="O2007" i="15"/>
  <c r="O2011" i="15"/>
  <c r="O2015" i="15"/>
  <c r="O2019" i="15"/>
  <c r="O2023" i="15"/>
  <c r="O2027" i="15"/>
  <c r="O2031" i="15"/>
  <c r="O2035" i="15"/>
  <c r="O2039" i="15"/>
  <c r="O2043" i="15"/>
  <c r="O2047" i="15"/>
  <c r="O2051" i="15"/>
  <c r="O2055" i="15"/>
  <c r="O2059" i="15"/>
  <c r="O2063" i="15"/>
  <c r="O2067" i="15"/>
  <c r="O2071" i="15"/>
  <c r="O2075" i="15"/>
  <c r="O2079" i="15"/>
  <c r="O2083" i="15"/>
  <c r="O2087" i="15"/>
  <c r="O2091" i="15"/>
  <c r="O2095" i="15"/>
  <c r="O2099" i="15"/>
  <c r="O2103" i="15"/>
  <c r="O2107" i="15"/>
  <c r="O2111" i="15"/>
  <c r="O2115" i="15"/>
  <c r="O2119" i="15"/>
  <c r="O2123" i="15"/>
  <c r="O2127" i="15"/>
  <c r="O2131" i="15"/>
  <c r="O2135" i="15"/>
  <c r="O2139" i="15"/>
  <c r="O2143" i="15"/>
  <c r="O2147" i="15"/>
  <c r="O2151" i="15"/>
  <c r="O2155" i="15"/>
  <c r="O2159" i="15"/>
  <c r="O2163" i="15"/>
  <c r="O2167" i="15"/>
  <c r="O2171" i="15"/>
  <c r="O2175" i="15"/>
  <c r="O2179" i="15"/>
  <c r="O2183" i="15"/>
  <c r="O2187" i="15"/>
  <c r="O2191" i="15"/>
  <c r="O2195" i="15"/>
  <c r="O2199" i="15"/>
  <c r="O2203" i="15"/>
  <c r="O2207" i="15"/>
  <c r="O2211" i="15"/>
  <c r="O2215" i="15"/>
  <c r="O2219" i="15"/>
  <c r="O2223" i="15"/>
  <c r="O2227" i="15"/>
  <c r="O2231" i="15"/>
  <c r="O2235" i="15"/>
  <c r="O2239" i="15"/>
  <c r="O2243" i="15"/>
  <c r="O2247" i="15"/>
  <c r="O2251" i="15"/>
  <c r="O2255" i="15"/>
  <c r="O2259" i="15"/>
  <c r="O2263" i="15"/>
  <c r="O2267" i="15"/>
  <c r="O2271" i="15"/>
  <c r="O2275" i="15"/>
  <c r="O2279" i="15"/>
  <c r="O2283" i="15"/>
  <c r="O2287" i="15"/>
  <c r="O2291" i="15"/>
  <c r="O2295" i="15"/>
  <c r="O2299" i="15"/>
  <c r="O2303" i="15"/>
  <c r="O2307" i="15"/>
  <c r="O2311" i="15"/>
  <c r="O2315" i="15"/>
  <c r="O2319" i="15"/>
  <c r="O2323" i="15"/>
  <c r="O2327" i="15"/>
  <c r="O2331" i="15"/>
  <c r="O2335" i="15"/>
  <c r="O2339" i="15"/>
  <c r="O2343" i="15"/>
  <c r="O2347" i="15"/>
  <c r="O2351" i="15"/>
  <c r="O2355" i="15"/>
  <c r="O2359" i="15"/>
  <c r="O2363" i="15"/>
  <c r="O2367" i="15"/>
  <c r="O2371" i="15"/>
  <c r="O2375" i="15"/>
  <c r="O2379" i="15"/>
  <c r="O2383" i="15"/>
  <c r="O2387" i="15"/>
  <c r="O2391" i="15"/>
  <c r="O2395" i="15"/>
  <c r="O2399" i="15"/>
  <c r="O2403" i="15"/>
  <c r="O2407" i="15"/>
  <c r="O2411" i="15"/>
  <c r="O2415" i="15"/>
  <c r="O2419" i="15"/>
  <c r="O2423" i="15"/>
  <c r="O2427" i="15"/>
  <c r="O2431" i="15"/>
  <c r="O2435" i="15"/>
  <c r="O2439" i="15"/>
  <c r="O2443" i="15"/>
  <c r="O2447" i="15"/>
  <c r="O2451" i="15"/>
  <c r="O2455" i="15"/>
  <c r="O2459" i="15"/>
  <c r="O2463" i="15"/>
  <c r="O2467" i="15"/>
  <c r="O2471" i="15"/>
  <c r="O2475" i="15"/>
  <c r="O2479" i="15"/>
  <c r="O2483" i="15"/>
  <c r="O2487" i="15"/>
  <c r="O2491" i="15"/>
  <c r="P2133" i="15"/>
  <c r="P2165" i="15"/>
  <c r="P2197" i="15"/>
  <c r="P2229" i="15"/>
  <c r="O2254" i="15"/>
  <c r="O2270" i="15"/>
  <c r="O2286" i="15"/>
  <c r="O2302" i="15"/>
  <c r="O2318" i="15"/>
  <c r="O2334" i="15"/>
  <c r="O2350" i="15"/>
  <c r="O2366" i="15"/>
  <c r="O2382" i="15"/>
  <c r="P2393" i="15"/>
  <c r="P2402" i="15"/>
  <c r="O2414" i="15"/>
  <c r="P2425" i="15"/>
  <c r="P2434" i="15"/>
  <c r="O2446" i="15"/>
  <c r="P2457" i="15"/>
  <c r="P2466" i="15"/>
  <c r="O2478" i="15"/>
  <c r="P2489" i="15"/>
  <c r="O2498" i="15"/>
  <c r="O2506" i="15"/>
  <c r="P2137" i="15"/>
  <c r="P2169" i="15"/>
  <c r="P2201" i="15"/>
  <c r="P2233" i="15"/>
  <c r="P2257" i="15"/>
  <c r="P2273" i="15"/>
  <c r="P2289" i="15"/>
  <c r="P2305" i="15"/>
  <c r="P2321" i="15"/>
  <c r="P2337" i="15"/>
  <c r="P2353" i="15"/>
  <c r="P2369" i="15"/>
  <c r="P2382" i="15"/>
  <c r="O2394" i="15"/>
  <c r="P2405" i="15"/>
  <c r="P2414" i="15"/>
  <c r="O2426" i="15"/>
  <c r="P2437" i="15"/>
  <c r="P2446" i="15"/>
  <c r="O2458" i="15"/>
  <c r="P2469" i="15"/>
  <c r="P2478" i="15"/>
  <c r="O2490" i="15"/>
  <c r="P2498" i="15"/>
  <c r="P2506" i="15"/>
  <c r="P2141" i="15"/>
  <c r="P2173" i="15"/>
  <c r="P2205" i="15"/>
  <c r="P2237" i="15"/>
  <c r="O2258" i="15"/>
  <c r="O2274" i="15"/>
  <c r="O2290" i="15"/>
  <c r="O2306" i="15"/>
  <c r="O2322" i="15"/>
  <c r="O2338" i="15"/>
  <c r="O2354" i="15"/>
  <c r="O2370" i="15"/>
  <c r="P2385" i="15"/>
  <c r="P2394" i="15"/>
  <c r="O2406" i="15"/>
  <c r="P2417" i="15"/>
  <c r="P2426" i="15"/>
  <c r="O2438" i="15"/>
  <c r="P2449" i="15"/>
  <c r="P2458" i="15"/>
  <c r="O2470" i="15"/>
  <c r="P2481" i="15"/>
  <c r="P2490" i="15"/>
  <c r="O2499" i="15"/>
  <c r="O2507" i="15"/>
  <c r="P2145" i="15"/>
  <c r="P2177" i="15"/>
  <c r="P2209" i="15"/>
  <c r="P2241" i="15"/>
  <c r="P2261" i="15"/>
  <c r="P2277" i="15"/>
  <c r="P2293" i="15"/>
  <c r="P2309" i="15"/>
  <c r="P2325" i="15"/>
  <c r="P2341" i="15"/>
  <c r="P2357" i="15"/>
  <c r="P2373" i="15"/>
  <c r="O2386" i="15"/>
  <c r="P2397" i="15"/>
  <c r="P2406" i="15"/>
  <c r="O2418" i="15"/>
  <c r="P2429" i="15"/>
  <c r="P2438" i="15"/>
  <c r="O2450" i="15"/>
  <c r="P2461" i="15"/>
  <c r="P2470" i="15"/>
  <c r="O2482" i="15"/>
  <c r="P2493" i="15"/>
  <c r="P2501" i="15"/>
  <c r="P2509" i="15"/>
  <c r="P2149" i="15"/>
  <c r="P2181" i="15"/>
  <c r="P2213" i="15"/>
  <c r="P2245" i="15"/>
  <c r="O2262" i="15"/>
  <c r="O2278" i="15"/>
  <c r="O2294" i="15"/>
  <c r="O2310" i="15"/>
  <c r="O2326" i="15"/>
  <c r="O2342" i="15"/>
  <c r="O2358" i="15"/>
  <c r="O2374" i="15"/>
  <c r="P2386" i="15"/>
  <c r="O2398" i="15"/>
  <c r="P2409" i="15"/>
  <c r="P2418" i="15"/>
  <c r="O2430" i="15"/>
  <c r="P2441" i="15"/>
  <c r="P2450" i="15"/>
  <c r="O2462" i="15"/>
  <c r="P2473" i="15"/>
  <c r="P2482" i="15"/>
  <c r="O2494" i="15"/>
  <c r="O2502" i="15"/>
  <c r="O2510" i="15"/>
  <c r="P2153" i="15"/>
  <c r="P2185" i="15"/>
  <c r="P2217" i="15"/>
  <c r="P2249" i="15"/>
  <c r="P2265" i="15"/>
  <c r="P2281" i="15"/>
  <c r="P2297" i="15"/>
  <c r="P2313" i="15"/>
  <c r="P2329" i="15"/>
  <c r="P2345" i="15"/>
  <c r="P2361" i="15"/>
  <c r="P2377" i="15"/>
  <c r="P2389" i="15"/>
  <c r="P2398" i="15"/>
  <c r="O2410" i="15"/>
  <c r="P2421" i="15"/>
  <c r="P2430" i="15"/>
  <c r="O2442" i="15"/>
  <c r="P2453" i="15"/>
  <c r="P2462" i="15"/>
  <c r="O2474" i="15"/>
  <c r="P2485" i="15"/>
  <c r="P2494" i="15"/>
  <c r="P2502" i="15"/>
  <c r="P2510" i="15"/>
  <c r="P2157" i="15"/>
  <c r="O2266" i="15"/>
  <c r="O2330" i="15"/>
  <c r="O2390" i="15"/>
  <c r="P2433" i="15"/>
  <c r="P2474" i="15"/>
  <c r="O2511" i="15"/>
  <c r="P2161" i="15"/>
  <c r="P2269" i="15"/>
  <c r="P2333" i="15"/>
  <c r="P2390" i="15"/>
  <c r="O2434" i="15"/>
  <c r="P2477" i="15"/>
  <c r="P2513" i="15"/>
  <c r="P2189" i="15"/>
  <c r="O2282" i="15"/>
  <c r="O2346" i="15"/>
  <c r="P2401" i="15"/>
  <c r="P2442" i="15"/>
  <c r="O2486" i="15"/>
  <c r="P2193" i="15"/>
  <c r="P2285" i="15"/>
  <c r="P2349" i="15"/>
  <c r="O2402" i="15"/>
  <c r="P2445" i="15"/>
  <c r="P2486" i="15"/>
  <c r="P2221" i="15"/>
  <c r="O2298" i="15"/>
  <c r="O2362" i="15"/>
  <c r="P2410" i="15"/>
  <c r="O2454" i="15"/>
  <c r="O2495" i="15"/>
  <c r="P2225" i="15"/>
  <c r="P2301" i="15"/>
  <c r="P2365" i="15"/>
  <c r="P2413" i="15"/>
  <c r="P2454" i="15"/>
  <c r="P2497" i="15"/>
  <c r="O2250" i="15"/>
  <c r="O2314" i="15"/>
  <c r="O2378" i="15"/>
  <c r="O2422" i="15"/>
  <c r="P2465" i="15"/>
  <c r="O2503" i="15"/>
  <c r="P2253" i="15"/>
  <c r="H124" i="15"/>
  <c r="B141" i="15"/>
  <c r="O149" i="15"/>
  <c r="O157" i="15"/>
  <c r="O165" i="15"/>
  <c r="O173" i="15"/>
  <c r="O181" i="15"/>
  <c r="O189" i="15"/>
  <c r="O197" i="15"/>
  <c r="O205" i="15"/>
  <c r="O213" i="15"/>
  <c r="O221" i="15"/>
  <c r="O229" i="15"/>
  <c r="O237" i="15"/>
  <c r="O245" i="15"/>
  <c r="O253" i="15"/>
  <c r="O261" i="15"/>
  <c r="O269" i="15"/>
  <c r="O277" i="15"/>
  <c r="O285" i="15"/>
  <c r="O293" i="15"/>
  <c r="O301" i="15"/>
  <c r="O309" i="15"/>
  <c r="O317" i="15"/>
  <c r="O325" i="15"/>
  <c r="P2317" i="15"/>
  <c r="O150" i="15"/>
  <c r="O158" i="15"/>
  <c r="O166" i="15"/>
  <c r="O174" i="15"/>
  <c r="O182" i="15"/>
  <c r="O190" i="15"/>
  <c r="O198" i="15"/>
  <c r="O206" i="15"/>
  <c r="O214" i="15"/>
  <c r="O222" i="15"/>
  <c r="O230" i="15"/>
  <c r="O238" i="15"/>
  <c r="O246" i="15"/>
  <c r="O254" i="15"/>
  <c r="O262" i="15"/>
  <c r="O270" i="15"/>
  <c r="O278" i="15"/>
  <c r="O286" i="15"/>
  <c r="O294" i="15"/>
  <c r="O302" i="15"/>
  <c r="O310" i="15"/>
  <c r="O318" i="15"/>
  <c r="O326" i="15"/>
  <c r="P2381" i="15"/>
  <c r="O151" i="15"/>
  <c r="O159" i="15"/>
  <c r="O167" i="15"/>
  <c r="O175" i="15"/>
  <c r="O183" i="15"/>
  <c r="O191" i="15"/>
  <c r="O199" i="15"/>
  <c r="O207" i="15"/>
  <c r="O215" i="15"/>
  <c r="O223" i="15"/>
  <c r="O231" i="15"/>
  <c r="O239" i="15"/>
  <c r="O247" i="15"/>
  <c r="O255" i="15"/>
  <c r="O263" i="15"/>
  <c r="O271" i="15"/>
  <c r="O279" i="15"/>
  <c r="O287" i="15"/>
  <c r="O295" i="15"/>
  <c r="O303" i="15"/>
  <c r="O311" i="15"/>
  <c r="O319" i="15"/>
  <c r="O327" i="15"/>
  <c r="P2422" i="15"/>
  <c r="O152" i="15"/>
  <c r="O160" i="15"/>
  <c r="O168" i="15"/>
  <c r="O176" i="15"/>
  <c r="O184" i="15"/>
  <c r="O192" i="15"/>
  <c r="O200" i="15"/>
  <c r="O208" i="15"/>
  <c r="O216" i="15"/>
  <c r="O224" i="15"/>
  <c r="O232" i="15"/>
  <c r="O240" i="15"/>
  <c r="O248" i="15"/>
  <c r="O256" i="15"/>
  <c r="O264" i="15"/>
  <c r="O272" i="15"/>
  <c r="O280" i="15"/>
  <c r="O288" i="15"/>
  <c r="O296" i="15"/>
  <c r="O304" i="15"/>
  <c r="O312" i="15"/>
  <c r="O320" i="15"/>
  <c r="O2466" i="15"/>
  <c r="O153" i="15"/>
  <c r="O161" i="15"/>
  <c r="O169" i="15"/>
  <c r="O177" i="15"/>
  <c r="O185" i="15"/>
  <c r="O193" i="15"/>
  <c r="O201" i="15"/>
  <c r="O209" i="15"/>
  <c r="O217" i="15"/>
  <c r="O225" i="15"/>
  <c r="O233" i="15"/>
  <c r="O241" i="15"/>
  <c r="O249" i="15"/>
  <c r="O257" i="15"/>
  <c r="O265" i="15"/>
  <c r="O273" i="15"/>
  <c r="O281" i="15"/>
  <c r="O289" i="15"/>
  <c r="O297" i="15"/>
  <c r="O305" i="15"/>
  <c r="O313" i="15"/>
  <c r="O321" i="15"/>
  <c r="P2505" i="15"/>
  <c r="O154" i="15"/>
  <c r="O162" i="15"/>
  <c r="O170" i="15"/>
  <c r="O178" i="15"/>
  <c r="O186" i="15"/>
  <c r="O194" i="15"/>
  <c r="O202" i="15"/>
  <c r="O210" i="15"/>
  <c r="O218" i="15"/>
  <c r="O226" i="15"/>
  <c r="O234" i="15"/>
  <c r="O242" i="15"/>
  <c r="O250" i="15"/>
  <c r="O258" i="15"/>
  <c r="O266" i="15"/>
  <c r="O274" i="15"/>
  <c r="O282" i="15"/>
  <c r="O290" i="15"/>
  <c r="O298" i="15"/>
  <c r="O306" i="15"/>
  <c r="O314" i="15"/>
  <c r="O322" i="15"/>
  <c r="O340" i="15"/>
  <c r="I50" i="15" a="1"/>
  <c r="O155" i="15"/>
  <c r="O163" i="15"/>
  <c r="O171" i="15"/>
  <c r="O179" i="15"/>
  <c r="O187" i="15"/>
  <c r="O195" i="15"/>
  <c r="O203" i="15"/>
  <c r="O211" i="15"/>
  <c r="O219" i="15"/>
  <c r="O227" i="15"/>
  <c r="O235" i="15"/>
  <c r="O243" i="15"/>
  <c r="O251" i="15"/>
  <c r="O259" i="15"/>
  <c r="O267" i="15"/>
  <c r="O275" i="15"/>
  <c r="O283" i="15"/>
  <c r="O291" i="15"/>
  <c r="O299" i="15"/>
  <c r="O307" i="15"/>
  <c r="O315" i="15"/>
  <c r="O323" i="15"/>
  <c r="P2129" i="15"/>
  <c r="O148" i="15"/>
  <c r="O156" i="15"/>
  <c r="O164" i="15"/>
  <c r="O172" i="15"/>
  <c r="O180" i="15"/>
  <c r="O188" i="15"/>
  <c r="O196" i="15"/>
  <c r="O204" i="15"/>
  <c r="O212" i="15"/>
  <c r="O220" i="15"/>
  <c r="O228" i="15"/>
  <c r="O236" i="15"/>
  <c r="O244" i="15"/>
  <c r="O252" i="15"/>
  <c r="O260" i="15"/>
  <c r="O268" i="15"/>
  <c r="O276" i="15"/>
  <c r="O284" i="15"/>
  <c r="O292" i="15"/>
  <c r="O300" i="15"/>
  <c r="O308" i="15"/>
  <c r="O316" i="15"/>
  <c r="O324" i="15"/>
  <c r="P235" i="15"/>
  <c r="P257" i="15"/>
  <c r="P149" i="15"/>
  <c r="P188" i="15"/>
  <c r="P209" i="15"/>
  <c r="P295" i="15"/>
  <c r="P171" i="15"/>
  <c r="P180" i="15"/>
  <c r="P218" i="15"/>
  <c r="P242" i="15"/>
  <c r="P236" i="15"/>
  <c r="P287" i="15"/>
  <c r="P282" i="15"/>
  <c r="P212" i="15"/>
  <c r="P275" i="15"/>
  <c r="P154" i="15"/>
  <c r="P167" i="15"/>
  <c r="P297" i="15"/>
  <c r="P207" i="15"/>
  <c r="P307" i="15"/>
  <c r="P232" i="15"/>
  <c r="P164" i="15"/>
  <c r="P234" i="15"/>
  <c r="P206" i="15"/>
  <c r="P148" i="15"/>
  <c r="P187" i="15"/>
  <c r="P285" i="15"/>
  <c r="P294" i="15"/>
  <c r="P272" i="15"/>
  <c r="P179" i="15"/>
  <c r="P260" i="15"/>
  <c r="P241" i="15"/>
  <c r="P270" i="15"/>
  <c r="P170" i="15"/>
  <c r="P243" i="15"/>
  <c r="P286" i="15"/>
  <c r="P159" i="15"/>
  <c r="P281" i="15"/>
  <c r="P211" i="15"/>
  <c r="P264" i="15"/>
  <c r="P320" i="15"/>
  <c r="P153" i="15"/>
  <c r="P288" i="15"/>
  <c r="P229" i="15"/>
  <c r="P173" i="15"/>
  <c r="P168" i="15"/>
  <c r="P217" i="15"/>
  <c r="P314" i="15"/>
  <c r="P205" i="15"/>
  <c r="P313" i="15"/>
  <c r="P284" i="15"/>
  <c r="P222" i="15"/>
  <c r="P271" i="15"/>
  <c r="P202" i="15"/>
  <c r="P259" i="15"/>
  <c r="P162" i="15"/>
  <c r="P269" i="15"/>
  <c r="P169" i="15"/>
  <c r="P238" i="15"/>
  <c r="P158" i="15"/>
  <c r="P186" i="15"/>
  <c r="P155" i="15"/>
  <c r="P185" i="15"/>
  <c r="P216" i="15"/>
  <c r="P174" i="15"/>
  <c r="P301" i="15"/>
  <c r="P253" i="15"/>
  <c r="P316" i="15"/>
  <c r="P312" i="15"/>
  <c r="P152" i="15"/>
  <c r="P263" i="15"/>
  <c r="P221" i="15"/>
  <c r="P231" i="15"/>
  <c r="P201" i="15"/>
  <c r="P299" i="15"/>
  <c r="P161" i="15"/>
  <c r="P310" i="15"/>
  <c r="P157" i="15"/>
  <c r="P237" i="15"/>
  <c r="P166" i="15"/>
  <c r="P319" i="15"/>
  <c r="P274" i="15"/>
  <c r="P181" i="15"/>
  <c r="P246" i="15"/>
  <c r="P317" i="15"/>
  <c r="P147" i="15"/>
  <c r="P279" i="15"/>
  <c r="P304" i="15"/>
  <c r="P239" i="15"/>
  <c r="P293" i="15"/>
  <c r="P252" i="15"/>
  <c r="P315" i="15"/>
  <c r="P228" i="15"/>
  <c r="P151" i="15"/>
  <c r="P262" i="15"/>
  <c r="P306" i="15"/>
  <c r="P230" i="15"/>
  <c r="P290" i="15"/>
  <c r="P298" i="15"/>
  <c r="P268" i="15"/>
  <c r="P309" i="15"/>
  <c r="P248" i="15"/>
  <c r="P300" i="15"/>
  <c r="P156" i="15"/>
  <c r="P165" i="15"/>
  <c r="P321" i="15"/>
  <c r="P318" i="15"/>
  <c r="P273" i="15"/>
  <c r="P197" i="15"/>
  <c r="P245" i="15"/>
  <c r="P226" i="15"/>
  <c r="P278" i="15"/>
  <c r="P163" i="15"/>
  <c r="P200" i="15"/>
  <c r="P292" i="15"/>
  <c r="P291" i="15"/>
  <c r="P227" i="15"/>
  <c r="P199" i="15"/>
  <c r="P305" i="15"/>
  <c r="P327" i="15"/>
  <c r="P289" i="15"/>
  <c r="P192" i="15"/>
  <c r="P267" i="15"/>
  <c r="P190" i="15"/>
  <c r="P247" i="15"/>
  <c r="P277" i="15"/>
  <c r="P303" i="15"/>
  <c r="P196" i="15"/>
  <c r="P208" i="15"/>
  <c r="P251" i="15"/>
  <c r="P225" i="15"/>
  <c r="P193" i="15"/>
  <c r="P296" i="15"/>
  <c r="P256" i="15"/>
  <c r="O147" i="15"/>
  <c r="P254" i="15"/>
  <c r="P176" i="15"/>
  <c r="P198" i="15"/>
  <c r="P150" i="15"/>
  <c r="P195" i="15"/>
  <c r="P326" i="15"/>
  <c r="P266" i="15"/>
  <c r="P191" i="15"/>
  <c r="P323" i="15"/>
  <c r="P189" i="15"/>
  <c r="P214" i="15"/>
  <c r="P184" i="15"/>
  <c r="P215" i="15"/>
  <c r="P276" i="15"/>
  <c r="P178" i="15"/>
  <c r="P233" i="15"/>
  <c r="P255" i="15"/>
  <c r="P325" i="15"/>
  <c r="P302" i="15"/>
  <c r="P249" i="15"/>
  <c r="P250" i="15"/>
  <c r="P223" i="15"/>
  <c r="P308" i="15"/>
  <c r="P182" i="15"/>
  <c r="P224" i="15"/>
  <c r="P203" i="15"/>
  <c r="P175" i="15"/>
  <c r="P258" i="15"/>
  <c r="P194" i="15"/>
  <c r="P210" i="15"/>
  <c r="P265" i="15"/>
  <c r="P172" i="15"/>
  <c r="P322" i="15"/>
  <c r="P219" i="15"/>
  <c r="P213" i="15"/>
  <c r="P261" i="15"/>
  <c r="P183" i="15"/>
  <c r="P177" i="15"/>
  <c r="P324" i="15"/>
  <c r="P311" i="15"/>
  <c r="P280" i="15"/>
  <c r="P204" i="15"/>
  <c r="P244" i="15"/>
  <c r="P240" i="15"/>
  <c r="P283" i="15"/>
  <c r="P220" i="15"/>
  <c r="P160" i="15"/>
  <c r="B139" i="15"/>
  <c r="J120" i="15" s="1"/>
  <c r="J7" i="15" s="1"/>
  <c r="K120" i="15" s="1"/>
  <c r="K7" i="15" s="1"/>
  <c r="BU12" i="31"/>
  <c r="BU17" i="31" s="1"/>
  <c r="BQ2" i="31" s="1"/>
  <c r="AE52" i="15"/>
  <c r="H122" i="15"/>
  <c r="I49" i="15" a="1"/>
  <c r="AC36" i="15"/>
  <c r="R302" i="15" l="1"/>
  <c r="R214" i="15"/>
  <c r="R198" i="15"/>
  <c r="R193" i="15"/>
  <c r="R190" i="15"/>
  <c r="R226" i="15"/>
  <c r="R300" i="15"/>
  <c r="R262" i="15"/>
  <c r="R293" i="15"/>
  <c r="R274" i="15"/>
  <c r="R201" i="15"/>
  <c r="R216" i="15"/>
  <c r="R162" i="15"/>
  <c r="R168" i="15"/>
  <c r="R281" i="15"/>
  <c r="R179" i="15"/>
  <c r="R167" i="15"/>
  <c r="R218" i="15"/>
  <c r="R235" i="15"/>
  <c r="R2301" i="15"/>
  <c r="R2486" i="15"/>
  <c r="R2401" i="15"/>
  <c r="R2333" i="15"/>
  <c r="R2453" i="15"/>
  <c r="R2361" i="15"/>
  <c r="R2217" i="15"/>
  <c r="R2245" i="15"/>
  <c r="R2470" i="15"/>
  <c r="R2261" i="15"/>
  <c r="R2481" i="15"/>
  <c r="R2394" i="15"/>
  <c r="R2405" i="15"/>
  <c r="R2289" i="15"/>
  <c r="R2378" i="15"/>
  <c r="R2346" i="15"/>
  <c r="R2314" i="15"/>
  <c r="R2282" i="15"/>
  <c r="R2250" i="15"/>
  <c r="R2218" i="15"/>
  <c r="R2186" i="15"/>
  <c r="R2154" i="15"/>
  <c r="R2122" i="15"/>
  <c r="R2090" i="15"/>
  <c r="R2058" i="15"/>
  <c r="R2026" i="15"/>
  <c r="R1994" i="15"/>
  <c r="R1962" i="15"/>
  <c r="R1930" i="15"/>
  <c r="R1898" i="15"/>
  <c r="R1866" i="15"/>
  <c r="R1834" i="15"/>
  <c r="R1802" i="15"/>
  <c r="R1770" i="15"/>
  <c r="R1738" i="15"/>
  <c r="R1706" i="15"/>
  <c r="R1674" i="15"/>
  <c r="R1642" i="15"/>
  <c r="R1610" i="15"/>
  <c r="R1578" i="15"/>
  <c r="R1546" i="15"/>
  <c r="R1514" i="15"/>
  <c r="R1482" i="15"/>
  <c r="R1450" i="15"/>
  <c r="R1418" i="15"/>
  <c r="R1386" i="15"/>
  <c r="R2113" i="15"/>
  <c r="R2081" i="15"/>
  <c r="R2049" i="15"/>
  <c r="R2017" i="15"/>
  <c r="R1985" i="15"/>
  <c r="R1953" i="15"/>
  <c r="R1921" i="15"/>
  <c r="R1889" i="15"/>
  <c r="R1857" i="15"/>
  <c r="R1825" i="15"/>
  <c r="R1793" i="15"/>
  <c r="R1761" i="15"/>
  <c r="R1729" i="15"/>
  <c r="R1697" i="15"/>
  <c r="R1665" i="15"/>
  <c r="R1633" i="15"/>
  <c r="R1601" i="15"/>
  <c r="R1569" i="15"/>
  <c r="R1537" i="15"/>
  <c r="R1505" i="15"/>
  <c r="R1473" i="15"/>
  <c r="R1441" i="15"/>
  <c r="R1409" i="15"/>
  <c r="R1377" i="15"/>
  <c r="R2504" i="15"/>
  <c r="R2472" i="15"/>
  <c r="R2440" i="15"/>
  <c r="R2408" i="15"/>
  <c r="R2376" i="15"/>
  <c r="R2344" i="15"/>
  <c r="R2312" i="15"/>
  <c r="R2280" i="15"/>
  <c r="R2248" i="15"/>
  <c r="R2216" i="15"/>
  <c r="R2184" i="15"/>
  <c r="R2152" i="15"/>
  <c r="R2120" i="15"/>
  <c r="R2088" i="15"/>
  <c r="R2056" i="15"/>
  <c r="R2024" i="15"/>
  <c r="R1992" i="15"/>
  <c r="R1960" i="15"/>
  <c r="R1928" i="15"/>
  <c r="R1896" i="15"/>
  <c r="R1864" i="15"/>
  <c r="R1832" i="15"/>
  <c r="R1800" i="15"/>
  <c r="R1768" i="15"/>
  <c r="R1736" i="15"/>
  <c r="R1704" i="15"/>
  <c r="R1672" i="15"/>
  <c r="R1640" i="15"/>
  <c r="R1608" i="15"/>
  <c r="R1576" i="15"/>
  <c r="R1544" i="15"/>
  <c r="R1512" i="15"/>
  <c r="R1480" i="15"/>
  <c r="R1448" i="15"/>
  <c r="R1416" i="15"/>
  <c r="R1384" i="15"/>
  <c r="R2511" i="15"/>
  <c r="R2479" i="15"/>
  <c r="R2447" i="15"/>
  <c r="R2415" i="15"/>
  <c r="R2383" i="15"/>
  <c r="R2351" i="15"/>
  <c r="R2319" i="15"/>
  <c r="R2287" i="15"/>
  <c r="R2255" i="15"/>
  <c r="R2223" i="15"/>
  <c r="R2191" i="15"/>
  <c r="R2159" i="15"/>
  <c r="R2127" i="15"/>
  <c r="R2095" i="15"/>
  <c r="R2063" i="15"/>
  <c r="R2031" i="15"/>
  <c r="R1999" i="15"/>
  <c r="R1967" i="15"/>
  <c r="R1935" i="15"/>
  <c r="R1903" i="15"/>
  <c r="R1871" i="15"/>
  <c r="R1839" i="15"/>
  <c r="R1807" i="15"/>
  <c r="R1775" i="15"/>
  <c r="R1743" i="15"/>
  <c r="R1711" i="15"/>
  <c r="R1679" i="15"/>
  <c r="R1647" i="15"/>
  <c r="R1615" i="15"/>
  <c r="R1583" i="15"/>
  <c r="R1551" i="15"/>
  <c r="R1519" i="15"/>
  <c r="R1487" i="15"/>
  <c r="R1455" i="15"/>
  <c r="R1423" i="15"/>
  <c r="R1391" i="15"/>
  <c r="R1367" i="15"/>
  <c r="R1335" i="15"/>
  <c r="R1303" i="15"/>
  <c r="R1271" i="15"/>
  <c r="R1239" i="15"/>
  <c r="R1207" i="15"/>
  <c r="R1175" i="15"/>
  <c r="R1143" i="15"/>
  <c r="R1111" i="15"/>
  <c r="R1079" i="15"/>
  <c r="R1047" i="15"/>
  <c r="R1015" i="15"/>
  <c r="R983" i="15"/>
  <c r="R951" i="15"/>
  <c r="R919" i="15"/>
  <c r="R887" i="15"/>
  <c r="R855" i="15"/>
  <c r="R823" i="15"/>
  <c r="R791" i="15"/>
  <c r="R759" i="15"/>
  <c r="R727" i="15"/>
  <c r="R1374" i="15"/>
  <c r="R1342" i="15"/>
  <c r="R1310" i="15"/>
  <c r="R1278" i="15"/>
  <c r="R1246" i="15"/>
  <c r="R1214" i="15"/>
  <c r="R1182" i="15"/>
  <c r="R1150" i="15"/>
  <c r="R1118" i="15"/>
  <c r="R1086" i="15"/>
  <c r="R1054" i="15"/>
  <c r="R1022" i="15"/>
  <c r="R990" i="15"/>
  <c r="R958" i="15"/>
  <c r="R926" i="15"/>
  <c r="R894" i="15"/>
  <c r="R862" i="15"/>
  <c r="R830" i="15"/>
  <c r="R798" i="15"/>
  <c r="R766" i="15"/>
  <c r="R734" i="15"/>
  <c r="R1361" i="15"/>
  <c r="R1329" i="15"/>
  <c r="R1297" i="15"/>
  <c r="R1265" i="15"/>
  <c r="R1233" i="15"/>
  <c r="R1201" i="15"/>
  <c r="R1169" i="15"/>
  <c r="R1137" i="15"/>
  <c r="R1105" i="15"/>
  <c r="R1073" i="15"/>
  <c r="R1041" i="15"/>
  <c r="R1009" i="15"/>
  <c r="R977" i="15"/>
  <c r="R945" i="15"/>
  <c r="R913" i="15"/>
  <c r="R881" i="15"/>
  <c r="R849" i="15"/>
  <c r="R817" i="15"/>
  <c r="R785" i="15"/>
  <c r="R753" i="15"/>
  <c r="R721" i="15"/>
  <c r="R1372" i="15"/>
  <c r="R1340" i="15"/>
  <c r="R1308" i="15"/>
  <c r="R1276" i="15"/>
  <c r="R1244" i="15"/>
  <c r="R1212" i="15"/>
  <c r="R1180" i="15"/>
  <c r="R1148" i="15"/>
  <c r="R1116" i="15"/>
  <c r="R1084" i="15"/>
  <c r="R1052" i="15"/>
  <c r="R1020" i="15"/>
  <c r="R988" i="15"/>
  <c r="R956" i="15"/>
  <c r="R924" i="15"/>
  <c r="R892" i="15"/>
  <c r="R860" i="15"/>
  <c r="R828" i="15"/>
  <c r="R796" i="15"/>
  <c r="R764" i="15"/>
  <c r="R732" i="15"/>
  <c r="R203" i="15"/>
  <c r="R248" i="15"/>
  <c r="R2445" i="15"/>
  <c r="R2450" i="15"/>
  <c r="R2273" i="15"/>
  <c r="R2489" i="15"/>
  <c r="R2402" i="15"/>
  <c r="R2374" i="15"/>
  <c r="R2342" i="15"/>
  <c r="R2310" i="15"/>
  <c r="R2278" i="15"/>
  <c r="R2246" i="15"/>
  <c r="R2214" i="15"/>
  <c r="R2182" i="15"/>
  <c r="R2150" i="15"/>
  <c r="R2118" i="15"/>
  <c r="R2086" i="15"/>
  <c r="R2054" i="15"/>
  <c r="R2022" i="15"/>
  <c r="R1990" i="15"/>
  <c r="R1958" i="15"/>
  <c r="R1926" i="15"/>
  <c r="R1894" i="15"/>
  <c r="R1862" i="15"/>
  <c r="R1830" i="15"/>
  <c r="R1798" i="15"/>
  <c r="R1766" i="15"/>
  <c r="R1734" i="15"/>
  <c r="R1702" i="15"/>
  <c r="R1670" i="15"/>
  <c r="R1638" i="15"/>
  <c r="R1606" i="15"/>
  <c r="R1574" i="15"/>
  <c r="R1542" i="15"/>
  <c r="R1510" i="15"/>
  <c r="R1478" i="15"/>
  <c r="R1446" i="15"/>
  <c r="R1414" i="15"/>
  <c r="R1382" i="15"/>
  <c r="R2109" i="15"/>
  <c r="R2077" i="15"/>
  <c r="R2045" i="15"/>
  <c r="R2013" i="15"/>
  <c r="R1981" i="15"/>
  <c r="R1949" i="15"/>
  <c r="R1917" i="15"/>
  <c r="R1885" i="15"/>
  <c r="R1853" i="15"/>
  <c r="R1821" i="15"/>
  <c r="R1789" i="15"/>
  <c r="R1757" i="15"/>
  <c r="R1725" i="15"/>
  <c r="R1693" i="15"/>
  <c r="R1661" i="15"/>
  <c r="R1629" i="15"/>
  <c r="R1597" i="15"/>
  <c r="R1565" i="15"/>
  <c r="R1533" i="15"/>
  <c r="R1501" i="15"/>
  <c r="R1469" i="15"/>
  <c r="R1437" i="15"/>
  <c r="R1405" i="15"/>
  <c r="R2500" i="15"/>
  <c r="R2468" i="15"/>
  <c r="R2436" i="15"/>
  <c r="R2404" i="15"/>
  <c r="R2372" i="15"/>
  <c r="R2340" i="15"/>
  <c r="R2308" i="15"/>
  <c r="R2276" i="15"/>
  <c r="R2244" i="15"/>
  <c r="R2212" i="15"/>
  <c r="R2180" i="15"/>
  <c r="R2148" i="15"/>
  <c r="R2116" i="15"/>
  <c r="R2084" i="15"/>
  <c r="R2052" i="15"/>
  <c r="R2020" i="15"/>
  <c r="R1988" i="15"/>
  <c r="R1956" i="15"/>
  <c r="R1924" i="15"/>
  <c r="R1892" i="15"/>
  <c r="R1860" i="15"/>
  <c r="R1828" i="15"/>
  <c r="R1796" i="15"/>
  <c r="R1764" i="15"/>
  <c r="R1732" i="15"/>
  <c r="R1700" i="15"/>
  <c r="R1668" i="15"/>
  <c r="R1636" i="15"/>
  <c r="R1604" i="15"/>
  <c r="R1572" i="15"/>
  <c r="R1540" i="15"/>
  <c r="R1508" i="15"/>
  <c r="R1476" i="15"/>
  <c r="R1444" i="15"/>
  <c r="R1412" i="15"/>
  <c r="R1380" i="15"/>
  <c r="R2507" i="15"/>
  <c r="R2475" i="15"/>
  <c r="R2443" i="15"/>
  <c r="R2411" i="15"/>
  <c r="R2379" i="15"/>
  <c r="R2347" i="15"/>
  <c r="R2315" i="15"/>
  <c r="R2283" i="15"/>
  <c r="R2251" i="15"/>
  <c r="R2219" i="15"/>
  <c r="R2187" i="15"/>
  <c r="R2155" i="15"/>
  <c r="R2123" i="15"/>
  <c r="R2091" i="15"/>
  <c r="R2059" i="15"/>
  <c r="R2027" i="15"/>
  <c r="R1995" i="15"/>
  <c r="R1963" i="15"/>
  <c r="R1931" i="15"/>
  <c r="R1899" i="15"/>
  <c r="R1867" i="15"/>
  <c r="R1835" i="15"/>
  <c r="R1803" i="15"/>
  <c r="R1771" i="15"/>
  <c r="R1739" i="15"/>
  <c r="R1707" i="15"/>
  <c r="R1675" i="15"/>
  <c r="R1643" i="15"/>
  <c r="R1611" i="15"/>
  <c r="R1579" i="15"/>
  <c r="R1547" i="15"/>
  <c r="R1515" i="15"/>
  <c r="R1483" i="15"/>
  <c r="R1451" i="15"/>
  <c r="R1419" i="15"/>
  <c r="R1387" i="15"/>
  <c r="R1363" i="15"/>
  <c r="R1331" i="15"/>
  <c r="R1299" i="15"/>
  <c r="R1267" i="15"/>
  <c r="R1235" i="15"/>
  <c r="R1203" i="15"/>
  <c r="R1171" i="15"/>
  <c r="R1139" i="15"/>
  <c r="R1107" i="15"/>
  <c r="R1075" i="15"/>
  <c r="R1043" i="15"/>
  <c r="R1011" i="15"/>
  <c r="R979" i="15"/>
  <c r="R947" i="15"/>
  <c r="R915" i="15"/>
  <c r="R883" i="15"/>
  <c r="R851" i="15"/>
  <c r="R819" i="15"/>
  <c r="R787" i="15"/>
  <c r="R755" i="15"/>
  <c r="R723" i="15"/>
  <c r="R1370" i="15"/>
  <c r="R1338" i="15"/>
  <c r="R1306" i="15"/>
  <c r="R1274" i="15"/>
  <c r="R1242" i="15"/>
  <c r="R1210" i="15"/>
  <c r="R1178" i="15"/>
  <c r="R1146" i="15"/>
  <c r="R1114" i="15"/>
  <c r="R1082" i="15"/>
  <c r="R1050" i="15"/>
  <c r="R1018" i="15"/>
  <c r="R986" i="15"/>
  <c r="R954" i="15"/>
  <c r="R922" i="15"/>
  <c r="R890" i="15"/>
  <c r="R858" i="15"/>
  <c r="R826" i="15"/>
  <c r="R794" i="15"/>
  <c r="R762" i="15"/>
  <c r="R730" i="15"/>
  <c r="R1357" i="15"/>
  <c r="R1325" i="15"/>
  <c r="R1293" i="15"/>
  <c r="R1261" i="15"/>
  <c r="R1229" i="15"/>
  <c r="R1197" i="15"/>
  <c r="R1165" i="15"/>
  <c r="R1133" i="15"/>
  <c r="R1101" i="15"/>
  <c r="R1069" i="15"/>
  <c r="R1037" i="15"/>
  <c r="R1005" i="15"/>
  <c r="R973" i="15"/>
  <c r="R941" i="15"/>
  <c r="R909" i="15"/>
  <c r="R877" i="15"/>
  <c r="R845" i="15"/>
  <c r="R813" i="15"/>
  <c r="R781" i="15"/>
  <c r="R749" i="15"/>
  <c r="R717" i="15"/>
  <c r="R1368" i="15"/>
  <c r="R1336" i="15"/>
  <c r="R1304" i="15"/>
  <c r="R1272" i="15"/>
  <c r="R1240" i="15"/>
  <c r="R1208" i="15"/>
  <c r="R1176" i="15"/>
  <c r="R1144" i="15"/>
  <c r="R1112" i="15"/>
  <c r="R1080" i="15"/>
  <c r="R1048" i="15"/>
  <c r="R1016" i="15"/>
  <c r="R984" i="15"/>
  <c r="R952" i="15"/>
  <c r="R920" i="15"/>
  <c r="R888" i="15"/>
  <c r="R856" i="15"/>
  <c r="R824" i="15"/>
  <c r="R792" i="15"/>
  <c r="R760" i="15"/>
  <c r="R728" i="15"/>
  <c r="B51" i="15" a="1"/>
  <c r="R160" i="15"/>
  <c r="R225" i="15"/>
  <c r="R319" i="15"/>
  <c r="R272" i="15"/>
  <c r="R2373" i="15"/>
  <c r="R177" i="15"/>
  <c r="R251" i="15"/>
  <c r="R304" i="15"/>
  <c r="R229" i="15"/>
  <c r="R2153" i="15"/>
  <c r="R2441" i="15"/>
  <c r="R2181" i="15"/>
  <c r="R2357" i="15"/>
  <c r="R2209" i="15"/>
  <c r="R2458" i="15"/>
  <c r="R2237" i="15"/>
  <c r="R2469" i="15"/>
  <c r="R2382" i="15"/>
  <c r="R2257" i="15"/>
  <c r="R2393" i="15"/>
  <c r="R2370" i="15"/>
  <c r="R2338" i="15"/>
  <c r="R2306" i="15"/>
  <c r="R2274" i="15"/>
  <c r="R2242" i="15"/>
  <c r="R2210" i="15"/>
  <c r="R2178" i="15"/>
  <c r="R2146" i="15"/>
  <c r="R2114" i="15"/>
  <c r="R2082" i="15"/>
  <c r="R2050" i="15"/>
  <c r="R2018" i="15"/>
  <c r="R1986" i="15"/>
  <c r="R1954" i="15"/>
  <c r="R1922" i="15"/>
  <c r="R1890" i="15"/>
  <c r="R1858" i="15"/>
  <c r="R1826" i="15"/>
  <c r="R1794" i="15"/>
  <c r="R1762" i="15"/>
  <c r="R1730" i="15"/>
  <c r="R1698" i="15"/>
  <c r="R1666" i="15"/>
  <c r="R1634" i="15"/>
  <c r="R1602" i="15"/>
  <c r="R1570" i="15"/>
  <c r="R1538" i="15"/>
  <c r="R1506" i="15"/>
  <c r="R1474" i="15"/>
  <c r="R1442" i="15"/>
  <c r="R1410" i="15"/>
  <c r="R1378" i="15"/>
  <c r="R2105" i="15"/>
  <c r="R2073" i="15"/>
  <c r="R2041" i="15"/>
  <c r="R2009" i="15"/>
  <c r="R1977" i="15"/>
  <c r="R1945" i="15"/>
  <c r="R1913" i="15"/>
  <c r="R1881" i="15"/>
  <c r="R1849" i="15"/>
  <c r="R1817" i="15"/>
  <c r="R1785" i="15"/>
  <c r="R1753" i="15"/>
  <c r="R1721" i="15"/>
  <c r="R1689" i="15"/>
  <c r="R1657" i="15"/>
  <c r="R1625" i="15"/>
  <c r="R1593" i="15"/>
  <c r="R1561" i="15"/>
  <c r="R1529" i="15"/>
  <c r="R1497" i="15"/>
  <c r="R1465" i="15"/>
  <c r="R1433" i="15"/>
  <c r="R1401" i="15"/>
  <c r="R2496" i="15"/>
  <c r="R2464" i="15"/>
  <c r="R2432" i="15"/>
  <c r="R2400" i="15"/>
  <c r="R2368" i="15"/>
  <c r="R2304" i="15"/>
  <c r="R2272" i="15"/>
  <c r="R2240" i="15"/>
  <c r="R2208" i="15"/>
  <c r="R2176" i="15"/>
  <c r="R2144" i="15"/>
  <c r="R2112" i="15"/>
  <c r="R2080" i="15"/>
  <c r="R2048" i="15"/>
  <c r="R2016" i="15"/>
  <c r="R1984" i="15"/>
  <c r="R1952" i="15"/>
  <c r="R1920" i="15"/>
  <c r="R1888" i="15"/>
  <c r="R1856" i="15"/>
  <c r="R1824" i="15"/>
  <c r="R1792" i="15"/>
  <c r="R1760" i="15"/>
  <c r="R1728" i="15"/>
  <c r="R1696" i="15"/>
  <c r="R1664" i="15"/>
  <c r="R1632" i="15"/>
  <c r="R1600" i="15"/>
  <c r="R1568" i="15"/>
  <c r="R1536" i="15"/>
  <c r="R1504" i="15"/>
  <c r="R1472" i="15"/>
  <c r="R1440" i="15"/>
  <c r="R1408" i="15"/>
  <c r="R1376" i="15"/>
  <c r="R2503" i="15"/>
  <c r="R2471" i="15"/>
  <c r="R2439" i="15"/>
  <c r="R2407" i="15"/>
  <c r="R2375" i="15"/>
  <c r="R2343" i="15"/>
  <c r="R2311" i="15"/>
  <c r="R2279" i="15"/>
  <c r="R2247" i="15"/>
  <c r="R2215" i="15"/>
  <c r="R2183" i="15"/>
  <c r="R2151" i="15"/>
  <c r="R2119" i="15"/>
  <c r="R2087" i="15"/>
  <c r="R2055" i="15"/>
  <c r="R2023" i="15"/>
  <c r="R1991" i="15"/>
  <c r="R1959" i="15"/>
  <c r="R1927" i="15"/>
  <c r="R1895" i="15"/>
  <c r="R1863" i="15"/>
  <c r="R1831" i="15"/>
  <c r="R1799" i="15"/>
  <c r="R1767" i="15"/>
  <c r="R1735" i="15"/>
  <c r="R1703" i="15"/>
  <c r="R1671" i="15"/>
  <c r="R1639" i="15"/>
  <c r="R1607" i="15"/>
  <c r="R1575" i="15"/>
  <c r="R1543" i="15"/>
  <c r="R1511" i="15"/>
  <c r="R1479" i="15"/>
  <c r="R1447" i="15"/>
  <c r="R1415" i="15"/>
  <c r="R1383" i="15"/>
  <c r="R1359" i="15"/>
  <c r="R1327" i="15"/>
  <c r="R1295" i="15"/>
  <c r="R1263" i="15"/>
  <c r="R1231" i="15"/>
  <c r="R1199" i="15"/>
  <c r="R1167" i="15"/>
  <c r="R1135" i="15"/>
  <c r="R1103" i="15"/>
  <c r="R1071" i="15"/>
  <c r="R1039" i="15"/>
  <c r="R1007" i="15"/>
  <c r="R975" i="15"/>
  <c r="R943" i="15"/>
  <c r="R911" i="15"/>
  <c r="R879" i="15"/>
  <c r="R847" i="15"/>
  <c r="R815" i="15"/>
  <c r="R783" i="15"/>
  <c r="R751" i="15"/>
  <c r="R719" i="15"/>
  <c r="R1366" i="15"/>
  <c r="R1334" i="15"/>
  <c r="R1302" i="15"/>
  <c r="R1270" i="15"/>
  <c r="R1238" i="15"/>
  <c r="R1206" i="15"/>
  <c r="R1174" i="15"/>
  <c r="R1142" i="15"/>
  <c r="R1110" i="15"/>
  <c r="R1078" i="15"/>
  <c r="R1046" i="15"/>
  <c r="R1014" i="15"/>
  <c r="R982" i="15"/>
  <c r="R950" i="15"/>
  <c r="R918" i="15"/>
  <c r="R886" i="15"/>
  <c r="R854" i="15"/>
  <c r="R822" i="15"/>
  <c r="R790" i="15"/>
  <c r="R758" i="15"/>
  <c r="R726" i="15"/>
  <c r="R342" i="15"/>
  <c r="O342" i="15"/>
  <c r="N344" i="15" s="1"/>
  <c r="R1353" i="15"/>
  <c r="R1321" i="15"/>
  <c r="R1289" i="15"/>
  <c r="R1257" i="15"/>
  <c r="R1225" i="15"/>
  <c r="R1193" i="15"/>
  <c r="R1161" i="15"/>
  <c r="R1129" i="15"/>
  <c r="R1097" i="15"/>
  <c r="R1065" i="15"/>
  <c r="R1033" i="15"/>
  <c r="R1001" i="15"/>
  <c r="R969" i="15"/>
  <c r="R937" i="15"/>
  <c r="R905" i="15"/>
  <c r="R873" i="15"/>
  <c r="R841" i="15"/>
  <c r="R809" i="15"/>
  <c r="R777" i="15"/>
  <c r="R745" i="15"/>
  <c r="O2516" i="15"/>
  <c r="O2515" i="15"/>
  <c r="P2516" i="15"/>
  <c r="R2336" i="15" s="1"/>
  <c r="R1364" i="15"/>
  <c r="R1332" i="15"/>
  <c r="R1300" i="15"/>
  <c r="R1268" i="15"/>
  <c r="R1236" i="15"/>
  <c r="R1204" i="15"/>
  <c r="R1172" i="15"/>
  <c r="R1140" i="15"/>
  <c r="R1108" i="15"/>
  <c r="R1076" i="15"/>
  <c r="R1044" i="15"/>
  <c r="R1012" i="15"/>
  <c r="R980" i="15"/>
  <c r="R948" i="15"/>
  <c r="R916" i="15"/>
  <c r="R884" i="15"/>
  <c r="R852" i="15"/>
  <c r="R820" i="15"/>
  <c r="R788" i="15"/>
  <c r="R756" i="15"/>
  <c r="R724" i="15"/>
  <c r="R324" i="15"/>
  <c r="R267" i="15"/>
  <c r="R231" i="15"/>
  <c r="R154" i="15"/>
  <c r="R2345" i="15"/>
  <c r="R2241" i="15"/>
  <c r="R210" i="15"/>
  <c r="R192" i="15"/>
  <c r="R166" i="15"/>
  <c r="R286" i="15"/>
  <c r="R283" i="15"/>
  <c r="R191" i="15"/>
  <c r="R273" i="15"/>
  <c r="R263" i="15"/>
  <c r="R271" i="15"/>
  <c r="R288" i="15"/>
  <c r="R243" i="15"/>
  <c r="R285" i="15"/>
  <c r="R164" i="15"/>
  <c r="R212" i="15"/>
  <c r="R295" i="15"/>
  <c r="R2129" i="15"/>
  <c r="J121" i="15"/>
  <c r="J9" i="15" s="1"/>
  <c r="K121" i="15" s="1"/>
  <c r="K9" i="15" s="1"/>
  <c r="I9" i="15"/>
  <c r="R2349" i="15"/>
  <c r="R2189" i="15"/>
  <c r="R2502" i="15"/>
  <c r="R2421" i="15"/>
  <c r="R2313" i="15"/>
  <c r="R2149" i="15"/>
  <c r="R2438" i="15"/>
  <c r="R2341" i="15"/>
  <c r="R2177" i="15"/>
  <c r="R2449" i="15"/>
  <c r="R2205" i="15"/>
  <c r="R2369" i="15"/>
  <c r="R2233" i="15"/>
  <c r="R2466" i="15"/>
  <c r="R2366" i="15"/>
  <c r="R2334" i="15"/>
  <c r="R2302" i="15"/>
  <c r="R2270" i="15"/>
  <c r="R2238" i="15"/>
  <c r="R2206" i="15"/>
  <c r="R2174" i="15"/>
  <c r="R2142" i="15"/>
  <c r="R2110" i="15"/>
  <c r="R2078" i="15"/>
  <c r="R2046" i="15"/>
  <c r="R2014" i="15"/>
  <c r="R1982" i="15"/>
  <c r="R1950" i="15"/>
  <c r="R1918" i="15"/>
  <c r="R1886" i="15"/>
  <c r="R1854" i="15"/>
  <c r="R1822" i="15"/>
  <c r="R1790" i="15"/>
  <c r="R1758" i="15"/>
  <c r="R1726" i="15"/>
  <c r="R1694" i="15"/>
  <c r="R1662" i="15"/>
  <c r="R1630" i="15"/>
  <c r="R1598" i="15"/>
  <c r="R1566" i="15"/>
  <c r="R1534" i="15"/>
  <c r="R1502" i="15"/>
  <c r="R1470" i="15"/>
  <c r="R1438" i="15"/>
  <c r="R1406" i="15"/>
  <c r="R2101" i="15"/>
  <c r="R2069" i="15"/>
  <c r="R2037" i="15"/>
  <c r="R2005" i="15"/>
  <c r="R1973" i="15"/>
  <c r="R1941" i="15"/>
  <c r="R1909" i="15"/>
  <c r="R1877" i="15"/>
  <c r="R1845" i="15"/>
  <c r="R1813" i="15"/>
  <c r="R1781" i="15"/>
  <c r="R1749" i="15"/>
  <c r="R1717" i="15"/>
  <c r="R1685" i="15"/>
  <c r="R1653" i="15"/>
  <c r="R1621" i="15"/>
  <c r="R1589" i="15"/>
  <c r="R1557" i="15"/>
  <c r="R1525" i="15"/>
  <c r="R1493" i="15"/>
  <c r="R1461" i="15"/>
  <c r="R1429" i="15"/>
  <c r="R1397" i="15"/>
  <c r="R2492" i="15"/>
  <c r="R2460" i="15"/>
  <c r="R2428" i="15"/>
  <c r="R2396" i="15"/>
  <c r="R2364" i="15"/>
  <c r="R2332" i="15"/>
  <c r="R2300" i="15"/>
  <c r="R2268" i="15"/>
  <c r="R2236" i="15"/>
  <c r="R2204" i="15"/>
  <c r="R2172" i="15"/>
  <c r="R2140" i="15"/>
  <c r="R2108" i="15"/>
  <c r="R2076" i="15"/>
  <c r="R2044" i="15"/>
  <c r="R2012" i="15"/>
  <c r="R1980" i="15"/>
  <c r="R1948" i="15"/>
  <c r="R1916" i="15"/>
  <c r="R1884" i="15"/>
  <c r="R1852" i="15"/>
  <c r="R1820" i="15"/>
  <c r="R1788" i="15"/>
  <c r="R1756" i="15"/>
  <c r="R1724" i="15"/>
  <c r="R1692" i="15"/>
  <c r="R1660" i="15"/>
  <c r="R1628" i="15"/>
  <c r="R1596" i="15"/>
  <c r="R1564" i="15"/>
  <c r="R1532" i="15"/>
  <c r="R1500" i="15"/>
  <c r="R1468" i="15"/>
  <c r="R1436" i="15"/>
  <c r="R1404" i="15"/>
  <c r="R2499" i="15"/>
  <c r="R2467" i="15"/>
  <c r="R2435" i="15"/>
  <c r="R2403" i="15"/>
  <c r="R2371" i="15"/>
  <c r="R2339" i="15"/>
  <c r="R2307" i="15"/>
  <c r="R2275" i="15"/>
  <c r="R2243" i="15"/>
  <c r="R2211" i="15"/>
  <c r="R2179" i="15"/>
  <c r="R2147" i="15"/>
  <c r="R2115" i="15"/>
  <c r="R2083" i="15"/>
  <c r="R2051" i="15"/>
  <c r="R2019" i="15"/>
  <c r="R1987" i="15"/>
  <c r="R1955" i="15"/>
  <c r="R1923" i="15"/>
  <c r="R1891" i="15"/>
  <c r="R1859" i="15"/>
  <c r="R1827" i="15"/>
  <c r="R1795" i="15"/>
  <c r="R1763" i="15"/>
  <c r="R1731" i="15"/>
  <c r="R1699" i="15"/>
  <c r="R1667" i="15"/>
  <c r="R1635" i="15"/>
  <c r="R1603" i="15"/>
  <c r="R1571" i="15"/>
  <c r="R1539" i="15"/>
  <c r="R1507" i="15"/>
  <c r="R1475" i="15"/>
  <c r="R1443" i="15"/>
  <c r="R1411" i="15"/>
  <c r="R1379" i="15"/>
  <c r="R1355" i="15"/>
  <c r="R1323" i="15"/>
  <c r="R1291" i="15"/>
  <c r="R1259" i="15"/>
  <c r="R1227" i="15"/>
  <c r="R1195" i="15"/>
  <c r="R1163" i="15"/>
  <c r="R1131" i="15"/>
  <c r="R1099" i="15"/>
  <c r="R1067" i="15"/>
  <c r="R1035" i="15"/>
  <c r="R1003" i="15"/>
  <c r="R971" i="15"/>
  <c r="R939" i="15"/>
  <c r="R907" i="15"/>
  <c r="R875" i="15"/>
  <c r="R843" i="15"/>
  <c r="R811" i="15"/>
  <c r="R779" i="15"/>
  <c r="R747" i="15"/>
  <c r="R715" i="15"/>
  <c r="R1362" i="15"/>
  <c r="R1330" i="15"/>
  <c r="R1298" i="15"/>
  <c r="R1266" i="15"/>
  <c r="R1234" i="15"/>
  <c r="R1202" i="15"/>
  <c r="R1170" i="15"/>
  <c r="R1138" i="15"/>
  <c r="R1106" i="15"/>
  <c r="R1074" i="15"/>
  <c r="R1042" i="15"/>
  <c r="R1010" i="15"/>
  <c r="R978" i="15"/>
  <c r="R946" i="15"/>
  <c r="R914" i="15"/>
  <c r="R882" i="15"/>
  <c r="R850" i="15"/>
  <c r="R818" i="15"/>
  <c r="R786" i="15"/>
  <c r="R754" i="15"/>
  <c r="R722" i="15"/>
  <c r="R1349" i="15"/>
  <c r="R1317" i="15"/>
  <c r="R1285" i="15"/>
  <c r="R1253" i="15"/>
  <c r="R1221" i="15"/>
  <c r="R1189" i="15"/>
  <c r="R1157" i="15"/>
  <c r="R1125" i="15"/>
  <c r="R1093" i="15"/>
  <c r="R1061" i="15"/>
  <c r="R1029" i="15"/>
  <c r="R997" i="15"/>
  <c r="R965" i="15"/>
  <c r="R933" i="15"/>
  <c r="R901" i="15"/>
  <c r="R869" i="15"/>
  <c r="R837" i="15"/>
  <c r="R805" i="15"/>
  <c r="R773" i="15"/>
  <c r="R741" i="15"/>
  <c r="R1360" i="15"/>
  <c r="R1328" i="15"/>
  <c r="R1296" i="15"/>
  <c r="R1264" i="15"/>
  <c r="R1232" i="15"/>
  <c r="R1200" i="15"/>
  <c r="R1168" i="15"/>
  <c r="R1136" i="15"/>
  <c r="R1104" i="15"/>
  <c r="R1072" i="15"/>
  <c r="R1040" i="15"/>
  <c r="R1008" i="15"/>
  <c r="R976" i="15"/>
  <c r="R944" i="15"/>
  <c r="R912" i="15"/>
  <c r="R880" i="15"/>
  <c r="R848" i="15"/>
  <c r="R816" i="15"/>
  <c r="R784" i="15"/>
  <c r="R752" i="15"/>
  <c r="R720" i="15"/>
  <c r="I7" i="15"/>
  <c r="R311" i="15"/>
  <c r="R325" i="15"/>
  <c r="R151" i="15"/>
  <c r="R173" i="15"/>
  <c r="R2225" i="15"/>
  <c r="R2185" i="15"/>
  <c r="R2385" i="15"/>
  <c r="R224" i="15"/>
  <c r="R197" i="15"/>
  <c r="R155" i="15"/>
  <c r="R275" i="15"/>
  <c r="R2430" i="15"/>
  <c r="R182" i="15"/>
  <c r="R268" i="15"/>
  <c r="R186" i="15"/>
  <c r="R258" i="15"/>
  <c r="R196" i="15"/>
  <c r="R298" i="15"/>
  <c r="R152" i="15"/>
  <c r="R153" i="15"/>
  <c r="R170" i="15"/>
  <c r="R187" i="15"/>
  <c r="R232" i="15"/>
  <c r="R282" i="15"/>
  <c r="R209" i="15"/>
  <c r="R2381" i="15"/>
  <c r="R2317" i="15"/>
  <c r="R2497" i="15"/>
  <c r="R2410" i="15"/>
  <c r="R2285" i="15"/>
  <c r="R2513" i="15"/>
  <c r="R2474" i="15"/>
  <c r="R2494" i="15"/>
  <c r="R2297" i="15"/>
  <c r="R2418" i="15"/>
  <c r="R2509" i="15"/>
  <c r="R2429" i="15"/>
  <c r="R2325" i="15"/>
  <c r="R2145" i="15"/>
  <c r="R2173" i="15"/>
  <c r="R2446" i="15"/>
  <c r="R2353" i="15"/>
  <c r="R2201" i="15"/>
  <c r="R2457" i="15"/>
  <c r="R2229" i="15"/>
  <c r="R2362" i="15"/>
  <c r="R2330" i="15"/>
  <c r="R2298" i="15"/>
  <c r="R2266" i="15"/>
  <c r="R2234" i="15"/>
  <c r="R2202" i="15"/>
  <c r="R2170" i="15"/>
  <c r="R2138" i="15"/>
  <c r="R2106" i="15"/>
  <c r="R2074" i="15"/>
  <c r="R2042" i="15"/>
  <c r="R2010" i="15"/>
  <c r="R1978" i="15"/>
  <c r="R1946" i="15"/>
  <c r="R1914" i="15"/>
  <c r="R1882" i="15"/>
  <c r="R1850" i="15"/>
  <c r="R1818" i="15"/>
  <c r="R1786" i="15"/>
  <c r="R1754" i="15"/>
  <c r="R1722" i="15"/>
  <c r="R1690" i="15"/>
  <c r="R1658" i="15"/>
  <c r="R1626" i="15"/>
  <c r="R1594" i="15"/>
  <c r="R1562" i="15"/>
  <c r="R1530" i="15"/>
  <c r="R1498" i="15"/>
  <c r="R1466" i="15"/>
  <c r="R1434" i="15"/>
  <c r="R1402" i="15"/>
  <c r="R2097" i="15"/>
  <c r="R2065" i="15"/>
  <c r="R2033" i="15"/>
  <c r="R2001" i="15"/>
  <c r="R1969" i="15"/>
  <c r="R1937" i="15"/>
  <c r="R1905" i="15"/>
  <c r="R1873" i="15"/>
  <c r="R1841" i="15"/>
  <c r="R1809" i="15"/>
  <c r="R1777" i="15"/>
  <c r="R1745" i="15"/>
  <c r="R1713" i="15"/>
  <c r="R1681" i="15"/>
  <c r="R1649" i="15"/>
  <c r="R1617" i="15"/>
  <c r="R1585" i="15"/>
  <c r="R1553" i="15"/>
  <c r="R1521" i="15"/>
  <c r="R1489" i="15"/>
  <c r="R1457" i="15"/>
  <c r="R1425" i="15"/>
  <c r="R1393" i="15"/>
  <c r="R2488" i="15"/>
  <c r="R2456" i="15"/>
  <c r="R2424" i="15"/>
  <c r="R2392" i="15"/>
  <c r="R2360" i="15"/>
  <c r="R2328" i="15"/>
  <c r="R2296" i="15"/>
  <c r="R2264" i="15"/>
  <c r="R2232" i="15"/>
  <c r="R2200" i="15"/>
  <c r="R2168" i="15"/>
  <c r="R2136" i="15"/>
  <c r="R2104" i="15"/>
  <c r="R2072" i="15"/>
  <c r="R2040" i="15"/>
  <c r="R2008" i="15"/>
  <c r="R1976" i="15"/>
  <c r="R1944" i="15"/>
  <c r="R1912" i="15"/>
  <c r="R1880" i="15"/>
  <c r="R1848" i="15"/>
  <c r="R1816" i="15"/>
  <c r="R1784" i="15"/>
  <c r="R1752" i="15"/>
  <c r="R1720" i="15"/>
  <c r="R1688" i="15"/>
  <c r="R1656" i="15"/>
  <c r="R1624" i="15"/>
  <c r="R1592" i="15"/>
  <c r="R1560" i="15"/>
  <c r="R1528" i="15"/>
  <c r="R1496" i="15"/>
  <c r="R1464" i="15"/>
  <c r="R1432" i="15"/>
  <c r="R1400" i="15"/>
  <c r="R2495" i="15"/>
  <c r="R2463" i="15"/>
  <c r="R2431" i="15"/>
  <c r="R2399" i="15"/>
  <c r="R2367" i="15"/>
  <c r="R2335" i="15"/>
  <c r="R2303" i="15"/>
  <c r="R2271" i="15"/>
  <c r="R2239" i="15"/>
  <c r="R2207" i="15"/>
  <c r="R2175" i="15"/>
  <c r="R2143" i="15"/>
  <c r="R2111" i="15"/>
  <c r="R2079" i="15"/>
  <c r="R2047" i="15"/>
  <c r="R2015" i="15"/>
  <c r="R1983" i="15"/>
  <c r="R1951" i="15"/>
  <c r="R1919" i="15"/>
  <c r="R1887" i="15"/>
  <c r="R1855" i="15"/>
  <c r="R1823" i="15"/>
  <c r="R1791" i="15"/>
  <c r="R1759" i="15"/>
  <c r="R1727" i="15"/>
  <c r="R1695" i="15"/>
  <c r="R1663" i="15"/>
  <c r="R1631" i="15"/>
  <c r="R1599" i="15"/>
  <c r="R1567" i="15"/>
  <c r="R1535" i="15"/>
  <c r="R1503" i="15"/>
  <c r="R1471" i="15"/>
  <c r="R1439" i="15"/>
  <c r="R1407" i="15"/>
  <c r="R1375" i="15"/>
  <c r="R1351" i="15"/>
  <c r="R1319" i="15"/>
  <c r="R1287" i="15"/>
  <c r="R1255" i="15"/>
  <c r="R1223" i="15"/>
  <c r="R1191" i="15"/>
  <c r="R1159" i="15"/>
  <c r="R1127" i="15"/>
  <c r="R1095" i="15"/>
  <c r="R1063" i="15"/>
  <c r="R1031" i="15"/>
  <c r="R999" i="15"/>
  <c r="R967" i="15"/>
  <c r="R935" i="15"/>
  <c r="R903" i="15"/>
  <c r="R871" i="15"/>
  <c r="R839" i="15"/>
  <c r="R807" i="15"/>
  <c r="R775" i="15"/>
  <c r="R743" i="15"/>
  <c r="R1358" i="15"/>
  <c r="R1326" i="15"/>
  <c r="R1294" i="15"/>
  <c r="R1262" i="15"/>
  <c r="R1230" i="15"/>
  <c r="R1198" i="15"/>
  <c r="R1166" i="15"/>
  <c r="R1134" i="15"/>
  <c r="R1102" i="15"/>
  <c r="R1070" i="15"/>
  <c r="R1038" i="15"/>
  <c r="R1006" i="15"/>
  <c r="R974" i="15"/>
  <c r="R942" i="15"/>
  <c r="R910" i="15"/>
  <c r="R878" i="15"/>
  <c r="R846" i="15"/>
  <c r="R814" i="15"/>
  <c r="R782" i="15"/>
  <c r="R750" i="15"/>
  <c r="R718" i="15"/>
  <c r="Q344" i="15"/>
  <c r="R1345" i="15"/>
  <c r="R1313" i="15"/>
  <c r="R1281" i="15"/>
  <c r="R1249" i="15"/>
  <c r="R1217" i="15"/>
  <c r="R1185" i="15"/>
  <c r="R1153" i="15"/>
  <c r="R1121" i="15"/>
  <c r="R1089" i="15"/>
  <c r="R1057" i="15"/>
  <c r="R1025" i="15"/>
  <c r="R993" i="15"/>
  <c r="R961" i="15"/>
  <c r="R929" i="15"/>
  <c r="R897" i="15"/>
  <c r="R865" i="15"/>
  <c r="R833" i="15"/>
  <c r="R801" i="15"/>
  <c r="R769" i="15"/>
  <c r="R737" i="15"/>
  <c r="R713" i="15"/>
  <c r="R1356" i="15"/>
  <c r="R1324" i="15"/>
  <c r="R1292" i="15"/>
  <c r="R1260" i="15"/>
  <c r="R1228" i="15"/>
  <c r="R1196" i="15"/>
  <c r="R1164" i="15"/>
  <c r="R1132" i="15"/>
  <c r="R1100" i="15"/>
  <c r="R1068" i="15"/>
  <c r="R1036" i="15"/>
  <c r="R1004" i="15"/>
  <c r="R972" i="15"/>
  <c r="R940" i="15"/>
  <c r="R908" i="15"/>
  <c r="R876" i="15"/>
  <c r="R844" i="15"/>
  <c r="R812" i="15"/>
  <c r="R780" i="15"/>
  <c r="R748" i="15"/>
  <c r="R716" i="15"/>
  <c r="R172" i="15"/>
  <c r="R176" i="15"/>
  <c r="R239" i="15"/>
  <c r="R159" i="15"/>
  <c r="R2505" i="15"/>
  <c r="R2478" i="15"/>
  <c r="AG57" i="15"/>
  <c r="U75" i="15"/>
  <c r="R323" i="15"/>
  <c r="R228" i="15"/>
  <c r="R294" i="15"/>
  <c r="R2510" i="15"/>
  <c r="R183" i="15"/>
  <c r="R208" i="15"/>
  <c r="R279" i="15"/>
  <c r="R240" i="15"/>
  <c r="R178" i="15"/>
  <c r="R327" i="15"/>
  <c r="R147" i="15"/>
  <c r="R222" i="15"/>
  <c r="R213" i="15"/>
  <c r="R276" i="15"/>
  <c r="R270" i="15"/>
  <c r="R287" i="15"/>
  <c r="R2422" i="15"/>
  <c r="R2253" i="15"/>
  <c r="R2193" i="15"/>
  <c r="R2485" i="15"/>
  <c r="R2281" i="15"/>
  <c r="R2437" i="15"/>
  <c r="R2169" i="15"/>
  <c r="R2358" i="15"/>
  <c r="R2326" i="15"/>
  <c r="R2294" i="15"/>
  <c r="R2262" i="15"/>
  <c r="R2230" i="15"/>
  <c r="R2198" i="15"/>
  <c r="R2166" i="15"/>
  <c r="R2134" i="15"/>
  <c r="R2102" i="15"/>
  <c r="R2070" i="15"/>
  <c r="R2038" i="15"/>
  <c r="R2006" i="15"/>
  <c r="R1974" i="15"/>
  <c r="R1942" i="15"/>
  <c r="R1910" i="15"/>
  <c r="R1878" i="15"/>
  <c r="R1846" i="15"/>
  <c r="R1814" i="15"/>
  <c r="R1782" i="15"/>
  <c r="R1750" i="15"/>
  <c r="R1718" i="15"/>
  <c r="R1686" i="15"/>
  <c r="R1654" i="15"/>
  <c r="R1622" i="15"/>
  <c r="R1590" i="15"/>
  <c r="R1558" i="15"/>
  <c r="R1526" i="15"/>
  <c r="R1494" i="15"/>
  <c r="R1462" i="15"/>
  <c r="R1430" i="15"/>
  <c r="R1398" i="15"/>
  <c r="R2125" i="15"/>
  <c r="R2093" i="15"/>
  <c r="R2061" i="15"/>
  <c r="R2029" i="15"/>
  <c r="R1997" i="15"/>
  <c r="R1965" i="15"/>
  <c r="R1933" i="15"/>
  <c r="R1901" i="15"/>
  <c r="R1869" i="15"/>
  <c r="R1837" i="15"/>
  <c r="R1805" i="15"/>
  <c r="R1773" i="15"/>
  <c r="R1741" i="15"/>
  <c r="R1709" i="15"/>
  <c r="R1677" i="15"/>
  <c r="R1645" i="15"/>
  <c r="R1613" i="15"/>
  <c r="R1581" i="15"/>
  <c r="R1549" i="15"/>
  <c r="R1517" i="15"/>
  <c r="R1485" i="15"/>
  <c r="R1453" i="15"/>
  <c r="R1421" i="15"/>
  <c r="R1389" i="15"/>
  <c r="R2484" i="15"/>
  <c r="R2452" i="15"/>
  <c r="R2420" i="15"/>
  <c r="R2388" i="15"/>
  <c r="R2356" i="15"/>
  <c r="R2324" i="15"/>
  <c r="R2292" i="15"/>
  <c r="R2260" i="15"/>
  <c r="R2228" i="15"/>
  <c r="R2196" i="15"/>
  <c r="R2164" i="15"/>
  <c r="R2132" i="15"/>
  <c r="R2100" i="15"/>
  <c r="R2068" i="15"/>
  <c r="R2036" i="15"/>
  <c r="R2004" i="15"/>
  <c r="R1972" i="15"/>
  <c r="R1940" i="15"/>
  <c r="R1908" i="15"/>
  <c r="R1876" i="15"/>
  <c r="R1844" i="15"/>
  <c r="R1812" i="15"/>
  <c r="R1780" i="15"/>
  <c r="R1748" i="15"/>
  <c r="R1716" i="15"/>
  <c r="R1684" i="15"/>
  <c r="R1652" i="15"/>
  <c r="R1620" i="15"/>
  <c r="R1588" i="15"/>
  <c r="R1556" i="15"/>
  <c r="R1524" i="15"/>
  <c r="R1492" i="15"/>
  <c r="R1460" i="15"/>
  <c r="R1428" i="15"/>
  <c r="R1396" i="15"/>
  <c r="R2491" i="15"/>
  <c r="R2459" i="15"/>
  <c r="R2427" i="15"/>
  <c r="R2395" i="15"/>
  <c r="R2363" i="15"/>
  <c r="R2331" i="15"/>
  <c r="R2299" i="15"/>
  <c r="R2267" i="15"/>
  <c r="R2235" i="15"/>
  <c r="R2203" i="15"/>
  <c r="R2171" i="15"/>
  <c r="R2139" i="15"/>
  <c r="R2107" i="15"/>
  <c r="R2075" i="15"/>
  <c r="R2043" i="15"/>
  <c r="R2011" i="15"/>
  <c r="R1979" i="15"/>
  <c r="R1947" i="15"/>
  <c r="R1915" i="15"/>
  <c r="R1883" i="15"/>
  <c r="R1851" i="15"/>
  <c r="R1819" i="15"/>
  <c r="R1787" i="15"/>
  <c r="R1755" i="15"/>
  <c r="R1723" i="15"/>
  <c r="R1691" i="15"/>
  <c r="R1659" i="15"/>
  <c r="R1627" i="15"/>
  <c r="R1595" i="15"/>
  <c r="R1563" i="15"/>
  <c r="R1531" i="15"/>
  <c r="R1499" i="15"/>
  <c r="R1467" i="15"/>
  <c r="R1435" i="15"/>
  <c r="R1403" i="15"/>
  <c r="R1347" i="15"/>
  <c r="R1315" i="15"/>
  <c r="R1283" i="15"/>
  <c r="R1251" i="15"/>
  <c r="R1219" i="15"/>
  <c r="R1187" i="15"/>
  <c r="R1155" i="15"/>
  <c r="R1123" i="15"/>
  <c r="R1091" i="15"/>
  <c r="R1059" i="15"/>
  <c r="R1027" i="15"/>
  <c r="R995" i="15"/>
  <c r="R963" i="15"/>
  <c r="R931" i="15"/>
  <c r="R899" i="15"/>
  <c r="R867" i="15"/>
  <c r="R835" i="15"/>
  <c r="R803" i="15"/>
  <c r="R771" i="15"/>
  <c r="R739" i="15"/>
  <c r="R1354" i="15"/>
  <c r="R1322" i="15"/>
  <c r="R1290" i="15"/>
  <c r="R1258" i="15"/>
  <c r="R1226" i="15"/>
  <c r="R1194" i="15"/>
  <c r="R1162" i="15"/>
  <c r="R1130" i="15"/>
  <c r="R1098" i="15"/>
  <c r="R1066" i="15"/>
  <c r="R1034" i="15"/>
  <c r="R1002" i="15"/>
  <c r="R970" i="15"/>
  <c r="R938" i="15"/>
  <c r="R906" i="15"/>
  <c r="R874" i="15"/>
  <c r="R842" i="15"/>
  <c r="R810" i="15"/>
  <c r="R778" i="15"/>
  <c r="R746" i="15"/>
  <c r="R714" i="15"/>
  <c r="R1373" i="15"/>
  <c r="R1341" i="15"/>
  <c r="R1309" i="15"/>
  <c r="R1277" i="15"/>
  <c r="R1245" i="15"/>
  <c r="R1213" i="15"/>
  <c r="R1181" i="15"/>
  <c r="R1149" i="15"/>
  <c r="R1117" i="15"/>
  <c r="R1085" i="15"/>
  <c r="R1053" i="15"/>
  <c r="R1021" i="15"/>
  <c r="R989" i="15"/>
  <c r="R957" i="15"/>
  <c r="R925" i="15"/>
  <c r="R893" i="15"/>
  <c r="R861" i="15"/>
  <c r="R829" i="15"/>
  <c r="R797" i="15"/>
  <c r="R765" i="15"/>
  <c r="R733" i="15"/>
  <c r="R1352" i="15"/>
  <c r="R1320" i="15"/>
  <c r="R1288" i="15"/>
  <c r="R1256" i="15"/>
  <c r="R1224" i="15"/>
  <c r="R1192" i="15"/>
  <c r="R1160" i="15"/>
  <c r="R1128" i="15"/>
  <c r="R1096" i="15"/>
  <c r="R1064" i="15"/>
  <c r="R1032" i="15"/>
  <c r="R1000" i="15"/>
  <c r="R968" i="15"/>
  <c r="R936" i="15"/>
  <c r="R904" i="15"/>
  <c r="R872" i="15"/>
  <c r="R840" i="15"/>
  <c r="R808" i="15"/>
  <c r="R776" i="15"/>
  <c r="R744" i="15"/>
  <c r="AF57" i="15"/>
  <c r="R189" i="15"/>
  <c r="R185" i="15"/>
  <c r="R180" i="15"/>
  <c r="R2157" i="15"/>
  <c r="R2461" i="15"/>
  <c r="R220" i="15"/>
  <c r="R254" i="15"/>
  <c r="R221" i="15"/>
  <c r="I50" i="15"/>
  <c r="J50" i="15"/>
  <c r="K50" i="15"/>
  <c r="R2329" i="15"/>
  <c r="R233" i="15"/>
  <c r="R291" i="15"/>
  <c r="R237" i="15"/>
  <c r="R261" i="15"/>
  <c r="R266" i="15"/>
  <c r="R292" i="15"/>
  <c r="R252" i="15"/>
  <c r="R158" i="15"/>
  <c r="R175" i="15"/>
  <c r="R326" i="15"/>
  <c r="R303" i="15"/>
  <c r="R200" i="15"/>
  <c r="R290" i="15"/>
  <c r="R310" i="15"/>
  <c r="R284" i="15"/>
  <c r="R148" i="15"/>
  <c r="R188" i="15"/>
  <c r="R2433" i="15"/>
  <c r="R2398" i="15"/>
  <c r="R2409" i="15"/>
  <c r="R2501" i="15"/>
  <c r="R2309" i="15"/>
  <c r="R2426" i="15"/>
  <c r="R2141" i="15"/>
  <c r="R2337" i="15"/>
  <c r="R2197" i="15"/>
  <c r="R204" i="15"/>
  <c r="R219" i="15"/>
  <c r="R250" i="15"/>
  <c r="R215" i="15"/>
  <c r="R195" i="15"/>
  <c r="R256" i="15"/>
  <c r="R277" i="15"/>
  <c r="R199" i="15"/>
  <c r="R163" i="15"/>
  <c r="R165" i="15"/>
  <c r="R230" i="15"/>
  <c r="R246" i="15"/>
  <c r="R161" i="15"/>
  <c r="R316" i="15"/>
  <c r="R301" i="15"/>
  <c r="R169" i="15"/>
  <c r="R313" i="15"/>
  <c r="R314" i="15"/>
  <c r="R264" i="15"/>
  <c r="R241" i="15"/>
  <c r="R206" i="15"/>
  <c r="R207" i="15"/>
  <c r="R236" i="15"/>
  <c r="R149" i="15"/>
  <c r="R2413" i="15"/>
  <c r="R2389" i="15"/>
  <c r="R2265" i="15"/>
  <c r="R2482" i="15"/>
  <c r="R2493" i="15"/>
  <c r="R2406" i="15"/>
  <c r="R2293" i="15"/>
  <c r="R2417" i="15"/>
  <c r="R2506" i="15"/>
  <c r="R2321" i="15"/>
  <c r="R2137" i="15"/>
  <c r="R2434" i="15"/>
  <c r="R2165" i="15"/>
  <c r="R2354" i="15"/>
  <c r="R2322" i="15"/>
  <c r="R2290" i="15"/>
  <c r="R2258" i="15"/>
  <c r="R2226" i="15"/>
  <c r="R2194" i="15"/>
  <c r="R2162" i="15"/>
  <c r="R2130" i="15"/>
  <c r="R2098" i="15"/>
  <c r="R2066" i="15"/>
  <c r="R2034" i="15"/>
  <c r="R2002" i="15"/>
  <c r="R1970" i="15"/>
  <c r="R1938" i="15"/>
  <c r="R1906" i="15"/>
  <c r="R1874" i="15"/>
  <c r="R1842" i="15"/>
  <c r="R1810" i="15"/>
  <c r="R1778" i="15"/>
  <c r="R1746" i="15"/>
  <c r="R1714" i="15"/>
  <c r="R1682" i="15"/>
  <c r="R1650" i="15"/>
  <c r="R1618" i="15"/>
  <c r="R1586" i="15"/>
  <c r="R1554" i="15"/>
  <c r="R1522" i="15"/>
  <c r="R1490" i="15"/>
  <c r="R1458" i="15"/>
  <c r="R1426" i="15"/>
  <c r="R1394" i="15"/>
  <c r="R2121" i="15"/>
  <c r="R2089" i="15"/>
  <c r="R2057" i="15"/>
  <c r="R2025" i="15"/>
  <c r="R1993" i="15"/>
  <c r="R1961" i="15"/>
  <c r="R1929" i="15"/>
  <c r="R1897" i="15"/>
  <c r="R1865" i="15"/>
  <c r="R1833" i="15"/>
  <c r="R1801" i="15"/>
  <c r="R1769" i="15"/>
  <c r="R1737" i="15"/>
  <c r="R1705" i="15"/>
  <c r="R1673" i="15"/>
  <c r="R1641" i="15"/>
  <c r="R1609" i="15"/>
  <c r="R1577" i="15"/>
  <c r="R1545" i="15"/>
  <c r="R1513" i="15"/>
  <c r="R1481" i="15"/>
  <c r="R1449" i="15"/>
  <c r="R1417" i="15"/>
  <c r="R1385" i="15"/>
  <c r="R2512" i="15"/>
  <c r="R2480" i="15"/>
  <c r="R2448" i="15"/>
  <c r="R2416" i="15"/>
  <c r="R2384" i="15"/>
  <c r="R2352" i="15"/>
  <c r="R2320" i="15"/>
  <c r="R2288" i="15"/>
  <c r="R2256" i="15"/>
  <c r="R2224" i="15"/>
  <c r="R2192" i="15"/>
  <c r="R2160" i="15"/>
  <c r="R2128" i="15"/>
  <c r="R2096" i="15"/>
  <c r="R2064" i="15"/>
  <c r="R2032" i="15"/>
  <c r="R2000" i="15"/>
  <c r="R1968" i="15"/>
  <c r="R1936" i="15"/>
  <c r="R1904" i="15"/>
  <c r="R1872" i="15"/>
  <c r="R1840" i="15"/>
  <c r="R1808" i="15"/>
  <c r="R1776" i="15"/>
  <c r="R1744" i="15"/>
  <c r="R1712" i="15"/>
  <c r="R1680" i="15"/>
  <c r="R1648" i="15"/>
  <c r="R1616" i="15"/>
  <c r="R1584" i="15"/>
  <c r="R1552" i="15"/>
  <c r="R1520" i="15"/>
  <c r="R1488" i="15"/>
  <c r="R1456" i="15"/>
  <c r="R1424" i="15"/>
  <c r="R1392" i="15"/>
  <c r="R2487" i="15"/>
  <c r="R2455" i="15"/>
  <c r="R2423" i="15"/>
  <c r="R2391" i="15"/>
  <c r="R2359" i="15"/>
  <c r="R2327" i="15"/>
  <c r="R2295" i="15"/>
  <c r="R2263" i="15"/>
  <c r="R2231" i="15"/>
  <c r="R2199" i="15"/>
  <c r="R2167" i="15"/>
  <c r="R2135" i="15"/>
  <c r="R2103" i="15"/>
  <c r="R2071" i="15"/>
  <c r="R2039" i="15"/>
  <c r="R2007" i="15"/>
  <c r="R1975" i="15"/>
  <c r="R1943" i="15"/>
  <c r="R1911" i="15"/>
  <c r="R1879" i="15"/>
  <c r="R1847" i="15"/>
  <c r="R1815" i="15"/>
  <c r="R1783" i="15"/>
  <c r="R1751" i="15"/>
  <c r="R1719" i="15"/>
  <c r="R1687" i="15"/>
  <c r="R1655" i="15"/>
  <c r="R1623" i="15"/>
  <c r="R1591" i="15"/>
  <c r="R1559" i="15"/>
  <c r="R1527" i="15"/>
  <c r="R1495" i="15"/>
  <c r="R1463" i="15"/>
  <c r="R1431" i="15"/>
  <c r="R1399" i="15"/>
  <c r="F128" i="15"/>
  <c r="R1343" i="15"/>
  <c r="R1311" i="15"/>
  <c r="R1279" i="15"/>
  <c r="R1247" i="15"/>
  <c r="R1215" i="15"/>
  <c r="R1183" i="15"/>
  <c r="R1151" i="15"/>
  <c r="R1119" i="15"/>
  <c r="R1087" i="15"/>
  <c r="R1055" i="15"/>
  <c r="R1023" i="15"/>
  <c r="R991" i="15"/>
  <c r="R959" i="15"/>
  <c r="R927" i="15"/>
  <c r="R895" i="15"/>
  <c r="R863" i="15"/>
  <c r="R831" i="15"/>
  <c r="R799" i="15"/>
  <c r="R767" i="15"/>
  <c r="R735" i="15"/>
  <c r="R1350" i="15"/>
  <c r="R1318" i="15"/>
  <c r="R1286" i="15"/>
  <c r="R1254" i="15"/>
  <c r="R1222" i="15"/>
  <c r="R1190" i="15"/>
  <c r="R1158" i="15"/>
  <c r="R1126" i="15"/>
  <c r="R1094" i="15"/>
  <c r="R1062" i="15"/>
  <c r="R1030" i="15"/>
  <c r="R998" i="15"/>
  <c r="R966" i="15"/>
  <c r="R934" i="15"/>
  <c r="R902" i="15"/>
  <c r="R870" i="15"/>
  <c r="R838" i="15"/>
  <c r="R806" i="15"/>
  <c r="R774" i="15"/>
  <c r="R742" i="15"/>
  <c r="R1369" i="15"/>
  <c r="R1337" i="15"/>
  <c r="R1305" i="15"/>
  <c r="R1273" i="15"/>
  <c r="R1241" i="15"/>
  <c r="R1209" i="15"/>
  <c r="R1177" i="15"/>
  <c r="R1145" i="15"/>
  <c r="R1113" i="15"/>
  <c r="R1081" i="15"/>
  <c r="R1049" i="15"/>
  <c r="R1017" i="15"/>
  <c r="R985" i="15"/>
  <c r="R953" i="15"/>
  <c r="R921" i="15"/>
  <c r="R889" i="15"/>
  <c r="R857" i="15"/>
  <c r="R825" i="15"/>
  <c r="R793" i="15"/>
  <c r="R761" i="15"/>
  <c r="R729" i="15"/>
  <c r="R1348" i="15"/>
  <c r="R1316" i="15"/>
  <c r="R1284" i="15"/>
  <c r="R1252" i="15"/>
  <c r="R1220" i="15"/>
  <c r="R1188" i="15"/>
  <c r="R1156" i="15"/>
  <c r="R1124" i="15"/>
  <c r="R1092" i="15"/>
  <c r="R1060" i="15"/>
  <c r="R1028" i="15"/>
  <c r="R996" i="15"/>
  <c r="R964" i="15"/>
  <c r="R932" i="15"/>
  <c r="R900" i="15"/>
  <c r="R868" i="15"/>
  <c r="R836" i="15"/>
  <c r="R804" i="15"/>
  <c r="R772" i="15"/>
  <c r="R740" i="15"/>
  <c r="AE57" i="15"/>
  <c r="V75" i="15"/>
  <c r="J49" i="15"/>
  <c r="I49" i="15"/>
  <c r="K49" i="15"/>
  <c r="R265" i="15"/>
  <c r="R245" i="15"/>
  <c r="R259" i="15"/>
  <c r="R2269" i="15"/>
  <c r="R2213" i="15"/>
  <c r="R255" i="15"/>
  <c r="R309" i="15"/>
  <c r="R202" i="15"/>
  <c r="R171" i="15"/>
  <c r="R2161" i="15"/>
  <c r="R194" i="15"/>
  <c r="R289" i="15"/>
  <c r="R315" i="15"/>
  <c r="R308" i="15"/>
  <c r="R318" i="15"/>
  <c r="R157" i="15"/>
  <c r="R244" i="15"/>
  <c r="R223" i="15"/>
  <c r="O330" i="15"/>
  <c r="O329" i="15"/>
  <c r="P330" i="15"/>
  <c r="R305" i="15"/>
  <c r="R321" i="15"/>
  <c r="R317" i="15"/>
  <c r="R312" i="15"/>
  <c r="R238" i="15"/>
  <c r="R320" i="15"/>
  <c r="R307" i="15"/>
  <c r="R2454" i="15"/>
  <c r="R2477" i="15"/>
  <c r="R280" i="15"/>
  <c r="R322" i="15"/>
  <c r="R249" i="15"/>
  <c r="R184" i="15"/>
  <c r="R150" i="15"/>
  <c r="R296" i="15"/>
  <c r="R247" i="15"/>
  <c r="R227" i="15"/>
  <c r="R278" i="15"/>
  <c r="R156" i="15"/>
  <c r="R306" i="15"/>
  <c r="R181" i="15"/>
  <c r="R299" i="15"/>
  <c r="R253" i="15"/>
  <c r="R174" i="15"/>
  <c r="R269" i="15"/>
  <c r="R205" i="15"/>
  <c r="R217" i="15"/>
  <c r="R211" i="15"/>
  <c r="R260" i="15"/>
  <c r="R234" i="15"/>
  <c r="R297" i="15"/>
  <c r="R242" i="15"/>
  <c r="R257" i="15"/>
  <c r="R2465" i="15"/>
  <c r="R2365" i="15"/>
  <c r="R2221" i="15"/>
  <c r="R2442" i="15"/>
  <c r="R2390" i="15"/>
  <c r="R2462" i="15"/>
  <c r="R2377" i="15"/>
  <c r="R2249" i="15"/>
  <c r="R2473" i="15"/>
  <c r="R2386" i="15"/>
  <c r="R2397" i="15"/>
  <c r="R2277" i="15"/>
  <c r="R2490" i="15"/>
  <c r="R2498" i="15"/>
  <c r="R2414" i="15"/>
  <c r="R2305" i="15"/>
  <c r="R2425" i="15"/>
  <c r="R2133" i="15"/>
  <c r="R2350" i="15"/>
  <c r="R2318" i="15"/>
  <c r="R2286" i="15"/>
  <c r="R2254" i="15"/>
  <c r="R2222" i="15"/>
  <c r="R2190" i="15"/>
  <c r="R2158" i="15"/>
  <c r="R2126" i="15"/>
  <c r="R2094" i="15"/>
  <c r="R2062" i="15"/>
  <c r="R2030" i="15"/>
  <c r="R1998" i="15"/>
  <c r="R1966" i="15"/>
  <c r="R1934" i="15"/>
  <c r="R1902" i="15"/>
  <c r="R1870" i="15"/>
  <c r="R1838" i="15"/>
  <c r="R1806" i="15"/>
  <c r="R1774" i="15"/>
  <c r="R1742" i="15"/>
  <c r="R1710" i="15"/>
  <c r="R1678" i="15"/>
  <c r="R1646" i="15"/>
  <c r="R1614" i="15"/>
  <c r="R1582" i="15"/>
  <c r="R1550" i="15"/>
  <c r="R1518" i="15"/>
  <c r="R1486" i="15"/>
  <c r="R1454" i="15"/>
  <c r="R1422" i="15"/>
  <c r="R1390" i="15"/>
  <c r="R2117" i="15"/>
  <c r="R2085" i="15"/>
  <c r="R2053" i="15"/>
  <c r="R2021" i="15"/>
  <c r="R1989" i="15"/>
  <c r="R1957" i="15"/>
  <c r="R1925" i="15"/>
  <c r="R1893" i="15"/>
  <c r="R1861" i="15"/>
  <c r="R1829" i="15"/>
  <c r="R1797" i="15"/>
  <c r="R1765" i="15"/>
  <c r="R1733" i="15"/>
  <c r="R1701" i="15"/>
  <c r="R1669" i="15"/>
  <c r="R1637" i="15"/>
  <c r="R1605" i="15"/>
  <c r="R1573" i="15"/>
  <c r="R1541" i="15"/>
  <c r="R1509" i="15"/>
  <c r="R1477" i="15"/>
  <c r="R1445" i="15"/>
  <c r="R1413" i="15"/>
  <c r="R1381" i="15"/>
  <c r="R2508" i="15"/>
  <c r="R2476" i="15"/>
  <c r="R2444" i="15"/>
  <c r="R2412" i="15"/>
  <c r="R2380" i="15"/>
  <c r="R2348" i="15"/>
  <c r="R2316" i="15"/>
  <c r="R2284" i="15"/>
  <c r="R2252" i="15"/>
  <c r="R2220" i="15"/>
  <c r="R2188" i="15"/>
  <c r="R2156" i="15"/>
  <c r="R2124" i="15"/>
  <c r="R2092" i="15"/>
  <c r="R2060" i="15"/>
  <c r="R2028" i="15"/>
  <c r="R1996" i="15"/>
  <c r="R1964" i="15"/>
  <c r="R1932" i="15"/>
  <c r="R1900" i="15"/>
  <c r="R1868" i="15"/>
  <c r="R1836" i="15"/>
  <c r="R1804" i="15"/>
  <c r="R1772" i="15"/>
  <c r="R1740" i="15"/>
  <c r="R1708" i="15"/>
  <c r="R1676" i="15"/>
  <c r="R1644" i="15"/>
  <c r="R1612" i="15"/>
  <c r="R1580" i="15"/>
  <c r="R1548" i="15"/>
  <c r="R1516" i="15"/>
  <c r="R1484" i="15"/>
  <c r="R1452" i="15"/>
  <c r="R1420" i="15"/>
  <c r="R1388" i="15"/>
  <c r="R2483" i="15"/>
  <c r="R2451" i="15"/>
  <c r="R2419" i="15"/>
  <c r="R2387" i="15"/>
  <c r="R2355" i="15"/>
  <c r="R2323" i="15"/>
  <c r="R2291" i="15"/>
  <c r="R2259" i="15"/>
  <c r="R2227" i="15"/>
  <c r="R2195" i="15"/>
  <c r="R2163" i="15"/>
  <c r="R2131" i="15"/>
  <c r="R2099" i="15"/>
  <c r="R2067" i="15"/>
  <c r="R2035" i="15"/>
  <c r="R2003" i="15"/>
  <c r="R1971" i="15"/>
  <c r="R1939" i="15"/>
  <c r="R1907" i="15"/>
  <c r="R1875" i="15"/>
  <c r="R1843" i="15"/>
  <c r="R1811" i="15"/>
  <c r="R1779" i="15"/>
  <c r="R1747" i="15"/>
  <c r="R1715" i="15"/>
  <c r="R1683" i="15"/>
  <c r="R1651" i="15"/>
  <c r="R1619" i="15"/>
  <c r="R1587" i="15"/>
  <c r="R1555" i="15"/>
  <c r="R1523" i="15"/>
  <c r="R1491" i="15"/>
  <c r="R1459" i="15"/>
  <c r="R1427" i="15"/>
  <c r="R1395" i="15"/>
  <c r="R1371" i="15"/>
  <c r="R1339" i="15"/>
  <c r="R1307" i="15"/>
  <c r="R1275" i="15"/>
  <c r="R1243" i="15"/>
  <c r="R1211" i="15"/>
  <c r="R1179" i="15"/>
  <c r="R1147" i="15"/>
  <c r="R1115" i="15"/>
  <c r="R1083" i="15"/>
  <c r="R1051" i="15"/>
  <c r="R1019" i="15"/>
  <c r="R987" i="15"/>
  <c r="R955" i="15"/>
  <c r="R923" i="15"/>
  <c r="R891" i="15"/>
  <c r="R859" i="15"/>
  <c r="R827" i="15"/>
  <c r="R795" i="15"/>
  <c r="R763" i="15"/>
  <c r="R731" i="15"/>
  <c r="R1346" i="15"/>
  <c r="R1314" i="15"/>
  <c r="R1282" i="15"/>
  <c r="R1250" i="15"/>
  <c r="R1218" i="15"/>
  <c r="R1186" i="15"/>
  <c r="R1154" i="15"/>
  <c r="R1122" i="15"/>
  <c r="R1090" i="15"/>
  <c r="R1058" i="15"/>
  <c r="R1026" i="15"/>
  <c r="R994" i="15"/>
  <c r="R962" i="15"/>
  <c r="R930" i="15"/>
  <c r="R898" i="15"/>
  <c r="R866" i="15"/>
  <c r="R834" i="15"/>
  <c r="R802" i="15"/>
  <c r="R770" i="15"/>
  <c r="R738" i="15"/>
  <c r="R1365" i="15"/>
  <c r="R1333" i="15"/>
  <c r="R1301" i="15"/>
  <c r="R1269" i="15"/>
  <c r="R1237" i="15"/>
  <c r="R1205" i="15"/>
  <c r="R1173" i="15"/>
  <c r="R1141" i="15"/>
  <c r="R1109" i="15"/>
  <c r="R1077" i="15"/>
  <c r="R1045" i="15"/>
  <c r="R1013" i="15"/>
  <c r="R981" i="15"/>
  <c r="R949" i="15"/>
  <c r="R917" i="15"/>
  <c r="R885" i="15"/>
  <c r="R853" i="15"/>
  <c r="R821" i="15"/>
  <c r="R789" i="15"/>
  <c r="R757" i="15"/>
  <c r="R725" i="15"/>
  <c r="R1344" i="15"/>
  <c r="R1312" i="15"/>
  <c r="R1280" i="15"/>
  <c r="R1248" i="15"/>
  <c r="R1216" i="15"/>
  <c r="R1184" i="15"/>
  <c r="R1152" i="15"/>
  <c r="R1120" i="15"/>
  <c r="R1088" i="15"/>
  <c r="R1056" i="15"/>
  <c r="R1024" i="15"/>
  <c r="R992" i="15"/>
  <c r="R960" i="15"/>
  <c r="R928" i="15"/>
  <c r="R896" i="15"/>
  <c r="R864" i="15"/>
  <c r="R832" i="15"/>
  <c r="R800" i="15"/>
  <c r="R768" i="15"/>
  <c r="R736" i="15"/>
  <c r="AE61" i="15" l="1"/>
  <c r="K344" i="15"/>
  <c r="O346" i="15"/>
  <c r="L344" i="15"/>
  <c r="B344" i="15"/>
  <c r="C344" i="15"/>
  <c r="E344" i="15"/>
  <c r="F344" i="15"/>
  <c r="H344" i="15"/>
  <c r="I344" i="15"/>
  <c r="C51" i="15"/>
  <c r="D51" i="15"/>
  <c r="B51" i="15"/>
  <c r="V2516" i="15"/>
  <c r="U2516" i="15"/>
  <c r="U330" i="15"/>
  <c r="V330" i="15"/>
  <c r="AG61" i="15"/>
  <c r="D129" i="15"/>
  <c r="C129" i="15"/>
  <c r="B50" i="15" a="1"/>
  <c r="U344" i="15"/>
  <c r="V344" i="15"/>
  <c r="X344" i="15"/>
  <c r="Y344" i="15"/>
  <c r="AA344" i="15"/>
  <c r="AB344" i="15"/>
  <c r="R346" i="15"/>
  <c r="AD344" i="15"/>
  <c r="AE344" i="15"/>
  <c r="B129" i="15"/>
  <c r="AF61" i="15"/>
  <c r="B49" i="15" a="1"/>
  <c r="R344" i="15" l="1"/>
  <c r="Q348" i="15" s="1"/>
  <c r="AB348" i="15" s="1"/>
  <c r="F129" i="15"/>
  <c r="C130" i="15"/>
  <c r="T2486" i="15"/>
  <c r="V2486" i="15" s="1"/>
  <c r="T2361" i="15"/>
  <c r="V2361" i="15" s="1"/>
  <c r="T2261" i="15"/>
  <c r="V2261" i="15" s="1"/>
  <c r="T2289" i="15"/>
  <c r="V2289" i="15" s="1"/>
  <c r="T2282" i="15"/>
  <c r="V2282" i="15" s="1"/>
  <c r="T2026" i="15"/>
  <c r="V2026" i="15" s="1"/>
  <c r="T1898" i="15"/>
  <c r="V1898" i="15" s="1"/>
  <c r="T1770" i="15"/>
  <c r="V1770" i="15" s="1"/>
  <c r="T1642" i="15"/>
  <c r="V1642" i="15" s="1"/>
  <c r="T1514" i="15"/>
  <c r="V1514" i="15" s="1"/>
  <c r="T1386" i="15"/>
  <c r="V1386" i="15" s="1"/>
  <c r="T2017" i="15"/>
  <c r="V2017" i="15" s="1"/>
  <c r="T1889" i="15"/>
  <c r="V1889" i="15" s="1"/>
  <c r="T1761" i="15"/>
  <c r="V1761" i="15" s="1"/>
  <c r="T1633" i="15"/>
  <c r="V1633" i="15" s="1"/>
  <c r="T1505" i="15"/>
  <c r="V1505" i="15" s="1"/>
  <c r="T1377" i="15"/>
  <c r="V1377" i="15" s="1"/>
  <c r="T2408" i="15"/>
  <c r="V2408" i="15" s="1"/>
  <c r="T2280" i="15"/>
  <c r="V2280" i="15" s="1"/>
  <c r="T2152" i="15"/>
  <c r="V2152" i="15" s="1"/>
  <c r="T2024" i="15"/>
  <c r="V2024" i="15" s="1"/>
  <c r="T1896" i="15"/>
  <c r="V1896" i="15" s="1"/>
  <c r="T1768" i="15"/>
  <c r="V1768" i="15" s="1"/>
  <c r="T1640" i="15"/>
  <c r="V1640" i="15" s="1"/>
  <c r="T1512" i="15"/>
  <c r="V1512" i="15" s="1"/>
  <c r="T1384" i="15"/>
  <c r="V1384" i="15" s="1"/>
  <c r="T2287" i="15"/>
  <c r="V2287" i="15" s="1"/>
  <c r="T2159" i="15"/>
  <c r="V2159" i="15" s="1"/>
  <c r="T2031" i="15"/>
  <c r="V2031" i="15" s="1"/>
  <c r="T1903" i="15"/>
  <c r="V1903" i="15" s="1"/>
  <c r="T1775" i="15"/>
  <c r="V1775" i="15" s="1"/>
  <c r="T1647" i="15"/>
  <c r="V1647" i="15" s="1"/>
  <c r="T1519" i="15"/>
  <c r="V1519" i="15" s="1"/>
  <c r="T1391" i="15"/>
  <c r="V1391" i="15" s="1"/>
  <c r="T1271" i="15"/>
  <c r="V1271" i="15" s="1"/>
  <c r="T1143" i="15"/>
  <c r="V1143" i="15" s="1"/>
  <c r="T1015" i="15"/>
  <c r="V1015" i="15" s="1"/>
  <c r="T887" i="15"/>
  <c r="V887" i="15" s="1"/>
  <c r="T1310" i="15"/>
  <c r="V1310" i="15" s="1"/>
  <c r="T1182" i="15"/>
  <c r="V1182" i="15" s="1"/>
  <c r="T1054" i="15"/>
  <c r="V1054" i="15" s="1"/>
  <c r="T926" i="15"/>
  <c r="V926" i="15" s="1"/>
  <c r="T798" i="15"/>
  <c r="V798" i="15" s="1"/>
  <c r="T1201" i="15"/>
  <c r="V1201" i="15" s="1"/>
  <c r="T945" i="15"/>
  <c r="V945" i="15" s="1"/>
  <c r="T817" i="15"/>
  <c r="V817" i="15" s="1"/>
  <c r="T1372" i="15"/>
  <c r="V1372" i="15" s="1"/>
  <c r="T1244" i="15"/>
  <c r="V1244" i="15" s="1"/>
  <c r="T1116" i="15"/>
  <c r="V1116" i="15" s="1"/>
  <c r="T988" i="15"/>
  <c r="V988" i="15" s="1"/>
  <c r="T860" i="15"/>
  <c r="V860" i="15" s="1"/>
  <c r="T732" i="15"/>
  <c r="V732" i="15" s="1"/>
  <c r="T2450" i="15"/>
  <c r="V2450" i="15" s="1"/>
  <c r="T2246" i="15"/>
  <c r="V2246" i="15" s="1"/>
  <c r="T2118" i="15"/>
  <c r="V2118" i="15" s="1"/>
  <c r="T1862" i="15"/>
  <c r="V1862" i="15" s="1"/>
  <c r="T1734" i="15"/>
  <c r="V1734" i="15" s="1"/>
  <c r="T1606" i="15"/>
  <c r="V1606" i="15" s="1"/>
  <c r="T1478" i="15"/>
  <c r="V1478" i="15" s="1"/>
  <c r="T1981" i="15"/>
  <c r="V1981" i="15" s="1"/>
  <c r="T1853" i="15"/>
  <c r="V1853" i="15" s="1"/>
  <c r="T1725" i="15"/>
  <c r="V1725" i="15" s="1"/>
  <c r="T1597" i="15"/>
  <c r="V1597" i="15" s="1"/>
  <c r="T1469" i="15"/>
  <c r="V1469" i="15" s="1"/>
  <c r="T2468" i="15"/>
  <c r="V2468" i="15" s="1"/>
  <c r="T2340" i="15"/>
  <c r="V2340" i="15" s="1"/>
  <c r="T2212" i="15"/>
  <c r="V2212" i="15" s="1"/>
  <c r="T2084" i="15"/>
  <c r="V2084" i="15" s="1"/>
  <c r="T1956" i="15"/>
  <c r="V1956" i="15" s="1"/>
  <c r="T1828" i="15"/>
  <c r="V1828" i="15" s="1"/>
  <c r="T1700" i="15"/>
  <c r="V1700" i="15" s="1"/>
  <c r="T1572" i="15"/>
  <c r="V1572" i="15" s="1"/>
  <c r="T1444" i="15"/>
  <c r="V1444" i="15" s="1"/>
  <c r="T2091" i="15"/>
  <c r="V2091" i="15" s="1"/>
  <c r="T1963" i="15"/>
  <c r="V1963" i="15" s="1"/>
  <c r="T1835" i="15"/>
  <c r="V1835" i="15" s="1"/>
  <c r="T1707" i="15"/>
  <c r="V1707" i="15" s="1"/>
  <c r="T1579" i="15"/>
  <c r="V1579" i="15" s="1"/>
  <c r="T1451" i="15"/>
  <c r="V1451" i="15" s="1"/>
  <c r="T1331" i="15"/>
  <c r="V1331" i="15" s="1"/>
  <c r="T1203" i="15"/>
  <c r="V1203" i="15" s="1"/>
  <c r="T1075" i="15"/>
  <c r="V1075" i="15" s="1"/>
  <c r="T947" i="15"/>
  <c r="V947" i="15" s="1"/>
  <c r="T819" i="15"/>
  <c r="V819" i="15" s="1"/>
  <c r="T1370" i="15"/>
  <c r="V1370" i="15" s="1"/>
  <c r="T1242" i="15"/>
  <c r="V1242" i="15" s="1"/>
  <c r="T1114" i="15"/>
  <c r="V1114" i="15" s="1"/>
  <c r="T986" i="15"/>
  <c r="V986" i="15" s="1"/>
  <c r="T858" i="15"/>
  <c r="V858" i="15" s="1"/>
  <c r="T730" i="15"/>
  <c r="V730" i="15" s="1"/>
  <c r="T1261" i="15"/>
  <c r="V1261" i="15" s="1"/>
  <c r="T1133" i="15"/>
  <c r="V1133" i="15" s="1"/>
  <c r="T1005" i="15"/>
  <c r="V1005" i="15" s="1"/>
  <c r="T877" i="15"/>
  <c r="V877" i="15" s="1"/>
  <c r="T749" i="15"/>
  <c r="V749" i="15" s="1"/>
  <c r="T1304" i="15"/>
  <c r="V1304" i="15" s="1"/>
  <c r="T1176" i="15"/>
  <c r="V1176" i="15" s="1"/>
  <c r="T1048" i="15"/>
  <c r="V1048" i="15" s="1"/>
  <c r="T920" i="15"/>
  <c r="V920" i="15" s="1"/>
  <c r="T792" i="15"/>
  <c r="V792" i="15" s="1"/>
  <c r="T2357" i="15"/>
  <c r="V2357" i="15" s="1"/>
  <c r="T2469" i="15"/>
  <c r="V2469" i="15" s="1"/>
  <c r="T2370" i="15"/>
  <c r="V2370" i="15" s="1"/>
  <c r="T2242" i="15"/>
  <c r="V2242" i="15" s="1"/>
  <c r="T1986" i="15"/>
  <c r="V1986" i="15" s="1"/>
  <c r="T1858" i="15"/>
  <c r="V1858" i="15" s="1"/>
  <c r="T1730" i="15"/>
  <c r="V1730" i="15" s="1"/>
  <c r="T1602" i="15"/>
  <c r="V1602" i="15" s="1"/>
  <c r="T1474" i="15"/>
  <c r="V1474" i="15" s="1"/>
  <c r="T2105" i="15"/>
  <c r="V2105" i="15" s="1"/>
  <c r="T1977" i="15"/>
  <c r="V1977" i="15" s="1"/>
  <c r="T1721" i="15"/>
  <c r="V1721" i="15" s="1"/>
  <c r="T1593" i="15"/>
  <c r="V1593" i="15" s="1"/>
  <c r="T2464" i="15"/>
  <c r="V2464" i="15" s="1"/>
  <c r="T2336" i="15"/>
  <c r="V2336" i="15" s="1"/>
  <c r="T2208" i="15"/>
  <c r="V2208" i="15" s="1"/>
  <c r="T2080" i="15"/>
  <c r="V2080" i="15" s="1"/>
  <c r="T1952" i="15"/>
  <c r="V1952" i="15" s="1"/>
  <c r="T1824" i="15"/>
  <c r="V1824" i="15" s="1"/>
  <c r="T1696" i="15"/>
  <c r="V1696" i="15" s="1"/>
  <c r="T1568" i="15"/>
  <c r="V1568" i="15" s="1"/>
  <c r="T1440" i="15"/>
  <c r="V1440" i="15" s="1"/>
  <c r="T2343" i="15"/>
  <c r="V2343" i="15" s="1"/>
  <c r="T2215" i="15"/>
  <c r="V2215" i="15" s="1"/>
  <c r="T2087" i="15"/>
  <c r="V2087" i="15" s="1"/>
  <c r="T1959" i="15"/>
  <c r="V1959" i="15" s="1"/>
  <c r="T1831" i="15"/>
  <c r="V1831" i="15" s="1"/>
  <c r="T1703" i="15"/>
  <c r="V1703" i="15" s="1"/>
  <c r="T1575" i="15"/>
  <c r="V1575" i="15" s="1"/>
  <c r="T1447" i="15"/>
  <c r="V1447" i="15" s="1"/>
  <c r="T1327" i="15"/>
  <c r="V1327" i="15" s="1"/>
  <c r="T1199" i="15"/>
  <c r="V1199" i="15" s="1"/>
  <c r="T1071" i="15"/>
  <c r="V1071" i="15" s="1"/>
  <c r="T943" i="15"/>
  <c r="V943" i="15" s="1"/>
  <c r="T815" i="15"/>
  <c r="V815" i="15" s="1"/>
  <c r="T1366" i="15"/>
  <c r="V1366" i="15" s="1"/>
  <c r="T1238" i="15"/>
  <c r="V1238" i="15" s="1"/>
  <c r="T1110" i="15"/>
  <c r="V1110" i="15" s="1"/>
  <c r="T982" i="15"/>
  <c r="V982" i="15" s="1"/>
  <c r="T854" i="15"/>
  <c r="V854" i="15" s="1"/>
  <c r="T726" i="15"/>
  <c r="V726" i="15" s="1"/>
  <c r="T1161" i="15"/>
  <c r="V1161" i="15" s="1"/>
  <c r="T1033" i="15"/>
  <c r="V1033" i="15" s="1"/>
  <c r="T905" i="15"/>
  <c r="V905" i="15" s="1"/>
  <c r="T777" i="15"/>
  <c r="V777" i="15" s="1"/>
  <c r="T1534" i="15"/>
  <c r="V1534" i="15" s="1"/>
  <c r="T2339" i="15"/>
  <c r="V2339" i="15" s="1"/>
  <c r="T1234" i="15"/>
  <c r="V1234" i="15" s="1"/>
  <c r="T1106" i="15"/>
  <c r="V1106" i="15" s="1"/>
  <c r="T978" i="15"/>
  <c r="V978" i="15" s="1"/>
  <c r="T2385" i="15"/>
  <c r="V2385" i="15" s="1"/>
  <c r="T2317" i="15"/>
  <c r="V2317" i="15" s="1"/>
  <c r="T2513" i="15"/>
  <c r="V2513" i="15" s="1"/>
  <c r="T2418" i="15"/>
  <c r="V2418" i="15" s="1"/>
  <c r="T2145" i="15"/>
  <c r="V2145" i="15" s="1"/>
  <c r="T2201" i="15"/>
  <c r="V2201" i="15" s="1"/>
  <c r="T2202" i="15"/>
  <c r="V2202" i="15" s="1"/>
  <c r="T2074" i="15"/>
  <c r="V2074" i="15" s="1"/>
  <c r="T1946" i="15"/>
  <c r="V1946" i="15" s="1"/>
  <c r="T1818" i="15"/>
  <c r="V1818" i="15" s="1"/>
  <c r="T1690" i="15"/>
  <c r="V1690" i="15" s="1"/>
  <c r="T1562" i="15"/>
  <c r="V1562" i="15" s="1"/>
  <c r="T1434" i="15"/>
  <c r="V1434" i="15" s="1"/>
  <c r="T1905" i="15"/>
  <c r="V1905" i="15" s="1"/>
  <c r="T1521" i="15"/>
  <c r="V1521" i="15" s="1"/>
  <c r="T2392" i="15"/>
  <c r="V2392" i="15" s="1"/>
  <c r="T2264" i="15"/>
  <c r="V2264" i="15" s="1"/>
  <c r="T2136" i="15"/>
  <c r="V2136" i="15" s="1"/>
  <c r="T2008" i="15"/>
  <c r="V2008" i="15" s="1"/>
  <c r="T1880" i="15"/>
  <c r="V1880" i="15" s="1"/>
  <c r="T1752" i="15"/>
  <c r="V1752" i="15" s="1"/>
  <c r="T1624" i="15"/>
  <c r="V1624" i="15" s="1"/>
  <c r="T1496" i="15"/>
  <c r="V1496" i="15" s="1"/>
  <c r="T2495" i="15"/>
  <c r="V2495" i="15" s="1"/>
  <c r="T2239" i="15"/>
  <c r="V2239" i="15" s="1"/>
  <c r="T2111" i="15"/>
  <c r="V2111" i="15" s="1"/>
  <c r="T1983" i="15"/>
  <c r="V1983" i="15" s="1"/>
  <c r="T1855" i="15"/>
  <c r="V1855" i="15" s="1"/>
  <c r="T1727" i="15"/>
  <c r="V1727" i="15" s="1"/>
  <c r="T1599" i="15"/>
  <c r="V1599" i="15" s="1"/>
  <c r="T1471" i="15"/>
  <c r="V1471" i="15" s="1"/>
  <c r="T1351" i="15"/>
  <c r="V1351" i="15" s="1"/>
  <c r="T1223" i="15"/>
  <c r="V1223" i="15" s="1"/>
  <c r="T1095" i="15"/>
  <c r="V1095" i="15" s="1"/>
  <c r="T967" i="15"/>
  <c r="V967" i="15" s="1"/>
  <c r="T839" i="15"/>
  <c r="V839" i="15" s="1"/>
  <c r="T1358" i="15"/>
  <c r="V1358" i="15" s="1"/>
  <c r="T1230" i="15"/>
  <c r="V1230" i="15" s="1"/>
  <c r="T1102" i="15"/>
  <c r="V1102" i="15" s="1"/>
  <c r="T974" i="15"/>
  <c r="V974" i="15" s="1"/>
  <c r="T846" i="15"/>
  <c r="V846" i="15" s="1"/>
  <c r="T718" i="15"/>
  <c r="V718" i="15" s="1"/>
  <c r="T1281" i="15"/>
  <c r="V1281" i="15" s="1"/>
  <c r="T1654" i="15"/>
  <c r="V1654" i="15" s="1"/>
  <c r="T2363" i="15"/>
  <c r="V2363" i="15" s="1"/>
  <c r="T1117" i="15"/>
  <c r="V1117" i="15" s="1"/>
  <c r="T2157" i="15"/>
  <c r="V2157" i="15" s="1"/>
  <c r="T2337" i="15"/>
  <c r="V2337" i="15" s="1"/>
  <c r="T2057" i="15"/>
  <c r="V2057" i="15" s="1"/>
  <c r="T1801" i="15"/>
  <c r="V1801" i="15" s="1"/>
  <c r="T1417" i="15"/>
  <c r="V1417" i="15" s="1"/>
  <c r="T2192" i="15"/>
  <c r="V2192" i="15" s="1"/>
  <c r="T767" i="15"/>
  <c r="V767" i="15" s="1"/>
  <c r="T1305" i="15"/>
  <c r="V1305" i="15" s="1"/>
  <c r="T2269" i="15"/>
  <c r="V2269" i="15" s="1"/>
  <c r="T2092" i="15"/>
  <c r="V2092" i="15" s="1"/>
  <c r="T2487" i="15"/>
  <c r="V2487" i="15" s="1"/>
  <c r="T2161" i="15"/>
  <c r="V2161" i="15" s="1"/>
  <c r="T2490" i="15"/>
  <c r="V2490" i="15" s="1"/>
  <c r="T1248" i="15"/>
  <c r="V1248" i="15" s="1"/>
  <c r="T2133" i="15"/>
  <c r="V2133" i="15" s="1"/>
  <c r="T2154" i="15"/>
  <c r="V2154" i="15" s="1"/>
  <c r="T2415" i="15"/>
  <c r="V2415" i="15" s="1"/>
  <c r="T759" i="15"/>
  <c r="V759" i="15" s="1"/>
  <c r="T1329" i="15"/>
  <c r="V1329" i="15" s="1"/>
  <c r="T1073" i="15"/>
  <c r="V1073" i="15" s="1"/>
  <c r="T2374" i="15"/>
  <c r="V2374" i="15" s="1"/>
  <c r="T1990" i="15"/>
  <c r="V1990" i="15" s="1"/>
  <c r="T2109" i="15"/>
  <c r="V2109" i="15" s="1"/>
  <c r="T2475" i="15"/>
  <c r="V2475" i="15" s="1"/>
  <c r="T2347" i="15"/>
  <c r="V2347" i="15" s="1"/>
  <c r="T2219" i="15"/>
  <c r="V2219" i="15" s="1"/>
  <c r="T2114" i="15"/>
  <c r="V2114" i="15" s="1"/>
  <c r="T1849" i="15"/>
  <c r="V1849" i="15" s="1"/>
  <c r="T1465" i="15"/>
  <c r="V1465" i="15" s="1"/>
  <c r="T2471" i="15"/>
  <c r="V2471" i="15" s="1"/>
  <c r="T1289" i="15"/>
  <c r="V1289" i="15" s="1"/>
  <c r="T1332" i="15"/>
  <c r="V1332" i="15" s="1"/>
  <c r="T1204" i="15"/>
  <c r="V1204" i="15" s="1"/>
  <c r="T1076" i="15"/>
  <c r="V1076" i="15" s="1"/>
  <c r="T948" i="15"/>
  <c r="V948" i="15" s="1"/>
  <c r="T820" i="15"/>
  <c r="V820" i="15" s="1"/>
  <c r="T2345" i="15"/>
  <c r="V2345" i="15" s="1"/>
  <c r="T2189" i="15"/>
  <c r="V2189" i="15" s="1"/>
  <c r="T2149" i="15"/>
  <c r="V2149" i="15" s="1"/>
  <c r="T2449" i="15"/>
  <c r="V2449" i="15" s="1"/>
  <c r="T2270" i="15"/>
  <c r="V2270" i="15" s="1"/>
  <c r="T2142" i="15"/>
  <c r="V2142" i="15" s="1"/>
  <c r="T2014" i="15"/>
  <c r="V2014" i="15" s="1"/>
  <c r="T1758" i="15"/>
  <c r="V1758" i="15" s="1"/>
  <c r="T1502" i="15"/>
  <c r="V1502" i="15" s="1"/>
  <c r="T2101" i="15"/>
  <c r="V2101" i="15" s="1"/>
  <c r="T1973" i="15"/>
  <c r="V1973" i="15" s="1"/>
  <c r="T1845" i="15"/>
  <c r="V1845" i="15" s="1"/>
  <c r="T1717" i="15"/>
  <c r="V1717" i="15" s="1"/>
  <c r="T1589" i="15"/>
  <c r="V1589" i="15" s="1"/>
  <c r="T1461" i="15"/>
  <c r="V1461" i="15" s="1"/>
  <c r="T2460" i="15"/>
  <c r="V2460" i="15" s="1"/>
  <c r="T2332" i="15"/>
  <c r="V2332" i="15" s="1"/>
  <c r="T2204" i="15"/>
  <c r="V2204" i="15" s="1"/>
  <c r="T2076" i="15"/>
  <c r="V2076" i="15" s="1"/>
  <c r="T1948" i="15"/>
  <c r="V1948" i="15" s="1"/>
  <c r="T1820" i="15"/>
  <c r="V1820" i="15" s="1"/>
  <c r="T1692" i="15"/>
  <c r="V1692" i="15" s="1"/>
  <c r="T1564" i="15"/>
  <c r="V1564" i="15" s="1"/>
  <c r="T1436" i="15"/>
  <c r="V1436" i="15" s="1"/>
  <c r="T2307" i="15"/>
  <c r="V2307" i="15" s="1"/>
  <c r="T2179" i="15"/>
  <c r="V2179" i="15" s="1"/>
  <c r="T2051" i="15"/>
  <c r="V2051" i="15" s="1"/>
  <c r="T1923" i="15"/>
  <c r="V1923" i="15" s="1"/>
  <c r="T1795" i="15"/>
  <c r="V1795" i="15" s="1"/>
  <c r="T1667" i="15"/>
  <c r="V1667" i="15" s="1"/>
  <c r="T1539" i="15"/>
  <c r="V1539" i="15" s="1"/>
  <c r="T1411" i="15"/>
  <c r="V1411" i="15" s="1"/>
  <c r="T1291" i="15"/>
  <c r="V1291" i="15" s="1"/>
  <c r="T1163" i="15"/>
  <c r="V1163" i="15" s="1"/>
  <c r="T1035" i="15"/>
  <c r="V1035" i="15" s="1"/>
  <c r="T907" i="15"/>
  <c r="V907" i="15" s="1"/>
  <c r="T779" i="15"/>
  <c r="V779" i="15" s="1"/>
  <c r="T1330" i="15"/>
  <c r="V1330" i="15" s="1"/>
  <c r="T1074" i="15"/>
  <c r="V1074" i="15" s="1"/>
  <c r="T946" i="15"/>
  <c r="V946" i="15" s="1"/>
  <c r="T818" i="15"/>
  <c r="V818" i="15" s="1"/>
  <c r="T1349" i="15"/>
  <c r="V1349" i="15" s="1"/>
  <c r="T1221" i="15"/>
  <c r="V1221" i="15" s="1"/>
  <c r="T1093" i="15"/>
  <c r="V1093" i="15" s="1"/>
  <c r="T965" i="15"/>
  <c r="V965" i="15" s="1"/>
  <c r="T837" i="15"/>
  <c r="V837" i="15" s="1"/>
  <c r="T1360" i="15"/>
  <c r="V1360" i="15" s="1"/>
  <c r="T1232" i="15"/>
  <c r="V1232" i="15" s="1"/>
  <c r="T1104" i="15"/>
  <c r="V1104" i="15" s="1"/>
  <c r="T976" i="15"/>
  <c r="V976" i="15" s="1"/>
  <c r="T848" i="15"/>
  <c r="V848" i="15" s="1"/>
  <c r="T720" i="15"/>
  <c r="V720" i="15" s="1"/>
  <c r="T2330" i="15"/>
  <c r="V2330" i="15" s="1"/>
  <c r="T2033" i="15"/>
  <c r="V2033" i="15" s="1"/>
  <c r="T1777" i="15"/>
  <c r="V1777" i="15" s="1"/>
  <c r="T1649" i="15"/>
  <c r="V1649" i="15" s="1"/>
  <c r="T1393" i="15"/>
  <c r="V1393" i="15" s="1"/>
  <c r="T2367" i="15"/>
  <c r="V2367" i="15" s="1"/>
  <c r="T1249" i="15"/>
  <c r="V1249" i="15" s="1"/>
  <c r="T1121" i="15"/>
  <c r="V1121" i="15" s="1"/>
  <c r="T993" i="15"/>
  <c r="V993" i="15" s="1"/>
  <c r="T865" i="15"/>
  <c r="V865" i="15" s="1"/>
  <c r="T737" i="15"/>
  <c r="V737" i="15" s="1"/>
  <c r="T1292" i="15"/>
  <c r="V1292" i="15" s="1"/>
  <c r="T1164" i="15"/>
  <c r="V1164" i="15" s="1"/>
  <c r="T1036" i="15"/>
  <c r="V1036" i="15" s="1"/>
  <c r="T908" i="15"/>
  <c r="V908" i="15" s="1"/>
  <c r="T780" i="15"/>
  <c r="V780" i="15" s="1"/>
  <c r="T2478" i="15"/>
  <c r="V2478" i="15" s="1"/>
  <c r="T2193" i="15"/>
  <c r="V2193" i="15" s="1"/>
  <c r="T2169" i="15"/>
  <c r="V2169" i="15" s="1"/>
  <c r="T2262" i="15"/>
  <c r="V2262" i="15" s="1"/>
  <c r="T2134" i="15"/>
  <c r="V2134" i="15" s="1"/>
  <c r="T2006" i="15"/>
  <c r="V2006" i="15" s="1"/>
  <c r="T1878" i="15"/>
  <c r="V1878" i="15" s="1"/>
  <c r="T1750" i="15"/>
  <c r="V1750" i="15" s="1"/>
  <c r="T1494" i="15"/>
  <c r="V1494" i="15" s="1"/>
  <c r="T2125" i="15"/>
  <c r="V2125" i="15" s="1"/>
  <c r="T1997" i="15"/>
  <c r="V1997" i="15" s="1"/>
  <c r="T1869" i="15"/>
  <c r="V1869" i="15" s="1"/>
  <c r="T1741" i="15"/>
  <c r="V1741" i="15" s="1"/>
  <c r="T1613" i="15"/>
  <c r="V1613" i="15" s="1"/>
  <c r="T2484" i="15"/>
  <c r="V2484" i="15" s="1"/>
  <c r="T2356" i="15"/>
  <c r="V2356" i="15" s="1"/>
  <c r="T2228" i="15"/>
  <c r="V2228" i="15" s="1"/>
  <c r="T2100" i="15"/>
  <c r="V2100" i="15" s="1"/>
  <c r="T1972" i="15"/>
  <c r="V1972" i="15" s="1"/>
  <c r="T1844" i="15"/>
  <c r="V1844" i="15" s="1"/>
  <c r="T1716" i="15"/>
  <c r="V1716" i="15" s="1"/>
  <c r="T1588" i="15"/>
  <c r="V1588" i="15" s="1"/>
  <c r="T1460" i="15"/>
  <c r="V1460" i="15" s="1"/>
  <c r="T2331" i="15"/>
  <c r="V2331" i="15" s="1"/>
  <c r="T2203" i="15"/>
  <c r="V2203" i="15" s="1"/>
  <c r="T2075" i="15"/>
  <c r="V2075" i="15" s="1"/>
  <c r="T1947" i="15"/>
  <c r="V1947" i="15" s="1"/>
  <c r="T1819" i="15"/>
  <c r="V1819" i="15" s="1"/>
  <c r="T1691" i="15"/>
  <c r="V1691" i="15" s="1"/>
  <c r="T1563" i="15"/>
  <c r="V1563" i="15" s="1"/>
  <c r="T1435" i="15"/>
  <c r="V1435" i="15" s="1"/>
  <c r="T1283" i="15"/>
  <c r="V1283" i="15" s="1"/>
  <c r="T1155" i="15"/>
  <c r="V1155" i="15" s="1"/>
  <c r="T1027" i="15"/>
  <c r="V1027" i="15" s="1"/>
  <c r="T899" i="15"/>
  <c r="V899" i="15" s="1"/>
  <c r="T771" i="15"/>
  <c r="V771" i="15" s="1"/>
  <c r="T1290" i="15"/>
  <c r="V1290" i="15" s="1"/>
  <c r="T1034" i="15"/>
  <c r="V1034" i="15" s="1"/>
  <c r="T906" i="15"/>
  <c r="V906" i="15" s="1"/>
  <c r="T778" i="15"/>
  <c r="V778" i="15" s="1"/>
  <c r="T1341" i="15"/>
  <c r="V1341" i="15" s="1"/>
  <c r="T1213" i="15"/>
  <c r="V1213" i="15" s="1"/>
  <c r="T1085" i="15"/>
  <c r="V1085" i="15" s="1"/>
  <c r="T957" i="15"/>
  <c r="V957" i="15" s="1"/>
  <c r="T829" i="15"/>
  <c r="V829" i="15" s="1"/>
  <c r="T1352" i="15"/>
  <c r="V1352" i="15" s="1"/>
  <c r="T1224" i="15"/>
  <c r="V1224" i="15" s="1"/>
  <c r="T1096" i="15"/>
  <c r="V1096" i="15" s="1"/>
  <c r="T968" i="15"/>
  <c r="V968" i="15" s="1"/>
  <c r="T840" i="15"/>
  <c r="V840" i="15" s="1"/>
  <c r="T2433" i="15"/>
  <c r="V2433" i="15" s="1"/>
  <c r="T2309" i="15"/>
  <c r="V2309" i="15" s="1"/>
  <c r="T2197" i="15"/>
  <c r="V2197" i="15" s="1"/>
  <c r="T2482" i="15"/>
  <c r="V2482" i="15" s="1"/>
  <c r="T2417" i="15"/>
  <c r="V2417" i="15" s="1"/>
  <c r="T2290" i="15"/>
  <c r="V2290" i="15" s="1"/>
  <c r="T2162" i="15"/>
  <c r="V2162" i="15" s="1"/>
  <c r="T2034" i="15"/>
  <c r="V2034" i="15" s="1"/>
  <c r="T1906" i="15"/>
  <c r="V1906" i="15" s="1"/>
  <c r="T1778" i="15"/>
  <c r="V1778" i="15" s="1"/>
  <c r="T1650" i="15"/>
  <c r="V1650" i="15" s="1"/>
  <c r="T1522" i="15"/>
  <c r="V1522" i="15" s="1"/>
  <c r="T1394" i="15"/>
  <c r="V1394" i="15" s="1"/>
  <c r="T1769" i="15"/>
  <c r="V1769" i="15" s="1"/>
  <c r="T1513" i="15"/>
  <c r="V1513" i="15" s="1"/>
  <c r="T1385" i="15"/>
  <c r="V1385" i="15" s="1"/>
  <c r="T2416" i="15"/>
  <c r="V2416" i="15" s="1"/>
  <c r="T2288" i="15"/>
  <c r="V2288" i="15" s="1"/>
  <c r="T2032" i="15"/>
  <c r="V2032" i="15" s="1"/>
  <c r="T1904" i="15"/>
  <c r="V1904" i="15" s="1"/>
  <c r="T1776" i="15"/>
  <c r="V1776" i="15" s="1"/>
  <c r="T1648" i="15"/>
  <c r="V1648" i="15" s="1"/>
  <c r="T1520" i="15"/>
  <c r="V1520" i="15" s="1"/>
  <c r="T1392" i="15"/>
  <c r="V1392" i="15" s="1"/>
  <c r="T2391" i="15"/>
  <c r="V2391" i="15" s="1"/>
  <c r="T2263" i="15"/>
  <c r="V2263" i="15" s="1"/>
  <c r="T2135" i="15"/>
  <c r="V2135" i="15" s="1"/>
  <c r="T2007" i="15"/>
  <c r="V2007" i="15" s="1"/>
  <c r="T1879" i="15"/>
  <c r="V1879" i="15" s="1"/>
  <c r="T1751" i="15"/>
  <c r="V1751" i="15" s="1"/>
  <c r="T1623" i="15"/>
  <c r="V1623" i="15" s="1"/>
  <c r="T1495" i="15"/>
  <c r="V1495" i="15" s="1"/>
  <c r="T1247" i="15"/>
  <c r="V1247" i="15" s="1"/>
  <c r="T1119" i="15"/>
  <c r="V1119" i="15" s="1"/>
  <c r="T991" i="15"/>
  <c r="V991" i="15" s="1"/>
  <c r="T863" i="15"/>
  <c r="V863" i="15" s="1"/>
  <c r="T1254" i="15"/>
  <c r="V1254" i="15" s="1"/>
  <c r="T1126" i="15"/>
  <c r="V1126" i="15" s="1"/>
  <c r="T998" i="15"/>
  <c r="V998" i="15" s="1"/>
  <c r="T870" i="15"/>
  <c r="V870" i="15" s="1"/>
  <c r="T742" i="15"/>
  <c r="V742" i="15" s="1"/>
  <c r="T1273" i="15"/>
  <c r="V1273" i="15" s="1"/>
  <c r="T1145" i="15"/>
  <c r="V1145" i="15" s="1"/>
  <c r="T1017" i="15"/>
  <c r="V1017" i="15" s="1"/>
  <c r="T889" i="15"/>
  <c r="V889" i="15" s="1"/>
  <c r="T761" i="15"/>
  <c r="V761" i="15" s="1"/>
  <c r="T1284" i="15"/>
  <c r="V1284" i="15" s="1"/>
  <c r="T1156" i="15"/>
  <c r="V1156" i="15" s="1"/>
  <c r="T1028" i="15"/>
  <c r="V1028" i="15" s="1"/>
  <c r="T900" i="15"/>
  <c r="V900" i="15" s="1"/>
  <c r="T772" i="15"/>
  <c r="V772" i="15" s="1"/>
  <c r="T2477" i="15"/>
  <c r="V2477" i="15" s="1"/>
  <c r="T2442" i="15"/>
  <c r="V2442" i="15" s="1"/>
  <c r="T2249" i="15"/>
  <c r="V2249" i="15" s="1"/>
  <c r="T2277" i="15"/>
  <c r="V2277" i="15" s="1"/>
  <c r="T2305" i="15"/>
  <c r="V2305" i="15" s="1"/>
  <c r="T2318" i="15"/>
  <c r="V2318" i="15" s="1"/>
  <c r="T2190" i="15"/>
  <c r="V2190" i="15" s="1"/>
  <c r="T2062" i="15"/>
  <c r="V2062" i="15" s="1"/>
  <c r="T1934" i="15"/>
  <c r="V1934" i="15" s="1"/>
  <c r="T1806" i="15"/>
  <c r="V1806" i="15" s="1"/>
  <c r="T1678" i="15"/>
  <c r="V1678" i="15" s="1"/>
  <c r="T1550" i="15"/>
  <c r="V1550" i="15" s="1"/>
  <c r="T2053" i="15"/>
  <c r="V2053" i="15" s="1"/>
  <c r="T1925" i="15"/>
  <c r="V1925" i="15" s="1"/>
  <c r="T1797" i="15"/>
  <c r="V1797" i="15" s="1"/>
  <c r="T1669" i="15"/>
  <c r="V1669" i="15" s="1"/>
  <c r="T1541" i="15"/>
  <c r="V1541" i="15" s="1"/>
  <c r="T1413" i="15"/>
  <c r="V1413" i="15" s="1"/>
  <c r="T2444" i="15"/>
  <c r="V2444" i="15" s="1"/>
  <c r="T2316" i="15"/>
  <c r="V2316" i="15" s="1"/>
  <c r="T2188" i="15"/>
  <c r="V2188" i="15" s="1"/>
  <c r="T2060" i="15"/>
  <c r="V2060" i="15" s="1"/>
  <c r="T1932" i="15"/>
  <c r="V1932" i="15" s="1"/>
  <c r="T1804" i="15"/>
  <c r="V1804" i="15" s="1"/>
  <c r="T1676" i="15"/>
  <c r="V1676" i="15" s="1"/>
  <c r="T1548" i="15"/>
  <c r="V1548" i="15" s="1"/>
  <c r="T1420" i="15"/>
  <c r="V1420" i="15" s="1"/>
  <c r="T2419" i="15"/>
  <c r="V2419" i="15" s="1"/>
  <c r="T2291" i="15"/>
  <c r="V2291" i="15" s="1"/>
  <c r="T2163" i="15"/>
  <c r="V2163" i="15" s="1"/>
  <c r="T2035" i="15"/>
  <c r="V2035" i="15" s="1"/>
  <c r="T1907" i="15"/>
  <c r="V1907" i="15" s="1"/>
  <c r="T1779" i="15"/>
  <c r="V1779" i="15" s="1"/>
  <c r="T1651" i="15"/>
  <c r="V1651" i="15" s="1"/>
  <c r="T1523" i="15"/>
  <c r="V1523" i="15" s="1"/>
  <c r="T1395" i="15"/>
  <c r="V1395" i="15" s="1"/>
  <c r="T1275" i="15"/>
  <c r="V1275" i="15" s="1"/>
  <c r="T1147" i="15"/>
  <c r="V1147" i="15" s="1"/>
  <c r="T1019" i="15"/>
  <c r="V1019" i="15" s="1"/>
  <c r="T891" i="15"/>
  <c r="V891" i="15" s="1"/>
  <c r="T763" i="15"/>
  <c r="V763" i="15" s="1"/>
  <c r="T1282" i="15"/>
  <c r="V1282" i="15" s="1"/>
  <c r="T1154" i="15"/>
  <c r="V1154" i="15" s="1"/>
  <c r="T1026" i="15"/>
  <c r="V1026" i="15" s="1"/>
  <c r="T898" i="15"/>
  <c r="V898" i="15" s="1"/>
  <c r="T770" i="15"/>
  <c r="V770" i="15" s="1"/>
  <c r="T1301" i="15"/>
  <c r="V1301" i="15" s="1"/>
  <c r="T1173" i="15"/>
  <c r="V1173" i="15" s="1"/>
  <c r="T1045" i="15"/>
  <c r="V1045" i="15" s="1"/>
  <c r="T917" i="15"/>
  <c r="V917" i="15" s="1"/>
  <c r="T789" i="15"/>
  <c r="V789" i="15" s="1"/>
  <c r="T1312" i="15"/>
  <c r="V1312" i="15" s="1"/>
  <c r="T1184" i="15"/>
  <c r="V1184" i="15" s="1"/>
  <c r="T1056" i="15"/>
  <c r="V1056" i="15" s="1"/>
  <c r="T928" i="15"/>
  <c r="V928" i="15" s="1"/>
  <c r="T800" i="15"/>
  <c r="V800" i="15" s="1"/>
  <c r="T2130" i="15"/>
  <c r="V2130" i="15" s="1"/>
  <c r="T1120" i="15"/>
  <c r="V1120" i="15" s="1"/>
  <c r="T1337" i="15"/>
  <c r="V1337" i="15" s="1"/>
  <c r="T2401" i="15"/>
  <c r="V2401" i="15" s="1"/>
  <c r="T2217" i="15"/>
  <c r="V2217" i="15" s="1"/>
  <c r="T2481" i="15"/>
  <c r="V2481" i="15" s="1"/>
  <c r="T2378" i="15"/>
  <c r="V2378" i="15" s="1"/>
  <c r="T2250" i="15"/>
  <c r="V2250" i="15" s="1"/>
  <c r="T2122" i="15"/>
  <c r="V2122" i="15" s="1"/>
  <c r="T1994" i="15"/>
  <c r="V1994" i="15" s="1"/>
  <c r="T1866" i="15"/>
  <c r="V1866" i="15" s="1"/>
  <c r="T1738" i="15"/>
  <c r="V1738" i="15" s="1"/>
  <c r="T1610" i="15"/>
  <c r="V1610" i="15" s="1"/>
  <c r="T1482" i="15"/>
  <c r="V1482" i="15" s="1"/>
  <c r="T2113" i="15"/>
  <c r="V2113" i="15" s="1"/>
  <c r="T1601" i="15"/>
  <c r="V1601" i="15" s="1"/>
  <c r="T1473" i="15"/>
  <c r="V1473" i="15" s="1"/>
  <c r="T2504" i="15"/>
  <c r="V2504" i="15" s="1"/>
  <c r="T2376" i="15"/>
  <c r="V2376" i="15" s="1"/>
  <c r="T2248" i="15"/>
  <c r="V2248" i="15" s="1"/>
  <c r="T2120" i="15"/>
  <c r="V2120" i="15" s="1"/>
  <c r="T1992" i="15"/>
  <c r="V1992" i="15" s="1"/>
  <c r="T1864" i="15"/>
  <c r="V1864" i="15" s="1"/>
  <c r="T1736" i="15"/>
  <c r="V1736" i="15" s="1"/>
  <c r="T1608" i="15"/>
  <c r="V1608" i="15" s="1"/>
  <c r="T1480" i="15"/>
  <c r="V1480" i="15" s="1"/>
  <c r="T2511" i="15"/>
  <c r="V2511" i="15" s="1"/>
  <c r="T2255" i="15"/>
  <c r="V2255" i="15" s="1"/>
  <c r="T2127" i="15"/>
  <c r="V2127" i="15" s="1"/>
  <c r="T1999" i="15"/>
  <c r="V1999" i="15" s="1"/>
  <c r="T1871" i="15"/>
  <c r="V1871" i="15" s="1"/>
  <c r="T1743" i="15"/>
  <c r="V1743" i="15" s="1"/>
  <c r="T1615" i="15"/>
  <c r="V1615" i="15" s="1"/>
  <c r="T1487" i="15"/>
  <c r="V1487" i="15" s="1"/>
  <c r="T1367" i="15"/>
  <c r="V1367" i="15" s="1"/>
  <c r="T1239" i="15"/>
  <c r="V1239" i="15" s="1"/>
  <c r="T1111" i="15"/>
  <c r="V1111" i="15" s="1"/>
  <c r="T983" i="15"/>
  <c r="V983" i="15" s="1"/>
  <c r="T855" i="15"/>
  <c r="V855" i="15" s="1"/>
  <c r="T727" i="15"/>
  <c r="V727" i="15" s="1"/>
  <c r="T1278" i="15"/>
  <c r="V1278" i="15" s="1"/>
  <c r="T1150" i="15"/>
  <c r="V1150" i="15" s="1"/>
  <c r="T1022" i="15"/>
  <c r="V1022" i="15" s="1"/>
  <c r="T894" i="15"/>
  <c r="V894" i="15" s="1"/>
  <c r="T766" i="15"/>
  <c r="V766" i="15" s="1"/>
  <c r="T1169" i="15"/>
  <c r="V1169" i="15" s="1"/>
  <c r="T1041" i="15"/>
  <c r="V1041" i="15" s="1"/>
  <c r="T913" i="15"/>
  <c r="V913" i="15" s="1"/>
  <c r="T785" i="15"/>
  <c r="V785" i="15" s="1"/>
  <c r="T1340" i="15"/>
  <c r="V1340" i="15" s="1"/>
  <c r="T1212" i="15"/>
  <c r="V1212" i="15" s="1"/>
  <c r="T1084" i="15"/>
  <c r="V1084" i="15" s="1"/>
  <c r="T956" i="15"/>
  <c r="V956" i="15" s="1"/>
  <c r="T828" i="15"/>
  <c r="V828" i="15" s="1"/>
  <c r="T2273" i="15"/>
  <c r="V2273" i="15" s="1"/>
  <c r="T2214" i="15"/>
  <c r="V2214" i="15" s="1"/>
  <c r="T2086" i="15"/>
  <c r="V2086" i="15" s="1"/>
  <c r="T1958" i="15"/>
  <c r="V1958" i="15" s="1"/>
  <c r="T1830" i="15"/>
  <c r="V1830" i="15" s="1"/>
  <c r="T1702" i="15"/>
  <c r="V1702" i="15" s="1"/>
  <c r="T1446" i="15"/>
  <c r="V1446" i="15" s="1"/>
  <c r="T2077" i="15"/>
  <c r="V2077" i="15" s="1"/>
  <c r="T1949" i="15"/>
  <c r="V1949" i="15" s="1"/>
  <c r="T1821" i="15"/>
  <c r="V1821" i="15" s="1"/>
  <c r="T1693" i="15"/>
  <c r="V1693" i="15" s="1"/>
  <c r="T1565" i="15"/>
  <c r="V1565" i="15" s="1"/>
  <c r="T1437" i="15"/>
  <c r="V1437" i="15" s="1"/>
  <c r="T2436" i="15"/>
  <c r="V2436" i="15" s="1"/>
  <c r="T2308" i="15"/>
  <c r="V2308" i="15" s="1"/>
  <c r="T2180" i="15"/>
  <c r="V2180" i="15" s="1"/>
  <c r="T2052" i="15"/>
  <c r="V2052" i="15" s="1"/>
  <c r="T1924" i="15"/>
  <c r="V1924" i="15" s="1"/>
  <c r="T1796" i="15"/>
  <c r="V1796" i="15" s="1"/>
  <c r="T1668" i="15"/>
  <c r="V1668" i="15" s="1"/>
  <c r="T1540" i="15"/>
  <c r="V1540" i="15" s="1"/>
  <c r="T1412" i="15"/>
  <c r="V1412" i="15" s="1"/>
  <c r="T2315" i="15"/>
  <c r="V2315" i="15" s="1"/>
  <c r="T2059" i="15"/>
  <c r="V2059" i="15" s="1"/>
  <c r="T1931" i="15"/>
  <c r="V1931" i="15" s="1"/>
  <c r="T1803" i="15"/>
  <c r="V1803" i="15" s="1"/>
  <c r="T1675" i="15"/>
  <c r="V1675" i="15" s="1"/>
  <c r="T1547" i="15"/>
  <c r="V1547" i="15" s="1"/>
  <c r="T1419" i="15"/>
  <c r="V1419" i="15" s="1"/>
  <c r="T1299" i="15"/>
  <c r="V1299" i="15" s="1"/>
  <c r="T1171" i="15"/>
  <c r="V1171" i="15" s="1"/>
  <c r="T1043" i="15"/>
  <c r="V1043" i="15" s="1"/>
  <c r="T915" i="15"/>
  <c r="V915" i="15" s="1"/>
  <c r="T787" i="15"/>
  <c r="V787" i="15" s="1"/>
  <c r="T1338" i="15"/>
  <c r="V1338" i="15" s="1"/>
  <c r="T1210" i="15"/>
  <c r="V1210" i="15" s="1"/>
  <c r="T1082" i="15"/>
  <c r="V1082" i="15" s="1"/>
  <c r="T954" i="15"/>
  <c r="V954" i="15" s="1"/>
  <c r="T826" i="15"/>
  <c r="V826" i="15" s="1"/>
  <c r="T1357" i="15"/>
  <c r="V1357" i="15" s="1"/>
  <c r="T1229" i="15"/>
  <c r="V1229" i="15" s="1"/>
  <c r="T1101" i="15"/>
  <c r="V1101" i="15" s="1"/>
  <c r="T973" i="15"/>
  <c r="V973" i="15" s="1"/>
  <c r="T845" i="15"/>
  <c r="V845" i="15" s="1"/>
  <c r="T717" i="15"/>
  <c r="V717" i="15" s="1"/>
  <c r="T1272" i="15"/>
  <c r="V1272" i="15" s="1"/>
  <c r="T1144" i="15"/>
  <c r="V1144" i="15" s="1"/>
  <c r="T1016" i="15"/>
  <c r="V1016" i="15" s="1"/>
  <c r="T888" i="15"/>
  <c r="V888" i="15" s="1"/>
  <c r="T760" i="15"/>
  <c r="V760" i="15" s="1"/>
  <c r="T2210" i="15"/>
  <c r="V2210" i="15" s="1"/>
  <c r="T2082" i="15"/>
  <c r="V2082" i="15" s="1"/>
  <c r="T1954" i="15"/>
  <c r="V1954" i="15" s="1"/>
  <c r="T1826" i="15"/>
  <c r="V1826" i="15" s="1"/>
  <c r="T1570" i="15"/>
  <c r="V1570" i="15" s="1"/>
  <c r="T1442" i="15"/>
  <c r="V1442" i="15" s="1"/>
  <c r="T1945" i="15"/>
  <c r="V1945" i="15" s="1"/>
  <c r="T2432" i="15"/>
  <c r="V2432" i="15" s="1"/>
  <c r="T2304" i="15"/>
  <c r="V2304" i="15" s="1"/>
  <c r="T2176" i="15"/>
  <c r="V2176" i="15" s="1"/>
  <c r="T2048" i="15"/>
  <c r="V2048" i="15" s="1"/>
  <c r="T1920" i="15"/>
  <c r="V1920" i="15" s="1"/>
  <c r="T1792" i="15"/>
  <c r="V1792" i="15" s="1"/>
  <c r="T1664" i="15"/>
  <c r="V1664" i="15" s="1"/>
  <c r="T1536" i="15"/>
  <c r="V1536" i="15" s="1"/>
  <c r="T1408" i="15"/>
  <c r="V1408" i="15" s="1"/>
  <c r="T2311" i="15"/>
  <c r="V2311" i="15" s="1"/>
  <c r="T2183" i="15"/>
  <c r="V2183" i="15" s="1"/>
  <c r="T2055" i="15"/>
  <c r="V2055" i="15" s="1"/>
  <c r="T1927" i="15"/>
  <c r="V1927" i="15" s="1"/>
  <c r="T1799" i="15"/>
  <c r="V1799" i="15" s="1"/>
  <c r="T1671" i="15"/>
  <c r="V1671" i="15" s="1"/>
  <c r="T1543" i="15"/>
  <c r="V1543" i="15" s="1"/>
  <c r="T1415" i="15"/>
  <c r="V1415" i="15" s="1"/>
  <c r="T1295" i="15"/>
  <c r="V1295" i="15" s="1"/>
  <c r="T1167" i="15"/>
  <c r="V1167" i="15" s="1"/>
  <c r="T1039" i="15"/>
  <c r="V1039" i="15" s="1"/>
  <c r="T911" i="15"/>
  <c r="V911" i="15" s="1"/>
  <c r="T783" i="15"/>
  <c r="V783" i="15" s="1"/>
  <c r="T1334" i="15"/>
  <c r="V1334" i="15" s="1"/>
  <c r="T1206" i="15"/>
  <c r="V1206" i="15" s="1"/>
  <c r="T1078" i="15"/>
  <c r="V1078" i="15" s="1"/>
  <c r="T950" i="15"/>
  <c r="V950" i="15" s="1"/>
  <c r="T822" i="15"/>
  <c r="V822" i="15" s="1"/>
  <c r="T1257" i="15"/>
  <c r="V1257" i="15" s="1"/>
  <c r="T1129" i="15"/>
  <c r="V1129" i="15" s="1"/>
  <c r="T1001" i="15"/>
  <c r="V1001" i="15" s="1"/>
  <c r="T873" i="15"/>
  <c r="V873" i="15" s="1"/>
  <c r="T745" i="15"/>
  <c r="V745" i="15" s="1"/>
  <c r="T2466" i="15"/>
  <c r="V2466" i="15" s="1"/>
  <c r="T1886" i="15"/>
  <c r="V1886" i="15" s="1"/>
  <c r="T1630" i="15"/>
  <c r="V1630" i="15" s="1"/>
  <c r="T2435" i="15"/>
  <c r="V2435" i="15" s="1"/>
  <c r="T1202" i="15"/>
  <c r="V1202" i="15" s="1"/>
  <c r="T2430" i="15"/>
  <c r="V2430" i="15" s="1"/>
  <c r="T2474" i="15"/>
  <c r="V2474" i="15" s="1"/>
  <c r="T2509" i="15"/>
  <c r="V2509" i="15" s="1"/>
  <c r="T2173" i="15"/>
  <c r="V2173" i="15" s="1"/>
  <c r="T2457" i="15"/>
  <c r="V2457" i="15" s="1"/>
  <c r="T2298" i="15"/>
  <c r="V2298" i="15" s="1"/>
  <c r="T2170" i="15"/>
  <c r="V2170" i="15" s="1"/>
  <c r="T2042" i="15"/>
  <c r="V2042" i="15" s="1"/>
  <c r="T1914" i="15"/>
  <c r="V1914" i="15" s="1"/>
  <c r="T1786" i="15"/>
  <c r="V1786" i="15" s="1"/>
  <c r="T1658" i="15"/>
  <c r="V1658" i="15" s="1"/>
  <c r="T1402" i="15"/>
  <c r="V1402" i="15" s="1"/>
  <c r="T2488" i="15"/>
  <c r="V2488" i="15" s="1"/>
  <c r="T2360" i="15"/>
  <c r="V2360" i="15" s="1"/>
  <c r="T2232" i="15"/>
  <c r="V2232" i="15" s="1"/>
  <c r="T1976" i="15"/>
  <c r="V1976" i="15" s="1"/>
  <c r="T1848" i="15"/>
  <c r="V1848" i="15" s="1"/>
  <c r="T1720" i="15"/>
  <c r="V1720" i="15" s="1"/>
  <c r="T1592" i="15"/>
  <c r="V1592" i="15" s="1"/>
  <c r="T1464" i="15"/>
  <c r="V1464" i="15" s="1"/>
  <c r="T2463" i="15"/>
  <c r="V2463" i="15" s="1"/>
  <c r="T2207" i="15"/>
  <c r="V2207" i="15" s="1"/>
  <c r="T2079" i="15"/>
  <c r="V2079" i="15" s="1"/>
  <c r="T1951" i="15"/>
  <c r="V1951" i="15" s="1"/>
  <c r="T1823" i="15"/>
  <c r="V1823" i="15" s="1"/>
  <c r="T1695" i="15"/>
  <c r="V1695" i="15" s="1"/>
  <c r="T1567" i="15"/>
  <c r="V1567" i="15" s="1"/>
  <c r="T1439" i="15"/>
  <c r="V1439" i="15" s="1"/>
  <c r="T1319" i="15"/>
  <c r="V1319" i="15" s="1"/>
  <c r="T1191" i="15"/>
  <c r="V1191" i="15" s="1"/>
  <c r="T1063" i="15"/>
  <c r="V1063" i="15" s="1"/>
  <c r="T935" i="15"/>
  <c r="V935" i="15" s="1"/>
  <c r="T807" i="15"/>
  <c r="V807" i="15" s="1"/>
  <c r="T1326" i="15"/>
  <c r="V1326" i="15" s="1"/>
  <c r="T1198" i="15"/>
  <c r="V1198" i="15" s="1"/>
  <c r="T1070" i="15"/>
  <c r="V1070" i="15" s="1"/>
  <c r="T942" i="15"/>
  <c r="V942" i="15" s="1"/>
  <c r="T814" i="15"/>
  <c r="V814" i="15" s="1"/>
  <c r="T1622" i="15"/>
  <c r="V1622" i="15" s="1"/>
  <c r="T1485" i="15"/>
  <c r="V1485" i="15" s="1"/>
  <c r="T2459" i="15"/>
  <c r="V2459" i="15" s="1"/>
  <c r="T1162" i="15"/>
  <c r="V1162" i="15" s="1"/>
  <c r="T2461" i="15"/>
  <c r="V2461" i="15" s="1"/>
  <c r="T2434" i="15"/>
  <c r="V2434" i="15" s="1"/>
  <c r="T2025" i="15"/>
  <c r="V2025" i="15" s="1"/>
  <c r="T1897" i="15"/>
  <c r="V1897" i="15" s="1"/>
  <c r="T1641" i="15"/>
  <c r="V1641" i="15" s="1"/>
  <c r="T2160" i="15"/>
  <c r="V2160" i="15" s="1"/>
  <c r="T735" i="15"/>
  <c r="V735" i="15" s="1"/>
  <c r="T2213" i="15"/>
  <c r="V2213" i="15" s="1"/>
  <c r="T1422" i="15"/>
  <c r="V1422" i="15" s="1"/>
  <c r="T1130" i="15"/>
  <c r="V1130" i="15" s="1"/>
  <c r="T1993" i="15"/>
  <c r="V1993" i="15" s="1"/>
  <c r="T2359" i="15"/>
  <c r="V2359" i="15" s="1"/>
  <c r="T1637" i="15"/>
  <c r="V1637" i="15" s="1"/>
  <c r="T2387" i="15"/>
  <c r="V2387" i="15" s="1"/>
  <c r="T992" i="15"/>
  <c r="V992" i="15" s="1"/>
  <c r="T1614" i="15"/>
  <c r="V1614" i="15" s="1"/>
  <c r="T1985" i="15"/>
  <c r="V1985" i="15" s="1"/>
  <c r="T1857" i="15"/>
  <c r="V1857" i="15" s="1"/>
  <c r="T1729" i="15"/>
  <c r="V1729" i="15" s="1"/>
  <c r="T2383" i="15"/>
  <c r="V2383" i="15" s="1"/>
  <c r="T1297" i="15"/>
  <c r="V1297" i="15" s="1"/>
  <c r="T2342" i="15"/>
  <c r="V2342" i="15" s="1"/>
  <c r="T1574" i="15"/>
  <c r="V1574" i="15" s="1"/>
  <c r="T2443" i="15"/>
  <c r="V2443" i="15" s="1"/>
  <c r="T2187" i="15"/>
  <c r="V2187" i="15" s="1"/>
  <c r="T2153" i="15"/>
  <c r="V2153" i="15" s="1"/>
  <c r="T2209" i="15"/>
  <c r="V2209" i="15" s="1"/>
  <c r="T2382" i="15"/>
  <c r="V2382" i="15" s="1"/>
  <c r="T2338" i="15"/>
  <c r="V2338" i="15" s="1"/>
  <c r="T1698" i="15"/>
  <c r="V1698" i="15" s="1"/>
  <c r="T2073" i="15"/>
  <c r="V2073" i="15" s="1"/>
  <c r="T1817" i="15"/>
  <c r="V1817" i="15" s="1"/>
  <c r="T1689" i="15"/>
  <c r="V1689" i="15" s="1"/>
  <c r="T1561" i="15"/>
  <c r="V1561" i="15" s="1"/>
  <c r="T1433" i="15"/>
  <c r="V1433" i="15" s="1"/>
  <c r="T2439" i="15"/>
  <c r="V2439" i="15" s="1"/>
  <c r="T1300" i="15"/>
  <c r="V1300" i="15" s="1"/>
  <c r="T1172" i="15"/>
  <c r="V1172" i="15" s="1"/>
  <c r="T1044" i="15"/>
  <c r="V1044" i="15" s="1"/>
  <c r="T916" i="15"/>
  <c r="V916" i="15" s="1"/>
  <c r="T788" i="15"/>
  <c r="V788" i="15" s="1"/>
  <c r="T2241" i="15"/>
  <c r="V2241" i="15" s="1"/>
  <c r="T2129" i="15"/>
  <c r="V2129" i="15" s="1"/>
  <c r="T2502" i="15"/>
  <c r="V2502" i="15" s="1"/>
  <c r="T2205" i="15"/>
  <c r="V2205" i="15" s="1"/>
  <c r="T2238" i="15"/>
  <c r="V2238" i="15" s="1"/>
  <c r="T2110" i="15"/>
  <c r="V2110" i="15" s="1"/>
  <c r="T1982" i="15"/>
  <c r="V1982" i="15" s="1"/>
  <c r="T1854" i="15"/>
  <c r="V1854" i="15" s="1"/>
  <c r="T1726" i="15"/>
  <c r="V1726" i="15" s="1"/>
  <c r="T2069" i="15"/>
  <c r="V2069" i="15" s="1"/>
  <c r="T1941" i="15"/>
  <c r="V1941" i="15" s="1"/>
  <c r="T1813" i="15"/>
  <c r="V1813" i="15" s="1"/>
  <c r="T1685" i="15"/>
  <c r="V1685" i="15" s="1"/>
  <c r="T1557" i="15"/>
  <c r="V1557" i="15" s="1"/>
  <c r="T1429" i="15"/>
  <c r="V1429" i="15" s="1"/>
  <c r="T2428" i="15"/>
  <c r="V2428" i="15" s="1"/>
  <c r="T2300" i="15"/>
  <c r="V2300" i="15" s="1"/>
  <c r="T2172" i="15"/>
  <c r="V2172" i="15" s="1"/>
  <c r="T2044" i="15"/>
  <c r="V2044" i="15" s="1"/>
  <c r="T1916" i="15"/>
  <c r="V1916" i="15" s="1"/>
  <c r="T1788" i="15"/>
  <c r="V1788" i="15" s="1"/>
  <c r="T1660" i="15"/>
  <c r="V1660" i="15" s="1"/>
  <c r="T1532" i="15"/>
  <c r="V1532" i="15" s="1"/>
  <c r="T1404" i="15"/>
  <c r="V1404" i="15" s="1"/>
  <c r="T2275" i="15"/>
  <c r="V2275" i="15" s="1"/>
  <c r="T2147" i="15"/>
  <c r="V2147" i="15" s="1"/>
  <c r="T2019" i="15"/>
  <c r="V2019" i="15" s="1"/>
  <c r="T1891" i="15"/>
  <c r="V1891" i="15" s="1"/>
  <c r="T1763" i="15"/>
  <c r="V1763" i="15" s="1"/>
  <c r="T1635" i="15"/>
  <c r="V1635" i="15" s="1"/>
  <c r="T1507" i="15"/>
  <c r="V1507" i="15" s="1"/>
  <c r="T1379" i="15"/>
  <c r="V1379" i="15" s="1"/>
  <c r="T1259" i="15"/>
  <c r="V1259" i="15" s="1"/>
  <c r="T1131" i="15"/>
  <c r="V1131" i="15" s="1"/>
  <c r="T1003" i="15"/>
  <c r="V1003" i="15" s="1"/>
  <c r="T875" i="15"/>
  <c r="V875" i="15" s="1"/>
  <c r="T747" i="15"/>
  <c r="V747" i="15" s="1"/>
  <c r="T1298" i="15"/>
  <c r="V1298" i="15" s="1"/>
  <c r="T1170" i="15"/>
  <c r="V1170" i="15" s="1"/>
  <c r="T914" i="15"/>
  <c r="V914" i="15" s="1"/>
  <c r="T786" i="15"/>
  <c r="V786" i="15" s="1"/>
  <c r="T1317" i="15"/>
  <c r="V1317" i="15" s="1"/>
  <c r="T1189" i="15"/>
  <c r="V1189" i="15" s="1"/>
  <c r="T1061" i="15"/>
  <c r="V1061" i="15" s="1"/>
  <c r="T933" i="15"/>
  <c r="V933" i="15" s="1"/>
  <c r="T805" i="15"/>
  <c r="V805" i="15" s="1"/>
  <c r="T1328" i="15"/>
  <c r="V1328" i="15" s="1"/>
  <c r="T1200" i="15"/>
  <c r="V1200" i="15" s="1"/>
  <c r="T1072" i="15"/>
  <c r="V1072" i="15" s="1"/>
  <c r="T944" i="15"/>
  <c r="V944" i="15" s="1"/>
  <c r="T816" i="15"/>
  <c r="V816" i="15" s="1"/>
  <c r="T2497" i="15"/>
  <c r="V2497" i="15" s="1"/>
  <c r="T1530" i="15"/>
  <c r="V1530" i="15" s="1"/>
  <c r="T2001" i="15"/>
  <c r="V2001" i="15" s="1"/>
  <c r="T1873" i="15"/>
  <c r="V1873" i="15" s="1"/>
  <c r="T1745" i="15"/>
  <c r="V1745" i="15" s="1"/>
  <c r="T1617" i="15"/>
  <c r="V1617" i="15" s="1"/>
  <c r="T1489" i="15"/>
  <c r="V1489" i="15" s="1"/>
  <c r="T2104" i="15"/>
  <c r="V2104" i="15" s="1"/>
  <c r="T2335" i="15"/>
  <c r="V2335" i="15" s="1"/>
  <c r="T1217" i="15"/>
  <c r="V1217" i="15" s="1"/>
  <c r="T1089" i="15"/>
  <c r="V1089" i="15" s="1"/>
  <c r="T961" i="15"/>
  <c r="V961" i="15" s="1"/>
  <c r="T833" i="15"/>
  <c r="V833" i="15" s="1"/>
  <c r="T713" i="15"/>
  <c r="V713" i="15" s="1"/>
  <c r="T1260" i="15"/>
  <c r="V1260" i="15" s="1"/>
  <c r="T1132" i="15"/>
  <c r="V1132" i="15" s="1"/>
  <c r="T1004" i="15"/>
  <c r="V1004" i="15" s="1"/>
  <c r="T876" i="15"/>
  <c r="V876" i="15" s="1"/>
  <c r="T748" i="15"/>
  <c r="V748" i="15" s="1"/>
  <c r="T2510" i="15"/>
  <c r="V2510" i="15" s="1"/>
  <c r="T2485" i="15"/>
  <c r="V2485" i="15" s="1"/>
  <c r="T2358" i="15"/>
  <c r="V2358" i="15" s="1"/>
  <c r="T2230" i="15"/>
  <c r="V2230" i="15" s="1"/>
  <c r="T2102" i="15"/>
  <c r="V2102" i="15" s="1"/>
  <c r="T1974" i="15"/>
  <c r="V1974" i="15" s="1"/>
  <c r="T1846" i="15"/>
  <c r="V1846" i="15" s="1"/>
  <c r="T1718" i="15"/>
  <c r="V1718" i="15" s="1"/>
  <c r="T1590" i="15"/>
  <c r="V1590" i="15" s="1"/>
  <c r="T1462" i="15"/>
  <c r="V1462" i="15" s="1"/>
  <c r="T2093" i="15"/>
  <c r="V2093" i="15" s="1"/>
  <c r="T1965" i="15"/>
  <c r="V1965" i="15" s="1"/>
  <c r="T1837" i="15"/>
  <c r="V1837" i="15" s="1"/>
  <c r="T1709" i="15"/>
  <c r="V1709" i="15" s="1"/>
  <c r="T1581" i="15"/>
  <c r="V1581" i="15" s="1"/>
  <c r="T1453" i="15"/>
  <c r="V1453" i="15" s="1"/>
  <c r="T2452" i="15"/>
  <c r="V2452" i="15" s="1"/>
  <c r="T2324" i="15"/>
  <c r="V2324" i="15" s="1"/>
  <c r="T2196" i="15"/>
  <c r="V2196" i="15" s="1"/>
  <c r="T2068" i="15"/>
  <c r="V2068" i="15" s="1"/>
  <c r="T1940" i="15"/>
  <c r="V1940" i="15" s="1"/>
  <c r="T1812" i="15"/>
  <c r="V1812" i="15" s="1"/>
  <c r="T1684" i="15"/>
  <c r="V1684" i="15" s="1"/>
  <c r="T1556" i="15"/>
  <c r="V1556" i="15" s="1"/>
  <c r="T1428" i="15"/>
  <c r="V1428" i="15" s="1"/>
  <c r="T2427" i="15"/>
  <c r="V2427" i="15" s="1"/>
  <c r="T2299" i="15"/>
  <c r="V2299" i="15" s="1"/>
  <c r="T2171" i="15"/>
  <c r="V2171" i="15" s="1"/>
  <c r="T2043" i="15"/>
  <c r="V2043" i="15" s="1"/>
  <c r="T1915" i="15"/>
  <c r="V1915" i="15" s="1"/>
  <c r="T1787" i="15"/>
  <c r="V1787" i="15" s="1"/>
  <c r="T1659" i="15"/>
  <c r="V1659" i="15" s="1"/>
  <c r="T1531" i="15"/>
  <c r="V1531" i="15" s="1"/>
  <c r="T1403" i="15"/>
  <c r="V1403" i="15" s="1"/>
  <c r="T1251" i="15"/>
  <c r="V1251" i="15" s="1"/>
  <c r="T1123" i="15"/>
  <c r="V1123" i="15" s="1"/>
  <c r="T995" i="15"/>
  <c r="V995" i="15" s="1"/>
  <c r="T867" i="15"/>
  <c r="V867" i="15" s="1"/>
  <c r="T739" i="15"/>
  <c r="V739" i="15" s="1"/>
  <c r="T1258" i="15"/>
  <c r="V1258" i="15" s="1"/>
  <c r="T1002" i="15"/>
  <c r="V1002" i="15" s="1"/>
  <c r="T874" i="15"/>
  <c r="V874" i="15" s="1"/>
  <c r="T746" i="15"/>
  <c r="V746" i="15" s="1"/>
  <c r="T1309" i="15"/>
  <c r="V1309" i="15" s="1"/>
  <c r="T1053" i="15"/>
  <c r="V1053" i="15" s="1"/>
  <c r="T925" i="15"/>
  <c r="V925" i="15" s="1"/>
  <c r="T797" i="15"/>
  <c r="V797" i="15" s="1"/>
  <c r="T1320" i="15"/>
  <c r="V1320" i="15" s="1"/>
  <c r="T1192" i="15"/>
  <c r="V1192" i="15" s="1"/>
  <c r="T1064" i="15"/>
  <c r="V1064" i="15" s="1"/>
  <c r="T936" i="15"/>
  <c r="V936" i="15" s="1"/>
  <c r="T808" i="15"/>
  <c r="V808" i="15" s="1"/>
  <c r="T2398" i="15"/>
  <c r="V2398" i="15" s="1"/>
  <c r="T2426" i="15"/>
  <c r="V2426" i="15" s="1"/>
  <c r="T2413" i="15"/>
  <c r="V2413" i="15" s="1"/>
  <c r="T2493" i="15"/>
  <c r="V2493" i="15" s="1"/>
  <c r="T2506" i="15"/>
  <c r="V2506" i="15" s="1"/>
  <c r="T2165" i="15"/>
  <c r="V2165" i="15" s="1"/>
  <c r="T2258" i="15"/>
  <c r="V2258" i="15" s="1"/>
  <c r="T2002" i="15"/>
  <c r="V2002" i="15" s="1"/>
  <c r="T1874" i="15"/>
  <c r="V1874" i="15" s="1"/>
  <c r="T1746" i="15"/>
  <c r="V1746" i="15" s="1"/>
  <c r="T1618" i="15"/>
  <c r="V1618" i="15" s="1"/>
  <c r="T1490" i="15"/>
  <c r="V1490" i="15" s="1"/>
  <c r="T2121" i="15"/>
  <c r="V2121" i="15" s="1"/>
  <c r="T1609" i="15"/>
  <c r="V1609" i="15" s="1"/>
  <c r="T1481" i="15"/>
  <c r="V1481" i="15" s="1"/>
  <c r="T2512" i="15"/>
  <c r="V2512" i="15" s="1"/>
  <c r="T2384" i="15"/>
  <c r="V2384" i="15" s="1"/>
  <c r="T2256" i="15"/>
  <c r="V2256" i="15" s="1"/>
  <c r="T2128" i="15"/>
  <c r="V2128" i="15" s="1"/>
  <c r="T2000" i="15"/>
  <c r="V2000" i="15" s="1"/>
  <c r="T1872" i="15"/>
  <c r="V1872" i="15" s="1"/>
  <c r="T1744" i="15"/>
  <c r="V1744" i="15" s="1"/>
  <c r="T1616" i="15"/>
  <c r="V1616" i="15" s="1"/>
  <c r="T1488" i="15"/>
  <c r="V1488" i="15" s="1"/>
  <c r="T2231" i="15"/>
  <c r="V2231" i="15" s="1"/>
  <c r="T2103" i="15"/>
  <c r="V2103" i="15" s="1"/>
  <c r="T1975" i="15"/>
  <c r="V1975" i="15" s="1"/>
  <c r="T1847" i="15"/>
  <c r="V1847" i="15" s="1"/>
  <c r="T1719" i="15"/>
  <c r="V1719" i="15" s="1"/>
  <c r="T1591" i="15"/>
  <c r="V1591" i="15" s="1"/>
  <c r="T1463" i="15"/>
  <c r="V1463" i="15" s="1"/>
  <c r="T1343" i="15"/>
  <c r="V1343" i="15" s="1"/>
  <c r="T1215" i="15"/>
  <c r="V1215" i="15" s="1"/>
  <c r="T1087" i="15"/>
  <c r="V1087" i="15" s="1"/>
  <c r="T959" i="15"/>
  <c r="V959" i="15" s="1"/>
  <c r="T831" i="15"/>
  <c r="V831" i="15" s="1"/>
  <c r="T1350" i="15"/>
  <c r="V1350" i="15" s="1"/>
  <c r="T1222" i="15"/>
  <c r="V1222" i="15" s="1"/>
  <c r="T1094" i="15"/>
  <c r="V1094" i="15" s="1"/>
  <c r="T966" i="15"/>
  <c r="V966" i="15" s="1"/>
  <c r="T838" i="15"/>
  <c r="V838" i="15" s="1"/>
  <c r="T1369" i="15"/>
  <c r="V1369" i="15" s="1"/>
  <c r="T1241" i="15"/>
  <c r="V1241" i="15" s="1"/>
  <c r="T1113" i="15"/>
  <c r="V1113" i="15" s="1"/>
  <c r="T857" i="15"/>
  <c r="V857" i="15" s="1"/>
  <c r="T729" i="15"/>
  <c r="V729" i="15" s="1"/>
  <c r="T1252" i="15"/>
  <c r="V1252" i="15" s="1"/>
  <c r="T1124" i="15"/>
  <c r="V1124" i="15" s="1"/>
  <c r="T996" i="15"/>
  <c r="V996" i="15" s="1"/>
  <c r="T868" i="15"/>
  <c r="V868" i="15" s="1"/>
  <c r="T740" i="15"/>
  <c r="V740" i="15" s="1"/>
  <c r="T2465" i="15"/>
  <c r="V2465" i="15" s="1"/>
  <c r="T2390" i="15"/>
  <c r="V2390" i="15" s="1"/>
  <c r="T2473" i="15"/>
  <c r="V2473" i="15" s="1"/>
  <c r="T2425" i="15"/>
  <c r="V2425" i="15" s="1"/>
  <c r="T2286" i="15"/>
  <c r="V2286" i="15" s="1"/>
  <c r="T2158" i="15"/>
  <c r="V2158" i="15" s="1"/>
  <c r="T2030" i="15"/>
  <c r="V2030" i="15" s="1"/>
  <c r="T1902" i="15"/>
  <c r="V1902" i="15" s="1"/>
  <c r="T1774" i="15"/>
  <c r="V1774" i="15" s="1"/>
  <c r="T1646" i="15"/>
  <c r="V1646" i="15" s="1"/>
  <c r="T1518" i="15"/>
  <c r="V1518" i="15" s="1"/>
  <c r="T1390" i="15"/>
  <c r="V1390" i="15" s="1"/>
  <c r="T2021" i="15"/>
  <c r="V2021" i="15" s="1"/>
  <c r="T1893" i="15"/>
  <c r="V1893" i="15" s="1"/>
  <c r="T1765" i="15"/>
  <c r="V1765" i="15" s="1"/>
  <c r="T1509" i="15"/>
  <c r="V1509" i="15" s="1"/>
  <c r="T1381" i="15"/>
  <c r="V1381" i="15" s="1"/>
  <c r="T2412" i="15"/>
  <c r="V2412" i="15" s="1"/>
  <c r="T2284" i="15"/>
  <c r="V2284" i="15" s="1"/>
  <c r="T2156" i="15"/>
  <c r="V2156" i="15" s="1"/>
  <c r="T2028" i="15"/>
  <c r="V2028" i="15" s="1"/>
  <c r="T1900" i="15"/>
  <c r="V1900" i="15" s="1"/>
  <c r="T1772" i="15"/>
  <c r="V1772" i="15" s="1"/>
  <c r="T1644" i="15"/>
  <c r="V1644" i="15" s="1"/>
  <c r="T1516" i="15"/>
  <c r="V1516" i="15" s="1"/>
  <c r="T1388" i="15"/>
  <c r="V1388" i="15" s="1"/>
  <c r="T2259" i="15"/>
  <c r="V2259" i="15" s="1"/>
  <c r="T2131" i="15"/>
  <c r="V2131" i="15" s="1"/>
  <c r="T2003" i="15"/>
  <c r="V2003" i="15" s="1"/>
  <c r="T1875" i="15"/>
  <c r="V1875" i="15" s="1"/>
  <c r="T1747" i="15"/>
  <c r="V1747" i="15" s="1"/>
  <c r="T1619" i="15"/>
  <c r="V1619" i="15" s="1"/>
  <c r="T1491" i="15"/>
  <c r="V1491" i="15" s="1"/>
  <c r="T1371" i="15"/>
  <c r="V1371" i="15" s="1"/>
  <c r="T1243" i="15"/>
  <c r="V1243" i="15" s="1"/>
  <c r="T1115" i="15"/>
  <c r="V1115" i="15" s="1"/>
  <c r="T987" i="15"/>
  <c r="V987" i="15" s="1"/>
  <c r="T859" i="15"/>
  <c r="V859" i="15" s="1"/>
  <c r="T731" i="15"/>
  <c r="V731" i="15" s="1"/>
  <c r="T1250" i="15"/>
  <c r="V1250" i="15" s="1"/>
  <c r="T1122" i="15"/>
  <c r="V1122" i="15" s="1"/>
  <c r="T994" i="15"/>
  <c r="V994" i="15" s="1"/>
  <c r="T866" i="15"/>
  <c r="V866" i="15" s="1"/>
  <c r="T738" i="15"/>
  <c r="V738" i="15" s="1"/>
  <c r="T1269" i="15"/>
  <c r="V1269" i="15" s="1"/>
  <c r="T1141" i="15"/>
  <c r="V1141" i="15" s="1"/>
  <c r="T1013" i="15"/>
  <c r="V1013" i="15" s="1"/>
  <c r="T885" i="15"/>
  <c r="V885" i="15" s="1"/>
  <c r="T757" i="15"/>
  <c r="V757" i="15" s="1"/>
  <c r="T1280" i="15"/>
  <c r="V1280" i="15" s="1"/>
  <c r="T1152" i="15"/>
  <c r="V1152" i="15" s="1"/>
  <c r="T1024" i="15"/>
  <c r="V1024" i="15" s="1"/>
  <c r="T896" i="15"/>
  <c r="V896" i="15" s="1"/>
  <c r="T768" i="15"/>
  <c r="V768" i="15" s="1"/>
  <c r="T1737" i="15"/>
  <c r="V1737" i="15" s="1"/>
  <c r="T2333" i="15"/>
  <c r="V2333" i="15" s="1"/>
  <c r="T2245" i="15"/>
  <c r="V2245" i="15" s="1"/>
  <c r="T2394" i="15"/>
  <c r="V2394" i="15" s="1"/>
  <c r="T2218" i="15"/>
  <c r="V2218" i="15" s="1"/>
  <c r="T2090" i="15"/>
  <c r="V2090" i="15" s="1"/>
  <c r="T1962" i="15"/>
  <c r="V1962" i="15" s="1"/>
  <c r="T1706" i="15"/>
  <c r="V1706" i="15" s="1"/>
  <c r="T1578" i="15"/>
  <c r="V1578" i="15" s="1"/>
  <c r="T1450" i="15"/>
  <c r="V1450" i="15" s="1"/>
  <c r="T1953" i="15"/>
  <c r="V1953" i="15" s="1"/>
  <c r="T1697" i="15"/>
  <c r="V1697" i="15" s="1"/>
  <c r="T1569" i="15"/>
  <c r="V1569" i="15" s="1"/>
  <c r="T2472" i="15"/>
  <c r="V2472" i="15" s="1"/>
  <c r="T2344" i="15"/>
  <c r="V2344" i="15" s="1"/>
  <c r="T2216" i="15"/>
  <c r="V2216" i="15" s="1"/>
  <c r="T2088" i="15"/>
  <c r="V2088" i="15" s="1"/>
  <c r="T1960" i="15"/>
  <c r="V1960" i="15" s="1"/>
  <c r="T1832" i="15"/>
  <c r="V1832" i="15" s="1"/>
  <c r="T1704" i="15"/>
  <c r="V1704" i="15" s="1"/>
  <c r="T1576" i="15"/>
  <c r="V1576" i="15" s="1"/>
  <c r="T1448" i="15"/>
  <c r="V1448" i="15" s="1"/>
  <c r="T2223" i="15"/>
  <c r="V2223" i="15" s="1"/>
  <c r="T2095" i="15"/>
  <c r="V2095" i="15" s="1"/>
  <c r="T1967" i="15"/>
  <c r="V1967" i="15" s="1"/>
  <c r="T1839" i="15"/>
  <c r="V1839" i="15" s="1"/>
  <c r="T1711" i="15"/>
  <c r="V1711" i="15" s="1"/>
  <c r="T1583" i="15"/>
  <c r="V1583" i="15" s="1"/>
  <c r="T1455" i="15"/>
  <c r="V1455" i="15" s="1"/>
  <c r="T1335" i="15"/>
  <c r="V1335" i="15" s="1"/>
  <c r="T1207" i="15"/>
  <c r="V1207" i="15" s="1"/>
  <c r="T1079" i="15"/>
  <c r="V1079" i="15" s="1"/>
  <c r="T951" i="15"/>
  <c r="V951" i="15" s="1"/>
  <c r="T823" i="15"/>
  <c r="V823" i="15" s="1"/>
  <c r="T1374" i="15"/>
  <c r="V1374" i="15" s="1"/>
  <c r="T1246" i="15"/>
  <c r="V1246" i="15" s="1"/>
  <c r="T1118" i="15"/>
  <c r="V1118" i="15" s="1"/>
  <c r="T990" i="15"/>
  <c r="V990" i="15" s="1"/>
  <c r="T862" i="15"/>
  <c r="V862" i="15" s="1"/>
  <c r="T734" i="15"/>
  <c r="V734" i="15" s="1"/>
  <c r="T1265" i="15"/>
  <c r="V1265" i="15" s="1"/>
  <c r="T1137" i="15"/>
  <c r="V1137" i="15" s="1"/>
  <c r="T1009" i="15"/>
  <c r="V1009" i="15" s="1"/>
  <c r="T881" i="15"/>
  <c r="V881" i="15" s="1"/>
  <c r="T753" i="15"/>
  <c r="V753" i="15" s="1"/>
  <c r="T1308" i="15"/>
  <c r="V1308" i="15" s="1"/>
  <c r="T1180" i="15"/>
  <c r="V1180" i="15" s="1"/>
  <c r="T1052" i="15"/>
  <c r="V1052" i="15" s="1"/>
  <c r="T924" i="15"/>
  <c r="V924" i="15" s="1"/>
  <c r="T796" i="15"/>
  <c r="V796" i="15" s="1"/>
  <c r="T2489" i="15"/>
  <c r="V2489" i="15" s="1"/>
  <c r="T2310" i="15"/>
  <c r="V2310" i="15" s="1"/>
  <c r="T2182" i="15"/>
  <c r="V2182" i="15" s="1"/>
  <c r="T2054" i="15"/>
  <c r="V2054" i="15" s="1"/>
  <c r="T1926" i="15"/>
  <c r="V1926" i="15" s="1"/>
  <c r="T1798" i="15"/>
  <c r="V1798" i="15" s="1"/>
  <c r="T1670" i="15"/>
  <c r="V1670" i="15" s="1"/>
  <c r="T1542" i="15"/>
  <c r="V1542" i="15" s="1"/>
  <c r="T1414" i="15"/>
  <c r="V1414" i="15" s="1"/>
  <c r="T2045" i="15"/>
  <c r="V2045" i="15" s="1"/>
  <c r="T1917" i="15"/>
  <c r="V1917" i="15" s="1"/>
  <c r="T1789" i="15"/>
  <c r="V1789" i="15" s="1"/>
  <c r="T1661" i="15"/>
  <c r="V1661" i="15" s="1"/>
  <c r="T1533" i="15"/>
  <c r="V1533" i="15" s="1"/>
  <c r="T2404" i="15"/>
  <c r="V2404" i="15" s="1"/>
  <c r="T2276" i="15"/>
  <c r="V2276" i="15" s="1"/>
  <c r="T2148" i="15"/>
  <c r="V2148" i="15" s="1"/>
  <c r="T2020" i="15"/>
  <c r="V2020" i="15" s="1"/>
  <c r="T1892" i="15"/>
  <c r="V1892" i="15" s="1"/>
  <c r="T1764" i="15"/>
  <c r="V1764" i="15" s="1"/>
  <c r="T1636" i="15"/>
  <c r="V1636" i="15" s="1"/>
  <c r="T1508" i="15"/>
  <c r="V1508" i="15" s="1"/>
  <c r="T1380" i="15"/>
  <c r="V1380" i="15" s="1"/>
  <c r="T2283" i="15"/>
  <c r="V2283" i="15" s="1"/>
  <c r="T2027" i="15"/>
  <c r="V2027" i="15" s="1"/>
  <c r="T1899" i="15"/>
  <c r="V1899" i="15" s="1"/>
  <c r="T1771" i="15"/>
  <c r="V1771" i="15" s="1"/>
  <c r="T1643" i="15"/>
  <c r="V1643" i="15" s="1"/>
  <c r="T1515" i="15"/>
  <c r="V1515" i="15" s="1"/>
  <c r="T1387" i="15"/>
  <c r="V1387" i="15" s="1"/>
  <c r="T1267" i="15"/>
  <c r="V1267" i="15" s="1"/>
  <c r="T1139" i="15"/>
  <c r="V1139" i="15" s="1"/>
  <c r="T1011" i="15"/>
  <c r="V1011" i="15" s="1"/>
  <c r="T883" i="15"/>
  <c r="V883" i="15" s="1"/>
  <c r="T755" i="15"/>
  <c r="V755" i="15" s="1"/>
  <c r="T1306" i="15"/>
  <c r="V1306" i="15" s="1"/>
  <c r="T1178" i="15"/>
  <c r="V1178" i="15" s="1"/>
  <c r="T1050" i="15"/>
  <c r="V1050" i="15" s="1"/>
  <c r="T922" i="15"/>
  <c r="V922" i="15" s="1"/>
  <c r="T794" i="15"/>
  <c r="V794" i="15" s="1"/>
  <c r="T1325" i="15"/>
  <c r="V1325" i="15" s="1"/>
  <c r="T1197" i="15"/>
  <c r="V1197" i="15" s="1"/>
  <c r="T1069" i="15"/>
  <c r="V1069" i="15" s="1"/>
  <c r="T941" i="15"/>
  <c r="V941" i="15" s="1"/>
  <c r="T813" i="15"/>
  <c r="V813" i="15" s="1"/>
  <c r="T1368" i="15"/>
  <c r="V1368" i="15" s="1"/>
  <c r="T1240" i="15"/>
  <c r="V1240" i="15" s="1"/>
  <c r="T1112" i="15"/>
  <c r="V1112" i="15" s="1"/>
  <c r="T984" i="15"/>
  <c r="V984" i="15" s="1"/>
  <c r="T856" i="15"/>
  <c r="V856" i="15" s="1"/>
  <c r="T728" i="15"/>
  <c r="V728" i="15" s="1"/>
  <c r="T2441" i="15"/>
  <c r="V2441" i="15" s="1"/>
  <c r="T2458" i="15"/>
  <c r="V2458" i="15" s="1"/>
  <c r="T2257" i="15"/>
  <c r="V2257" i="15" s="1"/>
  <c r="T2306" i="15"/>
  <c r="V2306" i="15" s="1"/>
  <c r="T2178" i="15"/>
  <c r="V2178" i="15" s="1"/>
  <c r="T2050" i="15"/>
  <c r="V2050" i="15" s="1"/>
  <c r="T1922" i="15"/>
  <c r="V1922" i="15" s="1"/>
  <c r="T1794" i="15"/>
  <c r="V1794" i="15" s="1"/>
  <c r="T1538" i="15"/>
  <c r="V1538" i="15" s="1"/>
  <c r="T1410" i="15"/>
  <c r="V1410" i="15" s="1"/>
  <c r="T2041" i="15"/>
  <c r="V2041" i="15" s="1"/>
  <c r="T1913" i="15"/>
  <c r="V1913" i="15" s="1"/>
  <c r="T1785" i="15"/>
  <c r="V1785" i="15" s="1"/>
  <c r="T1657" i="15"/>
  <c r="V1657" i="15" s="1"/>
  <c r="T2400" i="15"/>
  <c r="V2400" i="15" s="1"/>
  <c r="T2272" i="15"/>
  <c r="V2272" i="15" s="1"/>
  <c r="T2144" i="15"/>
  <c r="V2144" i="15" s="1"/>
  <c r="T2016" i="15"/>
  <c r="V2016" i="15" s="1"/>
  <c r="T1888" i="15"/>
  <c r="V1888" i="15" s="1"/>
  <c r="T1760" i="15"/>
  <c r="V1760" i="15" s="1"/>
  <c r="T1632" i="15"/>
  <c r="V1632" i="15" s="1"/>
  <c r="T1504" i="15"/>
  <c r="V1504" i="15" s="1"/>
  <c r="T1376" i="15"/>
  <c r="V1376" i="15" s="1"/>
  <c r="T2407" i="15"/>
  <c r="V2407" i="15" s="1"/>
  <c r="T2279" i="15"/>
  <c r="V2279" i="15" s="1"/>
  <c r="T2151" i="15"/>
  <c r="V2151" i="15" s="1"/>
  <c r="T2023" i="15"/>
  <c r="V2023" i="15" s="1"/>
  <c r="T1895" i="15"/>
  <c r="V1895" i="15" s="1"/>
  <c r="T1767" i="15"/>
  <c r="V1767" i="15" s="1"/>
  <c r="T1639" i="15"/>
  <c r="V1639" i="15" s="1"/>
  <c r="T1511" i="15"/>
  <c r="V1511" i="15" s="1"/>
  <c r="T1383" i="15"/>
  <c r="V1383" i="15" s="1"/>
  <c r="T1263" i="15"/>
  <c r="V1263" i="15" s="1"/>
  <c r="T1135" i="15"/>
  <c r="V1135" i="15" s="1"/>
  <c r="T1007" i="15"/>
  <c r="V1007" i="15" s="1"/>
  <c r="T879" i="15"/>
  <c r="V879" i="15" s="1"/>
  <c r="T751" i="15"/>
  <c r="V751" i="15" s="1"/>
  <c r="T1302" i="15"/>
  <c r="V1302" i="15" s="1"/>
  <c r="T1174" i="15"/>
  <c r="V1174" i="15" s="1"/>
  <c r="T1046" i="15"/>
  <c r="V1046" i="15" s="1"/>
  <c r="T918" i="15"/>
  <c r="V918" i="15" s="1"/>
  <c r="T790" i="15"/>
  <c r="V790" i="15" s="1"/>
  <c r="T1225" i="15"/>
  <c r="V1225" i="15" s="1"/>
  <c r="T1097" i="15"/>
  <c r="V1097" i="15" s="1"/>
  <c r="T969" i="15"/>
  <c r="V969" i="15" s="1"/>
  <c r="T841" i="15"/>
  <c r="V841" i="15" s="1"/>
  <c r="T2438" i="15"/>
  <c r="V2438" i="15" s="1"/>
  <c r="T2366" i="15"/>
  <c r="V2366" i="15" s="1"/>
  <c r="T1598" i="15"/>
  <c r="V1598" i="15" s="1"/>
  <c r="T1470" i="15"/>
  <c r="V1470" i="15" s="1"/>
  <c r="T2403" i="15"/>
  <c r="V2403" i="15" s="1"/>
  <c r="T1042" i="15"/>
  <c r="V1042" i="15" s="1"/>
  <c r="T2225" i="15"/>
  <c r="V2225" i="15" s="1"/>
  <c r="T2410" i="15"/>
  <c r="V2410" i="15" s="1"/>
  <c r="T2494" i="15"/>
  <c r="V2494" i="15" s="1"/>
  <c r="T2429" i="15"/>
  <c r="V2429" i="15" s="1"/>
  <c r="T2229" i="15"/>
  <c r="V2229" i="15" s="1"/>
  <c r="T2266" i="15"/>
  <c r="V2266" i="15" s="1"/>
  <c r="T2138" i="15"/>
  <c r="V2138" i="15" s="1"/>
  <c r="T2010" i="15"/>
  <c r="V2010" i="15" s="1"/>
  <c r="T1882" i="15"/>
  <c r="V1882" i="15" s="1"/>
  <c r="T1754" i="15"/>
  <c r="V1754" i="15" s="1"/>
  <c r="T1626" i="15"/>
  <c r="V1626" i="15" s="1"/>
  <c r="T1498" i="15"/>
  <c r="V1498" i="15" s="1"/>
  <c r="T2097" i="15"/>
  <c r="V2097" i="15" s="1"/>
  <c r="T1969" i="15"/>
  <c r="V1969" i="15" s="1"/>
  <c r="T1585" i="15"/>
  <c r="V1585" i="15" s="1"/>
  <c r="T1457" i="15"/>
  <c r="V1457" i="15" s="1"/>
  <c r="T2456" i="15"/>
  <c r="V2456" i="15" s="1"/>
  <c r="T2328" i="15"/>
  <c r="V2328" i="15" s="1"/>
  <c r="T2200" i="15"/>
  <c r="V2200" i="15" s="1"/>
  <c r="T2072" i="15"/>
  <c r="V2072" i="15" s="1"/>
  <c r="T1944" i="15"/>
  <c r="V1944" i="15" s="1"/>
  <c r="T1816" i="15"/>
  <c r="V1816" i="15" s="1"/>
  <c r="T1688" i="15"/>
  <c r="V1688" i="15" s="1"/>
  <c r="T1560" i="15"/>
  <c r="V1560" i="15" s="1"/>
  <c r="T1432" i="15"/>
  <c r="V1432" i="15" s="1"/>
  <c r="T2303" i="15"/>
  <c r="V2303" i="15" s="1"/>
  <c r="T2175" i="15"/>
  <c r="V2175" i="15" s="1"/>
  <c r="T2047" i="15"/>
  <c r="V2047" i="15" s="1"/>
  <c r="T1919" i="15"/>
  <c r="V1919" i="15" s="1"/>
  <c r="T1791" i="15"/>
  <c r="V1791" i="15" s="1"/>
  <c r="T1663" i="15"/>
  <c r="V1663" i="15" s="1"/>
  <c r="T1535" i="15"/>
  <c r="V1535" i="15" s="1"/>
  <c r="T1407" i="15"/>
  <c r="V1407" i="15" s="1"/>
  <c r="T1287" i="15"/>
  <c r="V1287" i="15" s="1"/>
  <c r="T1159" i="15"/>
  <c r="V1159" i="15" s="1"/>
  <c r="T1031" i="15"/>
  <c r="V1031" i="15" s="1"/>
  <c r="T903" i="15"/>
  <c r="V903" i="15" s="1"/>
  <c r="T775" i="15"/>
  <c r="V775" i="15" s="1"/>
  <c r="T1294" i="15"/>
  <c r="V1294" i="15" s="1"/>
  <c r="T1166" i="15"/>
  <c r="V1166" i="15" s="1"/>
  <c r="T1038" i="15"/>
  <c r="V1038" i="15" s="1"/>
  <c r="T910" i="15"/>
  <c r="V910" i="15" s="1"/>
  <c r="T782" i="15"/>
  <c r="V782" i="15" s="1"/>
  <c r="T1345" i="15"/>
  <c r="V1345" i="15" s="1"/>
  <c r="T1181" i="15"/>
  <c r="V1181" i="15" s="1"/>
  <c r="T736" i="15"/>
  <c r="V736" i="15" s="1"/>
  <c r="T2346" i="15"/>
  <c r="V2346" i="15" s="1"/>
  <c r="T1834" i="15"/>
  <c r="V1834" i="15" s="1"/>
  <c r="T2081" i="15"/>
  <c r="V2081" i="15" s="1"/>
  <c r="T1825" i="15"/>
  <c r="V1825" i="15" s="1"/>
  <c r="T1441" i="15"/>
  <c r="V1441" i="15" s="1"/>
  <c r="T2479" i="15"/>
  <c r="V2479" i="15" s="1"/>
  <c r="T2351" i="15"/>
  <c r="V2351" i="15" s="1"/>
  <c r="T1405" i="15"/>
  <c r="V1405" i="15" s="1"/>
  <c r="T2411" i="15"/>
  <c r="V2411" i="15" s="1"/>
  <c r="T2155" i="15"/>
  <c r="V2155" i="15" s="1"/>
  <c r="T1666" i="15"/>
  <c r="V1666" i="15" s="1"/>
  <c r="T1529" i="15"/>
  <c r="V1529" i="15" s="1"/>
  <c r="T1401" i="15"/>
  <c r="V1401" i="15" s="1"/>
  <c r="T1353" i="15"/>
  <c r="V1353" i="15" s="1"/>
  <c r="T1268" i="15"/>
  <c r="V1268" i="15" s="1"/>
  <c r="T1140" i="15"/>
  <c r="V1140" i="15" s="1"/>
  <c r="T1012" i="15"/>
  <c r="V1012" i="15" s="1"/>
  <c r="T884" i="15"/>
  <c r="V884" i="15" s="1"/>
  <c r="T756" i="15"/>
  <c r="V756" i="15" s="1"/>
  <c r="T2421" i="15"/>
  <c r="V2421" i="15" s="1"/>
  <c r="T2341" i="15"/>
  <c r="V2341" i="15" s="1"/>
  <c r="T2369" i="15"/>
  <c r="V2369" i="15" s="1"/>
  <c r="T2206" i="15"/>
  <c r="V2206" i="15" s="1"/>
  <c r="T2078" i="15"/>
  <c r="V2078" i="15" s="1"/>
  <c r="T1950" i="15"/>
  <c r="V1950" i="15" s="1"/>
  <c r="T1822" i="15"/>
  <c r="V1822" i="15" s="1"/>
  <c r="T1694" i="15"/>
  <c r="V1694" i="15" s="1"/>
  <c r="T1566" i="15"/>
  <c r="V1566" i="15" s="1"/>
  <c r="T1438" i="15"/>
  <c r="V1438" i="15" s="1"/>
  <c r="T2037" i="15"/>
  <c r="V2037" i="15" s="1"/>
  <c r="T1909" i="15"/>
  <c r="V1909" i="15" s="1"/>
  <c r="T1781" i="15"/>
  <c r="V1781" i="15" s="1"/>
  <c r="T1653" i="15"/>
  <c r="V1653" i="15" s="1"/>
  <c r="T1525" i="15"/>
  <c r="V1525" i="15" s="1"/>
  <c r="T1397" i="15"/>
  <c r="V1397" i="15" s="1"/>
  <c r="T2396" i="15"/>
  <c r="V2396" i="15" s="1"/>
  <c r="T2268" i="15"/>
  <c r="V2268" i="15" s="1"/>
  <c r="T2140" i="15"/>
  <c r="V2140" i="15" s="1"/>
  <c r="T2012" i="15"/>
  <c r="V2012" i="15" s="1"/>
  <c r="T1884" i="15"/>
  <c r="V1884" i="15" s="1"/>
  <c r="T1756" i="15"/>
  <c r="V1756" i="15" s="1"/>
  <c r="T1628" i="15"/>
  <c r="V1628" i="15" s="1"/>
  <c r="T1500" i="15"/>
  <c r="V1500" i="15" s="1"/>
  <c r="T2499" i="15"/>
  <c r="V2499" i="15" s="1"/>
  <c r="T2243" i="15"/>
  <c r="V2243" i="15" s="1"/>
  <c r="T2115" i="15"/>
  <c r="V2115" i="15" s="1"/>
  <c r="T1987" i="15"/>
  <c r="V1987" i="15" s="1"/>
  <c r="T1859" i="15"/>
  <c r="V1859" i="15" s="1"/>
  <c r="T1731" i="15"/>
  <c r="V1731" i="15" s="1"/>
  <c r="T1603" i="15"/>
  <c r="V1603" i="15" s="1"/>
  <c r="T1475" i="15"/>
  <c r="V1475" i="15" s="1"/>
  <c r="T1355" i="15"/>
  <c r="V1355" i="15" s="1"/>
  <c r="T1227" i="15"/>
  <c r="V1227" i="15" s="1"/>
  <c r="T1099" i="15"/>
  <c r="V1099" i="15" s="1"/>
  <c r="T971" i="15"/>
  <c r="V971" i="15" s="1"/>
  <c r="T843" i="15"/>
  <c r="V843" i="15" s="1"/>
  <c r="T715" i="15"/>
  <c r="V715" i="15" s="1"/>
  <c r="T1266" i="15"/>
  <c r="V1266" i="15" s="1"/>
  <c r="T1138" i="15"/>
  <c r="V1138" i="15" s="1"/>
  <c r="T1010" i="15"/>
  <c r="V1010" i="15" s="1"/>
  <c r="T882" i="15"/>
  <c r="V882" i="15" s="1"/>
  <c r="T754" i="15"/>
  <c r="V754" i="15" s="1"/>
  <c r="T1285" i="15"/>
  <c r="V1285" i="15" s="1"/>
  <c r="T1157" i="15"/>
  <c r="V1157" i="15" s="1"/>
  <c r="T1029" i="15"/>
  <c r="V1029" i="15" s="1"/>
  <c r="T901" i="15"/>
  <c r="V901" i="15" s="1"/>
  <c r="T773" i="15"/>
  <c r="V773" i="15" s="1"/>
  <c r="T1296" i="15"/>
  <c r="V1296" i="15" s="1"/>
  <c r="T1168" i="15"/>
  <c r="V1168" i="15" s="1"/>
  <c r="T1040" i="15"/>
  <c r="V1040" i="15" s="1"/>
  <c r="T912" i="15"/>
  <c r="V912" i="15" s="1"/>
  <c r="T784" i="15"/>
  <c r="V784" i="15" s="1"/>
  <c r="T2446" i="15"/>
  <c r="V2446" i="15" s="1"/>
  <c r="T1841" i="15"/>
  <c r="V1841" i="15" s="1"/>
  <c r="T1713" i="15"/>
  <c r="V1713" i="15" s="1"/>
  <c r="T2431" i="15"/>
  <c r="V2431" i="15" s="1"/>
  <c r="T1313" i="15"/>
  <c r="V1313" i="15" s="1"/>
  <c r="T1185" i="15"/>
  <c r="V1185" i="15" s="1"/>
  <c r="T1057" i="15"/>
  <c r="V1057" i="15" s="1"/>
  <c r="T929" i="15"/>
  <c r="V929" i="15" s="1"/>
  <c r="T801" i="15"/>
  <c r="V801" i="15" s="1"/>
  <c r="T1356" i="15"/>
  <c r="V1356" i="15" s="1"/>
  <c r="T1228" i="15"/>
  <c r="V1228" i="15" s="1"/>
  <c r="T1100" i="15"/>
  <c r="V1100" i="15" s="1"/>
  <c r="T972" i="15"/>
  <c r="V972" i="15" s="1"/>
  <c r="T844" i="15"/>
  <c r="V844" i="15" s="1"/>
  <c r="T716" i="15"/>
  <c r="V716" i="15" s="1"/>
  <c r="T2422" i="15"/>
  <c r="V2422" i="15" s="1"/>
  <c r="T2281" i="15"/>
  <c r="V2281" i="15" s="1"/>
  <c r="T2326" i="15"/>
  <c r="V2326" i="15" s="1"/>
  <c r="T2198" i="15"/>
  <c r="V2198" i="15" s="1"/>
  <c r="T2070" i="15"/>
  <c r="V2070" i="15" s="1"/>
  <c r="T1942" i="15"/>
  <c r="V1942" i="15" s="1"/>
  <c r="T1814" i="15"/>
  <c r="V1814" i="15" s="1"/>
  <c r="T1686" i="15"/>
  <c r="V1686" i="15" s="1"/>
  <c r="T1558" i="15"/>
  <c r="V1558" i="15" s="1"/>
  <c r="T1430" i="15"/>
  <c r="V1430" i="15" s="1"/>
  <c r="T2061" i="15"/>
  <c r="V2061" i="15" s="1"/>
  <c r="T1933" i="15"/>
  <c r="V1933" i="15" s="1"/>
  <c r="T1805" i="15"/>
  <c r="V1805" i="15" s="1"/>
  <c r="T1677" i="15"/>
  <c r="V1677" i="15" s="1"/>
  <c r="T1549" i="15"/>
  <c r="V1549" i="15" s="1"/>
  <c r="T1421" i="15"/>
  <c r="V1421" i="15" s="1"/>
  <c r="T2420" i="15"/>
  <c r="V2420" i="15" s="1"/>
  <c r="T2292" i="15"/>
  <c r="V2292" i="15" s="1"/>
  <c r="T2164" i="15"/>
  <c r="V2164" i="15" s="1"/>
  <c r="T2036" i="15"/>
  <c r="V2036" i="15" s="1"/>
  <c r="T1908" i="15"/>
  <c r="V1908" i="15" s="1"/>
  <c r="T1780" i="15"/>
  <c r="V1780" i="15" s="1"/>
  <c r="T1652" i="15"/>
  <c r="V1652" i="15" s="1"/>
  <c r="T1524" i="15"/>
  <c r="V1524" i="15" s="1"/>
  <c r="T1396" i="15"/>
  <c r="V1396" i="15" s="1"/>
  <c r="T2267" i="15"/>
  <c r="V2267" i="15" s="1"/>
  <c r="T2139" i="15"/>
  <c r="V2139" i="15" s="1"/>
  <c r="T2011" i="15"/>
  <c r="V2011" i="15" s="1"/>
  <c r="T1883" i="15"/>
  <c r="V1883" i="15" s="1"/>
  <c r="T1755" i="15"/>
  <c r="V1755" i="15" s="1"/>
  <c r="T1627" i="15"/>
  <c r="V1627" i="15" s="1"/>
  <c r="T1499" i="15"/>
  <c r="V1499" i="15" s="1"/>
  <c r="T1347" i="15"/>
  <c r="V1347" i="15" s="1"/>
  <c r="T1219" i="15"/>
  <c r="V1219" i="15" s="1"/>
  <c r="T1091" i="15"/>
  <c r="V1091" i="15" s="1"/>
  <c r="T963" i="15"/>
  <c r="V963" i="15" s="1"/>
  <c r="T835" i="15"/>
  <c r="V835" i="15" s="1"/>
  <c r="T1354" i="15"/>
  <c r="V1354" i="15" s="1"/>
  <c r="T1226" i="15"/>
  <c r="V1226" i="15" s="1"/>
  <c r="T1098" i="15"/>
  <c r="V1098" i="15" s="1"/>
  <c r="T970" i="15"/>
  <c r="V970" i="15" s="1"/>
  <c r="T842" i="15"/>
  <c r="V842" i="15" s="1"/>
  <c r="T714" i="15"/>
  <c r="V714" i="15" s="1"/>
  <c r="T1277" i="15"/>
  <c r="V1277" i="15" s="1"/>
  <c r="T1021" i="15"/>
  <c r="V1021" i="15" s="1"/>
  <c r="T893" i="15"/>
  <c r="V893" i="15" s="1"/>
  <c r="T765" i="15"/>
  <c r="V765" i="15" s="1"/>
  <c r="T1288" i="15"/>
  <c r="V1288" i="15" s="1"/>
  <c r="T1160" i="15"/>
  <c r="V1160" i="15" s="1"/>
  <c r="T1032" i="15"/>
  <c r="V1032" i="15" s="1"/>
  <c r="T904" i="15"/>
  <c r="V904" i="15" s="1"/>
  <c r="T776" i="15"/>
  <c r="V776" i="15" s="1"/>
  <c r="T2329" i="15"/>
  <c r="V2329" i="15" s="1"/>
  <c r="T2409" i="15"/>
  <c r="V2409" i="15" s="1"/>
  <c r="T2141" i="15"/>
  <c r="V2141" i="15" s="1"/>
  <c r="T2389" i="15"/>
  <c r="V2389" i="15" s="1"/>
  <c r="T2406" i="15"/>
  <c r="V2406" i="15" s="1"/>
  <c r="T2321" i="15"/>
  <c r="V2321" i="15" s="1"/>
  <c r="T2354" i="15"/>
  <c r="V2354" i="15" s="1"/>
  <c r="T2226" i="15"/>
  <c r="V2226" i="15" s="1"/>
  <c r="T1970" i="15"/>
  <c r="V1970" i="15" s="1"/>
  <c r="T1842" i="15"/>
  <c r="V1842" i="15" s="1"/>
  <c r="T1714" i="15"/>
  <c r="V1714" i="15" s="1"/>
  <c r="T1586" i="15"/>
  <c r="V1586" i="15" s="1"/>
  <c r="T1458" i="15"/>
  <c r="V1458" i="15" s="1"/>
  <c r="T2089" i="15"/>
  <c r="V2089" i="15" s="1"/>
  <c r="T1961" i="15"/>
  <c r="V1961" i="15" s="1"/>
  <c r="T1833" i="15"/>
  <c r="V1833" i="15" s="1"/>
  <c r="T1705" i="15"/>
  <c r="V1705" i="15" s="1"/>
  <c r="T1577" i="15"/>
  <c r="V1577" i="15" s="1"/>
  <c r="T2480" i="15"/>
  <c r="V2480" i="15" s="1"/>
  <c r="T2352" i="15"/>
  <c r="V2352" i="15" s="1"/>
  <c r="T2224" i="15"/>
  <c r="V2224" i="15" s="1"/>
  <c r="T2096" i="15"/>
  <c r="V2096" i="15" s="1"/>
  <c r="T1968" i="15"/>
  <c r="V1968" i="15" s="1"/>
  <c r="T1840" i="15"/>
  <c r="V1840" i="15" s="1"/>
  <c r="T1712" i="15"/>
  <c r="V1712" i="15" s="1"/>
  <c r="T1584" i="15"/>
  <c r="V1584" i="15" s="1"/>
  <c r="T1456" i="15"/>
  <c r="V1456" i="15" s="1"/>
  <c r="T2455" i="15"/>
  <c r="V2455" i="15" s="1"/>
  <c r="T2327" i="15"/>
  <c r="V2327" i="15" s="1"/>
  <c r="T2199" i="15"/>
  <c r="V2199" i="15" s="1"/>
  <c r="T2071" i="15"/>
  <c r="V2071" i="15" s="1"/>
  <c r="T1943" i="15"/>
  <c r="V1943" i="15" s="1"/>
  <c r="T1815" i="15"/>
  <c r="V1815" i="15" s="1"/>
  <c r="T1687" i="15"/>
  <c r="V1687" i="15" s="1"/>
  <c r="T1559" i="15"/>
  <c r="V1559" i="15" s="1"/>
  <c r="T1431" i="15"/>
  <c r="V1431" i="15" s="1"/>
  <c r="T1311" i="15"/>
  <c r="V1311" i="15" s="1"/>
  <c r="T1183" i="15"/>
  <c r="V1183" i="15" s="1"/>
  <c r="T1055" i="15"/>
  <c r="V1055" i="15" s="1"/>
  <c r="T1318" i="15"/>
  <c r="V1318" i="15" s="1"/>
  <c r="T1190" i="15"/>
  <c r="V1190" i="15" s="1"/>
  <c r="T1062" i="15"/>
  <c r="V1062" i="15" s="1"/>
  <c r="T934" i="15"/>
  <c r="V934" i="15" s="1"/>
  <c r="T806" i="15"/>
  <c r="V806" i="15" s="1"/>
  <c r="T1209" i="15"/>
  <c r="V1209" i="15" s="1"/>
  <c r="T1081" i="15"/>
  <c r="V1081" i="15" s="1"/>
  <c r="T953" i="15"/>
  <c r="V953" i="15" s="1"/>
  <c r="T825" i="15"/>
  <c r="V825" i="15" s="1"/>
  <c r="T1348" i="15"/>
  <c r="V1348" i="15" s="1"/>
  <c r="T1220" i="15"/>
  <c r="V1220" i="15" s="1"/>
  <c r="T1092" i="15"/>
  <c r="V1092" i="15" s="1"/>
  <c r="T964" i="15"/>
  <c r="V964" i="15" s="1"/>
  <c r="T836" i="15"/>
  <c r="V836" i="15" s="1"/>
  <c r="T2365" i="15"/>
  <c r="V2365" i="15" s="1"/>
  <c r="T2462" i="15"/>
  <c r="V2462" i="15" s="1"/>
  <c r="T2386" i="15"/>
  <c r="V2386" i="15" s="1"/>
  <c r="T2498" i="15"/>
  <c r="V2498" i="15" s="1"/>
  <c r="T2254" i="15"/>
  <c r="V2254" i="15" s="1"/>
  <c r="T2126" i="15"/>
  <c r="V2126" i="15" s="1"/>
  <c r="T1998" i="15"/>
  <c r="V1998" i="15" s="1"/>
  <c r="T1870" i="15"/>
  <c r="V1870" i="15" s="1"/>
  <c r="T1742" i="15"/>
  <c r="V1742" i="15" s="1"/>
  <c r="T1486" i="15"/>
  <c r="V1486" i="15" s="1"/>
  <c r="T2117" i="15"/>
  <c r="V2117" i="15" s="1"/>
  <c r="T1989" i="15"/>
  <c r="V1989" i="15" s="1"/>
  <c r="T1861" i="15"/>
  <c r="V1861" i="15" s="1"/>
  <c r="T1733" i="15"/>
  <c r="V1733" i="15" s="1"/>
  <c r="T1605" i="15"/>
  <c r="V1605" i="15" s="1"/>
  <c r="T1477" i="15"/>
  <c r="V1477" i="15" s="1"/>
  <c r="T2508" i="15"/>
  <c r="V2508" i="15" s="1"/>
  <c r="T2380" i="15"/>
  <c r="V2380" i="15" s="1"/>
  <c r="T2252" i="15"/>
  <c r="V2252" i="15" s="1"/>
  <c r="T2124" i="15"/>
  <c r="V2124" i="15" s="1"/>
  <c r="T1996" i="15"/>
  <c r="V1996" i="15" s="1"/>
  <c r="T1868" i="15"/>
  <c r="V1868" i="15" s="1"/>
  <c r="T1740" i="15"/>
  <c r="V1740" i="15" s="1"/>
  <c r="T1612" i="15"/>
  <c r="V1612" i="15" s="1"/>
  <c r="T1484" i="15"/>
  <c r="V1484" i="15" s="1"/>
  <c r="T2355" i="15"/>
  <c r="V2355" i="15" s="1"/>
  <c r="T2227" i="15"/>
  <c r="V2227" i="15" s="1"/>
  <c r="T2099" i="15"/>
  <c r="V2099" i="15" s="1"/>
  <c r="T1971" i="15"/>
  <c r="V1971" i="15" s="1"/>
  <c r="T1843" i="15"/>
  <c r="V1843" i="15" s="1"/>
  <c r="T1715" i="15"/>
  <c r="V1715" i="15" s="1"/>
  <c r="T1587" i="15"/>
  <c r="V1587" i="15" s="1"/>
  <c r="T1459" i="15"/>
  <c r="V1459" i="15" s="1"/>
  <c r="T1339" i="15"/>
  <c r="V1339" i="15" s="1"/>
  <c r="T1211" i="15"/>
  <c r="V1211" i="15" s="1"/>
  <c r="T1083" i="15"/>
  <c r="V1083" i="15" s="1"/>
  <c r="T955" i="15"/>
  <c r="V955" i="15" s="1"/>
  <c r="T827" i="15"/>
  <c r="V827" i="15" s="1"/>
  <c r="T1346" i="15"/>
  <c r="V1346" i="15" s="1"/>
  <c r="T1218" i="15"/>
  <c r="V1218" i="15" s="1"/>
  <c r="T1090" i="15"/>
  <c r="V1090" i="15" s="1"/>
  <c r="T962" i="15"/>
  <c r="V962" i="15" s="1"/>
  <c r="T834" i="15"/>
  <c r="V834" i="15" s="1"/>
  <c r="T1365" i="15"/>
  <c r="V1365" i="15" s="1"/>
  <c r="T1237" i="15"/>
  <c r="V1237" i="15" s="1"/>
  <c r="T1109" i="15"/>
  <c r="V1109" i="15" s="1"/>
  <c r="T981" i="15"/>
  <c r="V981" i="15" s="1"/>
  <c r="T853" i="15"/>
  <c r="V853" i="15" s="1"/>
  <c r="T725" i="15"/>
  <c r="V725" i="15" s="1"/>
  <c r="T864" i="15"/>
  <c r="V864" i="15" s="1"/>
  <c r="T2483" i="15"/>
  <c r="V2483" i="15" s="1"/>
  <c r="T2301" i="15"/>
  <c r="V2301" i="15" s="1"/>
  <c r="T2470" i="15"/>
  <c r="V2470" i="15" s="1"/>
  <c r="T2405" i="15"/>
  <c r="V2405" i="15" s="1"/>
  <c r="T2314" i="15"/>
  <c r="V2314" i="15" s="1"/>
  <c r="T2186" i="15"/>
  <c r="V2186" i="15" s="1"/>
  <c r="T2058" i="15"/>
  <c r="V2058" i="15" s="1"/>
  <c r="T1930" i="15"/>
  <c r="V1930" i="15" s="1"/>
  <c r="T1802" i="15"/>
  <c r="V1802" i="15" s="1"/>
  <c r="T1674" i="15"/>
  <c r="V1674" i="15" s="1"/>
  <c r="T1546" i="15"/>
  <c r="V1546" i="15" s="1"/>
  <c r="T1418" i="15"/>
  <c r="V1418" i="15" s="1"/>
  <c r="T1921" i="15"/>
  <c r="V1921" i="15" s="1"/>
  <c r="T1665" i="15"/>
  <c r="V1665" i="15" s="1"/>
  <c r="T1537" i="15"/>
  <c r="V1537" i="15" s="1"/>
  <c r="T2440" i="15"/>
  <c r="V2440" i="15" s="1"/>
  <c r="T2312" i="15"/>
  <c r="V2312" i="15" s="1"/>
  <c r="T2184" i="15"/>
  <c r="V2184" i="15" s="1"/>
  <c r="T2056" i="15"/>
  <c r="V2056" i="15" s="1"/>
  <c r="T1928" i="15"/>
  <c r="V1928" i="15" s="1"/>
  <c r="T1800" i="15"/>
  <c r="V1800" i="15" s="1"/>
  <c r="T1672" i="15"/>
  <c r="V1672" i="15" s="1"/>
  <c r="T1544" i="15"/>
  <c r="V1544" i="15" s="1"/>
  <c r="T1416" i="15"/>
  <c r="V1416" i="15" s="1"/>
  <c r="T2447" i="15"/>
  <c r="V2447" i="15" s="1"/>
  <c r="T2319" i="15"/>
  <c r="V2319" i="15" s="1"/>
  <c r="T2191" i="15"/>
  <c r="V2191" i="15" s="1"/>
  <c r="T2063" i="15"/>
  <c r="V2063" i="15" s="1"/>
  <c r="T1935" i="15"/>
  <c r="V1935" i="15" s="1"/>
  <c r="T1807" i="15"/>
  <c r="V1807" i="15" s="1"/>
  <c r="T1679" i="15"/>
  <c r="V1679" i="15" s="1"/>
  <c r="T1551" i="15"/>
  <c r="V1551" i="15" s="1"/>
  <c r="T1423" i="15"/>
  <c r="V1423" i="15" s="1"/>
  <c r="T1303" i="15"/>
  <c r="V1303" i="15" s="1"/>
  <c r="T1175" i="15"/>
  <c r="V1175" i="15" s="1"/>
  <c r="T1047" i="15"/>
  <c r="V1047" i="15" s="1"/>
  <c r="T919" i="15"/>
  <c r="V919" i="15" s="1"/>
  <c r="T791" i="15"/>
  <c r="V791" i="15" s="1"/>
  <c r="T1342" i="15"/>
  <c r="V1342" i="15" s="1"/>
  <c r="T1214" i="15"/>
  <c r="V1214" i="15" s="1"/>
  <c r="T1086" i="15"/>
  <c r="V1086" i="15" s="1"/>
  <c r="T958" i="15"/>
  <c r="V958" i="15" s="1"/>
  <c r="T830" i="15"/>
  <c r="V830" i="15" s="1"/>
  <c r="T1233" i="15"/>
  <c r="V1233" i="15" s="1"/>
  <c r="T1105" i="15"/>
  <c r="V1105" i="15" s="1"/>
  <c r="T977" i="15"/>
  <c r="V977" i="15" s="1"/>
  <c r="T849" i="15"/>
  <c r="V849" i="15" s="1"/>
  <c r="T721" i="15"/>
  <c r="V721" i="15" s="1"/>
  <c r="T1276" i="15"/>
  <c r="V1276" i="15" s="1"/>
  <c r="T1148" i="15"/>
  <c r="V1148" i="15" s="1"/>
  <c r="T1020" i="15"/>
  <c r="V1020" i="15" s="1"/>
  <c r="T892" i="15"/>
  <c r="V892" i="15" s="1"/>
  <c r="T764" i="15"/>
  <c r="V764" i="15" s="1"/>
  <c r="T2402" i="15"/>
  <c r="V2402" i="15" s="1"/>
  <c r="T2278" i="15"/>
  <c r="V2278" i="15" s="1"/>
  <c r="T2150" i="15"/>
  <c r="V2150" i="15" s="1"/>
  <c r="T2022" i="15"/>
  <c r="V2022" i="15" s="1"/>
  <c r="T1894" i="15"/>
  <c r="V1894" i="15" s="1"/>
  <c r="T1766" i="15"/>
  <c r="V1766" i="15" s="1"/>
  <c r="T1638" i="15"/>
  <c r="V1638" i="15" s="1"/>
  <c r="T1510" i="15"/>
  <c r="V1510" i="15" s="1"/>
  <c r="T1382" i="15"/>
  <c r="V1382" i="15" s="1"/>
  <c r="T2013" i="15"/>
  <c r="V2013" i="15" s="1"/>
  <c r="T1885" i="15"/>
  <c r="V1885" i="15" s="1"/>
  <c r="T1757" i="15"/>
  <c r="V1757" i="15" s="1"/>
  <c r="T1629" i="15"/>
  <c r="V1629" i="15" s="1"/>
  <c r="T1501" i="15"/>
  <c r="V1501" i="15" s="1"/>
  <c r="T2500" i="15"/>
  <c r="V2500" i="15" s="1"/>
  <c r="T2372" i="15"/>
  <c r="V2372" i="15" s="1"/>
  <c r="T2244" i="15"/>
  <c r="V2244" i="15" s="1"/>
  <c r="T2116" i="15"/>
  <c r="V2116" i="15" s="1"/>
  <c r="T1988" i="15"/>
  <c r="V1988" i="15" s="1"/>
  <c r="T1860" i="15"/>
  <c r="V1860" i="15" s="1"/>
  <c r="T1732" i="15"/>
  <c r="V1732" i="15" s="1"/>
  <c r="T1604" i="15"/>
  <c r="V1604" i="15" s="1"/>
  <c r="T1476" i="15"/>
  <c r="V1476" i="15" s="1"/>
  <c r="T2507" i="15"/>
  <c r="V2507" i="15" s="1"/>
  <c r="T2379" i="15"/>
  <c r="V2379" i="15" s="1"/>
  <c r="T2251" i="15"/>
  <c r="V2251" i="15" s="1"/>
  <c r="T2123" i="15"/>
  <c r="V2123" i="15" s="1"/>
  <c r="T1995" i="15"/>
  <c r="V1995" i="15" s="1"/>
  <c r="T1867" i="15"/>
  <c r="V1867" i="15" s="1"/>
  <c r="T1739" i="15"/>
  <c r="V1739" i="15" s="1"/>
  <c r="T1611" i="15"/>
  <c r="V1611" i="15" s="1"/>
  <c r="T1483" i="15"/>
  <c r="V1483" i="15" s="1"/>
  <c r="T1363" i="15"/>
  <c r="V1363" i="15" s="1"/>
  <c r="T1235" i="15"/>
  <c r="V1235" i="15" s="1"/>
  <c r="T1107" i="15"/>
  <c r="V1107" i="15" s="1"/>
  <c r="T979" i="15"/>
  <c r="V979" i="15" s="1"/>
  <c r="T851" i="15"/>
  <c r="V851" i="15" s="1"/>
  <c r="T723" i="15"/>
  <c r="V723" i="15" s="1"/>
  <c r="T1274" i="15"/>
  <c r="V1274" i="15" s="1"/>
  <c r="T1146" i="15"/>
  <c r="V1146" i="15" s="1"/>
  <c r="T1018" i="15"/>
  <c r="V1018" i="15" s="1"/>
  <c r="T890" i="15"/>
  <c r="V890" i="15" s="1"/>
  <c r="T762" i="15"/>
  <c r="V762" i="15" s="1"/>
  <c r="T1293" i="15"/>
  <c r="V1293" i="15" s="1"/>
  <c r="T1165" i="15"/>
  <c r="V1165" i="15" s="1"/>
  <c r="T1037" i="15"/>
  <c r="V1037" i="15" s="1"/>
  <c r="T909" i="15"/>
  <c r="V909" i="15" s="1"/>
  <c r="T781" i="15"/>
  <c r="V781" i="15" s="1"/>
  <c r="T1336" i="15"/>
  <c r="V1336" i="15" s="1"/>
  <c r="T1208" i="15"/>
  <c r="V1208" i="15" s="1"/>
  <c r="T1080" i="15"/>
  <c r="V1080" i="15" s="1"/>
  <c r="T952" i="15"/>
  <c r="V952" i="15" s="1"/>
  <c r="T824" i="15"/>
  <c r="V824" i="15" s="1"/>
  <c r="T2181" i="15"/>
  <c r="V2181" i="15" s="1"/>
  <c r="T2237" i="15"/>
  <c r="V2237" i="15" s="1"/>
  <c r="T2393" i="15"/>
  <c r="V2393" i="15" s="1"/>
  <c r="T2018" i="15"/>
  <c r="V2018" i="15" s="1"/>
  <c r="T1890" i="15"/>
  <c r="V1890" i="15" s="1"/>
  <c r="T1762" i="15"/>
  <c r="V1762" i="15" s="1"/>
  <c r="T1634" i="15"/>
  <c r="V1634" i="15" s="1"/>
  <c r="T1506" i="15"/>
  <c r="V1506" i="15" s="1"/>
  <c r="T1378" i="15"/>
  <c r="V1378" i="15" s="1"/>
  <c r="T2496" i="15"/>
  <c r="V2496" i="15" s="1"/>
  <c r="T2368" i="15"/>
  <c r="V2368" i="15" s="1"/>
  <c r="T2240" i="15"/>
  <c r="V2240" i="15" s="1"/>
  <c r="T2112" i="15"/>
  <c r="V2112" i="15" s="1"/>
  <c r="T1984" i="15"/>
  <c r="V1984" i="15" s="1"/>
  <c r="T1856" i="15"/>
  <c r="V1856" i="15" s="1"/>
  <c r="T1728" i="15"/>
  <c r="V1728" i="15" s="1"/>
  <c r="T1600" i="15"/>
  <c r="V1600" i="15" s="1"/>
  <c r="T1472" i="15"/>
  <c r="V1472" i="15" s="1"/>
  <c r="T2375" i="15"/>
  <c r="V2375" i="15" s="1"/>
  <c r="T2247" i="15"/>
  <c r="V2247" i="15" s="1"/>
  <c r="T2119" i="15"/>
  <c r="V2119" i="15" s="1"/>
  <c r="T1991" i="15"/>
  <c r="V1991" i="15" s="1"/>
  <c r="T1863" i="15"/>
  <c r="V1863" i="15" s="1"/>
  <c r="T1735" i="15"/>
  <c r="V1735" i="15" s="1"/>
  <c r="T1607" i="15"/>
  <c r="V1607" i="15" s="1"/>
  <c r="T1479" i="15"/>
  <c r="V1479" i="15" s="1"/>
  <c r="T1359" i="15"/>
  <c r="V1359" i="15" s="1"/>
  <c r="T1231" i="15"/>
  <c r="V1231" i="15" s="1"/>
  <c r="T1103" i="15"/>
  <c r="V1103" i="15" s="1"/>
  <c r="T975" i="15"/>
  <c r="V975" i="15" s="1"/>
  <c r="T847" i="15"/>
  <c r="V847" i="15" s="1"/>
  <c r="T719" i="15"/>
  <c r="V719" i="15" s="1"/>
  <c r="T1270" i="15"/>
  <c r="V1270" i="15" s="1"/>
  <c r="T1142" i="15"/>
  <c r="V1142" i="15" s="1"/>
  <c r="T1014" i="15"/>
  <c r="V1014" i="15" s="1"/>
  <c r="T886" i="15"/>
  <c r="V886" i="15" s="1"/>
  <c r="T758" i="15"/>
  <c r="V758" i="15" s="1"/>
  <c r="T1321" i="15"/>
  <c r="V1321" i="15" s="1"/>
  <c r="T1193" i="15"/>
  <c r="V1193" i="15" s="1"/>
  <c r="T1065" i="15"/>
  <c r="V1065" i="15" s="1"/>
  <c r="T937" i="15"/>
  <c r="V937" i="15" s="1"/>
  <c r="T809" i="15"/>
  <c r="V809" i="15" s="1"/>
  <c r="T2334" i="15"/>
  <c r="V2334" i="15" s="1"/>
  <c r="T2371" i="15"/>
  <c r="V2371" i="15" s="1"/>
  <c r="T2185" i="15"/>
  <c r="V2185" i="15" s="1"/>
  <c r="T2381" i="15"/>
  <c r="V2381" i="15" s="1"/>
  <c r="T2285" i="15"/>
  <c r="V2285" i="15" s="1"/>
  <c r="T2297" i="15"/>
  <c r="V2297" i="15" s="1"/>
  <c r="T2325" i="15"/>
  <c r="V2325" i="15" s="1"/>
  <c r="T2234" i="15"/>
  <c r="V2234" i="15" s="1"/>
  <c r="T2106" i="15"/>
  <c r="V2106" i="15" s="1"/>
  <c r="T1978" i="15"/>
  <c r="V1978" i="15" s="1"/>
  <c r="T1850" i="15"/>
  <c r="V1850" i="15" s="1"/>
  <c r="T1722" i="15"/>
  <c r="V1722" i="15" s="1"/>
  <c r="T1594" i="15"/>
  <c r="V1594" i="15" s="1"/>
  <c r="T1466" i="15"/>
  <c r="V1466" i="15" s="1"/>
  <c r="T2065" i="15"/>
  <c r="V2065" i="15" s="1"/>
  <c r="T2424" i="15"/>
  <c r="V2424" i="15" s="1"/>
  <c r="T2296" i="15"/>
  <c r="V2296" i="15" s="1"/>
  <c r="T2168" i="15"/>
  <c r="V2168" i="15" s="1"/>
  <c r="T2040" i="15"/>
  <c r="V2040" i="15" s="1"/>
  <c r="T1912" i="15"/>
  <c r="V1912" i="15" s="1"/>
  <c r="T1784" i="15"/>
  <c r="V1784" i="15" s="1"/>
  <c r="T1656" i="15"/>
  <c r="V1656" i="15" s="1"/>
  <c r="T1528" i="15"/>
  <c r="V1528" i="15" s="1"/>
  <c r="T1400" i="15"/>
  <c r="V1400" i="15" s="1"/>
  <c r="T2399" i="15"/>
  <c r="V2399" i="15" s="1"/>
  <c r="T2271" i="15"/>
  <c r="V2271" i="15" s="1"/>
  <c r="T2143" i="15"/>
  <c r="V2143" i="15" s="1"/>
  <c r="T2015" i="15"/>
  <c r="V2015" i="15" s="1"/>
  <c r="T1887" i="15"/>
  <c r="V1887" i="15" s="1"/>
  <c r="T1759" i="15"/>
  <c r="V1759" i="15" s="1"/>
  <c r="T1631" i="15"/>
  <c r="V1631" i="15" s="1"/>
  <c r="T1503" i="15"/>
  <c r="V1503" i="15" s="1"/>
  <c r="T1375" i="15"/>
  <c r="V1375" i="15" s="1"/>
  <c r="T1255" i="15"/>
  <c r="V1255" i="15" s="1"/>
  <c r="T1127" i="15"/>
  <c r="V1127" i="15" s="1"/>
  <c r="T999" i="15"/>
  <c r="V999" i="15" s="1"/>
  <c r="T871" i="15"/>
  <c r="V871" i="15" s="1"/>
  <c r="T743" i="15"/>
  <c r="V743" i="15" s="1"/>
  <c r="T1262" i="15"/>
  <c r="V1262" i="15" s="1"/>
  <c r="T1134" i="15"/>
  <c r="V1134" i="15" s="1"/>
  <c r="T1006" i="15"/>
  <c r="V1006" i="15" s="1"/>
  <c r="T878" i="15"/>
  <c r="V878" i="15" s="1"/>
  <c r="T750" i="15"/>
  <c r="V750" i="15" s="1"/>
  <c r="T2395" i="15"/>
  <c r="V2395" i="15" s="1"/>
  <c r="T1149" i="15"/>
  <c r="V1149" i="15" s="1"/>
  <c r="T2098" i="15"/>
  <c r="V2098" i="15" s="1"/>
  <c r="T1449" i="15"/>
  <c r="V1449" i="15" s="1"/>
  <c r="T927" i="15"/>
  <c r="V927" i="15" s="1"/>
  <c r="T799" i="15"/>
  <c r="V799" i="15" s="1"/>
  <c r="T2453" i="15"/>
  <c r="V2453" i="15" s="1"/>
  <c r="T2049" i="15"/>
  <c r="V2049" i="15" s="1"/>
  <c r="T1793" i="15"/>
  <c r="V1793" i="15" s="1"/>
  <c r="T1409" i="15"/>
  <c r="V1409" i="15" s="1"/>
  <c r="T1361" i="15"/>
  <c r="V1361" i="15" s="1"/>
  <c r="T2445" i="15"/>
  <c r="V2445" i="15" s="1"/>
  <c r="T2373" i="15"/>
  <c r="V2373" i="15" s="1"/>
  <c r="T2274" i="15"/>
  <c r="V2274" i="15" s="1"/>
  <c r="T2146" i="15"/>
  <c r="V2146" i="15" s="1"/>
  <c r="T2009" i="15"/>
  <c r="V2009" i="15" s="1"/>
  <c r="T1881" i="15"/>
  <c r="V1881" i="15" s="1"/>
  <c r="T1753" i="15"/>
  <c r="V1753" i="15" s="1"/>
  <c r="T1625" i="15"/>
  <c r="V1625" i="15" s="1"/>
  <c r="T1497" i="15"/>
  <c r="V1497" i="15" s="1"/>
  <c r="T2503" i="15"/>
  <c r="V2503" i="15" s="1"/>
  <c r="T1364" i="15"/>
  <c r="V1364" i="15" s="1"/>
  <c r="T1236" i="15"/>
  <c r="V1236" i="15" s="1"/>
  <c r="T1108" i="15"/>
  <c r="V1108" i="15" s="1"/>
  <c r="T980" i="15"/>
  <c r="V980" i="15" s="1"/>
  <c r="T852" i="15"/>
  <c r="V852" i="15" s="1"/>
  <c r="T724" i="15"/>
  <c r="V724" i="15" s="1"/>
  <c r="T2349" i="15"/>
  <c r="V2349" i="15" s="1"/>
  <c r="T2313" i="15"/>
  <c r="V2313" i="15" s="1"/>
  <c r="T2177" i="15"/>
  <c r="V2177" i="15" s="1"/>
  <c r="T2233" i="15"/>
  <c r="V2233" i="15" s="1"/>
  <c r="T2302" i="15"/>
  <c r="V2302" i="15" s="1"/>
  <c r="T2174" i="15"/>
  <c r="V2174" i="15" s="1"/>
  <c r="T2046" i="15"/>
  <c r="V2046" i="15" s="1"/>
  <c r="T1918" i="15"/>
  <c r="V1918" i="15" s="1"/>
  <c r="T1790" i="15"/>
  <c r="V1790" i="15" s="1"/>
  <c r="T1662" i="15"/>
  <c r="V1662" i="15" s="1"/>
  <c r="T1406" i="15"/>
  <c r="V1406" i="15" s="1"/>
  <c r="T2005" i="15"/>
  <c r="V2005" i="15" s="1"/>
  <c r="T1877" i="15"/>
  <c r="V1877" i="15" s="1"/>
  <c r="T1749" i="15"/>
  <c r="V1749" i="15" s="1"/>
  <c r="T1621" i="15"/>
  <c r="V1621" i="15" s="1"/>
  <c r="T1493" i="15"/>
  <c r="V1493" i="15" s="1"/>
  <c r="T2492" i="15"/>
  <c r="V2492" i="15" s="1"/>
  <c r="T2364" i="15"/>
  <c r="V2364" i="15" s="1"/>
  <c r="T2236" i="15"/>
  <c r="V2236" i="15" s="1"/>
  <c r="T2108" i="15"/>
  <c r="V2108" i="15" s="1"/>
  <c r="T1980" i="15"/>
  <c r="V1980" i="15" s="1"/>
  <c r="T1852" i="15"/>
  <c r="V1852" i="15" s="1"/>
  <c r="T1724" i="15"/>
  <c r="V1724" i="15" s="1"/>
  <c r="T1596" i="15"/>
  <c r="V1596" i="15" s="1"/>
  <c r="T1468" i="15"/>
  <c r="V1468" i="15" s="1"/>
  <c r="T2467" i="15"/>
  <c r="V2467" i="15" s="1"/>
  <c r="T2211" i="15"/>
  <c r="V2211" i="15" s="1"/>
  <c r="T2083" i="15"/>
  <c r="V2083" i="15" s="1"/>
  <c r="T1955" i="15"/>
  <c r="V1955" i="15" s="1"/>
  <c r="T1827" i="15"/>
  <c r="V1827" i="15" s="1"/>
  <c r="T1699" i="15"/>
  <c r="V1699" i="15" s="1"/>
  <c r="T1571" i="15"/>
  <c r="V1571" i="15" s="1"/>
  <c r="T1443" i="15"/>
  <c r="V1443" i="15" s="1"/>
  <c r="T1323" i="15"/>
  <c r="V1323" i="15" s="1"/>
  <c r="T1195" i="15"/>
  <c r="V1195" i="15" s="1"/>
  <c r="T1067" i="15"/>
  <c r="V1067" i="15" s="1"/>
  <c r="T939" i="15"/>
  <c r="V939" i="15" s="1"/>
  <c r="T811" i="15"/>
  <c r="V811" i="15" s="1"/>
  <c r="T1362" i="15"/>
  <c r="V1362" i="15" s="1"/>
  <c r="T850" i="15"/>
  <c r="V850" i="15" s="1"/>
  <c r="T722" i="15"/>
  <c r="V722" i="15" s="1"/>
  <c r="T1253" i="15"/>
  <c r="V1253" i="15" s="1"/>
  <c r="T1125" i="15"/>
  <c r="V1125" i="15" s="1"/>
  <c r="T997" i="15"/>
  <c r="V997" i="15" s="1"/>
  <c r="T869" i="15"/>
  <c r="V869" i="15" s="1"/>
  <c r="T741" i="15"/>
  <c r="V741" i="15" s="1"/>
  <c r="T1264" i="15"/>
  <c r="V1264" i="15" s="1"/>
  <c r="T1136" i="15"/>
  <c r="V1136" i="15" s="1"/>
  <c r="T1008" i="15"/>
  <c r="V1008" i="15" s="1"/>
  <c r="T880" i="15"/>
  <c r="V880" i="15" s="1"/>
  <c r="T752" i="15"/>
  <c r="V752" i="15" s="1"/>
  <c r="T2353" i="15"/>
  <c r="V2353" i="15" s="1"/>
  <c r="T2362" i="15"/>
  <c r="V2362" i="15" s="1"/>
  <c r="T1937" i="15"/>
  <c r="V1937" i="15" s="1"/>
  <c r="T1809" i="15"/>
  <c r="V1809" i="15" s="1"/>
  <c r="T1681" i="15"/>
  <c r="V1681" i="15" s="1"/>
  <c r="T1553" i="15"/>
  <c r="V1553" i="15" s="1"/>
  <c r="T1425" i="15"/>
  <c r="V1425" i="15" s="1"/>
  <c r="T1153" i="15"/>
  <c r="V1153" i="15" s="1"/>
  <c r="T1025" i="15"/>
  <c r="V1025" i="15" s="1"/>
  <c r="T897" i="15"/>
  <c r="V897" i="15" s="1"/>
  <c r="T769" i="15"/>
  <c r="V769" i="15" s="1"/>
  <c r="T1324" i="15"/>
  <c r="V1324" i="15" s="1"/>
  <c r="T1196" i="15"/>
  <c r="V1196" i="15" s="1"/>
  <c r="T1068" i="15"/>
  <c r="V1068" i="15" s="1"/>
  <c r="T940" i="15"/>
  <c r="V940" i="15" s="1"/>
  <c r="T812" i="15"/>
  <c r="V812" i="15" s="1"/>
  <c r="T2505" i="15"/>
  <c r="V2505" i="15" s="1"/>
  <c r="T2253" i="15"/>
  <c r="V2253" i="15" s="1"/>
  <c r="T2437" i="15"/>
  <c r="V2437" i="15" s="1"/>
  <c r="T2294" i="15"/>
  <c r="V2294" i="15" s="1"/>
  <c r="T2166" i="15"/>
  <c r="V2166" i="15" s="1"/>
  <c r="T2038" i="15"/>
  <c r="V2038" i="15" s="1"/>
  <c r="T1910" i="15"/>
  <c r="V1910" i="15" s="1"/>
  <c r="T1782" i="15"/>
  <c r="V1782" i="15" s="1"/>
  <c r="T1526" i="15"/>
  <c r="V1526" i="15" s="1"/>
  <c r="T1398" i="15"/>
  <c r="V1398" i="15" s="1"/>
  <c r="T2029" i="15"/>
  <c r="V2029" i="15" s="1"/>
  <c r="T1901" i="15"/>
  <c r="V1901" i="15" s="1"/>
  <c r="T1773" i="15"/>
  <c r="V1773" i="15" s="1"/>
  <c r="T1645" i="15"/>
  <c r="V1645" i="15" s="1"/>
  <c r="T1517" i="15"/>
  <c r="V1517" i="15" s="1"/>
  <c r="T1389" i="15"/>
  <c r="V1389" i="15" s="1"/>
  <c r="T2388" i="15"/>
  <c r="V2388" i="15" s="1"/>
  <c r="T2260" i="15"/>
  <c r="V2260" i="15" s="1"/>
  <c r="T2132" i="15"/>
  <c r="V2132" i="15" s="1"/>
  <c r="T2004" i="15"/>
  <c r="V2004" i="15" s="1"/>
  <c r="T1876" i="15"/>
  <c r="V1876" i="15" s="1"/>
  <c r="T1748" i="15"/>
  <c r="V1748" i="15" s="1"/>
  <c r="T1620" i="15"/>
  <c r="V1620" i="15" s="1"/>
  <c r="T1492" i="15"/>
  <c r="V1492" i="15" s="1"/>
  <c r="T2491" i="15"/>
  <c r="V2491" i="15" s="1"/>
  <c r="T2235" i="15"/>
  <c r="V2235" i="15" s="1"/>
  <c r="T2107" i="15"/>
  <c r="V2107" i="15" s="1"/>
  <c r="T1979" i="15"/>
  <c r="V1979" i="15" s="1"/>
  <c r="T1851" i="15"/>
  <c r="V1851" i="15" s="1"/>
  <c r="T1723" i="15"/>
  <c r="V1723" i="15" s="1"/>
  <c r="T1595" i="15"/>
  <c r="V1595" i="15" s="1"/>
  <c r="T1467" i="15"/>
  <c r="V1467" i="15" s="1"/>
  <c r="T1315" i="15"/>
  <c r="V1315" i="15" s="1"/>
  <c r="T1187" i="15"/>
  <c r="V1187" i="15" s="1"/>
  <c r="T1059" i="15"/>
  <c r="V1059" i="15" s="1"/>
  <c r="T931" i="15"/>
  <c r="V931" i="15" s="1"/>
  <c r="T803" i="15"/>
  <c r="V803" i="15" s="1"/>
  <c r="T1322" i="15"/>
  <c r="V1322" i="15" s="1"/>
  <c r="T1194" i="15"/>
  <c r="V1194" i="15" s="1"/>
  <c r="T1066" i="15"/>
  <c r="V1066" i="15" s="1"/>
  <c r="T938" i="15"/>
  <c r="V938" i="15" s="1"/>
  <c r="T810" i="15"/>
  <c r="V810" i="15" s="1"/>
  <c r="T1373" i="15"/>
  <c r="V1373" i="15" s="1"/>
  <c r="T1245" i="15"/>
  <c r="V1245" i="15" s="1"/>
  <c r="T989" i="15"/>
  <c r="V989" i="15" s="1"/>
  <c r="T861" i="15"/>
  <c r="V861" i="15" s="1"/>
  <c r="T733" i="15"/>
  <c r="V733" i="15" s="1"/>
  <c r="T1256" i="15"/>
  <c r="V1256" i="15" s="1"/>
  <c r="T1128" i="15"/>
  <c r="V1128" i="15" s="1"/>
  <c r="T1000" i="15"/>
  <c r="V1000" i="15" s="1"/>
  <c r="T872" i="15"/>
  <c r="V872" i="15" s="1"/>
  <c r="T744" i="15"/>
  <c r="V744" i="15" s="1"/>
  <c r="T2501" i="15"/>
  <c r="V2501" i="15" s="1"/>
  <c r="T2265" i="15"/>
  <c r="V2265" i="15" s="1"/>
  <c r="T2293" i="15"/>
  <c r="V2293" i="15" s="1"/>
  <c r="T2137" i="15"/>
  <c r="V2137" i="15" s="1"/>
  <c r="T2322" i="15"/>
  <c r="V2322" i="15" s="1"/>
  <c r="T2194" i="15"/>
  <c r="V2194" i="15" s="1"/>
  <c r="T2066" i="15"/>
  <c r="V2066" i="15" s="1"/>
  <c r="T1938" i="15"/>
  <c r="V1938" i="15" s="1"/>
  <c r="T1810" i="15"/>
  <c r="V1810" i="15" s="1"/>
  <c r="T1682" i="15"/>
  <c r="V1682" i="15" s="1"/>
  <c r="T1554" i="15"/>
  <c r="V1554" i="15" s="1"/>
  <c r="T1426" i="15"/>
  <c r="V1426" i="15" s="1"/>
  <c r="T1929" i="15"/>
  <c r="V1929" i="15" s="1"/>
  <c r="T1673" i="15"/>
  <c r="V1673" i="15" s="1"/>
  <c r="T1545" i="15"/>
  <c r="V1545" i="15" s="1"/>
  <c r="T2448" i="15"/>
  <c r="V2448" i="15" s="1"/>
  <c r="T2320" i="15"/>
  <c r="V2320" i="15" s="1"/>
  <c r="T2064" i="15"/>
  <c r="V2064" i="15" s="1"/>
  <c r="T1936" i="15"/>
  <c r="V1936" i="15" s="1"/>
  <c r="T1808" i="15"/>
  <c r="V1808" i="15" s="1"/>
  <c r="T1680" i="15"/>
  <c r="V1680" i="15" s="1"/>
  <c r="T1552" i="15"/>
  <c r="V1552" i="15" s="1"/>
  <c r="T1424" i="15"/>
  <c r="V1424" i="15" s="1"/>
  <c r="T2423" i="15"/>
  <c r="V2423" i="15" s="1"/>
  <c r="T2295" i="15"/>
  <c r="V2295" i="15" s="1"/>
  <c r="T2167" i="15"/>
  <c r="V2167" i="15" s="1"/>
  <c r="T2039" i="15"/>
  <c r="V2039" i="15" s="1"/>
  <c r="T1911" i="15"/>
  <c r="V1911" i="15" s="1"/>
  <c r="T1783" i="15"/>
  <c r="V1783" i="15" s="1"/>
  <c r="T1655" i="15"/>
  <c r="V1655" i="15" s="1"/>
  <c r="T1527" i="15"/>
  <c r="V1527" i="15" s="1"/>
  <c r="T1399" i="15"/>
  <c r="V1399" i="15" s="1"/>
  <c r="T1279" i="15"/>
  <c r="V1279" i="15" s="1"/>
  <c r="T1151" i="15"/>
  <c r="V1151" i="15" s="1"/>
  <c r="T1023" i="15"/>
  <c r="V1023" i="15" s="1"/>
  <c r="T895" i="15"/>
  <c r="V895" i="15" s="1"/>
  <c r="T1286" i="15"/>
  <c r="V1286" i="15" s="1"/>
  <c r="T1158" i="15"/>
  <c r="V1158" i="15" s="1"/>
  <c r="T1030" i="15"/>
  <c r="V1030" i="15" s="1"/>
  <c r="T902" i="15"/>
  <c r="V902" i="15" s="1"/>
  <c r="T774" i="15"/>
  <c r="V774" i="15" s="1"/>
  <c r="T1177" i="15"/>
  <c r="V1177" i="15" s="1"/>
  <c r="T1049" i="15"/>
  <c r="V1049" i="15" s="1"/>
  <c r="T921" i="15"/>
  <c r="V921" i="15" s="1"/>
  <c r="T793" i="15"/>
  <c r="V793" i="15" s="1"/>
  <c r="T1316" i="15"/>
  <c r="V1316" i="15" s="1"/>
  <c r="T1188" i="15"/>
  <c r="V1188" i="15" s="1"/>
  <c r="T1060" i="15"/>
  <c r="V1060" i="15" s="1"/>
  <c r="T932" i="15"/>
  <c r="V932" i="15" s="1"/>
  <c r="T804" i="15"/>
  <c r="V804" i="15" s="1"/>
  <c r="T2454" i="15"/>
  <c r="V2454" i="15" s="1"/>
  <c r="T2221" i="15"/>
  <c r="V2221" i="15" s="1"/>
  <c r="T2377" i="15"/>
  <c r="V2377" i="15" s="1"/>
  <c r="T2397" i="15"/>
  <c r="V2397" i="15" s="1"/>
  <c r="T2414" i="15"/>
  <c r="V2414" i="15" s="1"/>
  <c r="T2350" i="15"/>
  <c r="V2350" i="15" s="1"/>
  <c r="T2222" i="15"/>
  <c r="V2222" i="15" s="1"/>
  <c r="T2094" i="15"/>
  <c r="V2094" i="15" s="1"/>
  <c r="T1966" i="15"/>
  <c r="V1966" i="15" s="1"/>
  <c r="T1838" i="15"/>
  <c r="V1838" i="15" s="1"/>
  <c r="T1710" i="15"/>
  <c r="V1710" i="15" s="1"/>
  <c r="T1582" i="15"/>
  <c r="V1582" i="15" s="1"/>
  <c r="T1454" i="15"/>
  <c r="V1454" i="15" s="1"/>
  <c r="T2085" i="15"/>
  <c r="V2085" i="15" s="1"/>
  <c r="T1957" i="15"/>
  <c r="V1957" i="15" s="1"/>
  <c r="T1829" i="15"/>
  <c r="V1829" i="15" s="1"/>
  <c r="T1701" i="15"/>
  <c r="V1701" i="15" s="1"/>
  <c r="T1573" i="15"/>
  <c r="V1573" i="15" s="1"/>
  <c r="T1445" i="15"/>
  <c r="V1445" i="15" s="1"/>
  <c r="T2476" i="15"/>
  <c r="V2476" i="15" s="1"/>
  <c r="T2348" i="15"/>
  <c r="V2348" i="15" s="1"/>
  <c r="T2220" i="15"/>
  <c r="V2220" i="15" s="1"/>
  <c r="T1964" i="15"/>
  <c r="V1964" i="15" s="1"/>
  <c r="T1836" i="15"/>
  <c r="V1836" i="15" s="1"/>
  <c r="T1708" i="15"/>
  <c r="V1708" i="15" s="1"/>
  <c r="T1580" i="15"/>
  <c r="V1580" i="15" s="1"/>
  <c r="T1452" i="15"/>
  <c r="V1452" i="15" s="1"/>
  <c r="T2451" i="15"/>
  <c r="V2451" i="15" s="1"/>
  <c r="T2323" i="15"/>
  <c r="V2323" i="15" s="1"/>
  <c r="T2195" i="15"/>
  <c r="V2195" i="15" s="1"/>
  <c r="T2067" i="15"/>
  <c r="V2067" i="15" s="1"/>
  <c r="T1939" i="15"/>
  <c r="V1939" i="15" s="1"/>
  <c r="T1811" i="15"/>
  <c r="V1811" i="15" s="1"/>
  <c r="T1683" i="15"/>
  <c r="V1683" i="15" s="1"/>
  <c r="T1555" i="15"/>
  <c r="V1555" i="15" s="1"/>
  <c r="T1427" i="15"/>
  <c r="V1427" i="15" s="1"/>
  <c r="T1307" i="15"/>
  <c r="V1307" i="15" s="1"/>
  <c r="T1179" i="15"/>
  <c r="V1179" i="15" s="1"/>
  <c r="T1051" i="15"/>
  <c r="V1051" i="15" s="1"/>
  <c r="T923" i="15"/>
  <c r="V923" i="15" s="1"/>
  <c r="T795" i="15"/>
  <c r="V795" i="15" s="1"/>
  <c r="T1314" i="15"/>
  <c r="V1314" i="15" s="1"/>
  <c r="T1186" i="15"/>
  <c r="V1186" i="15" s="1"/>
  <c r="T1058" i="15"/>
  <c r="V1058" i="15" s="1"/>
  <c r="T930" i="15"/>
  <c r="V930" i="15" s="1"/>
  <c r="T802" i="15"/>
  <c r="V802" i="15" s="1"/>
  <c r="T1333" i="15"/>
  <c r="V1333" i="15" s="1"/>
  <c r="T1205" i="15"/>
  <c r="V1205" i="15" s="1"/>
  <c r="T1077" i="15"/>
  <c r="V1077" i="15" s="1"/>
  <c r="T949" i="15"/>
  <c r="V949" i="15" s="1"/>
  <c r="T821" i="15"/>
  <c r="V821" i="15" s="1"/>
  <c r="T1344" i="15"/>
  <c r="V1344" i="15" s="1"/>
  <c r="T1216" i="15"/>
  <c r="V1216" i="15" s="1"/>
  <c r="T1088" i="15"/>
  <c r="V1088" i="15" s="1"/>
  <c r="T960" i="15"/>
  <c r="V960" i="15" s="1"/>
  <c r="T832" i="15"/>
  <c r="V832" i="15" s="1"/>
  <c r="T1865" i="15"/>
  <c r="V1865" i="15" s="1"/>
  <c r="T985" i="15"/>
  <c r="V985" i="15" s="1"/>
  <c r="D130" i="15"/>
  <c r="B58" i="15"/>
  <c r="C58" i="15"/>
  <c r="D58" i="15"/>
  <c r="D50" i="15"/>
  <c r="B50" i="15"/>
  <c r="C50" i="15"/>
  <c r="B130" i="15"/>
  <c r="D49" i="15"/>
  <c r="C49" i="15"/>
  <c r="B49" i="15"/>
  <c r="AF65" i="15"/>
  <c r="AG65" i="15"/>
  <c r="AE65" i="15"/>
  <c r="T160" i="15"/>
  <c r="V160" i="15" s="1"/>
  <c r="T154" i="15"/>
  <c r="V154" i="15" s="1"/>
  <c r="T191" i="15"/>
  <c r="V191" i="15" s="1"/>
  <c r="T288" i="15"/>
  <c r="V288" i="15" s="1"/>
  <c r="T212" i="15"/>
  <c r="V212" i="15" s="1"/>
  <c r="T152" i="15"/>
  <c r="V152" i="15" s="1"/>
  <c r="T172" i="15"/>
  <c r="V172" i="15" s="1"/>
  <c r="T276" i="15"/>
  <c r="V276" i="15" s="1"/>
  <c r="T221" i="15"/>
  <c r="V221" i="15" s="1"/>
  <c r="T233" i="15"/>
  <c r="V233" i="15" s="1"/>
  <c r="T266" i="15"/>
  <c r="V266" i="15" s="1"/>
  <c r="T290" i="15"/>
  <c r="V290" i="15" s="1"/>
  <c r="T188" i="15"/>
  <c r="V188" i="15" s="1"/>
  <c r="T250" i="15"/>
  <c r="V250" i="15" s="1"/>
  <c r="T230" i="15"/>
  <c r="V230" i="15" s="1"/>
  <c r="T301" i="15"/>
  <c r="V301" i="15" s="1"/>
  <c r="T236" i="15"/>
  <c r="V236" i="15" s="1"/>
  <c r="T312" i="15"/>
  <c r="V312" i="15" s="1"/>
  <c r="T306" i="15"/>
  <c r="V306" i="15" s="1"/>
  <c r="T174" i="15"/>
  <c r="V174" i="15" s="1"/>
  <c r="T242" i="15"/>
  <c r="V242" i="15" s="1"/>
  <c r="T320" i="15"/>
  <c r="V320" i="15" s="1"/>
  <c r="T205" i="15"/>
  <c r="V205" i="15" s="1"/>
  <c r="T317" i="15"/>
  <c r="V317" i="15" s="1"/>
  <c r="T297" i="15"/>
  <c r="V297" i="15" s="1"/>
  <c r="T302" i="15"/>
  <c r="V302" i="15" s="1"/>
  <c r="T190" i="15"/>
  <c r="V190" i="15" s="1"/>
  <c r="T293" i="15"/>
  <c r="V293" i="15" s="1"/>
  <c r="T162" i="15"/>
  <c r="V162" i="15" s="1"/>
  <c r="T167" i="15"/>
  <c r="V167" i="15" s="1"/>
  <c r="T177" i="15"/>
  <c r="V177" i="15" s="1"/>
  <c r="T324" i="15"/>
  <c r="V324" i="15" s="1"/>
  <c r="T243" i="15"/>
  <c r="V243" i="15" s="1"/>
  <c r="T295" i="15"/>
  <c r="V295" i="15" s="1"/>
  <c r="T151" i="15"/>
  <c r="V151" i="15" s="1"/>
  <c r="T275" i="15"/>
  <c r="V275" i="15" s="1"/>
  <c r="T186" i="15"/>
  <c r="V186" i="15" s="1"/>
  <c r="T232" i="15"/>
  <c r="V232" i="15" s="1"/>
  <c r="T279" i="15"/>
  <c r="V279" i="15" s="1"/>
  <c r="T147" i="15"/>
  <c r="V147" i="15" s="1"/>
  <c r="T291" i="15"/>
  <c r="V291" i="15" s="1"/>
  <c r="T292" i="15"/>
  <c r="V292" i="15" s="1"/>
  <c r="T215" i="15"/>
  <c r="V215" i="15" s="1"/>
  <c r="T199" i="15"/>
  <c r="V199" i="15" s="1"/>
  <c r="T202" i="15"/>
  <c r="V202" i="15" s="1"/>
  <c r="T289" i="15"/>
  <c r="V289" i="15" s="1"/>
  <c r="T157" i="15"/>
  <c r="V157" i="15" s="1"/>
  <c r="T227" i="15"/>
  <c r="V227" i="15" s="1"/>
  <c r="T257" i="15"/>
  <c r="V257" i="15" s="1"/>
  <c r="T217" i="15"/>
  <c r="V217" i="15" s="1"/>
  <c r="T203" i="15"/>
  <c r="V203" i="15" s="1"/>
  <c r="T225" i="15"/>
  <c r="V225" i="15" s="1"/>
  <c r="T166" i="15"/>
  <c r="V166" i="15" s="1"/>
  <c r="T273" i="15"/>
  <c r="V273" i="15" s="1"/>
  <c r="T224" i="15"/>
  <c r="V224" i="15" s="1"/>
  <c r="T176" i="15"/>
  <c r="V176" i="15" s="1"/>
  <c r="T294" i="15"/>
  <c r="V294" i="15" s="1"/>
  <c r="T270" i="15"/>
  <c r="V270" i="15" s="1"/>
  <c r="T189" i="15"/>
  <c r="V189" i="15" s="1"/>
  <c r="T326" i="15"/>
  <c r="V326" i="15" s="1"/>
  <c r="T310" i="15"/>
  <c r="V310" i="15" s="1"/>
  <c r="T246" i="15"/>
  <c r="V246" i="15" s="1"/>
  <c r="T169" i="15"/>
  <c r="V169" i="15" s="1"/>
  <c r="T241" i="15"/>
  <c r="V241" i="15" s="1"/>
  <c r="T149" i="15"/>
  <c r="V149" i="15" s="1"/>
  <c r="T171" i="15"/>
  <c r="V171" i="15" s="1"/>
  <c r="T315" i="15"/>
  <c r="V315" i="15" s="1"/>
  <c r="T305" i="15"/>
  <c r="V305" i="15" s="1"/>
  <c r="T238" i="15"/>
  <c r="V238" i="15" s="1"/>
  <c r="T184" i="15"/>
  <c r="V184" i="15" s="1"/>
  <c r="T181" i="15"/>
  <c r="V181" i="15" s="1"/>
  <c r="T269" i="15"/>
  <c r="V269" i="15" s="1"/>
  <c r="T260" i="15"/>
  <c r="V260" i="15" s="1"/>
  <c r="T195" i="15"/>
  <c r="V195" i="15" s="1"/>
  <c r="T313" i="15"/>
  <c r="V313" i="15" s="1"/>
  <c r="T223" i="15"/>
  <c r="V223" i="15" s="1"/>
  <c r="T309" i="15"/>
  <c r="V309" i="15" s="1"/>
  <c r="T156" i="15"/>
  <c r="V156" i="15" s="1"/>
  <c r="T214" i="15"/>
  <c r="V214" i="15" s="1"/>
  <c r="T226" i="15"/>
  <c r="V226" i="15" s="1"/>
  <c r="T274" i="15"/>
  <c r="V274" i="15" s="1"/>
  <c r="T168" i="15"/>
  <c r="V168" i="15" s="1"/>
  <c r="T218" i="15"/>
  <c r="V218" i="15" s="1"/>
  <c r="T319" i="15"/>
  <c r="V319" i="15" s="1"/>
  <c r="T251" i="15"/>
  <c r="V251" i="15" s="1"/>
  <c r="T267" i="15"/>
  <c r="V267" i="15" s="1"/>
  <c r="T263" i="15"/>
  <c r="V263" i="15" s="1"/>
  <c r="T173" i="15"/>
  <c r="V173" i="15" s="1"/>
  <c r="T258" i="15"/>
  <c r="V258" i="15" s="1"/>
  <c r="T153" i="15"/>
  <c r="V153" i="15" s="1"/>
  <c r="T282" i="15"/>
  <c r="V282" i="15" s="1"/>
  <c r="T240" i="15"/>
  <c r="V240" i="15" s="1"/>
  <c r="T287" i="15"/>
  <c r="V287" i="15" s="1"/>
  <c r="T303" i="15"/>
  <c r="V303" i="15" s="1"/>
  <c r="T284" i="15"/>
  <c r="V284" i="15" s="1"/>
  <c r="T163" i="15"/>
  <c r="V163" i="15" s="1"/>
  <c r="T265" i="15"/>
  <c r="V265" i="15" s="1"/>
  <c r="T244" i="15"/>
  <c r="V244" i="15" s="1"/>
  <c r="T280" i="15"/>
  <c r="V280" i="15" s="1"/>
  <c r="T299" i="15"/>
  <c r="V299" i="15" s="1"/>
  <c r="T237" i="15"/>
  <c r="V237" i="15" s="1"/>
  <c r="T204" i="15"/>
  <c r="V204" i="15" s="1"/>
  <c r="T206" i="15"/>
  <c r="V206" i="15" s="1"/>
  <c r="T321" i="15"/>
  <c r="V321" i="15" s="1"/>
  <c r="T234" i="15"/>
  <c r="V234" i="15" s="1"/>
  <c r="T300" i="15"/>
  <c r="V300" i="15" s="1"/>
  <c r="T235" i="15"/>
  <c r="V235" i="15" s="1"/>
  <c r="T248" i="15"/>
  <c r="V248" i="15" s="1"/>
  <c r="T286" i="15"/>
  <c r="V286" i="15" s="1"/>
  <c r="T285" i="15"/>
  <c r="V285" i="15" s="1"/>
  <c r="T197" i="15"/>
  <c r="V197" i="15" s="1"/>
  <c r="T196" i="15"/>
  <c r="V196" i="15" s="1"/>
  <c r="T209" i="15"/>
  <c r="V209" i="15" s="1"/>
  <c r="T239" i="15"/>
  <c r="V239" i="15" s="1"/>
  <c r="T222" i="15"/>
  <c r="V222" i="15" s="1"/>
  <c r="T185" i="15"/>
  <c r="V185" i="15" s="1"/>
  <c r="T252" i="15"/>
  <c r="V252" i="15" s="1"/>
  <c r="T161" i="15"/>
  <c r="V161" i="15" s="1"/>
  <c r="T255" i="15"/>
  <c r="V255" i="15" s="1"/>
  <c r="T150" i="15"/>
  <c r="V150" i="15" s="1"/>
  <c r="T322" i="15"/>
  <c r="V322" i="15" s="1"/>
  <c r="T198" i="15"/>
  <c r="V198" i="15" s="1"/>
  <c r="T201" i="15"/>
  <c r="V201" i="15" s="1"/>
  <c r="T281" i="15"/>
  <c r="V281" i="15" s="1"/>
  <c r="T231" i="15"/>
  <c r="V231" i="15" s="1"/>
  <c r="T271" i="15"/>
  <c r="V271" i="15" s="1"/>
  <c r="T311" i="15"/>
  <c r="V311" i="15" s="1"/>
  <c r="T182" i="15"/>
  <c r="V182" i="15" s="1"/>
  <c r="T170" i="15"/>
  <c r="V170" i="15" s="1"/>
  <c r="T159" i="15"/>
  <c r="V159" i="15" s="1"/>
  <c r="T183" i="15"/>
  <c r="V183" i="15" s="1"/>
  <c r="T220" i="15"/>
  <c r="V220" i="15" s="1"/>
  <c r="T200" i="15"/>
  <c r="V200" i="15" s="1"/>
  <c r="T148" i="15"/>
  <c r="V148" i="15" s="1"/>
  <c r="T316" i="15"/>
  <c r="V316" i="15" s="1"/>
  <c r="T245" i="15"/>
  <c r="V245" i="15" s="1"/>
  <c r="T308" i="15"/>
  <c r="V308" i="15" s="1"/>
  <c r="T307" i="15"/>
  <c r="V307" i="15" s="1"/>
  <c r="T296" i="15"/>
  <c r="V296" i="15" s="1"/>
  <c r="T253" i="15"/>
  <c r="V253" i="15" s="1"/>
  <c r="T193" i="15"/>
  <c r="V193" i="15" s="1"/>
  <c r="T216" i="15"/>
  <c r="V216" i="15" s="1"/>
  <c r="T179" i="15"/>
  <c r="V179" i="15" s="1"/>
  <c r="T272" i="15"/>
  <c r="V272" i="15" s="1"/>
  <c r="T304" i="15"/>
  <c r="V304" i="15" s="1"/>
  <c r="T210" i="15"/>
  <c r="V210" i="15" s="1"/>
  <c r="T283" i="15"/>
  <c r="V283" i="15" s="1"/>
  <c r="T164" i="15"/>
  <c r="V164" i="15" s="1"/>
  <c r="T268" i="15"/>
  <c r="V268" i="15" s="1"/>
  <c r="T187" i="15"/>
  <c r="V187" i="15" s="1"/>
  <c r="T323" i="15"/>
  <c r="V323" i="15" s="1"/>
  <c r="T178" i="15"/>
  <c r="V178" i="15" s="1"/>
  <c r="T213" i="15"/>
  <c r="V213" i="15" s="1"/>
  <c r="T261" i="15"/>
  <c r="V261" i="15" s="1"/>
  <c r="T158" i="15"/>
  <c r="V158" i="15" s="1"/>
  <c r="T219" i="15"/>
  <c r="V219" i="15" s="1"/>
  <c r="T256" i="15"/>
  <c r="V256" i="15" s="1"/>
  <c r="T165" i="15"/>
  <c r="V165" i="15" s="1"/>
  <c r="T314" i="15"/>
  <c r="V314" i="15" s="1"/>
  <c r="T207" i="15"/>
  <c r="V207" i="15" s="1"/>
  <c r="T262" i="15"/>
  <c r="V262" i="15" s="1"/>
  <c r="T229" i="15"/>
  <c r="V229" i="15" s="1"/>
  <c r="T192" i="15"/>
  <c r="V192" i="15" s="1"/>
  <c r="T325" i="15"/>
  <c r="V325" i="15" s="1"/>
  <c r="T155" i="15"/>
  <c r="V155" i="15" s="1"/>
  <c r="T298" i="15"/>
  <c r="V298" i="15" s="1"/>
  <c r="T228" i="15"/>
  <c r="V228" i="15" s="1"/>
  <c r="T208" i="15"/>
  <c r="V208" i="15" s="1"/>
  <c r="T327" i="15"/>
  <c r="V327" i="15" s="1"/>
  <c r="T180" i="15"/>
  <c r="V180" i="15" s="1"/>
  <c r="T254" i="15"/>
  <c r="V254" i="15" s="1"/>
  <c r="T175" i="15"/>
  <c r="V175" i="15" s="1"/>
  <c r="T277" i="15"/>
  <c r="V277" i="15" s="1"/>
  <c r="T264" i="15"/>
  <c r="V264" i="15" s="1"/>
  <c r="T194" i="15"/>
  <c r="V194" i="15" s="1"/>
  <c r="T318" i="15"/>
  <c r="V318" i="15" s="1"/>
  <c r="T249" i="15"/>
  <c r="V249" i="15" s="1"/>
  <c r="T247" i="15"/>
  <c r="V247" i="15" s="1"/>
  <c r="T211" i="15"/>
  <c r="V211" i="15" s="1"/>
  <c r="T278" i="15"/>
  <c r="V278" i="15" s="1"/>
  <c r="T259" i="15"/>
  <c r="V259" i="15" s="1"/>
  <c r="O344" i="15"/>
  <c r="N348" i="15" s="1"/>
  <c r="F58" i="15" l="1"/>
  <c r="F130" i="15"/>
  <c r="B131" i="15" s="1"/>
  <c r="I128" i="15" s="1"/>
  <c r="I134" i="15" s="1"/>
  <c r="I140" i="15" s="1"/>
  <c r="M140" i="15" s="1"/>
  <c r="Q140" i="15" s="1"/>
  <c r="I15" i="15" s="1"/>
  <c r="AE69" i="15" s="1"/>
  <c r="Y348" i="15"/>
  <c r="X348" i="15"/>
  <c r="V348" i="15"/>
  <c r="U348" i="15"/>
  <c r="AE348" i="15"/>
  <c r="AD348" i="15"/>
  <c r="R350" i="15"/>
  <c r="G58" i="15"/>
  <c r="AA348" i="15"/>
  <c r="T330" i="15"/>
  <c r="T2516" i="15"/>
  <c r="F348" i="15"/>
  <c r="H348" i="15"/>
  <c r="I348" i="15"/>
  <c r="K348" i="15"/>
  <c r="O350" i="15"/>
  <c r="L348" i="15"/>
  <c r="B348" i="15"/>
  <c r="C348" i="15"/>
  <c r="E348" i="15"/>
  <c r="D57" i="15"/>
  <c r="B57" i="15"/>
  <c r="C57" i="15"/>
  <c r="D56" i="15"/>
  <c r="C56" i="15"/>
  <c r="B56" i="15"/>
  <c r="R348" i="15" l="1"/>
  <c r="Q352" i="15" s="1"/>
  <c r="AA352" i="15" s="1"/>
  <c r="D131" i="15"/>
  <c r="K129" i="15" s="1"/>
  <c r="K135" i="15" s="1"/>
  <c r="K141" i="15" s="1"/>
  <c r="O141" i="15" s="1"/>
  <c r="S141" i="15" s="1"/>
  <c r="K17" i="15" s="1"/>
  <c r="AG71" i="15" s="1"/>
  <c r="C131" i="15"/>
  <c r="J129" i="15" s="1"/>
  <c r="J135" i="15" s="1"/>
  <c r="J141" i="15" s="1"/>
  <c r="N141" i="15" s="1"/>
  <c r="R141" i="15" s="1"/>
  <c r="J17" i="15" s="1"/>
  <c r="AF71" i="15" s="1"/>
  <c r="F57" i="15"/>
  <c r="B135" i="15"/>
  <c r="J118" i="15" s="1"/>
  <c r="J3" i="15" s="1"/>
  <c r="K118" i="15" s="1"/>
  <c r="K3" i="15" s="1"/>
  <c r="G57" i="15"/>
  <c r="BT2" i="31"/>
  <c r="BT7" i="31" s="1"/>
  <c r="AE68" i="15"/>
  <c r="O348" i="15"/>
  <c r="N352" i="15" s="1"/>
  <c r="F56" i="15"/>
  <c r="G56" i="15"/>
  <c r="I129" i="15"/>
  <c r="I135" i="15" s="1"/>
  <c r="I141" i="15" s="1"/>
  <c r="M141" i="15" s="1"/>
  <c r="Q141" i="15" s="1"/>
  <c r="J128" i="15" l="1"/>
  <c r="J134" i="15" s="1"/>
  <c r="J140" i="15" s="1"/>
  <c r="N140" i="15" s="1"/>
  <c r="R140" i="15" s="1"/>
  <c r="I3" i="15" s="1"/>
  <c r="K128" i="15"/>
  <c r="K134" i="15" s="1"/>
  <c r="K140" i="15" s="1"/>
  <c r="O140" i="15" s="1"/>
  <c r="S140" i="15" s="1"/>
  <c r="K15" i="15" s="1"/>
  <c r="X352" i="15"/>
  <c r="V352" i="15"/>
  <c r="AE352" i="15"/>
  <c r="AD352" i="15"/>
  <c r="R354" i="15"/>
  <c r="Y352" i="15"/>
  <c r="U352" i="15"/>
  <c r="AB352" i="15"/>
  <c r="AG72" i="15"/>
  <c r="BU4" i="31"/>
  <c r="BU9" i="31" s="1"/>
  <c r="F131" i="15"/>
  <c r="AO85" i="15"/>
  <c r="I17" i="15"/>
  <c r="AE71" i="15" s="1"/>
  <c r="AE51" i="15" s="1"/>
  <c r="U74" i="15" s="1"/>
  <c r="AN85" i="15"/>
  <c r="B137" i="15"/>
  <c r="AF72" i="15"/>
  <c r="BU3" i="31"/>
  <c r="BU8" i="31" s="1"/>
  <c r="B352" i="15"/>
  <c r="C352" i="15"/>
  <c r="E352" i="15"/>
  <c r="F352" i="15"/>
  <c r="H352" i="15"/>
  <c r="I352" i="15"/>
  <c r="K352" i="15"/>
  <c r="O354" i="15"/>
  <c r="L352" i="15"/>
  <c r="AG68" i="15" l="1"/>
  <c r="AG51" i="15" s="1"/>
  <c r="W74" i="15" s="1"/>
  <c r="AG69" i="15"/>
  <c r="AG53" i="15" s="1"/>
  <c r="W76" i="15" s="1"/>
  <c r="J15" i="15"/>
  <c r="BT4" i="31"/>
  <c r="BT9" i="31" s="1"/>
  <c r="BT14" i="31" s="1"/>
  <c r="BT19" i="31" s="1"/>
  <c r="BP4" i="31" s="1"/>
  <c r="AN83" i="15"/>
  <c r="AO83" i="15"/>
  <c r="R352" i="15"/>
  <c r="Q356" i="15" s="1"/>
  <c r="V356" i="15" s="1"/>
  <c r="O352" i="15"/>
  <c r="N356" i="15" s="1"/>
  <c r="I356" i="15" s="1"/>
  <c r="AF68" i="15"/>
  <c r="AF51" i="15" s="1"/>
  <c r="J119" i="15"/>
  <c r="J5" i="15" s="1"/>
  <c r="K119" i="15" s="1"/>
  <c r="K5" i="15" s="1"/>
  <c r="I5" i="15"/>
  <c r="AE72" i="15"/>
  <c r="AE53" i="15" s="1"/>
  <c r="BU2" i="31"/>
  <c r="BU7" i="31" s="1"/>
  <c r="H120" i="15"/>
  <c r="I48" i="15" a="1"/>
  <c r="AF56" i="15" l="1"/>
  <c r="I47" i="15" a="1"/>
  <c r="J47" i="15" s="1"/>
  <c r="AF69" i="15"/>
  <c r="AF53" i="15" s="1"/>
  <c r="AG58" i="15" s="1"/>
  <c r="H118" i="15"/>
  <c r="BT3" i="31"/>
  <c r="BT8" i="31" s="1"/>
  <c r="BT13" i="31" s="1"/>
  <c r="BV17" i="31" s="1"/>
  <c r="BR2" i="31" s="1"/>
  <c r="BV14" i="31"/>
  <c r="BV12" i="31"/>
  <c r="BT12" i="31"/>
  <c r="BT17" i="31" s="1"/>
  <c r="BP2" i="31" s="1"/>
  <c r="AD356" i="15"/>
  <c r="X356" i="15"/>
  <c r="Y356" i="15"/>
  <c r="AA356" i="15"/>
  <c r="AB356" i="15"/>
  <c r="R358" i="15"/>
  <c r="AE356" i="15"/>
  <c r="U356" i="15"/>
  <c r="F356" i="15"/>
  <c r="AE56" i="15"/>
  <c r="AG56" i="15"/>
  <c r="V74" i="15"/>
  <c r="C356" i="15"/>
  <c r="B356" i="15"/>
  <c r="L356" i="15"/>
  <c r="E356" i="15"/>
  <c r="O358" i="15"/>
  <c r="K356" i="15"/>
  <c r="H356" i="15"/>
  <c r="U76" i="15"/>
  <c r="AF58" i="15"/>
  <c r="K48" i="15"/>
  <c r="J48" i="15"/>
  <c r="I48" i="15"/>
  <c r="I47" i="15" l="1"/>
  <c r="K47" i="15"/>
  <c r="B47" i="15" s="1" a="1"/>
  <c r="AE58" i="15"/>
  <c r="AE62" i="15" s="1"/>
  <c r="V76" i="15"/>
  <c r="B25" i="15" s="1"/>
  <c r="BV13" i="31"/>
  <c r="BT18" i="31"/>
  <c r="BP3" i="31" s="1"/>
  <c r="BV19" i="31"/>
  <c r="BR4" i="31" s="1"/>
  <c r="BV18" i="31"/>
  <c r="BR3" i="31" s="1"/>
  <c r="R356" i="15"/>
  <c r="Q360" i="15" s="1"/>
  <c r="V360" i="15" s="1"/>
  <c r="AF60" i="15"/>
  <c r="AG60" i="15"/>
  <c r="O356" i="15"/>
  <c r="N360" i="15" s="1"/>
  <c r="K360" i="15" s="1"/>
  <c r="AE60" i="15"/>
  <c r="B48" i="15" a="1"/>
  <c r="D48" i="15" s="1"/>
  <c r="AF64" i="15" l="1"/>
  <c r="AG62" i="15"/>
  <c r="AE66" i="15" s="1"/>
  <c r="AF62" i="15"/>
  <c r="BI14" i="31" a="1"/>
  <c r="BI16" i="31" s="1"/>
  <c r="BN2" i="31" s="1"/>
  <c r="BD8" i="31" a="1"/>
  <c r="BD8" i="31" s="1"/>
  <c r="AX8" i="31" s="1"/>
  <c r="BF8" i="31" a="1"/>
  <c r="BF8" i="31" s="1"/>
  <c r="AX26" i="31" s="1"/>
  <c r="BI4" i="31" a="1"/>
  <c r="BI6" i="31" s="1"/>
  <c r="BE8" i="31" a="1"/>
  <c r="BE9" i="31" s="1"/>
  <c r="AY17" i="31" s="1"/>
  <c r="AY19" i="31" s="1"/>
  <c r="AY21" i="31" s="1"/>
  <c r="AE64" i="15"/>
  <c r="Y360" i="15"/>
  <c r="AA360" i="15"/>
  <c r="AB360" i="15"/>
  <c r="U360" i="15"/>
  <c r="R362" i="15"/>
  <c r="AD360" i="15"/>
  <c r="X360" i="15"/>
  <c r="AE360" i="15"/>
  <c r="AG64" i="15"/>
  <c r="B48" i="15"/>
  <c r="B55" i="15" s="1"/>
  <c r="H360" i="15"/>
  <c r="L360" i="15"/>
  <c r="I360" i="15"/>
  <c r="C48" i="15"/>
  <c r="C55" i="15" s="1"/>
  <c r="F360" i="15"/>
  <c r="B360" i="15"/>
  <c r="O362" i="15"/>
  <c r="C360" i="15"/>
  <c r="E360" i="15"/>
  <c r="D47" i="15"/>
  <c r="B47" i="15"/>
  <c r="C47" i="15"/>
  <c r="D55" i="15"/>
  <c r="AG66" i="15" l="1"/>
  <c r="Y65" i="15" s="1"/>
  <c r="AF66" i="15"/>
  <c r="BI5" i="31"/>
  <c r="BI14" i="31"/>
  <c r="BL2" i="31" s="1"/>
  <c r="BI15" i="31"/>
  <c r="BM2" i="31" s="1"/>
  <c r="X376" i="31" s="1"/>
  <c r="BI4" i="31"/>
  <c r="BJ6" i="31" s="1"/>
  <c r="BE8" i="31"/>
  <c r="AX17" i="31" s="1"/>
  <c r="AX19" i="31" s="1"/>
  <c r="BF9" i="31"/>
  <c r="AY26" i="31" s="1"/>
  <c r="AY28" i="31" s="1"/>
  <c r="AY30" i="31" s="1"/>
  <c r="BF10" i="31"/>
  <c r="AZ26" i="31" s="1"/>
  <c r="AZ28" i="31" s="1"/>
  <c r="AZ30" i="31" s="1"/>
  <c r="BE10" i="31"/>
  <c r="AZ17" i="31" s="1"/>
  <c r="AZ19" i="31" s="1"/>
  <c r="AZ21" i="31" s="1"/>
  <c r="BD10" i="31"/>
  <c r="AZ8" i="31" s="1"/>
  <c r="AZ10" i="31" s="1"/>
  <c r="AZ12" i="31" s="1"/>
  <c r="BD9" i="31"/>
  <c r="AY8" i="31" s="1"/>
  <c r="AY10" i="31" s="1"/>
  <c r="AY12" i="31" s="1"/>
  <c r="Z64" i="15"/>
  <c r="R360" i="15"/>
  <c r="Q364" i="15" s="1"/>
  <c r="AB364" i="15" s="1"/>
  <c r="U64" i="15"/>
  <c r="AA64" i="15"/>
  <c r="Y64" i="15"/>
  <c r="U65" i="15"/>
  <c r="Y66" i="15"/>
  <c r="O360" i="15"/>
  <c r="N364" i="15" s="1"/>
  <c r="F364" i="15" s="1"/>
  <c r="AA65" i="15"/>
  <c r="U66" i="15"/>
  <c r="AA66" i="15"/>
  <c r="Z66" i="15"/>
  <c r="B54" i="15"/>
  <c r="D54" i="15"/>
  <c r="C54" i="15"/>
  <c r="BJ2" i="31"/>
  <c r="AX10" i="31"/>
  <c r="BK2" i="31"/>
  <c r="F55" i="15"/>
  <c r="AX28" i="31"/>
  <c r="G55" i="15"/>
  <c r="X489" i="31"/>
  <c r="X89" i="31"/>
  <c r="X510" i="31"/>
  <c r="AE464" i="31"/>
  <c r="X37" i="31"/>
  <c r="X389" i="31"/>
  <c r="X325" i="31"/>
  <c r="X261" i="31"/>
  <c r="AE502" i="31"/>
  <c r="X275" i="31"/>
  <c r="X508" i="31"/>
  <c r="X352" i="31"/>
  <c r="X288" i="31"/>
  <c r="X31" i="31"/>
  <c r="AE492" i="31"/>
  <c r="AE428" i="31"/>
  <c r="X383" i="31"/>
  <c r="X319" i="31"/>
  <c r="X63" i="31"/>
  <c r="X507" i="31"/>
  <c r="X475" i="31"/>
  <c r="X443" i="31"/>
  <c r="X411" i="31"/>
  <c r="X158" i="31"/>
  <c r="X94" i="31"/>
  <c r="X29" i="31"/>
  <c r="AE491" i="31"/>
  <c r="AE459" i="31"/>
  <c r="X253" i="31"/>
  <c r="X189" i="31"/>
  <c r="X125" i="31"/>
  <c r="X61" i="31"/>
  <c r="X43" i="31"/>
  <c r="X356" i="31"/>
  <c r="X292" i="31"/>
  <c r="X228" i="31"/>
  <c r="X164" i="31"/>
  <c r="X100" i="31"/>
  <c r="AE498" i="31"/>
  <c r="AE434" i="31"/>
  <c r="X395" i="31"/>
  <c r="X331" i="31"/>
  <c r="X267" i="31"/>
  <c r="X203" i="31"/>
  <c r="X139" i="31"/>
  <c r="X75" i="31"/>
  <c r="AE11" i="31"/>
  <c r="X481" i="31"/>
  <c r="X449" i="31"/>
  <c r="X417" i="31"/>
  <c r="X362" i="31"/>
  <c r="X298" i="31"/>
  <c r="X234" i="31"/>
  <c r="X170" i="31"/>
  <c r="X106" i="31"/>
  <c r="X41" i="31"/>
  <c r="AE497" i="31"/>
  <c r="AE465" i="31"/>
  <c r="AE433" i="31"/>
  <c r="X393" i="31"/>
  <c r="X329" i="31"/>
  <c r="X265" i="31"/>
  <c r="X201" i="31"/>
  <c r="X137" i="31"/>
  <c r="X73" i="31"/>
  <c r="X9" i="31"/>
  <c r="X300" i="31"/>
  <c r="X504" i="31"/>
  <c r="X472" i="31"/>
  <c r="X440" i="31"/>
  <c r="X408" i="31"/>
  <c r="X344" i="31"/>
  <c r="X280" i="31"/>
  <c r="X216" i="31"/>
  <c r="X152" i="31"/>
  <c r="X88" i="31"/>
  <c r="X23" i="31"/>
  <c r="AE488" i="31"/>
  <c r="AE456" i="31"/>
  <c r="AE424" i="31"/>
  <c r="X375" i="31"/>
  <c r="X311" i="31"/>
  <c r="X247" i="31"/>
  <c r="X183" i="31"/>
  <c r="X119" i="31"/>
  <c r="X55" i="31"/>
  <c r="X503" i="31"/>
  <c r="X471" i="31"/>
  <c r="X439" i="31"/>
  <c r="X406" i="31"/>
  <c r="X342" i="31"/>
  <c r="X278" i="31"/>
  <c r="X214" i="31"/>
  <c r="X150" i="31"/>
  <c r="X86" i="31"/>
  <c r="X21" i="31"/>
  <c r="AE487" i="31"/>
  <c r="AE455" i="31"/>
  <c r="AE423" i="31"/>
  <c r="X373" i="31"/>
  <c r="X309" i="31"/>
  <c r="X245" i="31"/>
  <c r="X181" i="31"/>
  <c r="X117" i="31"/>
  <c r="X53" i="31"/>
  <c r="X506" i="31"/>
  <c r="X474" i="31"/>
  <c r="X442" i="31"/>
  <c r="X410" i="31"/>
  <c r="X348" i="31"/>
  <c r="X284" i="31"/>
  <c r="X220" i="31"/>
  <c r="X156" i="31"/>
  <c r="X92" i="31"/>
  <c r="X27" i="31"/>
  <c r="AE494" i="31"/>
  <c r="AE462" i="31"/>
  <c r="AE430" i="31"/>
  <c r="X387" i="31"/>
  <c r="X323" i="31"/>
  <c r="X259" i="31"/>
  <c r="X195" i="31"/>
  <c r="X131" i="31"/>
  <c r="X67" i="31"/>
  <c r="X509" i="31"/>
  <c r="X477" i="31"/>
  <c r="X445" i="31"/>
  <c r="X413" i="31"/>
  <c r="X354" i="31"/>
  <c r="X290" i="31"/>
  <c r="X226" i="31"/>
  <c r="X162" i="31"/>
  <c r="X98" i="31"/>
  <c r="X33" i="31"/>
  <c r="AE493" i="31"/>
  <c r="AE461" i="31"/>
  <c r="AE429" i="31"/>
  <c r="X385" i="31"/>
  <c r="X321" i="31"/>
  <c r="X257" i="31"/>
  <c r="X193" i="31"/>
  <c r="X129" i="31"/>
  <c r="X65" i="31"/>
  <c r="X108" i="31"/>
  <c r="X18" i="31"/>
  <c r="X2" i="31"/>
  <c r="X500" i="31"/>
  <c r="X468" i="31"/>
  <c r="X436" i="31"/>
  <c r="X400" i="31"/>
  <c r="X336" i="31"/>
  <c r="X272" i="31"/>
  <c r="X208" i="31"/>
  <c r="X144" i="31"/>
  <c r="X80" i="31"/>
  <c r="X15" i="31"/>
  <c r="AE484" i="31"/>
  <c r="AE452" i="31"/>
  <c r="AE420" i="31"/>
  <c r="X367" i="31"/>
  <c r="X303" i="31"/>
  <c r="X239" i="31"/>
  <c r="X175" i="31"/>
  <c r="X111" i="31"/>
  <c r="X47" i="31"/>
  <c r="X499" i="31"/>
  <c r="X467" i="31"/>
  <c r="X435" i="31"/>
  <c r="X398" i="31"/>
  <c r="X334" i="31"/>
  <c r="X270" i="31"/>
  <c r="X206" i="31"/>
  <c r="X142" i="31"/>
  <c r="X78" i="31"/>
  <c r="X13" i="31"/>
  <c r="AE483" i="31"/>
  <c r="AE451" i="31"/>
  <c r="AE419" i="31"/>
  <c r="X365" i="31"/>
  <c r="X301" i="31"/>
  <c r="X237" i="31"/>
  <c r="X173" i="31"/>
  <c r="X109" i="31"/>
  <c r="X45" i="31"/>
  <c r="X502" i="31"/>
  <c r="X470" i="31"/>
  <c r="X438" i="31"/>
  <c r="X404" i="31"/>
  <c r="X340" i="31"/>
  <c r="X276" i="31"/>
  <c r="X212" i="31"/>
  <c r="X148" i="31"/>
  <c r="X84" i="31"/>
  <c r="X19" i="31"/>
  <c r="AE490" i="31"/>
  <c r="AE458" i="31"/>
  <c r="AE426" i="31"/>
  <c r="X379" i="31"/>
  <c r="X315" i="31"/>
  <c r="X251" i="31"/>
  <c r="X187" i="31"/>
  <c r="X123" i="31"/>
  <c r="X59" i="31"/>
  <c r="X505" i="31"/>
  <c r="X473" i="31"/>
  <c r="X441" i="31"/>
  <c r="X409" i="31"/>
  <c r="X346" i="31"/>
  <c r="X282" i="31"/>
  <c r="X218" i="31"/>
  <c r="X154" i="31"/>
  <c r="X90" i="31"/>
  <c r="X25" i="31"/>
  <c r="AE489" i="31"/>
  <c r="AE457" i="31"/>
  <c r="AE425" i="31"/>
  <c r="X377" i="31"/>
  <c r="X313" i="31"/>
  <c r="X249" i="31"/>
  <c r="X185" i="31"/>
  <c r="X121" i="31"/>
  <c r="X57" i="31"/>
  <c r="X172" i="31"/>
  <c r="X83" i="31"/>
  <c r="AE3" i="31"/>
  <c r="X496" i="31"/>
  <c r="X464" i="31"/>
  <c r="X432" i="31"/>
  <c r="X392" i="31"/>
  <c r="X328" i="31"/>
  <c r="X264" i="31"/>
  <c r="X200" i="31"/>
  <c r="X136" i="31"/>
  <c r="X72" i="31"/>
  <c r="X8" i="31"/>
  <c r="AE480" i="31"/>
  <c r="AE448" i="31"/>
  <c r="AE416" i="31"/>
  <c r="X359" i="31"/>
  <c r="X295" i="31"/>
  <c r="X231" i="31"/>
  <c r="X167" i="31"/>
  <c r="X103" i="31"/>
  <c r="X38" i="31"/>
  <c r="X495" i="31"/>
  <c r="X463" i="31"/>
  <c r="X431" i="31"/>
  <c r="X390" i="31"/>
  <c r="X326" i="31"/>
  <c r="X262" i="31"/>
  <c r="X198" i="31"/>
  <c r="X134" i="31"/>
  <c r="X70" i="31"/>
  <c r="X6" i="31"/>
  <c r="AE479" i="31"/>
  <c r="AE447" i="31"/>
  <c r="AE415" i="31"/>
  <c r="X357" i="31"/>
  <c r="X293" i="31"/>
  <c r="X229" i="31"/>
  <c r="X165" i="31"/>
  <c r="X101" i="31"/>
  <c r="X36" i="31"/>
  <c r="X498" i="31"/>
  <c r="X466" i="31"/>
  <c r="X434" i="31"/>
  <c r="X396" i="31"/>
  <c r="X332" i="31"/>
  <c r="X268" i="31"/>
  <c r="X204" i="31"/>
  <c r="X140" i="31"/>
  <c r="X76" i="31"/>
  <c r="X11" i="31"/>
  <c r="AE486" i="31"/>
  <c r="AE454" i="31"/>
  <c r="AE422" i="31"/>
  <c r="X371" i="31"/>
  <c r="X307" i="31"/>
  <c r="X243" i="31"/>
  <c r="X179" i="31"/>
  <c r="X115" i="31"/>
  <c r="X51" i="31"/>
  <c r="X501" i="31"/>
  <c r="X469" i="31"/>
  <c r="X437" i="31"/>
  <c r="X402" i="31"/>
  <c r="X338" i="31"/>
  <c r="X274" i="31"/>
  <c r="X210" i="31"/>
  <c r="X146" i="31"/>
  <c r="X82" i="31"/>
  <c r="X17" i="31"/>
  <c r="AE485" i="31"/>
  <c r="AE453" i="31"/>
  <c r="AE421" i="31"/>
  <c r="X369" i="31"/>
  <c r="X305" i="31"/>
  <c r="X241" i="31"/>
  <c r="X177" i="31"/>
  <c r="X113" i="31"/>
  <c r="X49" i="31"/>
  <c r="X3" i="31"/>
  <c r="X492" i="31"/>
  <c r="X460" i="31"/>
  <c r="X428" i="31"/>
  <c r="X384" i="31"/>
  <c r="X320" i="31"/>
  <c r="X256" i="31"/>
  <c r="X192" i="31"/>
  <c r="X128" i="31"/>
  <c r="X64" i="31"/>
  <c r="AE508" i="31"/>
  <c r="AE476" i="31"/>
  <c r="AE444" i="31"/>
  <c r="AE412" i="31"/>
  <c r="X351" i="31"/>
  <c r="X287" i="31"/>
  <c r="X223" i="31"/>
  <c r="X159" i="31"/>
  <c r="X95" i="31"/>
  <c r="X30" i="31"/>
  <c r="X491" i="31"/>
  <c r="X459" i="31"/>
  <c r="X427" i="31"/>
  <c r="X382" i="31"/>
  <c r="X318" i="31"/>
  <c r="X254" i="31"/>
  <c r="X190" i="31"/>
  <c r="X126" i="31"/>
  <c r="X62" i="31"/>
  <c r="AE507" i="31"/>
  <c r="AE475" i="31"/>
  <c r="AE443" i="31"/>
  <c r="AE411" i="31"/>
  <c r="X349" i="31"/>
  <c r="X285" i="31"/>
  <c r="X221" i="31"/>
  <c r="X157" i="31"/>
  <c r="X93" i="31"/>
  <c r="X28" i="31"/>
  <c r="X494" i="31"/>
  <c r="X462" i="31"/>
  <c r="X430" i="31"/>
  <c r="X388" i="31"/>
  <c r="X324" i="31"/>
  <c r="X260" i="31"/>
  <c r="X196" i="31"/>
  <c r="X132" i="31"/>
  <c r="X68" i="31"/>
  <c r="X4" i="31"/>
  <c r="AE482" i="31"/>
  <c r="AE450" i="31"/>
  <c r="AE418" i="31"/>
  <c r="X363" i="31"/>
  <c r="X299" i="31"/>
  <c r="X235" i="31"/>
  <c r="X171" i="31"/>
  <c r="X107" i="31"/>
  <c r="X42" i="31"/>
  <c r="X497" i="31"/>
  <c r="X465" i="31"/>
  <c r="X433" i="31"/>
  <c r="X394" i="31"/>
  <c r="X330" i="31"/>
  <c r="X266" i="31"/>
  <c r="X202" i="31"/>
  <c r="X138" i="31"/>
  <c r="X74" i="31"/>
  <c r="X10" i="31"/>
  <c r="AE481" i="31"/>
  <c r="AE449" i="31"/>
  <c r="AE417" i="31"/>
  <c r="X361" i="31"/>
  <c r="X297" i="31"/>
  <c r="X233" i="31"/>
  <c r="X169" i="31"/>
  <c r="X105" i="31"/>
  <c r="X40" i="31"/>
  <c r="X242" i="31"/>
  <c r="X337" i="31"/>
  <c r="X178" i="31"/>
  <c r="X401" i="31"/>
  <c r="X273" i="31"/>
  <c r="X114" i="31"/>
  <c r="X209" i="31"/>
  <c r="AE469" i="31"/>
  <c r="X16" i="31"/>
  <c r="X370" i="31"/>
  <c r="X50" i="31"/>
  <c r="X145" i="31"/>
  <c r="AE501" i="31"/>
  <c r="X306" i="31"/>
  <c r="X81" i="31"/>
  <c r="X453" i="31"/>
  <c r="AE437" i="31"/>
  <c r="BI2" i="31"/>
  <c r="BJ4" i="31"/>
  <c r="X135" i="31" l="1"/>
  <c r="X166" i="31"/>
  <c r="X34" i="31"/>
  <c r="AE466" i="31"/>
  <c r="X414" i="31"/>
  <c r="X317" i="31"/>
  <c r="X222" i="31"/>
  <c r="X127" i="31"/>
  <c r="X96" i="31"/>
  <c r="X44" i="31"/>
  <c r="X7" i="31"/>
  <c r="X355" i="31"/>
  <c r="X446" i="31"/>
  <c r="X381" i="31"/>
  <c r="X286" i="31"/>
  <c r="X191" i="31"/>
  <c r="X160" i="31"/>
  <c r="X236" i="31"/>
  <c r="X71" i="31"/>
  <c r="X35" i="31"/>
  <c r="X478" i="31"/>
  <c r="AE427" i="31"/>
  <c r="X350" i="31"/>
  <c r="X255" i="31"/>
  <c r="X224" i="31"/>
  <c r="X450" i="31"/>
  <c r="X421" i="31"/>
  <c r="X133" i="31"/>
  <c r="X230" i="31"/>
  <c r="X39" i="31"/>
  <c r="AE467" i="31"/>
  <c r="X147" i="31"/>
  <c r="X197" i="31"/>
  <c r="X294" i="31"/>
  <c r="X480" i="31"/>
  <c r="AE436" i="31"/>
  <c r="AE441" i="31"/>
  <c r="X149" i="31"/>
  <c r="X199" i="31"/>
  <c r="X58" i="31"/>
  <c r="AE460" i="31"/>
  <c r="X476" i="31"/>
  <c r="X418" i="31"/>
  <c r="X102" i="31"/>
  <c r="AE432" i="31"/>
  <c r="X186" i="31"/>
  <c r="Z65" i="15"/>
  <c r="X91" i="31"/>
  <c r="X219" i="31"/>
  <c r="AD12" i="31"/>
  <c r="AD11" i="31"/>
  <c r="X308" i="31"/>
  <c r="X339" i="31"/>
  <c r="X180" i="31"/>
  <c r="X454" i="31"/>
  <c r="X205" i="31"/>
  <c r="X479" i="31"/>
  <c r="X448" i="31"/>
  <c r="X457" i="31"/>
  <c r="X397" i="31"/>
  <c r="AE496" i="31"/>
  <c r="AE409" i="31"/>
  <c r="X155" i="31"/>
  <c r="AE435" i="31"/>
  <c r="AE2" i="31"/>
  <c r="X104" i="31"/>
  <c r="AE505" i="31"/>
  <c r="X52" i="31"/>
  <c r="X14" i="31"/>
  <c r="X143" i="31"/>
  <c r="X32" i="31"/>
  <c r="AE12" i="31"/>
  <c r="AQ12" i="31" s="1"/>
  <c r="X116" i="31"/>
  <c r="X483" i="31"/>
  <c r="AE499" i="31"/>
  <c r="X48" i="31"/>
  <c r="X403" i="31"/>
  <c r="X482" i="31"/>
  <c r="AE431" i="31"/>
  <c r="X358" i="31"/>
  <c r="X263" i="31"/>
  <c r="X168" i="31"/>
  <c r="X153" i="31"/>
  <c r="X250" i="31"/>
  <c r="X283" i="31"/>
  <c r="X486" i="31"/>
  <c r="X110" i="31"/>
  <c r="X112" i="31"/>
  <c r="X412" i="31"/>
  <c r="AE438" i="31"/>
  <c r="X5" i="31"/>
  <c r="AE463" i="31"/>
  <c r="X415" i="31"/>
  <c r="X327" i="31"/>
  <c r="X296" i="31"/>
  <c r="X281" i="31"/>
  <c r="X314" i="31"/>
  <c r="AE410" i="31"/>
  <c r="X12" i="31"/>
  <c r="X302" i="31"/>
  <c r="X304" i="31"/>
  <c r="X444" i="31"/>
  <c r="AE470" i="31"/>
  <c r="X69" i="31"/>
  <c r="AE495" i="31"/>
  <c r="X447" i="31"/>
  <c r="X391" i="31"/>
  <c r="X360" i="31"/>
  <c r="X345" i="31"/>
  <c r="X378" i="31"/>
  <c r="AE506" i="31"/>
  <c r="X77" i="31"/>
  <c r="X419" i="31"/>
  <c r="X232" i="31"/>
  <c r="X24" i="31"/>
  <c r="AE473" i="31"/>
  <c r="X425" i="31"/>
  <c r="X347" i="31"/>
  <c r="X244" i="31"/>
  <c r="X141" i="31"/>
  <c r="X46" i="31"/>
  <c r="X79" i="31"/>
  <c r="AE510" i="31"/>
  <c r="X487" i="31"/>
  <c r="AE442" i="31"/>
  <c r="X372" i="31"/>
  <c r="X269" i="31"/>
  <c r="X174" i="31"/>
  <c r="X207" i="31"/>
  <c r="X289" i="31"/>
  <c r="X416" i="31"/>
  <c r="X217" i="31"/>
  <c r="X122" i="31"/>
  <c r="X26" i="31"/>
  <c r="AE474" i="31"/>
  <c r="X422" i="31"/>
  <c r="X333" i="31"/>
  <c r="X238" i="31"/>
  <c r="X335" i="31"/>
  <c r="X322" i="31"/>
  <c r="X184" i="31"/>
  <c r="AE439" i="31"/>
  <c r="AE445" i="31"/>
  <c r="X85" i="31"/>
  <c r="X455" i="31"/>
  <c r="X451" i="31"/>
  <c r="X399" i="31"/>
  <c r="X225" i="31"/>
  <c r="X60" i="31"/>
  <c r="X279" i="31"/>
  <c r="X458" i="31"/>
  <c r="X343" i="31"/>
  <c r="X99" i="31"/>
  <c r="AE471" i="31"/>
  <c r="X366" i="31"/>
  <c r="X271" i="31"/>
  <c r="X364" i="31"/>
  <c r="X291" i="31"/>
  <c r="X246" i="31"/>
  <c r="X368" i="31"/>
  <c r="AE477" i="31"/>
  <c r="X124" i="31"/>
  <c r="X310" i="31"/>
  <c r="X484" i="31"/>
  <c r="X258" i="31"/>
  <c r="X426" i="31"/>
  <c r="BJ5" i="31"/>
  <c r="BK7" i="31" s="1" a="1"/>
  <c r="BK8" i="31" s="1"/>
  <c r="AE504" i="31"/>
  <c r="X176" i="31"/>
  <c r="X485" i="31"/>
  <c r="X353" i="31"/>
  <c r="X386" i="31"/>
  <c r="AE478" i="31"/>
  <c r="X490" i="31"/>
  <c r="AE503" i="31"/>
  <c r="X151" i="31"/>
  <c r="X424" i="31"/>
  <c r="X240" i="31"/>
  <c r="X211" i="31"/>
  <c r="AE413" i="31"/>
  <c r="X429" i="31"/>
  <c r="AE43" i="31"/>
  <c r="X20" i="31"/>
  <c r="X54" i="31"/>
  <c r="X215" i="31"/>
  <c r="X456" i="31"/>
  <c r="AE468" i="31"/>
  <c r="X420" i="31"/>
  <c r="X97" i="31"/>
  <c r="X130" i="31"/>
  <c r="X163" i="31"/>
  <c r="X188" i="31"/>
  <c r="X341" i="31"/>
  <c r="X374" i="31"/>
  <c r="X407" i="31"/>
  <c r="AE500" i="31"/>
  <c r="X452" i="31"/>
  <c r="X161" i="31"/>
  <c r="X194" i="31"/>
  <c r="X227" i="31"/>
  <c r="X252" i="31"/>
  <c r="X405" i="31"/>
  <c r="X423" i="31"/>
  <c r="AE440" i="31"/>
  <c r="AE509" i="31"/>
  <c r="X461" i="31"/>
  <c r="AE414" i="31"/>
  <c r="X316" i="31"/>
  <c r="X213" i="31"/>
  <c r="X118" i="31"/>
  <c r="X22" i="31"/>
  <c r="AE472" i="31"/>
  <c r="X66" i="31"/>
  <c r="X493" i="31"/>
  <c r="AE446" i="31"/>
  <c r="X380" i="31"/>
  <c r="X277" i="31"/>
  <c r="X182" i="31"/>
  <c r="X87" i="31"/>
  <c r="X248" i="31"/>
  <c r="X56" i="31"/>
  <c r="X120" i="31"/>
  <c r="X488" i="31"/>
  <c r="X312" i="31"/>
  <c r="AX25" i="31"/>
  <c r="AX16" i="31"/>
  <c r="AX7" i="31"/>
  <c r="W70" i="15"/>
  <c r="U69" i="15"/>
  <c r="U364" i="15"/>
  <c r="V364" i="15"/>
  <c r="AA364" i="15"/>
  <c r="Y364" i="15"/>
  <c r="R366" i="15"/>
  <c r="X364" i="15"/>
  <c r="AE364" i="15"/>
  <c r="AD364" i="15"/>
  <c r="C364" i="15"/>
  <c r="E364" i="15"/>
  <c r="W69" i="15"/>
  <c r="V70" i="15"/>
  <c r="V69" i="15"/>
  <c r="U70" i="15"/>
  <c r="W68" i="15"/>
  <c r="L364" i="15"/>
  <c r="K364" i="15"/>
  <c r="U68" i="15"/>
  <c r="B364" i="15"/>
  <c r="O366" i="15"/>
  <c r="I364" i="15"/>
  <c r="V68" i="15"/>
  <c r="H364" i="15"/>
  <c r="AY7" i="31"/>
  <c r="AX12" i="31"/>
  <c r="AZ7" i="31" s="1"/>
  <c r="AX21" i="31"/>
  <c r="AZ16" i="31" s="1"/>
  <c r="AY16" i="31"/>
  <c r="AX30" i="31"/>
  <c r="AZ25" i="31" s="1"/>
  <c r="AY25" i="31"/>
  <c r="G54" i="15"/>
  <c r="AD43" i="31"/>
  <c r="AD478" i="31"/>
  <c r="AD446" i="31"/>
  <c r="AQ446" i="31" s="1"/>
  <c r="AD414" i="31"/>
  <c r="AD485" i="31"/>
  <c r="AQ485" i="31" s="1"/>
  <c r="AD453" i="31"/>
  <c r="AQ453" i="31" s="1"/>
  <c r="AD421" i="31"/>
  <c r="AQ421" i="31" s="1"/>
  <c r="AD492" i="31"/>
  <c r="AQ492" i="31" s="1"/>
  <c r="AD460" i="31"/>
  <c r="AD428" i="31"/>
  <c r="AQ428" i="31" s="1"/>
  <c r="AD499" i="31"/>
  <c r="AD467" i="31"/>
  <c r="AQ467" i="31" s="1"/>
  <c r="AD435" i="31"/>
  <c r="AQ435" i="31" s="1"/>
  <c r="W2" i="31"/>
  <c r="AP2" i="31" s="1"/>
  <c r="W451" i="31"/>
  <c r="AP451" i="31" s="1"/>
  <c r="W387" i="31"/>
  <c r="AP387" i="31" s="1"/>
  <c r="W323" i="31"/>
  <c r="AP323" i="31" s="1"/>
  <c r="W259" i="31"/>
  <c r="AP259" i="31" s="1"/>
  <c r="W195" i="31"/>
  <c r="AP195" i="31" s="1"/>
  <c r="W131" i="31"/>
  <c r="AP131" i="31" s="1"/>
  <c r="W67" i="31"/>
  <c r="AP67" i="31" s="1"/>
  <c r="W504" i="31"/>
  <c r="AP504" i="31" s="1"/>
  <c r="W440" i="31"/>
  <c r="AP440" i="31" s="1"/>
  <c r="W376" i="31"/>
  <c r="AP376" i="31" s="1"/>
  <c r="W312" i="31"/>
  <c r="W248" i="31"/>
  <c r="W184" i="31"/>
  <c r="W120" i="31"/>
  <c r="W56" i="31"/>
  <c r="W501" i="31"/>
  <c r="AP501" i="31" s="1"/>
  <c r="W437" i="31"/>
  <c r="AP437" i="31" s="1"/>
  <c r="W373" i="31"/>
  <c r="AP373" i="31" s="1"/>
  <c r="W309" i="31"/>
  <c r="AP309" i="31" s="1"/>
  <c r="W245" i="31"/>
  <c r="AP245" i="31" s="1"/>
  <c r="W181" i="31"/>
  <c r="AP181" i="31" s="1"/>
  <c r="W117" i="31"/>
  <c r="AP117" i="31" s="1"/>
  <c r="W53" i="31"/>
  <c r="AP53" i="31" s="1"/>
  <c r="W498" i="31"/>
  <c r="AP498" i="31" s="1"/>
  <c r="W434" i="31"/>
  <c r="AP434" i="31" s="1"/>
  <c r="W370" i="31"/>
  <c r="AP370" i="31" s="1"/>
  <c r="W306" i="31"/>
  <c r="AP306" i="31" s="1"/>
  <c r="W242" i="31"/>
  <c r="AP242" i="31" s="1"/>
  <c r="W178" i="31"/>
  <c r="AP178" i="31" s="1"/>
  <c r="W114" i="31"/>
  <c r="AP114" i="31" s="1"/>
  <c r="W50" i="31"/>
  <c r="AP50" i="31" s="1"/>
  <c r="W487" i="31"/>
  <c r="W423" i="31"/>
  <c r="AP423" i="31" s="1"/>
  <c r="W359" i="31"/>
  <c r="AP359" i="31" s="1"/>
  <c r="W295" i="31"/>
  <c r="AP295" i="31" s="1"/>
  <c r="W231" i="31"/>
  <c r="AP231" i="31" s="1"/>
  <c r="W167" i="31"/>
  <c r="AP167" i="31" s="1"/>
  <c r="W103" i="31"/>
  <c r="AP103" i="31" s="1"/>
  <c r="W39" i="31"/>
  <c r="AP39" i="31" s="1"/>
  <c r="W484" i="31"/>
  <c r="W420" i="31"/>
  <c r="W356" i="31"/>
  <c r="AP356" i="31" s="1"/>
  <c r="W292" i="31"/>
  <c r="AP292" i="31" s="1"/>
  <c r="W228" i="31"/>
  <c r="AP228" i="31" s="1"/>
  <c r="W164" i="31"/>
  <c r="AP164" i="31" s="1"/>
  <c r="W100" i="31"/>
  <c r="AP100" i="31" s="1"/>
  <c r="W36" i="31"/>
  <c r="AP36" i="31" s="1"/>
  <c r="W481" i="31"/>
  <c r="AP481" i="31" s="1"/>
  <c r="W417" i="31"/>
  <c r="AP417" i="31" s="1"/>
  <c r="W353" i="31"/>
  <c r="AD506" i="31"/>
  <c r="AD474" i="31"/>
  <c r="AD442" i="31"/>
  <c r="AD410" i="31"/>
  <c r="AD481" i="31"/>
  <c r="AQ481" i="31" s="1"/>
  <c r="AD449" i="31"/>
  <c r="AQ449" i="31" s="1"/>
  <c r="AD417" i="31"/>
  <c r="AQ417" i="31" s="1"/>
  <c r="AD488" i="31"/>
  <c r="AQ488" i="31" s="1"/>
  <c r="AD456" i="31"/>
  <c r="AQ456" i="31" s="1"/>
  <c r="AD424" i="31"/>
  <c r="AQ424" i="31" s="1"/>
  <c r="AD495" i="31"/>
  <c r="AD463" i="31"/>
  <c r="AD431" i="31"/>
  <c r="W507" i="31"/>
  <c r="AP507" i="31" s="1"/>
  <c r="W443" i="31"/>
  <c r="AP443" i="31" s="1"/>
  <c r="W379" i="31"/>
  <c r="AP379" i="31" s="1"/>
  <c r="W315" i="31"/>
  <c r="AP315" i="31" s="1"/>
  <c r="W251" i="31"/>
  <c r="AP251" i="31" s="1"/>
  <c r="W187" i="31"/>
  <c r="AP187" i="31" s="1"/>
  <c r="W123" i="31"/>
  <c r="AP123" i="31" s="1"/>
  <c r="W59" i="31"/>
  <c r="AP59" i="31" s="1"/>
  <c r="W496" i="31"/>
  <c r="AP496" i="31" s="1"/>
  <c r="W432" i="31"/>
  <c r="AP432" i="31" s="1"/>
  <c r="W368" i="31"/>
  <c r="W304" i="31"/>
  <c r="AP304" i="31" s="1"/>
  <c r="W240" i="31"/>
  <c r="W176" i="31"/>
  <c r="W112" i="31"/>
  <c r="AP112" i="31" s="1"/>
  <c r="W48" i="31"/>
  <c r="W493" i="31"/>
  <c r="W429" i="31"/>
  <c r="W365" i="31"/>
  <c r="AP365" i="31" s="1"/>
  <c r="W301" i="31"/>
  <c r="AP301" i="31" s="1"/>
  <c r="W237" i="31"/>
  <c r="AP237" i="31" s="1"/>
  <c r="W173" i="31"/>
  <c r="AP173" i="31" s="1"/>
  <c r="W109" i="31"/>
  <c r="AP109" i="31" s="1"/>
  <c r="W45" i="31"/>
  <c r="AP45" i="31" s="1"/>
  <c r="W490" i="31"/>
  <c r="AP490" i="31" s="1"/>
  <c r="W426" i="31"/>
  <c r="AP426" i="31" s="1"/>
  <c r="W362" i="31"/>
  <c r="AP362" i="31" s="1"/>
  <c r="W298" i="31"/>
  <c r="AP298" i="31" s="1"/>
  <c r="W234" i="31"/>
  <c r="AP234" i="31" s="1"/>
  <c r="W170" i="31"/>
  <c r="AP170" i="31" s="1"/>
  <c r="W106" i="31"/>
  <c r="AP106" i="31" s="1"/>
  <c r="W42" i="31"/>
  <c r="AP42" i="31" s="1"/>
  <c r="W479" i="31"/>
  <c r="AP479" i="31" s="1"/>
  <c r="W415" i="31"/>
  <c r="AP415" i="31" s="1"/>
  <c r="W351" i="31"/>
  <c r="AP351" i="31" s="1"/>
  <c r="W287" i="31"/>
  <c r="AP287" i="31" s="1"/>
  <c r="W223" i="31"/>
  <c r="AP223" i="31" s="1"/>
  <c r="W159" i="31"/>
  <c r="AP159" i="31" s="1"/>
  <c r="W95" i="31"/>
  <c r="AP95" i="31" s="1"/>
  <c r="W31" i="31"/>
  <c r="AP31" i="31" s="1"/>
  <c r="W476" i="31"/>
  <c r="AP476" i="31" s="1"/>
  <c r="W412" i="31"/>
  <c r="W348" i="31"/>
  <c r="AP348" i="31" s="1"/>
  <c r="W284" i="31"/>
  <c r="AP284" i="31" s="1"/>
  <c r="W220" i="31"/>
  <c r="AP220" i="31" s="1"/>
  <c r="W156" i="31"/>
  <c r="AP156" i="31" s="1"/>
  <c r="W92" i="31"/>
  <c r="AP92" i="31" s="1"/>
  <c r="W28" i="31"/>
  <c r="AP28" i="31" s="1"/>
  <c r="W473" i="31"/>
  <c r="AP473" i="31" s="1"/>
  <c r="W409" i="31"/>
  <c r="AP409" i="31" s="1"/>
  <c r="W345" i="31"/>
  <c r="AP345" i="31" s="1"/>
  <c r="AD502" i="31"/>
  <c r="AQ502" i="31" s="1"/>
  <c r="AD470" i="31"/>
  <c r="AD438" i="31"/>
  <c r="AD509" i="31"/>
  <c r="AD477" i="31"/>
  <c r="AD445" i="31"/>
  <c r="AD413" i="31"/>
  <c r="AD484" i="31"/>
  <c r="AQ484" i="31" s="1"/>
  <c r="AD452" i="31"/>
  <c r="AQ452" i="31" s="1"/>
  <c r="AD420" i="31"/>
  <c r="AQ420" i="31" s="1"/>
  <c r="AD491" i="31"/>
  <c r="AQ491" i="31" s="1"/>
  <c r="AD459" i="31"/>
  <c r="AQ459" i="31" s="1"/>
  <c r="AD427" i="31"/>
  <c r="AQ427" i="31" s="1"/>
  <c r="W499" i="31"/>
  <c r="AP499" i="31" s="1"/>
  <c r="W435" i="31"/>
  <c r="AP435" i="31" s="1"/>
  <c r="W371" i="31"/>
  <c r="AP371" i="31" s="1"/>
  <c r="W307" i="31"/>
  <c r="AP307" i="31" s="1"/>
  <c r="W243" i="31"/>
  <c r="AP243" i="31" s="1"/>
  <c r="W179" i="31"/>
  <c r="AP179" i="31" s="1"/>
  <c r="W115" i="31"/>
  <c r="AP115" i="31" s="1"/>
  <c r="W51" i="31"/>
  <c r="AP51" i="31" s="1"/>
  <c r="W488" i="31"/>
  <c r="W424" i="31"/>
  <c r="W360" i="31"/>
  <c r="W296" i="31"/>
  <c r="W232" i="31"/>
  <c r="W168" i="31"/>
  <c r="W104" i="31"/>
  <c r="AP104" i="31" s="1"/>
  <c r="W40" i="31"/>
  <c r="AP40" i="31" s="1"/>
  <c r="W485" i="31"/>
  <c r="AP485" i="31" s="1"/>
  <c r="W421" i="31"/>
  <c r="AP421" i="31" s="1"/>
  <c r="W357" i="31"/>
  <c r="AP357" i="31" s="1"/>
  <c r="W293" i="31"/>
  <c r="AP293" i="31" s="1"/>
  <c r="W229" i="31"/>
  <c r="AP229" i="31" s="1"/>
  <c r="W165" i="31"/>
  <c r="AP165" i="31" s="1"/>
  <c r="W101" i="31"/>
  <c r="AP101" i="31" s="1"/>
  <c r="W37" i="31"/>
  <c r="AP37" i="31" s="1"/>
  <c r="W482" i="31"/>
  <c r="W418" i="31"/>
  <c r="AP418" i="31" s="1"/>
  <c r="W354" i="31"/>
  <c r="AP354" i="31" s="1"/>
  <c r="W290" i="31"/>
  <c r="AP290" i="31" s="1"/>
  <c r="W226" i="31"/>
  <c r="AP226" i="31" s="1"/>
  <c r="W162" i="31"/>
  <c r="AP162" i="31" s="1"/>
  <c r="W98" i="31"/>
  <c r="AP98" i="31" s="1"/>
  <c r="W34" i="31"/>
  <c r="AP34" i="31" s="1"/>
  <c r="W471" i="31"/>
  <c r="AP471" i="31" s="1"/>
  <c r="W407" i="31"/>
  <c r="AP407" i="31" s="1"/>
  <c r="W343" i="31"/>
  <c r="W279" i="31"/>
  <c r="AP279" i="31" s="1"/>
  <c r="W215" i="31"/>
  <c r="W151" i="31"/>
  <c r="W87" i="31"/>
  <c r="W23" i="31"/>
  <c r="AP23" i="31" s="1"/>
  <c r="W468" i="31"/>
  <c r="AP468" i="31" s="1"/>
  <c r="W404" i="31"/>
  <c r="AP404" i="31" s="1"/>
  <c r="W340" i="31"/>
  <c r="AP340" i="31" s="1"/>
  <c r="W276" i="31"/>
  <c r="AP276" i="31" s="1"/>
  <c r="W212" i="31"/>
  <c r="AP212" i="31" s="1"/>
  <c r="W148" i="31"/>
  <c r="AP148" i="31" s="1"/>
  <c r="W84" i="31"/>
  <c r="AP84" i="31" s="1"/>
  <c r="W20" i="31"/>
  <c r="W465" i="31"/>
  <c r="AP465" i="31" s="1"/>
  <c r="W401" i="31"/>
  <c r="AP401" i="31" s="1"/>
  <c r="AD498" i="31"/>
  <c r="AQ498" i="31" s="1"/>
  <c r="AD466" i="31"/>
  <c r="AQ466" i="31" s="1"/>
  <c r="AD434" i="31"/>
  <c r="AQ434" i="31" s="1"/>
  <c r="AD505" i="31"/>
  <c r="AD473" i="31"/>
  <c r="AD441" i="31"/>
  <c r="AQ441" i="31" s="1"/>
  <c r="AD409" i="31"/>
  <c r="AQ409" i="31" s="1"/>
  <c r="AD480" i="31"/>
  <c r="AQ480" i="31" s="1"/>
  <c r="AD448" i="31"/>
  <c r="AQ448" i="31" s="1"/>
  <c r="AD416" i="31"/>
  <c r="AQ416" i="31" s="1"/>
  <c r="AD487" i="31"/>
  <c r="AQ487" i="31" s="1"/>
  <c r="AD455" i="31"/>
  <c r="AQ455" i="31" s="1"/>
  <c r="AD423" i="31"/>
  <c r="AQ423" i="31" s="1"/>
  <c r="W491" i="31"/>
  <c r="AP491" i="31" s="1"/>
  <c r="W427" i="31"/>
  <c r="AP427" i="31" s="1"/>
  <c r="W363" i="31"/>
  <c r="AP363" i="31" s="1"/>
  <c r="W299" i="31"/>
  <c r="AP299" i="31" s="1"/>
  <c r="W235" i="31"/>
  <c r="AP235" i="31" s="1"/>
  <c r="W171" i="31"/>
  <c r="AP171" i="31" s="1"/>
  <c r="W107" i="31"/>
  <c r="AP107" i="31" s="1"/>
  <c r="W43" i="31"/>
  <c r="AP43" i="31" s="1"/>
  <c r="W480" i="31"/>
  <c r="AP480" i="31" s="1"/>
  <c r="W416" i="31"/>
  <c r="W352" i="31"/>
  <c r="AP352" i="31" s="1"/>
  <c r="W288" i="31"/>
  <c r="AP288" i="31" s="1"/>
  <c r="W224" i="31"/>
  <c r="W160" i="31"/>
  <c r="W96" i="31"/>
  <c r="W32" i="31"/>
  <c r="W477" i="31"/>
  <c r="AP477" i="31" s="1"/>
  <c r="W413" i="31"/>
  <c r="AP413" i="31" s="1"/>
  <c r="W349" i="31"/>
  <c r="AP349" i="31" s="1"/>
  <c r="W285" i="31"/>
  <c r="AP285" i="31" s="1"/>
  <c r="W221" i="31"/>
  <c r="AP221" i="31" s="1"/>
  <c r="W157" i="31"/>
  <c r="AP157" i="31" s="1"/>
  <c r="W93" i="31"/>
  <c r="AP93" i="31" s="1"/>
  <c r="W29" i="31"/>
  <c r="AP29" i="31" s="1"/>
  <c r="W474" i="31"/>
  <c r="AP474" i="31" s="1"/>
  <c r="W410" i="31"/>
  <c r="AP410" i="31" s="1"/>
  <c r="W346" i="31"/>
  <c r="AP346" i="31" s="1"/>
  <c r="W282" i="31"/>
  <c r="AP282" i="31" s="1"/>
  <c r="W218" i="31"/>
  <c r="AP218" i="31" s="1"/>
  <c r="W154" i="31"/>
  <c r="AP154" i="31" s="1"/>
  <c r="W90" i="31"/>
  <c r="AP90" i="31" s="1"/>
  <c r="W26" i="31"/>
  <c r="AP26" i="31" s="1"/>
  <c r="W463" i="31"/>
  <c r="AP463" i="31" s="1"/>
  <c r="W399" i="31"/>
  <c r="W335" i="31"/>
  <c r="AP335" i="31" s="1"/>
  <c r="W271" i="31"/>
  <c r="AP271" i="31" s="1"/>
  <c r="W207" i="31"/>
  <c r="W143" i="31"/>
  <c r="AP143" i="31" s="1"/>
  <c r="W79" i="31"/>
  <c r="W15" i="31"/>
  <c r="AP15" i="31" s="1"/>
  <c r="W460" i="31"/>
  <c r="AP460" i="31" s="1"/>
  <c r="W396" i="31"/>
  <c r="AP396" i="31" s="1"/>
  <c r="W332" i="31"/>
  <c r="AP332" i="31" s="1"/>
  <c r="W268" i="31"/>
  <c r="AP268" i="31" s="1"/>
  <c r="W204" i="31"/>
  <c r="AP204" i="31" s="1"/>
  <c r="W140" i="31"/>
  <c r="AP140" i="31" s="1"/>
  <c r="W76" i="31"/>
  <c r="AP76" i="31" s="1"/>
  <c r="W12" i="31"/>
  <c r="W457" i="31"/>
  <c r="AP457" i="31" s="1"/>
  <c r="W393" i="31"/>
  <c r="AP393" i="31" s="1"/>
  <c r="AD3" i="31"/>
  <c r="AQ3" i="31" s="1"/>
  <c r="AD494" i="31"/>
  <c r="AQ494" i="31" s="1"/>
  <c r="AD462" i="31"/>
  <c r="AQ462" i="31" s="1"/>
  <c r="AD430" i="31"/>
  <c r="AQ430" i="31" s="1"/>
  <c r="AD501" i="31"/>
  <c r="AQ501" i="31" s="1"/>
  <c r="AD469" i="31"/>
  <c r="AQ469" i="31" s="1"/>
  <c r="AD437" i="31"/>
  <c r="AQ437" i="31" s="1"/>
  <c r="AD508" i="31"/>
  <c r="AQ508" i="31" s="1"/>
  <c r="AD476" i="31"/>
  <c r="AQ476" i="31" s="1"/>
  <c r="AD444" i="31"/>
  <c r="AQ444" i="31" s="1"/>
  <c r="AD412" i="31"/>
  <c r="AQ412" i="31" s="1"/>
  <c r="AD483" i="31"/>
  <c r="AQ483" i="31" s="1"/>
  <c r="AD451" i="31"/>
  <c r="AQ451" i="31" s="1"/>
  <c r="AD419" i="31"/>
  <c r="AQ419" i="31" s="1"/>
  <c r="W483" i="31"/>
  <c r="AP483" i="31" s="1"/>
  <c r="W419" i="31"/>
  <c r="W355" i="31"/>
  <c r="AP355" i="31" s="1"/>
  <c r="W291" i="31"/>
  <c r="AP291" i="31" s="1"/>
  <c r="W227" i="31"/>
  <c r="W163" i="31"/>
  <c r="W99" i="31"/>
  <c r="W35" i="31"/>
  <c r="AP35" i="31" s="1"/>
  <c r="W472" i="31"/>
  <c r="AP472" i="31" s="1"/>
  <c r="W408" i="31"/>
  <c r="AP408" i="31" s="1"/>
  <c r="W344" i="31"/>
  <c r="AP344" i="31" s="1"/>
  <c r="W280" i="31"/>
  <c r="AP280" i="31" s="1"/>
  <c r="W216" i="31"/>
  <c r="AP216" i="31" s="1"/>
  <c r="W152" i="31"/>
  <c r="AP152" i="31" s="1"/>
  <c r="W88" i="31"/>
  <c r="AP88" i="31" s="1"/>
  <c r="W24" i="31"/>
  <c r="W469" i="31"/>
  <c r="AP469" i="31" s="1"/>
  <c r="W405" i="31"/>
  <c r="AP405" i="31" s="1"/>
  <c r="W341" i="31"/>
  <c r="W277" i="31"/>
  <c r="W213" i="31"/>
  <c r="W149" i="31"/>
  <c r="AP149" i="31" s="1"/>
  <c r="W85" i="31"/>
  <c r="W21" i="31"/>
  <c r="AP21" i="31" s="1"/>
  <c r="W466" i="31"/>
  <c r="AP466" i="31" s="1"/>
  <c r="W402" i="31"/>
  <c r="AP402" i="31" s="1"/>
  <c r="W338" i="31"/>
  <c r="AP338" i="31" s="1"/>
  <c r="W274" i="31"/>
  <c r="AP274" i="31" s="1"/>
  <c r="W210" i="31"/>
  <c r="AP210" i="31" s="1"/>
  <c r="W146" i="31"/>
  <c r="AP146" i="31" s="1"/>
  <c r="W82" i="31"/>
  <c r="AP82" i="31" s="1"/>
  <c r="W18" i="31"/>
  <c r="AP18" i="31" s="1"/>
  <c r="W455" i="31"/>
  <c r="W391" i="31"/>
  <c r="AP391" i="31" s="1"/>
  <c r="W327" i="31"/>
  <c r="W263" i="31"/>
  <c r="W199" i="31"/>
  <c r="AP199" i="31" s="1"/>
  <c r="W135" i="31"/>
  <c r="AP135" i="31" s="1"/>
  <c r="W71" i="31"/>
  <c r="AP71" i="31" s="1"/>
  <c r="W7" i="31"/>
  <c r="AP7" i="31" s="1"/>
  <c r="W452" i="31"/>
  <c r="W388" i="31"/>
  <c r="AP388" i="31" s="1"/>
  <c r="W324" i="31"/>
  <c r="AP324" i="31" s="1"/>
  <c r="W260" i="31"/>
  <c r="AP260" i="31" s="1"/>
  <c r="W196" i="31"/>
  <c r="AP196" i="31" s="1"/>
  <c r="W132" i="31"/>
  <c r="AP132" i="31" s="1"/>
  <c r="W68" i="31"/>
  <c r="AP68" i="31" s="1"/>
  <c r="W4" i="31"/>
  <c r="AP4" i="31" s="1"/>
  <c r="W449" i="31"/>
  <c r="AP449" i="31" s="1"/>
  <c r="W385" i="31"/>
  <c r="AP385" i="31" s="1"/>
  <c r="W3" i="31"/>
  <c r="AP3" i="31" s="1"/>
  <c r="AD490" i="31"/>
  <c r="AQ490" i="31" s="1"/>
  <c r="AD458" i="31"/>
  <c r="AQ458" i="31" s="1"/>
  <c r="AD426" i="31"/>
  <c r="AQ426" i="31" s="1"/>
  <c r="AD497" i="31"/>
  <c r="AQ497" i="31" s="1"/>
  <c r="AD465" i="31"/>
  <c r="AQ465" i="31" s="1"/>
  <c r="AD433" i="31"/>
  <c r="AQ433" i="31" s="1"/>
  <c r="AD504" i="31"/>
  <c r="AD472" i="31"/>
  <c r="AD440" i="31"/>
  <c r="AQ440" i="31" s="1"/>
  <c r="AQ11" i="31"/>
  <c r="AD479" i="31"/>
  <c r="AQ479" i="31" s="1"/>
  <c r="AD447" i="31"/>
  <c r="AQ447" i="31" s="1"/>
  <c r="AD415" i="31"/>
  <c r="AQ415" i="31" s="1"/>
  <c r="W475" i="31"/>
  <c r="AP475" i="31" s="1"/>
  <c r="W411" i="31"/>
  <c r="AP411" i="31" s="1"/>
  <c r="W347" i="31"/>
  <c r="W283" i="31"/>
  <c r="AP283" i="31" s="1"/>
  <c r="W219" i="31"/>
  <c r="W155" i="31"/>
  <c r="W91" i="31"/>
  <c r="AP91" i="31" s="1"/>
  <c r="W27" i="31"/>
  <c r="AP27" i="31" s="1"/>
  <c r="W464" i="31"/>
  <c r="AP464" i="31" s="1"/>
  <c r="W400" i="31"/>
  <c r="AP400" i="31" s="1"/>
  <c r="W336" i="31"/>
  <c r="AP336" i="31" s="1"/>
  <c r="W272" i="31"/>
  <c r="AP272" i="31" s="1"/>
  <c r="W208" i="31"/>
  <c r="AP208" i="31" s="1"/>
  <c r="W144" i="31"/>
  <c r="AP144" i="31" s="1"/>
  <c r="W80" i="31"/>
  <c r="AP80" i="31" s="1"/>
  <c r="W16" i="31"/>
  <c r="AP16" i="31" s="1"/>
  <c r="W461" i="31"/>
  <c r="AP461" i="31" s="1"/>
  <c r="W397" i="31"/>
  <c r="W333" i="31"/>
  <c r="W269" i="31"/>
  <c r="W205" i="31"/>
  <c r="AP205" i="31" s="1"/>
  <c r="W141" i="31"/>
  <c r="AP141" i="31" s="1"/>
  <c r="W77" i="31"/>
  <c r="AP77" i="31" s="1"/>
  <c r="W13" i="31"/>
  <c r="AP13" i="31" s="1"/>
  <c r="W458" i="31"/>
  <c r="W394" i="31"/>
  <c r="AP394" i="31" s="1"/>
  <c r="W330" i="31"/>
  <c r="AP330" i="31" s="1"/>
  <c r="W266" i="31"/>
  <c r="AP266" i="31" s="1"/>
  <c r="W202" i="31"/>
  <c r="AP202" i="31" s="1"/>
  <c r="W138" i="31"/>
  <c r="AP138" i="31" s="1"/>
  <c r="W74" i="31"/>
  <c r="AP74" i="31" s="1"/>
  <c r="W10" i="31"/>
  <c r="AP10" i="31" s="1"/>
  <c r="W447" i="31"/>
  <c r="AP447" i="31" s="1"/>
  <c r="W383" i="31"/>
  <c r="AP383" i="31" s="1"/>
  <c r="W319" i="31"/>
  <c r="AP319" i="31" s="1"/>
  <c r="W255" i="31"/>
  <c r="AP255" i="31" s="1"/>
  <c r="W191" i="31"/>
  <c r="AP191" i="31" s="1"/>
  <c r="W127" i="31"/>
  <c r="AP127" i="31" s="1"/>
  <c r="W63" i="31"/>
  <c r="AP63" i="31" s="1"/>
  <c r="W508" i="31"/>
  <c r="AP508" i="31" s="1"/>
  <c r="W444" i="31"/>
  <c r="W380" i="31"/>
  <c r="W316" i="31"/>
  <c r="W252" i="31"/>
  <c r="W188" i="31"/>
  <c r="W124" i="31"/>
  <c r="W60" i="31"/>
  <c r="W505" i="31"/>
  <c r="AP505" i="31" s="1"/>
  <c r="W441" i="31"/>
  <c r="AP441" i="31" s="1"/>
  <c r="W377" i="31"/>
  <c r="AP377" i="31" s="1"/>
  <c r="AD2" i="31"/>
  <c r="AD486" i="31"/>
  <c r="AQ486" i="31" s="1"/>
  <c r="AD454" i="31"/>
  <c r="AQ454" i="31" s="1"/>
  <c r="AD422" i="31"/>
  <c r="AQ422" i="31" s="1"/>
  <c r="AD493" i="31"/>
  <c r="AQ493" i="31" s="1"/>
  <c r="AD461" i="31"/>
  <c r="AQ461" i="31" s="1"/>
  <c r="AD429" i="31"/>
  <c r="AQ429" i="31" s="1"/>
  <c r="AD500" i="31"/>
  <c r="AD468" i="31"/>
  <c r="AQ468" i="31" s="1"/>
  <c r="AD436" i="31"/>
  <c r="AQ436" i="31" s="1"/>
  <c r="AD507" i="31"/>
  <c r="AQ507" i="31" s="1"/>
  <c r="AD475" i="31"/>
  <c r="AQ475" i="31" s="1"/>
  <c r="AD443" i="31"/>
  <c r="AQ443" i="31" s="1"/>
  <c r="AD411" i="31"/>
  <c r="AQ411" i="31" s="1"/>
  <c r="W467" i="31"/>
  <c r="AP467" i="31" s="1"/>
  <c r="W403" i="31"/>
  <c r="AP403" i="31" s="1"/>
  <c r="W339" i="31"/>
  <c r="AP339" i="31" s="1"/>
  <c r="W275" i="31"/>
  <c r="AP275" i="31" s="1"/>
  <c r="W211" i="31"/>
  <c r="W147" i="31"/>
  <c r="AP147" i="31" s="1"/>
  <c r="W83" i="31"/>
  <c r="AP83" i="31" s="1"/>
  <c r="W19" i="31"/>
  <c r="AP19" i="31" s="1"/>
  <c r="W456" i="31"/>
  <c r="W392" i="31"/>
  <c r="AP392" i="31" s="1"/>
  <c r="W328" i="31"/>
  <c r="AP328" i="31" s="1"/>
  <c r="W264" i="31"/>
  <c r="AP264" i="31" s="1"/>
  <c r="W200" i="31"/>
  <c r="AP200" i="31" s="1"/>
  <c r="W136" i="31"/>
  <c r="AP136" i="31" s="1"/>
  <c r="W72" i="31"/>
  <c r="AP72" i="31" s="1"/>
  <c r="W8" i="31"/>
  <c r="AP8" i="31" s="1"/>
  <c r="W453" i="31"/>
  <c r="AP453" i="31" s="1"/>
  <c r="W389" i="31"/>
  <c r="AP389" i="31" s="1"/>
  <c r="W325" i="31"/>
  <c r="AP325" i="31" s="1"/>
  <c r="W261" i="31"/>
  <c r="AP261" i="31" s="1"/>
  <c r="W197" i="31"/>
  <c r="W133" i="31"/>
  <c r="AP133" i="31" s="1"/>
  <c r="W69" i="31"/>
  <c r="AP69" i="31" s="1"/>
  <c r="W5" i="31"/>
  <c r="W450" i="31"/>
  <c r="AP450" i="31" s="1"/>
  <c r="W386" i="31"/>
  <c r="W322" i="31"/>
  <c r="W258" i="31"/>
  <c r="W194" i="31"/>
  <c r="W130" i="31"/>
  <c r="AP130" i="31" s="1"/>
  <c r="W66" i="31"/>
  <c r="W503" i="31"/>
  <c r="AP503" i="31" s="1"/>
  <c r="W439" i="31"/>
  <c r="AP439" i="31" s="1"/>
  <c r="W375" i="31"/>
  <c r="AP375" i="31" s="1"/>
  <c r="W311" i="31"/>
  <c r="AP311" i="31" s="1"/>
  <c r="W247" i="31"/>
  <c r="AP247" i="31" s="1"/>
  <c r="W183" i="31"/>
  <c r="AP183" i="31" s="1"/>
  <c r="W119" i="31"/>
  <c r="AP119" i="31" s="1"/>
  <c r="W55" i="31"/>
  <c r="AP55" i="31" s="1"/>
  <c r="W500" i="31"/>
  <c r="AP500" i="31" s="1"/>
  <c r="W436" i="31"/>
  <c r="AP436" i="31" s="1"/>
  <c r="W372" i="31"/>
  <c r="AP372" i="31" s="1"/>
  <c r="W308" i="31"/>
  <c r="AP308" i="31" s="1"/>
  <c r="W244" i="31"/>
  <c r="W180" i="31"/>
  <c r="AP180" i="31" s="1"/>
  <c r="W116" i="31"/>
  <c r="W52" i="31"/>
  <c r="W497" i="31"/>
  <c r="AP497" i="31" s="1"/>
  <c r="W433" i="31"/>
  <c r="AP433" i="31" s="1"/>
  <c r="W369" i="31"/>
  <c r="AP369" i="31" s="1"/>
  <c r="AD457" i="31"/>
  <c r="AQ457" i="31" s="1"/>
  <c r="W510" i="31"/>
  <c r="AP510" i="31" s="1"/>
  <c r="W11" i="31"/>
  <c r="AP11" i="31" s="1"/>
  <c r="W509" i="31"/>
  <c r="AP509" i="31" s="1"/>
  <c r="W506" i="31"/>
  <c r="AP506" i="31" s="1"/>
  <c r="W495" i="31"/>
  <c r="AP495" i="31" s="1"/>
  <c r="W492" i="31"/>
  <c r="AP492" i="31" s="1"/>
  <c r="W489" i="31"/>
  <c r="AP489" i="31" s="1"/>
  <c r="W297" i="31"/>
  <c r="AP297" i="31" s="1"/>
  <c r="W233" i="31"/>
  <c r="AP233" i="31" s="1"/>
  <c r="W169" i="31"/>
  <c r="AP169" i="31" s="1"/>
  <c r="W105" i="31"/>
  <c r="AP105" i="31" s="1"/>
  <c r="W41" i="31"/>
  <c r="AP41" i="31" s="1"/>
  <c r="W478" i="31"/>
  <c r="AP478" i="31" s="1"/>
  <c r="W414" i="31"/>
  <c r="AP414" i="31" s="1"/>
  <c r="W350" i="31"/>
  <c r="AP350" i="31" s="1"/>
  <c r="W286" i="31"/>
  <c r="AP286" i="31" s="1"/>
  <c r="W222" i="31"/>
  <c r="AP222" i="31" s="1"/>
  <c r="W158" i="31"/>
  <c r="AP158" i="31" s="1"/>
  <c r="W94" i="31"/>
  <c r="AP94" i="31" s="1"/>
  <c r="W30" i="31"/>
  <c r="AP30" i="31" s="1"/>
  <c r="AD471" i="31"/>
  <c r="W139" i="31"/>
  <c r="AP139" i="31" s="1"/>
  <c r="W313" i="31"/>
  <c r="AP313" i="31" s="1"/>
  <c r="W430" i="31"/>
  <c r="AP430" i="31" s="1"/>
  <c r="W110" i="31"/>
  <c r="AD425" i="31"/>
  <c r="AQ425" i="31" s="1"/>
  <c r="W459" i="31"/>
  <c r="AP459" i="31" s="1"/>
  <c r="W448" i="31"/>
  <c r="AP448" i="31" s="1"/>
  <c r="W445" i="31"/>
  <c r="AP445" i="31" s="1"/>
  <c r="W442" i="31"/>
  <c r="AP442" i="31" s="1"/>
  <c r="W431" i="31"/>
  <c r="AP431" i="31" s="1"/>
  <c r="W428" i="31"/>
  <c r="AP428" i="31" s="1"/>
  <c r="W425" i="31"/>
  <c r="AP425" i="31" s="1"/>
  <c r="W289" i="31"/>
  <c r="W225" i="31"/>
  <c r="W161" i="31"/>
  <c r="AP161" i="31" s="1"/>
  <c r="W97" i="31"/>
  <c r="W33" i="31"/>
  <c r="AP33" i="31" s="1"/>
  <c r="W470" i="31"/>
  <c r="AP470" i="31" s="1"/>
  <c r="W406" i="31"/>
  <c r="AP406" i="31" s="1"/>
  <c r="W342" i="31"/>
  <c r="AP342" i="31" s="1"/>
  <c r="W278" i="31"/>
  <c r="AP278" i="31" s="1"/>
  <c r="W214" i="31"/>
  <c r="AP214" i="31" s="1"/>
  <c r="W150" i="31"/>
  <c r="AP150" i="31" s="1"/>
  <c r="W86" i="31"/>
  <c r="AP86" i="31" s="1"/>
  <c r="W22" i="31"/>
  <c r="W111" i="31"/>
  <c r="AP111" i="31" s="1"/>
  <c r="W121" i="31"/>
  <c r="AP121" i="31" s="1"/>
  <c r="W302" i="31"/>
  <c r="AD496" i="31"/>
  <c r="AQ496" i="31" s="1"/>
  <c r="W395" i="31"/>
  <c r="AP395" i="31" s="1"/>
  <c r="W384" i="31"/>
  <c r="AP384" i="31" s="1"/>
  <c r="W381" i="31"/>
  <c r="AP381" i="31" s="1"/>
  <c r="W378" i="31"/>
  <c r="W367" i="31"/>
  <c r="AP367" i="31" s="1"/>
  <c r="W364" i="31"/>
  <c r="W361" i="31"/>
  <c r="AP361" i="31" s="1"/>
  <c r="W281" i="31"/>
  <c r="AP281" i="31" s="1"/>
  <c r="W217" i="31"/>
  <c r="W153" i="31"/>
  <c r="W89" i="31"/>
  <c r="AP89" i="31" s="1"/>
  <c r="W25" i="31"/>
  <c r="AP25" i="31" s="1"/>
  <c r="W462" i="31"/>
  <c r="AP462" i="31" s="1"/>
  <c r="W398" i="31"/>
  <c r="AP398" i="31" s="1"/>
  <c r="W334" i="31"/>
  <c r="AP334" i="31" s="1"/>
  <c r="W270" i="31"/>
  <c r="AP270" i="31" s="1"/>
  <c r="W206" i="31"/>
  <c r="AP206" i="31" s="1"/>
  <c r="W142" i="31"/>
  <c r="AP142" i="31" s="1"/>
  <c r="W78" i="31"/>
  <c r="AP78" i="31" s="1"/>
  <c r="W14" i="31"/>
  <c r="AP14" i="31" s="1"/>
  <c r="W125" i="31"/>
  <c r="AP125" i="31" s="1"/>
  <c r="W185" i="31"/>
  <c r="AP185" i="31" s="1"/>
  <c r="W174" i="31"/>
  <c r="AP174" i="31" s="1"/>
  <c r="AD510" i="31"/>
  <c r="AQ510" i="31" s="1"/>
  <c r="AD464" i="31"/>
  <c r="AQ464" i="31" s="1"/>
  <c r="W331" i="31"/>
  <c r="AP331" i="31" s="1"/>
  <c r="W320" i="31"/>
  <c r="AP320" i="31" s="1"/>
  <c r="W317" i="31"/>
  <c r="AP317" i="31" s="1"/>
  <c r="W314" i="31"/>
  <c r="W303" i="31"/>
  <c r="AP303" i="31" s="1"/>
  <c r="W300" i="31"/>
  <c r="AP300" i="31" s="1"/>
  <c r="W337" i="31"/>
  <c r="AP337" i="31" s="1"/>
  <c r="W273" i="31"/>
  <c r="AP273" i="31" s="1"/>
  <c r="W209" i="31"/>
  <c r="AP209" i="31" s="1"/>
  <c r="W145" i="31"/>
  <c r="AP145" i="31" s="1"/>
  <c r="W81" i="31"/>
  <c r="AP81" i="31" s="1"/>
  <c r="W17" i="31"/>
  <c r="AP17" i="31" s="1"/>
  <c r="W454" i="31"/>
  <c r="W390" i="31"/>
  <c r="AP390" i="31" s="1"/>
  <c r="W326" i="31"/>
  <c r="AP326" i="31" s="1"/>
  <c r="W262" i="31"/>
  <c r="AP262" i="31" s="1"/>
  <c r="W198" i="31"/>
  <c r="AP198" i="31" s="1"/>
  <c r="W134" i="31"/>
  <c r="AP134" i="31" s="1"/>
  <c r="W70" i="31"/>
  <c r="AP70" i="31" s="1"/>
  <c r="W6" i="31"/>
  <c r="AP6" i="31" s="1"/>
  <c r="W108" i="31"/>
  <c r="AP108" i="31" s="1"/>
  <c r="W366" i="31"/>
  <c r="W38" i="31"/>
  <c r="AP38" i="31" s="1"/>
  <c r="AD482" i="31"/>
  <c r="AQ482" i="31" s="1"/>
  <c r="AD432" i="31"/>
  <c r="AQ432" i="31" s="1"/>
  <c r="W267" i="31"/>
  <c r="AP267" i="31" s="1"/>
  <c r="W256" i="31"/>
  <c r="AP256" i="31" s="1"/>
  <c r="W253" i="31"/>
  <c r="AP253" i="31" s="1"/>
  <c r="W250" i="31"/>
  <c r="W239" i="31"/>
  <c r="AP239" i="31" s="1"/>
  <c r="W236" i="31"/>
  <c r="AP236" i="31" s="1"/>
  <c r="W329" i="31"/>
  <c r="AP329" i="31" s="1"/>
  <c r="W265" i="31"/>
  <c r="AP265" i="31" s="1"/>
  <c r="W201" i="31"/>
  <c r="AP201" i="31" s="1"/>
  <c r="W137" i="31"/>
  <c r="AP137" i="31" s="1"/>
  <c r="W73" i="31"/>
  <c r="AP73" i="31" s="1"/>
  <c r="W9" i="31"/>
  <c r="AP9" i="31" s="1"/>
  <c r="W446" i="31"/>
  <c r="AP446" i="31" s="1"/>
  <c r="W382" i="31"/>
  <c r="AP382" i="31" s="1"/>
  <c r="W318" i="31"/>
  <c r="AP318" i="31" s="1"/>
  <c r="W254" i="31"/>
  <c r="AP254" i="31" s="1"/>
  <c r="W190" i="31"/>
  <c r="AP190" i="31" s="1"/>
  <c r="W126" i="31"/>
  <c r="AP126" i="31" s="1"/>
  <c r="W62" i="31"/>
  <c r="AP62" i="31" s="1"/>
  <c r="W122" i="31"/>
  <c r="W57" i="31"/>
  <c r="AP57" i="31" s="1"/>
  <c r="W46" i="31"/>
  <c r="AD450" i="31"/>
  <c r="AQ450" i="31" s="1"/>
  <c r="AD503" i="31"/>
  <c r="AQ503" i="31" s="1"/>
  <c r="W203" i="31"/>
  <c r="AP203" i="31" s="1"/>
  <c r="W192" i="31"/>
  <c r="AP192" i="31" s="1"/>
  <c r="W189" i="31"/>
  <c r="AP189" i="31" s="1"/>
  <c r="W186" i="31"/>
  <c r="AP186" i="31" s="1"/>
  <c r="W175" i="31"/>
  <c r="AP175" i="31" s="1"/>
  <c r="W172" i="31"/>
  <c r="AP172" i="31" s="1"/>
  <c r="W321" i="31"/>
  <c r="AP321" i="31" s="1"/>
  <c r="W257" i="31"/>
  <c r="AP257" i="31" s="1"/>
  <c r="W193" i="31"/>
  <c r="AP193" i="31" s="1"/>
  <c r="W129" i="31"/>
  <c r="AP129" i="31" s="1"/>
  <c r="W65" i="31"/>
  <c r="AP65" i="31" s="1"/>
  <c r="W502" i="31"/>
  <c r="AP502" i="31" s="1"/>
  <c r="W438" i="31"/>
  <c r="AP438" i="31" s="1"/>
  <c r="W374" i="31"/>
  <c r="W310" i="31"/>
  <c r="W246" i="31"/>
  <c r="AP246" i="31" s="1"/>
  <c r="W182" i="31"/>
  <c r="W118" i="31"/>
  <c r="W54" i="31"/>
  <c r="AD418" i="31"/>
  <c r="AQ418" i="31" s="1"/>
  <c r="W128" i="31"/>
  <c r="AP128" i="31" s="1"/>
  <c r="W249" i="31"/>
  <c r="AP249" i="31" s="1"/>
  <c r="W494" i="31"/>
  <c r="AP494" i="31" s="1"/>
  <c r="W238" i="31"/>
  <c r="AD489" i="31"/>
  <c r="AQ489" i="31" s="1"/>
  <c r="AD439" i="31"/>
  <c r="AQ439" i="31" s="1"/>
  <c r="W75" i="31"/>
  <c r="AP75" i="31" s="1"/>
  <c r="W64" i="31"/>
  <c r="AP64" i="31" s="1"/>
  <c r="W61" i="31"/>
  <c r="AP61" i="31" s="1"/>
  <c r="W58" i="31"/>
  <c r="AP58" i="31" s="1"/>
  <c r="W47" i="31"/>
  <c r="AP47" i="31" s="1"/>
  <c r="W44" i="31"/>
  <c r="AP44" i="31" s="1"/>
  <c r="W305" i="31"/>
  <c r="AP305" i="31" s="1"/>
  <c r="W241" i="31"/>
  <c r="AP241" i="31" s="1"/>
  <c r="W177" i="31"/>
  <c r="AP177" i="31" s="1"/>
  <c r="W113" i="31"/>
  <c r="AP113" i="31" s="1"/>
  <c r="W49" i="31"/>
  <c r="AP49" i="31" s="1"/>
  <c r="W486" i="31"/>
  <c r="AP486" i="31" s="1"/>
  <c r="W422" i="31"/>
  <c r="W358" i="31"/>
  <c r="AP358" i="31" s="1"/>
  <c r="W294" i="31"/>
  <c r="AP294" i="31" s="1"/>
  <c r="W230" i="31"/>
  <c r="AP230" i="31" s="1"/>
  <c r="W166" i="31"/>
  <c r="AP166" i="31" s="1"/>
  <c r="W102" i="31"/>
  <c r="AP102" i="31" s="1"/>
  <c r="F54" i="15"/>
  <c r="AP455" i="31" l="1"/>
  <c r="AQ477" i="31"/>
  <c r="AP96" i="31"/>
  <c r="AP116" i="31"/>
  <c r="AP160" i="31"/>
  <c r="AP197" i="31"/>
  <c r="AP219" i="31"/>
  <c r="AP224" i="31"/>
  <c r="AQ460" i="31"/>
  <c r="AQ2" i="31"/>
  <c r="AP155" i="31"/>
  <c r="AP163" i="31"/>
  <c r="AQ470" i="31"/>
  <c r="AQ474" i="31"/>
  <c r="AP194" i="31"/>
  <c r="AP296" i="31"/>
  <c r="AQ506" i="31"/>
  <c r="AP110" i="31"/>
  <c r="AP244" i="31"/>
  <c r="AP269" i="31"/>
  <c r="AP454" i="31"/>
  <c r="AQ445" i="31"/>
  <c r="AP458" i="31"/>
  <c r="AP20" i="31"/>
  <c r="AQ431" i="31"/>
  <c r="AP32" i="31"/>
  <c r="AP250" i="31"/>
  <c r="AP322" i="31"/>
  <c r="AQ472" i="31"/>
  <c r="AP397" i="31"/>
  <c r="AP217" i="31"/>
  <c r="AP225" i="31"/>
  <c r="AP399" i="31"/>
  <c r="AP118" i="31"/>
  <c r="AP22" i="31"/>
  <c r="AP456" i="31"/>
  <c r="AP48" i="31"/>
  <c r="AP416" i="31"/>
  <c r="AP182" i="31"/>
  <c r="AQ471" i="31"/>
  <c r="AP5" i="31"/>
  <c r="AP24" i="31"/>
  <c r="AP12" i="31"/>
  <c r="AQ473" i="31"/>
  <c r="AQ463" i="31"/>
  <c r="AP238" i="31"/>
  <c r="AP153" i="31"/>
  <c r="AP52" i="31"/>
  <c r="AQ505" i="31"/>
  <c r="AQ499" i="31"/>
  <c r="AP310" i="31"/>
  <c r="AP124" i="31"/>
  <c r="AP240" i="31"/>
  <c r="AP487" i="31"/>
  <c r="AP211" i="31"/>
  <c r="AP374" i="31"/>
  <c r="AP289" i="31"/>
  <c r="AP366" i="31"/>
  <c r="AP302" i="31"/>
  <c r="AP360" i="31"/>
  <c r="AP353" i="31"/>
  <c r="AP122" i="31"/>
  <c r="AP327" i="31"/>
  <c r="AQ413" i="31"/>
  <c r="AP429" i="31"/>
  <c r="AP420" i="31"/>
  <c r="AP347" i="31"/>
  <c r="AP386" i="31"/>
  <c r="AQ500" i="31"/>
  <c r="AP482" i="31"/>
  <c r="AP484" i="31"/>
  <c r="AP378" i="31"/>
  <c r="AP444" i="31"/>
  <c r="AP452" i="31"/>
  <c r="AP258" i="31"/>
  <c r="AP97" i="31"/>
  <c r="AP87" i="31"/>
  <c r="AQ509" i="31"/>
  <c r="AP364" i="31"/>
  <c r="AP66" i="31"/>
  <c r="AP60" i="31"/>
  <c r="AQ442" i="31"/>
  <c r="AP184" i="31"/>
  <c r="AP85" i="31"/>
  <c r="AP79" i="31"/>
  <c r="AP168" i="31"/>
  <c r="AQ438" i="31"/>
  <c r="AQ495" i="31"/>
  <c r="AQ410" i="31"/>
  <c r="AP232" i="31"/>
  <c r="AP422" i="31"/>
  <c r="AP46" i="31"/>
  <c r="AP207" i="31"/>
  <c r="AP263" i="31"/>
  <c r="AP333" i="31"/>
  <c r="AP412" i="31"/>
  <c r="AP314" i="31"/>
  <c r="AQ504" i="31"/>
  <c r="AP419" i="31"/>
  <c r="AP343" i="31"/>
  <c r="AP368" i="31"/>
  <c r="AP56" i="31"/>
  <c r="AP99" i="31"/>
  <c r="U72" i="15"/>
  <c r="AQ478" i="31"/>
  <c r="W72" i="15"/>
  <c r="V72" i="15"/>
  <c r="AP176" i="31"/>
  <c r="AP215" i="31"/>
  <c r="AP213" i="31"/>
  <c r="AP252" i="31"/>
  <c r="AP277" i="31"/>
  <c r="AP341" i="31"/>
  <c r="AP424" i="31"/>
  <c r="AP120" i="31"/>
  <c r="AQ414" i="31"/>
  <c r="AP151" i="31"/>
  <c r="AP188" i="31"/>
  <c r="AP227" i="31"/>
  <c r="AQ43" i="31"/>
  <c r="AP316" i="31"/>
  <c r="AP54" i="31"/>
  <c r="AP380" i="31"/>
  <c r="AP488" i="31"/>
  <c r="AP493" i="31"/>
  <c r="AP248" i="31"/>
  <c r="AP312" i="31"/>
  <c r="R364" i="15"/>
  <c r="Q368" i="15" s="1"/>
  <c r="U368" i="15" s="1"/>
  <c r="O364" i="15"/>
  <c r="N368" i="15" s="1"/>
  <c r="C368" i="15" s="1"/>
  <c r="J471" i="31"/>
  <c r="AL471" i="31" s="1"/>
  <c r="J469" i="31"/>
  <c r="AL469" i="31" s="1"/>
  <c r="J134" i="31"/>
  <c r="AL134" i="31" s="1"/>
  <c r="J221" i="31"/>
  <c r="AL221" i="31" s="1"/>
  <c r="J368" i="31"/>
  <c r="AL368" i="31" s="1"/>
  <c r="J70" i="31"/>
  <c r="AL70" i="31" s="1"/>
  <c r="J244" i="31"/>
  <c r="AL244" i="31" s="1"/>
  <c r="J387" i="31"/>
  <c r="AL387" i="31" s="1"/>
  <c r="J182" i="31"/>
  <c r="AL182" i="31" s="1"/>
  <c r="J400" i="31"/>
  <c r="AL400" i="31" s="1"/>
  <c r="J48" i="31"/>
  <c r="AL48" i="31" s="1"/>
  <c r="J246" i="31"/>
  <c r="AL246" i="31" s="1"/>
  <c r="J189" i="31"/>
  <c r="AL189" i="31" s="1"/>
  <c r="J338" i="31"/>
  <c r="AL338" i="31" s="1"/>
  <c r="J86" i="31"/>
  <c r="AL86" i="31" s="1"/>
  <c r="J238" i="31"/>
  <c r="AL238" i="31" s="1"/>
  <c r="J176" i="31"/>
  <c r="AL176" i="31" s="1"/>
  <c r="J194" i="31"/>
  <c r="AL194" i="31" s="1"/>
  <c r="J304" i="31"/>
  <c r="AL304" i="31" s="1"/>
  <c r="J342" i="31"/>
  <c r="AL342" i="31" s="1"/>
  <c r="J295" i="31"/>
  <c r="AL295" i="31" s="1"/>
  <c r="K30" i="31"/>
  <c r="J349" i="31"/>
  <c r="AL349" i="31" s="1"/>
  <c r="J97" i="31"/>
  <c r="AL97" i="31" s="1"/>
  <c r="J135" i="31"/>
  <c r="AL135" i="31" s="1"/>
  <c r="J291" i="31"/>
  <c r="AL291" i="31" s="1"/>
  <c r="AX4" i="31"/>
  <c r="J317" i="31"/>
  <c r="AL317" i="31" s="1"/>
  <c r="J180" i="31"/>
  <c r="AL180" i="31" s="1"/>
  <c r="J208" i="31"/>
  <c r="AL208" i="31" s="1"/>
  <c r="J452" i="31"/>
  <c r="AL452" i="31" s="1"/>
  <c r="J437" i="31"/>
  <c r="AL437" i="31" s="1"/>
  <c r="J336" i="31"/>
  <c r="AL336" i="31" s="1"/>
  <c r="J112" i="31"/>
  <c r="AL112" i="31" s="1"/>
  <c r="J174" i="31"/>
  <c r="AL174" i="31" s="1"/>
  <c r="J225" i="31"/>
  <c r="AL225" i="31" s="1"/>
  <c r="J142" i="31"/>
  <c r="AL142" i="31" s="1"/>
  <c r="J150" i="31"/>
  <c r="AL150" i="31" s="1"/>
  <c r="J116" i="31"/>
  <c r="AL116" i="31" s="1"/>
  <c r="J80" i="31"/>
  <c r="AL80" i="31" s="1"/>
  <c r="J212" i="31"/>
  <c r="AL212" i="31" s="1"/>
  <c r="J372" i="31"/>
  <c r="AL372" i="31" s="1"/>
  <c r="J193" i="31"/>
  <c r="AL193" i="31" s="1"/>
  <c r="J178" i="31"/>
  <c r="AL178" i="31" s="1"/>
  <c r="J381" i="31"/>
  <c r="AL381" i="31" s="1"/>
  <c r="J274" i="31"/>
  <c r="AL274" i="31" s="1"/>
  <c r="J162" i="31"/>
  <c r="AL162" i="31" s="1"/>
  <c r="J467" i="31"/>
  <c r="AL467" i="31" s="1"/>
  <c r="J478" i="31"/>
  <c r="AL478" i="31" s="1"/>
  <c r="J33" i="31"/>
  <c r="J263" i="31"/>
  <c r="AL263" i="31" s="1"/>
  <c r="J353" i="31"/>
  <c r="AL353" i="31" s="1"/>
  <c r="J370" i="31"/>
  <c r="AL370" i="31" s="1"/>
  <c r="J465" i="31"/>
  <c r="AL465" i="31" s="1"/>
  <c r="J270" i="31"/>
  <c r="AL270" i="31" s="1"/>
  <c r="K38" i="31"/>
  <c r="J7" i="31"/>
  <c r="J6" i="31"/>
  <c r="J93" i="31"/>
  <c r="AL93" i="31" s="1"/>
  <c r="J433" i="31"/>
  <c r="AL433" i="31" s="1"/>
  <c r="J78" i="31"/>
  <c r="AL78" i="31" s="1"/>
  <c r="J391" i="31"/>
  <c r="AL391" i="31" s="1"/>
  <c r="J482" i="31"/>
  <c r="AL482" i="31" s="1"/>
  <c r="J499" i="31"/>
  <c r="AL499" i="31" s="1"/>
  <c r="J125" i="31"/>
  <c r="AL125" i="31" s="1"/>
  <c r="J374" i="31"/>
  <c r="AL374" i="31" s="1"/>
  <c r="J46" i="31"/>
  <c r="AL46" i="31" s="1"/>
  <c r="J50" i="31"/>
  <c r="AL50" i="31" s="1"/>
  <c r="J54" i="31"/>
  <c r="AL54" i="31" s="1"/>
  <c r="J131" i="31"/>
  <c r="AL131" i="31" s="1"/>
  <c r="J118" i="31"/>
  <c r="AL118" i="31" s="1"/>
  <c r="J130" i="31"/>
  <c r="AL130" i="31" s="1"/>
  <c r="J52" i="31"/>
  <c r="AL52" i="31" s="1"/>
  <c r="K31" i="31"/>
  <c r="J163" i="31"/>
  <c r="AL163" i="31" s="1"/>
  <c r="J253" i="31"/>
  <c r="AL253" i="31" s="1"/>
  <c r="J503" i="31"/>
  <c r="AL503" i="31" s="1"/>
  <c r="J98" i="31"/>
  <c r="AL98" i="31" s="1"/>
  <c r="J102" i="31"/>
  <c r="AL102" i="31" s="1"/>
  <c r="J110" i="31"/>
  <c r="AL110" i="31" s="1"/>
  <c r="K36" i="31"/>
  <c r="J259" i="31"/>
  <c r="AL259" i="31" s="1"/>
  <c r="J34" i="31"/>
  <c r="J242" i="31"/>
  <c r="AL242" i="31" s="1"/>
  <c r="J308" i="31"/>
  <c r="AL308" i="31" s="1"/>
  <c r="J82" i="31"/>
  <c r="AL82" i="31" s="1"/>
  <c r="J420" i="31"/>
  <c r="AL420" i="31" s="1"/>
  <c r="J510" i="31"/>
  <c r="AL510" i="31" s="1"/>
  <c r="J84" i="31"/>
  <c r="AL84" i="31" s="1"/>
  <c r="J323" i="31"/>
  <c r="AL323" i="31" s="1"/>
  <c r="J456" i="31"/>
  <c r="AL456" i="31" s="1"/>
  <c r="J484" i="31"/>
  <c r="AL484" i="31" s="1"/>
  <c r="L413" i="31"/>
  <c r="J340" i="31"/>
  <c r="AL340" i="31" s="1"/>
  <c r="J146" i="31"/>
  <c r="AL146" i="31" s="1"/>
  <c r="J497" i="31"/>
  <c r="AL497" i="31" s="1"/>
  <c r="J206" i="31"/>
  <c r="AL206" i="31" s="1"/>
  <c r="J501" i="31"/>
  <c r="AL501" i="31" s="1"/>
  <c r="J435" i="31"/>
  <c r="AL435" i="31" s="1"/>
  <c r="J43" i="31"/>
  <c r="AL43" i="31" s="1"/>
  <c r="BK9" i="31"/>
  <c r="J157" i="31"/>
  <c r="AL157" i="31" s="1"/>
  <c r="J278" i="31"/>
  <c r="AL278" i="31" s="1"/>
  <c r="J418" i="31"/>
  <c r="AL418" i="31" s="1"/>
  <c r="J99" i="31"/>
  <c r="AL99" i="31" s="1"/>
  <c r="J114" i="31"/>
  <c r="AL114" i="31" s="1"/>
  <c r="BK7" i="31"/>
  <c r="J129" i="31"/>
  <c r="AL129" i="31" s="1"/>
  <c r="J402" i="31"/>
  <c r="AL402" i="31" s="1"/>
  <c r="J285" i="31"/>
  <c r="AL285" i="31" s="1"/>
  <c r="J71" i="31"/>
  <c r="AL71" i="31" s="1"/>
  <c r="J11" i="31"/>
  <c r="J227" i="31"/>
  <c r="AL227" i="31" s="1"/>
  <c r="J148" i="31"/>
  <c r="AL148" i="31" s="1"/>
  <c r="J385" i="31"/>
  <c r="AL385" i="31" s="1"/>
  <c r="J67" i="31"/>
  <c r="AL67" i="31" s="1"/>
  <c r="K32" i="31"/>
  <c r="J327" i="31"/>
  <c r="AL327" i="31" s="1"/>
  <c r="K4" i="31"/>
  <c r="J355" i="31"/>
  <c r="AL355" i="31" s="1"/>
  <c r="J20" i="31"/>
  <c r="J144" i="31"/>
  <c r="AL144" i="31" s="1"/>
  <c r="J166" i="31"/>
  <c r="AL166" i="31" s="1"/>
  <c r="J488" i="31"/>
  <c r="AL488" i="31" s="1"/>
  <c r="J310" i="31"/>
  <c r="AL310" i="31" s="1"/>
  <c r="J41" i="31"/>
  <c r="J424" i="31"/>
  <c r="AL424" i="31" s="1"/>
  <c r="K39" i="31"/>
  <c r="J195" i="31"/>
  <c r="AL195" i="31" s="1"/>
  <c r="J414" i="31"/>
  <c r="AL414" i="31" s="1"/>
  <c r="J406" i="31"/>
  <c r="AL406" i="31" s="1"/>
  <c r="J161" i="31"/>
  <c r="AL161" i="31" s="1"/>
  <c r="J306" i="31"/>
  <c r="AL306" i="31" s="1"/>
  <c r="J61" i="31"/>
  <c r="AL61" i="31" s="1"/>
  <c r="J439" i="31"/>
  <c r="AL439" i="31" s="1"/>
  <c r="J103" i="31"/>
  <c r="AL103" i="31" s="1"/>
  <c r="J446" i="31"/>
  <c r="AL446" i="31" s="1"/>
  <c r="J66" i="31"/>
  <c r="AL66" i="31" s="1"/>
  <c r="J359" i="31"/>
  <c r="AL359" i="31" s="1"/>
  <c r="J450" i="31"/>
  <c r="AL450" i="31" s="1"/>
  <c r="J29" i="31"/>
  <c r="K17" i="31"/>
  <c r="J214" i="31"/>
  <c r="AL214" i="31" s="1"/>
  <c r="J276" i="31"/>
  <c r="AL276" i="31" s="1"/>
  <c r="K13" i="31"/>
  <c r="J404" i="31"/>
  <c r="AL404" i="31" s="1"/>
  <c r="L198" i="31"/>
  <c r="L82" i="31"/>
  <c r="M24" i="31"/>
  <c r="L369" i="31"/>
  <c r="L311" i="31"/>
  <c r="L245" i="31"/>
  <c r="L179" i="31"/>
  <c r="L432" i="31"/>
  <c r="L376" i="31"/>
  <c r="L244" i="31"/>
  <c r="L144" i="31"/>
  <c r="M7" i="31"/>
  <c r="L169" i="31"/>
  <c r="L111" i="31"/>
  <c r="L45" i="31"/>
  <c r="L468" i="31"/>
  <c r="L473" i="31"/>
  <c r="M20" i="31"/>
  <c r="L306" i="31"/>
  <c r="L206" i="31"/>
  <c r="L74" i="31"/>
  <c r="L21" i="31"/>
  <c r="L357" i="31"/>
  <c r="L291" i="31"/>
  <c r="L460" i="31"/>
  <c r="L423" i="31"/>
  <c r="L340" i="31"/>
  <c r="L240" i="31"/>
  <c r="L124" i="31"/>
  <c r="L217" i="31"/>
  <c r="L159" i="31"/>
  <c r="L93" i="31"/>
  <c r="L7" i="31"/>
  <c r="L485" i="31"/>
  <c r="M33" i="31"/>
  <c r="L352" i="31"/>
  <c r="L236" i="31"/>
  <c r="L273" i="31"/>
  <c r="L215" i="31"/>
  <c r="L149" i="31"/>
  <c r="L83" i="31"/>
  <c r="L499" i="31"/>
  <c r="L246" i="31"/>
  <c r="L130" i="31"/>
  <c r="M8" i="31"/>
  <c r="L393" i="31"/>
  <c r="L335" i="31"/>
  <c r="L269" i="31"/>
  <c r="L70" i="31"/>
  <c r="M17" i="31"/>
  <c r="L300" i="31"/>
  <c r="L305" i="31"/>
  <c r="L247" i="31"/>
  <c r="L181" i="31"/>
  <c r="L115" i="31"/>
  <c r="L507" i="31"/>
  <c r="L248" i="31"/>
  <c r="L116" i="31"/>
  <c r="M13" i="31"/>
  <c r="L346" i="31"/>
  <c r="L105" i="31"/>
  <c r="L47" i="31"/>
  <c r="L24" i="31"/>
  <c r="L438" i="31"/>
  <c r="L457" i="31"/>
  <c r="L294" i="31"/>
  <c r="L178" i="31"/>
  <c r="L78" i="31"/>
  <c r="L18" i="31"/>
  <c r="L359" i="31"/>
  <c r="L293" i="31"/>
  <c r="L227" i="31"/>
  <c r="L430" i="31"/>
  <c r="L411" i="31"/>
  <c r="L344" i="31"/>
  <c r="L212" i="31"/>
  <c r="L112" i="31"/>
  <c r="M38" i="31"/>
  <c r="L153" i="31"/>
  <c r="L95" i="31"/>
  <c r="L8" i="31"/>
  <c r="L436" i="31"/>
  <c r="L469" i="31"/>
  <c r="L324" i="31"/>
  <c r="L224" i="31"/>
  <c r="L108" i="31"/>
  <c r="L209" i="31"/>
  <c r="L151" i="31"/>
  <c r="L85" i="31"/>
  <c r="L3" i="31"/>
  <c r="L483" i="31"/>
  <c r="L118" i="31"/>
  <c r="M39" i="31"/>
  <c r="L348" i="31"/>
  <c r="L329" i="31"/>
  <c r="L271" i="31"/>
  <c r="L205" i="31"/>
  <c r="L388" i="31"/>
  <c r="L288" i="31"/>
  <c r="L172" i="31"/>
  <c r="L241" i="31"/>
  <c r="L183" i="31"/>
  <c r="L117" i="31"/>
  <c r="L51" i="31"/>
  <c r="L491" i="31"/>
  <c r="L120" i="31"/>
  <c r="M2" i="31"/>
  <c r="L350" i="31"/>
  <c r="L218" i="31"/>
  <c r="L27" i="31"/>
  <c r="L28" i="31"/>
  <c r="L363" i="31"/>
  <c r="L506" i="31"/>
  <c r="L441" i="31"/>
  <c r="L166" i="31"/>
  <c r="L50" i="31"/>
  <c r="L396" i="31"/>
  <c r="L353" i="31"/>
  <c r="L295" i="31"/>
  <c r="L229" i="31"/>
  <c r="L163" i="31"/>
  <c r="L498" i="31"/>
  <c r="L216" i="31"/>
  <c r="L84" i="31"/>
  <c r="L42" i="31"/>
  <c r="L314" i="31"/>
  <c r="L89" i="31"/>
  <c r="L9" i="31"/>
  <c r="L11" i="31"/>
  <c r="L504" i="31"/>
  <c r="L453" i="31"/>
  <c r="L328" i="31"/>
  <c r="L196" i="31"/>
  <c r="L96" i="31"/>
  <c r="M23" i="31"/>
  <c r="L145" i="31"/>
  <c r="L87" i="31"/>
  <c r="L4" i="31"/>
  <c r="L420" i="31"/>
  <c r="L467" i="31"/>
  <c r="M34" i="31"/>
  <c r="L336" i="31"/>
  <c r="L220" i="31"/>
  <c r="L392" i="31"/>
  <c r="L260" i="31"/>
  <c r="L160" i="31"/>
  <c r="L44" i="31"/>
  <c r="L177" i="31"/>
  <c r="L119" i="31"/>
  <c r="L53" i="31"/>
  <c r="L484" i="31"/>
  <c r="L475" i="31"/>
  <c r="M35" i="31"/>
  <c r="L322" i="31"/>
  <c r="L222" i="31"/>
  <c r="L90" i="31"/>
  <c r="L29" i="31"/>
  <c r="L365" i="31"/>
  <c r="L299" i="31"/>
  <c r="L476" i="31"/>
  <c r="L425" i="31"/>
  <c r="M25" i="31"/>
  <c r="L384" i="31"/>
  <c r="L268" i="31"/>
  <c r="L289" i="31"/>
  <c r="L231" i="31"/>
  <c r="L165" i="31"/>
  <c r="L99" i="31"/>
  <c r="L503" i="31"/>
  <c r="L88" i="31"/>
  <c r="M18" i="31"/>
  <c r="L318" i="31"/>
  <c r="L186" i="31"/>
  <c r="L6" i="31"/>
  <c r="L16" i="31"/>
  <c r="L347" i="31"/>
  <c r="L474" i="31"/>
  <c r="L437" i="31"/>
  <c r="L200" i="31"/>
  <c r="L68" i="31"/>
  <c r="M28" i="31"/>
  <c r="L298" i="31"/>
  <c r="L81" i="31"/>
  <c r="L5" i="31"/>
  <c r="L403" i="31"/>
  <c r="L488" i="31"/>
  <c r="L451" i="31"/>
  <c r="M37" i="31"/>
  <c r="L308" i="31"/>
  <c r="L208" i="31"/>
  <c r="L92" i="31"/>
  <c r="L201" i="31"/>
  <c r="L143" i="31"/>
  <c r="L77" i="31"/>
  <c r="L15" i="31"/>
  <c r="L264" i="31"/>
  <c r="L132" i="31"/>
  <c r="M9" i="31"/>
  <c r="L362" i="31"/>
  <c r="L113" i="31"/>
  <c r="L55" i="31"/>
  <c r="L34" i="31"/>
  <c r="L454" i="31"/>
  <c r="L459" i="31"/>
  <c r="L310" i="31"/>
  <c r="L194" i="31"/>
  <c r="L94" i="31"/>
  <c r="L23" i="31"/>
  <c r="L367" i="31"/>
  <c r="L301" i="31"/>
  <c r="L235" i="31"/>
  <c r="L446" i="31"/>
  <c r="L409" i="31"/>
  <c r="L356" i="31"/>
  <c r="L256" i="31"/>
  <c r="L140" i="31"/>
  <c r="L225" i="31"/>
  <c r="L167" i="31"/>
  <c r="L101" i="31"/>
  <c r="L22" i="31"/>
  <c r="L487" i="31"/>
  <c r="L406" i="31"/>
  <c r="L290" i="31"/>
  <c r="L190" i="31"/>
  <c r="L58" i="31"/>
  <c r="L17" i="31"/>
  <c r="L349" i="31"/>
  <c r="L283" i="31"/>
  <c r="L444" i="31"/>
  <c r="L421" i="31"/>
  <c r="L72" i="31"/>
  <c r="L402" i="31"/>
  <c r="L302" i="31"/>
  <c r="L170" i="31"/>
  <c r="L12" i="31"/>
  <c r="L405" i="31"/>
  <c r="L339" i="31"/>
  <c r="L458" i="31"/>
  <c r="L435" i="31"/>
  <c r="L312" i="31"/>
  <c r="L180" i="31"/>
  <c r="L80" i="31"/>
  <c r="L510" i="31"/>
  <c r="L136" i="31"/>
  <c r="M36" i="31"/>
  <c r="L366" i="31"/>
  <c r="L234" i="31"/>
  <c r="L49" i="31"/>
  <c r="L35" i="31"/>
  <c r="L371" i="31"/>
  <c r="L424" i="31"/>
  <c r="L443" i="31"/>
  <c r="L182" i="31"/>
  <c r="L66" i="31"/>
  <c r="M11" i="31"/>
  <c r="L361" i="31"/>
  <c r="L303" i="31"/>
  <c r="L237" i="31"/>
  <c r="L171" i="31"/>
  <c r="L416" i="31"/>
  <c r="L360" i="31"/>
  <c r="L228" i="31"/>
  <c r="L128" i="31"/>
  <c r="M15" i="31"/>
  <c r="L161" i="31"/>
  <c r="L103" i="31"/>
  <c r="L25" i="31"/>
  <c r="L452" i="31"/>
  <c r="L471" i="31"/>
  <c r="L278" i="31"/>
  <c r="L162" i="31"/>
  <c r="L62" i="31"/>
  <c r="L509" i="31"/>
  <c r="L351" i="31"/>
  <c r="L285" i="31"/>
  <c r="L219" i="31"/>
  <c r="L414" i="31"/>
  <c r="L390" i="31"/>
  <c r="L274" i="31"/>
  <c r="L174" i="31"/>
  <c r="M27" i="31"/>
  <c r="L407" i="31"/>
  <c r="L341" i="31"/>
  <c r="L275" i="31"/>
  <c r="L428" i="31"/>
  <c r="L419" i="31"/>
  <c r="M31" i="31"/>
  <c r="L338" i="31"/>
  <c r="L238" i="31"/>
  <c r="L106" i="31"/>
  <c r="L37" i="31"/>
  <c r="L373" i="31"/>
  <c r="L307" i="31"/>
  <c r="L492" i="31"/>
  <c r="L427" i="31"/>
  <c r="L54" i="31"/>
  <c r="L400" i="31"/>
  <c r="L284" i="31"/>
  <c r="L297" i="31"/>
  <c r="L239" i="31"/>
  <c r="L173" i="31"/>
  <c r="L107" i="31"/>
  <c r="L505" i="31"/>
  <c r="L232" i="31"/>
  <c r="L100" i="31"/>
  <c r="M41" i="31"/>
  <c r="L330" i="31"/>
  <c r="L97" i="31"/>
  <c r="L26" i="31"/>
  <c r="L19" i="31"/>
  <c r="L422" i="31"/>
  <c r="L455" i="31"/>
  <c r="L150" i="31"/>
  <c r="M10" i="31"/>
  <c r="L380" i="31"/>
  <c r="L345" i="31"/>
  <c r="L287" i="31"/>
  <c r="L221" i="31"/>
  <c r="L155" i="31"/>
  <c r="L482" i="31"/>
  <c r="L262" i="31"/>
  <c r="L146" i="31"/>
  <c r="L46" i="31"/>
  <c r="L401" i="31"/>
  <c r="L343" i="31"/>
  <c r="L277" i="31"/>
  <c r="L211" i="31"/>
  <c r="L496" i="31"/>
  <c r="L56" i="31"/>
  <c r="L386" i="31"/>
  <c r="L286" i="31"/>
  <c r="L154" i="31"/>
  <c r="L30" i="31"/>
  <c r="L397" i="31"/>
  <c r="L331" i="31"/>
  <c r="L442" i="31"/>
  <c r="L326" i="31"/>
  <c r="L210" i="31"/>
  <c r="L110" i="31"/>
  <c r="L32" i="31"/>
  <c r="L375" i="31"/>
  <c r="L309" i="31"/>
  <c r="L243" i="31"/>
  <c r="L462" i="31"/>
  <c r="L410" i="31"/>
  <c r="L372" i="31"/>
  <c r="L272" i="31"/>
  <c r="L156" i="31"/>
  <c r="L233" i="31"/>
  <c r="L175" i="31"/>
  <c r="L109" i="31"/>
  <c r="L43" i="31"/>
  <c r="L489" i="31"/>
  <c r="L104" i="31"/>
  <c r="M32" i="31"/>
  <c r="L334" i="31"/>
  <c r="L202" i="31"/>
  <c r="L10" i="31"/>
  <c r="L20" i="31"/>
  <c r="L355" i="31"/>
  <c r="L490" i="31"/>
  <c r="L439" i="31"/>
  <c r="M4" i="31"/>
  <c r="L368" i="31"/>
  <c r="L252" i="31"/>
  <c r="L281" i="31"/>
  <c r="L223" i="31"/>
  <c r="L157" i="31"/>
  <c r="L91" i="31"/>
  <c r="L501" i="31"/>
  <c r="L134" i="31"/>
  <c r="M12" i="31"/>
  <c r="L364" i="31"/>
  <c r="L337" i="31"/>
  <c r="L279" i="31"/>
  <c r="L213" i="31"/>
  <c r="L147" i="31"/>
  <c r="L466" i="31"/>
  <c r="L258" i="31"/>
  <c r="L399" i="31"/>
  <c r="L267" i="31"/>
  <c r="L450" i="31"/>
  <c r="L102" i="31"/>
  <c r="M42" i="31"/>
  <c r="L332" i="31"/>
  <c r="L321" i="31"/>
  <c r="L263" i="31"/>
  <c r="L197" i="31"/>
  <c r="L131" i="31"/>
  <c r="L434" i="31"/>
  <c r="L342" i="31"/>
  <c r="L226" i="31"/>
  <c r="L126" i="31"/>
  <c r="L38" i="31"/>
  <c r="L383" i="31"/>
  <c r="L317" i="31"/>
  <c r="L251" i="31"/>
  <c r="L478" i="31"/>
  <c r="L187" i="31"/>
  <c r="M16" i="31"/>
  <c r="L207" i="31"/>
  <c r="L203" i="31"/>
  <c r="L497" i="31"/>
  <c r="M19" i="31"/>
  <c r="L320" i="31"/>
  <c r="L204" i="31"/>
  <c r="L257" i="31"/>
  <c r="L199" i="31"/>
  <c r="L133" i="31"/>
  <c r="L67" i="31"/>
  <c r="L495" i="31"/>
  <c r="L214" i="31"/>
  <c r="L98" i="31"/>
  <c r="M40" i="31"/>
  <c r="L377" i="31"/>
  <c r="L319" i="31"/>
  <c r="L253" i="31"/>
  <c r="L158" i="31"/>
  <c r="L79" i="31"/>
  <c r="L139" i="31"/>
  <c r="L481" i="31"/>
  <c r="M21" i="31"/>
  <c r="L292" i="31"/>
  <c r="L192" i="31"/>
  <c r="L76" i="31"/>
  <c r="L193" i="31"/>
  <c r="L135" i="31"/>
  <c r="L69" i="31"/>
  <c r="L36" i="31"/>
  <c r="L479" i="31"/>
  <c r="L86" i="31"/>
  <c r="M29" i="31"/>
  <c r="L316" i="31"/>
  <c r="L313" i="31"/>
  <c r="L255" i="31"/>
  <c r="L189" i="31"/>
  <c r="L123" i="31"/>
  <c r="L418" i="31"/>
  <c r="L127" i="31"/>
  <c r="L500" i="31"/>
  <c r="L282" i="31"/>
  <c r="L13" i="31"/>
  <c r="L75" i="31"/>
  <c r="L465" i="31"/>
  <c r="L296" i="31"/>
  <c r="L164" i="31"/>
  <c r="L64" i="31"/>
  <c r="L394" i="31"/>
  <c r="L129" i="31"/>
  <c r="L71" i="31"/>
  <c r="L33" i="31"/>
  <c r="L486" i="31"/>
  <c r="L463" i="31"/>
  <c r="L404" i="31"/>
  <c r="L304" i="31"/>
  <c r="L188" i="31"/>
  <c r="L249" i="31"/>
  <c r="L191" i="31"/>
  <c r="L125" i="31"/>
  <c r="L59" i="31"/>
  <c r="L493" i="31"/>
  <c r="L185" i="31"/>
  <c r="M6" i="31"/>
  <c r="L333" i="31"/>
  <c r="L502" i="31"/>
  <c r="L449" i="31"/>
  <c r="L168" i="31"/>
  <c r="M22" i="31"/>
  <c r="L398" i="31"/>
  <c r="L266" i="31"/>
  <c r="L65" i="31"/>
  <c r="L31" i="31"/>
  <c r="L387" i="31"/>
  <c r="L456" i="31"/>
  <c r="L447" i="31"/>
  <c r="L408" i="31"/>
  <c r="L276" i="31"/>
  <c r="L176" i="31"/>
  <c r="L60" i="31"/>
  <c r="L61" i="31"/>
  <c r="L477" i="31"/>
  <c r="L184" i="31"/>
  <c r="L265" i="31"/>
  <c r="L141" i="31"/>
  <c r="L472" i="31"/>
  <c r="L433" i="31"/>
  <c r="M26" i="31"/>
  <c r="L370" i="31"/>
  <c r="L270" i="31"/>
  <c r="L138" i="31"/>
  <c r="L39" i="31"/>
  <c r="L389" i="31"/>
  <c r="L323" i="31"/>
  <c r="L426" i="31"/>
  <c r="L431" i="31"/>
  <c r="L280" i="31"/>
  <c r="L148" i="31"/>
  <c r="L48" i="31"/>
  <c r="L378" i="31"/>
  <c r="L121" i="31"/>
  <c r="L63" i="31"/>
  <c r="L40" i="31"/>
  <c r="L470" i="31"/>
  <c r="L461" i="31"/>
  <c r="L374" i="31"/>
  <c r="L137" i="31"/>
  <c r="L14" i="31"/>
  <c r="L412" i="31"/>
  <c r="L417" i="31"/>
  <c r="L358" i="31"/>
  <c r="L242" i="31"/>
  <c r="L142" i="31"/>
  <c r="M30" i="31"/>
  <c r="L391" i="31"/>
  <c r="L325" i="31"/>
  <c r="L259" i="31"/>
  <c r="L494" i="31"/>
  <c r="L415" i="31"/>
  <c r="L152" i="31"/>
  <c r="M3" i="31"/>
  <c r="L382" i="31"/>
  <c r="L250" i="31"/>
  <c r="L57" i="31"/>
  <c r="L41" i="31"/>
  <c r="L379" i="31"/>
  <c r="L440" i="31"/>
  <c r="L445" i="31"/>
  <c r="L52" i="31"/>
  <c r="L73" i="31"/>
  <c r="L395" i="31"/>
  <c r="L480" i="31"/>
  <c r="L230" i="31"/>
  <c r="L114" i="31"/>
  <c r="M14" i="31"/>
  <c r="L385" i="31"/>
  <c r="L327" i="31"/>
  <c r="L261" i="31"/>
  <c r="L195" i="31"/>
  <c r="L464" i="31"/>
  <c r="M5" i="31"/>
  <c r="L354" i="31"/>
  <c r="L254" i="31"/>
  <c r="L122" i="31"/>
  <c r="L2" i="31"/>
  <c r="L381" i="31"/>
  <c r="L315" i="31"/>
  <c r="L508" i="31"/>
  <c r="L429" i="31"/>
  <c r="L448" i="31"/>
  <c r="J65" i="31"/>
  <c r="AL65" i="31" s="1"/>
  <c r="J42" i="31"/>
  <c r="J167" i="31"/>
  <c r="AL167" i="31" s="1"/>
  <c r="J257" i="31"/>
  <c r="AL257" i="31" s="1"/>
  <c r="J198" i="31"/>
  <c r="AL198" i="31" s="1"/>
  <c r="J240" i="31"/>
  <c r="AL240" i="31" s="1"/>
  <c r="K11" i="31"/>
  <c r="J199" i="31"/>
  <c r="AL199" i="31" s="1"/>
  <c r="J289" i="31"/>
  <c r="AL289" i="31" s="1"/>
  <c r="J210" i="31"/>
  <c r="AL210" i="31" s="1"/>
  <c r="J272" i="31"/>
  <c r="AL272" i="31" s="1"/>
  <c r="J16" i="31"/>
  <c r="J231" i="31"/>
  <c r="AL231" i="31" s="1"/>
  <c r="J321" i="31"/>
  <c r="AL321" i="31" s="1"/>
  <c r="K5" i="31"/>
  <c r="J226" i="31"/>
  <c r="AL226" i="31" s="1"/>
  <c r="J483" i="31"/>
  <c r="AL483" i="31" s="1"/>
  <c r="J275" i="31"/>
  <c r="AL275" i="31" s="1"/>
  <c r="J64" i="31"/>
  <c r="AL64" i="31" s="1"/>
  <c r="J320" i="31"/>
  <c r="AL320" i="31" s="1"/>
  <c r="J109" i="31"/>
  <c r="AL109" i="31" s="1"/>
  <c r="J365" i="31"/>
  <c r="AL365" i="31" s="1"/>
  <c r="J18" i="31"/>
  <c r="J326" i="31"/>
  <c r="AL326" i="31" s="1"/>
  <c r="J119" i="31"/>
  <c r="AL119" i="31" s="1"/>
  <c r="J375" i="31"/>
  <c r="AL375" i="31" s="1"/>
  <c r="J164" i="31"/>
  <c r="AL164" i="31" s="1"/>
  <c r="J421" i="31"/>
  <c r="AL421" i="31" s="1"/>
  <c r="J209" i="31"/>
  <c r="AL209" i="31" s="1"/>
  <c r="J466" i="31"/>
  <c r="AL466" i="31" s="1"/>
  <c r="K41" i="31"/>
  <c r="AL41" i="31" s="1"/>
  <c r="J266" i="31"/>
  <c r="AL266" i="31" s="1"/>
  <c r="J59" i="31"/>
  <c r="AL59" i="31" s="1"/>
  <c r="J315" i="31"/>
  <c r="AL315" i="31" s="1"/>
  <c r="J104" i="31"/>
  <c r="AL104" i="31" s="1"/>
  <c r="J360" i="31"/>
  <c r="AL360" i="31" s="1"/>
  <c r="J149" i="31"/>
  <c r="AL149" i="31" s="1"/>
  <c r="J405" i="31"/>
  <c r="AL405" i="31" s="1"/>
  <c r="J15" i="31"/>
  <c r="J398" i="31"/>
  <c r="AL398" i="31" s="1"/>
  <c r="J191" i="31"/>
  <c r="AL191" i="31" s="1"/>
  <c r="J448" i="31"/>
  <c r="AL448" i="31" s="1"/>
  <c r="J236" i="31"/>
  <c r="AL236" i="31" s="1"/>
  <c r="J493" i="31"/>
  <c r="AL493" i="31" s="1"/>
  <c r="J281" i="31"/>
  <c r="AL281" i="31" s="1"/>
  <c r="K42" i="31"/>
  <c r="J14" i="31"/>
  <c r="J258" i="31"/>
  <c r="AL258" i="31" s="1"/>
  <c r="J51" i="31"/>
  <c r="AL51" i="31" s="1"/>
  <c r="J307" i="31"/>
  <c r="AL307" i="31" s="1"/>
  <c r="J96" i="31"/>
  <c r="AL96" i="31" s="1"/>
  <c r="J352" i="31"/>
  <c r="AL352" i="31" s="1"/>
  <c r="J141" i="31"/>
  <c r="AL141" i="31" s="1"/>
  <c r="J397" i="31"/>
  <c r="AL397" i="31" s="1"/>
  <c r="J23" i="31"/>
  <c r="J358" i="31"/>
  <c r="AL358" i="31" s="1"/>
  <c r="J151" i="31"/>
  <c r="AL151" i="31" s="1"/>
  <c r="J407" i="31"/>
  <c r="AL407" i="31" s="1"/>
  <c r="J196" i="31"/>
  <c r="AL196" i="31" s="1"/>
  <c r="J453" i="31"/>
  <c r="AL453" i="31" s="1"/>
  <c r="J241" i="31"/>
  <c r="AL241" i="31" s="1"/>
  <c r="J498" i="31"/>
  <c r="AL498" i="31" s="1"/>
  <c r="K14" i="31"/>
  <c r="J298" i="31"/>
  <c r="AL298" i="31" s="1"/>
  <c r="J91" i="31"/>
  <c r="AL91" i="31" s="1"/>
  <c r="J347" i="31"/>
  <c r="AL347" i="31" s="1"/>
  <c r="J136" i="31"/>
  <c r="AL136" i="31" s="1"/>
  <c r="J392" i="31"/>
  <c r="AL392" i="31" s="1"/>
  <c r="J181" i="31"/>
  <c r="AL181" i="31" s="1"/>
  <c r="J438" i="31"/>
  <c r="AL438" i="31" s="1"/>
  <c r="J28" i="31"/>
  <c r="J431" i="31"/>
  <c r="AL431" i="31" s="1"/>
  <c r="J223" i="31"/>
  <c r="AL223" i="31" s="1"/>
  <c r="J480" i="31"/>
  <c r="AL480" i="31" s="1"/>
  <c r="J268" i="31"/>
  <c r="AL268" i="31" s="1"/>
  <c r="J57" i="31"/>
  <c r="AL57" i="31" s="1"/>
  <c r="J313" i="31"/>
  <c r="AL313" i="31" s="1"/>
  <c r="K8" i="31"/>
  <c r="K21" i="31"/>
  <c r="J290" i="31"/>
  <c r="AL290" i="31" s="1"/>
  <c r="J83" i="31"/>
  <c r="AL83" i="31" s="1"/>
  <c r="J339" i="31"/>
  <c r="AL339" i="31" s="1"/>
  <c r="J128" i="31"/>
  <c r="AL128" i="31" s="1"/>
  <c r="J384" i="31"/>
  <c r="AL384" i="31" s="1"/>
  <c r="J173" i="31"/>
  <c r="AL173" i="31" s="1"/>
  <c r="J430" i="31"/>
  <c r="AL430" i="31" s="1"/>
  <c r="J2" i="31"/>
  <c r="J390" i="31"/>
  <c r="AL390" i="31" s="1"/>
  <c r="J183" i="31"/>
  <c r="AL183" i="31" s="1"/>
  <c r="J440" i="31"/>
  <c r="AL440" i="31" s="1"/>
  <c r="J228" i="31"/>
  <c r="AL228" i="31" s="1"/>
  <c r="J485" i="31"/>
  <c r="AL485" i="31" s="1"/>
  <c r="J273" i="31"/>
  <c r="AL273" i="31" s="1"/>
  <c r="K34" i="31"/>
  <c r="J22" i="31"/>
  <c r="J74" i="31"/>
  <c r="AL74" i="31" s="1"/>
  <c r="J330" i="31"/>
  <c r="AL330" i="31" s="1"/>
  <c r="J123" i="31"/>
  <c r="AL123" i="31" s="1"/>
  <c r="J379" i="31"/>
  <c r="AL379" i="31" s="1"/>
  <c r="J168" i="31"/>
  <c r="AL168" i="31" s="1"/>
  <c r="J425" i="31"/>
  <c r="AL425" i="31" s="1"/>
  <c r="J213" i="31"/>
  <c r="AL213" i="31" s="1"/>
  <c r="J470" i="31"/>
  <c r="AL470" i="31" s="1"/>
  <c r="J36" i="31"/>
  <c r="J463" i="31"/>
  <c r="AL463" i="31" s="1"/>
  <c r="J255" i="31"/>
  <c r="AL255" i="31" s="1"/>
  <c r="J44" i="31"/>
  <c r="AL44" i="31" s="1"/>
  <c r="J300" i="31"/>
  <c r="AL300" i="31" s="1"/>
  <c r="J89" i="31"/>
  <c r="AL89" i="31" s="1"/>
  <c r="J345" i="31"/>
  <c r="AL345" i="31" s="1"/>
  <c r="J5" i="31"/>
  <c r="AL5" i="31" s="1"/>
  <c r="J322" i="31"/>
  <c r="AL322" i="31" s="1"/>
  <c r="J115" i="31"/>
  <c r="AL115" i="31" s="1"/>
  <c r="J371" i="31"/>
  <c r="AL371" i="31" s="1"/>
  <c r="J160" i="31"/>
  <c r="AL160" i="31" s="1"/>
  <c r="J417" i="31"/>
  <c r="AL417" i="31" s="1"/>
  <c r="J205" i="31"/>
  <c r="AL205" i="31" s="1"/>
  <c r="J462" i="31"/>
  <c r="AL462" i="31" s="1"/>
  <c r="J4" i="31"/>
  <c r="J423" i="31"/>
  <c r="AL423" i="31" s="1"/>
  <c r="J215" i="31"/>
  <c r="AL215" i="31" s="1"/>
  <c r="J472" i="31"/>
  <c r="AL472" i="31" s="1"/>
  <c r="J260" i="31"/>
  <c r="AL260" i="31" s="1"/>
  <c r="J49" i="31"/>
  <c r="AL49" i="31" s="1"/>
  <c r="J305" i="31"/>
  <c r="AL305" i="31" s="1"/>
  <c r="J412" i="31"/>
  <c r="AL412" i="31" s="1"/>
  <c r="K29" i="31"/>
  <c r="J106" i="31"/>
  <c r="AL106" i="31" s="1"/>
  <c r="J362" i="31"/>
  <c r="AL362" i="31" s="1"/>
  <c r="J155" i="31"/>
  <c r="AL155" i="31" s="1"/>
  <c r="J411" i="31"/>
  <c r="AL411" i="31" s="1"/>
  <c r="J200" i="31"/>
  <c r="AL200" i="31" s="1"/>
  <c r="J457" i="31"/>
  <c r="AL457" i="31" s="1"/>
  <c r="J245" i="31"/>
  <c r="AL245" i="31" s="1"/>
  <c r="J502" i="31"/>
  <c r="AL502" i="31" s="1"/>
  <c r="J9" i="31"/>
  <c r="J495" i="31"/>
  <c r="AL495" i="31" s="1"/>
  <c r="J287" i="31"/>
  <c r="AL287" i="31" s="1"/>
  <c r="J76" i="31"/>
  <c r="AL76" i="31" s="1"/>
  <c r="J332" i="31"/>
  <c r="AL332" i="31" s="1"/>
  <c r="J121" i="31"/>
  <c r="AL121" i="31" s="1"/>
  <c r="J377" i="31"/>
  <c r="AL377" i="31" s="1"/>
  <c r="K7" i="31"/>
  <c r="J354" i="31"/>
  <c r="AL354" i="31" s="1"/>
  <c r="J147" i="31"/>
  <c r="AL147" i="31" s="1"/>
  <c r="J403" i="31"/>
  <c r="AL403" i="31" s="1"/>
  <c r="J192" i="31"/>
  <c r="AL192" i="31" s="1"/>
  <c r="J449" i="31"/>
  <c r="AL449" i="31" s="1"/>
  <c r="J237" i="31"/>
  <c r="AL237" i="31" s="1"/>
  <c r="J494" i="31"/>
  <c r="AL494" i="31" s="1"/>
  <c r="J17" i="31"/>
  <c r="AL17" i="31" s="1"/>
  <c r="J455" i="31"/>
  <c r="AL455" i="31" s="1"/>
  <c r="J247" i="31"/>
  <c r="AL247" i="31" s="1"/>
  <c r="J504" i="31"/>
  <c r="AL504" i="31" s="1"/>
  <c r="J292" i="31"/>
  <c r="AL292" i="31" s="1"/>
  <c r="J81" i="31"/>
  <c r="AL81" i="31" s="1"/>
  <c r="J337" i="31"/>
  <c r="AL337" i="31" s="1"/>
  <c r="K16" i="31"/>
  <c r="K37" i="31"/>
  <c r="J138" i="31"/>
  <c r="AL138" i="31" s="1"/>
  <c r="J394" i="31"/>
  <c r="AL394" i="31" s="1"/>
  <c r="J187" i="31"/>
  <c r="AL187" i="31" s="1"/>
  <c r="J444" i="31"/>
  <c r="AL444" i="31" s="1"/>
  <c r="J232" i="31"/>
  <c r="AL232" i="31" s="1"/>
  <c r="J489" i="31"/>
  <c r="AL489" i="31" s="1"/>
  <c r="J277" i="31"/>
  <c r="AL277" i="31" s="1"/>
  <c r="J13" i="31"/>
  <c r="K19" i="31"/>
  <c r="J63" i="31"/>
  <c r="AL63" i="31" s="1"/>
  <c r="J319" i="31"/>
  <c r="AL319" i="31" s="1"/>
  <c r="J108" i="31"/>
  <c r="AL108" i="31" s="1"/>
  <c r="J364" i="31"/>
  <c r="AL364" i="31" s="1"/>
  <c r="J153" i="31"/>
  <c r="AL153" i="31" s="1"/>
  <c r="J409" i="31"/>
  <c r="AL409" i="31" s="1"/>
  <c r="K12" i="31"/>
  <c r="J386" i="31"/>
  <c r="AL386" i="31" s="1"/>
  <c r="J179" i="31"/>
  <c r="AL179" i="31" s="1"/>
  <c r="J436" i="31"/>
  <c r="AL436" i="31" s="1"/>
  <c r="J224" i="31"/>
  <c r="AL224" i="31" s="1"/>
  <c r="J481" i="31"/>
  <c r="AL481" i="31" s="1"/>
  <c r="J269" i="31"/>
  <c r="AL269" i="31" s="1"/>
  <c r="J3" i="31"/>
  <c r="K27" i="31"/>
  <c r="J230" i="31"/>
  <c r="AL230" i="31" s="1"/>
  <c r="J487" i="31"/>
  <c r="AL487" i="31" s="1"/>
  <c r="J279" i="31"/>
  <c r="AL279" i="31" s="1"/>
  <c r="J68" i="31"/>
  <c r="AL68" i="31" s="1"/>
  <c r="J324" i="31"/>
  <c r="AL324" i="31" s="1"/>
  <c r="J113" i="31"/>
  <c r="AL113" i="31" s="1"/>
  <c r="J369" i="31"/>
  <c r="AL369" i="31" s="1"/>
  <c r="K15" i="31"/>
  <c r="J170" i="31"/>
  <c r="AL170" i="31" s="1"/>
  <c r="J427" i="31"/>
  <c r="AL427" i="31" s="1"/>
  <c r="J219" i="31"/>
  <c r="AL219" i="31" s="1"/>
  <c r="J476" i="31"/>
  <c r="AL476" i="31" s="1"/>
  <c r="J264" i="31"/>
  <c r="AL264" i="31" s="1"/>
  <c r="J53" i="31"/>
  <c r="AL53" i="31" s="1"/>
  <c r="J309" i="31"/>
  <c r="AL309" i="31" s="1"/>
  <c r="J19" i="31"/>
  <c r="J24" i="31"/>
  <c r="J302" i="31"/>
  <c r="AL302" i="31" s="1"/>
  <c r="J95" i="31"/>
  <c r="AL95" i="31" s="1"/>
  <c r="J351" i="31"/>
  <c r="AL351" i="31" s="1"/>
  <c r="J140" i="31"/>
  <c r="AL140" i="31" s="1"/>
  <c r="J396" i="31"/>
  <c r="AL396" i="31" s="1"/>
  <c r="J185" i="31"/>
  <c r="AL185" i="31" s="1"/>
  <c r="J442" i="31"/>
  <c r="AL442" i="31" s="1"/>
  <c r="K25" i="31"/>
  <c r="J419" i="31"/>
  <c r="AL419" i="31" s="1"/>
  <c r="J211" i="31"/>
  <c r="AL211" i="31" s="1"/>
  <c r="J468" i="31"/>
  <c r="AL468" i="31" s="1"/>
  <c r="J256" i="31"/>
  <c r="AL256" i="31" s="1"/>
  <c r="J45" i="31"/>
  <c r="AL45" i="31" s="1"/>
  <c r="J301" i="31"/>
  <c r="AL301" i="31" s="1"/>
  <c r="K10" i="31"/>
  <c r="J32" i="31"/>
  <c r="J262" i="31"/>
  <c r="AL262" i="31" s="1"/>
  <c r="J55" i="31"/>
  <c r="AL55" i="31" s="1"/>
  <c r="J311" i="31"/>
  <c r="AL311" i="31" s="1"/>
  <c r="J100" i="31"/>
  <c r="AL100" i="31" s="1"/>
  <c r="J356" i="31"/>
  <c r="AL356" i="31" s="1"/>
  <c r="J145" i="31"/>
  <c r="AL145" i="31" s="1"/>
  <c r="J401" i="31"/>
  <c r="AL401" i="31" s="1"/>
  <c r="K20" i="31"/>
  <c r="J202" i="31"/>
  <c r="AL202" i="31" s="1"/>
  <c r="J459" i="31"/>
  <c r="AL459" i="31" s="1"/>
  <c r="J251" i="31"/>
  <c r="AL251" i="31" s="1"/>
  <c r="J508" i="31"/>
  <c r="AL508" i="31" s="1"/>
  <c r="J296" i="31"/>
  <c r="AL296" i="31" s="1"/>
  <c r="J85" i="31"/>
  <c r="AL85" i="31" s="1"/>
  <c r="J341" i="31"/>
  <c r="AL341" i="31" s="1"/>
  <c r="K26" i="31"/>
  <c r="J334" i="31"/>
  <c r="AL334" i="31" s="1"/>
  <c r="J127" i="31"/>
  <c r="AL127" i="31" s="1"/>
  <c r="J383" i="31"/>
  <c r="AL383" i="31" s="1"/>
  <c r="J172" i="31"/>
  <c r="AL172" i="31" s="1"/>
  <c r="J429" i="31"/>
  <c r="AL429" i="31" s="1"/>
  <c r="J217" i="31"/>
  <c r="AL217" i="31" s="1"/>
  <c r="J474" i="31"/>
  <c r="AL474" i="31" s="1"/>
  <c r="K2" i="31"/>
  <c r="J451" i="31"/>
  <c r="AL451" i="31" s="1"/>
  <c r="J243" i="31"/>
  <c r="AL243" i="31" s="1"/>
  <c r="J500" i="31"/>
  <c r="AL500" i="31" s="1"/>
  <c r="J288" i="31"/>
  <c r="AL288" i="31" s="1"/>
  <c r="J77" i="31"/>
  <c r="AL77" i="31" s="1"/>
  <c r="J333" i="31"/>
  <c r="AL333" i="31" s="1"/>
  <c r="J27" i="31"/>
  <c r="AL27" i="31" s="1"/>
  <c r="J40" i="31"/>
  <c r="J294" i="31"/>
  <c r="AL294" i="31" s="1"/>
  <c r="J87" i="31"/>
  <c r="AL87" i="31" s="1"/>
  <c r="J343" i="31"/>
  <c r="AL343" i="31" s="1"/>
  <c r="J132" i="31"/>
  <c r="AL132" i="31" s="1"/>
  <c r="J388" i="31"/>
  <c r="AL388" i="31" s="1"/>
  <c r="J177" i="31"/>
  <c r="AL177" i="31" s="1"/>
  <c r="J434" i="31"/>
  <c r="AL434" i="31" s="1"/>
  <c r="K33" i="31"/>
  <c r="J234" i="31"/>
  <c r="AL234" i="31" s="1"/>
  <c r="J491" i="31"/>
  <c r="AL491" i="31" s="1"/>
  <c r="J283" i="31"/>
  <c r="AL283" i="31" s="1"/>
  <c r="J72" i="31"/>
  <c r="AL72" i="31" s="1"/>
  <c r="J328" i="31"/>
  <c r="AL328" i="31" s="1"/>
  <c r="J117" i="31"/>
  <c r="AL117" i="31" s="1"/>
  <c r="J373" i="31"/>
  <c r="AL373" i="31" s="1"/>
  <c r="J10" i="31"/>
  <c r="J366" i="31"/>
  <c r="AL366" i="31" s="1"/>
  <c r="J159" i="31"/>
  <c r="AL159" i="31" s="1"/>
  <c r="J416" i="31"/>
  <c r="AL416" i="31" s="1"/>
  <c r="J204" i="31"/>
  <c r="AL204" i="31" s="1"/>
  <c r="J461" i="31"/>
  <c r="AL461" i="31" s="1"/>
  <c r="J249" i="31"/>
  <c r="AL249" i="31" s="1"/>
  <c r="J506" i="31"/>
  <c r="AL506" i="31" s="1"/>
  <c r="K6" i="31"/>
  <c r="J90" i="31"/>
  <c r="AL90" i="31" s="1"/>
  <c r="J346" i="31"/>
  <c r="AL346" i="31" s="1"/>
  <c r="J139" i="31"/>
  <c r="AL139" i="31" s="1"/>
  <c r="J395" i="31"/>
  <c r="AL395" i="31" s="1"/>
  <c r="J184" i="31"/>
  <c r="AL184" i="31" s="1"/>
  <c r="J441" i="31"/>
  <c r="AL441" i="31" s="1"/>
  <c r="J229" i="31"/>
  <c r="AL229" i="31" s="1"/>
  <c r="J486" i="31"/>
  <c r="AL486" i="31" s="1"/>
  <c r="J25" i="31"/>
  <c r="J62" i="31"/>
  <c r="AL62" i="31" s="1"/>
  <c r="J318" i="31"/>
  <c r="AL318" i="31" s="1"/>
  <c r="J111" i="31"/>
  <c r="AL111" i="31" s="1"/>
  <c r="J367" i="31"/>
  <c r="AL367" i="31" s="1"/>
  <c r="J156" i="31"/>
  <c r="AL156" i="31" s="1"/>
  <c r="J413" i="31"/>
  <c r="AL413" i="31" s="1"/>
  <c r="J201" i="31"/>
  <c r="AL201" i="31" s="1"/>
  <c r="J458" i="31"/>
  <c r="AL458" i="31" s="1"/>
  <c r="K22" i="31"/>
  <c r="J399" i="31"/>
  <c r="AL399" i="31" s="1"/>
  <c r="J233" i="31"/>
  <c r="AL233" i="31" s="1"/>
  <c r="J329" i="31"/>
  <c r="AL329" i="31" s="1"/>
  <c r="J303" i="31"/>
  <c r="AL303" i="31" s="1"/>
  <c r="J122" i="31"/>
  <c r="AL122" i="31" s="1"/>
  <c r="J378" i="31"/>
  <c r="AL378" i="31" s="1"/>
  <c r="J171" i="31"/>
  <c r="AL171" i="31" s="1"/>
  <c r="J428" i="31"/>
  <c r="AL428" i="31" s="1"/>
  <c r="J216" i="31"/>
  <c r="AL216" i="31" s="1"/>
  <c r="J473" i="31"/>
  <c r="AL473" i="31" s="1"/>
  <c r="J261" i="31"/>
  <c r="AL261" i="31" s="1"/>
  <c r="J35" i="31"/>
  <c r="K35" i="31"/>
  <c r="J94" i="31"/>
  <c r="AL94" i="31" s="1"/>
  <c r="J350" i="31"/>
  <c r="AL350" i="31" s="1"/>
  <c r="J188" i="31"/>
  <c r="AL188" i="31" s="1"/>
  <c r="J490" i="31"/>
  <c r="AL490" i="31" s="1"/>
  <c r="K23" i="31"/>
  <c r="K28" i="31"/>
  <c r="J154" i="31"/>
  <c r="AL154" i="31" s="1"/>
  <c r="J410" i="31"/>
  <c r="AL410" i="31" s="1"/>
  <c r="J203" i="31"/>
  <c r="AL203" i="31" s="1"/>
  <c r="J460" i="31"/>
  <c r="AL460" i="31" s="1"/>
  <c r="J248" i="31"/>
  <c r="AL248" i="31" s="1"/>
  <c r="J505" i="31"/>
  <c r="AL505" i="31" s="1"/>
  <c r="J293" i="31"/>
  <c r="AL293" i="31" s="1"/>
  <c r="K40" i="31"/>
  <c r="K3" i="31"/>
  <c r="J126" i="31"/>
  <c r="AL126" i="31" s="1"/>
  <c r="J382" i="31"/>
  <c r="AL382" i="31" s="1"/>
  <c r="J175" i="31"/>
  <c r="AL175" i="31" s="1"/>
  <c r="J432" i="31"/>
  <c r="AL432" i="31" s="1"/>
  <c r="J220" i="31"/>
  <c r="AL220" i="31" s="1"/>
  <c r="J477" i="31"/>
  <c r="AL477" i="31" s="1"/>
  <c r="J265" i="31"/>
  <c r="AL265" i="31" s="1"/>
  <c r="K24" i="31"/>
  <c r="J38" i="31"/>
  <c r="J447" i="31"/>
  <c r="AL447" i="31" s="1"/>
  <c r="J239" i="31"/>
  <c r="AL239" i="31" s="1"/>
  <c r="J73" i="31"/>
  <c r="AL73" i="31" s="1"/>
  <c r="J47" i="31"/>
  <c r="AL47" i="31" s="1"/>
  <c r="J186" i="31"/>
  <c r="AL186" i="31" s="1"/>
  <c r="J443" i="31"/>
  <c r="AL443" i="31" s="1"/>
  <c r="J235" i="31"/>
  <c r="AL235" i="31" s="1"/>
  <c r="J492" i="31"/>
  <c r="AL492" i="31" s="1"/>
  <c r="J280" i="31"/>
  <c r="AL280" i="31" s="1"/>
  <c r="J69" i="31"/>
  <c r="AL69" i="31" s="1"/>
  <c r="J325" i="31"/>
  <c r="AL325" i="31" s="1"/>
  <c r="K18" i="31"/>
  <c r="J8" i="31"/>
  <c r="J158" i="31"/>
  <c r="AL158" i="31" s="1"/>
  <c r="J415" i="31"/>
  <c r="AL415" i="31" s="1"/>
  <c r="J207" i="31"/>
  <c r="AL207" i="31" s="1"/>
  <c r="J464" i="31"/>
  <c r="AL464" i="31" s="1"/>
  <c r="J252" i="31"/>
  <c r="AL252" i="31" s="1"/>
  <c r="J509" i="31"/>
  <c r="AL509" i="31" s="1"/>
  <c r="J297" i="31"/>
  <c r="AL297" i="31" s="1"/>
  <c r="J21" i="31"/>
  <c r="J190" i="31"/>
  <c r="AL190" i="31" s="1"/>
  <c r="J496" i="31"/>
  <c r="AL496" i="31" s="1"/>
  <c r="J37" i="31"/>
  <c r="AL37" i="31" s="1"/>
  <c r="J92" i="31"/>
  <c r="AL92" i="31" s="1"/>
  <c r="J218" i="31"/>
  <c r="AL218" i="31" s="1"/>
  <c r="J475" i="31"/>
  <c r="AL475" i="31" s="1"/>
  <c r="J267" i="31"/>
  <c r="AL267" i="31" s="1"/>
  <c r="J56" i="31"/>
  <c r="AL56" i="31" s="1"/>
  <c r="J312" i="31"/>
  <c r="AL312" i="31" s="1"/>
  <c r="J101" i="31"/>
  <c r="AL101" i="31" s="1"/>
  <c r="J357" i="31"/>
  <c r="AL357" i="31" s="1"/>
  <c r="J26" i="31"/>
  <c r="AL26" i="31" s="1"/>
  <c r="J284" i="31"/>
  <c r="AL284" i="31" s="1"/>
  <c r="J393" i="31"/>
  <c r="AL393" i="31" s="1"/>
  <c r="J250" i="31"/>
  <c r="AL250" i="31" s="1"/>
  <c r="J507" i="31"/>
  <c r="AL507" i="31" s="1"/>
  <c r="J299" i="31"/>
  <c r="AL299" i="31" s="1"/>
  <c r="J88" i="31"/>
  <c r="AL88" i="31" s="1"/>
  <c r="J344" i="31"/>
  <c r="AL344" i="31" s="1"/>
  <c r="J133" i="31"/>
  <c r="AL133" i="31" s="1"/>
  <c r="J389" i="31"/>
  <c r="AL389" i="31" s="1"/>
  <c r="J31" i="31"/>
  <c r="J222" i="31"/>
  <c r="AL222" i="31" s="1"/>
  <c r="J479" i="31"/>
  <c r="AL479" i="31" s="1"/>
  <c r="J271" i="31"/>
  <c r="AL271" i="31" s="1"/>
  <c r="J60" i="31"/>
  <c r="AL60" i="31" s="1"/>
  <c r="J316" i="31"/>
  <c r="AL316" i="31" s="1"/>
  <c r="J105" i="31"/>
  <c r="AL105" i="31" s="1"/>
  <c r="J348" i="31"/>
  <c r="AL348" i="31" s="1"/>
  <c r="J282" i="31"/>
  <c r="AL282" i="31" s="1"/>
  <c r="J75" i="31"/>
  <c r="AL75" i="31" s="1"/>
  <c r="J331" i="31"/>
  <c r="AL331" i="31" s="1"/>
  <c r="J120" i="31"/>
  <c r="AL120" i="31" s="1"/>
  <c r="J376" i="31"/>
  <c r="AL376" i="31" s="1"/>
  <c r="J165" i="31"/>
  <c r="AL165" i="31" s="1"/>
  <c r="J422" i="31"/>
  <c r="AL422" i="31" s="1"/>
  <c r="J39" i="31"/>
  <c r="AL39" i="31" s="1"/>
  <c r="J254" i="31"/>
  <c r="AL254" i="31" s="1"/>
  <c r="J137" i="31"/>
  <c r="AL137" i="31" s="1"/>
  <c r="J58" i="31"/>
  <c r="AL58" i="31" s="1"/>
  <c r="J314" i="31"/>
  <c r="AL314" i="31" s="1"/>
  <c r="J107" i="31"/>
  <c r="AL107" i="31" s="1"/>
  <c r="J363" i="31"/>
  <c r="AL363" i="31" s="1"/>
  <c r="J152" i="31"/>
  <c r="AL152" i="31" s="1"/>
  <c r="J408" i="31"/>
  <c r="AL408" i="31" s="1"/>
  <c r="J197" i="31"/>
  <c r="AL197" i="31" s="1"/>
  <c r="J454" i="31"/>
  <c r="AL454" i="31" s="1"/>
  <c r="J12" i="31"/>
  <c r="J286" i="31"/>
  <c r="AL286" i="31" s="1"/>
  <c r="J79" i="31"/>
  <c r="AL79" i="31" s="1"/>
  <c r="J335" i="31"/>
  <c r="AL335" i="31" s="1"/>
  <c r="J124" i="31"/>
  <c r="AL124" i="31" s="1"/>
  <c r="J380" i="31"/>
  <c r="AL380" i="31" s="1"/>
  <c r="J169" i="31"/>
  <c r="AL169" i="31" s="1"/>
  <c r="J426" i="31"/>
  <c r="AL426" i="31" s="1"/>
  <c r="K9" i="31"/>
  <c r="J143" i="31"/>
  <c r="AL143" i="31" s="1"/>
  <c r="J445" i="31"/>
  <c r="AL445" i="31" s="1"/>
  <c r="J30" i="31"/>
  <c r="AL30" i="31" s="1"/>
  <c r="J361" i="31"/>
  <c r="AL361" i="31" s="1"/>
  <c r="U80" i="15" l="1"/>
  <c r="U78" i="15"/>
  <c r="U79" i="15"/>
  <c r="F368" i="15"/>
  <c r="B368" i="15"/>
  <c r="H368" i="15"/>
  <c r="I368" i="15"/>
  <c r="AL6" i="31"/>
  <c r="AL33" i="31"/>
  <c r="AL32" i="31"/>
  <c r="AL31" i="31"/>
  <c r="O370" i="15"/>
  <c r="L368" i="15"/>
  <c r="K368" i="15"/>
  <c r="E368" i="15"/>
  <c r="AA368" i="15"/>
  <c r="Y368" i="15"/>
  <c r="AD368" i="15"/>
  <c r="X368" i="15"/>
  <c r="AE368" i="15"/>
  <c r="V368" i="15"/>
  <c r="AB368" i="15"/>
  <c r="R370" i="15"/>
  <c r="AL4" i="31"/>
  <c r="AL11" i="31"/>
  <c r="AL38" i="31"/>
  <c r="AL36" i="31"/>
  <c r="AL7" i="31"/>
  <c r="AL20" i="31"/>
  <c r="AL13" i="31"/>
  <c r="AL34" i="31"/>
  <c r="AL8" i="31"/>
  <c r="AL35" i="31"/>
  <c r="AL12" i="31"/>
  <c r="AL21" i="31"/>
  <c r="AL10" i="31"/>
  <c r="AL19" i="31"/>
  <c r="AL25" i="31"/>
  <c r="AL16" i="31"/>
  <c r="AL42" i="31"/>
  <c r="AL29" i="31"/>
  <c r="AL40" i="31"/>
  <c r="AL24" i="31"/>
  <c r="AL9" i="31"/>
  <c r="AL22" i="31"/>
  <c r="AL2" i="31"/>
  <c r="AL28" i="31"/>
  <c r="AL23" i="31"/>
  <c r="AL14" i="31"/>
  <c r="AL15" i="31"/>
  <c r="AL18" i="31"/>
  <c r="AL3" i="31"/>
  <c r="U82" i="15" l="1"/>
  <c r="U86" i="15" s="1"/>
  <c r="W80" i="15"/>
  <c r="V86" i="15"/>
  <c r="W86" i="15"/>
  <c r="W90" i="15" s="1"/>
  <c r="K39" i="15" s="1"/>
  <c r="AF31" i="15" s="1"/>
  <c r="V87" i="15"/>
  <c r="U88" i="15"/>
  <c r="W78" i="15"/>
  <c r="W82" i="15" s="1"/>
  <c r="T82" i="15" s="1"/>
  <c r="L30" i="15" s="1"/>
  <c r="W79" i="15"/>
  <c r="W88" i="15"/>
  <c r="O368" i="15"/>
  <c r="N372" i="15" s="1"/>
  <c r="E372" i="15" s="1"/>
  <c r="R368" i="15"/>
  <c r="Q372" i="15" s="1"/>
  <c r="R374" i="15" s="1"/>
  <c r="X80" i="15" l="1"/>
  <c r="W87" i="15"/>
  <c r="X78" i="15"/>
  <c r="X82" i="15" s="1"/>
  <c r="S82" i="15" s="1"/>
  <c r="V100" i="15" s="1"/>
  <c r="V102" i="15" s="1"/>
  <c r="V88" i="15"/>
  <c r="X79" i="15"/>
  <c r="U87" i="15"/>
  <c r="U90" i="15"/>
  <c r="K37" i="15" s="1"/>
  <c r="AD31" i="15" s="1"/>
  <c r="X83" i="15"/>
  <c r="V90" i="15"/>
  <c r="K38" i="15" s="1"/>
  <c r="AO103" i="15" s="1"/>
  <c r="W83" i="15"/>
  <c r="B372" i="15"/>
  <c r="H372" i="15"/>
  <c r="L372" i="15"/>
  <c r="C372" i="15"/>
  <c r="F372" i="15"/>
  <c r="I372" i="15"/>
  <c r="K372" i="15"/>
  <c r="O374" i="15"/>
  <c r="AA372" i="15"/>
  <c r="X372" i="15"/>
  <c r="AB372" i="15"/>
  <c r="U372" i="15"/>
  <c r="Y372" i="15"/>
  <c r="AD372" i="15"/>
  <c r="V372" i="15"/>
  <c r="AE372" i="15"/>
  <c r="AN103" i="15"/>
  <c r="AE30" i="15"/>
  <c r="AD29" i="15"/>
  <c r="T90" i="15"/>
  <c r="W94" i="15" l="1"/>
  <c r="W92" i="15"/>
  <c r="K40" i="15"/>
  <c r="AD30" i="15"/>
  <c r="AF30" i="15"/>
  <c r="AE29" i="15"/>
  <c r="AE31" i="15"/>
  <c r="AF29" i="15"/>
  <c r="AE46" i="15" a="1"/>
  <c r="AG46" i="15" s="1"/>
  <c r="O372" i="15"/>
  <c r="N376" i="15" s="1"/>
  <c r="L376" i="15" s="1"/>
  <c r="R372" i="15"/>
  <c r="Q376" i="15" s="1"/>
  <c r="X376" i="15" s="1"/>
  <c r="AF46" i="15" l="1"/>
  <c r="AE46" i="15"/>
  <c r="B376" i="15"/>
  <c r="I376" i="15"/>
  <c r="O378" i="15"/>
  <c r="C376" i="15"/>
  <c r="E376" i="15"/>
  <c r="K376" i="15"/>
  <c r="H376" i="15"/>
  <c r="F376" i="15"/>
  <c r="U376" i="15"/>
  <c r="AE376" i="15"/>
  <c r="V376" i="15"/>
  <c r="AD376" i="15"/>
  <c r="R378" i="15"/>
  <c r="Y376" i="15"/>
  <c r="AB376" i="15"/>
  <c r="AA376" i="15"/>
  <c r="AF47" i="15"/>
  <c r="AG47" i="15"/>
  <c r="AG48" i="15" s="1"/>
  <c r="J39" i="15" s="1"/>
  <c r="AE47" i="15" l="1"/>
  <c r="O376" i="15"/>
  <c r="N380" i="15" s="1"/>
  <c r="H380" i="15" s="1"/>
  <c r="R376" i="15"/>
  <c r="Q380" i="15" s="1"/>
  <c r="AE380" i="15" s="1"/>
  <c r="AF48" i="15"/>
  <c r="J38" i="15" s="1"/>
  <c r="AO101" i="15" s="1"/>
  <c r="AE48" i="15"/>
  <c r="J37" i="15" s="1"/>
  <c r="E380" i="15" l="1"/>
  <c r="K380" i="15"/>
  <c r="L380" i="15"/>
  <c r="F380" i="15"/>
  <c r="B380" i="15"/>
  <c r="C380" i="15"/>
  <c r="O382" i="15"/>
  <c r="I380" i="15"/>
  <c r="AD380" i="15"/>
  <c r="AB380" i="15"/>
  <c r="AA380" i="15"/>
  <c r="R382" i="15"/>
  <c r="U380" i="15"/>
  <c r="V380" i="15"/>
  <c r="X380" i="15"/>
  <c r="Y380" i="15"/>
  <c r="AC34" i="15"/>
  <c r="J40" i="15"/>
  <c r="AN101" i="15"/>
  <c r="I31" i="15"/>
  <c r="O380" i="15" l="1"/>
  <c r="N384" i="15" s="1"/>
  <c r="B384" i="15" s="1"/>
  <c r="R380" i="15"/>
  <c r="Q384" i="15" s="1"/>
  <c r="AE384" i="15" s="1"/>
  <c r="J31" i="15"/>
  <c r="H31" i="15"/>
  <c r="I384" i="15" l="1"/>
  <c r="H384" i="15"/>
  <c r="C384" i="15"/>
  <c r="F384" i="15"/>
  <c r="L384" i="15"/>
  <c r="O386" i="15"/>
  <c r="E384" i="15"/>
  <c r="K384" i="15"/>
  <c r="Y384" i="15"/>
  <c r="AB384" i="15"/>
  <c r="V384" i="15"/>
  <c r="AA384" i="15"/>
  <c r="R386" i="15"/>
  <c r="AD384" i="15"/>
  <c r="X384" i="15"/>
  <c r="U384" i="15"/>
  <c r="O384" i="15" l="1"/>
  <c r="N388" i="15" s="1"/>
  <c r="I388" i="15" s="1"/>
  <c r="R384" i="15"/>
  <c r="Q388" i="15" s="1"/>
  <c r="AA388" i="15" s="1"/>
  <c r="F388" i="15" l="1"/>
  <c r="C388" i="15"/>
  <c r="B388" i="15"/>
  <c r="E388" i="15"/>
  <c r="H388" i="15"/>
  <c r="K388" i="15"/>
  <c r="O390" i="15"/>
  <c r="L388" i="15"/>
  <c r="AE388" i="15"/>
  <c r="U388" i="15"/>
  <c r="Y388" i="15"/>
  <c r="V388" i="15"/>
  <c r="AB388" i="15"/>
  <c r="X388" i="15"/>
  <c r="R390" i="15"/>
  <c r="AD388" i="15"/>
  <c r="O388" i="15" l="1"/>
  <c r="N392" i="15" s="1"/>
  <c r="B392" i="15" s="1"/>
  <c r="R388" i="15"/>
  <c r="Q392" i="15" s="1"/>
  <c r="V392" i="15" s="1"/>
  <c r="I392" i="15" l="1"/>
  <c r="F392" i="15"/>
  <c r="K392" i="15"/>
  <c r="O394" i="15"/>
  <c r="L392" i="15"/>
  <c r="H392" i="15"/>
  <c r="E392" i="15"/>
  <c r="C392" i="15"/>
  <c r="AA392" i="15"/>
  <c r="AE392" i="15"/>
  <c r="AB392" i="15"/>
  <c r="Y392" i="15"/>
  <c r="U392" i="15"/>
  <c r="X392" i="15"/>
  <c r="R394" i="15"/>
  <c r="AD392" i="15"/>
  <c r="O392" i="15" l="1"/>
  <c r="N396" i="15" s="1"/>
  <c r="F396" i="15" s="1"/>
  <c r="R392" i="15"/>
  <c r="Q396" i="15" s="1"/>
  <c r="V396" i="15" s="1"/>
  <c r="C396" i="15" l="1"/>
  <c r="K396" i="15"/>
  <c r="E396" i="15"/>
  <c r="I396" i="15"/>
  <c r="L396" i="15"/>
  <c r="O398" i="15"/>
  <c r="B396" i="15"/>
  <c r="H396" i="15"/>
  <c r="AD396" i="15"/>
  <c r="AB396" i="15"/>
  <c r="R398" i="15"/>
  <c r="AE396" i="15"/>
  <c r="AA396" i="15"/>
  <c r="U396" i="15"/>
  <c r="X396" i="15"/>
  <c r="Y396" i="15"/>
  <c r="O396" i="15" l="1"/>
  <c r="N400" i="15" s="1"/>
  <c r="F400" i="15" s="1"/>
  <c r="R396" i="15"/>
  <c r="Q400" i="15" s="1"/>
  <c r="AD400" i="15" s="1"/>
  <c r="E400" i="15" l="1"/>
  <c r="K400" i="15"/>
  <c r="I400" i="15"/>
  <c r="H400" i="15"/>
  <c r="L400" i="15"/>
  <c r="O402" i="15"/>
  <c r="B400" i="15"/>
  <c r="C400" i="15"/>
  <c r="X400" i="15"/>
  <c r="AE400" i="15"/>
  <c r="Y400" i="15"/>
  <c r="R402" i="15"/>
  <c r="V400" i="15"/>
  <c r="AA400" i="15"/>
  <c r="AB400" i="15"/>
  <c r="U400" i="15"/>
  <c r="O400" i="15" l="1"/>
  <c r="N404" i="15" s="1"/>
  <c r="L404" i="15" s="1"/>
  <c r="R400" i="15"/>
  <c r="Q404" i="15" s="1"/>
  <c r="U404" i="15" s="1"/>
  <c r="B404" i="15" l="1"/>
  <c r="F404" i="15"/>
  <c r="H404" i="15"/>
  <c r="K404" i="15"/>
  <c r="C404" i="15"/>
  <c r="E404" i="15"/>
  <c r="O406" i="15"/>
  <c r="I404" i="15"/>
  <c r="AD404" i="15"/>
  <c r="AB404" i="15"/>
  <c r="AE404" i="15"/>
  <c r="V404" i="15"/>
  <c r="AA404" i="15"/>
  <c r="X404" i="15"/>
  <c r="R406" i="15"/>
  <c r="Y404" i="15"/>
  <c r="O404" i="15" l="1"/>
  <c r="N408" i="15" s="1"/>
  <c r="K408" i="15" s="1"/>
  <c r="R404" i="15"/>
  <c r="Q408" i="15" s="1"/>
  <c r="U408" i="15" s="1"/>
  <c r="O410" i="15" l="1"/>
  <c r="B408" i="15"/>
  <c r="C408" i="15"/>
  <c r="F408" i="15"/>
  <c r="H408" i="15"/>
  <c r="I408" i="15"/>
  <c r="L408" i="15"/>
  <c r="E408" i="15"/>
  <c r="R410" i="15"/>
  <c r="AD408" i="15"/>
  <c r="X408" i="15"/>
  <c r="Y408" i="15"/>
  <c r="AA408" i="15"/>
  <c r="AB408" i="15"/>
  <c r="AE408" i="15"/>
  <c r="V408" i="15"/>
  <c r="O408" i="15" l="1"/>
  <c r="N412" i="15" s="1"/>
  <c r="F412" i="15" s="1"/>
  <c r="R408" i="15"/>
  <c r="Q412" i="15" s="1"/>
  <c r="AB412" i="15" s="1"/>
  <c r="O414" i="15" l="1"/>
  <c r="E412" i="15"/>
  <c r="L412" i="15"/>
  <c r="H412" i="15"/>
  <c r="C412" i="15"/>
  <c r="I412" i="15"/>
  <c r="K412" i="15"/>
  <c r="B412" i="15"/>
  <c r="Y412" i="15"/>
  <c r="X412" i="15"/>
  <c r="AD412" i="15"/>
  <c r="R414" i="15"/>
  <c r="AA412" i="15"/>
  <c r="V412" i="15"/>
  <c r="AE412" i="15"/>
  <c r="U412" i="15"/>
  <c r="O412" i="15" l="1"/>
  <c r="N416" i="15" s="1"/>
  <c r="K416" i="15" s="1"/>
  <c r="R412" i="15"/>
  <c r="Q416" i="15" s="1"/>
  <c r="X416" i="15" s="1"/>
  <c r="E416" i="15" l="1"/>
  <c r="F416" i="15"/>
  <c r="I416" i="15"/>
  <c r="O418" i="15"/>
  <c r="H416" i="15"/>
  <c r="B416" i="15"/>
  <c r="C416" i="15"/>
  <c r="L416" i="15"/>
  <c r="AE416" i="15"/>
  <c r="Y416" i="15"/>
  <c r="V416" i="15"/>
  <c r="AA416" i="15"/>
  <c r="R418" i="15"/>
  <c r="AB416" i="15"/>
  <c r="U416" i="15"/>
  <c r="AD416" i="15"/>
  <c r="O416" i="15" l="1"/>
  <c r="N420" i="15" s="1"/>
  <c r="E420" i="15" s="1"/>
  <c r="R416" i="15"/>
  <c r="Q420" i="15" s="1"/>
  <c r="AE420" i="15" s="1"/>
  <c r="B420" i="15" l="1"/>
  <c r="I420" i="15"/>
  <c r="C420" i="15"/>
  <c r="O422" i="15"/>
  <c r="F420" i="15"/>
  <c r="L420" i="15"/>
  <c r="H420" i="15"/>
  <c r="K420" i="15"/>
  <c r="R422" i="15"/>
  <c r="X420" i="15"/>
  <c r="AB420" i="15"/>
  <c r="Y420" i="15"/>
  <c r="AA420" i="15"/>
  <c r="U420" i="15"/>
  <c r="V420" i="15"/>
  <c r="AD420" i="15"/>
  <c r="O420" i="15" l="1"/>
  <c r="N424" i="15" s="1"/>
  <c r="E424" i="15" s="1"/>
  <c r="R420" i="15"/>
  <c r="Q424" i="15" s="1"/>
  <c r="X424" i="15" s="1"/>
  <c r="I424" i="15" l="1"/>
  <c r="K424" i="15"/>
  <c r="O426" i="15"/>
  <c r="B424" i="15"/>
  <c r="C424" i="15"/>
  <c r="H424" i="15"/>
  <c r="L424" i="15"/>
  <c r="F424" i="15"/>
  <c r="V424" i="15"/>
  <c r="U424" i="15"/>
  <c r="Y424" i="15"/>
  <c r="AD424" i="15"/>
  <c r="AE424" i="15"/>
  <c r="AA424" i="15"/>
  <c r="AB424" i="15"/>
  <c r="R426" i="15"/>
  <c r="O424" i="15" l="1"/>
  <c r="N428" i="15" s="1"/>
  <c r="L428" i="15" s="1"/>
  <c r="R424" i="15"/>
  <c r="Q428" i="15" s="1"/>
  <c r="V428" i="15" s="1"/>
  <c r="F428" i="15" l="1"/>
  <c r="H428" i="15"/>
  <c r="O430" i="15"/>
  <c r="B428" i="15"/>
  <c r="K428" i="15"/>
  <c r="I428" i="15"/>
  <c r="C428" i="15"/>
  <c r="E428" i="15"/>
  <c r="Y428" i="15"/>
  <c r="AB428" i="15"/>
  <c r="U428" i="15"/>
  <c r="X428" i="15"/>
  <c r="R430" i="15"/>
  <c r="AE428" i="15"/>
  <c r="AA428" i="15"/>
  <c r="AD428" i="15"/>
  <c r="O428" i="15" l="1"/>
  <c r="N432" i="15" s="1"/>
  <c r="H432" i="15" s="1"/>
  <c r="R428" i="15"/>
  <c r="Q432" i="15" s="1"/>
  <c r="AD432" i="15" s="1"/>
  <c r="I432" i="15" l="1"/>
  <c r="E432" i="15"/>
  <c r="O434" i="15"/>
  <c r="C432" i="15"/>
  <c r="K432" i="15"/>
  <c r="B432" i="15"/>
  <c r="F432" i="15"/>
  <c r="L432" i="15"/>
  <c r="R434" i="15"/>
  <c r="Y432" i="15"/>
  <c r="AA432" i="15"/>
  <c r="AB432" i="15"/>
  <c r="U432" i="15"/>
  <c r="X432" i="15"/>
  <c r="AE432" i="15"/>
  <c r="V432" i="15"/>
  <c r="O432" i="15" l="1"/>
  <c r="N436" i="15" s="1"/>
  <c r="L436" i="15" s="1"/>
  <c r="R432" i="15"/>
  <c r="Q436" i="15" s="1"/>
  <c r="AB436" i="15" s="1"/>
  <c r="I436" i="15" l="1"/>
  <c r="E436" i="15"/>
  <c r="K436" i="15"/>
  <c r="O438" i="15"/>
  <c r="H436" i="15"/>
  <c r="B436" i="15"/>
  <c r="F436" i="15"/>
  <c r="C436" i="15"/>
  <c r="R438" i="15"/>
  <c r="X436" i="15"/>
  <c r="AE436" i="15"/>
  <c r="AD436" i="15"/>
  <c r="U436" i="15"/>
  <c r="AA436" i="15"/>
  <c r="Y436" i="15"/>
  <c r="V436" i="15"/>
  <c r="O436" i="15" l="1"/>
  <c r="N440" i="15" s="1"/>
  <c r="H440" i="15" s="1"/>
  <c r="R436" i="15"/>
  <c r="Q440" i="15" s="1"/>
  <c r="AD440" i="15" s="1"/>
  <c r="E440" i="15" l="1"/>
  <c r="F440" i="15"/>
  <c r="O442" i="15"/>
  <c r="K440" i="15"/>
  <c r="B440" i="15"/>
  <c r="I440" i="15"/>
  <c r="C440" i="15"/>
  <c r="L440" i="15"/>
  <c r="X440" i="15"/>
  <c r="R442" i="15"/>
  <c r="U440" i="15"/>
  <c r="AE440" i="15"/>
  <c r="AB440" i="15"/>
  <c r="V440" i="15"/>
  <c r="AA440" i="15"/>
  <c r="Y440" i="15"/>
  <c r="O440" i="15" l="1"/>
  <c r="N444" i="15" s="1"/>
  <c r="E444" i="15" s="1"/>
  <c r="R440" i="15"/>
  <c r="Q444" i="15" s="1"/>
  <c r="AB444" i="15" s="1"/>
  <c r="O446" i="15" l="1"/>
  <c r="L444" i="15"/>
  <c r="B444" i="15"/>
  <c r="I444" i="15"/>
  <c r="K444" i="15"/>
  <c r="C444" i="15"/>
  <c r="F444" i="15"/>
  <c r="H444" i="15"/>
  <c r="R446" i="15"/>
  <c r="AE444" i="15"/>
  <c r="AD444" i="15"/>
  <c r="V444" i="15"/>
  <c r="Y444" i="15"/>
  <c r="U444" i="15"/>
  <c r="AA444" i="15"/>
  <c r="X444" i="15"/>
  <c r="O444" i="15" l="1"/>
  <c r="N448" i="15" s="1"/>
  <c r="K448" i="15" s="1"/>
  <c r="R444" i="15"/>
  <c r="Q448" i="15" s="1"/>
  <c r="R450" i="15" s="1"/>
  <c r="L448" i="15" l="1"/>
  <c r="E448" i="15"/>
  <c r="H448" i="15"/>
  <c r="O450" i="15"/>
  <c r="C448" i="15"/>
  <c r="B448" i="15"/>
  <c r="I448" i="15"/>
  <c r="F448" i="15"/>
  <c r="AB448" i="15"/>
  <c r="AD448" i="15"/>
  <c r="U448" i="15"/>
  <c r="AA448" i="15"/>
  <c r="V448" i="15"/>
  <c r="Y448" i="15"/>
  <c r="X448" i="15"/>
  <c r="AE448" i="15"/>
  <c r="O448" i="15" l="1"/>
  <c r="N452" i="15" s="1"/>
  <c r="H452" i="15" s="1"/>
  <c r="R448" i="15"/>
  <c r="Q452" i="15" s="1"/>
  <c r="AD452" i="15" s="1"/>
  <c r="O454" i="15" l="1"/>
  <c r="C452" i="15"/>
  <c r="L452" i="15"/>
  <c r="B452" i="15"/>
  <c r="K452" i="15"/>
  <c r="I452" i="15"/>
  <c r="F452" i="15"/>
  <c r="E452" i="15"/>
  <c r="V452" i="15"/>
  <c r="AA452" i="15"/>
  <c r="R454" i="15"/>
  <c r="Y452" i="15"/>
  <c r="U452" i="15"/>
  <c r="X452" i="15"/>
  <c r="AB452" i="15"/>
  <c r="AE452" i="15"/>
  <c r="O452" i="15" l="1"/>
  <c r="N456" i="15" s="1"/>
  <c r="E456" i="15" s="1"/>
  <c r="R452" i="15"/>
  <c r="Q456" i="15" s="1"/>
  <c r="AA456" i="15" s="1"/>
  <c r="F456" i="15" l="1"/>
  <c r="K456" i="15"/>
  <c r="I456" i="15"/>
  <c r="C456" i="15"/>
  <c r="B456" i="15"/>
  <c r="O458" i="15"/>
  <c r="H456" i="15"/>
  <c r="L456" i="15"/>
  <c r="X456" i="15"/>
  <c r="AD456" i="15"/>
  <c r="AE456" i="15"/>
  <c r="U456" i="15"/>
  <c r="AB456" i="15"/>
  <c r="Y456" i="15"/>
  <c r="R458" i="15"/>
  <c r="V456" i="15"/>
  <c r="O456" i="15" l="1"/>
  <c r="N460" i="15" s="1"/>
  <c r="I460" i="15" s="1"/>
  <c r="R456" i="15"/>
  <c r="Q460" i="15" s="1"/>
  <c r="V460" i="15" s="1"/>
  <c r="C460" i="15" l="1"/>
  <c r="F460" i="15"/>
  <c r="E460" i="15"/>
  <c r="L460" i="15"/>
  <c r="H460" i="15"/>
  <c r="K460" i="15"/>
  <c r="B460" i="15"/>
  <c r="O462" i="15"/>
  <c r="R462" i="15"/>
  <c r="AB460" i="15"/>
  <c r="Y460" i="15"/>
  <c r="AA460" i="15"/>
  <c r="AD460" i="15"/>
  <c r="U460" i="15"/>
  <c r="AE460" i="15"/>
  <c r="X460" i="15"/>
  <c r="O460" i="15" l="1"/>
  <c r="N464" i="15" s="1"/>
  <c r="E464" i="15" s="1"/>
  <c r="R460" i="15"/>
  <c r="Q464" i="15" s="1"/>
  <c r="V464" i="15" s="1"/>
  <c r="K464" i="15" l="1"/>
  <c r="O466" i="15"/>
  <c r="H464" i="15"/>
  <c r="L464" i="15"/>
  <c r="C464" i="15"/>
  <c r="B464" i="15"/>
  <c r="F464" i="15"/>
  <c r="I464" i="15"/>
  <c r="AE464" i="15"/>
  <c r="Y464" i="15"/>
  <c r="AD464" i="15"/>
  <c r="R466" i="15"/>
  <c r="AA464" i="15"/>
  <c r="U464" i="15"/>
  <c r="AB464" i="15"/>
  <c r="X464" i="15"/>
  <c r="O464" i="15" l="1"/>
  <c r="N468" i="15" s="1"/>
  <c r="O470" i="15" s="1"/>
  <c r="R464" i="15"/>
  <c r="Q468" i="15" s="1"/>
  <c r="AE468" i="15" s="1"/>
  <c r="C468" i="15" l="1"/>
  <c r="B468" i="15"/>
  <c r="H468" i="15"/>
  <c r="E468" i="15"/>
  <c r="K468" i="15"/>
  <c r="L468" i="15"/>
  <c r="I468" i="15"/>
  <c r="F468" i="15"/>
  <c r="R470" i="15"/>
  <c r="AA468" i="15"/>
  <c r="X468" i="15"/>
  <c r="AD468" i="15"/>
  <c r="Y468" i="15"/>
  <c r="AB468" i="15"/>
  <c r="U468" i="15"/>
  <c r="V468" i="15"/>
  <c r="O468" i="15" l="1"/>
  <c r="N472" i="15" s="1"/>
  <c r="F472" i="15" s="1"/>
  <c r="R468" i="15"/>
  <c r="Q472" i="15" s="1"/>
  <c r="U472" i="15" s="1"/>
  <c r="L472" i="15" l="1"/>
  <c r="C472" i="15"/>
  <c r="O474" i="15"/>
  <c r="K472" i="15"/>
  <c r="H472" i="15"/>
  <c r="E472" i="15"/>
  <c r="B472" i="15"/>
  <c r="I472" i="15"/>
  <c r="AD472" i="15"/>
  <c r="X472" i="15"/>
  <c r="AE472" i="15"/>
  <c r="AB472" i="15"/>
  <c r="AA472" i="15"/>
  <c r="V472" i="15"/>
  <c r="Y472" i="15"/>
  <c r="R474" i="15"/>
  <c r="O472" i="15" l="1"/>
  <c r="N476" i="15" s="1"/>
  <c r="O478" i="15" s="1"/>
  <c r="R472" i="15"/>
  <c r="Q476" i="15" s="1"/>
  <c r="AD476" i="15" s="1"/>
  <c r="B476" i="15" l="1"/>
  <c r="K476" i="15"/>
  <c r="C476" i="15"/>
  <c r="L476" i="15"/>
  <c r="H476" i="15"/>
  <c r="F476" i="15"/>
  <c r="E476" i="15"/>
  <c r="I476" i="15"/>
  <c r="AA476" i="15"/>
  <c r="AE476" i="15"/>
  <c r="X476" i="15"/>
  <c r="R478" i="15"/>
  <c r="V476" i="15"/>
  <c r="AB476" i="15"/>
  <c r="U476" i="15"/>
  <c r="Y476" i="15"/>
  <c r="O476" i="15" l="1"/>
  <c r="N480" i="15" s="1"/>
  <c r="C480" i="15" s="1"/>
  <c r="R476" i="15"/>
  <c r="Q480" i="15" s="1"/>
  <c r="X480" i="15" s="1"/>
  <c r="L480" i="15" l="1"/>
  <c r="B480" i="15"/>
  <c r="I480" i="15"/>
  <c r="O482" i="15"/>
  <c r="H480" i="15"/>
  <c r="K480" i="15"/>
  <c r="E480" i="15"/>
  <c r="F480" i="15"/>
  <c r="R482" i="15"/>
  <c r="AA480" i="15"/>
  <c r="Y480" i="15"/>
  <c r="U480" i="15"/>
  <c r="V480" i="15"/>
  <c r="AD480" i="15"/>
  <c r="AE480" i="15"/>
  <c r="AB480" i="15"/>
  <c r="O480" i="15" l="1"/>
  <c r="N484" i="15" s="1"/>
  <c r="B484" i="15" s="1"/>
  <c r="R480" i="15"/>
  <c r="Q484" i="15" s="1"/>
  <c r="V484" i="15" s="1"/>
  <c r="O486" i="15" l="1"/>
  <c r="F484" i="15"/>
  <c r="K484" i="15"/>
  <c r="C484" i="15"/>
  <c r="H484" i="15"/>
  <c r="E484" i="15"/>
  <c r="L484" i="15"/>
  <c r="I484" i="15"/>
  <c r="U484" i="15"/>
  <c r="AB484" i="15"/>
  <c r="AA484" i="15"/>
  <c r="AE484" i="15"/>
  <c r="AD484" i="15"/>
  <c r="R486" i="15"/>
  <c r="X484" i="15"/>
  <c r="Y484" i="15"/>
  <c r="O484" i="15" l="1"/>
  <c r="N488" i="15" s="1"/>
  <c r="E488" i="15" s="1"/>
  <c r="R484" i="15"/>
  <c r="Q488" i="15" s="1"/>
  <c r="X488" i="15" s="1"/>
  <c r="F488" i="15" l="1"/>
  <c r="C488" i="15"/>
  <c r="L488" i="15"/>
  <c r="B488" i="15"/>
  <c r="H488" i="15"/>
  <c r="K488" i="15"/>
  <c r="O490" i="15"/>
  <c r="I488" i="15"/>
  <c r="Y488" i="15"/>
  <c r="AE488" i="15"/>
  <c r="AB488" i="15"/>
  <c r="AD488" i="15"/>
  <c r="R490" i="15"/>
  <c r="V488" i="15"/>
  <c r="AA488" i="15"/>
  <c r="U488" i="15"/>
  <c r="O488" i="15" l="1"/>
  <c r="N492" i="15" s="1"/>
  <c r="K492" i="15" s="1"/>
  <c r="R488" i="15"/>
  <c r="Q492" i="15" s="1"/>
  <c r="V492" i="15" s="1"/>
  <c r="O494" i="15" l="1"/>
  <c r="F492" i="15"/>
  <c r="I492" i="15"/>
  <c r="L492" i="15"/>
  <c r="C492" i="15"/>
  <c r="H492" i="15"/>
  <c r="E492" i="15"/>
  <c r="B492" i="15"/>
  <c r="AA492" i="15"/>
  <c r="AE492" i="15"/>
  <c r="U492" i="15"/>
  <c r="Y492" i="15"/>
  <c r="AB492" i="15"/>
  <c r="AD492" i="15"/>
  <c r="X492" i="15"/>
  <c r="R494" i="15"/>
  <c r="O492" i="15" l="1"/>
  <c r="N496" i="15" s="1"/>
  <c r="O498" i="15" s="1"/>
  <c r="R492" i="15"/>
  <c r="Q496" i="15" s="1"/>
  <c r="AB496" i="15" s="1"/>
  <c r="E496" i="15" l="1"/>
  <c r="I496" i="15"/>
  <c r="H496" i="15"/>
  <c r="K496" i="15"/>
  <c r="B496" i="15"/>
  <c r="L496" i="15"/>
  <c r="C496" i="15"/>
  <c r="F496" i="15"/>
  <c r="AE496" i="15"/>
  <c r="X496" i="15"/>
  <c r="AA496" i="15"/>
  <c r="AD496" i="15"/>
  <c r="R498" i="15"/>
  <c r="Y496" i="15"/>
  <c r="U496" i="15"/>
  <c r="V496" i="15"/>
  <c r="O496" i="15" l="1"/>
  <c r="N500" i="15" s="1"/>
  <c r="O502" i="15" s="1"/>
  <c r="R496" i="15"/>
  <c r="Q500" i="15" s="1"/>
  <c r="Y500" i="15" s="1"/>
  <c r="L500" i="15" l="1"/>
  <c r="H500" i="15"/>
  <c r="B500" i="15"/>
  <c r="K500" i="15"/>
  <c r="I500" i="15"/>
  <c r="C500" i="15"/>
  <c r="E500" i="15"/>
  <c r="F500" i="15"/>
  <c r="AA500" i="15"/>
  <c r="R502" i="15"/>
  <c r="AE500" i="15"/>
  <c r="V500" i="15"/>
  <c r="X500" i="15"/>
  <c r="AB500" i="15"/>
  <c r="AD500" i="15"/>
  <c r="U500" i="15"/>
  <c r="O500" i="15" l="1"/>
  <c r="N504" i="15" s="1"/>
  <c r="E504" i="15" s="1"/>
  <c r="R500" i="15"/>
  <c r="Q504" i="15" s="1"/>
  <c r="X504" i="15" s="1"/>
  <c r="K504" i="15" l="1"/>
  <c r="O506" i="15"/>
  <c r="L504" i="15"/>
  <c r="B504" i="15"/>
  <c r="C504" i="15"/>
  <c r="F504" i="15"/>
  <c r="I504" i="15"/>
  <c r="H504" i="15"/>
  <c r="AA504" i="15"/>
  <c r="Y504" i="15"/>
  <c r="V504" i="15"/>
  <c r="R506" i="15"/>
  <c r="U504" i="15"/>
  <c r="AD504" i="15"/>
  <c r="AE504" i="15"/>
  <c r="AB504" i="15"/>
  <c r="O504" i="15" l="1"/>
  <c r="N508" i="15" s="1"/>
  <c r="I508" i="15" s="1"/>
  <c r="R504" i="15"/>
  <c r="Q508" i="15" s="1"/>
  <c r="AB508" i="15" s="1"/>
  <c r="L508" i="15" l="1"/>
  <c r="C508" i="15"/>
  <c r="E508" i="15"/>
  <c r="H508" i="15"/>
  <c r="O510" i="15"/>
  <c r="B508" i="15"/>
  <c r="F508" i="15"/>
  <c r="K508" i="15"/>
  <c r="U508" i="15"/>
  <c r="R510" i="15"/>
  <c r="AA508" i="15"/>
  <c r="V508" i="15"/>
  <c r="X508" i="15"/>
  <c r="AE508" i="15"/>
  <c r="Y508" i="15"/>
  <c r="AD508" i="15"/>
  <c r="O508" i="15" l="1"/>
  <c r="N512" i="15" s="1"/>
  <c r="L512" i="15" s="1"/>
  <c r="R508" i="15"/>
  <c r="Q512" i="15" s="1"/>
  <c r="X512" i="15" s="1"/>
  <c r="K512" i="15" l="1"/>
  <c r="B512" i="15"/>
  <c r="I512" i="15"/>
  <c r="H512" i="15"/>
  <c r="E512" i="15"/>
  <c r="O514" i="15"/>
  <c r="F512" i="15"/>
  <c r="C512" i="15"/>
  <c r="AE512" i="15"/>
  <c r="AD512" i="15"/>
  <c r="AA512" i="15"/>
  <c r="AB512" i="15"/>
  <c r="Y512" i="15"/>
  <c r="U512" i="15"/>
  <c r="V512" i="15"/>
  <c r="R514" i="15"/>
  <c r="O512" i="15" l="1"/>
  <c r="N516" i="15" s="1"/>
  <c r="O518" i="15" s="1"/>
  <c r="R512" i="15"/>
  <c r="Q516" i="15" s="1"/>
  <c r="AE516" i="15" s="1"/>
  <c r="K516" i="15" l="1"/>
  <c r="C516" i="15"/>
  <c r="E516" i="15"/>
  <c r="H516" i="15"/>
  <c r="F516" i="15"/>
  <c r="B516" i="15"/>
  <c r="I516" i="15"/>
  <c r="L516" i="15"/>
  <c r="AB516" i="15"/>
  <c r="U516" i="15"/>
  <c r="V516" i="15"/>
  <c r="X516" i="15"/>
  <c r="AD516" i="15"/>
  <c r="R518" i="15"/>
  <c r="Y516" i="15"/>
  <c r="AA516" i="15"/>
  <c r="O516" i="15" l="1"/>
  <c r="N520" i="15" s="1"/>
  <c r="C520" i="15" s="1"/>
  <c r="R516" i="15"/>
  <c r="Q520" i="15" s="1"/>
  <c r="X520" i="15" s="1"/>
  <c r="F520" i="15" l="1"/>
  <c r="E520" i="15"/>
  <c r="H520" i="15"/>
  <c r="K520" i="15"/>
  <c r="L520" i="15"/>
  <c r="B520" i="15"/>
  <c r="I520" i="15"/>
  <c r="O522" i="15"/>
  <c r="AE520" i="15"/>
  <c r="R522" i="15"/>
  <c r="AB520" i="15"/>
  <c r="Y520" i="15"/>
  <c r="AD520" i="15"/>
  <c r="AA520" i="15"/>
  <c r="V520" i="15"/>
  <c r="U520" i="15"/>
  <c r="O520" i="15" l="1"/>
  <c r="N524" i="15" s="1"/>
  <c r="K524" i="15" s="1"/>
  <c r="R520" i="15"/>
  <c r="Q524" i="15" s="1"/>
  <c r="AE524" i="15" s="1"/>
  <c r="C524" i="15" l="1"/>
  <c r="F524" i="15"/>
  <c r="H524" i="15"/>
  <c r="L524" i="15"/>
  <c r="O526" i="15"/>
  <c r="I524" i="15"/>
  <c r="E524" i="15"/>
  <c r="B524" i="15"/>
  <c r="Y524" i="15"/>
  <c r="X524" i="15"/>
  <c r="R526" i="15"/>
  <c r="AB524" i="15"/>
  <c r="AD524" i="15"/>
  <c r="AA524" i="15"/>
  <c r="V524" i="15"/>
  <c r="U524" i="15"/>
  <c r="R524" i="15" l="1"/>
  <c r="Q528" i="15" s="1"/>
  <c r="AD528" i="15" s="1"/>
  <c r="O524" i="15"/>
  <c r="N528" i="15" s="1"/>
  <c r="E528" i="15" s="1"/>
  <c r="AA528" i="15" l="1"/>
  <c r="X528" i="15"/>
  <c r="R530" i="15"/>
  <c r="U528" i="15"/>
  <c r="AB528" i="15"/>
  <c r="Y528" i="15"/>
  <c r="V528" i="15"/>
  <c r="AE528" i="15"/>
  <c r="L528" i="15"/>
  <c r="B528" i="15"/>
  <c r="H528" i="15"/>
  <c r="F528" i="15"/>
  <c r="O530" i="15"/>
  <c r="I528" i="15"/>
  <c r="K528" i="15"/>
  <c r="C528" i="15"/>
  <c r="R528" i="15" l="1"/>
  <c r="Q532" i="15" s="1"/>
  <c r="AD532" i="15" s="1"/>
  <c r="O528" i="15"/>
  <c r="N532" i="15" s="1"/>
  <c r="L532" i="15" s="1"/>
  <c r="AE532" i="15" l="1"/>
  <c r="R534" i="15"/>
  <c r="U532" i="15"/>
  <c r="AA532" i="15"/>
  <c r="Y532" i="15"/>
  <c r="AB532" i="15"/>
  <c r="X532" i="15"/>
  <c r="V532" i="15"/>
  <c r="E532" i="15"/>
  <c r="O534" i="15"/>
  <c r="B532" i="15"/>
  <c r="K532" i="15"/>
  <c r="H532" i="15"/>
  <c r="C532" i="15"/>
  <c r="F532" i="15"/>
  <c r="I532" i="15"/>
  <c r="R532" i="15" l="1"/>
  <c r="Q536" i="15" s="1"/>
  <c r="R538" i="15" s="1"/>
  <c r="O532" i="15"/>
  <c r="N536" i="15" s="1"/>
  <c r="K536" i="15" s="1"/>
  <c r="AB536" i="15" l="1"/>
  <c r="AD536" i="15"/>
  <c r="Y536" i="15"/>
  <c r="V536" i="15"/>
  <c r="AE536" i="15"/>
  <c r="AA536" i="15"/>
  <c r="U536" i="15"/>
  <c r="X536" i="15"/>
  <c r="H536" i="15"/>
  <c r="B536" i="15"/>
  <c r="E536" i="15"/>
  <c r="I536" i="15"/>
  <c r="L536" i="15"/>
  <c r="F536" i="15"/>
  <c r="O538" i="15"/>
  <c r="C536" i="15"/>
  <c r="R536" i="15" l="1"/>
  <c r="Q540" i="15" s="1"/>
  <c r="X540" i="15" s="1"/>
  <c r="O536" i="15"/>
  <c r="N540" i="15" s="1"/>
  <c r="F540" i="15" s="1"/>
  <c r="AA540" i="15" l="1"/>
  <c r="AB540" i="15"/>
  <c r="AE540" i="15"/>
  <c r="R542" i="15"/>
  <c r="AD540" i="15"/>
  <c r="Y540" i="15"/>
  <c r="V540" i="15"/>
  <c r="U540" i="15"/>
  <c r="B540" i="15"/>
  <c r="H540" i="15"/>
  <c r="C540" i="15"/>
  <c r="I540" i="15"/>
  <c r="K540" i="15"/>
  <c r="L540" i="15"/>
  <c r="O542" i="15"/>
  <c r="E540" i="15"/>
  <c r="R540" i="15" l="1"/>
  <c r="Q544" i="15" s="1"/>
  <c r="AA544" i="15" s="1"/>
  <c r="O540" i="15"/>
  <c r="N544" i="15" s="1"/>
  <c r="L544" i="15" s="1"/>
  <c r="X544" i="15" l="1"/>
  <c r="U544" i="15"/>
  <c r="AB544" i="15"/>
  <c r="Y544" i="15"/>
  <c r="AD544" i="15"/>
  <c r="V544" i="15"/>
  <c r="AE544" i="15"/>
  <c r="R546" i="15"/>
  <c r="E544" i="15"/>
  <c r="C544" i="15"/>
  <c r="B544" i="15"/>
  <c r="F544" i="15"/>
  <c r="K544" i="15"/>
  <c r="H544" i="15"/>
  <c r="O546" i="15"/>
  <c r="I544" i="15"/>
  <c r="R544" i="15" l="1"/>
  <c r="Q548" i="15" s="1"/>
  <c r="U548" i="15" s="1"/>
  <c r="O544" i="15"/>
  <c r="N548" i="15" s="1"/>
  <c r="L548" i="15" s="1"/>
  <c r="Y548" i="15" l="1"/>
  <c r="X548" i="15"/>
  <c r="R550" i="15"/>
  <c r="AA548" i="15"/>
  <c r="AE548" i="15"/>
  <c r="AB548" i="15"/>
  <c r="AD548" i="15"/>
  <c r="V548" i="15"/>
  <c r="E548" i="15"/>
  <c r="B548" i="15"/>
  <c r="I548" i="15"/>
  <c r="H548" i="15"/>
  <c r="O550" i="15"/>
  <c r="F548" i="15"/>
  <c r="K548" i="15"/>
  <c r="C548" i="15"/>
  <c r="R548" i="15" l="1"/>
  <c r="Q552" i="15" s="1"/>
  <c r="AD552" i="15" s="1"/>
  <c r="O548" i="15"/>
  <c r="N552" i="15" s="1"/>
  <c r="C552" i="15" s="1"/>
  <c r="X552" i="15" l="1"/>
  <c r="V552" i="15"/>
  <c r="AE552" i="15"/>
  <c r="Y552" i="15"/>
  <c r="AA552" i="15"/>
  <c r="R554" i="15"/>
  <c r="AB552" i="15"/>
  <c r="U552" i="15"/>
  <c r="O554" i="15"/>
  <c r="E552" i="15"/>
  <c r="H552" i="15"/>
  <c r="K552" i="15"/>
  <c r="I552" i="15"/>
  <c r="F552" i="15"/>
  <c r="B552" i="15"/>
  <c r="L552" i="15"/>
  <c r="R552" i="15" l="1"/>
  <c r="Q556" i="15" s="1"/>
  <c r="AD556" i="15" s="1"/>
  <c r="O552" i="15"/>
  <c r="N556" i="15" s="1"/>
  <c r="I556" i="15" s="1"/>
  <c r="AA556" i="15" l="1"/>
  <c r="X556" i="15"/>
  <c r="R558" i="15"/>
  <c r="AE556" i="15"/>
  <c r="AB556" i="15"/>
  <c r="R556" i="15" s="1"/>
  <c r="Q560" i="15" s="1"/>
  <c r="AD560" i="15" s="1"/>
  <c r="V556" i="15"/>
  <c r="Y556" i="15"/>
  <c r="U556" i="15"/>
  <c r="O558" i="15"/>
  <c r="C556" i="15"/>
  <c r="L556" i="15"/>
  <c r="E556" i="15"/>
  <c r="H556" i="15"/>
  <c r="K556" i="15"/>
  <c r="F556" i="15"/>
  <c r="B556" i="15"/>
  <c r="O556" i="15" l="1"/>
  <c r="N560" i="15" s="1"/>
  <c r="H560" i="15" s="1"/>
  <c r="U560" i="15"/>
  <c r="R562" i="15"/>
  <c r="AE560" i="15"/>
  <c r="AB560" i="15"/>
  <c r="Y560" i="15"/>
  <c r="X560" i="15"/>
  <c r="V560" i="15"/>
  <c r="AA560" i="15"/>
  <c r="I560" i="15" l="1"/>
  <c r="L560" i="15"/>
  <c r="C560" i="15"/>
  <c r="O562" i="15"/>
  <c r="B560" i="15"/>
  <c r="K560" i="15"/>
  <c r="F560" i="15"/>
  <c r="E560" i="15"/>
  <c r="R560" i="15"/>
  <c r="Q564" i="15" s="1"/>
  <c r="V564" i="15" s="1"/>
  <c r="O560" i="15" l="1"/>
  <c r="N564" i="15" s="1"/>
  <c r="H564" i="15" s="1"/>
  <c r="U564" i="15"/>
  <c r="R566" i="15"/>
  <c r="X564" i="15"/>
  <c r="AE564" i="15"/>
  <c r="Y564" i="15"/>
  <c r="AD564" i="15"/>
  <c r="AB564" i="15"/>
  <c r="AA564" i="15"/>
  <c r="O566" i="15" l="1"/>
  <c r="E564" i="15"/>
  <c r="I564" i="15"/>
  <c r="C564" i="15"/>
  <c r="K564" i="15"/>
  <c r="L564" i="15"/>
  <c r="O564" i="15" s="1"/>
  <c r="N568" i="15" s="1"/>
  <c r="K568" i="15" s="1"/>
  <c r="F564" i="15"/>
  <c r="B564" i="15"/>
  <c r="R564" i="15"/>
  <c r="Q568" i="15" s="1"/>
  <c r="AE568" i="15" s="1"/>
  <c r="O570" i="15" l="1"/>
  <c r="L568" i="15"/>
  <c r="E568" i="15"/>
  <c r="I568" i="15"/>
  <c r="H568" i="15"/>
  <c r="B568" i="15"/>
  <c r="C568" i="15"/>
  <c r="F568" i="15"/>
  <c r="U568" i="15"/>
  <c r="AD568" i="15"/>
  <c r="V568" i="15"/>
  <c r="R570" i="15"/>
  <c r="Y568" i="15"/>
  <c r="AB568" i="15"/>
  <c r="AA568" i="15"/>
  <c r="X568" i="15"/>
  <c r="O568" i="15" l="1"/>
  <c r="N572" i="15" s="1"/>
  <c r="E572" i="15" s="1"/>
  <c r="R568" i="15"/>
  <c r="Q572" i="15" s="1"/>
  <c r="AD572" i="15" s="1"/>
  <c r="F572" i="15" l="1"/>
  <c r="C572" i="15"/>
  <c r="H572" i="15"/>
  <c r="K572" i="15"/>
  <c r="L572" i="15"/>
  <c r="I572" i="15"/>
  <c r="O574" i="15"/>
  <c r="B572" i="15"/>
  <c r="Y572" i="15"/>
  <c r="X572" i="15"/>
  <c r="AE572" i="15"/>
  <c r="V572" i="15"/>
  <c r="AB572" i="15"/>
  <c r="R574" i="15"/>
  <c r="U572" i="15"/>
  <c r="AA572" i="15"/>
  <c r="O572" i="15" l="1"/>
  <c r="N576" i="15" s="1"/>
  <c r="O578" i="15" s="1"/>
  <c r="R572" i="15"/>
  <c r="Q576" i="15" s="1"/>
  <c r="AA576" i="15" s="1"/>
  <c r="L576" i="15" l="1"/>
  <c r="B576" i="15"/>
  <c r="H576" i="15"/>
  <c r="C576" i="15"/>
  <c r="F576" i="15"/>
  <c r="K576" i="15"/>
  <c r="I576" i="15"/>
  <c r="E576" i="15"/>
  <c r="U576" i="15"/>
  <c r="R578" i="15"/>
  <c r="X576" i="15"/>
  <c r="V576" i="15"/>
  <c r="AB576" i="15"/>
  <c r="AD576" i="15"/>
  <c r="Y576" i="15"/>
  <c r="AE576" i="15"/>
  <c r="O576" i="15" l="1"/>
  <c r="N580" i="15" s="1"/>
  <c r="B580" i="15" s="1"/>
  <c r="R576" i="15"/>
  <c r="Q580" i="15" s="1"/>
  <c r="U580" i="15" s="1"/>
  <c r="L580" i="15" l="1"/>
  <c r="O582" i="15"/>
  <c r="E580" i="15"/>
  <c r="I580" i="15"/>
  <c r="F580" i="15"/>
  <c r="C580" i="15"/>
  <c r="K580" i="15"/>
  <c r="H580" i="15"/>
  <c r="O580" i="15" s="1"/>
  <c r="N584" i="15" s="1"/>
  <c r="X580" i="15"/>
  <c r="AA580" i="15"/>
  <c r="Y580" i="15"/>
  <c r="AB580" i="15"/>
  <c r="AD580" i="15"/>
  <c r="R582" i="15"/>
  <c r="V580" i="15"/>
  <c r="AE580" i="15"/>
  <c r="R580" i="15" l="1"/>
  <c r="Q584" i="15" s="1"/>
  <c r="V584" i="15" s="1"/>
  <c r="B584" i="15"/>
  <c r="I584" i="15"/>
  <c r="H584" i="15"/>
  <c r="E584" i="15"/>
  <c r="O586" i="15"/>
  <c r="C584" i="15"/>
  <c r="K584" i="15"/>
  <c r="L584" i="15"/>
  <c r="F584" i="15"/>
  <c r="X584" i="15" l="1"/>
  <c r="R586" i="15"/>
  <c r="AA584" i="15"/>
  <c r="U584" i="15"/>
  <c r="Y584" i="15"/>
  <c r="AE584" i="15"/>
  <c r="AD584" i="15"/>
  <c r="AB584" i="15"/>
  <c r="O584" i="15"/>
  <c r="N588" i="15" s="1"/>
  <c r="R584" i="15" l="1"/>
  <c r="Q588" i="15" s="1"/>
  <c r="AB588" i="15" s="1"/>
  <c r="I588" i="15"/>
  <c r="H588" i="15"/>
  <c r="B588" i="15"/>
  <c r="K588" i="15"/>
  <c r="C588" i="15"/>
  <c r="E588" i="15"/>
  <c r="F588" i="15"/>
  <c r="L588" i="15"/>
  <c r="O590" i="15"/>
  <c r="V588" i="15" l="1"/>
  <c r="AA588" i="15"/>
  <c r="AD588" i="15"/>
  <c r="AE588" i="15"/>
  <c r="X588" i="15"/>
  <c r="Y588" i="15"/>
  <c r="R590" i="15"/>
  <c r="U588" i="15"/>
  <c r="O588" i="15"/>
  <c r="N592" i="15" s="1"/>
  <c r="R588" i="15" l="1"/>
  <c r="Q592" i="15" s="1"/>
  <c r="R594" i="15" s="1"/>
  <c r="E592" i="15"/>
  <c r="F592" i="15"/>
  <c r="K592" i="15"/>
  <c r="O594" i="15"/>
  <c r="L592" i="15"/>
  <c r="B592" i="15"/>
  <c r="C592" i="15"/>
  <c r="I592" i="15"/>
  <c r="H592" i="15"/>
  <c r="AB592" i="15" l="1"/>
  <c r="AE592" i="15"/>
  <c r="X592" i="15"/>
  <c r="AD592" i="15"/>
  <c r="V592" i="15"/>
  <c r="AA592" i="15"/>
  <c r="Y592" i="15"/>
  <c r="U592" i="15"/>
  <c r="O592" i="15"/>
  <c r="N596" i="15" s="1"/>
  <c r="R592" i="15" l="1"/>
  <c r="Q596" i="15" s="1"/>
  <c r="X596" i="15" s="1"/>
  <c r="F596" i="15"/>
  <c r="O598" i="15"/>
  <c r="H596" i="15"/>
  <c r="K596" i="15"/>
  <c r="B596" i="15"/>
  <c r="C596" i="15"/>
  <c r="I596" i="15"/>
  <c r="E596" i="15"/>
  <c r="L596" i="15"/>
  <c r="Y596" i="15" l="1"/>
  <c r="AE596" i="15"/>
  <c r="U596" i="15"/>
  <c r="V596" i="15"/>
  <c r="AA596" i="15"/>
  <c r="AB596" i="15"/>
  <c r="AD596" i="15"/>
  <c r="R598" i="15"/>
  <c r="O596" i="15"/>
  <c r="N600" i="15" s="1"/>
  <c r="R596" i="15" l="1"/>
  <c r="Q600" i="15" s="1"/>
  <c r="X600" i="15" s="1"/>
  <c r="O602" i="15"/>
  <c r="H600" i="15"/>
  <c r="E600" i="15"/>
  <c r="I600" i="15"/>
  <c r="L600" i="15"/>
  <c r="B600" i="15"/>
  <c r="F600" i="15"/>
  <c r="C600" i="15"/>
  <c r="K600" i="15"/>
  <c r="AB600" i="15" l="1"/>
  <c r="AE600" i="15"/>
  <c r="AD600" i="15"/>
  <c r="U600" i="15"/>
  <c r="AA600" i="15"/>
  <c r="R600" i="15" s="1"/>
  <c r="Q604" i="15" s="1"/>
  <c r="Y604" i="15" s="1"/>
  <c r="V600" i="15"/>
  <c r="Y600" i="15"/>
  <c r="R602" i="15"/>
  <c r="O600" i="15"/>
  <c r="N604" i="15" s="1"/>
  <c r="AB604" i="15" l="1"/>
  <c r="AE604" i="15"/>
  <c r="U604" i="15"/>
  <c r="X604" i="15"/>
  <c r="AD604" i="15"/>
  <c r="R606" i="15"/>
  <c r="AA604" i="15"/>
  <c r="V604" i="15"/>
  <c r="L604" i="15"/>
  <c r="C604" i="15"/>
  <c r="H604" i="15"/>
  <c r="O606" i="15"/>
  <c r="I604" i="15"/>
  <c r="B604" i="15"/>
  <c r="E604" i="15"/>
  <c r="K604" i="15"/>
  <c r="F604" i="15"/>
  <c r="R604" i="15" l="1"/>
  <c r="Q608" i="15" s="1"/>
  <c r="V608" i="15" s="1"/>
  <c r="O604" i="15"/>
  <c r="N608" i="15" s="1"/>
  <c r="U608" i="15" l="1"/>
  <c r="AD608" i="15"/>
  <c r="AA608" i="15"/>
  <c r="Y608" i="15"/>
  <c r="AE608" i="15"/>
  <c r="X608" i="15"/>
  <c r="AB608" i="15"/>
  <c r="R610" i="15"/>
  <c r="H608" i="15"/>
  <c r="K608" i="15"/>
  <c r="I608" i="15"/>
  <c r="C608" i="15"/>
  <c r="L608" i="15"/>
  <c r="O610" i="15"/>
  <c r="F608" i="15"/>
  <c r="E608" i="15"/>
  <c r="B608" i="15"/>
  <c r="R608" i="15" l="1"/>
  <c r="Q612" i="15" s="1"/>
  <c r="R614" i="15" s="1"/>
  <c r="O608" i="15"/>
  <c r="N612" i="15" s="1"/>
  <c r="AB612" i="15" l="1"/>
  <c r="Y612" i="15"/>
  <c r="X612" i="15"/>
  <c r="U612" i="15"/>
  <c r="AD612" i="15"/>
  <c r="AE612" i="15"/>
  <c r="V612" i="15"/>
  <c r="AA612" i="15"/>
  <c r="F612" i="15"/>
  <c r="E612" i="15"/>
  <c r="H612" i="15"/>
  <c r="B612" i="15"/>
  <c r="L612" i="15"/>
  <c r="O614" i="15"/>
  <c r="C612" i="15"/>
  <c r="K612" i="15"/>
  <c r="I612" i="15"/>
  <c r="R612" i="15" l="1"/>
  <c r="Q616" i="15" s="1"/>
  <c r="R618" i="15" s="1"/>
  <c r="O612" i="15"/>
  <c r="N616" i="15" s="1"/>
  <c r="AD616" i="15" l="1"/>
  <c r="AA616" i="15"/>
  <c r="Y616" i="15"/>
  <c r="V616" i="15"/>
  <c r="X616" i="15"/>
  <c r="U616" i="15"/>
  <c r="AE616" i="15"/>
  <c r="AB616" i="15"/>
  <c r="B616" i="15"/>
  <c r="H616" i="15"/>
  <c r="O618" i="15"/>
  <c r="E616" i="15"/>
  <c r="L616" i="15"/>
  <c r="F616" i="15"/>
  <c r="C616" i="15"/>
  <c r="K616" i="15"/>
  <c r="I616" i="15"/>
  <c r="R616" i="15" l="1"/>
  <c r="Q620" i="15" s="1"/>
  <c r="U620" i="15" s="1"/>
  <c r="O616" i="15"/>
  <c r="N620" i="15" s="1"/>
  <c r="V620" i="15" l="1"/>
  <c r="X620" i="15"/>
  <c r="AB620" i="15"/>
  <c r="R622" i="15"/>
  <c r="AD620" i="15"/>
  <c r="AA620" i="15"/>
  <c r="Y620" i="15"/>
  <c r="AE620" i="15"/>
  <c r="E620" i="15"/>
  <c r="L620" i="15"/>
  <c r="B620" i="15"/>
  <c r="F620" i="15"/>
  <c r="C620" i="15"/>
  <c r="K620" i="15"/>
  <c r="H620" i="15"/>
  <c r="O622" i="15"/>
  <c r="I620" i="15"/>
  <c r="R620" i="15" l="1"/>
  <c r="Q624" i="15" s="1"/>
  <c r="AA624" i="15" s="1"/>
  <c r="O620" i="15"/>
  <c r="N624" i="15" s="1"/>
  <c r="U624" i="15" l="1"/>
  <c r="X624" i="15"/>
  <c r="AE624" i="15"/>
  <c r="Y624" i="15"/>
  <c r="V624" i="15"/>
  <c r="AB624" i="15"/>
  <c r="R626" i="15"/>
  <c r="AD624" i="15"/>
  <c r="H624" i="15"/>
  <c r="L624" i="15"/>
  <c r="K624" i="15"/>
  <c r="I624" i="15"/>
  <c r="C624" i="15"/>
  <c r="B624" i="15"/>
  <c r="O626" i="15"/>
  <c r="E624" i="15"/>
  <c r="F624" i="15"/>
  <c r="R624" i="15" l="1"/>
  <c r="Q628" i="15" s="1"/>
  <c r="AA628" i="15" s="1"/>
  <c r="O624" i="15"/>
  <c r="N628" i="15" s="1"/>
  <c r="X628" i="15" l="1"/>
  <c r="AB628" i="15"/>
  <c r="U628" i="15"/>
  <c r="AE628" i="15"/>
  <c r="R630" i="15"/>
  <c r="V628" i="15"/>
  <c r="Y628" i="15"/>
  <c r="AD628" i="15"/>
  <c r="K628" i="15"/>
  <c r="F628" i="15"/>
  <c r="H628" i="15"/>
  <c r="L628" i="15"/>
  <c r="O630" i="15"/>
  <c r="C628" i="15"/>
  <c r="I628" i="15"/>
  <c r="E628" i="15"/>
  <c r="B628" i="15"/>
  <c r="R628" i="15" l="1"/>
  <c r="Q632" i="15" s="1"/>
  <c r="U632" i="15" s="1"/>
  <c r="O628" i="15"/>
  <c r="N632" i="15" s="1"/>
  <c r="X632" i="15" l="1"/>
  <c r="AB632" i="15"/>
  <c r="R634" i="15"/>
  <c r="AA632" i="15"/>
  <c r="V632" i="15"/>
  <c r="Y632" i="15"/>
  <c r="AD632" i="15"/>
  <c r="AE632" i="15"/>
  <c r="H632" i="15"/>
  <c r="O634" i="15"/>
  <c r="E632" i="15"/>
  <c r="C632" i="15"/>
  <c r="F632" i="15"/>
  <c r="K632" i="15"/>
  <c r="I632" i="15"/>
  <c r="L632" i="15"/>
  <c r="B632" i="15"/>
  <c r="R632" i="15" l="1"/>
  <c r="Q636" i="15" s="1"/>
  <c r="AE636" i="15" s="1"/>
  <c r="O632" i="15"/>
  <c r="N636" i="15" s="1"/>
  <c r="Y636" i="15" l="1"/>
  <c r="AD636" i="15"/>
  <c r="U636" i="15"/>
  <c r="AA636" i="15"/>
  <c r="X636" i="15"/>
  <c r="AB636" i="15"/>
  <c r="V636" i="15"/>
  <c r="R638" i="15"/>
  <c r="F636" i="15"/>
  <c r="O638" i="15"/>
  <c r="L636" i="15"/>
  <c r="H636" i="15"/>
  <c r="I636" i="15"/>
  <c r="K636" i="15"/>
  <c r="B636" i="15"/>
  <c r="C636" i="15"/>
  <c r="E636" i="15"/>
  <c r="R636" i="15" l="1"/>
  <c r="Q640" i="15" s="1"/>
  <c r="O636" i="15"/>
  <c r="N640" i="15" s="1"/>
  <c r="AE640" i="15" l="1"/>
  <c r="U640" i="15"/>
  <c r="X640" i="15"/>
  <c r="AD640" i="15"/>
  <c r="AA640" i="15"/>
  <c r="V640" i="15"/>
  <c r="Y640" i="15"/>
  <c r="AB640" i="15"/>
  <c r="R642" i="15"/>
  <c r="I640" i="15"/>
  <c r="B640" i="15"/>
  <c r="O642" i="15"/>
  <c r="K640" i="15"/>
  <c r="E640" i="15"/>
  <c r="F640" i="15"/>
  <c r="L640" i="15"/>
  <c r="C640" i="15"/>
  <c r="H640" i="15"/>
  <c r="R640" i="15" l="1"/>
  <c r="Q644" i="15" s="1"/>
  <c r="AE644" i="15" s="1"/>
  <c r="O640" i="15"/>
  <c r="N644" i="15" s="1"/>
  <c r="AA644" i="15" l="1"/>
  <c r="AB644" i="15"/>
  <c r="Y644" i="15"/>
  <c r="V644" i="15"/>
  <c r="R646" i="15"/>
  <c r="AD644" i="15"/>
  <c r="X644" i="15"/>
  <c r="U644" i="15"/>
  <c r="L644" i="15"/>
  <c r="H644" i="15"/>
  <c r="B644" i="15"/>
  <c r="E644" i="15"/>
  <c r="K644" i="15"/>
  <c r="O646" i="15"/>
  <c r="F644" i="15"/>
  <c r="C644" i="15"/>
  <c r="I644" i="15"/>
  <c r="R644" i="15" l="1"/>
  <c r="Q648" i="15" s="1"/>
  <c r="O644" i="15"/>
  <c r="N648" i="15" s="1"/>
  <c r="AD648" i="15" l="1"/>
  <c r="U648" i="15"/>
  <c r="X648" i="15"/>
  <c r="R650" i="15"/>
  <c r="Y648" i="15"/>
  <c r="AB648" i="15"/>
  <c r="AE648" i="15"/>
  <c r="AA648" i="15"/>
  <c r="V648" i="15"/>
  <c r="L648" i="15"/>
  <c r="O650" i="15"/>
  <c r="F648" i="15"/>
  <c r="C648" i="15"/>
  <c r="H648" i="15"/>
  <c r="E648" i="15"/>
  <c r="K648" i="15"/>
  <c r="B648" i="15"/>
  <c r="I648" i="15"/>
  <c r="R648" i="15" l="1"/>
  <c r="Q652" i="15" s="1"/>
  <c r="Y652" i="15" s="1"/>
  <c r="O648" i="15"/>
  <c r="N652" i="15" s="1"/>
  <c r="U652" i="15" l="1"/>
  <c r="V652" i="15"/>
  <c r="AB652" i="15"/>
  <c r="X652" i="15"/>
  <c r="AA652" i="15"/>
  <c r="AD652" i="15"/>
  <c r="AE652" i="15"/>
  <c r="R654" i="15"/>
  <c r="B652" i="15"/>
  <c r="O654" i="15"/>
  <c r="I652" i="15"/>
  <c r="E652" i="15"/>
  <c r="H652" i="15"/>
  <c r="C652" i="15"/>
  <c r="F652" i="15"/>
  <c r="L652" i="15"/>
  <c r="K652" i="15"/>
  <c r="R652" i="15" l="1"/>
  <c r="Q656" i="15" s="1"/>
  <c r="O652" i="15"/>
  <c r="N656" i="15" s="1"/>
  <c r="C656" i="15" s="1"/>
  <c r="AB656" i="15" l="1"/>
  <c r="AD656" i="15"/>
  <c r="Y656" i="15"/>
  <c r="U656" i="15"/>
  <c r="AA656" i="15"/>
  <c r="AE656" i="15"/>
  <c r="X656" i="15"/>
  <c r="V656" i="15"/>
  <c r="R658" i="15"/>
  <c r="O658" i="15"/>
  <c r="F656" i="15"/>
  <c r="I656" i="15"/>
  <c r="B656" i="15"/>
  <c r="E656" i="15"/>
  <c r="H656" i="15"/>
  <c r="L656" i="15"/>
  <c r="K656" i="15"/>
  <c r="R656" i="15" l="1"/>
  <c r="Q660" i="15" s="1"/>
  <c r="AB660" i="15" s="1"/>
  <c r="O656" i="15"/>
  <c r="N660" i="15" s="1"/>
  <c r="L660" i="15" s="1"/>
  <c r="AA660" i="15" l="1"/>
  <c r="AE660" i="15"/>
  <c r="Y660" i="15"/>
  <c r="AD660" i="15"/>
  <c r="V660" i="15"/>
  <c r="R662" i="15"/>
  <c r="U660" i="15"/>
  <c r="X660" i="15"/>
  <c r="O662" i="15"/>
  <c r="F660" i="15"/>
  <c r="I660" i="15"/>
  <c r="E660" i="15"/>
  <c r="C660" i="15"/>
  <c r="H660" i="15"/>
  <c r="B660" i="15"/>
  <c r="K660" i="15"/>
  <c r="R660" i="15" l="1"/>
  <c r="Q664" i="15" s="1"/>
  <c r="O660" i="15"/>
  <c r="N664" i="15" s="1"/>
  <c r="B664" i="15" s="1"/>
  <c r="V664" i="15" l="1"/>
  <c r="X664" i="15"/>
  <c r="AA664" i="15"/>
  <c r="R666" i="15"/>
  <c r="AB664" i="15"/>
  <c r="AD664" i="15"/>
  <c r="U664" i="15"/>
  <c r="Y664" i="15"/>
  <c r="AE664" i="15"/>
  <c r="E664" i="15"/>
  <c r="I664" i="15"/>
  <c r="C664" i="15"/>
  <c r="K664" i="15"/>
  <c r="O666" i="15"/>
  <c r="L664" i="15"/>
  <c r="F664" i="15"/>
  <c r="H664" i="15"/>
  <c r="R664" i="15" l="1"/>
  <c r="Q668" i="15" s="1"/>
  <c r="O664" i="15"/>
  <c r="N668" i="15" s="1"/>
  <c r="O670" i="15" s="1"/>
  <c r="AE668" i="15" l="1"/>
  <c r="AD668" i="15"/>
  <c r="R670" i="15"/>
  <c r="X668" i="15"/>
  <c r="U668" i="15"/>
  <c r="Y668" i="15"/>
  <c r="V668" i="15"/>
  <c r="AB668" i="15"/>
  <c r="AA668" i="15"/>
  <c r="K668" i="15"/>
  <c r="E668" i="15"/>
  <c r="C668" i="15"/>
  <c r="H668" i="15"/>
  <c r="I668" i="15"/>
  <c r="F668" i="15"/>
  <c r="L668" i="15"/>
  <c r="B668" i="15"/>
  <c r="R668" i="15" l="1"/>
  <c r="Q672" i="15" s="1"/>
  <c r="O668" i="15"/>
  <c r="N672" i="15" s="1"/>
  <c r="H672" i="15" s="1"/>
  <c r="AD672" i="15" l="1"/>
  <c r="AA672" i="15"/>
  <c r="X672" i="15"/>
  <c r="R674" i="15"/>
  <c r="AE672" i="15"/>
  <c r="V672" i="15"/>
  <c r="AB672" i="15"/>
  <c r="U672" i="15"/>
  <c r="Y672" i="15"/>
  <c r="C672" i="15"/>
  <c r="O674" i="15"/>
  <c r="L672" i="15"/>
  <c r="B672" i="15"/>
  <c r="F672" i="15"/>
  <c r="I672" i="15"/>
  <c r="E672" i="15"/>
  <c r="K672" i="15"/>
  <c r="R672" i="15" l="1"/>
  <c r="Q676" i="15" s="1"/>
  <c r="O672" i="15"/>
  <c r="N676" i="15" s="1"/>
  <c r="C676" i="15" s="1"/>
  <c r="Y676" i="15" l="1"/>
  <c r="AD676" i="15"/>
  <c r="AB676" i="15"/>
  <c r="U676" i="15"/>
  <c r="R678" i="15"/>
  <c r="AE676" i="15"/>
  <c r="V676" i="15"/>
  <c r="AA676" i="15"/>
  <c r="R676" i="15" s="1"/>
  <c r="Q680" i="15" s="1"/>
  <c r="V680" i="15" s="1"/>
  <c r="X676" i="15"/>
  <c r="B676" i="15"/>
  <c r="I676" i="15"/>
  <c r="H676" i="15"/>
  <c r="F676" i="15"/>
  <c r="O678" i="15"/>
  <c r="L676" i="15"/>
  <c r="E676" i="15"/>
  <c r="K676" i="15"/>
  <c r="Y680" i="15" l="1"/>
  <c r="AD680" i="15"/>
  <c r="X680" i="15"/>
  <c r="U680" i="15"/>
  <c r="AB680" i="15"/>
  <c r="AE680" i="15"/>
  <c r="R682" i="15"/>
  <c r="AA680" i="15"/>
  <c r="R680" i="15" s="1"/>
  <c r="Q684" i="15" s="1"/>
  <c r="AB684" i="15" s="1"/>
  <c r="O676" i="15"/>
  <c r="N680" i="15" s="1"/>
  <c r="E680" i="15" s="1"/>
  <c r="R686" i="15" l="1"/>
  <c r="X684" i="15"/>
  <c r="U684" i="15"/>
  <c r="AA684" i="15"/>
  <c r="V684" i="15"/>
  <c r="AD684" i="15"/>
  <c r="AE684" i="15"/>
  <c r="Y684" i="15"/>
  <c r="O682" i="15"/>
  <c r="F680" i="15"/>
  <c r="C680" i="15"/>
  <c r="I680" i="15"/>
  <c r="B680" i="15"/>
  <c r="H680" i="15"/>
  <c r="K680" i="15"/>
  <c r="L680" i="15"/>
  <c r="R684" i="15" l="1"/>
  <c r="Q688" i="15" s="1"/>
  <c r="AA688" i="15" s="1"/>
  <c r="O680" i="15"/>
  <c r="N684" i="15" s="1"/>
  <c r="O686" i="15" s="1"/>
  <c r="AD688" i="15" l="1"/>
  <c r="R690" i="15"/>
  <c r="Y688" i="15"/>
  <c r="X688" i="15"/>
  <c r="AE688" i="15"/>
  <c r="U688" i="15"/>
  <c r="V688" i="15"/>
  <c r="AB688" i="15"/>
  <c r="I684" i="15"/>
  <c r="H684" i="15"/>
  <c r="K684" i="15"/>
  <c r="C684" i="15"/>
  <c r="F684" i="15"/>
  <c r="B684" i="15"/>
  <c r="L684" i="15"/>
  <c r="E684" i="15"/>
  <c r="R688" i="15" l="1"/>
  <c r="Q692" i="15" s="1"/>
  <c r="O684" i="15"/>
  <c r="N688" i="15" s="1"/>
  <c r="C688" i="15" s="1"/>
  <c r="AB692" i="15" l="1"/>
  <c r="X692" i="15"/>
  <c r="AE692" i="15"/>
  <c r="U692" i="15"/>
  <c r="AD692" i="15"/>
  <c r="AA692" i="15"/>
  <c r="R694" i="15"/>
  <c r="Y692" i="15"/>
  <c r="V692" i="15"/>
  <c r="H688" i="15"/>
  <c r="F688" i="15"/>
  <c r="I688" i="15"/>
  <c r="K688" i="15"/>
  <c r="B688" i="15"/>
  <c r="E688" i="15"/>
  <c r="L688" i="15"/>
  <c r="O690" i="15"/>
  <c r="R692" i="15" l="1"/>
  <c r="Q696" i="15" s="1"/>
  <c r="O688" i="15"/>
  <c r="N692" i="15" s="1"/>
  <c r="H692" i="15" s="1"/>
  <c r="V696" i="15" l="1"/>
  <c r="Y696" i="15"/>
  <c r="X696" i="15"/>
  <c r="AB696" i="15"/>
  <c r="AA696" i="15"/>
  <c r="R698" i="15"/>
  <c r="U696" i="15"/>
  <c r="AD696" i="15"/>
  <c r="AE696" i="15"/>
  <c r="I692" i="15"/>
  <c r="C692" i="15"/>
  <c r="E692" i="15"/>
  <c r="B692" i="15"/>
  <c r="O694" i="15"/>
  <c r="F692" i="15"/>
  <c r="K692" i="15"/>
  <c r="L692" i="15"/>
  <c r="R696" i="15" l="1"/>
  <c r="Q700" i="15" s="1"/>
  <c r="O692" i="15"/>
  <c r="N696" i="15" s="1"/>
  <c r="O698" i="15" s="1"/>
  <c r="R702" i="15" l="1"/>
  <c r="AD700" i="15"/>
  <c r="V700" i="15"/>
  <c r="Y700" i="15"/>
  <c r="X700" i="15"/>
  <c r="U700" i="15"/>
  <c r="AA700" i="15"/>
  <c r="AE700" i="15"/>
  <c r="AB700" i="15"/>
  <c r="L696" i="15"/>
  <c r="U331" i="15"/>
  <c r="U332" i="15" s="1"/>
  <c r="V332" i="15" s="1"/>
  <c r="K696" i="15"/>
  <c r="H696" i="15"/>
  <c r="I696" i="15"/>
  <c r="E696" i="15"/>
  <c r="C696" i="15"/>
  <c r="B696" i="15"/>
  <c r="T331" i="15"/>
  <c r="T332" i="15" s="1"/>
  <c r="F696" i="15"/>
  <c r="R700" i="15" l="1"/>
  <c r="Q704" i="15" s="1"/>
  <c r="AE704" i="15" s="1"/>
  <c r="V333" i="15"/>
  <c r="U333" i="15"/>
  <c r="T333" i="15"/>
  <c r="AW22" i="15" s="1"/>
  <c r="V331" i="15"/>
  <c r="O696" i="15"/>
  <c r="N700" i="15" s="1"/>
  <c r="I700" i="15" s="1"/>
  <c r="AD217" i="15" l="1"/>
  <c r="AD201" i="15"/>
  <c r="AG201" i="15" s="1"/>
  <c r="AD215" i="15"/>
  <c r="AG215" i="15" s="1"/>
  <c r="AI215" i="15" s="1"/>
  <c r="AJ215" i="15" s="1"/>
  <c r="AD209" i="15"/>
  <c r="AE209" i="15" s="1"/>
  <c r="AD213" i="15"/>
  <c r="AE213" i="15" s="1"/>
  <c r="AD210" i="15"/>
  <c r="AE210" i="15" s="1"/>
  <c r="AD704" i="15"/>
  <c r="AB704" i="15"/>
  <c r="X704" i="15"/>
  <c r="V704" i="15"/>
  <c r="Y704" i="15"/>
  <c r="R706" i="15"/>
  <c r="AD214" i="15"/>
  <c r="AE214" i="15" s="1"/>
  <c r="AD216" i="15"/>
  <c r="AE216" i="15" s="1"/>
  <c r="AD205" i="15"/>
  <c r="AG205" i="15" s="1"/>
  <c r="AI205" i="15" s="1"/>
  <c r="AJ205" i="15" s="1"/>
  <c r="AA704" i="15"/>
  <c r="AV22" i="15"/>
  <c r="AT25" i="15" s="1"/>
  <c r="AD204" i="15"/>
  <c r="AE204" i="15" s="1"/>
  <c r="AD206" i="15"/>
  <c r="AG206" i="15" s="1"/>
  <c r="AI206" i="15" s="1"/>
  <c r="AJ206" i="15" s="1"/>
  <c r="U704" i="15"/>
  <c r="AD202" i="15"/>
  <c r="AG202" i="15" s="1"/>
  <c r="AI202" i="15" s="1"/>
  <c r="AJ202" i="15" s="1"/>
  <c r="AD218" i="15"/>
  <c r="AE218" i="15" s="1"/>
  <c r="AH238" i="15"/>
  <c r="AF259" i="15" s="1"/>
  <c r="AD219" i="15"/>
  <c r="AE219" i="15" s="1"/>
  <c r="AD212" i="15"/>
  <c r="AG212" i="15" s="1"/>
  <c r="AI212" i="15" s="1"/>
  <c r="AJ212" i="15" s="1"/>
  <c r="AD208" i="15"/>
  <c r="AG208" i="15" s="1"/>
  <c r="AI208" i="15" s="1"/>
  <c r="AJ208" i="15" s="1"/>
  <c r="AD203" i="15"/>
  <c r="AE203" i="15" s="1"/>
  <c r="AD211" i="15"/>
  <c r="AG211" i="15" s="1"/>
  <c r="AI211" i="15" s="1"/>
  <c r="AJ211" i="15" s="1"/>
  <c r="AD207" i="15"/>
  <c r="AE207" i="15" s="1"/>
  <c r="K700" i="15"/>
  <c r="C700" i="15"/>
  <c r="F700" i="15"/>
  <c r="B700" i="15"/>
  <c r="H700" i="15"/>
  <c r="E700" i="15"/>
  <c r="L700" i="15"/>
  <c r="O702" i="15"/>
  <c r="BE30" i="15"/>
  <c r="AT26" i="15"/>
  <c r="BE31" i="15"/>
  <c r="AV34" i="15"/>
  <c r="AV26" i="15"/>
  <c r="BE28" i="15"/>
  <c r="AV42" i="15"/>
  <c r="AV38" i="15"/>
  <c r="AV24" i="15"/>
  <c r="AT41" i="15"/>
  <c r="AT37" i="15"/>
  <c r="BE35" i="15"/>
  <c r="BG29" i="15"/>
  <c r="BE27" i="15"/>
  <c r="AT40" i="15"/>
  <c r="AV40" i="15"/>
  <c r="AT38" i="15"/>
  <c r="BG40" i="15"/>
  <c r="BG28" i="15"/>
  <c r="BE25" i="15"/>
  <c r="AV39" i="15"/>
  <c r="AT31" i="15"/>
  <c r="BG38" i="15"/>
  <c r="AT33" i="15"/>
  <c r="AT27" i="15"/>
  <c r="AV33" i="15"/>
  <c r="AV28" i="15"/>
  <c r="BG31" i="15"/>
  <c r="BG30" i="15"/>
  <c r="AT42" i="15"/>
  <c r="BE41" i="15"/>
  <c r="AV36" i="15"/>
  <c r="BE40" i="15"/>
  <c r="BG33" i="15"/>
  <c r="BG39" i="15"/>
  <c r="BG37" i="15"/>
  <c r="AV35" i="15"/>
  <c r="BE34" i="15"/>
  <c r="BE29" i="15"/>
  <c r="BG26" i="15"/>
  <c r="AV27" i="15"/>
  <c r="BE24" i="15"/>
  <c r="BG24" i="15"/>
  <c r="BG32" i="15"/>
  <c r="BG34" i="15"/>
  <c r="AT32" i="15"/>
  <c r="BE38" i="15"/>
  <c r="BG25" i="15"/>
  <c r="AV32" i="15"/>
  <c r="BE32" i="15"/>
  <c r="BG36" i="15"/>
  <c r="BG41" i="15"/>
  <c r="BE36" i="15"/>
  <c r="AT35" i="15"/>
  <c r="AV37" i="15"/>
  <c r="AT34" i="15"/>
  <c r="BE37" i="15"/>
  <c r="AT28" i="15"/>
  <c r="AV30" i="15"/>
  <c r="AV31" i="15"/>
  <c r="BF30" i="15"/>
  <c r="BF35" i="15"/>
  <c r="AU25" i="15"/>
  <c r="AU34" i="15"/>
  <c r="AU42" i="15"/>
  <c r="AU24" i="15"/>
  <c r="AU38" i="15"/>
  <c r="AU31" i="15"/>
  <c r="BF41" i="15"/>
  <c r="BF29" i="15"/>
  <c r="AU29" i="15"/>
  <c r="AU33" i="15"/>
  <c r="BF28" i="15"/>
  <c r="BF37" i="15"/>
  <c r="AU35" i="15"/>
  <c r="BF31" i="15"/>
  <c r="AU40" i="15"/>
  <c r="BF38" i="15"/>
  <c r="AU41" i="15"/>
  <c r="BF33" i="15"/>
  <c r="BF25" i="15"/>
  <c r="BF42" i="15"/>
  <c r="BF26" i="15"/>
  <c r="BF32" i="15"/>
  <c r="AU39" i="15"/>
  <c r="BF34" i="15"/>
  <c r="BF36" i="15"/>
  <c r="AU37" i="15"/>
  <c r="BF24" i="15"/>
  <c r="BF39" i="15"/>
  <c r="AU36" i="15"/>
  <c r="BF27" i="15"/>
  <c r="AU26" i="15"/>
  <c r="AU27" i="15"/>
  <c r="AU28" i="15"/>
  <c r="AU32" i="15"/>
  <c r="BF40" i="15"/>
  <c r="AU30" i="15"/>
  <c r="AF245" i="15"/>
  <c r="AG217" i="15"/>
  <c r="AI217" i="15" s="1"/>
  <c r="AJ217" i="15" s="1"/>
  <c r="AE217" i="15"/>
  <c r="AG210" i="15" l="1"/>
  <c r="AI210" i="15" s="1"/>
  <c r="AJ210" i="15" s="1"/>
  <c r="AG216" i="15"/>
  <c r="AI216" i="15" s="1"/>
  <c r="AJ216" i="15" s="1"/>
  <c r="AE201" i="15"/>
  <c r="AE206" i="15"/>
  <c r="AE215" i="15"/>
  <c r="AF248" i="15"/>
  <c r="AG209" i="15"/>
  <c r="AI209" i="15" s="1"/>
  <c r="AJ209" i="15" s="1"/>
  <c r="AE211" i="15"/>
  <c r="AG207" i="15"/>
  <c r="AI207" i="15" s="1"/>
  <c r="AJ207" i="15" s="1"/>
  <c r="AG214" i="15"/>
  <c r="AI214" i="15" s="1"/>
  <c r="AJ214" i="15" s="1"/>
  <c r="AF249" i="15"/>
  <c r="AB289" i="15" s="1"/>
  <c r="AF257" i="15"/>
  <c r="AA317" i="15" s="1"/>
  <c r="AG218" i="15"/>
  <c r="AI218" i="15" s="1"/>
  <c r="AJ218" i="15" s="1"/>
  <c r="AE202" i="15"/>
  <c r="AF253" i="15"/>
  <c r="AB293" i="15" s="1"/>
  <c r="AG213" i="15"/>
  <c r="AI213" i="15" s="1"/>
  <c r="AJ213" i="15" s="1"/>
  <c r="AF255" i="15"/>
  <c r="AA295" i="15" s="1"/>
  <c r="AF247" i="15"/>
  <c r="AB307" i="15" s="1"/>
  <c r="AF243" i="15"/>
  <c r="AB283" i="15" s="1"/>
  <c r="AF260" i="15"/>
  <c r="AF246" i="15"/>
  <c r="AC286" i="15" s="1"/>
  <c r="AF252" i="15"/>
  <c r="AA312" i="15" s="1"/>
  <c r="AE205" i="15"/>
  <c r="AF258" i="15"/>
  <c r="Z318" i="15" s="1"/>
  <c r="AF254" i="15"/>
  <c r="AB294" i="15" s="1"/>
  <c r="AF250" i="15"/>
  <c r="AB290" i="15" s="1"/>
  <c r="AF242" i="15"/>
  <c r="AF251" i="15"/>
  <c r="AC291" i="15" s="1"/>
  <c r="AF256" i="15"/>
  <c r="AC296" i="15" s="1"/>
  <c r="AF244" i="15"/>
  <c r="AA284" i="15" s="1"/>
  <c r="AT36" i="15"/>
  <c r="AY36" i="15" s="1"/>
  <c r="BE42" i="15"/>
  <c r="BE26" i="15"/>
  <c r="AZ45" i="15" s="1"/>
  <c r="BE33" i="15"/>
  <c r="AZ52" i="15" s="1"/>
  <c r="BG27" i="15"/>
  <c r="AZ46" i="15" s="1"/>
  <c r="BE39" i="15"/>
  <c r="AY58" i="15" s="1"/>
  <c r="AV25" i="15"/>
  <c r="AZ25" i="15" s="1"/>
  <c r="BG42" i="15"/>
  <c r="AT30" i="15"/>
  <c r="AX30" i="15" s="1"/>
  <c r="AG204" i="15"/>
  <c r="AI204" i="15" s="1"/>
  <c r="AJ204" i="15" s="1"/>
  <c r="AG219" i="15"/>
  <c r="AI219" i="15" s="1"/>
  <c r="AJ219" i="15" s="1"/>
  <c r="AE208" i="15"/>
  <c r="BG35" i="15"/>
  <c r="AX54" i="15" s="1"/>
  <c r="AE212" i="15"/>
  <c r="AV29" i="15"/>
  <c r="AT29" i="15"/>
  <c r="AV41" i="15"/>
  <c r="AZ41" i="15" s="1"/>
  <c r="AT39" i="15"/>
  <c r="AZ39" i="15" s="1"/>
  <c r="R704" i="15"/>
  <c r="Q708" i="15" s="1"/>
  <c r="AE708" i="15" s="1"/>
  <c r="AC290" i="15"/>
  <c r="AA304" i="15"/>
  <c r="AC304" i="15"/>
  <c r="AA315" i="15"/>
  <c r="AA308" i="15"/>
  <c r="AA288" i="15"/>
  <c r="AC288" i="15"/>
  <c r="AC308" i="15"/>
  <c r="AG203" i="15"/>
  <c r="AI203" i="15" s="1"/>
  <c r="AJ203" i="15" s="1"/>
  <c r="AA305" i="15"/>
  <c r="AA285" i="15"/>
  <c r="AC285" i="15"/>
  <c r="AC305" i="15"/>
  <c r="AA309" i="15"/>
  <c r="AC289" i="15"/>
  <c r="AA289" i="15"/>
  <c r="AC309" i="15"/>
  <c r="AY31" i="15"/>
  <c r="AC287" i="15"/>
  <c r="AA307" i="15"/>
  <c r="AA287" i="15"/>
  <c r="AC307" i="15"/>
  <c r="AT24" i="15"/>
  <c r="AX24" i="15" s="1"/>
  <c r="AA299" i="15"/>
  <c r="AC319" i="15"/>
  <c r="AC299" i="15"/>
  <c r="AA319" i="15"/>
  <c r="AA303" i="15"/>
  <c r="AA283" i="15"/>
  <c r="AC283" i="15"/>
  <c r="AC303" i="15"/>
  <c r="AA306" i="15"/>
  <c r="AC306" i="15"/>
  <c r="Z282" i="15"/>
  <c r="Z302" i="15"/>
  <c r="Z284" i="15"/>
  <c r="Z304" i="15"/>
  <c r="Z299" i="15"/>
  <c r="Z319" i="15"/>
  <c r="Z295" i="15"/>
  <c r="Z315" i="15"/>
  <c r="Z308" i="15"/>
  <c r="Z288" i="15"/>
  <c r="Z297" i="15"/>
  <c r="Z317" i="15"/>
  <c r="Z305" i="15"/>
  <c r="Z285" i="15"/>
  <c r="Z309" i="15"/>
  <c r="Z289" i="15"/>
  <c r="Z313" i="15"/>
  <c r="Z290" i="15"/>
  <c r="Z310" i="15"/>
  <c r="Z291" i="15"/>
  <c r="Z311" i="15"/>
  <c r="Z307" i="15"/>
  <c r="Z287" i="15"/>
  <c r="Z303" i="15"/>
  <c r="Z283" i="15"/>
  <c r="Z320" i="15"/>
  <c r="Z300" i="15"/>
  <c r="Z306" i="15"/>
  <c r="Z286" i="15"/>
  <c r="AY59" i="15"/>
  <c r="AY27" i="15"/>
  <c r="AY53" i="15"/>
  <c r="AY50" i="15"/>
  <c r="O700" i="15"/>
  <c r="N704" i="15" s="1"/>
  <c r="L704" i="15" s="1"/>
  <c r="AY60" i="15"/>
  <c r="AY43" i="15"/>
  <c r="AY57" i="15"/>
  <c r="AY44" i="15"/>
  <c r="AY47" i="15"/>
  <c r="AY32" i="15"/>
  <c r="AY48" i="15"/>
  <c r="AY40" i="15"/>
  <c r="AY37" i="15"/>
  <c r="AY35" i="15"/>
  <c r="AY33" i="15"/>
  <c r="AY38" i="15"/>
  <c r="AY42" i="15"/>
  <c r="AY34" i="15"/>
  <c r="AZ55" i="15"/>
  <c r="AX56" i="15"/>
  <c r="AX51" i="15"/>
  <c r="AZ28" i="15"/>
  <c r="AX45" i="15"/>
  <c r="AX26" i="15"/>
  <c r="AX49" i="15"/>
  <c r="AB316" i="15"/>
  <c r="AB296" i="15"/>
  <c r="AZ43" i="15"/>
  <c r="AZ47" i="15"/>
  <c r="AB299" i="15"/>
  <c r="AB319" i="15"/>
  <c r="AY54" i="15"/>
  <c r="AZ37" i="15"/>
  <c r="AX57" i="15"/>
  <c r="AX33" i="15"/>
  <c r="AZ40" i="15"/>
  <c r="AB288" i="15"/>
  <c r="AB308" i="15"/>
  <c r="AB297" i="15"/>
  <c r="AB317" i="15"/>
  <c r="AY26" i="15"/>
  <c r="AY49" i="15"/>
  <c r="AX35" i="15"/>
  <c r="AX32" i="15"/>
  <c r="AX48" i="15"/>
  <c r="AX60" i="15"/>
  <c r="AZ57" i="15"/>
  <c r="AX40" i="15"/>
  <c r="AB285" i="15"/>
  <c r="AB305" i="15"/>
  <c r="AY51" i="15"/>
  <c r="AI201" i="15"/>
  <c r="AJ201" i="15" s="1"/>
  <c r="AZ31" i="15"/>
  <c r="AX55" i="15"/>
  <c r="AZ53" i="15"/>
  <c r="AX53" i="15"/>
  <c r="AX42" i="15"/>
  <c r="AX31" i="15"/>
  <c r="AX46" i="15"/>
  <c r="AZ38" i="15"/>
  <c r="AZ34" i="15"/>
  <c r="AB320" i="15"/>
  <c r="AB300" i="15"/>
  <c r="AZ60" i="15"/>
  <c r="AZ35" i="15"/>
  <c r="AZ49" i="15"/>
  <c r="AZ48" i="15"/>
  <c r="AZ42" i="15"/>
  <c r="AB306" i="15"/>
  <c r="AB286" i="15"/>
  <c r="AY56" i="15"/>
  <c r="AX28" i="15"/>
  <c r="AZ51" i="15"/>
  <c r="AZ56" i="15"/>
  <c r="AZ50" i="15"/>
  <c r="AX44" i="15"/>
  <c r="AX47" i="15"/>
  <c r="AX50" i="15"/>
  <c r="AZ32" i="15"/>
  <c r="AX43" i="15"/>
  <c r="AZ33" i="15"/>
  <c r="AZ59" i="15"/>
  <c r="AX37" i="15"/>
  <c r="AZ26" i="15"/>
  <c r="AA302" i="15"/>
  <c r="AA282" i="15"/>
  <c r="AB291" i="15"/>
  <c r="AB311" i="15"/>
  <c r="AY28" i="15"/>
  <c r="AY55" i="15"/>
  <c r="AY25" i="15"/>
  <c r="AX34" i="15"/>
  <c r="AZ44" i="15"/>
  <c r="AZ27" i="15"/>
  <c r="AX59" i="15"/>
  <c r="AX27" i="15"/>
  <c r="AX38" i="15"/>
  <c r="AB313" i="15" l="1"/>
  <c r="AB318" i="15"/>
  <c r="AX58" i="15"/>
  <c r="AZ58" i="15"/>
  <c r="CC58" i="15" s="1"/>
  <c r="AB303" i="15"/>
  <c r="AE303" i="15" s="1"/>
  <c r="AG303" i="15" s="1"/>
  <c r="AB309" i="15"/>
  <c r="AY46" i="15"/>
  <c r="BT46" i="15" s="1"/>
  <c r="AZ54" i="15"/>
  <c r="BS54" i="15" s="1"/>
  <c r="AA297" i="15"/>
  <c r="AC297" i="15"/>
  <c r="AE297" i="15" s="1"/>
  <c r="AG297" i="15" s="1"/>
  <c r="AA310" i="15"/>
  <c r="AC317" i="15"/>
  <c r="AE317" i="15" s="1"/>
  <c r="AG317" i="15" s="1"/>
  <c r="AZ29" i="15"/>
  <c r="AX25" i="15"/>
  <c r="BQ28" i="15" s="1"/>
  <c r="AC310" i="15"/>
  <c r="AB304" i="15"/>
  <c r="AE304" i="15" s="1"/>
  <c r="AG304" i="15" s="1"/>
  <c r="AB284" i="15"/>
  <c r="AY29" i="15"/>
  <c r="AB312" i="15"/>
  <c r="AC292" i="15"/>
  <c r="AX29" i="15"/>
  <c r="CX29" i="15" s="1"/>
  <c r="AB292" i="15"/>
  <c r="Z312" i="15"/>
  <c r="AC312" i="15"/>
  <c r="Z292" i="15"/>
  <c r="AA292" i="15"/>
  <c r="AA311" i="15"/>
  <c r="AZ36" i="15"/>
  <c r="AA290" i="15"/>
  <c r="AE290" i="15" s="1"/>
  <c r="AG290" i="15" s="1"/>
  <c r="AY30" i="15"/>
  <c r="AA313" i="15"/>
  <c r="AZ30" i="15"/>
  <c r="BV51" i="15" s="1"/>
  <c r="Z293" i="15"/>
  <c r="AA291" i="15"/>
  <c r="AE291" i="15" s="1"/>
  <c r="AG291" i="15" s="1"/>
  <c r="AC311" i="15"/>
  <c r="AC284" i="15"/>
  <c r="AA300" i="15"/>
  <c r="AE300" i="15" s="1"/>
  <c r="AG300" i="15" s="1"/>
  <c r="AA320" i="15"/>
  <c r="AE320" i="15" s="1"/>
  <c r="AG320" i="15" s="1"/>
  <c r="Z296" i="15"/>
  <c r="AA286" i="15"/>
  <c r="AE286" i="15" s="1"/>
  <c r="AG286" i="15" s="1"/>
  <c r="AC293" i="15"/>
  <c r="Z316" i="15"/>
  <c r="AA293" i="15"/>
  <c r="AC313" i="15"/>
  <c r="AB282" i="15"/>
  <c r="AE282" i="15" s="1"/>
  <c r="AG282" i="15" s="1"/>
  <c r="AB302" i="15"/>
  <c r="AE302" i="15" s="1"/>
  <c r="AG302" i="15" s="1"/>
  <c r="AY61" i="15"/>
  <c r="AA296" i="15"/>
  <c r="AE306" i="15"/>
  <c r="AG306" i="15" s="1"/>
  <c r="AE307" i="15"/>
  <c r="AG307" i="15" s="1"/>
  <c r="AB310" i="15"/>
  <c r="AX52" i="15"/>
  <c r="AY45" i="15"/>
  <c r="CV45" i="15" s="1"/>
  <c r="AE285" i="15"/>
  <c r="AG285" i="15" s="1"/>
  <c r="AB315" i="15"/>
  <c r="AE319" i="15"/>
  <c r="AG319" i="15" s="1"/>
  <c r="AE289" i="15"/>
  <c r="AG289" i="15" s="1"/>
  <c r="AB287" i="15"/>
  <c r="AE287" i="15" s="1"/>
  <c r="AG287" i="15" s="1"/>
  <c r="AX41" i="15"/>
  <c r="AY41" i="15"/>
  <c r="CG43" i="15" s="1"/>
  <c r="AZ61" i="15"/>
  <c r="AX36" i="15"/>
  <c r="AB295" i="15"/>
  <c r="AC315" i="15"/>
  <c r="AA298" i="15"/>
  <c r="AY52" i="15"/>
  <c r="AE305" i="15"/>
  <c r="AG305" i="15" s="1"/>
  <c r="AC295" i="15"/>
  <c r="AA318" i="15"/>
  <c r="AE309" i="15"/>
  <c r="AG309" i="15" s="1"/>
  <c r="AA316" i="15"/>
  <c r="AE198" i="15"/>
  <c r="AF198" i="15" s="1"/>
  <c r="AG198" i="15" s="1"/>
  <c r="AA294" i="15"/>
  <c r="AX39" i="15"/>
  <c r="AB298" i="15"/>
  <c r="AY39" i="15"/>
  <c r="AA314" i="15"/>
  <c r="AC298" i="15"/>
  <c r="AZ24" i="15"/>
  <c r="CM24" i="15" s="1"/>
  <c r="Z294" i="15"/>
  <c r="AC294" i="15"/>
  <c r="AC318" i="15"/>
  <c r="AX61" i="15"/>
  <c r="AE283" i="15"/>
  <c r="AG283" i="15" s="1"/>
  <c r="Z314" i="15"/>
  <c r="Z298" i="15"/>
  <c r="AB314" i="15"/>
  <c r="AC316" i="15"/>
  <c r="AC314" i="15"/>
  <c r="AY24" i="15"/>
  <c r="V708" i="15"/>
  <c r="Y708" i="15"/>
  <c r="R710" i="15"/>
  <c r="AB708" i="15"/>
  <c r="AE299" i="15"/>
  <c r="AG299" i="15" s="1"/>
  <c r="AD708" i="15"/>
  <c r="AA708" i="15"/>
  <c r="X708" i="15"/>
  <c r="U708" i="15"/>
  <c r="AE308" i="15"/>
  <c r="AG308" i="15" s="1"/>
  <c r="AE288" i="15"/>
  <c r="AG288" i="15" s="1"/>
  <c r="F704" i="15"/>
  <c r="B704" i="15"/>
  <c r="I704" i="15"/>
  <c r="C704" i="15"/>
  <c r="E704" i="15"/>
  <c r="K704" i="15"/>
  <c r="H704" i="15"/>
  <c r="O706" i="15"/>
  <c r="CV34" i="15"/>
  <c r="AE185" i="15"/>
  <c r="AF185" i="15" s="1"/>
  <c r="AG185" i="15" s="1"/>
  <c r="AE191" i="15"/>
  <c r="AF191" i="15" s="1"/>
  <c r="AG191" i="15" s="1"/>
  <c r="CV42" i="15"/>
  <c r="BA51" i="15"/>
  <c r="CQ31" i="15"/>
  <c r="CV51" i="15"/>
  <c r="CV43" i="15"/>
  <c r="CV47" i="15"/>
  <c r="CV32" i="15"/>
  <c r="CV35" i="15"/>
  <c r="CV44" i="15"/>
  <c r="CV38" i="15"/>
  <c r="CV29" i="15"/>
  <c r="CV33" i="15"/>
  <c r="CV59" i="15"/>
  <c r="CV49" i="15"/>
  <c r="CV60" i="15"/>
  <c r="CC38" i="15"/>
  <c r="CC27" i="15"/>
  <c r="CC34" i="15"/>
  <c r="CC48" i="15"/>
  <c r="CC51" i="15"/>
  <c r="CC43" i="15"/>
  <c r="CC56" i="15"/>
  <c r="CC44" i="15"/>
  <c r="CC55" i="15"/>
  <c r="CC50" i="15"/>
  <c r="CC59" i="15"/>
  <c r="CC26" i="15"/>
  <c r="CC57" i="15"/>
  <c r="CC46" i="15"/>
  <c r="CC28" i="15"/>
  <c r="CC37" i="15"/>
  <c r="CC60" i="15"/>
  <c r="CC33" i="15"/>
  <c r="CC47" i="15"/>
  <c r="CC32" i="15"/>
  <c r="BA37" i="15"/>
  <c r="CC40" i="15"/>
  <c r="CC35" i="15"/>
  <c r="CC53" i="15"/>
  <c r="CC49" i="15"/>
  <c r="CO37" i="15"/>
  <c r="CV37" i="15"/>
  <c r="CC42" i="15"/>
  <c r="CC31" i="15"/>
  <c r="BR37" i="15"/>
  <c r="CK37" i="15"/>
  <c r="AE186" i="15"/>
  <c r="AF186" i="15" s="1"/>
  <c r="AG186" i="15" s="1"/>
  <c r="CE27" i="15"/>
  <c r="CV31" i="15"/>
  <c r="AE187" i="15"/>
  <c r="AF187" i="15" s="1"/>
  <c r="AG187" i="15" s="1"/>
  <c r="BA26" i="15"/>
  <c r="BR49" i="15"/>
  <c r="BR26" i="15"/>
  <c r="BR51" i="15"/>
  <c r="BR45" i="15"/>
  <c r="BR56" i="15"/>
  <c r="CQ60" i="15"/>
  <c r="CQ40" i="15"/>
  <c r="CQ47" i="15"/>
  <c r="CQ43" i="15"/>
  <c r="CV56" i="15"/>
  <c r="CV58" i="15"/>
  <c r="CV26" i="15"/>
  <c r="CV40" i="15"/>
  <c r="BS50" i="15"/>
  <c r="BS26" i="15"/>
  <c r="BS32" i="15"/>
  <c r="BS57" i="15"/>
  <c r="BS43" i="15"/>
  <c r="BS38" i="15"/>
  <c r="BS40" i="15"/>
  <c r="BS48" i="15"/>
  <c r="BR27" i="15"/>
  <c r="BS28" i="15"/>
  <c r="BS59" i="15"/>
  <c r="BS47" i="15"/>
  <c r="CO27" i="15"/>
  <c r="BS33" i="15"/>
  <c r="BS27" i="15"/>
  <c r="BS44" i="15"/>
  <c r="BS42" i="15"/>
  <c r="BS49" i="15"/>
  <c r="BS34" i="15"/>
  <c r="BS60" i="15"/>
  <c r="CK27" i="15"/>
  <c r="BS31" i="15"/>
  <c r="BS55" i="15"/>
  <c r="BS56" i="15"/>
  <c r="BS35" i="15"/>
  <c r="BS51" i="15"/>
  <c r="BS37" i="15"/>
  <c r="BA27" i="15"/>
  <c r="BS53" i="15"/>
  <c r="AE192" i="15"/>
  <c r="AF192" i="15" s="1"/>
  <c r="AG192" i="15" s="1"/>
  <c r="CY32" i="15"/>
  <c r="BA59" i="15"/>
  <c r="CY42" i="15"/>
  <c r="CY57" i="15"/>
  <c r="CY53" i="15"/>
  <c r="CY44" i="15"/>
  <c r="CY58" i="15"/>
  <c r="CY35" i="15"/>
  <c r="CY55" i="15"/>
  <c r="CY45" i="15"/>
  <c r="CY38" i="15"/>
  <c r="CY43" i="15"/>
  <c r="CY59" i="15"/>
  <c r="CY49" i="15"/>
  <c r="CY48" i="15"/>
  <c r="CY33" i="15"/>
  <c r="CY37" i="15"/>
  <c r="CY50" i="15"/>
  <c r="CY26" i="15"/>
  <c r="CY40" i="15"/>
  <c r="CY34" i="15"/>
  <c r="CY56" i="15"/>
  <c r="CY31" i="15"/>
  <c r="CY60" i="15"/>
  <c r="CY28" i="15"/>
  <c r="CY47" i="15"/>
  <c r="CY51" i="15"/>
  <c r="BR59" i="15"/>
  <c r="CO59" i="15"/>
  <c r="CY27" i="15"/>
  <c r="CK59" i="15"/>
  <c r="BT28" i="15"/>
  <c r="BT44" i="15"/>
  <c r="BT27" i="15"/>
  <c r="BT48" i="15"/>
  <c r="BT45" i="15"/>
  <c r="BT31" i="15"/>
  <c r="BT55" i="15"/>
  <c r="BT47" i="15"/>
  <c r="BT49" i="15"/>
  <c r="BT33" i="15"/>
  <c r="BT58" i="15"/>
  <c r="BT38" i="15"/>
  <c r="BT57" i="15"/>
  <c r="BT59" i="15"/>
  <c r="BT32" i="15"/>
  <c r="BT35" i="15"/>
  <c r="BT40" i="15"/>
  <c r="BT26" i="15"/>
  <c r="BT51" i="15"/>
  <c r="BT34" i="15"/>
  <c r="BT60" i="15"/>
  <c r="BT43" i="15"/>
  <c r="BT56" i="15"/>
  <c r="BT53" i="15"/>
  <c r="BT50" i="15"/>
  <c r="BA28" i="15"/>
  <c r="BR28" i="15"/>
  <c r="BT37" i="15"/>
  <c r="BT42" i="15"/>
  <c r="CO28" i="15"/>
  <c r="CX57" i="15"/>
  <c r="CX31" i="15"/>
  <c r="CX48" i="15"/>
  <c r="CX38" i="15"/>
  <c r="CX51" i="15"/>
  <c r="CX34" i="15"/>
  <c r="CX59" i="15"/>
  <c r="CX33" i="15"/>
  <c r="CX35" i="15"/>
  <c r="CX55" i="15"/>
  <c r="CX58" i="15"/>
  <c r="CX27" i="15"/>
  <c r="CX26" i="15"/>
  <c r="CX49" i="15"/>
  <c r="CX47" i="15"/>
  <c r="CX50" i="15"/>
  <c r="BA58" i="15"/>
  <c r="CX44" i="15"/>
  <c r="CX53" i="15"/>
  <c r="CX40" i="15"/>
  <c r="CX37" i="15"/>
  <c r="CX56" i="15"/>
  <c r="CX32" i="15"/>
  <c r="CX46" i="15"/>
  <c r="BR58" i="15"/>
  <c r="CX43" i="15"/>
  <c r="CX28" i="15"/>
  <c r="CX42" i="15"/>
  <c r="CX60" i="15"/>
  <c r="CO58" i="15"/>
  <c r="CK58" i="15"/>
  <c r="CU29" i="15"/>
  <c r="CU40" i="15"/>
  <c r="CU27" i="15"/>
  <c r="CU50" i="15"/>
  <c r="CU58" i="15"/>
  <c r="CU37" i="15"/>
  <c r="BA55" i="15"/>
  <c r="CU56" i="15"/>
  <c r="CU32" i="15"/>
  <c r="CO55" i="15"/>
  <c r="CU55" i="15"/>
  <c r="CU47" i="15"/>
  <c r="CU33" i="15"/>
  <c r="CU53" i="15"/>
  <c r="CU26" i="15"/>
  <c r="CU42" i="15"/>
  <c r="CU38" i="15"/>
  <c r="CU49" i="15"/>
  <c r="CU57" i="15"/>
  <c r="CU28" i="15"/>
  <c r="CU60" i="15"/>
  <c r="CU43" i="15"/>
  <c r="CU51" i="15"/>
  <c r="CU34" i="15"/>
  <c r="CU44" i="15"/>
  <c r="CU48" i="15"/>
  <c r="BR55" i="15"/>
  <c r="CU31" i="15"/>
  <c r="BQ55" i="15"/>
  <c r="CU59" i="15"/>
  <c r="CU35" i="15"/>
  <c r="AE181" i="15"/>
  <c r="AF181" i="15" s="1"/>
  <c r="AG181" i="15" s="1"/>
  <c r="AE190" i="15"/>
  <c r="AF190" i="15" s="1"/>
  <c r="AG190" i="15" s="1"/>
  <c r="CF50" i="15"/>
  <c r="CF40" i="15"/>
  <c r="CF57" i="15"/>
  <c r="CF37" i="15"/>
  <c r="CF38" i="15"/>
  <c r="CF33" i="15"/>
  <c r="CF26" i="15"/>
  <c r="CF53" i="15"/>
  <c r="CF27" i="15"/>
  <c r="CF42" i="15"/>
  <c r="CF48" i="15"/>
  <c r="CF44" i="15"/>
  <c r="CF51" i="15"/>
  <c r="CF31" i="15"/>
  <c r="BA40" i="15"/>
  <c r="CF25" i="15"/>
  <c r="BR40" i="15"/>
  <c r="CF45" i="15"/>
  <c r="CF32" i="15"/>
  <c r="CF34" i="15"/>
  <c r="CF28" i="15"/>
  <c r="CF59" i="15"/>
  <c r="CF58" i="15"/>
  <c r="CF35" i="15"/>
  <c r="CF56" i="15"/>
  <c r="CF60" i="15"/>
  <c r="CF43" i="15"/>
  <c r="CO40" i="15"/>
  <c r="CF49" i="15"/>
  <c r="CF55" i="15"/>
  <c r="CF47" i="15"/>
  <c r="CQ59" i="15"/>
  <c r="CQ57" i="15"/>
  <c r="CQ51" i="15"/>
  <c r="CV57" i="15"/>
  <c r="CV28" i="15"/>
  <c r="CO53" i="15"/>
  <c r="BR53" i="15"/>
  <c r="CS59" i="15"/>
  <c r="CS48" i="15"/>
  <c r="CS51" i="15"/>
  <c r="CS34" i="15"/>
  <c r="CS49" i="15"/>
  <c r="CS32" i="15"/>
  <c r="CS42" i="15"/>
  <c r="CS47" i="15"/>
  <c r="CS35" i="15"/>
  <c r="CS28" i="15"/>
  <c r="CS40" i="15"/>
  <c r="CS31" i="15"/>
  <c r="CS43" i="15"/>
  <c r="CS44" i="15"/>
  <c r="CS45" i="15"/>
  <c r="CS46" i="15"/>
  <c r="CS58" i="15"/>
  <c r="CS38" i="15"/>
  <c r="CS60" i="15"/>
  <c r="CS50" i="15"/>
  <c r="CS53" i="15"/>
  <c r="CS27" i="15"/>
  <c r="CK53" i="15"/>
  <c r="CS33" i="15"/>
  <c r="CS57" i="15"/>
  <c r="BA53" i="15"/>
  <c r="CS37" i="15"/>
  <c r="CS56" i="15"/>
  <c r="CS55" i="15"/>
  <c r="CS26" i="15"/>
  <c r="CO26" i="15"/>
  <c r="BA49" i="15"/>
  <c r="CO51" i="15"/>
  <c r="CO49" i="15"/>
  <c r="CO56" i="15"/>
  <c r="CO45" i="15"/>
  <c r="CQ58" i="15"/>
  <c r="BR50" i="15"/>
  <c r="CO50" i="15"/>
  <c r="CP47" i="15"/>
  <c r="CP48" i="15"/>
  <c r="CP58" i="15"/>
  <c r="BA50" i="15"/>
  <c r="CP37" i="15"/>
  <c r="CP28" i="15"/>
  <c r="CP32" i="15"/>
  <c r="CP35" i="15"/>
  <c r="CP26" i="15"/>
  <c r="CP34" i="15"/>
  <c r="CP57" i="15"/>
  <c r="CP33" i="15"/>
  <c r="CP51" i="15"/>
  <c r="CP50" i="15"/>
  <c r="CP60" i="15"/>
  <c r="CP38" i="15"/>
  <c r="CP43" i="15"/>
  <c r="CP42" i="15"/>
  <c r="CP40" i="15"/>
  <c r="CP59" i="15"/>
  <c r="CP53" i="15"/>
  <c r="CP55" i="15"/>
  <c r="CP31" i="15"/>
  <c r="CP27" i="15"/>
  <c r="CP49" i="15"/>
  <c r="CK50" i="15"/>
  <c r="CP56" i="15"/>
  <c r="CP44" i="15"/>
  <c r="CK49" i="15"/>
  <c r="CK56" i="15"/>
  <c r="BA45" i="15"/>
  <c r="CK45" i="15"/>
  <c r="CK25" i="15"/>
  <c r="CK51" i="15"/>
  <c r="CK26" i="15"/>
  <c r="AE193" i="15"/>
  <c r="AF193" i="15" s="1"/>
  <c r="AG193" i="15" s="1"/>
  <c r="AE182" i="15"/>
  <c r="AF182" i="15" s="1"/>
  <c r="AG182" i="15" s="1"/>
  <c r="CO33" i="15"/>
  <c r="BR33" i="15"/>
  <c r="BY45" i="15"/>
  <c r="BY34" i="15"/>
  <c r="BY37" i="15"/>
  <c r="BY28" i="15"/>
  <c r="BY48" i="15"/>
  <c r="BY46" i="15"/>
  <c r="BY58" i="15"/>
  <c r="BY40" i="15"/>
  <c r="BY60" i="15"/>
  <c r="BY44" i="15"/>
  <c r="BY55" i="15"/>
  <c r="BY49" i="15"/>
  <c r="BY53" i="15"/>
  <c r="BY42" i="15"/>
  <c r="BY50" i="15"/>
  <c r="BY38" i="15"/>
  <c r="BY35" i="15"/>
  <c r="BY31" i="15"/>
  <c r="BY56" i="15"/>
  <c r="BY51" i="15"/>
  <c r="BY26" i="15"/>
  <c r="BY43" i="15"/>
  <c r="BY33" i="15"/>
  <c r="BY57" i="15"/>
  <c r="BY32" i="15"/>
  <c r="BA33" i="15"/>
  <c r="BY47" i="15"/>
  <c r="CK33" i="15"/>
  <c r="BY61" i="15"/>
  <c r="BY27" i="15"/>
  <c r="BY59" i="15"/>
  <c r="CQ49" i="15"/>
  <c r="CQ32" i="15"/>
  <c r="CQ55" i="15"/>
  <c r="CV50" i="15"/>
  <c r="BA56" i="15"/>
  <c r="CI58" i="15"/>
  <c r="CI51" i="15"/>
  <c r="CI55" i="15"/>
  <c r="CI37" i="15"/>
  <c r="CI26" i="15"/>
  <c r="CI27" i="15"/>
  <c r="CI38" i="15"/>
  <c r="CI43" i="15"/>
  <c r="CI40" i="15"/>
  <c r="CI44" i="15"/>
  <c r="CI48" i="15"/>
  <c r="CI33" i="15"/>
  <c r="CI56" i="15"/>
  <c r="CI32" i="15"/>
  <c r="CI57" i="15"/>
  <c r="CI49" i="15"/>
  <c r="CI53" i="15"/>
  <c r="CI59" i="15"/>
  <c r="CI28" i="15"/>
  <c r="CI50" i="15"/>
  <c r="BA43" i="15"/>
  <c r="CI34" i="15"/>
  <c r="CI60" i="15"/>
  <c r="CI42" i="15"/>
  <c r="CI45" i="15"/>
  <c r="CI47" i="15"/>
  <c r="CI35" i="15"/>
  <c r="CI31" i="15"/>
  <c r="CO43" i="15"/>
  <c r="CK43" i="15"/>
  <c r="BR43" i="15"/>
  <c r="CO47" i="15"/>
  <c r="BR47" i="15"/>
  <c r="CM45" i="15"/>
  <c r="CM49" i="15"/>
  <c r="CM59" i="15"/>
  <c r="CM57" i="15"/>
  <c r="CM43" i="15"/>
  <c r="CM37" i="15"/>
  <c r="CK47" i="15"/>
  <c r="CM56" i="15"/>
  <c r="CM53" i="15"/>
  <c r="CM51" i="15"/>
  <c r="CM32" i="15"/>
  <c r="CM50" i="15"/>
  <c r="CM38" i="15"/>
  <c r="CM58" i="15"/>
  <c r="CM60" i="15"/>
  <c r="CM55" i="15"/>
  <c r="CM31" i="15"/>
  <c r="BA47" i="15"/>
  <c r="CM40" i="15"/>
  <c r="CM28" i="15"/>
  <c r="CM34" i="15"/>
  <c r="CM26" i="15"/>
  <c r="CM35" i="15"/>
  <c r="CM42" i="15"/>
  <c r="CM33" i="15"/>
  <c r="CM27" i="15"/>
  <c r="CM48" i="15"/>
  <c r="CM47" i="15"/>
  <c r="CM44" i="15"/>
  <c r="AE188" i="15"/>
  <c r="AF188" i="15" s="1"/>
  <c r="AG188" i="15" s="1"/>
  <c r="AE197" i="15"/>
  <c r="AF197" i="15" s="1"/>
  <c r="AG197" i="15" s="1"/>
  <c r="AE184" i="15"/>
  <c r="AF184" i="15" s="1"/>
  <c r="AG184" i="15" s="1"/>
  <c r="BR60" i="15"/>
  <c r="CO60" i="15"/>
  <c r="CZ37" i="15"/>
  <c r="CZ59" i="15"/>
  <c r="CZ38" i="15"/>
  <c r="CZ42" i="15"/>
  <c r="CZ53" i="15"/>
  <c r="CZ26" i="15"/>
  <c r="CZ58" i="15"/>
  <c r="CZ43" i="15"/>
  <c r="CZ47" i="15"/>
  <c r="BA60" i="15"/>
  <c r="CZ31" i="15"/>
  <c r="CZ27" i="15"/>
  <c r="CZ33" i="15"/>
  <c r="CZ44" i="15"/>
  <c r="CK60" i="15"/>
  <c r="CZ28" i="15"/>
  <c r="CZ50" i="15"/>
  <c r="CZ61" i="15"/>
  <c r="CZ60" i="15"/>
  <c r="CZ51" i="15"/>
  <c r="CZ57" i="15"/>
  <c r="CZ56" i="15"/>
  <c r="CZ40" i="15"/>
  <c r="CZ35" i="15"/>
  <c r="CZ34" i="15"/>
  <c r="CZ45" i="15"/>
  <c r="CZ55" i="15"/>
  <c r="CZ48" i="15"/>
  <c r="CZ32" i="15"/>
  <c r="CZ49" i="15"/>
  <c r="CQ33" i="15"/>
  <c r="CQ34" i="15"/>
  <c r="CV53" i="15"/>
  <c r="CA27" i="15"/>
  <c r="CA44" i="15"/>
  <c r="CA40" i="15"/>
  <c r="CA45" i="15"/>
  <c r="BR35" i="15"/>
  <c r="CA59" i="15"/>
  <c r="CA33" i="15"/>
  <c r="CA58" i="15"/>
  <c r="BA35" i="15"/>
  <c r="CA57" i="15"/>
  <c r="CA55" i="15"/>
  <c r="CA43" i="15"/>
  <c r="CA56" i="15"/>
  <c r="CA53" i="15"/>
  <c r="CA35" i="15"/>
  <c r="CA26" i="15"/>
  <c r="CA34" i="15"/>
  <c r="CA48" i="15"/>
  <c r="CA47" i="15"/>
  <c r="CA49" i="15"/>
  <c r="CA51" i="15"/>
  <c r="CA60" i="15"/>
  <c r="CA42" i="15"/>
  <c r="CA50" i="15"/>
  <c r="CA37" i="15"/>
  <c r="CA28" i="15"/>
  <c r="CA32" i="15"/>
  <c r="CO35" i="15"/>
  <c r="CK35" i="15"/>
  <c r="CA31" i="15"/>
  <c r="CA38" i="15"/>
  <c r="CQ35" i="15"/>
  <c r="CD56" i="15"/>
  <c r="CD38" i="15"/>
  <c r="CD33" i="15"/>
  <c r="CD59" i="15"/>
  <c r="CD42" i="15"/>
  <c r="CD43" i="15"/>
  <c r="BA38" i="15"/>
  <c r="CD61" i="15"/>
  <c r="CD32" i="15"/>
  <c r="CD58" i="15"/>
  <c r="CD27" i="15"/>
  <c r="CD49" i="15"/>
  <c r="CD40" i="15"/>
  <c r="CD55" i="15"/>
  <c r="CD57" i="15"/>
  <c r="CD44" i="15"/>
  <c r="CD28" i="15"/>
  <c r="CD25" i="15"/>
  <c r="CD47" i="15"/>
  <c r="CD60" i="15"/>
  <c r="CD45" i="15"/>
  <c r="CD35" i="15"/>
  <c r="CD48" i="15"/>
  <c r="CD37" i="15"/>
  <c r="CD31" i="15"/>
  <c r="CD53" i="15"/>
  <c r="CD50" i="15"/>
  <c r="CD51" i="15"/>
  <c r="CO38" i="15"/>
  <c r="CD34" i="15"/>
  <c r="CD26" i="15"/>
  <c r="CK38" i="15"/>
  <c r="BR38" i="15"/>
  <c r="AE199" i="15"/>
  <c r="AF199" i="15" s="1"/>
  <c r="AG199" i="15" s="1"/>
  <c r="CV48" i="15"/>
  <c r="BU50" i="15"/>
  <c r="BU29" i="15"/>
  <c r="BU58" i="15"/>
  <c r="BU35" i="15"/>
  <c r="BU60" i="15"/>
  <c r="BU38" i="15"/>
  <c r="BU26" i="15"/>
  <c r="BU40" i="15"/>
  <c r="BZ31" i="15"/>
  <c r="BZ53" i="15"/>
  <c r="BZ35" i="15"/>
  <c r="BZ57" i="15"/>
  <c r="BZ45" i="15"/>
  <c r="BZ43" i="15"/>
  <c r="BZ60" i="15"/>
  <c r="BZ59" i="15"/>
  <c r="BZ50" i="15"/>
  <c r="CO34" i="15"/>
  <c r="BZ33" i="15"/>
  <c r="BR34" i="15"/>
  <c r="BZ55" i="15"/>
  <c r="BZ42" i="15"/>
  <c r="BZ47" i="15"/>
  <c r="BZ51" i="15"/>
  <c r="BZ56" i="15"/>
  <c r="BZ49" i="15"/>
  <c r="BZ37" i="15"/>
  <c r="BZ34" i="15"/>
  <c r="CK34" i="15"/>
  <c r="BZ40" i="15"/>
  <c r="BZ32" i="15"/>
  <c r="BZ48" i="15"/>
  <c r="BZ27" i="15"/>
  <c r="BZ44" i="15"/>
  <c r="BZ58" i="15"/>
  <c r="BA34" i="15"/>
  <c r="BZ38" i="15"/>
  <c r="BZ26" i="15"/>
  <c r="BZ28" i="15"/>
  <c r="DA35" i="15"/>
  <c r="DA59" i="15"/>
  <c r="DA32" i="15"/>
  <c r="DA31" i="15"/>
  <c r="DA45" i="15"/>
  <c r="DA61" i="15"/>
  <c r="DA56" i="15"/>
  <c r="CL42" i="15"/>
  <c r="CL33" i="15"/>
  <c r="CL55" i="15"/>
  <c r="CO46" i="15"/>
  <c r="CL25" i="15"/>
  <c r="CL53" i="15"/>
  <c r="CL45" i="15"/>
  <c r="CL40" i="15"/>
  <c r="CL34" i="15"/>
  <c r="CL43" i="15"/>
  <c r="AE195" i="15"/>
  <c r="AF195" i="15" s="1"/>
  <c r="AG195" i="15" s="1"/>
  <c r="AE196" i="15"/>
  <c r="AF196" i="15" s="1"/>
  <c r="AG196" i="15" s="1"/>
  <c r="AE194" i="15"/>
  <c r="AF194" i="15" s="1"/>
  <c r="AG194" i="15" s="1"/>
  <c r="CN29" i="15"/>
  <c r="CN58" i="15"/>
  <c r="CN40" i="15"/>
  <c r="CN32" i="15"/>
  <c r="CN57" i="15"/>
  <c r="CN33" i="15"/>
  <c r="CN55" i="15"/>
  <c r="CN34" i="15"/>
  <c r="CN47" i="15"/>
  <c r="CN59" i="15"/>
  <c r="CN49" i="15"/>
  <c r="CN45" i="15"/>
  <c r="CN42" i="15"/>
  <c r="BA48" i="15"/>
  <c r="CN60" i="15"/>
  <c r="CN35" i="15"/>
  <c r="CN51" i="15"/>
  <c r="CN26" i="15"/>
  <c r="CN53" i="15"/>
  <c r="CN48" i="15"/>
  <c r="CN50" i="15"/>
  <c r="CN38" i="15"/>
  <c r="BR48" i="15"/>
  <c r="CN27" i="15"/>
  <c r="CN43" i="15"/>
  <c r="CN37" i="15"/>
  <c r="CO48" i="15"/>
  <c r="CN28" i="15"/>
  <c r="CN31" i="15"/>
  <c r="CN44" i="15"/>
  <c r="BQ48" i="15"/>
  <c r="CN56" i="15"/>
  <c r="CK48" i="15"/>
  <c r="CQ44" i="15"/>
  <c r="CQ50" i="15"/>
  <c r="CQ37" i="15"/>
  <c r="CQ28" i="15"/>
  <c r="CV55" i="15"/>
  <c r="CV46" i="15"/>
  <c r="CQ27" i="15"/>
  <c r="CG58" i="15"/>
  <c r="CG48" i="15"/>
  <c r="CH40" i="15"/>
  <c r="CH32" i="15"/>
  <c r="CH44" i="15"/>
  <c r="CH28" i="15"/>
  <c r="CH55" i="15"/>
  <c r="CH35" i="15"/>
  <c r="CH60" i="15"/>
  <c r="CH58" i="15"/>
  <c r="CH27" i="15"/>
  <c r="CH37" i="15"/>
  <c r="CH57" i="15"/>
  <c r="CH49" i="15"/>
  <c r="CH56" i="15"/>
  <c r="CH51" i="15"/>
  <c r="CH50" i="15"/>
  <c r="CH26" i="15"/>
  <c r="BR42" i="15"/>
  <c r="BA42" i="15"/>
  <c r="CH31" i="15"/>
  <c r="CH43" i="15"/>
  <c r="CH53" i="15"/>
  <c r="CH38" i="15"/>
  <c r="CH47" i="15"/>
  <c r="CH59" i="15"/>
  <c r="CH48" i="15"/>
  <c r="CK42" i="15"/>
  <c r="BQ42" i="15"/>
  <c r="CH42" i="15"/>
  <c r="CH34" i="15"/>
  <c r="CO42" i="15"/>
  <c r="CH33" i="15"/>
  <c r="CH45" i="15"/>
  <c r="CB40" i="15"/>
  <c r="CK36" i="15"/>
  <c r="CQ42" i="15"/>
  <c r="BP56" i="15"/>
  <c r="BP27" i="15"/>
  <c r="BP48" i="15"/>
  <c r="CQ56" i="15"/>
  <c r="BQ26" i="15"/>
  <c r="BQ56" i="15"/>
  <c r="CJ56" i="15"/>
  <c r="CJ40" i="15"/>
  <c r="CJ34" i="15"/>
  <c r="CJ37" i="15"/>
  <c r="CJ48" i="15"/>
  <c r="CJ59" i="15"/>
  <c r="BA44" i="15"/>
  <c r="CJ32" i="15"/>
  <c r="CJ31" i="15"/>
  <c r="CJ38" i="15"/>
  <c r="CJ58" i="15"/>
  <c r="CJ53" i="15"/>
  <c r="CJ44" i="15"/>
  <c r="CJ33" i="15"/>
  <c r="CJ42" i="15"/>
  <c r="CJ35" i="15"/>
  <c r="CJ28" i="15"/>
  <c r="CJ60" i="15"/>
  <c r="CJ51" i="15"/>
  <c r="CJ50" i="15"/>
  <c r="CJ55" i="15"/>
  <c r="CJ49" i="15"/>
  <c r="CJ43" i="15"/>
  <c r="CJ45" i="15"/>
  <c r="CJ24" i="15"/>
  <c r="CJ47" i="15"/>
  <c r="CJ57" i="15"/>
  <c r="CJ26" i="15"/>
  <c r="CJ27" i="15"/>
  <c r="CO44" i="15"/>
  <c r="BR44" i="15"/>
  <c r="CK44" i="15"/>
  <c r="BW35" i="15"/>
  <c r="BW53" i="15"/>
  <c r="BW34" i="15"/>
  <c r="BW28" i="15"/>
  <c r="BW58" i="15"/>
  <c r="BW32" i="15"/>
  <c r="BW55" i="15"/>
  <c r="BW46" i="15"/>
  <c r="BW48" i="15"/>
  <c r="BW50" i="15"/>
  <c r="BW31" i="15"/>
  <c r="CO31" i="15"/>
  <c r="BW27" i="15"/>
  <c r="BW56" i="15"/>
  <c r="BW37" i="15"/>
  <c r="BW59" i="15"/>
  <c r="BW33" i="15"/>
  <c r="BW43" i="15"/>
  <c r="BW26" i="15"/>
  <c r="BW60" i="15"/>
  <c r="BW42" i="15"/>
  <c r="BW57" i="15"/>
  <c r="BW47" i="15"/>
  <c r="BA31" i="15"/>
  <c r="BR31" i="15"/>
  <c r="BW44" i="15"/>
  <c r="BW40" i="15"/>
  <c r="BW38" i="15"/>
  <c r="BW45" i="15"/>
  <c r="CK31" i="15"/>
  <c r="BW51" i="15"/>
  <c r="BW49" i="15"/>
  <c r="AE183" i="15"/>
  <c r="AF183" i="15" s="1"/>
  <c r="AG183" i="15" s="1"/>
  <c r="AE189" i="15"/>
  <c r="AF189" i="15" s="1"/>
  <c r="AG189" i="15" s="1"/>
  <c r="BX60" i="15"/>
  <c r="BX43" i="15"/>
  <c r="BX45" i="15"/>
  <c r="BX31" i="15"/>
  <c r="BX48" i="15"/>
  <c r="BX50" i="15"/>
  <c r="BX34" i="15"/>
  <c r="BX57" i="15"/>
  <c r="BX24" i="15"/>
  <c r="BX35" i="15"/>
  <c r="BA32" i="15"/>
  <c r="BX28" i="15"/>
  <c r="BX33" i="15"/>
  <c r="BX55" i="15"/>
  <c r="BX27" i="15"/>
  <c r="BX47" i="15"/>
  <c r="BX26" i="15"/>
  <c r="BX59" i="15"/>
  <c r="BX53" i="15"/>
  <c r="BX44" i="15"/>
  <c r="BX56" i="15"/>
  <c r="BX42" i="15"/>
  <c r="BX51" i="15"/>
  <c r="BX38" i="15"/>
  <c r="BX40" i="15"/>
  <c r="CO32" i="15"/>
  <c r="BX49" i="15"/>
  <c r="BX32" i="15"/>
  <c r="BX37" i="15"/>
  <c r="BX58" i="15"/>
  <c r="BR32" i="15"/>
  <c r="BQ32" i="15"/>
  <c r="CK32" i="15"/>
  <c r="CW56" i="15"/>
  <c r="CW51" i="15"/>
  <c r="CW28" i="15"/>
  <c r="CW33" i="15"/>
  <c r="BA57" i="15"/>
  <c r="CW38" i="15"/>
  <c r="CW50" i="15"/>
  <c r="CW47" i="15"/>
  <c r="CW40" i="15"/>
  <c r="CW34" i="15"/>
  <c r="CW55" i="15"/>
  <c r="CW45" i="15"/>
  <c r="CW43" i="15"/>
  <c r="CW26" i="15"/>
  <c r="CW27" i="15"/>
  <c r="CW57" i="15"/>
  <c r="CW58" i="15"/>
  <c r="CW60" i="15"/>
  <c r="CW46" i="15"/>
  <c r="CW42" i="15"/>
  <c r="CW44" i="15"/>
  <c r="CW48" i="15"/>
  <c r="CW37" i="15"/>
  <c r="CW59" i="15"/>
  <c r="CW31" i="15"/>
  <c r="CW53" i="15"/>
  <c r="CW61" i="15"/>
  <c r="CW35" i="15"/>
  <c r="CW49" i="15"/>
  <c r="BR57" i="15"/>
  <c r="CW32" i="15"/>
  <c r="CO57" i="15"/>
  <c r="BQ57" i="15"/>
  <c r="CK57" i="15"/>
  <c r="CQ48" i="15"/>
  <c r="CQ53" i="15"/>
  <c r="CQ38" i="15"/>
  <c r="CQ26" i="15"/>
  <c r="CV27" i="15"/>
  <c r="BP54" i="15" l="1"/>
  <c r="CT49" i="15"/>
  <c r="CT48" i="15"/>
  <c r="CT32" i="15"/>
  <c r="CT55" i="15"/>
  <c r="CU54" i="15"/>
  <c r="DA54" i="15"/>
  <c r="CD54" i="15"/>
  <c r="CT34" i="15"/>
  <c r="CT38" i="15"/>
  <c r="CM30" i="15"/>
  <c r="DA60" i="15"/>
  <c r="BX61" i="15"/>
  <c r="CJ54" i="15"/>
  <c r="CL32" i="15"/>
  <c r="CT56" i="15"/>
  <c r="CM61" i="15"/>
  <c r="CT33" i="15"/>
  <c r="CP61" i="15"/>
  <c r="CP54" i="15"/>
  <c r="CS54" i="15"/>
  <c r="CF46" i="15"/>
  <c r="CT58" i="15"/>
  <c r="CT59" i="15"/>
  <c r="CT37" i="15"/>
  <c r="CB54" i="15"/>
  <c r="CT45" i="15"/>
  <c r="CT43" i="15"/>
  <c r="CT42" i="15"/>
  <c r="CL61" i="15"/>
  <c r="DA51" i="15"/>
  <c r="CJ61" i="15"/>
  <c r="BP57" i="15"/>
  <c r="CH46" i="15"/>
  <c r="CL56" i="15"/>
  <c r="CF61" i="15"/>
  <c r="CY46" i="15"/>
  <c r="CY54" i="15"/>
  <c r="CT27" i="15"/>
  <c r="CC25" i="15"/>
  <c r="BW54" i="15"/>
  <c r="CW24" i="15"/>
  <c r="CL47" i="15"/>
  <c r="CL37" i="15"/>
  <c r="CL46" i="15"/>
  <c r="CO61" i="15"/>
  <c r="DA49" i="15"/>
  <c r="BA61" i="15"/>
  <c r="DA26" i="15"/>
  <c r="CD46" i="15"/>
  <c r="CT47" i="15"/>
  <c r="BX46" i="15"/>
  <c r="CT31" i="15"/>
  <c r="CJ46" i="15"/>
  <c r="BP25" i="15"/>
  <c r="BP24" i="15"/>
  <c r="CK46" i="15"/>
  <c r="CL49" i="15"/>
  <c r="CL60" i="15"/>
  <c r="CL35" i="15"/>
  <c r="CK61" i="15"/>
  <c r="DA50" i="15"/>
  <c r="DA43" i="15"/>
  <c r="DA29" i="15"/>
  <c r="DA57" i="15"/>
  <c r="BZ46" i="15"/>
  <c r="BU46" i="15"/>
  <c r="CT26" i="15"/>
  <c r="BQ35" i="15"/>
  <c r="CA61" i="15"/>
  <c r="CA54" i="15"/>
  <c r="CZ54" i="15"/>
  <c r="CT60" i="15"/>
  <c r="CM46" i="15"/>
  <c r="CI25" i="15"/>
  <c r="CI54" i="15"/>
  <c r="BY25" i="15"/>
  <c r="CF54" i="15"/>
  <c r="CU45" i="15"/>
  <c r="CX25" i="15"/>
  <c r="BS46" i="15"/>
  <c r="BR54" i="15"/>
  <c r="CC54" i="15"/>
  <c r="BX54" i="15"/>
  <c r="CV24" i="15"/>
  <c r="BP46" i="15"/>
  <c r="CL54" i="15"/>
  <c r="DA47" i="15"/>
  <c r="BZ61" i="15"/>
  <c r="CL57" i="15"/>
  <c r="CQ46" i="15"/>
  <c r="CT57" i="15"/>
  <c r="BP35" i="15"/>
  <c r="BR24" i="15"/>
  <c r="CH61" i="15"/>
  <c r="CN24" i="15"/>
  <c r="CT46" i="15"/>
  <c r="CL58" i="15"/>
  <c r="CL38" i="15"/>
  <c r="CL51" i="15"/>
  <c r="BR61" i="15"/>
  <c r="DA46" i="15"/>
  <c r="DA28" i="15"/>
  <c r="DA33" i="15"/>
  <c r="DA42" i="15"/>
  <c r="CT51" i="15"/>
  <c r="CA46" i="15"/>
  <c r="CA24" i="15"/>
  <c r="CI46" i="15"/>
  <c r="CP45" i="15"/>
  <c r="CP46" i="15"/>
  <c r="CT40" i="15"/>
  <c r="CX54" i="15"/>
  <c r="CX45" i="15"/>
  <c r="BS25" i="15"/>
  <c r="CQ25" i="15"/>
  <c r="CC45" i="15"/>
  <c r="CQ45" i="15"/>
  <c r="BP53" i="15"/>
  <c r="CN46" i="15"/>
  <c r="DA58" i="15"/>
  <c r="BZ54" i="15"/>
  <c r="CH54" i="15"/>
  <c r="BW61" i="15"/>
  <c r="CT44" i="15"/>
  <c r="CQ54" i="15"/>
  <c r="BP28" i="15"/>
  <c r="CL31" i="15"/>
  <c r="CL26" i="15"/>
  <c r="CL44" i="15"/>
  <c r="CL27" i="15"/>
  <c r="DA48" i="15"/>
  <c r="DA34" i="15"/>
  <c r="DA40" i="15"/>
  <c r="DA55" i="15"/>
  <c r="DA53" i="15"/>
  <c r="BA54" i="15"/>
  <c r="CI61" i="15"/>
  <c r="BY54" i="15"/>
  <c r="CK54" i="15"/>
  <c r="CT50" i="15"/>
  <c r="CO54" i="15"/>
  <c r="CT28" i="15"/>
  <c r="BS58" i="15"/>
  <c r="CE44" i="15"/>
  <c r="CY29" i="15"/>
  <c r="CN54" i="15"/>
  <c r="CL28" i="15"/>
  <c r="DA44" i="15"/>
  <c r="CK24" i="15"/>
  <c r="DA27" i="15"/>
  <c r="CW54" i="15"/>
  <c r="BP47" i="15"/>
  <c r="CN61" i="15"/>
  <c r="CL48" i="15"/>
  <c r="CL50" i="15"/>
  <c r="CL59" i="15"/>
  <c r="BR46" i="15"/>
  <c r="BA46" i="15"/>
  <c r="CT61" i="15"/>
  <c r="DA38" i="15"/>
  <c r="DA37" i="15"/>
  <c r="CT54" i="15"/>
  <c r="CD24" i="15"/>
  <c r="CT35" i="15"/>
  <c r="CV54" i="15"/>
  <c r="CZ46" i="15"/>
  <c r="CM54" i="15"/>
  <c r="CT53" i="15"/>
  <c r="BQ53" i="15"/>
  <c r="CK40" i="15"/>
  <c r="CK55" i="15"/>
  <c r="CU46" i="15"/>
  <c r="CK28" i="15"/>
  <c r="BT54" i="15"/>
  <c r="BS45" i="15"/>
  <c r="BV29" i="15"/>
  <c r="AE284" i="15"/>
  <c r="AG284" i="15" s="1"/>
  <c r="CV61" i="15"/>
  <c r="CV39" i="15"/>
  <c r="BQ31" i="15"/>
  <c r="BQ44" i="15"/>
  <c r="BQ25" i="15"/>
  <c r="CB38" i="15"/>
  <c r="BQ29" i="15"/>
  <c r="BU51" i="15"/>
  <c r="BU47" i="15"/>
  <c r="BU27" i="15"/>
  <c r="BU42" i="15"/>
  <c r="CT25" i="15"/>
  <c r="CA25" i="15"/>
  <c r="CZ30" i="15"/>
  <c r="CM25" i="15"/>
  <c r="BQ43" i="15"/>
  <c r="CP29" i="15"/>
  <c r="CS29" i="15"/>
  <c r="BT25" i="15"/>
  <c r="BQ59" i="15"/>
  <c r="CE51" i="15"/>
  <c r="BX25" i="15"/>
  <c r="BW25" i="15"/>
  <c r="BQ45" i="15"/>
  <c r="CL29" i="15"/>
  <c r="BZ25" i="15"/>
  <c r="CK29" i="15"/>
  <c r="BU61" i="15"/>
  <c r="BU55" i="15"/>
  <c r="BU33" i="15"/>
  <c r="BU43" i="15"/>
  <c r="CA29" i="15"/>
  <c r="CI36" i="15"/>
  <c r="CI29" i="15"/>
  <c r="CP25" i="15"/>
  <c r="CF39" i="15"/>
  <c r="CU25" i="15"/>
  <c r="BT29" i="15"/>
  <c r="BV27" i="15"/>
  <c r="CJ25" i="15"/>
  <c r="CJ29" i="15"/>
  <c r="BQ54" i="15"/>
  <c r="CN25" i="15"/>
  <c r="BQ61" i="15"/>
  <c r="CT29" i="15"/>
  <c r="BU32" i="15"/>
  <c r="BU37" i="15"/>
  <c r="CO29" i="15"/>
  <c r="BU48" i="15"/>
  <c r="CZ25" i="15"/>
  <c r="BQ47" i="15"/>
  <c r="BQ33" i="15"/>
  <c r="BQ40" i="15"/>
  <c r="BQ58" i="15"/>
  <c r="BV53" i="15"/>
  <c r="BQ37" i="15"/>
  <c r="BX29" i="15"/>
  <c r="BW30" i="15"/>
  <c r="BA25" i="15"/>
  <c r="BQ24" i="15"/>
  <c r="CB45" i="15"/>
  <c r="CH29" i="15"/>
  <c r="BQ46" i="15"/>
  <c r="BQ34" i="15"/>
  <c r="BU28" i="15"/>
  <c r="BU31" i="15"/>
  <c r="BA29" i="15"/>
  <c r="BU56" i="15"/>
  <c r="CZ29" i="15"/>
  <c r="CZ39" i="15"/>
  <c r="CZ36" i="15"/>
  <c r="CS25" i="15"/>
  <c r="CF29" i="15"/>
  <c r="BV40" i="15"/>
  <c r="BR25" i="15"/>
  <c r="CK39" i="15"/>
  <c r="CW30" i="15"/>
  <c r="CW25" i="15"/>
  <c r="CW29" i="15"/>
  <c r="BX30" i="15"/>
  <c r="BW29" i="15"/>
  <c r="BQ51" i="15"/>
  <c r="BP30" i="15"/>
  <c r="CB44" i="15"/>
  <c r="CH25" i="15"/>
  <c r="CH30" i="15"/>
  <c r="BU34" i="15"/>
  <c r="BU44" i="15"/>
  <c r="BU57" i="15"/>
  <c r="BU59" i="15"/>
  <c r="BU53" i="15"/>
  <c r="CD29" i="15"/>
  <c r="BY29" i="15"/>
  <c r="BV47" i="15"/>
  <c r="CY25" i="15"/>
  <c r="BQ27" i="15"/>
  <c r="CE35" i="15"/>
  <c r="BT39" i="15"/>
  <c r="CR27" i="15"/>
  <c r="CY36" i="15"/>
  <c r="CJ36" i="15"/>
  <c r="CJ30" i="15"/>
  <c r="BQ49" i="15"/>
  <c r="DA25" i="15"/>
  <c r="BZ29" i="15"/>
  <c r="BU45" i="15"/>
  <c r="BU54" i="15"/>
  <c r="BU49" i="15"/>
  <c r="BU25" i="15"/>
  <c r="BR29" i="15"/>
  <c r="BQ38" i="15"/>
  <c r="BQ60" i="15"/>
  <c r="CM29" i="15"/>
  <c r="BQ50" i="15"/>
  <c r="CV25" i="15"/>
  <c r="CO25" i="15"/>
  <c r="CY39" i="15"/>
  <c r="CC41" i="15"/>
  <c r="CE31" i="15"/>
  <c r="CG39" i="15"/>
  <c r="DA39" i="15"/>
  <c r="CA39" i="15"/>
  <c r="CA36" i="15"/>
  <c r="CP36" i="15"/>
  <c r="CF36" i="15"/>
  <c r="BT36" i="15"/>
  <c r="BS36" i="15"/>
  <c r="BQ39" i="15"/>
  <c r="CE49" i="15"/>
  <c r="CE38" i="15"/>
  <c r="CE36" i="15"/>
  <c r="CE25" i="15"/>
  <c r="BR36" i="15"/>
  <c r="CB61" i="15"/>
  <c r="CG33" i="15"/>
  <c r="BX36" i="15"/>
  <c r="CB36" i="15"/>
  <c r="CB42" i="15"/>
  <c r="CB26" i="15"/>
  <c r="CB37" i="15"/>
  <c r="CB59" i="15"/>
  <c r="CH39" i="15"/>
  <c r="CG35" i="15"/>
  <c r="CG61" i="15"/>
  <c r="BZ39" i="15"/>
  <c r="BU36" i="15"/>
  <c r="CD39" i="15"/>
  <c r="CM36" i="15"/>
  <c r="CP39" i="15"/>
  <c r="CU36" i="15"/>
  <c r="CX39" i="15"/>
  <c r="CE26" i="15"/>
  <c r="CE57" i="15"/>
  <c r="CE37" i="15"/>
  <c r="CE32" i="15"/>
  <c r="CE48" i="15"/>
  <c r="CC39" i="15"/>
  <c r="CB28" i="15"/>
  <c r="CN39" i="15"/>
  <c r="BX39" i="15"/>
  <c r="CJ41" i="15"/>
  <c r="CT36" i="15"/>
  <c r="CB39" i="15"/>
  <c r="CB47" i="15"/>
  <c r="CB27" i="15"/>
  <c r="CB30" i="15"/>
  <c r="CH41" i="15"/>
  <c r="CG50" i="15"/>
  <c r="CG31" i="15"/>
  <c r="CG32" i="15"/>
  <c r="BZ36" i="15"/>
  <c r="BU39" i="15"/>
  <c r="CQ39" i="15"/>
  <c r="BY36" i="15"/>
  <c r="CS61" i="15"/>
  <c r="CS39" i="15"/>
  <c r="CU61" i="15"/>
  <c r="CX36" i="15"/>
  <c r="BS39" i="15"/>
  <c r="CE43" i="15"/>
  <c r="CE47" i="15"/>
  <c r="CE59" i="15"/>
  <c r="CE42" i="15"/>
  <c r="CE58" i="15"/>
  <c r="CB33" i="15"/>
  <c r="CW41" i="15"/>
  <c r="BX41" i="15"/>
  <c r="CJ39" i="15"/>
  <c r="CO36" i="15"/>
  <c r="CB55" i="15"/>
  <c r="CB58" i="15"/>
  <c r="CB25" i="15"/>
  <c r="CB48" i="15"/>
  <c r="CG60" i="15"/>
  <c r="BA41" i="15"/>
  <c r="CG56" i="15"/>
  <c r="CM39" i="15"/>
  <c r="CY41" i="15"/>
  <c r="BS29" i="15"/>
  <c r="CE61" i="15"/>
  <c r="CE29" i="15"/>
  <c r="BA39" i="15"/>
  <c r="CE46" i="15"/>
  <c r="CE54" i="15"/>
  <c r="CC29" i="15"/>
  <c r="BW36" i="15"/>
  <c r="BA36" i="15"/>
  <c r="CB46" i="15"/>
  <c r="CB60" i="15"/>
  <c r="CB34" i="15"/>
  <c r="CB41" i="15"/>
  <c r="CH36" i="15"/>
  <c r="CG26" i="15"/>
  <c r="CG40" i="15"/>
  <c r="CN36" i="15"/>
  <c r="CL36" i="15"/>
  <c r="CF41" i="15"/>
  <c r="CU39" i="15"/>
  <c r="BS61" i="15"/>
  <c r="CE40" i="15"/>
  <c r="CE34" i="15"/>
  <c r="CE53" i="15"/>
  <c r="CE50" i="15"/>
  <c r="CE28" i="15"/>
  <c r="CC61" i="15"/>
  <c r="CB49" i="15"/>
  <c r="CW36" i="15"/>
  <c r="BW39" i="15"/>
  <c r="BW41" i="15"/>
  <c r="CB43" i="15"/>
  <c r="CB35" i="15"/>
  <c r="CB56" i="15"/>
  <c r="CB29" i="15"/>
  <c r="CB57" i="15"/>
  <c r="CG46" i="15"/>
  <c r="CG57" i="15"/>
  <c r="CD41" i="15"/>
  <c r="CA41" i="15"/>
  <c r="CI39" i="15"/>
  <c r="BY39" i="15"/>
  <c r="CS36" i="15"/>
  <c r="CX61" i="15"/>
  <c r="BR39" i="15"/>
  <c r="CE56" i="15"/>
  <c r="CE60" i="15"/>
  <c r="CE55" i="15"/>
  <c r="CE45" i="15"/>
  <c r="CV36" i="15"/>
  <c r="CW39" i="15"/>
  <c r="BQ36" i="15"/>
  <c r="CB32" i="15"/>
  <c r="CB51" i="15"/>
  <c r="CB53" i="15"/>
  <c r="CB50" i="15"/>
  <c r="CB31" i="15"/>
  <c r="CG34" i="15"/>
  <c r="CL39" i="15"/>
  <c r="DA36" i="15"/>
  <c r="CD36" i="15"/>
  <c r="BT61" i="15"/>
  <c r="CY61" i="15"/>
  <c r="CT39" i="15"/>
  <c r="CO39" i="15"/>
  <c r="CE39" i="15"/>
  <c r="CE33" i="15"/>
  <c r="CQ29" i="15"/>
  <c r="CL30" i="15"/>
  <c r="CF30" i="15"/>
  <c r="BV30" i="15"/>
  <c r="BV43" i="15"/>
  <c r="BV48" i="15"/>
  <c r="BV39" i="15"/>
  <c r="BV55" i="15"/>
  <c r="BT30" i="15"/>
  <c r="BQ30" i="15"/>
  <c r="BV61" i="15"/>
  <c r="BV34" i="15"/>
  <c r="BV54" i="15"/>
  <c r="BV45" i="15"/>
  <c r="CQ30" i="15"/>
  <c r="CN30" i="15"/>
  <c r="CI30" i="15"/>
  <c r="BA30" i="15"/>
  <c r="BV58" i="15"/>
  <c r="BV25" i="15"/>
  <c r="BV56" i="15"/>
  <c r="BV35" i="15"/>
  <c r="BS30" i="15"/>
  <c r="CC30" i="15"/>
  <c r="DA30" i="15"/>
  <c r="CV30" i="15"/>
  <c r="CU30" i="15"/>
  <c r="BV28" i="15"/>
  <c r="BV57" i="15"/>
  <c r="BV46" i="15"/>
  <c r="CT30" i="15"/>
  <c r="BV31" i="15"/>
  <c r="CA30" i="15"/>
  <c r="CS30" i="15"/>
  <c r="CK30" i="15"/>
  <c r="BV44" i="15"/>
  <c r="BV38" i="15"/>
  <c r="BR30" i="15"/>
  <c r="BV36" i="15"/>
  <c r="CY30" i="15"/>
  <c r="BZ30" i="15"/>
  <c r="BY30" i="15"/>
  <c r="CX30" i="15"/>
  <c r="BV59" i="15"/>
  <c r="BV49" i="15"/>
  <c r="CO30" i="15"/>
  <c r="BV26" i="15"/>
  <c r="BV37" i="15"/>
  <c r="CE30" i="15"/>
  <c r="BU30" i="15"/>
  <c r="CD30" i="15"/>
  <c r="CP30" i="15"/>
  <c r="BV33" i="15"/>
  <c r="BV50" i="15"/>
  <c r="BV32" i="15"/>
  <c r="BV60" i="15"/>
  <c r="BV42" i="15"/>
  <c r="CQ24" i="15"/>
  <c r="AE292" i="15"/>
  <c r="AG292" i="15" s="1"/>
  <c r="AE310" i="15"/>
  <c r="AG310" i="15" s="1"/>
  <c r="AE311" i="15"/>
  <c r="AG311" i="15" s="1"/>
  <c r="CM41" i="15"/>
  <c r="CO52" i="15"/>
  <c r="AE293" i="15"/>
  <c r="AG293" i="15" s="1"/>
  <c r="BS24" i="15"/>
  <c r="CQ36" i="15"/>
  <c r="AE313" i="15"/>
  <c r="AG313" i="15" s="1"/>
  <c r="AE312" i="15"/>
  <c r="AG312" i="15" s="1"/>
  <c r="BS41" i="15"/>
  <c r="CT41" i="15"/>
  <c r="CG42" i="15"/>
  <c r="CG49" i="15"/>
  <c r="CG38" i="15"/>
  <c r="CG55" i="15"/>
  <c r="CN41" i="15"/>
  <c r="CL41" i="15"/>
  <c r="BZ41" i="15"/>
  <c r="CP41" i="15"/>
  <c r="CU41" i="15"/>
  <c r="BT41" i="15"/>
  <c r="BV41" i="15"/>
  <c r="CR50" i="15"/>
  <c r="CE41" i="15"/>
  <c r="CC36" i="15"/>
  <c r="CG47" i="15"/>
  <c r="CG53" i="15"/>
  <c r="BQ41" i="15"/>
  <c r="CG54" i="15"/>
  <c r="CG51" i="15"/>
  <c r="CG36" i="15"/>
  <c r="BU41" i="15"/>
  <c r="CI41" i="15"/>
  <c r="CX41" i="15"/>
  <c r="CR43" i="15"/>
  <c r="BR41" i="15"/>
  <c r="CG29" i="15"/>
  <c r="CG28" i="15"/>
  <c r="CL52" i="15"/>
  <c r="DA41" i="15"/>
  <c r="CZ41" i="15"/>
  <c r="BY41" i="15"/>
  <c r="CR35" i="15"/>
  <c r="CG45" i="15"/>
  <c r="CG30" i="15"/>
  <c r="CG41" i="15"/>
  <c r="CG37" i="15"/>
  <c r="CG44" i="15"/>
  <c r="CS41" i="15"/>
  <c r="CQ41" i="15"/>
  <c r="CR55" i="15"/>
  <c r="CK41" i="15"/>
  <c r="CG25" i="15"/>
  <c r="CG27" i="15"/>
  <c r="CO41" i="15"/>
  <c r="CG59" i="15"/>
  <c r="BV52" i="15"/>
  <c r="CS24" i="15"/>
  <c r="CQ61" i="15"/>
  <c r="BV24" i="15"/>
  <c r="CY24" i="15"/>
  <c r="BT24" i="15"/>
  <c r="AE296" i="15"/>
  <c r="AG296" i="15" s="1"/>
  <c r="AE318" i="15"/>
  <c r="AG318" i="15" s="1"/>
  <c r="CV41" i="15"/>
  <c r="BR52" i="15"/>
  <c r="AE295" i="15"/>
  <c r="AG295" i="15" s="1"/>
  <c r="AE315" i="15"/>
  <c r="AG315" i="15" s="1"/>
  <c r="AE294" i="15"/>
  <c r="AG294" i="15" s="1"/>
  <c r="AE298" i="15"/>
  <c r="AG298" i="15" s="1"/>
  <c r="CP24" i="15"/>
  <c r="CR26" i="15"/>
  <c r="CJ52" i="15"/>
  <c r="BP52" i="15"/>
  <c r="CR25" i="15"/>
  <c r="CW52" i="15"/>
  <c r="BP60" i="15"/>
  <c r="BY52" i="15"/>
  <c r="BA52" i="15"/>
  <c r="CR49" i="15"/>
  <c r="CR32" i="15"/>
  <c r="AE316" i="15"/>
  <c r="AG316" i="15" s="1"/>
  <c r="CO24" i="15"/>
  <c r="BP55" i="15"/>
  <c r="BP32" i="15"/>
  <c r="BP31" i="15"/>
  <c r="BP59" i="15"/>
  <c r="CG52" i="15"/>
  <c r="CQ52" i="15"/>
  <c r="CF52" i="15"/>
  <c r="CX24" i="15"/>
  <c r="CR54" i="15"/>
  <c r="CR24" i="15"/>
  <c r="CR56" i="15"/>
  <c r="CR53" i="15"/>
  <c r="CR41" i="15"/>
  <c r="BS52" i="15"/>
  <c r="CE24" i="15"/>
  <c r="BW52" i="15"/>
  <c r="CX52" i="15"/>
  <c r="CR60" i="15"/>
  <c r="CR29" i="15"/>
  <c r="BP33" i="15"/>
  <c r="BP40" i="15"/>
  <c r="CA52" i="15"/>
  <c r="CZ24" i="15"/>
  <c r="CR34" i="15"/>
  <c r="BP39" i="15"/>
  <c r="BP29" i="15"/>
  <c r="BP41" i="15"/>
  <c r="BP43" i="15"/>
  <c r="BP58" i="15"/>
  <c r="CH52" i="15"/>
  <c r="DA24" i="15"/>
  <c r="DA52" i="15"/>
  <c r="BU52" i="15"/>
  <c r="CM52" i="15"/>
  <c r="CP52" i="15"/>
  <c r="BT52" i="15"/>
  <c r="CR31" i="15"/>
  <c r="CR59" i="15"/>
  <c r="CR33" i="15"/>
  <c r="CR38" i="15"/>
  <c r="CR61" i="15"/>
  <c r="CR51" i="15"/>
  <c r="CE52" i="15"/>
  <c r="CC52" i="15"/>
  <c r="CD52" i="15"/>
  <c r="CR48" i="15"/>
  <c r="CT52" i="15"/>
  <c r="BQ52" i="15"/>
  <c r="CV52" i="15"/>
  <c r="CV62" i="15" s="1"/>
  <c r="BW24" i="15"/>
  <c r="BA24" i="15"/>
  <c r="CT24" i="15"/>
  <c r="BP38" i="15"/>
  <c r="BP45" i="15"/>
  <c r="BP37" i="15"/>
  <c r="BP50" i="15"/>
  <c r="CB24" i="15"/>
  <c r="CB52" i="15"/>
  <c r="CG24" i="15"/>
  <c r="CN52" i="15"/>
  <c r="CL24" i="15"/>
  <c r="BZ52" i="15"/>
  <c r="BY24" i="15"/>
  <c r="CF24" i="15"/>
  <c r="CU52" i="15"/>
  <c r="CU24" i="15"/>
  <c r="CY52" i="15"/>
  <c r="CR58" i="15"/>
  <c r="CR37" i="15"/>
  <c r="CR42" i="15"/>
  <c r="CK52" i="15"/>
  <c r="CR57" i="15"/>
  <c r="CR28" i="15"/>
  <c r="CC24" i="15"/>
  <c r="CI52" i="15"/>
  <c r="CS52" i="15"/>
  <c r="CR52" i="15"/>
  <c r="CR39" i="15"/>
  <c r="CR47" i="15"/>
  <c r="BP34" i="15"/>
  <c r="BP51" i="15"/>
  <c r="CR46" i="15"/>
  <c r="BX52" i="15"/>
  <c r="BP42" i="15"/>
  <c r="BP61" i="15"/>
  <c r="BP26" i="15"/>
  <c r="BP44" i="15"/>
  <c r="BP49" i="15"/>
  <c r="BP36" i="15"/>
  <c r="CH24" i="15"/>
  <c r="BZ24" i="15"/>
  <c r="BU24" i="15"/>
  <c r="CZ52" i="15"/>
  <c r="CI24" i="15"/>
  <c r="CR36" i="15"/>
  <c r="CR40" i="15"/>
  <c r="CR45" i="15"/>
  <c r="CR44" i="15"/>
  <c r="CR30" i="15"/>
  <c r="AE314" i="15"/>
  <c r="AG314" i="15" s="1"/>
  <c r="R708" i="15"/>
  <c r="O704" i="15"/>
  <c r="N708" i="15" s="1"/>
  <c r="L708" i="15" s="1"/>
  <c r="CD62" i="15"/>
  <c r="CK62" i="15" l="1"/>
  <c r="CO62" i="15"/>
  <c r="CW62" i="15"/>
  <c r="CW68" i="15" s="1"/>
  <c r="CJ62" i="15"/>
  <c r="CJ66" i="15" s="1"/>
  <c r="CF62" i="15"/>
  <c r="CF68" i="15" s="1"/>
  <c r="BX62" i="15"/>
  <c r="CA62" i="15"/>
  <c r="CA66" i="15" s="1"/>
  <c r="CN62" i="15"/>
  <c r="CN67" i="15" s="1"/>
  <c r="CE62" i="15"/>
  <c r="CY62" i="15"/>
  <c r="CY68" i="15" s="1"/>
  <c r="CM62" i="15"/>
  <c r="DA62" i="15"/>
  <c r="DA66" i="15" s="1"/>
  <c r="BQ62" i="15"/>
  <c r="BQ66" i="15" s="1"/>
  <c r="BS62" i="15"/>
  <c r="BS68" i="15" s="1"/>
  <c r="BT62" i="15"/>
  <c r="BT67" i="15" s="1"/>
  <c r="CQ62" i="15"/>
  <c r="CQ67" i="15" s="1"/>
  <c r="CL62" i="15"/>
  <c r="BV62" i="15"/>
  <c r="BV66" i="15" s="1"/>
  <c r="BR62" i="15"/>
  <c r="BR67" i="15" s="1"/>
  <c r="CU62" i="15"/>
  <c r="CU68" i="15" s="1"/>
  <c r="CZ62" i="15"/>
  <c r="CZ66" i="15" s="1"/>
  <c r="AI311" i="15"/>
  <c r="D11" i="15" s="1"/>
  <c r="BU62" i="15"/>
  <c r="BU64" i="15" s="1"/>
  <c r="CS62" i="15"/>
  <c r="CS68" i="15" s="1"/>
  <c r="BZ62" i="15"/>
  <c r="BZ68" i="15" s="1"/>
  <c r="CG62" i="15"/>
  <c r="CG67" i="15" s="1"/>
  <c r="CH62" i="15"/>
  <c r="CH68" i="15" s="1"/>
  <c r="BW62" i="15"/>
  <c r="BW64" i="15" s="1"/>
  <c r="CT62" i="15"/>
  <c r="CT64" i="15" s="1"/>
  <c r="CP62" i="15"/>
  <c r="CP64" i="15" s="1"/>
  <c r="CC62" i="15"/>
  <c r="CC64" i="15" s="1"/>
  <c r="CX62" i="15"/>
  <c r="CX66" i="15" s="1"/>
  <c r="CI62" i="15"/>
  <c r="CI68" i="15" s="1"/>
  <c r="AI305" i="15"/>
  <c r="D5" i="15" s="1"/>
  <c r="E5" i="15" s="1"/>
  <c r="AI313" i="15"/>
  <c r="BY62" i="15"/>
  <c r="BY64" i="15" s="1"/>
  <c r="CB62" i="15"/>
  <c r="CB64" i="15" s="1"/>
  <c r="BP62" i="15"/>
  <c r="BP66" i="15" s="1"/>
  <c r="CR62" i="15"/>
  <c r="CR67" i="15" s="1"/>
  <c r="AI310" i="15"/>
  <c r="AI314" i="15"/>
  <c r="AI304" i="15"/>
  <c r="AI312" i="15"/>
  <c r="AK312" i="15" s="1"/>
  <c r="AI320" i="15"/>
  <c r="AI309" i="15"/>
  <c r="AI307" i="15"/>
  <c r="AI319" i="15"/>
  <c r="AI303" i="15"/>
  <c r="AI315" i="15"/>
  <c r="AI318" i="15"/>
  <c r="AI317" i="15"/>
  <c r="D17" i="15" s="1"/>
  <c r="AO196" i="15" s="1"/>
  <c r="AI306" i="15"/>
  <c r="AI316" i="15"/>
  <c r="AI302" i="15"/>
  <c r="D2" i="15" s="1"/>
  <c r="AP181" i="15" s="1"/>
  <c r="AI308" i="15"/>
  <c r="C708" i="15"/>
  <c r="E708" i="15"/>
  <c r="F708" i="15"/>
  <c r="K708" i="15"/>
  <c r="B708" i="15"/>
  <c r="O710" i="15"/>
  <c r="I708" i="15"/>
  <c r="H708" i="15"/>
  <c r="BQ68" i="15"/>
  <c r="CK67" i="15"/>
  <c r="CK68" i="15"/>
  <c r="CK66" i="15"/>
  <c r="CK64" i="15"/>
  <c r="CA68" i="15"/>
  <c r="CA67" i="15"/>
  <c r="BT68" i="15"/>
  <c r="BT64" i="15"/>
  <c r="CD64" i="15"/>
  <c r="CD68" i="15"/>
  <c r="CD66" i="15"/>
  <c r="CD67" i="15"/>
  <c r="BX66" i="15"/>
  <c r="BX68" i="15"/>
  <c r="BX64" i="15"/>
  <c r="BX67" i="15"/>
  <c r="CO66" i="15"/>
  <c r="CO68" i="15"/>
  <c r="CO67" i="15"/>
  <c r="CO64" i="15"/>
  <c r="CP67" i="15"/>
  <c r="CP68" i="15"/>
  <c r="BZ66" i="15"/>
  <c r="BZ67" i="15"/>
  <c r="BZ64" i="15"/>
  <c r="CT66" i="15"/>
  <c r="CT68" i="15"/>
  <c r="BS64" i="15"/>
  <c r="BS66" i="15"/>
  <c r="CU67" i="15"/>
  <c r="CE66" i="15"/>
  <c r="CE67" i="15"/>
  <c r="CE64" i="15"/>
  <c r="CE68" i="15"/>
  <c r="CW64" i="15"/>
  <c r="CW66" i="15"/>
  <c r="CM66" i="15"/>
  <c r="CM64" i="15"/>
  <c r="CM68" i="15"/>
  <c r="CM67" i="15"/>
  <c r="CL67" i="15"/>
  <c r="CL66" i="15"/>
  <c r="CL64" i="15"/>
  <c r="CL68" i="15"/>
  <c r="CY67" i="15"/>
  <c r="BV67" i="15"/>
  <c r="BV68" i="15"/>
  <c r="BV64" i="15"/>
  <c r="CV67" i="15"/>
  <c r="CV66" i="15"/>
  <c r="CV64" i="15"/>
  <c r="CV68" i="15"/>
  <c r="BP64" i="15"/>
  <c r="CR66" i="15"/>
  <c r="CZ68" i="15" l="1"/>
  <c r="CC68" i="15"/>
  <c r="DA67" i="15"/>
  <c r="CP66" i="15"/>
  <c r="CF66" i="15"/>
  <c r="CS66" i="15"/>
  <c r="BP68" i="15"/>
  <c r="BP67" i="15"/>
  <c r="CF64" i="15"/>
  <c r="CW67" i="15"/>
  <c r="BS67" i="15"/>
  <c r="CA64" i="15"/>
  <c r="BQ64" i="15"/>
  <c r="CF67" i="15"/>
  <c r="BQ67" i="15"/>
  <c r="CZ67" i="15"/>
  <c r="CY66" i="15"/>
  <c r="CJ64" i="15"/>
  <c r="CY64" i="15"/>
  <c r="CJ67" i="15"/>
  <c r="DA68" i="15"/>
  <c r="CJ68" i="15"/>
  <c r="DA64" i="15"/>
  <c r="CU66" i="15"/>
  <c r="CG68" i="15"/>
  <c r="CN68" i="15"/>
  <c r="CQ68" i="15"/>
  <c r="CN66" i="15"/>
  <c r="CX64" i="15"/>
  <c r="CN64" i="15"/>
  <c r="CX68" i="15"/>
  <c r="BU68" i="15"/>
  <c r="CS64" i="15"/>
  <c r="CQ64" i="15"/>
  <c r="CX67" i="15"/>
  <c r="BT66" i="15"/>
  <c r="CS67" i="15"/>
  <c r="CQ66" i="15"/>
  <c r="BR66" i="15"/>
  <c r="BR64" i="15"/>
  <c r="CH67" i="15"/>
  <c r="AL204" i="15"/>
  <c r="BR68" i="15"/>
  <c r="CH66" i="15"/>
  <c r="CB67" i="15"/>
  <c r="CH64" i="15"/>
  <c r="CU64" i="15"/>
  <c r="CT67" i="15"/>
  <c r="CZ64" i="15"/>
  <c r="CR68" i="15"/>
  <c r="BU67" i="15"/>
  <c r="CG66" i="15"/>
  <c r="BU66" i="15"/>
  <c r="CG64" i="15"/>
  <c r="AN184" i="15"/>
  <c r="CR64" i="15"/>
  <c r="CC66" i="15"/>
  <c r="AK305" i="15"/>
  <c r="CC67" i="15"/>
  <c r="AK311" i="15"/>
  <c r="AN190" i="15"/>
  <c r="AL210" i="15"/>
  <c r="AO210" i="15" s="1"/>
  <c r="AP190" i="15"/>
  <c r="BW67" i="15"/>
  <c r="BW68" i="15"/>
  <c r="BW66" i="15"/>
  <c r="CI67" i="15"/>
  <c r="AO181" i="15"/>
  <c r="AS181" i="15" s="1"/>
  <c r="AW181" i="15" s="1"/>
  <c r="BA181" i="15" s="1"/>
  <c r="BE181" i="15" s="1"/>
  <c r="BI181" i="15" s="1"/>
  <c r="BM181" i="15" s="1"/>
  <c r="AN181" i="15"/>
  <c r="AR181" i="15" s="1"/>
  <c r="AV181" i="15" s="1"/>
  <c r="AZ181" i="15" s="1"/>
  <c r="BD181" i="15" s="1"/>
  <c r="BH181" i="15" s="1"/>
  <c r="BL181" i="15" s="1"/>
  <c r="AL201" i="15"/>
  <c r="AN201" i="15" s="1"/>
  <c r="CB68" i="15"/>
  <c r="BY68" i="15"/>
  <c r="BY67" i="15"/>
  <c r="BN62" i="15"/>
  <c r="BY66" i="15"/>
  <c r="E11" i="15"/>
  <c r="CI64" i="15"/>
  <c r="AP184" i="15"/>
  <c r="AO190" i="15"/>
  <c r="AS190" i="15" s="1"/>
  <c r="AW190" i="15" s="1"/>
  <c r="BA190" i="15" s="1"/>
  <c r="BE190" i="15" s="1"/>
  <c r="BI190" i="15" s="1"/>
  <c r="BM190" i="15" s="1"/>
  <c r="CI66" i="15"/>
  <c r="CB66" i="15"/>
  <c r="AO184" i="15"/>
  <c r="E2" i="15"/>
  <c r="AK302" i="15"/>
  <c r="AK313" i="15"/>
  <c r="D13" i="15"/>
  <c r="D20" i="15"/>
  <c r="AK320" i="15"/>
  <c r="AL216" i="15"/>
  <c r="AN216" i="15" s="1"/>
  <c r="D12" i="15"/>
  <c r="D15" i="15"/>
  <c r="AK315" i="15"/>
  <c r="AK314" i="15"/>
  <c r="D14" i="15"/>
  <c r="D6" i="15"/>
  <c r="AK306" i="15"/>
  <c r="D4" i="15"/>
  <c r="AK304" i="15"/>
  <c r="AP196" i="15"/>
  <c r="AK303" i="15"/>
  <c r="D3" i="15"/>
  <c r="AK310" i="15"/>
  <c r="D10" i="15"/>
  <c r="D9" i="15"/>
  <c r="AK309" i="15"/>
  <c r="D18" i="15"/>
  <c r="AK318" i="15"/>
  <c r="AN196" i="15"/>
  <c r="AK308" i="15"/>
  <c r="D8" i="15"/>
  <c r="D19" i="15"/>
  <c r="AK319" i="15"/>
  <c r="D16" i="15"/>
  <c r="AK316" i="15"/>
  <c r="E17" i="15"/>
  <c r="AK317" i="15"/>
  <c r="D7" i="15"/>
  <c r="AK307" i="15"/>
  <c r="O708" i="15"/>
  <c r="AO204" i="15"/>
  <c r="AN204" i="15"/>
  <c r="AP204" i="15"/>
  <c r="AT181" i="15"/>
  <c r="AX181" i="15" s="1"/>
  <c r="BB181" i="15" s="1"/>
  <c r="BF181" i="15" s="1"/>
  <c r="BJ181" i="15" s="1"/>
  <c r="BN181" i="15" s="1"/>
  <c r="AR190" i="15" l="1"/>
  <c r="AV190" i="15" s="1"/>
  <c r="AZ190" i="15" s="1"/>
  <c r="BD190" i="15" s="1"/>
  <c r="BH190" i="15" s="1"/>
  <c r="BL190" i="15" s="1"/>
  <c r="DB64" i="15"/>
  <c r="DB67" i="15" s="1"/>
  <c r="AP201" i="15"/>
  <c r="AN210" i="15"/>
  <c r="AO201" i="15"/>
  <c r="AT190" i="15"/>
  <c r="AX190" i="15" s="1"/>
  <c r="BB190" i="15" s="1"/>
  <c r="BF190" i="15" s="1"/>
  <c r="BJ190" i="15" s="1"/>
  <c r="BN190" i="15" s="1"/>
  <c r="AP210" i="15"/>
  <c r="AS210" i="15" s="1"/>
  <c r="AW210" i="15" s="1"/>
  <c r="BA210" i="15" s="1"/>
  <c r="BE210" i="15" s="1"/>
  <c r="BI210" i="15" s="1"/>
  <c r="BM210" i="15" s="1"/>
  <c r="AS184" i="15"/>
  <c r="AW184" i="15" s="1"/>
  <c r="BA184" i="15" s="1"/>
  <c r="BE184" i="15" s="1"/>
  <c r="BI184" i="15" s="1"/>
  <c r="BM184" i="15" s="1"/>
  <c r="DB68" i="15"/>
  <c r="AR184" i="15"/>
  <c r="AV184" i="15" s="1"/>
  <c r="AZ184" i="15" s="1"/>
  <c r="BD184" i="15" s="1"/>
  <c r="BH184" i="15" s="1"/>
  <c r="BL184" i="15" s="1"/>
  <c r="AR196" i="15"/>
  <c r="AV196" i="15" s="1"/>
  <c r="AZ196" i="15" s="1"/>
  <c r="BD196" i="15" s="1"/>
  <c r="BH196" i="15" s="1"/>
  <c r="BL196" i="15" s="1"/>
  <c r="AT184" i="15"/>
  <c r="AX184" i="15" s="1"/>
  <c r="BB184" i="15" s="1"/>
  <c r="BF184" i="15" s="1"/>
  <c r="BJ184" i="15" s="1"/>
  <c r="BN184" i="15" s="1"/>
  <c r="AO216" i="15"/>
  <c r="AP216" i="15"/>
  <c r="AS196" i="15"/>
  <c r="AW196" i="15" s="1"/>
  <c r="BA196" i="15" s="1"/>
  <c r="BE196" i="15" s="1"/>
  <c r="BI196" i="15" s="1"/>
  <c r="BM196" i="15" s="1"/>
  <c r="AL212" i="15"/>
  <c r="AP192" i="15"/>
  <c r="AO192" i="15"/>
  <c r="E13" i="15"/>
  <c r="AN192" i="15"/>
  <c r="AT196" i="15"/>
  <c r="AX196" i="15" s="1"/>
  <c r="BB196" i="15" s="1"/>
  <c r="BF196" i="15" s="1"/>
  <c r="BJ196" i="15" s="1"/>
  <c r="BN196" i="15" s="1"/>
  <c r="AO182" i="15"/>
  <c r="AN182" i="15"/>
  <c r="AP182" i="15"/>
  <c r="E3" i="15"/>
  <c r="AL202" i="15"/>
  <c r="AO197" i="15"/>
  <c r="AN197" i="15"/>
  <c r="AL217" i="15"/>
  <c r="AP197" i="15"/>
  <c r="E18" i="15"/>
  <c r="AL211" i="15"/>
  <c r="AP191" i="15"/>
  <c r="E12" i="15"/>
  <c r="AN191" i="15"/>
  <c r="AO191" i="15"/>
  <c r="AN187" i="15"/>
  <c r="AL207" i="15"/>
  <c r="AP187" i="15"/>
  <c r="AO187" i="15"/>
  <c r="E8" i="15"/>
  <c r="AN186" i="15"/>
  <c r="AP186" i="15"/>
  <c r="AL206" i="15"/>
  <c r="E7" i="15"/>
  <c r="AO186" i="15"/>
  <c r="AP195" i="15"/>
  <c r="E16" i="15"/>
  <c r="AL215" i="15"/>
  <c r="AN195" i="15"/>
  <c r="AO195" i="15"/>
  <c r="AO183" i="15"/>
  <c r="E4" i="15"/>
  <c r="AN183" i="15"/>
  <c r="AL203" i="15"/>
  <c r="AP183" i="15"/>
  <c r="AN193" i="15"/>
  <c r="E14" i="15"/>
  <c r="AP193" i="15"/>
  <c r="AO193" i="15"/>
  <c r="AL213" i="15"/>
  <c r="E15" i="15"/>
  <c r="AO194" i="15"/>
  <c r="AL214" i="15"/>
  <c r="AN194" i="15"/>
  <c r="AP194" i="15"/>
  <c r="AN188" i="15"/>
  <c r="AL208" i="15"/>
  <c r="AO188" i="15"/>
  <c r="E9" i="15"/>
  <c r="AP188" i="15"/>
  <c r="E19" i="15"/>
  <c r="AO198" i="15"/>
  <c r="AL218" i="15"/>
  <c r="AP198" i="15"/>
  <c r="AN198" i="15"/>
  <c r="AN189" i="15"/>
  <c r="E10" i="15"/>
  <c r="AL209" i="15"/>
  <c r="AO189" i="15"/>
  <c r="AP189" i="15"/>
  <c r="AN185" i="15"/>
  <c r="AL205" i="15"/>
  <c r="E6" i="15"/>
  <c r="AO185" i="15"/>
  <c r="AP185" i="15"/>
  <c r="AP199" i="15"/>
  <c r="AN199" i="15"/>
  <c r="E20" i="15"/>
  <c r="AO199" i="15"/>
  <c r="AL219" i="15"/>
  <c r="L15" i="15"/>
  <c r="BG2" i="31" s="1"/>
  <c r="DB66" i="15"/>
  <c r="AO24" i="15"/>
  <c r="AN24" i="15"/>
  <c r="AR204" i="15"/>
  <c r="AV204" i="15" s="1"/>
  <c r="AZ204" i="15" s="1"/>
  <c r="BD204" i="15" s="1"/>
  <c r="BH204" i="15" s="1"/>
  <c r="BL204" i="15" s="1"/>
  <c r="AS204" i="15"/>
  <c r="AW204" i="15" s="1"/>
  <c r="BA204" i="15" s="1"/>
  <c r="BE204" i="15" s="1"/>
  <c r="BI204" i="15" s="1"/>
  <c r="BM204" i="15" s="1"/>
  <c r="AT204" i="15"/>
  <c r="AX204" i="15" s="1"/>
  <c r="BB204" i="15" s="1"/>
  <c r="BF204" i="15" s="1"/>
  <c r="BJ204" i="15" s="1"/>
  <c r="BN204" i="15" s="1"/>
  <c r="AT201" i="15"/>
  <c r="AX201" i="15" s="1"/>
  <c r="BB201" i="15" s="1"/>
  <c r="BF201" i="15" s="1"/>
  <c r="BJ201" i="15" s="1"/>
  <c r="BN201" i="15" s="1"/>
  <c r="AS201" i="15"/>
  <c r="AW201" i="15" s="1"/>
  <c r="BA201" i="15" s="1"/>
  <c r="BE201" i="15" s="1"/>
  <c r="BI201" i="15" s="1"/>
  <c r="BM201" i="15" s="1"/>
  <c r="AR201" i="15"/>
  <c r="AV201" i="15" s="1"/>
  <c r="AZ201" i="15" s="1"/>
  <c r="BD201" i="15" s="1"/>
  <c r="BH201" i="15" s="1"/>
  <c r="BL201" i="15" s="1"/>
  <c r="AO33" i="15"/>
  <c r="AN33" i="15" l="1"/>
  <c r="AR210" i="15"/>
  <c r="AV210" i="15" s="1"/>
  <c r="AZ210" i="15" s="1"/>
  <c r="BD210" i="15" s="1"/>
  <c r="BH210" i="15" s="1"/>
  <c r="BL210" i="15" s="1"/>
  <c r="DD67" i="15"/>
  <c r="AO27" i="15"/>
  <c r="AT210" i="15"/>
  <c r="AX210" i="15" s="1"/>
  <c r="BB210" i="15" s="1"/>
  <c r="BF210" i="15" s="1"/>
  <c r="BJ210" i="15" s="1"/>
  <c r="BN210" i="15" s="1"/>
  <c r="AS216" i="15"/>
  <c r="AW216" i="15" s="1"/>
  <c r="BA216" i="15" s="1"/>
  <c r="BE216" i="15" s="1"/>
  <c r="BI216" i="15" s="1"/>
  <c r="BM216" i="15" s="1"/>
  <c r="AN39" i="15"/>
  <c r="AT216" i="15"/>
  <c r="AX216" i="15" s="1"/>
  <c r="BB216" i="15" s="1"/>
  <c r="BF216" i="15" s="1"/>
  <c r="BJ216" i="15" s="1"/>
  <c r="BN216" i="15" s="1"/>
  <c r="AN27" i="15"/>
  <c r="AR178" i="31"/>
  <c r="BH2" i="31"/>
  <c r="AO39" i="15"/>
  <c r="AR216" i="15"/>
  <c r="AV216" i="15" s="1"/>
  <c r="AZ216" i="15" s="1"/>
  <c r="BD216" i="15" s="1"/>
  <c r="BH216" i="15" s="1"/>
  <c r="BL216" i="15" s="1"/>
  <c r="AR192" i="15"/>
  <c r="AV192" i="15" s="1"/>
  <c r="AZ192" i="15" s="1"/>
  <c r="BD192" i="15" s="1"/>
  <c r="BH192" i="15" s="1"/>
  <c r="BL192" i="15" s="1"/>
  <c r="AS192" i="15"/>
  <c r="AW192" i="15" s="1"/>
  <c r="BA192" i="15" s="1"/>
  <c r="BE192" i="15" s="1"/>
  <c r="BI192" i="15" s="1"/>
  <c r="BM192" i="15" s="1"/>
  <c r="AT192" i="15"/>
  <c r="AX192" i="15" s="1"/>
  <c r="BB192" i="15" s="1"/>
  <c r="BF192" i="15" s="1"/>
  <c r="BJ192" i="15" s="1"/>
  <c r="BN192" i="15" s="1"/>
  <c r="AP212" i="15"/>
  <c r="AN212" i="15"/>
  <c r="AO212" i="15"/>
  <c r="AO215" i="15"/>
  <c r="AN215" i="15"/>
  <c r="AP215" i="15"/>
  <c r="AR191" i="15"/>
  <c r="AV191" i="15" s="1"/>
  <c r="AZ191" i="15" s="1"/>
  <c r="BD191" i="15" s="1"/>
  <c r="BH191" i="15" s="1"/>
  <c r="BL191" i="15" s="1"/>
  <c r="AS191" i="15"/>
  <c r="AW191" i="15" s="1"/>
  <c r="BA191" i="15" s="1"/>
  <c r="BE191" i="15" s="1"/>
  <c r="BI191" i="15" s="1"/>
  <c r="BM191" i="15" s="1"/>
  <c r="AT191" i="15"/>
  <c r="AX191" i="15" s="1"/>
  <c r="BB191" i="15" s="1"/>
  <c r="BF191" i="15" s="1"/>
  <c r="BJ191" i="15" s="1"/>
  <c r="BN191" i="15" s="1"/>
  <c r="E22" i="15"/>
  <c r="AN213" i="15"/>
  <c r="AP213" i="15"/>
  <c r="AO213" i="15"/>
  <c r="AN217" i="15"/>
  <c r="AP217" i="15"/>
  <c r="AO217" i="15"/>
  <c r="AN205" i="15"/>
  <c r="AP205" i="15"/>
  <c r="AO205" i="15"/>
  <c r="AR186" i="15"/>
  <c r="AV186" i="15" s="1"/>
  <c r="AZ186" i="15" s="1"/>
  <c r="BD186" i="15" s="1"/>
  <c r="BH186" i="15" s="1"/>
  <c r="BL186" i="15" s="1"/>
  <c r="AT186" i="15"/>
  <c r="AX186" i="15" s="1"/>
  <c r="BB186" i="15" s="1"/>
  <c r="BF186" i="15" s="1"/>
  <c r="BJ186" i="15" s="1"/>
  <c r="BN186" i="15" s="1"/>
  <c r="AS186" i="15"/>
  <c r="AW186" i="15" s="1"/>
  <c r="BA186" i="15" s="1"/>
  <c r="BE186" i="15" s="1"/>
  <c r="BI186" i="15" s="1"/>
  <c r="BM186" i="15" s="1"/>
  <c r="AO218" i="15"/>
  <c r="AP218" i="15"/>
  <c r="AN218" i="15"/>
  <c r="AN214" i="15"/>
  <c r="AP214" i="15"/>
  <c r="AO214" i="15"/>
  <c r="AR183" i="15"/>
  <c r="AV183" i="15" s="1"/>
  <c r="AZ183" i="15" s="1"/>
  <c r="BD183" i="15" s="1"/>
  <c r="BH183" i="15" s="1"/>
  <c r="BL183" i="15" s="1"/>
  <c r="AT183" i="15"/>
  <c r="AX183" i="15" s="1"/>
  <c r="BB183" i="15" s="1"/>
  <c r="BF183" i="15" s="1"/>
  <c r="BJ183" i="15" s="1"/>
  <c r="BN183" i="15" s="1"/>
  <c r="AS183" i="15"/>
  <c r="AW183" i="15" s="1"/>
  <c r="BA183" i="15" s="1"/>
  <c r="BE183" i="15" s="1"/>
  <c r="BI183" i="15" s="1"/>
  <c r="BM183" i="15" s="1"/>
  <c r="AN211" i="15"/>
  <c r="AP211" i="15"/>
  <c r="AO211" i="15"/>
  <c r="AR182" i="15"/>
  <c r="AV182" i="15" s="1"/>
  <c r="AZ182" i="15" s="1"/>
  <c r="BD182" i="15" s="1"/>
  <c r="BH182" i="15" s="1"/>
  <c r="BL182" i="15" s="1"/>
  <c r="AS182" i="15"/>
  <c r="AW182" i="15" s="1"/>
  <c r="BA182" i="15" s="1"/>
  <c r="BE182" i="15" s="1"/>
  <c r="BI182" i="15" s="1"/>
  <c r="BM182" i="15" s="1"/>
  <c r="AT182" i="15"/>
  <c r="AX182" i="15" s="1"/>
  <c r="BB182" i="15" s="1"/>
  <c r="BF182" i="15" s="1"/>
  <c r="BJ182" i="15" s="1"/>
  <c r="BN182" i="15" s="1"/>
  <c r="AT198" i="15"/>
  <c r="AX198" i="15" s="1"/>
  <c r="BB198" i="15" s="1"/>
  <c r="BF198" i="15" s="1"/>
  <c r="BJ198" i="15" s="1"/>
  <c r="BN198" i="15" s="1"/>
  <c r="AR198" i="15"/>
  <c r="AV198" i="15" s="1"/>
  <c r="AZ198" i="15" s="1"/>
  <c r="BD198" i="15" s="1"/>
  <c r="BH198" i="15" s="1"/>
  <c r="BL198" i="15" s="1"/>
  <c r="AS198" i="15"/>
  <c r="AW198" i="15" s="1"/>
  <c r="BA198" i="15" s="1"/>
  <c r="BE198" i="15" s="1"/>
  <c r="BI198" i="15" s="1"/>
  <c r="BM198" i="15" s="1"/>
  <c r="AR194" i="15"/>
  <c r="AV194" i="15" s="1"/>
  <c r="AZ194" i="15" s="1"/>
  <c r="BD194" i="15" s="1"/>
  <c r="BH194" i="15" s="1"/>
  <c r="BL194" i="15" s="1"/>
  <c r="AT194" i="15"/>
  <c r="AX194" i="15" s="1"/>
  <c r="BB194" i="15" s="1"/>
  <c r="BF194" i="15" s="1"/>
  <c r="BJ194" i="15" s="1"/>
  <c r="BN194" i="15" s="1"/>
  <c r="AS194" i="15"/>
  <c r="AW194" i="15" s="1"/>
  <c r="BA194" i="15" s="1"/>
  <c r="BE194" i="15" s="1"/>
  <c r="BI194" i="15" s="1"/>
  <c r="BM194" i="15" s="1"/>
  <c r="AS189" i="15"/>
  <c r="AW189" i="15" s="1"/>
  <c r="BA189" i="15" s="1"/>
  <c r="BE189" i="15" s="1"/>
  <c r="BI189" i="15" s="1"/>
  <c r="BM189" i="15" s="1"/>
  <c r="AR189" i="15"/>
  <c r="AV189" i="15" s="1"/>
  <c r="AZ189" i="15" s="1"/>
  <c r="BD189" i="15" s="1"/>
  <c r="BH189" i="15" s="1"/>
  <c r="BL189" i="15" s="1"/>
  <c r="AT189" i="15"/>
  <c r="AX189" i="15" s="1"/>
  <c r="BB189" i="15" s="1"/>
  <c r="BF189" i="15" s="1"/>
  <c r="BJ189" i="15" s="1"/>
  <c r="BN189" i="15" s="1"/>
  <c r="AS199" i="15"/>
  <c r="AW199" i="15" s="1"/>
  <c r="BA199" i="15" s="1"/>
  <c r="BE199" i="15" s="1"/>
  <c r="BI199" i="15" s="1"/>
  <c r="BM199" i="15" s="1"/>
  <c r="AT199" i="15"/>
  <c r="AX199" i="15" s="1"/>
  <c r="BB199" i="15" s="1"/>
  <c r="BF199" i="15" s="1"/>
  <c r="BJ199" i="15" s="1"/>
  <c r="BN199" i="15" s="1"/>
  <c r="AR199" i="15"/>
  <c r="AV199" i="15" s="1"/>
  <c r="AZ199" i="15" s="1"/>
  <c r="BD199" i="15" s="1"/>
  <c r="BH199" i="15" s="1"/>
  <c r="BL199" i="15" s="1"/>
  <c r="AP209" i="15"/>
  <c r="AN209" i="15"/>
  <c r="AO209" i="15"/>
  <c r="AS188" i="15"/>
  <c r="AW188" i="15" s="1"/>
  <c r="BA188" i="15" s="1"/>
  <c r="BE188" i="15" s="1"/>
  <c r="BI188" i="15" s="1"/>
  <c r="BM188" i="15" s="1"/>
  <c r="AT188" i="15"/>
  <c r="AX188" i="15" s="1"/>
  <c r="BB188" i="15" s="1"/>
  <c r="BF188" i="15" s="1"/>
  <c r="BJ188" i="15" s="1"/>
  <c r="BN188" i="15" s="1"/>
  <c r="AR188" i="15"/>
  <c r="AV188" i="15" s="1"/>
  <c r="AZ188" i="15" s="1"/>
  <c r="BD188" i="15" s="1"/>
  <c r="BH188" i="15" s="1"/>
  <c r="BL188" i="15" s="1"/>
  <c r="AO203" i="15"/>
  <c r="AP203" i="15"/>
  <c r="AN203" i="15"/>
  <c r="AR195" i="15"/>
  <c r="AV195" i="15" s="1"/>
  <c r="AZ195" i="15" s="1"/>
  <c r="BD195" i="15" s="1"/>
  <c r="BH195" i="15" s="1"/>
  <c r="BL195" i="15" s="1"/>
  <c r="AS195" i="15"/>
  <c r="AW195" i="15" s="1"/>
  <c r="BA195" i="15" s="1"/>
  <c r="BE195" i="15" s="1"/>
  <c r="BI195" i="15" s="1"/>
  <c r="BM195" i="15" s="1"/>
  <c r="AT195" i="15"/>
  <c r="AX195" i="15" s="1"/>
  <c r="BB195" i="15" s="1"/>
  <c r="BF195" i="15" s="1"/>
  <c r="BJ195" i="15" s="1"/>
  <c r="BN195" i="15" s="1"/>
  <c r="AR187" i="15"/>
  <c r="AV187" i="15" s="1"/>
  <c r="AZ187" i="15" s="1"/>
  <c r="BD187" i="15" s="1"/>
  <c r="BH187" i="15" s="1"/>
  <c r="BL187" i="15" s="1"/>
  <c r="AT187" i="15"/>
  <c r="AX187" i="15" s="1"/>
  <c r="BB187" i="15" s="1"/>
  <c r="BF187" i="15" s="1"/>
  <c r="BJ187" i="15" s="1"/>
  <c r="BN187" i="15" s="1"/>
  <c r="AS187" i="15"/>
  <c r="AW187" i="15" s="1"/>
  <c r="BA187" i="15" s="1"/>
  <c r="BE187" i="15" s="1"/>
  <c r="BI187" i="15" s="1"/>
  <c r="BM187" i="15" s="1"/>
  <c r="AN208" i="15"/>
  <c r="AP208" i="15"/>
  <c r="AO208" i="15"/>
  <c r="AO206" i="15"/>
  <c r="AP206" i="15"/>
  <c r="AN206" i="15"/>
  <c r="AN219" i="15"/>
  <c r="AO219" i="15"/>
  <c r="AP219" i="15"/>
  <c r="AR193" i="15"/>
  <c r="AV193" i="15" s="1"/>
  <c r="AZ193" i="15" s="1"/>
  <c r="BD193" i="15" s="1"/>
  <c r="BH193" i="15" s="1"/>
  <c r="BL193" i="15" s="1"/>
  <c r="AT193" i="15"/>
  <c r="AX193" i="15" s="1"/>
  <c r="BB193" i="15" s="1"/>
  <c r="BF193" i="15" s="1"/>
  <c r="BJ193" i="15" s="1"/>
  <c r="BN193" i="15" s="1"/>
  <c r="AS193" i="15"/>
  <c r="AW193" i="15" s="1"/>
  <c r="BA193" i="15" s="1"/>
  <c r="BE193" i="15" s="1"/>
  <c r="BI193" i="15" s="1"/>
  <c r="BM193" i="15" s="1"/>
  <c r="AO202" i="15"/>
  <c r="AP202" i="15"/>
  <c r="AN202" i="15"/>
  <c r="AS185" i="15"/>
  <c r="AW185" i="15" s="1"/>
  <c r="BA185" i="15" s="1"/>
  <c r="BE185" i="15" s="1"/>
  <c r="BI185" i="15" s="1"/>
  <c r="BM185" i="15" s="1"/>
  <c r="AT185" i="15"/>
  <c r="AX185" i="15" s="1"/>
  <c r="BB185" i="15" s="1"/>
  <c r="BF185" i="15" s="1"/>
  <c r="BJ185" i="15" s="1"/>
  <c r="BN185" i="15" s="1"/>
  <c r="AR185" i="15"/>
  <c r="AV185" i="15" s="1"/>
  <c r="AZ185" i="15" s="1"/>
  <c r="BD185" i="15" s="1"/>
  <c r="BH185" i="15" s="1"/>
  <c r="BL185" i="15" s="1"/>
  <c r="AP207" i="15"/>
  <c r="AO207" i="15"/>
  <c r="AN207" i="15"/>
  <c r="AS197" i="15"/>
  <c r="AW197" i="15" s="1"/>
  <c r="BA197" i="15" s="1"/>
  <c r="BE197" i="15" s="1"/>
  <c r="BI197" i="15" s="1"/>
  <c r="BM197" i="15" s="1"/>
  <c r="AT197" i="15"/>
  <c r="AX197" i="15" s="1"/>
  <c r="BB197" i="15" s="1"/>
  <c r="BF197" i="15" s="1"/>
  <c r="BJ197" i="15" s="1"/>
  <c r="BN197" i="15" s="1"/>
  <c r="AR197" i="15"/>
  <c r="AV197" i="15" s="1"/>
  <c r="AZ197" i="15" s="1"/>
  <c r="BD197" i="15" s="1"/>
  <c r="BH197" i="15" s="1"/>
  <c r="BL197" i="15" s="1"/>
  <c r="B66" i="15"/>
  <c r="DD66" i="15"/>
  <c r="AR349" i="31"/>
  <c r="AR476" i="31"/>
  <c r="DD68" i="15"/>
  <c r="DC67" i="15" s="1"/>
  <c r="D76" i="15" s="1"/>
  <c r="D78" i="15" s="1"/>
  <c r="D80" i="15" s="1"/>
  <c r="D82" i="15" s="1"/>
  <c r="AR140" i="31"/>
  <c r="AR491" i="31"/>
  <c r="AR445" i="31"/>
  <c r="E77" i="15"/>
  <c r="E79" i="15" s="1"/>
  <c r="E81" i="15" s="1"/>
  <c r="E83" i="15" s="1"/>
  <c r="E68" i="15" s="1"/>
  <c r="B68" i="15"/>
  <c r="C77" i="15"/>
  <c r="C79" i="15" s="1"/>
  <c r="C81" i="15" s="1"/>
  <c r="C83" i="15" s="1"/>
  <c r="D77" i="15"/>
  <c r="D79" i="15" s="1"/>
  <c r="D81" i="15" s="1"/>
  <c r="D83" i="15" s="1"/>
  <c r="AR495" i="31"/>
  <c r="AR357" i="31"/>
  <c r="AR83" i="31"/>
  <c r="AR283" i="31"/>
  <c r="AR78" i="31"/>
  <c r="AR469" i="31"/>
  <c r="AR387" i="31"/>
  <c r="AR136" i="31"/>
  <c r="AR259" i="31"/>
  <c r="AR6" i="31"/>
  <c r="AR141" i="31"/>
  <c r="AR443" i="31"/>
  <c r="AR247" i="31"/>
  <c r="AR157" i="31"/>
  <c r="AR139" i="31"/>
  <c r="AR53" i="31"/>
  <c r="AR435" i="31"/>
  <c r="AR183" i="31"/>
  <c r="AR239" i="31"/>
  <c r="AR255" i="31"/>
  <c r="AR256" i="31"/>
  <c r="AR300" i="31"/>
  <c r="AR75" i="31"/>
  <c r="AR2" i="31"/>
  <c r="AR422" i="31"/>
  <c r="AR354" i="31"/>
  <c r="AR466" i="31"/>
  <c r="AR3" i="31"/>
  <c r="AR150" i="31"/>
  <c r="AR326" i="31"/>
  <c r="AR478" i="31"/>
  <c r="AR85" i="31"/>
  <c r="AR369" i="31"/>
  <c r="AR525" i="31"/>
  <c r="AR418" i="31"/>
  <c r="AR331" i="31"/>
  <c r="AR358" i="31"/>
  <c r="AR132" i="31"/>
  <c r="AR362" i="31"/>
  <c r="AR34" i="31"/>
  <c r="AR409" i="31"/>
  <c r="AR438" i="31"/>
  <c r="AR281" i="31"/>
  <c r="AR277" i="31"/>
  <c r="AR14" i="31"/>
  <c r="AR74" i="31"/>
  <c r="AR257" i="31"/>
  <c r="AR433" i="31"/>
  <c r="AR20" i="31"/>
  <c r="AR23" i="31"/>
  <c r="AR91" i="31"/>
  <c r="AR7" i="31"/>
  <c r="AR343" i="31"/>
  <c r="AR391" i="31"/>
  <c r="AR276" i="31"/>
  <c r="AR396" i="31"/>
  <c r="AR521" i="31"/>
  <c r="AR188" i="31"/>
  <c r="AR416" i="31"/>
  <c r="AR460" i="31"/>
  <c r="AR41" i="31"/>
  <c r="AR338" i="31"/>
  <c r="AR419" i="31"/>
  <c r="AR66" i="31"/>
  <c r="AR479" i="31"/>
  <c r="AR453" i="31"/>
  <c r="AR373" i="31"/>
  <c r="AR344" i="31"/>
  <c r="AR185" i="31"/>
  <c r="AR100" i="31"/>
  <c r="AR243" i="31"/>
  <c r="AR505" i="31"/>
  <c r="AR403" i="31"/>
  <c r="AR454" i="31"/>
  <c r="AR38" i="31"/>
  <c r="AR293" i="31"/>
  <c r="AR324" i="31"/>
  <c r="AR176" i="31"/>
  <c r="AR84" i="31"/>
  <c r="AR517" i="31"/>
  <c r="AR359" i="31"/>
  <c r="AR280" i="31"/>
  <c r="AR238" i="31"/>
  <c r="AR432" i="31"/>
  <c r="AR211" i="31"/>
  <c r="AR486" i="31"/>
  <c r="AR352" i="31"/>
  <c r="AR169" i="31"/>
  <c r="AR298" i="31"/>
  <c r="AR81" i="31"/>
  <c r="AR294" i="31"/>
  <c r="AR80" i="31"/>
  <c r="AR316" i="31"/>
  <c r="AR171" i="31"/>
  <c r="AR381" i="31"/>
  <c r="AR246" i="31"/>
  <c r="AR24" i="31"/>
  <c r="AR15" i="31"/>
  <c r="AR415" i="31"/>
  <c r="AR16" i="31"/>
  <c r="AR37" i="31"/>
  <c r="AR51" i="31"/>
  <c r="AR498" i="31"/>
  <c r="AR386" i="31"/>
  <c r="AR282" i="31"/>
  <c r="AR36" i="31"/>
  <c r="AR492" i="31"/>
  <c r="AR428" i="31"/>
  <c r="AR245" i="31"/>
  <c r="AR30" i="31"/>
  <c r="AR192" i="31"/>
  <c r="AR200" i="31"/>
  <c r="AR233" i="31"/>
  <c r="AR371" i="31"/>
  <c r="AR271" i="31"/>
  <c r="AR393" i="31"/>
  <c r="AR361" i="31"/>
  <c r="AR350" i="31"/>
  <c r="AR153" i="31"/>
  <c r="AR467" i="31"/>
  <c r="AR541" i="31"/>
  <c r="AR424" i="31"/>
  <c r="AR488" i="31"/>
  <c r="AR201" i="31"/>
  <c r="AR228" i="31"/>
  <c r="AR33" i="31"/>
  <c r="AR497" i="31"/>
  <c r="AR86" i="31"/>
  <c r="AR17" i="31"/>
  <c r="AR379" i="31"/>
  <c r="AR407" i="31"/>
  <c r="AR138" i="31"/>
  <c r="AR237" i="31"/>
  <c r="AR429" i="31"/>
  <c r="AR401" i="31"/>
  <c r="AR500" i="31"/>
  <c r="AR27" i="31"/>
  <c r="AR87" i="31"/>
  <c r="AR309" i="31"/>
  <c r="AR194" i="31"/>
  <c r="AR461" i="31"/>
  <c r="AR121" i="31"/>
  <c r="AR482" i="31"/>
  <c r="AR333" i="31"/>
  <c r="AR481" i="31"/>
  <c r="AR45" i="31"/>
  <c r="AR123" i="31"/>
  <c r="AR347" i="31"/>
  <c r="AR330" i="31"/>
  <c r="AR111" i="31"/>
  <c r="AR175" i="31"/>
  <c r="AR114" i="31"/>
  <c r="AR260" i="31"/>
  <c r="AR130" i="31"/>
  <c r="AR32" i="31"/>
  <c r="AR320" i="31"/>
  <c r="AR507" i="31"/>
  <c r="AR54" i="31"/>
  <c r="AR224" i="31"/>
  <c r="AR335" i="31"/>
  <c r="AR187" i="31"/>
  <c r="AR205" i="31"/>
  <c r="AR509" i="31"/>
  <c r="AR520" i="31"/>
  <c r="AR248" i="31"/>
  <c r="AR217" i="31"/>
  <c r="AR269" i="31"/>
  <c r="AR151" i="31"/>
  <c r="AR414" i="31"/>
  <c r="AR308" i="31"/>
  <c r="AR385" i="31"/>
  <c r="AR463" i="31"/>
  <c r="AR290" i="31"/>
  <c r="AR334" i="31"/>
  <c r="AR179" i="31"/>
  <c r="AR8" i="31"/>
  <c r="AR473" i="31"/>
  <c r="AR59" i="31"/>
  <c r="AR288" i="31"/>
  <c r="AR441" i="31"/>
  <c r="AR412" i="31"/>
  <c r="AR195" i="31"/>
  <c r="AR504" i="31"/>
  <c r="AR9" i="31"/>
  <c r="AR206" i="31"/>
  <c r="AR270" i="31"/>
  <c r="AR515" i="31"/>
  <c r="AR21" i="31"/>
  <c r="AR172" i="31"/>
  <c r="AR522" i="31"/>
  <c r="AR513" i="31"/>
  <c r="AR258" i="31"/>
  <c r="AR65" i="31"/>
  <c r="AR322" i="31"/>
  <c r="AR340" i="31"/>
  <c r="AR184" i="31"/>
  <c r="AR304" i="31"/>
  <c r="AR137" i="31"/>
  <c r="AR332" i="31"/>
  <c r="AR165" i="31"/>
  <c r="AR103" i="31"/>
  <c r="AR484" i="31"/>
  <c r="AR207" i="31"/>
  <c r="AR202" i="31"/>
  <c r="AR363" i="31"/>
  <c r="AR367" i="31"/>
  <c r="AR502" i="31"/>
  <c r="AR501" i="31"/>
  <c r="AR98" i="31"/>
  <c r="AR342" i="31"/>
  <c r="AR39" i="31"/>
  <c r="AR528" i="31"/>
  <c r="AR241" i="31"/>
  <c r="AR275" i="31"/>
  <c r="AR307" i="31"/>
  <c r="AR519" i="31"/>
  <c r="AR170" i="31"/>
  <c r="AR353" i="31"/>
  <c r="AR152" i="31"/>
  <c r="AR249" i="31"/>
  <c r="AR273" i="31"/>
  <c r="AR12" i="31"/>
  <c r="AR389" i="31"/>
  <c r="AR227" i="31"/>
  <c r="AR312" i="31"/>
  <c r="AR106" i="31"/>
  <c r="AR360" i="31"/>
  <c r="AR285" i="31"/>
  <c r="AR35" i="31"/>
  <c r="AR18" i="31"/>
  <c r="AR538" i="31"/>
  <c r="AR263" i="31"/>
  <c r="AR523" i="31"/>
  <c r="AR25" i="31"/>
  <c r="AR267" i="31"/>
  <c r="AR70" i="31"/>
  <c r="AR446" i="31"/>
  <c r="AR173" i="31"/>
  <c r="AR64" i="31"/>
  <c r="AR219" i="31"/>
  <c r="AR135" i="31"/>
  <c r="AR108" i="31"/>
  <c r="AR310" i="31"/>
  <c r="AR104" i="31"/>
  <c r="AR13" i="31"/>
  <c r="AR493" i="31"/>
  <c r="AR133" i="31"/>
  <c r="AR10" i="31"/>
  <c r="AR529" i="31"/>
  <c r="AR101" i="31"/>
  <c r="AR254" i="31"/>
  <c r="AR274" i="31"/>
  <c r="AR226" i="31"/>
  <c r="AR99" i="31"/>
  <c r="AR115" i="31"/>
  <c r="AR216" i="31"/>
  <c r="AR380" i="31"/>
  <c r="AR356" i="31"/>
  <c r="AR95" i="31"/>
  <c r="AR190" i="31"/>
  <c r="AR60" i="31"/>
  <c r="AR447" i="31"/>
  <c r="AR337" i="31"/>
  <c r="AR158" i="31"/>
  <c r="AR305" i="31"/>
  <c r="AR397" i="31"/>
  <c r="AR499" i="31"/>
  <c r="AR490" i="31"/>
  <c r="AR406" i="31"/>
  <c r="AR147" i="31"/>
  <c r="AR436" i="31"/>
  <c r="AR468" i="31"/>
  <c r="AR313" i="31"/>
  <c r="AR512" i="31"/>
  <c r="AR394" i="31"/>
  <c r="AR531" i="31"/>
  <c r="AR119" i="31"/>
  <c r="AR526" i="31"/>
  <c r="AR462" i="31"/>
  <c r="AR431" i="31"/>
  <c r="AR196" i="31"/>
  <c r="AR29" i="31"/>
  <c r="AR264" i="31"/>
  <c r="AR234" i="31"/>
  <c r="AR291" i="31"/>
  <c r="AR31" i="31"/>
  <c r="AR242" i="31"/>
  <c r="AR530" i="31"/>
  <c r="AR384" i="31"/>
  <c r="AR43" i="31"/>
  <c r="AR345" i="31"/>
  <c r="AR55" i="31"/>
  <c r="AR191" i="31"/>
  <c r="AR11" i="31"/>
  <c r="AR370" i="31"/>
  <c r="AR125" i="31"/>
  <c r="AR113" i="31"/>
  <c r="AR212" i="31"/>
  <c r="AR420" i="31"/>
  <c r="AR251" i="31"/>
  <c r="AR489" i="31"/>
  <c r="AR266" i="31"/>
  <c r="AR50" i="31"/>
  <c r="AR253" i="31"/>
  <c r="AR477" i="31"/>
  <c r="AR295" i="31"/>
  <c r="AR383" i="31"/>
  <c r="AR451" i="31"/>
  <c r="AR457" i="31"/>
  <c r="AR82" i="31"/>
  <c r="AR527" i="31"/>
  <c r="AR471" i="31"/>
  <c r="AR72" i="31"/>
  <c r="AR323" i="31"/>
  <c r="AR388" i="31"/>
  <c r="AR524" i="31"/>
  <c r="AR154" i="31"/>
  <c r="AR28" i="31"/>
  <c r="AR318" i="31"/>
  <c r="AR392" i="31"/>
  <c r="AR376" i="31"/>
  <c r="AR97" i="31"/>
  <c r="AR52" i="31"/>
  <c r="AR413" i="31"/>
  <c r="AR22" i="31"/>
  <c r="AR77" i="31"/>
  <c r="AR510" i="31"/>
  <c r="AR214" i="31"/>
  <c r="AR314" i="31"/>
  <c r="AR89" i="31"/>
  <c r="AR292" i="31"/>
  <c r="AR390" i="31"/>
  <c r="AR231" i="31"/>
  <c r="AR456" i="31"/>
  <c r="AR364" i="31"/>
  <c r="AR168" i="31"/>
  <c r="AR252" i="31"/>
  <c r="AR426" i="31"/>
  <c r="AR163" i="31"/>
  <c r="AR480" i="31"/>
  <c r="AR144" i="31"/>
  <c r="AR244" i="31"/>
  <c r="AR117" i="31"/>
  <c r="AR355" i="31"/>
  <c r="AR76" i="31"/>
  <c r="AR537" i="31"/>
  <c r="AR329" i="31"/>
  <c r="AR148" i="31"/>
  <c r="AR437" i="31"/>
  <c r="AR483" i="31"/>
  <c r="AR68" i="31"/>
  <c r="AR378" i="31"/>
  <c r="AR449" i="31"/>
  <c r="AR204" i="31"/>
  <c r="AR464" i="31"/>
  <c r="AR348" i="31"/>
  <c r="AR250" i="31"/>
  <c r="AR26" i="31"/>
  <c r="AR69" i="31"/>
  <c r="AR299" i="31"/>
  <c r="AR408" i="31"/>
  <c r="AR49" i="31"/>
  <c r="AR366" i="31"/>
  <c r="AR162" i="31"/>
  <c r="AR417" i="31"/>
  <c r="AR193" i="31"/>
  <c r="AR535" i="31"/>
  <c r="AR395" i="31"/>
  <c r="AR149" i="31"/>
  <c r="AR425" i="31"/>
  <c r="AR143" i="31"/>
  <c r="AR56" i="31"/>
  <c r="AR209" i="31"/>
  <c r="AR440" i="31"/>
  <c r="AR189" i="31"/>
  <c r="AR186" i="31"/>
  <c r="AR222" i="31"/>
  <c r="AR127" i="31"/>
  <c r="AR459" i="31"/>
  <c r="AR208" i="31"/>
  <c r="AR61" i="31"/>
  <c r="AR311" i="31"/>
  <c r="AR472" i="31"/>
  <c r="AR44" i="31"/>
  <c r="AR448" i="31"/>
  <c r="AR297" i="31"/>
  <c r="AR19" i="31"/>
  <c r="AR210" i="31"/>
  <c r="AR142" i="31"/>
  <c r="AR62" i="31"/>
  <c r="AR124" i="31"/>
  <c r="AR232" i="31"/>
  <c r="AR452" i="31"/>
  <c r="AR221" i="31"/>
  <c r="AR120" i="31"/>
  <c r="AR328" i="31"/>
  <c r="AR67" i="31"/>
  <c r="AR400" i="31"/>
  <c r="AR306" i="31"/>
  <c r="AR458" i="31"/>
  <c r="AR539" i="31"/>
  <c r="AR339" i="31"/>
  <c r="AR198" i="31"/>
  <c r="AR58" i="31"/>
  <c r="AR116" i="31"/>
  <c r="AR540" i="31"/>
  <c r="AR164" i="31"/>
  <c r="AR79" i="31"/>
  <c r="AR265" i="31"/>
  <c r="AR439" i="31"/>
  <c r="AR107" i="31"/>
  <c r="AR405" i="31"/>
  <c r="AR325" i="31"/>
  <c r="AR112" i="31"/>
  <c r="AR465" i="31"/>
  <c r="AR155" i="31"/>
  <c r="AR92" i="31"/>
  <c r="AR131" i="31"/>
  <c r="AR404" i="31"/>
  <c r="AR46" i="31"/>
  <c r="AR427" i="31"/>
  <c r="AR94" i="31"/>
  <c r="AR346" i="31"/>
  <c r="AR182" i="31"/>
  <c r="AR470" i="31"/>
  <c r="AR240" i="31"/>
  <c r="AR289" i="31"/>
  <c r="AR506" i="31"/>
  <c r="AR374" i="31"/>
  <c r="AR365" i="31"/>
  <c r="AR126" i="31"/>
  <c r="AR336" i="31"/>
  <c r="AR96" i="31"/>
  <c r="AR532" i="31"/>
  <c r="AR230" i="31"/>
  <c r="AR444" i="31"/>
  <c r="AR128" i="31"/>
  <c r="AR317" i="31"/>
  <c r="AR368" i="31"/>
  <c r="AR423" i="31"/>
  <c r="AR508" i="31"/>
  <c r="AR102" i="31"/>
  <c r="AR430" i="31"/>
  <c r="AR146" i="31"/>
  <c r="AR284" i="31"/>
  <c r="AR235" i="31"/>
  <c r="AR496" i="31"/>
  <c r="AR218" i="31"/>
  <c r="AR302" i="31"/>
  <c r="AR516" i="31"/>
  <c r="AR434" i="31"/>
  <c r="AR278" i="31"/>
  <c r="AR410" i="31"/>
  <c r="AR203" i="31"/>
  <c r="AR215" i="31"/>
  <c r="AR181" i="31"/>
  <c r="AR63" i="31"/>
  <c r="AR279" i="31"/>
  <c r="AR174" i="31"/>
  <c r="AR122" i="31"/>
  <c r="AR105" i="31"/>
  <c r="AR319" i="31"/>
  <c r="AR487" i="31"/>
  <c r="AR399" i="31"/>
  <c r="AR503" i="31"/>
  <c r="AR287" i="31"/>
  <c r="AR268" i="31"/>
  <c r="AR88" i="31"/>
  <c r="AR93" i="31"/>
  <c r="AR511" i="31"/>
  <c r="AR180" i="31"/>
  <c r="AR421" i="31"/>
  <c r="AR514" i="31"/>
  <c r="AR485" i="31"/>
  <c r="AR315" i="31"/>
  <c r="AR166" i="31"/>
  <c r="AR71" i="31"/>
  <c r="AR118" i="31"/>
  <c r="AR372" i="31"/>
  <c r="AR377" i="31"/>
  <c r="AR4" i="31"/>
  <c r="AR272" i="31"/>
  <c r="AR303" i="31"/>
  <c r="AR341" i="31"/>
  <c r="AR156" i="31"/>
  <c r="AR160" i="31"/>
  <c r="AR411" i="31"/>
  <c r="AR262" i="31"/>
  <c r="AR382" i="31"/>
  <c r="AR73" i="31"/>
  <c r="AR159" i="31"/>
  <c r="AR327" i="31"/>
  <c r="AR229" i="31"/>
  <c r="AR223" i="31"/>
  <c r="AR533" i="31"/>
  <c r="AR199" i="31"/>
  <c r="AR167" i="31"/>
  <c r="AR47" i="31"/>
  <c r="AR261" i="31"/>
  <c r="AR474" i="31"/>
  <c r="AR57" i="31"/>
  <c r="AR301" i="31"/>
  <c r="AR5" i="31"/>
  <c r="AR145" i="31"/>
  <c r="AR90" i="31"/>
  <c r="AR286" i="31"/>
  <c r="AR450" i="31"/>
  <c r="AR402" i="31"/>
  <c r="AR177" i="31"/>
  <c r="AR129" i="31"/>
  <c r="AR213" i="31"/>
  <c r="AR109" i="31"/>
  <c r="AR536" i="31"/>
  <c r="AR442" i="31"/>
  <c r="AR48" i="31"/>
  <c r="AR475" i="31"/>
  <c r="AR534" i="31"/>
  <c r="AR42" i="31"/>
  <c r="AR398" i="31"/>
  <c r="AR40" i="31"/>
  <c r="AR110" i="31"/>
  <c r="AR321" i="31"/>
  <c r="AR225" i="31"/>
  <c r="AR455" i="31"/>
  <c r="AR375" i="31"/>
  <c r="AR220" i="31"/>
  <c r="AR134" i="31"/>
  <c r="AR351" i="31"/>
  <c r="AR296" i="31"/>
  <c r="AR161" i="31"/>
  <c r="AR197" i="31"/>
  <c r="AR236" i="31"/>
  <c r="AR494" i="31"/>
  <c r="AN52" i="15"/>
  <c r="AO52" i="15"/>
  <c r="AO46" i="15"/>
  <c r="AN43" i="15"/>
  <c r="AN46" i="15"/>
  <c r="AO43" i="15"/>
  <c r="AO58" i="15" l="1"/>
  <c r="AN58" i="15"/>
  <c r="AO41" i="15"/>
  <c r="AO511" i="31"/>
  <c r="AT511" i="31" s="1"/>
  <c r="AO520" i="31"/>
  <c r="AT520" i="31" s="1"/>
  <c r="AO528" i="31"/>
  <c r="AT528" i="31" s="1"/>
  <c r="AO536" i="31"/>
  <c r="AT536" i="31" s="1"/>
  <c r="AO526" i="31"/>
  <c r="AT526" i="31" s="1"/>
  <c r="AO512" i="31"/>
  <c r="AT512" i="31" s="1"/>
  <c r="AO521" i="31"/>
  <c r="AT521" i="31" s="1"/>
  <c r="AO529" i="31"/>
  <c r="AT529" i="31" s="1"/>
  <c r="AO537" i="31"/>
  <c r="AT537" i="31" s="1"/>
  <c r="AO517" i="31"/>
  <c r="AT517" i="31" s="1"/>
  <c r="AO535" i="31"/>
  <c r="AT535" i="31" s="1"/>
  <c r="AO513" i="31"/>
  <c r="AT513" i="31" s="1"/>
  <c r="AO522" i="31"/>
  <c r="AT522" i="31" s="1"/>
  <c r="AO530" i="31"/>
  <c r="AT530" i="31" s="1"/>
  <c r="AO538" i="31"/>
  <c r="AT538" i="31" s="1"/>
  <c r="AO539" i="31"/>
  <c r="AT539" i="31" s="1"/>
  <c r="AO527" i="31"/>
  <c r="AT527" i="31" s="1"/>
  <c r="AO514" i="31"/>
  <c r="AT514" i="31" s="1"/>
  <c r="AO523" i="31"/>
  <c r="AT523" i="31" s="1"/>
  <c r="AO531" i="31"/>
  <c r="AT531" i="31" s="1"/>
  <c r="AO515" i="31"/>
  <c r="AT515" i="31" s="1"/>
  <c r="AO524" i="31"/>
  <c r="AT524" i="31" s="1"/>
  <c r="AO532" i="31"/>
  <c r="AT532" i="31" s="1"/>
  <c r="AO540" i="31"/>
  <c r="AT540" i="31" s="1"/>
  <c r="AO534" i="31"/>
  <c r="AT534" i="31" s="1"/>
  <c r="AO516" i="31"/>
  <c r="AT516" i="31" s="1"/>
  <c r="AO525" i="31"/>
  <c r="AT525" i="31" s="1"/>
  <c r="AO533" i="31"/>
  <c r="AT533" i="31" s="1"/>
  <c r="AO541" i="31"/>
  <c r="AT541" i="31" s="1"/>
  <c r="AO519" i="31"/>
  <c r="AT519" i="31" s="1"/>
  <c r="AO18" i="31"/>
  <c r="AT18" i="31" s="1"/>
  <c r="AO44" i="31"/>
  <c r="AN44" i="31" s="1"/>
  <c r="AT44" i="31" s="1"/>
  <c r="AO76" i="31"/>
  <c r="AN76" i="31" s="1"/>
  <c r="AT76" i="31" s="1"/>
  <c r="AO108" i="31"/>
  <c r="AN108" i="31" s="1"/>
  <c r="AT108" i="31" s="1"/>
  <c r="AO140" i="31"/>
  <c r="AN140" i="31" s="1"/>
  <c r="AT140" i="31" s="1"/>
  <c r="AO172" i="31"/>
  <c r="AN172" i="31" s="1"/>
  <c r="AT172" i="31" s="1"/>
  <c r="AO204" i="31"/>
  <c r="AN204" i="31" s="1"/>
  <c r="AT204" i="31" s="1"/>
  <c r="AO236" i="31"/>
  <c r="AN236" i="31" s="1"/>
  <c r="AT236" i="31" s="1"/>
  <c r="AO268" i="31"/>
  <c r="AN268" i="31" s="1"/>
  <c r="AT268" i="31" s="1"/>
  <c r="AO300" i="31"/>
  <c r="AN300" i="31" s="1"/>
  <c r="AT300" i="31" s="1"/>
  <c r="AO332" i="31"/>
  <c r="AN332" i="31" s="1"/>
  <c r="AT332" i="31" s="1"/>
  <c r="AO364" i="31"/>
  <c r="AN364" i="31" s="1"/>
  <c r="AT364" i="31" s="1"/>
  <c r="AO396" i="31"/>
  <c r="AN396" i="31" s="1"/>
  <c r="AT396" i="31" s="1"/>
  <c r="AO428" i="31"/>
  <c r="AN428" i="31" s="1"/>
  <c r="AT428" i="31" s="1"/>
  <c r="AO460" i="31"/>
  <c r="AN460" i="31" s="1"/>
  <c r="AT460" i="31" s="1"/>
  <c r="AO492" i="31"/>
  <c r="AN492" i="31" s="1"/>
  <c r="AT492" i="31" s="1"/>
  <c r="AO16" i="31"/>
  <c r="AT16" i="31" s="1"/>
  <c r="AO32" i="31"/>
  <c r="AT32" i="31" s="1"/>
  <c r="AO51" i="31"/>
  <c r="AN51" i="31" s="1"/>
  <c r="AT51" i="31" s="1"/>
  <c r="AO83" i="31"/>
  <c r="AN83" i="31" s="1"/>
  <c r="AT83" i="31" s="1"/>
  <c r="AO115" i="31"/>
  <c r="AN115" i="31" s="1"/>
  <c r="AT115" i="31" s="1"/>
  <c r="AO147" i="31"/>
  <c r="AN147" i="31" s="1"/>
  <c r="AT147" i="31" s="1"/>
  <c r="AO179" i="31"/>
  <c r="AN179" i="31" s="1"/>
  <c r="AT179" i="31" s="1"/>
  <c r="AO211" i="31"/>
  <c r="AN211" i="31" s="1"/>
  <c r="AT211" i="31" s="1"/>
  <c r="AO243" i="31"/>
  <c r="AN243" i="31" s="1"/>
  <c r="AT243" i="31" s="1"/>
  <c r="AO275" i="31"/>
  <c r="AN275" i="31" s="1"/>
  <c r="AT275" i="31" s="1"/>
  <c r="AO307" i="31"/>
  <c r="AN307" i="31" s="1"/>
  <c r="AT307" i="31" s="1"/>
  <c r="AO339" i="31"/>
  <c r="AN339" i="31" s="1"/>
  <c r="AT339" i="31" s="1"/>
  <c r="AO371" i="31"/>
  <c r="AN371" i="31" s="1"/>
  <c r="AT371" i="31" s="1"/>
  <c r="AO403" i="31"/>
  <c r="AN403" i="31" s="1"/>
  <c r="AT403" i="31" s="1"/>
  <c r="AO435" i="31"/>
  <c r="AN435" i="31" s="1"/>
  <c r="AT435" i="31" s="1"/>
  <c r="AO467" i="31"/>
  <c r="AN467" i="31" s="1"/>
  <c r="AT467" i="31" s="1"/>
  <c r="AO499" i="31"/>
  <c r="AN499" i="31" s="1"/>
  <c r="AT499" i="31" s="1"/>
  <c r="AO14" i="31"/>
  <c r="AT14" i="31" s="1"/>
  <c r="AO30" i="31"/>
  <c r="AT30" i="31" s="1"/>
  <c r="AO52" i="31"/>
  <c r="AN52" i="31" s="1"/>
  <c r="AT52" i="31" s="1"/>
  <c r="AO84" i="31"/>
  <c r="AN84" i="31" s="1"/>
  <c r="AT84" i="31" s="1"/>
  <c r="AO116" i="31"/>
  <c r="AN116" i="31" s="1"/>
  <c r="AT116" i="31" s="1"/>
  <c r="AO148" i="31"/>
  <c r="AN148" i="31" s="1"/>
  <c r="AT148" i="31" s="1"/>
  <c r="AO180" i="31"/>
  <c r="AN180" i="31" s="1"/>
  <c r="AT180" i="31" s="1"/>
  <c r="AO212" i="31"/>
  <c r="AN212" i="31" s="1"/>
  <c r="AT212" i="31" s="1"/>
  <c r="AO244" i="31"/>
  <c r="AN244" i="31" s="1"/>
  <c r="AT244" i="31" s="1"/>
  <c r="AO276" i="31"/>
  <c r="AN276" i="31" s="1"/>
  <c r="AT276" i="31" s="1"/>
  <c r="AO308" i="31"/>
  <c r="AN308" i="31" s="1"/>
  <c r="AT308" i="31" s="1"/>
  <c r="AO340" i="31"/>
  <c r="AN340" i="31" s="1"/>
  <c r="AT340" i="31" s="1"/>
  <c r="AO372" i="31"/>
  <c r="AN372" i="31" s="1"/>
  <c r="AT372" i="31" s="1"/>
  <c r="AO404" i="31"/>
  <c r="AN404" i="31" s="1"/>
  <c r="AT404" i="31" s="1"/>
  <c r="AO436" i="31"/>
  <c r="AN436" i="31" s="1"/>
  <c r="AT436" i="31" s="1"/>
  <c r="AO468" i="31"/>
  <c r="AN468" i="31" s="1"/>
  <c r="AT468" i="31" s="1"/>
  <c r="AO500" i="31"/>
  <c r="AN500" i="31" s="1"/>
  <c r="AT500" i="31" s="1"/>
  <c r="AO12" i="31"/>
  <c r="AT12" i="31" s="1"/>
  <c r="AO28" i="31"/>
  <c r="AT28" i="31" s="1"/>
  <c r="AO59" i="31"/>
  <c r="AN59" i="31" s="1"/>
  <c r="AT59" i="31" s="1"/>
  <c r="AO91" i="31"/>
  <c r="AN91" i="31" s="1"/>
  <c r="AT91" i="31" s="1"/>
  <c r="AO123" i="31"/>
  <c r="AN123" i="31" s="1"/>
  <c r="AT123" i="31" s="1"/>
  <c r="AO155" i="31"/>
  <c r="AN155" i="31" s="1"/>
  <c r="AT155" i="31" s="1"/>
  <c r="AO187" i="31"/>
  <c r="AN187" i="31" s="1"/>
  <c r="AT187" i="31" s="1"/>
  <c r="AO219" i="31"/>
  <c r="AN219" i="31" s="1"/>
  <c r="AT219" i="31" s="1"/>
  <c r="AO251" i="31"/>
  <c r="AN251" i="31" s="1"/>
  <c r="AT251" i="31" s="1"/>
  <c r="AO283" i="31"/>
  <c r="AN283" i="31" s="1"/>
  <c r="AT283" i="31" s="1"/>
  <c r="AO315" i="31"/>
  <c r="AN315" i="31" s="1"/>
  <c r="AT315" i="31" s="1"/>
  <c r="AO347" i="31"/>
  <c r="AN347" i="31" s="1"/>
  <c r="AT347" i="31" s="1"/>
  <c r="AO379" i="31"/>
  <c r="AN379" i="31" s="1"/>
  <c r="AT379" i="31" s="1"/>
  <c r="AO411" i="31"/>
  <c r="AN411" i="31" s="1"/>
  <c r="AT411" i="31" s="1"/>
  <c r="AO443" i="31"/>
  <c r="AN443" i="31" s="1"/>
  <c r="AT443" i="31" s="1"/>
  <c r="AO475" i="31"/>
  <c r="AN475" i="31" s="1"/>
  <c r="AT475" i="31" s="1"/>
  <c r="AO507" i="31"/>
  <c r="AN507" i="31" s="1"/>
  <c r="AT507" i="31" s="1"/>
  <c r="AO45" i="31"/>
  <c r="AN45" i="31" s="1"/>
  <c r="AT45" i="31" s="1"/>
  <c r="AO26" i="31"/>
  <c r="AT26" i="31" s="1"/>
  <c r="AO60" i="31"/>
  <c r="AN60" i="31" s="1"/>
  <c r="AT60" i="31" s="1"/>
  <c r="AO92" i="31"/>
  <c r="AN92" i="31" s="1"/>
  <c r="AT92" i="31" s="1"/>
  <c r="AO124" i="31"/>
  <c r="AN124" i="31" s="1"/>
  <c r="AT124" i="31" s="1"/>
  <c r="AO156" i="31"/>
  <c r="AN156" i="31" s="1"/>
  <c r="AT156" i="31" s="1"/>
  <c r="AO188" i="31"/>
  <c r="AN188" i="31" s="1"/>
  <c r="AT188" i="31" s="1"/>
  <c r="AO220" i="31"/>
  <c r="AN220" i="31" s="1"/>
  <c r="AT220" i="31" s="1"/>
  <c r="AO252" i="31"/>
  <c r="AN252" i="31" s="1"/>
  <c r="AT252" i="31" s="1"/>
  <c r="AO284" i="31"/>
  <c r="AN284" i="31" s="1"/>
  <c r="AT284" i="31" s="1"/>
  <c r="AO316" i="31"/>
  <c r="AN316" i="31" s="1"/>
  <c r="AT316" i="31" s="1"/>
  <c r="AO348" i="31"/>
  <c r="AN348" i="31" s="1"/>
  <c r="AT348" i="31" s="1"/>
  <c r="AO380" i="31"/>
  <c r="AN380" i="31" s="1"/>
  <c r="AT380" i="31" s="1"/>
  <c r="AO412" i="31"/>
  <c r="AN412" i="31" s="1"/>
  <c r="AT412" i="31" s="1"/>
  <c r="AO444" i="31"/>
  <c r="AN444" i="31" s="1"/>
  <c r="AT444" i="31" s="1"/>
  <c r="AO476" i="31"/>
  <c r="AN476" i="31" s="1"/>
  <c r="AT476" i="31" s="1"/>
  <c r="AO508" i="31"/>
  <c r="AN508" i="31" s="1"/>
  <c r="AT508" i="31" s="1"/>
  <c r="AO510" i="31"/>
  <c r="AN510" i="31" s="1"/>
  <c r="AT510" i="31" s="1"/>
  <c r="AO24" i="31"/>
  <c r="AT24" i="31" s="1"/>
  <c r="AO67" i="31"/>
  <c r="AN67" i="31" s="1"/>
  <c r="AT67" i="31" s="1"/>
  <c r="AO99" i="31"/>
  <c r="AN99" i="31" s="1"/>
  <c r="AT99" i="31" s="1"/>
  <c r="AO131" i="31"/>
  <c r="AN131" i="31" s="1"/>
  <c r="AT131" i="31" s="1"/>
  <c r="AO163" i="31"/>
  <c r="AN163" i="31" s="1"/>
  <c r="AT163" i="31" s="1"/>
  <c r="AO195" i="31"/>
  <c r="AN195" i="31" s="1"/>
  <c r="AT195" i="31" s="1"/>
  <c r="AO227" i="31"/>
  <c r="AN227" i="31" s="1"/>
  <c r="AT227" i="31" s="1"/>
  <c r="AO259" i="31"/>
  <c r="AN259" i="31" s="1"/>
  <c r="AT259" i="31" s="1"/>
  <c r="AO291" i="31"/>
  <c r="AN291" i="31" s="1"/>
  <c r="AT291" i="31" s="1"/>
  <c r="AO323" i="31"/>
  <c r="AN323" i="31" s="1"/>
  <c r="AT323" i="31" s="1"/>
  <c r="AO355" i="31"/>
  <c r="AN355" i="31" s="1"/>
  <c r="AT355" i="31" s="1"/>
  <c r="AO387" i="31"/>
  <c r="AN387" i="31" s="1"/>
  <c r="AT387" i="31" s="1"/>
  <c r="AO419" i="31"/>
  <c r="AN419" i="31" s="1"/>
  <c r="AT419" i="31" s="1"/>
  <c r="AO451" i="31"/>
  <c r="AN451" i="31" s="1"/>
  <c r="AT451" i="31" s="1"/>
  <c r="AO483" i="31"/>
  <c r="AN483" i="31" s="1"/>
  <c r="AT483" i="31" s="1"/>
  <c r="AO22" i="31"/>
  <c r="AT22" i="31" s="1"/>
  <c r="AO68" i="31"/>
  <c r="AN68" i="31" s="1"/>
  <c r="AT68" i="31" s="1"/>
  <c r="AO100" i="31"/>
  <c r="AN100" i="31" s="1"/>
  <c r="AT100" i="31" s="1"/>
  <c r="AO132" i="31"/>
  <c r="AN132" i="31" s="1"/>
  <c r="AT132" i="31" s="1"/>
  <c r="AO164" i="31"/>
  <c r="AN164" i="31" s="1"/>
  <c r="AT164" i="31" s="1"/>
  <c r="AO196" i="31"/>
  <c r="AN196" i="31" s="1"/>
  <c r="AT196" i="31" s="1"/>
  <c r="AO228" i="31"/>
  <c r="AN228" i="31" s="1"/>
  <c r="AT228" i="31" s="1"/>
  <c r="AO260" i="31"/>
  <c r="AN260" i="31" s="1"/>
  <c r="AT260" i="31" s="1"/>
  <c r="AO292" i="31"/>
  <c r="AN292" i="31" s="1"/>
  <c r="AT292" i="31" s="1"/>
  <c r="AO324" i="31"/>
  <c r="AN324" i="31" s="1"/>
  <c r="AT324" i="31" s="1"/>
  <c r="AO356" i="31"/>
  <c r="AN356" i="31" s="1"/>
  <c r="AT356" i="31" s="1"/>
  <c r="AO388" i="31"/>
  <c r="AN388" i="31" s="1"/>
  <c r="AT388" i="31" s="1"/>
  <c r="AO420" i="31"/>
  <c r="AN420" i="31" s="1"/>
  <c r="AT420" i="31" s="1"/>
  <c r="AO452" i="31"/>
  <c r="AN452" i="31" s="1"/>
  <c r="AT452" i="31" s="1"/>
  <c r="AO484" i="31"/>
  <c r="AN484" i="31" s="1"/>
  <c r="AT484" i="31" s="1"/>
  <c r="AO20" i="31"/>
  <c r="AT20" i="31" s="1"/>
  <c r="AO43" i="31"/>
  <c r="AN43" i="31" s="1"/>
  <c r="AT43" i="31" s="1"/>
  <c r="AO75" i="31"/>
  <c r="AN75" i="31" s="1"/>
  <c r="AT75" i="31" s="1"/>
  <c r="AO107" i="31"/>
  <c r="AN107" i="31" s="1"/>
  <c r="AT107" i="31" s="1"/>
  <c r="AO139" i="31"/>
  <c r="AN139" i="31" s="1"/>
  <c r="AT139" i="31" s="1"/>
  <c r="AO171" i="31"/>
  <c r="AN171" i="31" s="1"/>
  <c r="AT171" i="31" s="1"/>
  <c r="AO203" i="31"/>
  <c r="AN203" i="31" s="1"/>
  <c r="AT203" i="31" s="1"/>
  <c r="AO235" i="31"/>
  <c r="AN235" i="31" s="1"/>
  <c r="AT235" i="31" s="1"/>
  <c r="AO267" i="31"/>
  <c r="AN267" i="31" s="1"/>
  <c r="AT267" i="31" s="1"/>
  <c r="AO299" i="31"/>
  <c r="AN299" i="31" s="1"/>
  <c r="AT299" i="31" s="1"/>
  <c r="AO331" i="31"/>
  <c r="AN331" i="31" s="1"/>
  <c r="AT331" i="31" s="1"/>
  <c r="AO363" i="31"/>
  <c r="AN363" i="31" s="1"/>
  <c r="AT363" i="31" s="1"/>
  <c r="AO395" i="31"/>
  <c r="AN395" i="31" s="1"/>
  <c r="AT395" i="31" s="1"/>
  <c r="AO427" i="31"/>
  <c r="AN427" i="31" s="1"/>
  <c r="AT427" i="31" s="1"/>
  <c r="AO459" i="31"/>
  <c r="AN459" i="31" s="1"/>
  <c r="AT459" i="31" s="1"/>
  <c r="AO491" i="31"/>
  <c r="AN491" i="31" s="1"/>
  <c r="AT491" i="31" s="1"/>
  <c r="AO450" i="31"/>
  <c r="AN450" i="31" s="1"/>
  <c r="AT450" i="31" s="1"/>
  <c r="AO386" i="31"/>
  <c r="AN386" i="31" s="1"/>
  <c r="AT386" i="31" s="1"/>
  <c r="AO322" i="31"/>
  <c r="AN322" i="31" s="1"/>
  <c r="AT322" i="31" s="1"/>
  <c r="AO258" i="31"/>
  <c r="AN258" i="31" s="1"/>
  <c r="AT258" i="31" s="1"/>
  <c r="AO194" i="31"/>
  <c r="AN194" i="31" s="1"/>
  <c r="AT194" i="31" s="1"/>
  <c r="AO130" i="31"/>
  <c r="AN130" i="31" s="1"/>
  <c r="AT130" i="31" s="1"/>
  <c r="AO66" i="31"/>
  <c r="AN66" i="31" s="1"/>
  <c r="AT66" i="31" s="1"/>
  <c r="AO9" i="31"/>
  <c r="AO481" i="31"/>
  <c r="AN481" i="31" s="1"/>
  <c r="AT481" i="31" s="1"/>
  <c r="AO417" i="31"/>
  <c r="AN417" i="31" s="1"/>
  <c r="AT417" i="31" s="1"/>
  <c r="AO353" i="31"/>
  <c r="AN353" i="31" s="1"/>
  <c r="AT353" i="31" s="1"/>
  <c r="AO289" i="31"/>
  <c r="AN289" i="31" s="1"/>
  <c r="AT289" i="31" s="1"/>
  <c r="AO225" i="31"/>
  <c r="AN225" i="31" s="1"/>
  <c r="AT225" i="31" s="1"/>
  <c r="AO161" i="31"/>
  <c r="AN161" i="31" s="1"/>
  <c r="AT161" i="31" s="1"/>
  <c r="AO97" i="31"/>
  <c r="AN97" i="31" s="1"/>
  <c r="AT97" i="31" s="1"/>
  <c r="AO496" i="31"/>
  <c r="AN496" i="31" s="1"/>
  <c r="AT496" i="31" s="1"/>
  <c r="AO432" i="31"/>
  <c r="AN432" i="31" s="1"/>
  <c r="AT432" i="31" s="1"/>
  <c r="AO368" i="31"/>
  <c r="AN368" i="31" s="1"/>
  <c r="AT368" i="31" s="1"/>
  <c r="AO304" i="31"/>
  <c r="AN304" i="31" s="1"/>
  <c r="AT304" i="31" s="1"/>
  <c r="AO240" i="31"/>
  <c r="AN240" i="31" s="1"/>
  <c r="AT240" i="31" s="1"/>
  <c r="AO176" i="31"/>
  <c r="AN176" i="31" s="1"/>
  <c r="AT176" i="31" s="1"/>
  <c r="AO112" i="31"/>
  <c r="AN112" i="31" s="1"/>
  <c r="AT112" i="31" s="1"/>
  <c r="AO48" i="31"/>
  <c r="AN48" i="31" s="1"/>
  <c r="AT48" i="31" s="1"/>
  <c r="AO447" i="31"/>
  <c r="AN447" i="31" s="1"/>
  <c r="AT447" i="31" s="1"/>
  <c r="AO383" i="31"/>
  <c r="AN383" i="31" s="1"/>
  <c r="AT383" i="31" s="1"/>
  <c r="AO319" i="31"/>
  <c r="AN319" i="31" s="1"/>
  <c r="AT319" i="31" s="1"/>
  <c r="AO255" i="31"/>
  <c r="AN255" i="31" s="1"/>
  <c r="AT255" i="31" s="1"/>
  <c r="AO191" i="31"/>
  <c r="AN191" i="31" s="1"/>
  <c r="AT191" i="31" s="1"/>
  <c r="AO127" i="31"/>
  <c r="AN127" i="31" s="1"/>
  <c r="AT127" i="31" s="1"/>
  <c r="AO63" i="31"/>
  <c r="AN63" i="31" s="1"/>
  <c r="AT63" i="31" s="1"/>
  <c r="AO21" i="31"/>
  <c r="AT21" i="31" s="1"/>
  <c r="AO486" i="31"/>
  <c r="AN486" i="31" s="1"/>
  <c r="AT486" i="31" s="1"/>
  <c r="AO422" i="31"/>
  <c r="AN422" i="31" s="1"/>
  <c r="AT422" i="31" s="1"/>
  <c r="AO358" i="31"/>
  <c r="AN358" i="31" s="1"/>
  <c r="AT358" i="31" s="1"/>
  <c r="AO294" i="31"/>
  <c r="AN294" i="31" s="1"/>
  <c r="AT294" i="31" s="1"/>
  <c r="AO230" i="31"/>
  <c r="AN230" i="31" s="1"/>
  <c r="AT230" i="31" s="1"/>
  <c r="AO166" i="31"/>
  <c r="AN166" i="31" s="1"/>
  <c r="AT166" i="31" s="1"/>
  <c r="AO102" i="31"/>
  <c r="AN102" i="31" s="1"/>
  <c r="AT102" i="31" s="1"/>
  <c r="AO41" i="31"/>
  <c r="AT41" i="31" s="1"/>
  <c r="AO4" i="31"/>
  <c r="AO453" i="31"/>
  <c r="AN453" i="31" s="1"/>
  <c r="AT453" i="31" s="1"/>
  <c r="AO389" i="31"/>
  <c r="AN389" i="31" s="1"/>
  <c r="AT389" i="31" s="1"/>
  <c r="AO325" i="31"/>
  <c r="AN325" i="31" s="1"/>
  <c r="AT325" i="31" s="1"/>
  <c r="AO261" i="31"/>
  <c r="AN261" i="31" s="1"/>
  <c r="AT261" i="31" s="1"/>
  <c r="AO197" i="31"/>
  <c r="AN197" i="31" s="1"/>
  <c r="AT197" i="31" s="1"/>
  <c r="AO133" i="31"/>
  <c r="AN133" i="31" s="1"/>
  <c r="AT133" i="31" s="1"/>
  <c r="AO69" i="31"/>
  <c r="AN69" i="31" s="1"/>
  <c r="AT69" i="31" s="1"/>
  <c r="AO506" i="31"/>
  <c r="AN506" i="31" s="1"/>
  <c r="AT506" i="31" s="1"/>
  <c r="AO442" i="31"/>
  <c r="AN442" i="31" s="1"/>
  <c r="AT442" i="31" s="1"/>
  <c r="AO378" i="31"/>
  <c r="AN378" i="31" s="1"/>
  <c r="AT378" i="31" s="1"/>
  <c r="AO314" i="31"/>
  <c r="AN314" i="31" s="1"/>
  <c r="AT314" i="31" s="1"/>
  <c r="AO250" i="31"/>
  <c r="AN250" i="31" s="1"/>
  <c r="AT250" i="31" s="1"/>
  <c r="AO186" i="31"/>
  <c r="AN186" i="31" s="1"/>
  <c r="AT186" i="31" s="1"/>
  <c r="AO122" i="31"/>
  <c r="AN122" i="31" s="1"/>
  <c r="AT122" i="31" s="1"/>
  <c r="AO58" i="31"/>
  <c r="AN58" i="31" s="1"/>
  <c r="AT58" i="31" s="1"/>
  <c r="AO7" i="31"/>
  <c r="AO473" i="31"/>
  <c r="AN473" i="31" s="1"/>
  <c r="AT473" i="31" s="1"/>
  <c r="AO409" i="31"/>
  <c r="AN409" i="31" s="1"/>
  <c r="AT409" i="31" s="1"/>
  <c r="AO345" i="31"/>
  <c r="AN345" i="31" s="1"/>
  <c r="AT345" i="31" s="1"/>
  <c r="AO281" i="31"/>
  <c r="AN281" i="31" s="1"/>
  <c r="AT281" i="31" s="1"/>
  <c r="AO217" i="31"/>
  <c r="AN217" i="31" s="1"/>
  <c r="AT217" i="31" s="1"/>
  <c r="AO153" i="31"/>
  <c r="AN153" i="31" s="1"/>
  <c r="AT153" i="31" s="1"/>
  <c r="AO89" i="31"/>
  <c r="AN89" i="31" s="1"/>
  <c r="AT89" i="31" s="1"/>
  <c r="AO488" i="31"/>
  <c r="AN488" i="31" s="1"/>
  <c r="AT488" i="31" s="1"/>
  <c r="AO424" i="31"/>
  <c r="AN424" i="31" s="1"/>
  <c r="AT424" i="31" s="1"/>
  <c r="AO360" i="31"/>
  <c r="AN360" i="31" s="1"/>
  <c r="AT360" i="31" s="1"/>
  <c r="AO296" i="31"/>
  <c r="AN296" i="31" s="1"/>
  <c r="AT296" i="31" s="1"/>
  <c r="AO232" i="31"/>
  <c r="AN232" i="31" s="1"/>
  <c r="AT232" i="31" s="1"/>
  <c r="AO168" i="31"/>
  <c r="AN168" i="31" s="1"/>
  <c r="AT168" i="31" s="1"/>
  <c r="AO104" i="31"/>
  <c r="AN104" i="31" s="1"/>
  <c r="AT104" i="31" s="1"/>
  <c r="AO503" i="31"/>
  <c r="AN503" i="31" s="1"/>
  <c r="AT503" i="31" s="1"/>
  <c r="AO439" i="31"/>
  <c r="AN439" i="31" s="1"/>
  <c r="AT439" i="31" s="1"/>
  <c r="AO375" i="31"/>
  <c r="AN375" i="31" s="1"/>
  <c r="AT375" i="31" s="1"/>
  <c r="AO311" i="31"/>
  <c r="AN311" i="31" s="1"/>
  <c r="AT311" i="31" s="1"/>
  <c r="AO247" i="31"/>
  <c r="AN247" i="31" s="1"/>
  <c r="AT247" i="31" s="1"/>
  <c r="AO183" i="31"/>
  <c r="AN183" i="31" s="1"/>
  <c r="AT183" i="31" s="1"/>
  <c r="AO119" i="31"/>
  <c r="AN119" i="31" s="1"/>
  <c r="AT119" i="31" s="1"/>
  <c r="AO55" i="31"/>
  <c r="AN55" i="31" s="1"/>
  <c r="AT55" i="31" s="1"/>
  <c r="AO19" i="31"/>
  <c r="AT19" i="31" s="1"/>
  <c r="AO478" i="31"/>
  <c r="AN478" i="31" s="1"/>
  <c r="AT478" i="31" s="1"/>
  <c r="AO414" i="31"/>
  <c r="AN414" i="31" s="1"/>
  <c r="AT414" i="31" s="1"/>
  <c r="AO350" i="31"/>
  <c r="AN350" i="31" s="1"/>
  <c r="AT350" i="31" s="1"/>
  <c r="AO286" i="31"/>
  <c r="AN286" i="31" s="1"/>
  <c r="AT286" i="31" s="1"/>
  <c r="AO222" i="31"/>
  <c r="AN222" i="31" s="1"/>
  <c r="AT222" i="31" s="1"/>
  <c r="AO158" i="31"/>
  <c r="AN158" i="31" s="1"/>
  <c r="AT158" i="31" s="1"/>
  <c r="AO94" i="31"/>
  <c r="AN94" i="31" s="1"/>
  <c r="AT94" i="31" s="1"/>
  <c r="AO39" i="31"/>
  <c r="AT39" i="31" s="1"/>
  <c r="AO509" i="31"/>
  <c r="AN509" i="31" s="1"/>
  <c r="AT509" i="31" s="1"/>
  <c r="AO445" i="31"/>
  <c r="AN445" i="31" s="1"/>
  <c r="AT445" i="31" s="1"/>
  <c r="AO381" i="31"/>
  <c r="AN381" i="31" s="1"/>
  <c r="AT381" i="31" s="1"/>
  <c r="AO317" i="31"/>
  <c r="AN317" i="31" s="1"/>
  <c r="AT317" i="31" s="1"/>
  <c r="AO253" i="31"/>
  <c r="AN253" i="31" s="1"/>
  <c r="AT253" i="31" s="1"/>
  <c r="AO189" i="31"/>
  <c r="AN189" i="31" s="1"/>
  <c r="AT189" i="31" s="1"/>
  <c r="AO125" i="31"/>
  <c r="AN125" i="31" s="1"/>
  <c r="AT125" i="31" s="1"/>
  <c r="AO61" i="31"/>
  <c r="AN61" i="31" s="1"/>
  <c r="AT61" i="31" s="1"/>
  <c r="AO498" i="31"/>
  <c r="AN498" i="31" s="1"/>
  <c r="AT498" i="31" s="1"/>
  <c r="AO434" i="31"/>
  <c r="AN434" i="31" s="1"/>
  <c r="AT434" i="31" s="1"/>
  <c r="AO370" i="31"/>
  <c r="AN370" i="31" s="1"/>
  <c r="AT370" i="31" s="1"/>
  <c r="AO306" i="31"/>
  <c r="AN306" i="31" s="1"/>
  <c r="AT306" i="31" s="1"/>
  <c r="AO242" i="31"/>
  <c r="AN242" i="31" s="1"/>
  <c r="AT242" i="31" s="1"/>
  <c r="AO178" i="31"/>
  <c r="AN178" i="31" s="1"/>
  <c r="AT178" i="31" s="1"/>
  <c r="AO114" i="31"/>
  <c r="AN114" i="31" s="1"/>
  <c r="AT114" i="31" s="1"/>
  <c r="AO50" i="31"/>
  <c r="AN50" i="31" s="1"/>
  <c r="AT50" i="31" s="1"/>
  <c r="AO5" i="31"/>
  <c r="AO465" i="31"/>
  <c r="AN465" i="31" s="1"/>
  <c r="AT465" i="31" s="1"/>
  <c r="AO401" i="31"/>
  <c r="AN401" i="31" s="1"/>
  <c r="AT401" i="31" s="1"/>
  <c r="AO337" i="31"/>
  <c r="AN337" i="31" s="1"/>
  <c r="AT337" i="31" s="1"/>
  <c r="AO273" i="31"/>
  <c r="AN273" i="31" s="1"/>
  <c r="AT273" i="31" s="1"/>
  <c r="AO209" i="31"/>
  <c r="AN209" i="31" s="1"/>
  <c r="AT209" i="31" s="1"/>
  <c r="AO145" i="31"/>
  <c r="AN145" i="31" s="1"/>
  <c r="AT145" i="31" s="1"/>
  <c r="AO81" i="31"/>
  <c r="AN81" i="31" s="1"/>
  <c r="AT81" i="31" s="1"/>
  <c r="AO480" i="31"/>
  <c r="AN480" i="31" s="1"/>
  <c r="AT480" i="31" s="1"/>
  <c r="AO416" i="31"/>
  <c r="AN416" i="31" s="1"/>
  <c r="AT416" i="31" s="1"/>
  <c r="AO352" i="31"/>
  <c r="AN352" i="31" s="1"/>
  <c r="AT352" i="31" s="1"/>
  <c r="AO288" i="31"/>
  <c r="AN288" i="31" s="1"/>
  <c r="AT288" i="31" s="1"/>
  <c r="AO224" i="31"/>
  <c r="AN224" i="31" s="1"/>
  <c r="AT224" i="31" s="1"/>
  <c r="AO160" i="31"/>
  <c r="AN160" i="31" s="1"/>
  <c r="AT160" i="31" s="1"/>
  <c r="AO96" i="31"/>
  <c r="AN96" i="31" s="1"/>
  <c r="AT96" i="31" s="1"/>
  <c r="AO495" i="31"/>
  <c r="AN495" i="31" s="1"/>
  <c r="AT495" i="31" s="1"/>
  <c r="AO431" i="31"/>
  <c r="AN431" i="31" s="1"/>
  <c r="AT431" i="31" s="1"/>
  <c r="AO367" i="31"/>
  <c r="AN367" i="31" s="1"/>
  <c r="AT367" i="31" s="1"/>
  <c r="AO303" i="31"/>
  <c r="AN303" i="31" s="1"/>
  <c r="AT303" i="31" s="1"/>
  <c r="AO239" i="31"/>
  <c r="AN239" i="31" s="1"/>
  <c r="AT239" i="31" s="1"/>
  <c r="AO175" i="31"/>
  <c r="AN175" i="31" s="1"/>
  <c r="AT175" i="31" s="1"/>
  <c r="AO111" i="31"/>
  <c r="AN111" i="31" s="1"/>
  <c r="AT111" i="31" s="1"/>
  <c r="AO47" i="31"/>
  <c r="AN47" i="31" s="1"/>
  <c r="AT47" i="31" s="1"/>
  <c r="AO17" i="31"/>
  <c r="AT17" i="31" s="1"/>
  <c r="AO470" i="31"/>
  <c r="AN470" i="31" s="1"/>
  <c r="AT470" i="31" s="1"/>
  <c r="AO406" i="31"/>
  <c r="AN406" i="31" s="1"/>
  <c r="AT406" i="31" s="1"/>
  <c r="AO342" i="31"/>
  <c r="AN342" i="31" s="1"/>
  <c r="AT342" i="31" s="1"/>
  <c r="AO278" i="31"/>
  <c r="AN278" i="31" s="1"/>
  <c r="AT278" i="31" s="1"/>
  <c r="AO214" i="31"/>
  <c r="AN214" i="31" s="1"/>
  <c r="AT214" i="31" s="1"/>
  <c r="AO150" i="31"/>
  <c r="AN150" i="31" s="1"/>
  <c r="AT150" i="31" s="1"/>
  <c r="AO86" i="31"/>
  <c r="AN86" i="31" s="1"/>
  <c r="AT86" i="31" s="1"/>
  <c r="AO37" i="31"/>
  <c r="AT37" i="31" s="1"/>
  <c r="AO501" i="31"/>
  <c r="AN501" i="31" s="1"/>
  <c r="AT501" i="31" s="1"/>
  <c r="AO437" i="31"/>
  <c r="AN437" i="31" s="1"/>
  <c r="AT437" i="31" s="1"/>
  <c r="AO373" i="31"/>
  <c r="AN373" i="31" s="1"/>
  <c r="AT373" i="31" s="1"/>
  <c r="AO309" i="31"/>
  <c r="AN309" i="31" s="1"/>
  <c r="AT309" i="31" s="1"/>
  <c r="AO245" i="31"/>
  <c r="AN245" i="31" s="1"/>
  <c r="AT245" i="31" s="1"/>
  <c r="AO181" i="31"/>
  <c r="AN181" i="31" s="1"/>
  <c r="AT181" i="31" s="1"/>
  <c r="AO117" i="31"/>
  <c r="AN117" i="31" s="1"/>
  <c r="AT117" i="31" s="1"/>
  <c r="AO53" i="31"/>
  <c r="AN53" i="31" s="1"/>
  <c r="AT53" i="31" s="1"/>
  <c r="AO490" i="31"/>
  <c r="AN490" i="31" s="1"/>
  <c r="AT490" i="31" s="1"/>
  <c r="AO426" i="31"/>
  <c r="AN426" i="31" s="1"/>
  <c r="AT426" i="31" s="1"/>
  <c r="AO362" i="31"/>
  <c r="AN362" i="31" s="1"/>
  <c r="AT362" i="31" s="1"/>
  <c r="AO298" i="31"/>
  <c r="AN298" i="31" s="1"/>
  <c r="AT298" i="31" s="1"/>
  <c r="AO234" i="31"/>
  <c r="AN234" i="31" s="1"/>
  <c r="AT234" i="31" s="1"/>
  <c r="AO170" i="31"/>
  <c r="AN170" i="31" s="1"/>
  <c r="AT170" i="31" s="1"/>
  <c r="AO106" i="31"/>
  <c r="AN106" i="31" s="1"/>
  <c r="AT106" i="31" s="1"/>
  <c r="AO42" i="31"/>
  <c r="AT42" i="31" s="1"/>
  <c r="AO3" i="31"/>
  <c r="AO457" i="31"/>
  <c r="AN457" i="31" s="1"/>
  <c r="AT457" i="31" s="1"/>
  <c r="AO393" i="31"/>
  <c r="AN393" i="31" s="1"/>
  <c r="AT393" i="31" s="1"/>
  <c r="AO329" i="31"/>
  <c r="AN329" i="31" s="1"/>
  <c r="AT329" i="31" s="1"/>
  <c r="AO265" i="31"/>
  <c r="AN265" i="31" s="1"/>
  <c r="AT265" i="31" s="1"/>
  <c r="AO201" i="31"/>
  <c r="AN201" i="31" s="1"/>
  <c r="AT201" i="31" s="1"/>
  <c r="AO137" i="31"/>
  <c r="AN137" i="31" s="1"/>
  <c r="AT137" i="31" s="1"/>
  <c r="AO73" i="31"/>
  <c r="AN73" i="31" s="1"/>
  <c r="AT73" i="31" s="1"/>
  <c r="AO472" i="31"/>
  <c r="AN472" i="31" s="1"/>
  <c r="AT472" i="31" s="1"/>
  <c r="AO408" i="31"/>
  <c r="AN408" i="31" s="1"/>
  <c r="AT408" i="31" s="1"/>
  <c r="AO344" i="31"/>
  <c r="AN344" i="31" s="1"/>
  <c r="AT344" i="31" s="1"/>
  <c r="AO280" i="31"/>
  <c r="AN280" i="31" s="1"/>
  <c r="AT280" i="31" s="1"/>
  <c r="AO216" i="31"/>
  <c r="AN216" i="31" s="1"/>
  <c r="AT216" i="31" s="1"/>
  <c r="AO152" i="31"/>
  <c r="AN152" i="31" s="1"/>
  <c r="AT152" i="31" s="1"/>
  <c r="AO88" i="31"/>
  <c r="AN88" i="31" s="1"/>
  <c r="AT88" i="31" s="1"/>
  <c r="AO487" i="31"/>
  <c r="AN487" i="31" s="1"/>
  <c r="AT487" i="31" s="1"/>
  <c r="AO423" i="31"/>
  <c r="AN423" i="31" s="1"/>
  <c r="AT423" i="31" s="1"/>
  <c r="AO359" i="31"/>
  <c r="AN359" i="31" s="1"/>
  <c r="AT359" i="31" s="1"/>
  <c r="AO295" i="31"/>
  <c r="AN295" i="31" s="1"/>
  <c r="AT295" i="31" s="1"/>
  <c r="AO231" i="31"/>
  <c r="AN231" i="31" s="1"/>
  <c r="AT231" i="31" s="1"/>
  <c r="AO167" i="31"/>
  <c r="AN167" i="31" s="1"/>
  <c r="AT167" i="31" s="1"/>
  <c r="AO103" i="31"/>
  <c r="AN103" i="31" s="1"/>
  <c r="AT103" i="31" s="1"/>
  <c r="AO31" i="31"/>
  <c r="AT31" i="31" s="1"/>
  <c r="AO15" i="31"/>
  <c r="AT15" i="31" s="1"/>
  <c r="AO462" i="31"/>
  <c r="AN462" i="31" s="1"/>
  <c r="AT462" i="31" s="1"/>
  <c r="AO398" i="31"/>
  <c r="AN398" i="31" s="1"/>
  <c r="AT398" i="31" s="1"/>
  <c r="AO334" i="31"/>
  <c r="AN334" i="31" s="1"/>
  <c r="AT334" i="31" s="1"/>
  <c r="AO270" i="31"/>
  <c r="AN270" i="31" s="1"/>
  <c r="AT270" i="31" s="1"/>
  <c r="AO206" i="31"/>
  <c r="AN206" i="31" s="1"/>
  <c r="AT206" i="31" s="1"/>
  <c r="AO142" i="31"/>
  <c r="AN142" i="31" s="1"/>
  <c r="AT142" i="31" s="1"/>
  <c r="AO78" i="31"/>
  <c r="AN78" i="31" s="1"/>
  <c r="AT78" i="31" s="1"/>
  <c r="AO35" i="31"/>
  <c r="AT35" i="31" s="1"/>
  <c r="AO493" i="31"/>
  <c r="AN493" i="31" s="1"/>
  <c r="AT493" i="31" s="1"/>
  <c r="AO429" i="31"/>
  <c r="AN429" i="31" s="1"/>
  <c r="AT429" i="31" s="1"/>
  <c r="AO365" i="31"/>
  <c r="AN365" i="31" s="1"/>
  <c r="AT365" i="31" s="1"/>
  <c r="AO301" i="31"/>
  <c r="AN301" i="31" s="1"/>
  <c r="AT301" i="31" s="1"/>
  <c r="AO237" i="31"/>
  <c r="AN237" i="31" s="1"/>
  <c r="AT237" i="31" s="1"/>
  <c r="AO173" i="31"/>
  <c r="AN173" i="31" s="1"/>
  <c r="AT173" i="31" s="1"/>
  <c r="AO109" i="31"/>
  <c r="AN109" i="31" s="1"/>
  <c r="AT109" i="31" s="1"/>
  <c r="AO482" i="31"/>
  <c r="AN482" i="31" s="1"/>
  <c r="AT482" i="31" s="1"/>
  <c r="AO418" i="31"/>
  <c r="AN418" i="31" s="1"/>
  <c r="AT418" i="31" s="1"/>
  <c r="AO354" i="31"/>
  <c r="AN354" i="31" s="1"/>
  <c r="AT354" i="31" s="1"/>
  <c r="AO290" i="31"/>
  <c r="AN290" i="31" s="1"/>
  <c r="AT290" i="31" s="1"/>
  <c r="AO226" i="31"/>
  <c r="AN226" i="31" s="1"/>
  <c r="AT226" i="31" s="1"/>
  <c r="AO162" i="31"/>
  <c r="AN162" i="31" s="1"/>
  <c r="AT162" i="31" s="1"/>
  <c r="AO98" i="31"/>
  <c r="AN98" i="31" s="1"/>
  <c r="AT98" i="31" s="1"/>
  <c r="AO40" i="31"/>
  <c r="AT40" i="31" s="1"/>
  <c r="AO2" i="31"/>
  <c r="AO449" i="31"/>
  <c r="AN449" i="31" s="1"/>
  <c r="AT449" i="31" s="1"/>
  <c r="AO385" i="31"/>
  <c r="AN385" i="31" s="1"/>
  <c r="AT385" i="31" s="1"/>
  <c r="AO321" i="31"/>
  <c r="AN321" i="31" s="1"/>
  <c r="AT321" i="31" s="1"/>
  <c r="AO257" i="31"/>
  <c r="AN257" i="31" s="1"/>
  <c r="AT257" i="31" s="1"/>
  <c r="AO193" i="31"/>
  <c r="AN193" i="31" s="1"/>
  <c r="AT193" i="31" s="1"/>
  <c r="AO129" i="31"/>
  <c r="AN129" i="31" s="1"/>
  <c r="AT129" i="31" s="1"/>
  <c r="AO65" i="31"/>
  <c r="AN65" i="31" s="1"/>
  <c r="AT65" i="31" s="1"/>
  <c r="AO464" i="31"/>
  <c r="AN464" i="31" s="1"/>
  <c r="AT464" i="31" s="1"/>
  <c r="AO400" i="31"/>
  <c r="AN400" i="31" s="1"/>
  <c r="AT400" i="31" s="1"/>
  <c r="AO336" i="31"/>
  <c r="AN336" i="31" s="1"/>
  <c r="AT336" i="31" s="1"/>
  <c r="AO272" i="31"/>
  <c r="AN272" i="31" s="1"/>
  <c r="AT272" i="31" s="1"/>
  <c r="AO208" i="31"/>
  <c r="AN208" i="31" s="1"/>
  <c r="AT208" i="31" s="1"/>
  <c r="AO144" i="31"/>
  <c r="AN144" i="31" s="1"/>
  <c r="AT144" i="31" s="1"/>
  <c r="AO80" i="31"/>
  <c r="AN80" i="31" s="1"/>
  <c r="AT80" i="31" s="1"/>
  <c r="AO479" i="31"/>
  <c r="AN479" i="31" s="1"/>
  <c r="AT479" i="31" s="1"/>
  <c r="AO415" i="31"/>
  <c r="AN415" i="31" s="1"/>
  <c r="AT415" i="31" s="1"/>
  <c r="AO351" i="31"/>
  <c r="AN351" i="31" s="1"/>
  <c r="AT351" i="31" s="1"/>
  <c r="AO287" i="31"/>
  <c r="AN287" i="31" s="1"/>
  <c r="AT287" i="31" s="1"/>
  <c r="AO223" i="31"/>
  <c r="AN223" i="31" s="1"/>
  <c r="AT223" i="31" s="1"/>
  <c r="AO159" i="31"/>
  <c r="AN159" i="31" s="1"/>
  <c r="AT159" i="31" s="1"/>
  <c r="AO95" i="31"/>
  <c r="AN95" i="31" s="1"/>
  <c r="AT95" i="31" s="1"/>
  <c r="AO29" i="31"/>
  <c r="AT29" i="31" s="1"/>
  <c r="AO13" i="31"/>
  <c r="AT13" i="31" s="1"/>
  <c r="AO454" i="31"/>
  <c r="AN454" i="31" s="1"/>
  <c r="AT454" i="31" s="1"/>
  <c r="AO390" i="31"/>
  <c r="AN390" i="31" s="1"/>
  <c r="AT390" i="31" s="1"/>
  <c r="AO326" i="31"/>
  <c r="AN326" i="31" s="1"/>
  <c r="AT326" i="31" s="1"/>
  <c r="AO262" i="31"/>
  <c r="AN262" i="31" s="1"/>
  <c r="AT262" i="31" s="1"/>
  <c r="AO198" i="31"/>
  <c r="AN198" i="31" s="1"/>
  <c r="AT198" i="31" s="1"/>
  <c r="AO134" i="31"/>
  <c r="AN134" i="31" s="1"/>
  <c r="AT134" i="31" s="1"/>
  <c r="AO70" i="31"/>
  <c r="AN70" i="31" s="1"/>
  <c r="AT70" i="31" s="1"/>
  <c r="AO33" i="31"/>
  <c r="AT33" i="31" s="1"/>
  <c r="AO485" i="31"/>
  <c r="AN485" i="31" s="1"/>
  <c r="AT485" i="31" s="1"/>
  <c r="AO421" i="31"/>
  <c r="AN421" i="31" s="1"/>
  <c r="AT421" i="31" s="1"/>
  <c r="AO357" i="31"/>
  <c r="AN357" i="31" s="1"/>
  <c r="AT357" i="31" s="1"/>
  <c r="AO293" i="31"/>
  <c r="AN293" i="31" s="1"/>
  <c r="AT293" i="31" s="1"/>
  <c r="AO229" i="31"/>
  <c r="AN229" i="31" s="1"/>
  <c r="AT229" i="31" s="1"/>
  <c r="AO165" i="31"/>
  <c r="AN165" i="31" s="1"/>
  <c r="AT165" i="31" s="1"/>
  <c r="AO101" i="31"/>
  <c r="AN101" i="31" s="1"/>
  <c r="AT101" i="31" s="1"/>
  <c r="AO474" i="31"/>
  <c r="AN474" i="31" s="1"/>
  <c r="AT474" i="31" s="1"/>
  <c r="AO410" i="31"/>
  <c r="AN410" i="31" s="1"/>
  <c r="AT410" i="31" s="1"/>
  <c r="AO346" i="31"/>
  <c r="AN346" i="31" s="1"/>
  <c r="AT346" i="31" s="1"/>
  <c r="AO282" i="31"/>
  <c r="AN282" i="31" s="1"/>
  <c r="AT282" i="31" s="1"/>
  <c r="AO218" i="31"/>
  <c r="AN218" i="31" s="1"/>
  <c r="AT218" i="31" s="1"/>
  <c r="AO154" i="31"/>
  <c r="AN154" i="31" s="1"/>
  <c r="AT154" i="31" s="1"/>
  <c r="AO90" i="31"/>
  <c r="AN90" i="31" s="1"/>
  <c r="AT90" i="31" s="1"/>
  <c r="AO38" i="31"/>
  <c r="AT38" i="31" s="1"/>
  <c r="AO505" i="31"/>
  <c r="AN505" i="31" s="1"/>
  <c r="AT505" i="31" s="1"/>
  <c r="AO441" i="31"/>
  <c r="AN441" i="31" s="1"/>
  <c r="AT441" i="31" s="1"/>
  <c r="AO377" i="31"/>
  <c r="AN377" i="31" s="1"/>
  <c r="AT377" i="31" s="1"/>
  <c r="AO313" i="31"/>
  <c r="AN313" i="31" s="1"/>
  <c r="AT313" i="31" s="1"/>
  <c r="AO249" i="31"/>
  <c r="AN249" i="31" s="1"/>
  <c r="AT249" i="31" s="1"/>
  <c r="AO185" i="31"/>
  <c r="AN185" i="31" s="1"/>
  <c r="AT185" i="31" s="1"/>
  <c r="AO121" i="31"/>
  <c r="AN121" i="31" s="1"/>
  <c r="AT121" i="31" s="1"/>
  <c r="AO57" i="31"/>
  <c r="AN57" i="31" s="1"/>
  <c r="AT57" i="31" s="1"/>
  <c r="AO456" i="31"/>
  <c r="AN456" i="31" s="1"/>
  <c r="AT456" i="31" s="1"/>
  <c r="AO392" i="31"/>
  <c r="AN392" i="31" s="1"/>
  <c r="AT392" i="31" s="1"/>
  <c r="AO328" i="31"/>
  <c r="AN328" i="31" s="1"/>
  <c r="AT328" i="31" s="1"/>
  <c r="AO264" i="31"/>
  <c r="AN264" i="31" s="1"/>
  <c r="AT264" i="31" s="1"/>
  <c r="AO200" i="31"/>
  <c r="AN200" i="31" s="1"/>
  <c r="AT200" i="31" s="1"/>
  <c r="AO136" i="31"/>
  <c r="AN136" i="31" s="1"/>
  <c r="AT136" i="31" s="1"/>
  <c r="AO72" i="31"/>
  <c r="AN72" i="31" s="1"/>
  <c r="AT72" i="31" s="1"/>
  <c r="AO471" i="31"/>
  <c r="AN471" i="31" s="1"/>
  <c r="AT471" i="31" s="1"/>
  <c r="AO407" i="31"/>
  <c r="AN407" i="31" s="1"/>
  <c r="AT407" i="31" s="1"/>
  <c r="AO343" i="31"/>
  <c r="AN343" i="31" s="1"/>
  <c r="AT343" i="31" s="1"/>
  <c r="AO279" i="31"/>
  <c r="AN279" i="31" s="1"/>
  <c r="AT279" i="31" s="1"/>
  <c r="AO215" i="31"/>
  <c r="AN215" i="31" s="1"/>
  <c r="AT215" i="31" s="1"/>
  <c r="AO151" i="31"/>
  <c r="AN151" i="31" s="1"/>
  <c r="AT151" i="31" s="1"/>
  <c r="AO87" i="31"/>
  <c r="AN87" i="31" s="1"/>
  <c r="AT87" i="31" s="1"/>
  <c r="AO27" i="31"/>
  <c r="AT27" i="31" s="1"/>
  <c r="AO11" i="31"/>
  <c r="AT11" i="31" s="1"/>
  <c r="AO446" i="31"/>
  <c r="AN446" i="31" s="1"/>
  <c r="AT446" i="31" s="1"/>
  <c r="AO382" i="31"/>
  <c r="AN382" i="31" s="1"/>
  <c r="AT382" i="31" s="1"/>
  <c r="AO318" i="31"/>
  <c r="AN318" i="31" s="1"/>
  <c r="AT318" i="31" s="1"/>
  <c r="AO254" i="31"/>
  <c r="AN254" i="31" s="1"/>
  <c r="AT254" i="31" s="1"/>
  <c r="AO190" i="31"/>
  <c r="AN190" i="31" s="1"/>
  <c r="AT190" i="31" s="1"/>
  <c r="AO126" i="31"/>
  <c r="AN126" i="31" s="1"/>
  <c r="AT126" i="31" s="1"/>
  <c r="AO62" i="31"/>
  <c r="AN62" i="31" s="1"/>
  <c r="AT62" i="31" s="1"/>
  <c r="AO10" i="31"/>
  <c r="AT10" i="31" s="1"/>
  <c r="AO477" i="31"/>
  <c r="AN477" i="31" s="1"/>
  <c r="AT477" i="31" s="1"/>
  <c r="AO413" i="31"/>
  <c r="AN413" i="31" s="1"/>
  <c r="AT413" i="31" s="1"/>
  <c r="AO349" i="31"/>
  <c r="AN349" i="31" s="1"/>
  <c r="AT349" i="31" s="1"/>
  <c r="AO285" i="31"/>
  <c r="AN285" i="31" s="1"/>
  <c r="AT285" i="31" s="1"/>
  <c r="AO221" i="31"/>
  <c r="AN221" i="31" s="1"/>
  <c r="AT221" i="31" s="1"/>
  <c r="AO157" i="31"/>
  <c r="AN157" i="31" s="1"/>
  <c r="AT157" i="31" s="1"/>
  <c r="AO93" i="31"/>
  <c r="AN93" i="31" s="1"/>
  <c r="AT93" i="31" s="1"/>
  <c r="AO466" i="31"/>
  <c r="AN466" i="31" s="1"/>
  <c r="AT466" i="31" s="1"/>
  <c r="AO402" i="31"/>
  <c r="AN402" i="31" s="1"/>
  <c r="AT402" i="31" s="1"/>
  <c r="AO338" i="31"/>
  <c r="AN338" i="31" s="1"/>
  <c r="AT338" i="31" s="1"/>
  <c r="AO274" i="31"/>
  <c r="AN274" i="31" s="1"/>
  <c r="AT274" i="31" s="1"/>
  <c r="AO210" i="31"/>
  <c r="AN210" i="31" s="1"/>
  <c r="AT210" i="31" s="1"/>
  <c r="AO146" i="31"/>
  <c r="AN146" i="31" s="1"/>
  <c r="AT146" i="31" s="1"/>
  <c r="AO82" i="31"/>
  <c r="AN82" i="31" s="1"/>
  <c r="AT82" i="31" s="1"/>
  <c r="AO36" i="31"/>
  <c r="AT36" i="31" s="1"/>
  <c r="AO497" i="31"/>
  <c r="AN497" i="31" s="1"/>
  <c r="AT497" i="31" s="1"/>
  <c r="AO433" i="31"/>
  <c r="AN433" i="31" s="1"/>
  <c r="AT433" i="31" s="1"/>
  <c r="AO369" i="31"/>
  <c r="AN369" i="31" s="1"/>
  <c r="AT369" i="31" s="1"/>
  <c r="AO305" i="31"/>
  <c r="AN305" i="31" s="1"/>
  <c r="AT305" i="31" s="1"/>
  <c r="AO241" i="31"/>
  <c r="AN241" i="31" s="1"/>
  <c r="AT241" i="31" s="1"/>
  <c r="AO177" i="31"/>
  <c r="AN177" i="31" s="1"/>
  <c r="AT177" i="31" s="1"/>
  <c r="AO113" i="31"/>
  <c r="AN113" i="31" s="1"/>
  <c r="AT113" i="31" s="1"/>
  <c r="AO49" i="31"/>
  <c r="AN49" i="31" s="1"/>
  <c r="AT49" i="31" s="1"/>
  <c r="AO448" i="31"/>
  <c r="AN448" i="31" s="1"/>
  <c r="AT448" i="31" s="1"/>
  <c r="AO384" i="31"/>
  <c r="AN384" i="31" s="1"/>
  <c r="AT384" i="31" s="1"/>
  <c r="AO320" i="31"/>
  <c r="AN320" i="31" s="1"/>
  <c r="AT320" i="31" s="1"/>
  <c r="AO256" i="31"/>
  <c r="AN256" i="31" s="1"/>
  <c r="AT256" i="31" s="1"/>
  <c r="AO192" i="31"/>
  <c r="AN192" i="31" s="1"/>
  <c r="AT192" i="31" s="1"/>
  <c r="AO128" i="31"/>
  <c r="AN128" i="31" s="1"/>
  <c r="AT128" i="31" s="1"/>
  <c r="AO64" i="31"/>
  <c r="AN64" i="31" s="1"/>
  <c r="AT64" i="31" s="1"/>
  <c r="AO463" i="31"/>
  <c r="AN463" i="31" s="1"/>
  <c r="AT463" i="31" s="1"/>
  <c r="AO399" i="31"/>
  <c r="AN399" i="31" s="1"/>
  <c r="AT399" i="31" s="1"/>
  <c r="AO335" i="31"/>
  <c r="AN335" i="31" s="1"/>
  <c r="AT335" i="31" s="1"/>
  <c r="AO271" i="31"/>
  <c r="AN271" i="31" s="1"/>
  <c r="AT271" i="31" s="1"/>
  <c r="AO207" i="31"/>
  <c r="AN207" i="31" s="1"/>
  <c r="AT207" i="31" s="1"/>
  <c r="AO143" i="31"/>
  <c r="AN143" i="31" s="1"/>
  <c r="AT143" i="31" s="1"/>
  <c r="AO79" i="31"/>
  <c r="AN79" i="31" s="1"/>
  <c r="AT79" i="31" s="1"/>
  <c r="AO25" i="31"/>
  <c r="AT25" i="31" s="1"/>
  <c r="AO502" i="31"/>
  <c r="AN502" i="31" s="1"/>
  <c r="AT502" i="31" s="1"/>
  <c r="AO438" i="31"/>
  <c r="AN438" i="31" s="1"/>
  <c r="AT438" i="31" s="1"/>
  <c r="AO374" i="31"/>
  <c r="AN374" i="31" s="1"/>
  <c r="AT374" i="31" s="1"/>
  <c r="AO310" i="31"/>
  <c r="AN310" i="31" s="1"/>
  <c r="AT310" i="31" s="1"/>
  <c r="AO246" i="31"/>
  <c r="AN246" i="31" s="1"/>
  <c r="AT246" i="31" s="1"/>
  <c r="AO182" i="31"/>
  <c r="AN182" i="31" s="1"/>
  <c r="AT182" i="31" s="1"/>
  <c r="AO118" i="31"/>
  <c r="AN118" i="31" s="1"/>
  <c r="AT118" i="31" s="1"/>
  <c r="AO54" i="31"/>
  <c r="AN54" i="31" s="1"/>
  <c r="AT54" i="31" s="1"/>
  <c r="AO8" i="31"/>
  <c r="AO469" i="31"/>
  <c r="AN469" i="31" s="1"/>
  <c r="AT469" i="31" s="1"/>
  <c r="AO405" i="31"/>
  <c r="AN405" i="31" s="1"/>
  <c r="AT405" i="31" s="1"/>
  <c r="AO341" i="31"/>
  <c r="AN341" i="31" s="1"/>
  <c r="AT341" i="31" s="1"/>
  <c r="AO277" i="31"/>
  <c r="AN277" i="31" s="1"/>
  <c r="AT277" i="31" s="1"/>
  <c r="AO213" i="31"/>
  <c r="AN213" i="31" s="1"/>
  <c r="AT213" i="31" s="1"/>
  <c r="AO149" i="31"/>
  <c r="AN149" i="31" s="1"/>
  <c r="AT149" i="31" s="1"/>
  <c r="AO85" i="31"/>
  <c r="AN85" i="31" s="1"/>
  <c r="AT85" i="31" s="1"/>
  <c r="AO458" i="31"/>
  <c r="AN458" i="31" s="1"/>
  <c r="AT458" i="31" s="1"/>
  <c r="AO394" i="31"/>
  <c r="AN394" i="31" s="1"/>
  <c r="AT394" i="31" s="1"/>
  <c r="AO330" i="31"/>
  <c r="AN330" i="31" s="1"/>
  <c r="AT330" i="31" s="1"/>
  <c r="AO266" i="31"/>
  <c r="AN266" i="31" s="1"/>
  <c r="AT266" i="31" s="1"/>
  <c r="AO202" i="31"/>
  <c r="AN202" i="31" s="1"/>
  <c r="AT202" i="31" s="1"/>
  <c r="AO138" i="31"/>
  <c r="AN138" i="31" s="1"/>
  <c r="AT138" i="31" s="1"/>
  <c r="AO74" i="31"/>
  <c r="AN74" i="31" s="1"/>
  <c r="AT74" i="31" s="1"/>
  <c r="AO34" i="31"/>
  <c r="AT34" i="31" s="1"/>
  <c r="AO489" i="31"/>
  <c r="AN489" i="31" s="1"/>
  <c r="AT489" i="31" s="1"/>
  <c r="AO425" i="31"/>
  <c r="AN425" i="31" s="1"/>
  <c r="AT425" i="31" s="1"/>
  <c r="AO361" i="31"/>
  <c r="AN361" i="31" s="1"/>
  <c r="AT361" i="31" s="1"/>
  <c r="AO297" i="31"/>
  <c r="AN297" i="31" s="1"/>
  <c r="AT297" i="31" s="1"/>
  <c r="AO233" i="31"/>
  <c r="AN233" i="31" s="1"/>
  <c r="AT233" i="31" s="1"/>
  <c r="AO169" i="31"/>
  <c r="AN169" i="31" s="1"/>
  <c r="AT169" i="31" s="1"/>
  <c r="AO105" i="31"/>
  <c r="AN105" i="31" s="1"/>
  <c r="AT105" i="31" s="1"/>
  <c r="AO504" i="31"/>
  <c r="AN504" i="31" s="1"/>
  <c r="AT504" i="31" s="1"/>
  <c r="AO440" i="31"/>
  <c r="AN440" i="31" s="1"/>
  <c r="AT440" i="31" s="1"/>
  <c r="AO376" i="31"/>
  <c r="AN376" i="31" s="1"/>
  <c r="AT376" i="31" s="1"/>
  <c r="AO312" i="31"/>
  <c r="AN312" i="31" s="1"/>
  <c r="AT312" i="31" s="1"/>
  <c r="AO248" i="31"/>
  <c r="AN248" i="31" s="1"/>
  <c r="AT248" i="31" s="1"/>
  <c r="AO184" i="31"/>
  <c r="AN184" i="31" s="1"/>
  <c r="AT184" i="31" s="1"/>
  <c r="AO120" i="31"/>
  <c r="AN120" i="31" s="1"/>
  <c r="AT120" i="31" s="1"/>
  <c r="AO56" i="31"/>
  <c r="AN56" i="31" s="1"/>
  <c r="AT56" i="31" s="1"/>
  <c r="AO455" i="31"/>
  <c r="AN455" i="31" s="1"/>
  <c r="AT455" i="31" s="1"/>
  <c r="AO391" i="31"/>
  <c r="AN391" i="31" s="1"/>
  <c r="AT391" i="31" s="1"/>
  <c r="AO327" i="31"/>
  <c r="AN327" i="31" s="1"/>
  <c r="AT327" i="31" s="1"/>
  <c r="AO263" i="31"/>
  <c r="AN263" i="31" s="1"/>
  <c r="AT263" i="31" s="1"/>
  <c r="AO199" i="31"/>
  <c r="AN199" i="31" s="1"/>
  <c r="AT199" i="31" s="1"/>
  <c r="AO135" i="31"/>
  <c r="AN135" i="31" s="1"/>
  <c r="AT135" i="31" s="1"/>
  <c r="AO71" i="31"/>
  <c r="AN71" i="31" s="1"/>
  <c r="AT71" i="31" s="1"/>
  <c r="AO23" i="31"/>
  <c r="AT23" i="31" s="1"/>
  <c r="AO494" i="31"/>
  <c r="AN494" i="31" s="1"/>
  <c r="AT494" i="31" s="1"/>
  <c r="AO430" i="31"/>
  <c r="AN430" i="31" s="1"/>
  <c r="AT430" i="31" s="1"/>
  <c r="AO366" i="31"/>
  <c r="AN366" i="31" s="1"/>
  <c r="AT366" i="31" s="1"/>
  <c r="AO302" i="31"/>
  <c r="AN302" i="31" s="1"/>
  <c r="AT302" i="31" s="1"/>
  <c r="AO238" i="31"/>
  <c r="AN238" i="31" s="1"/>
  <c r="AT238" i="31" s="1"/>
  <c r="AO174" i="31"/>
  <c r="AN174" i="31" s="1"/>
  <c r="AT174" i="31" s="1"/>
  <c r="AO110" i="31"/>
  <c r="AN110" i="31" s="1"/>
  <c r="AT110" i="31" s="1"/>
  <c r="AO46" i="31"/>
  <c r="AN46" i="31" s="1"/>
  <c r="AT46" i="31" s="1"/>
  <c r="AO6" i="31"/>
  <c r="AO461" i="31"/>
  <c r="AN461" i="31" s="1"/>
  <c r="AT461" i="31" s="1"/>
  <c r="AO397" i="31"/>
  <c r="AN397" i="31" s="1"/>
  <c r="AT397" i="31" s="1"/>
  <c r="AO333" i="31"/>
  <c r="AN333" i="31" s="1"/>
  <c r="AT333" i="31" s="1"/>
  <c r="AO269" i="31"/>
  <c r="AN269" i="31" s="1"/>
  <c r="AT269" i="31" s="1"/>
  <c r="AO205" i="31"/>
  <c r="AN205" i="31" s="1"/>
  <c r="AT205" i="31" s="1"/>
  <c r="AO141" i="31"/>
  <c r="AN141" i="31" s="1"/>
  <c r="AT141" i="31" s="1"/>
  <c r="AO77" i="31"/>
  <c r="AN77" i="31" s="1"/>
  <c r="AT77" i="31" s="1"/>
  <c r="AN40" i="15"/>
  <c r="AO37" i="15"/>
  <c r="AN41" i="15"/>
  <c r="AO26" i="15"/>
  <c r="AN42" i="15"/>
  <c r="AN31" i="15"/>
  <c r="AN29" i="15"/>
  <c r="AN38" i="15"/>
  <c r="AN25" i="15"/>
  <c r="AN28" i="15"/>
  <c r="AR212" i="15"/>
  <c r="AV212" i="15" s="1"/>
  <c r="AZ212" i="15" s="1"/>
  <c r="BD212" i="15" s="1"/>
  <c r="BH212" i="15" s="1"/>
  <c r="BL212" i="15" s="1"/>
  <c r="AT212" i="15"/>
  <c r="AX212" i="15" s="1"/>
  <c r="BB212" i="15" s="1"/>
  <c r="BF212" i="15" s="1"/>
  <c r="BJ212" i="15" s="1"/>
  <c r="BN212" i="15" s="1"/>
  <c r="AS212" i="15"/>
  <c r="AW212" i="15" s="1"/>
  <c r="BA212" i="15" s="1"/>
  <c r="BE212" i="15" s="1"/>
  <c r="BI212" i="15" s="1"/>
  <c r="BM212" i="15" s="1"/>
  <c r="AO30" i="15"/>
  <c r="AO35" i="15"/>
  <c r="AO29" i="15"/>
  <c r="AN35" i="15"/>
  <c r="AN37" i="15"/>
  <c r="AO34" i="15"/>
  <c r="AO42" i="15"/>
  <c r="AR217" i="15"/>
  <c r="AV217" i="15" s="1"/>
  <c r="AZ217" i="15" s="1"/>
  <c r="BD217" i="15" s="1"/>
  <c r="BH217" i="15" s="1"/>
  <c r="BL217" i="15" s="1"/>
  <c r="AS217" i="15"/>
  <c r="AW217" i="15" s="1"/>
  <c r="BA217" i="15" s="1"/>
  <c r="BE217" i="15" s="1"/>
  <c r="BI217" i="15" s="1"/>
  <c r="BM217" i="15" s="1"/>
  <c r="AT217" i="15"/>
  <c r="AX217" i="15" s="1"/>
  <c r="BB217" i="15" s="1"/>
  <c r="BF217" i="15" s="1"/>
  <c r="BJ217" i="15" s="1"/>
  <c r="BN217" i="15" s="1"/>
  <c r="AN34" i="15"/>
  <c r="AR207" i="15"/>
  <c r="AV207" i="15" s="1"/>
  <c r="AZ207" i="15" s="1"/>
  <c r="BD207" i="15" s="1"/>
  <c r="BH207" i="15" s="1"/>
  <c r="BL207" i="15" s="1"/>
  <c r="AT207" i="15"/>
  <c r="AX207" i="15" s="1"/>
  <c r="BB207" i="15" s="1"/>
  <c r="BF207" i="15" s="1"/>
  <c r="BJ207" i="15" s="1"/>
  <c r="BN207" i="15" s="1"/>
  <c r="AS207" i="15"/>
  <c r="AW207" i="15" s="1"/>
  <c r="BA207" i="15" s="1"/>
  <c r="BE207" i="15" s="1"/>
  <c r="BI207" i="15" s="1"/>
  <c r="BM207" i="15" s="1"/>
  <c r="AN36" i="15"/>
  <c r="AT209" i="15"/>
  <c r="AX209" i="15" s="1"/>
  <c r="BB209" i="15" s="1"/>
  <c r="BF209" i="15" s="1"/>
  <c r="BJ209" i="15" s="1"/>
  <c r="BN209" i="15" s="1"/>
  <c r="AR209" i="15"/>
  <c r="AV209" i="15" s="1"/>
  <c r="AZ209" i="15" s="1"/>
  <c r="BD209" i="15" s="1"/>
  <c r="BH209" i="15" s="1"/>
  <c r="BL209" i="15" s="1"/>
  <c r="AS209" i="15"/>
  <c r="AW209" i="15" s="1"/>
  <c r="BA209" i="15" s="1"/>
  <c r="BE209" i="15" s="1"/>
  <c r="BI209" i="15" s="1"/>
  <c r="BM209" i="15" s="1"/>
  <c r="AT205" i="15"/>
  <c r="AX205" i="15" s="1"/>
  <c r="BB205" i="15" s="1"/>
  <c r="BF205" i="15" s="1"/>
  <c r="BJ205" i="15" s="1"/>
  <c r="BN205" i="15" s="1"/>
  <c r="AS205" i="15"/>
  <c r="AW205" i="15" s="1"/>
  <c r="BA205" i="15" s="1"/>
  <c r="BE205" i="15" s="1"/>
  <c r="BI205" i="15" s="1"/>
  <c r="BM205" i="15" s="1"/>
  <c r="AR205" i="15"/>
  <c r="AV205" i="15" s="1"/>
  <c r="AZ205" i="15" s="1"/>
  <c r="BD205" i="15" s="1"/>
  <c r="BH205" i="15" s="1"/>
  <c r="BL205" i="15" s="1"/>
  <c r="AO40" i="15"/>
  <c r="AR202" i="15"/>
  <c r="AV202" i="15" s="1"/>
  <c r="AZ202" i="15" s="1"/>
  <c r="BD202" i="15" s="1"/>
  <c r="BH202" i="15" s="1"/>
  <c r="BL202" i="15" s="1"/>
  <c r="AT202" i="15"/>
  <c r="AX202" i="15" s="1"/>
  <c r="BB202" i="15" s="1"/>
  <c r="BF202" i="15" s="1"/>
  <c r="BJ202" i="15" s="1"/>
  <c r="BN202" i="15" s="1"/>
  <c r="AS202" i="15"/>
  <c r="AW202" i="15" s="1"/>
  <c r="BA202" i="15" s="1"/>
  <c r="BE202" i="15" s="1"/>
  <c r="BI202" i="15" s="1"/>
  <c r="BM202" i="15" s="1"/>
  <c r="AN30" i="15"/>
  <c r="AT215" i="15"/>
  <c r="AX215" i="15" s="1"/>
  <c r="BB215" i="15" s="1"/>
  <c r="BF215" i="15" s="1"/>
  <c r="BJ215" i="15" s="1"/>
  <c r="BN215" i="15" s="1"/>
  <c r="AR215" i="15"/>
  <c r="AV215" i="15" s="1"/>
  <c r="AZ215" i="15" s="1"/>
  <c r="BD215" i="15" s="1"/>
  <c r="BH215" i="15" s="1"/>
  <c r="BL215" i="15" s="1"/>
  <c r="AS215" i="15"/>
  <c r="AW215" i="15" s="1"/>
  <c r="BA215" i="15" s="1"/>
  <c r="BE215" i="15" s="1"/>
  <c r="BI215" i="15" s="1"/>
  <c r="BM215" i="15" s="1"/>
  <c r="AS203" i="15"/>
  <c r="AW203" i="15" s="1"/>
  <c r="BA203" i="15" s="1"/>
  <c r="BE203" i="15" s="1"/>
  <c r="BI203" i="15" s="1"/>
  <c r="BM203" i="15" s="1"/>
  <c r="AT203" i="15"/>
  <c r="AX203" i="15" s="1"/>
  <c r="BB203" i="15" s="1"/>
  <c r="BF203" i="15" s="1"/>
  <c r="BJ203" i="15" s="1"/>
  <c r="BN203" i="15" s="1"/>
  <c r="AR203" i="15"/>
  <c r="AV203" i="15" s="1"/>
  <c r="AZ203" i="15" s="1"/>
  <c r="BD203" i="15" s="1"/>
  <c r="BH203" i="15" s="1"/>
  <c r="BL203" i="15" s="1"/>
  <c r="AS211" i="15"/>
  <c r="AW211" i="15" s="1"/>
  <c r="BA211" i="15" s="1"/>
  <c r="BE211" i="15" s="1"/>
  <c r="BI211" i="15" s="1"/>
  <c r="BM211" i="15" s="1"/>
  <c r="AT211" i="15"/>
  <c r="AX211" i="15" s="1"/>
  <c r="BB211" i="15" s="1"/>
  <c r="BF211" i="15" s="1"/>
  <c r="BJ211" i="15" s="1"/>
  <c r="BN211" i="15" s="1"/>
  <c r="AR211" i="15"/>
  <c r="AV211" i="15" s="1"/>
  <c r="AZ211" i="15" s="1"/>
  <c r="BD211" i="15" s="1"/>
  <c r="BH211" i="15" s="1"/>
  <c r="BL211" i="15" s="1"/>
  <c r="AS206" i="15"/>
  <c r="AW206" i="15" s="1"/>
  <c r="BA206" i="15" s="1"/>
  <c r="BE206" i="15" s="1"/>
  <c r="BI206" i="15" s="1"/>
  <c r="BM206" i="15" s="1"/>
  <c r="AR206" i="15"/>
  <c r="AV206" i="15" s="1"/>
  <c r="AZ206" i="15" s="1"/>
  <c r="BD206" i="15" s="1"/>
  <c r="BH206" i="15" s="1"/>
  <c r="BL206" i="15" s="1"/>
  <c r="AT206" i="15"/>
  <c r="AX206" i="15" s="1"/>
  <c r="BB206" i="15" s="1"/>
  <c r="BF206" i="15" s="1"/>
  <c r="BJ206" i="15" s="1"/>
  <c r="BN206" i="15" s="1"/>
  <c r="AO31" i="15"/>
  <c r="AN32" i="15"/>
  <c r="AN26" i="15"/>
  <c r="AS214" i="15"/>
  <c r="AW214" i="15" s="1"/>
  <c r="BA214" i="15" s="1"/>
  <c r="BE214" i="15" s="1"/>
  <c r="BI214" i="15" s="1"/>
  <c r="BM214" i="15" s="1"/>
  <c r="AR214" i="15"/>
  <c r="AV214" i="15" s="1"/>
  <c r="AZ214" i="15" s="1"/>
  <c r="BD214" i="15" s="1"/>
  <c r="BH214" i="15" s="1"/>
  <c r="BL214" i="15" s="1"/>
  <c r="AT214" i="15"/>
  <c r="AX214" i="15" s="1"/>
  <c r="BB214" i="15" s="1"/>
  <c r="BF214" i="15" s="1"/>
  <c r="BJ214" i="15" s="1"/>
  <c r="BN214" i="15" s="1"/>
  <c r="AS208" i="15"/>
  <c r="AW208" i="15" s="1"/>
  <c r="BA208" i="15" s="1"/>
  <c r="BE208" i="15" s="1"/>
  <c r="BI208" i="15" s="1"/>
  <c r="BM208" i="15" s="1"/>
  <c r="AT208" i="15"/>
  <c r="AX208" i="15" s="1"/>
  <c r="BB208" i="15" s="1"/>
  <c r="BF208" i="15" s="1"/>
  <c r="BJ208" i="15" s="1"/>
  <c r="BN208" i="15" s="1"/>
  <c r="AR208" i="15"/>
  <c r="AV208" i="15" s="1"/>
  <c r="AZ208" i="15" s="1"/>
  <c r="BD208" i="15" s="1"/>
  <c r="BH208" i="15" s="1"/>
  <c r="BL208" i="15" s="1"/>
  <c r="AT219" i="15"/>
  <c r="AX219" i="15" s="1"/>
  <c r="BB219" i="15" s="1"/>
  <c r="BF219" i="15" s="1"/>
  <c r="BJ219" i="15" s="1"/>
  <c r="BN219" i="15" s="1"/>
  <c r="AS219" i="15"/>
  <c r="AW219" i="15" s="1"/>
  <c r="BA219" i="15" s="1"/>
  <c r="BE219" i="15" s="1"/>
  <c r="BI219" i="15" s="1"/>
  <c r="BM219" i="15" s="1"/>
  <c r="AR219" i="15"/>
  <c r="AV219" i="15" s="1"/>
  <c r="AZ219" i="15" s="1"/>
  <c r="BD219" i="15" s="1"/>
  <c r="BH219" i="15" s="1"/>
  <c r="BL219" i="15" s="1"/>
  <c r="AO28" i="15"/>
  <c r="AR218" i="15"/>
  <c r="AV218" i="15" s="1"/>
  <c r="AZ218" i="15" s="1"/>
  <c r="BD218" i="15" s="1"/>
  <c r="BH218" i="15" s="1"/>
  <c r="BL218" i="15" s="1"/>
  <c r="AS218" i="15"/>
  <c r="AW218" i="15" s="1"/>
  <c r="BA218" i="15" s="1"/>
  <c r="BE218" i="15" s="1"/>
  <c r="BI218" i="15" s="1"/>
  <c r="BM218" i="15" s="1"/>
  <c r="AT218" i="15"/>
  <c r="AX218" i="15" s="1"/>
  <c r="BB218" i="15" s="1"/>
  <c r="BF218" i="15" s="1"/>
  <c r="BJ218" i="15" s="1"/>
  <c r="BN218" i="15" s="1"/>
  <c r="AO36" i="15"/>
  <c r="AO38" i="15"/>
  <c r="AO32" i="15"/>
  <c r="AO25" i="15"/>
  <c r="AR213" i="15"/>
  <c r="AV213" i="15" s="1"/>
  <c r="AZ213" i="15" s="1"/>
  <c r="BD213" i="15" s="1"/>
  <c r="BH213" i="15" s="1"/>
  <c r="BL213" i="15" s="1"/>
  <c r="AS213" i="15"/>
  <c r="AW213" i="15" s="1"/>
  <c r="BA213" i="15" s="1"/>
  <c r="BE213" i="15" s="1"/>
  <c r="BI213" i="15" s="1"/>
  <c r="BM213" i="15" s="1"/>
  <c r="AT213" i="15"/>
  <c r="AX213" i="15" s="1"/>
  <c r="BB213" i="15" s="1"/>
  <c r="BF213" i="15" s="1"/>
  <c r="BJ213" i="15" s="1"/>
  <c r="BN213" i="15" s="1"/>
  <c r="DC68" i="15"/>
  <c r="E76" i="15" s="1"/>
  <c r="E78" i="15" s="1"/>
  <c r="E80" i="15" s="1"/>
  <c r="E82" i="15" s="1"/>
  <c r="E66" i="15" s="1"/>
  <c r="DC66" i="15"/>
  <c r="C76" i="15" s="1"/>
  <c r="C78" i="15" s="1"/>
  <c r="C80" i="15" s="1"/>
  <c r="C82" i="15" s="1"/>
  <c r="C68" i="15"/>
  <c r="A64" i="15" s="1"/>
  <c r="D64" i="15" s="1"/>
  <c r="E64" i="15" s="1"/>
  <c r="D68" i="15"/>
  <c r="C74" i="15" s="1"/>
  <c r="AT8" i="31" l="1"/>
  <c r="AS8" i="31" s="1"/>
  <c r="AT6" i="31"/>
  <c r="AS6" i="31" s="1"/>
  <c r="AT3" i="31"/>
  <c r="AT5" i="31"/>
  <c r="AT7" i="31"/>
  <c r="AT4" i="31"/>
  <c r="AT9" i="31"/>
  <c r="AT2" i="31"/>
  <c r="AN53" i="15"/>
  <c r="AO53" i="15"/>
  <c r="AO61" i="15"/>
  <c r="AO44" i="15"/>
  <c r="AN57" i="15"/>
  <c r="AO47" i="15"/>
  <c r="AN50" i="15"/>
  <c r="AO49" i="15"/>
  <c r="AN45" i="15"/>
  <c r="AN51" i="15"/>
  <c r="AO54" i="15"/>
  <c r="AN54" i="15"/>
  <c r="AO60" i="15"/>
  <c r="AO50" i="15"/>
  <c r="AN48" i="15"/>
  <c r="AO55" i="15"/>
  <c r="AO48" i="15"/>
  <c r="AN49" i="15"/>
  <c r="AN55" i="15"/>
  <c r="AN60" i="15"/>
  <c r="AN61" i="15"/>
  <c r="AO51" i="15"/>
  <c r="AO56" i="15"/>
  <c r="AO59" i="15"/>
  <c r="AN59" i="15"/>
  <c r="AN44" i="15"/>
  <c r="AN56" i="15"/>
  <c r="AO45" i="15"/>
  <c r="AO57" i="15"/>
  <c r="AN47" i="15"/>
  <c r="C66" i="15"/>
  <c r="B73" i="15" s="1"/>
  <c r="D66" i="15"/>
  <c r="C73" i="15" s="1"/>
  <c r="C64" i="15"/>
  <c r="B74" i="15"/>
  <c r="AS7" i="31" l="1"/>
  <c r="AS3" i="31"/>
  <c r="AT543" i="31"/>
  <c r="AS2" i="31"/>
  <c r="AS9" i="31"/>
  <c r="AS4" i="31"/>
  <c r="AS5" i="31"/>
  <c r="A62" i="15"/>
  <c r="D62" i="15" s="1"/>
  <c r="E62" i="15" s="1"/>
  <c r="M10" i="15" l="1"/>
  <c r="AU518" i="31"/>
  <c r="AU461" i="31"/>
  <c r="AU489" i="31"/>
  <c r="AU463" i="31"/>
  <c r="AS62" i="31"/>
  <c r="AU90" i="31"/>
  <c r="AU144" i="31"/>
  <c r="AU206" i="31"/>
  <c r="AU234" i="31"/>
  <c r="AU224" i="31"/>
  <c r="AU222" i="31"/>
  <c r="AU250" i="31"/>
  <c r="AU240" i="31"/>
  <c r="AU107" i="31"/>
  <c r="AU67" i="31"/>
  <c r="AU123" i="31"/>
  <c r="AU179" i="31"/>
  <c r="AU515" i="31"/>
  <c r="AU494" i="31"/>
  <c r="AS85" i="31"/>
  <c r="AU113" i="31"/>
  <c r="AS87" i="31"/>
  <c r="AU229" i="31"/>
  <c r="AU257" i="31"/>
  <c r="AU231" i="31"/>
  <c r="AU309" i="31"/>
  <c r="AU337" i="31"/>
  <c r="AU247" i="31"/>
  <c r="AU325" i="31"/>
  <c r="AU353" i="31"/>
  <c r="AU324" i="31"/>
  <c r="AU316" i="31"/>
  <c r="AU372" i="31"/>
  <c r="AU428" i="31"/>
  <c r="AU513" i="31"/>
  <c r="AS23" i="31"/>
  <c r="AU149" i="31"/>
  <c r="AU177" i="31"/>
  <c r="AU151" i="31"/>
  <c r="AU293" i="31"/>
  <c r="AU321" i="31"/>
  <c r="AU295" i="31"/>
  <c r="AU373" i="31"/>
  <c r="AU401" i="31"/>
  <c r="AU311" i="31"/>
  <c r="AU389" i="31"/>
  <c r="AU417" i="31"/>
  <c r="AU292" i="31"/>
  <c r="AU284" i="31"/>
  <c r="AU340" i="31"/>
  <c r="AU396" i="31"/>
  <c r="AU535" i="31"/>
  <c r="AS71" i="31"/>
  <c r="AU213" i="31"/>
  <c r="AU241" i="31"/>
  <c r="AU215" i="31"/>
  <c r="AU357" i="31"/>
  <c r="AU385" i="31"/>
  <c r="AU359" i="31"/>
  <c r="AU437" i="31"/>
  <c r="AU465" i="31"/>
  <c r="AU375" i="31"/>
  <c r="AU453" i="31"/>
  <c r="AU481" i="31"/>
  <c r="AU260" i="31"/>
  <c r="AU252" i="31"/>
  <c r="AU308" i="31"/>
  <c r="AU364" i="31"/>
  <c r="AU517" i="31"/>
  <c r="AS135" i="31"/>
  <c r="AU277" i="31"/>
  <c r="AU305" i="31"/>
  <c r="AU279" i="31"/>
  <c r="AU421" i="31"/>
  <c r="AU449" i="31"/>
  <c r="AU423" i="31"/>
  <c r="AU501" i="31"/>
  <c r="AU439" i="31"/>
  <c r="AU228" i="31"/>
  <c r="AU220" i="31"/>
  <c r="AU276" i="31"/>
  <c r="AU332" i="31"/>
  <c r="AU537" i="31"/>
  <c r="AU199" i="31"/>
  <c r="AU341" i="31"/>
  <c r="AU369" i="31"/>
  <c r="AU343" i="31"/>
  <c r="AU485" i="31"/>
  <c r="AU487" i="31"/>
  <c r="AS37" i="31"/>
  <c r="AU50" i="31"/>
  <c r="AU503" i="31"/>
  <c r="AU41" i="31"/>
  <c r="AU66" i="31"/>
  <c r="AU196" i="31"/>
  <c r="AU188" i="31"/>
  <c r="AU244" i="31"/>
  <c r="AU300" i="31"/>
  <c r="AU529" i="31"/>
  <c r="AU312" i="31"/>
  <c r="AU374" i="31"/>
  <c r="AU402" i="31"/>
  <c r="AU456" i="31"/>
  <c r="AS13" i="31"/>
  <c r="AS109" i="31"/>
  <c r="AU137" i="31"/>
  <c r="AS47" i="31"/>
  <c r="AS461" i="31"/>
  <c r="AS489" i="31"/>
  <c r="AS463" i="31"/>
  <c r="AU62" i="31"/>
  <c r="AS90" i="31"/>
  <c r="AS144" i="31"/>
  <c r="AS206" i="31"/>
  <c r="AS234" i="31"/>
  <c r="AS224" i="31"/>
  <c r="AS222" i="31"/>
  <c r="AS250" i="31"/>
  <c r="AS240" i="31"/>
  <c r="AS107" i="31"/>
  <c r="AS67" i="31"/>
  <c r="AS123" i="31"/>
  <c r="AS179" i="31"/>
  <c r="AS515" i="31"/>
  <c r="AS494" i="31"/>
  <c r="AU85" i="31"/>
  <c r="AS113" i="31"/>
  <c r="AU87" i="31"/>
  <c r="AS229" i="31"/>
  <c r="AS257" i="31"/>
  <c r="AS231" i="31"/>
  <c r="AS309" i="31"/>
  <c r="AS337" i="31"/>
  <c r="AS247" i="31"/>
  <c r="AS325" i="31"/>
  <c r="AS353" i="31"/>
  <c r="AS324" i="31"/>
  <c r="AS316" i="31"/>
  <c r="AS372" i="31"/>
  <c r="AS428" i="31"/>
  <c r="AS513" i="31"/>
  <c r="AU23" i="31"/>
  <c r="AS149" i="31"/>
  <c r="AS177" i="31"/>
  <c r="AS151" i="31"/>
  <c r="AS293" i="31"/>
  <c r="AS321" i="31"/>
  <c r="AS295" i="31"/>
  <c r="AS373" i="31"/>
  <c r="AS401" i="31"/>
  <c r="AS311" i="31"/>
  <c r="AS389" i="31"/>
  <c r="AS417" i="31"/>
  <c r="AS292" i="31"/>
  <c r="AS284" i="31"/>
  <c r="AS340" i="31"/>
  <c r="AS396" i="31"/>
  <c r="AS535" i="31"/>
  <c r="AU71" i="31"/>
  <c r="AS213" i="31"/>
  <c r="AS241" i="31"/>
  <c r="AS215" i="31"/>
  <c r="AS357" i="31"/>
  <c r="AS385" i="31"/>
  <c r="AS359" i="31"/>
  <c r="AS437" i="31"/>
  <c r="AS465" i="31"/>
  <c r="AS375" i="31"/>
  <c r="AS453" i="31"/>
  <c r="AS481" i="31"/>
  <c r="AS260" i="31"/>
  <c r="AS252" i="31"/>
  <c r="AS308" i="31"/>
  <c r="AS364" i="31"/>
  <c r="AS517" i="31"/>
  <c r="AU135" i="31"/>
  <c r="AS277" i="31"/>
  <c r="AS305" i="31"/>
  <c r="AS279" i="31"/>
  <c r="AS421" i="31"/>
  <c r="AS449" i="31"/>
  <c r="AS423" i="31"/>
  <c r="AS501" i="31"/>
  <c r="AS439" i="31"/>
  <c r="AS228" i="31"/>
  <c r="AS220" i="31"/>
  <c r="AS276" i="31"/>
  <c r="AS332" i="31"/>
  <c r="AS537" i="31"/>
  <c r="AS199" i="31"/>
  <c r="AS341" i="31"/>
  <c r="AS369" i="31"/>
  <c r="AS343" i="31"/>
  <c r="AS485" i="31"/>
  <c r="AS487" i="31"/>
  <c r="AU37" i="31"/>
  <c r="AS50" i="31"/>
  <c r="AS503" i="31"/>
  <c r="AS41" i="31"/>
  <c r="AS66" i="31"/>
  <c r="AS196" i="31"/>
  <c r="AS188" i="31"/>
  <c r="AS244" i="31"/>
  <c r="AS300" i="31"/>
  <c r="AS529" i="31"/>
  <c r="AS312" i="31"/>
  <c r="AS374" i="31"/>
  <c r="AS402" i="31"/>
  <c r="AS456" i="31"/>
  <c r="AU430" i="31"/>
  <c r="AU458" i="31"/>
  <c r="AU49" i="31"/>
  <c r="AU27" i="31"/>
  <c r="AU165" i="31"/>
  <c r="AU193" i="31"/>
  <c r="AU167" i="31"/>
  <c r="AU245" i="31"/>
  <c r="AU273" i="31"/>
  <c r="AU183" i="31"/>
  <c r="AU261" i="31"/>
  <c r="AU289" i="31"/>
  <c r="AU356" i="31"/>
  <c r="AU348" i="31"/>
  <c r="AU404" i="31"/>
  <c r="AU460" i="31"/>
  <c r="AU522" i="31"/>
  <c r="AU455" i="31"/>
  <c r="AS54" i="31"/>
  <c r="AU82" i="31"/>
  <c r="AU136" i="31"/>
  <c r="AU198" i="31"/>
  <c r="AU226" i="31"/>
  <c r="AU280" i="31"/>
  <c r="AU278" i="31"/>
  <c r="AU306" i="31"/>
  <c r="AU296" i="31"/>
  <c r="AU294" i="31"/>
  <c r="AU322" i="31"/>
  <c r="AS68" i="31"/>
  <c r="AS60" i="31"/>
  <c r="AS116" i="31"/>
  <c r="AU172" i="31"/>
  <c r="AU536" i="31"/>
  <c r="AU56" i="31"/>
  <c r="AS118" i="31"/>
  <c r="AU146" i="31"/>
  <c r="AU200" i="31"/>
  <c r="AU262" i="31"/>
  <c r="AU290" i="31"/>
  <c r="AU344" i="31"/>
  <c r="AU342" i="31"/>
  <c r="AU370" i="31"/>
  <c r="AU360" i="31"/>
  <c r="AU358" i="31"/>
  <c r="AU386" i="31"/>
  <c r="AS22" i="31"/>
  <c r="AU26" i="31"/>
  <c r="AS84" i="31"/>
  <c r="AS140" i="31"/>
  <c r="AU528" i="31"/>
  <c r="AU120" i="31"/>
  <c r="AU182" i="31"/>
  <c r="AU210" i="31"/>
  <c r="AU264" i="31"/>
  <c r="AU326" i="31"/>
  <c r="AU354" i="31"/>
  <c r="AU408" i="31"/>
  <c r="AU406" i="31"/>
  <c r="AU434" i="31"/>
  <c r="AU424" i="31"/>
  <c r="AU422" i="31"/>
  <c r="AU450" i="31"/>
  <c r="AU483" i="31"/>
  <c r="AS45" i="31"/>
  <c r="AS52" i="31"/>
  <c r="AS108" i="31"/>
  <c r="AU520" i="31"/>
  <c r="AU184" i="31"/>
  <c r="AU246" i="31"/>
  <c r="AU274" i="31"/>
  <c r="AU328" i="31"/>
  <c r="AU390" i="31"/>
  <c r="AU418" i="31"/>
  <c r="AU472" i="31"/>
  <c r="AU470" i="31"/>
  <c r="AU498" i="31"/>
  <c r="AU488" i="31"/>
  <c r="AU486" i="31"/>
  <c r="AU491" i="31"/>
  <c r="AU451" i="31"/>
  <c r="AU507" i="31"/>
  <c r="AS30" i="31"/>
  <c r="AS76" i="31"/>
  <c r="AU511" i="31"/>
  <c r="AS430" i="31"/>
  <c r="AS458" i="31"/>
  <c r="AS49" i="31"/>
  <c r="AS27" i="31"/>
  <c r="AS165" i="31"/>
  <c r="AS193" i="31"/>
  <c r="AS167" i="31"/>
  <c r="AS245" i="31"/>
  <c r="AS273" i="31"/>
  <c r="AS183" i="31"/>
  <c r="AS261" i="31"/>
  <c r="AS289" i="31"/>
  <c r="AS356" i="31"/>
  <c r="AS348" i="31"/>
  <c r="AS404" i="31"/>
  <c r="AS460" i="31"/>
  <c r="AS522" i="31"/>
  <c r="AS455" i="31"/>
  <c r="AU54" i="31"/>
  <c r="AS82" i="31"/>
  <c r="AS136" i="31"/>
  <c r="AS198" i="31"/>
  <c r="AS226" i="31"/>
  <c r="AS280" i="31"/>
  <c r="AS278" i="31"/>
  <c r="AS306" i="31"/>
  <c r="AS296" i="31"/>
  <c r="AS294" i="31"/>
  <c r="AS322" i="31"/>
  <c r="AU68" i="31"/>
  <c r="AU60" i="31"/>
  <c r="AU116" i="31"/>
  <c r="AS172" i="31"/>
  <c r="AS536" i="31"/>
  <c r="AS56" i="31"/>
  <c r="AU118" i="31"/>
  <c r="AS146" i="31"/>
  <c r="AS200" i="31"/>
  <c r="AS262" i="31"/>
  <c r="AS290" i="31"/>
  <c r="AS344" i="31"/>
  <c r="AS342" i="31"/>
  <c r="AS370" i="31"/>
  <c r="AS360" i="31"/>
  <c r="AS358" i="31"/>
  <c r="AS386" i="31"/>
  <c r="AU22" i="31"/>
  <c r="AS26" i="31"/>
  <c r="AU84" i="31"/>
  <c r="AU140" i="31"/>
  <c r="AS528" i="31"/>
  <c r="AS120" i="31"/>
  <c r="AS182" i="31"/>
  <c r="AS210" i="31"/>
  <c r="AS264" i="31"/>
  <c r="AS326" i="31"/>
  <c r="AS354" i="31"/>
  <c r="AS408" i="31"/>
  <c r="AS406" i="31"/>
  <c r="AS434" i="31"/>
  <c r="AS424" i="31"/>
  <c r="AS422" i="31"/>
  <c r="AS450" i="31"/>
  <c r="AS483" i="31"/>
  <c r="AU45" i="31"/>
  <c r="AU52" i="31"/>
  <c r="AU108" i="31"/>
  <c r="AS520" i="31"/>
  <c r="AS184" i="31"/>
  <c r="AS246" i="31"/>
  <c r="AS274" i="31"/>
  <c r="AS328" i="31"/>
  <c r="AS390" i="31"/>
  <c r="AS418" i="31"/>
  <c r="AS472" i="31"/>
  <c r="AS470" i="31"/>
  <c r="AS498" i="31"/>
  <c r="AS488" i="31"/>
  <c r="AS486" i="31"/>
  <c r="AS491" i="31"/>
  <c r="AS451" i="31"/>
  <c r="AS507" i="31"/>
  <c r="AU30" i="31"/>
  <c r="AU76" i="31"/>
  <c r="AS511" i="31"/>
  <c r="AU391" i="31"/>
  <c r="AS36" i="31"/>
  <c r="AU72" i="31"/>
  <c r="AS134" i="31"/>
  <c r="AU162" i="31"/>
  <c r="AU216" i="31"/>
  <c r="AU214" i="31"/>
  <c r="AU242" i="31"/>
  <c r="AU232" i="31"/>
  <c r="AU230" i="31"/>
  <c r="AU258" i="31"/>
  <c r="AS100" i="31"/>
  <c r="AS92" i="31"/>
  <c r="AU148" i="31"/>
  <c r="AU204" i="31"/>
  <c r="AU526" i="31"/>
  <c r="AU504" i="31"/>
  <c r="AU25" i="31"/>
  <c r="AU157" i="31"/>
  <c r="AU185" i="31"/>
  <c r="AU159" i="31"/>
  <c r="AU301" i="31"/>
  <c r="AU329" i="31"/>
  <c r="AU239" i="31"/>
  <c r="AU317" i="31"/>
  <c r="AU345" i="31"/>
  <c r="AU255" i="31"/>
  <c r="AU331" i="31"/>
  <c r="AU291" i="31"/>
  <c r="AU347" i="31"/>
  <c r="AU403" i="31"/>
  <c r="AU533" i="31"/>
  <c r="AS77" i="31"/>
  <c r="AU105" i="31"/>
  <c r="AS79" i="31"/>
  <c r="AU221" i="31"/>
  <c r="AU249" i="31"/>
  <c r="AU223" i="31"/>
  <c r="AU365" i="31"/>
  <c r="AU393" i="31"/>
  <c r="AU303" i="31"/>
  <c r="AU381" i="31"/>
  <c r="AU409" i="31"/>
  <c r="AU319" i="31"/>
  <c r="AU299" i="31"/>
  <c r="AU259" i="31"/>
  <c r="AU315" i="31"/>
  <c r="AU371" i="31"/>
  <c r="AS141" i="31"/>
  <c r="AU169" i="31"/>
  <c r="AS143" i="31"/>
  <c r="AU285" i="31"/>
  <c r="AU313" i="31"/>
  <c r="AU287" i="31"/>
  <c r="AU429" i="31"/>
  <c r="AU457" i="31"/>
  <c r="AU367" i="31"/>
  <c r="AU445" i="31"/>
  <c r="AU473" i="31"/>
  <c r="AU383" i="31"/>
  <c r="AU267" i="31"/>
  <c r="AU227" i="31"/>
  <c r="AU283" i="31"/>
  <c r="AU339" i="31"/>
  <c r="AU516" i="31"/>
  <c r="AU205" i="31"/>
  <c r="AU233" i="31"/>
  <c r="AU207" i="31"/>
  <c r="AU349" i="31"/>
  <c r="AU377" i="31"/>
  <c r="AU351" i="31"/>
  <c r="AU493" i="31"/>
  <c r="AU431" i="31"/>
  <c r="AU509" i="31"/>
  <c r="AU447" i="31"/>
  <c r="AU235" i="31"/>
  <c r="AU195" i="31"/>
  <c r="AU251" i="31"/>
  <c r="AU307" i="31"/>
  <c r="AU534" i="31"/>
  <c r="AU269" i="31"/>
  <c r="AS391" i="31"/>
  <c r="AU36" i="31"/>
  <c r="AS72" i="31"/>
  <c r="AU134" i="31"/>
  <c r="AS162" i="31"/>
  <c r="AS216" i="31"/>
  <c r="AS214" i="31"/>
  <c r="AS242" i="31"/>
  <c r="AS232" i="31"/>
  <c r="AS230" i="31"/>
  <c r="AS258" i="31"/>
  <c r="AU100" i="31"/>
  <c r="AU92" i="31"/>
  <c r="AS148" i="31"/>
  <c r="AS204" i="31"/>
  <c r="AS526" i="31"/>
  <c r="AS504" i="31"/>
  <c r="AS25" i="31"/>
  <c r="AS157" i="31"/>
  <c r="AS185" i="31"/>
  <c r="AS159" i="31"/>
  <c r="AS301" i="31"/>
  <c r="AS329" i="31"/>
  <c r="AS239" i="31"/>
  <c r="AS317" i="31"/>
  <c r="AS345" i="31"/>
  <c r="AS255" i="31"/>
  <c r="AS331" i="31"/>
  <c r="AS291" i="31"/>
  <c r="AS347" i="31"/>
  <c r="AS403" i="31"/>
  <c r="AS533" i="31"/>
  <c r="AU77" i="31"/>
  <c r="AS105" i="31"/>
  <c r="AU79" i="31"/>
  <c r="AS221" i="31"/>
  <c r="AS249" i="31"/>
  <c r="AS223" i="31"/>
  <c r="AS365" i="31"/>
  <c r="AS393" i="31"/>
  <c r="AS303" i="31"/>
  <c r="AS381" i="31"/>
  <c r="AS409" i="31"/>
  <c r="AS319" i="31"/>
  <c r="AS299" i="31"/>
  <c r="AS259" i="31"/>
  <c r="AS315" i="31"/>
  <c r="AS371" i="31"/>
  <c r="AS525" i="31"/>
  <c r="AU525" i="31" s="1"/>
  <c r="AU141" i="31"/>
  <c r="AS169" i="31"/>
  <c r="AU143" i="31"/>
  <c r="AS285" i="31"/>
  <c r="AS313" i="31"/>
  <c r="AS287" i="31"/>
  <c r="AS429" i="31"/>
  <c r="AS457" i="31"/>
  <c r="AS367" i="31"/>
  <c r="AS445" i="31"/>
  <c r="AS473" i="31"/>
  <c r="AS383" i="31"/>
  <c r="AS267" i="31"/>
  <c r="AS227" i="31"/>
  <c r="AS283" i="31"/>
  <c r="AS339" i="31"/>
  <c r="AS516" i="31"/>
  <c r="AS205" i="31"/>
  <c r="AS233" i="31"/>
  <c r="AS207" i="31"/>
  <c r="AS349" i="31"/>
  <c r="AS377" i="31"/>
  <c r="AS351" i="31"/>
  <c r="AS493" i="31"/>
  <c r="AS431" i="31"/>
  <c r="AS509" i="31"/>
  <c r="AS447" i="31"/>
  <c r="AS235" i="31"/>
  <c r="AS440" i="31"/>
  <c r="AS502" i="31"/>
  <c r="AU93" i="31"/>
  <c r="AS121" i="31"/>
  <c r="AU95" i="31"/>
  <c r="AS237" i="31"/>
  <c r="AS265" i="31"/>
  <c r="AS175" i="31"/>
  <c r="AS253" i="31"/>
  <c r="AS281" i="31"/>
  <c r="AS191" i="31"/>
  <c r="AS363" i="31"/>
  <c r="AS323" i="31"/>
  <c r="AS379" i="31"/>
  <c r="AS435" i="31"/>
  <c r="AS541" i="31"/>
  <c r="AS34" i="31"/>
  <c r="AS64" i="31"/>
  <c r="AU126" i="31"/>
  <c r="AS154" i="31"/>
  <c r="AS208" i="31"/>
  <c r="AS270" i="31"/>
  <c r="AS298" i="31"/>
  <c r="AS288" i="31"/>
  <c r="AS286" i="31"/>
  <c r="AS314" i="31"/>
  <c r="AS304" i="31"/>
  <c r="AS75" i="31"/>
  <c r="AS24" i="31"/>
  <c r="AU24" i="31" s="1"/>
  <c r="AS91" i="31"/>
  <c r="AS147" i="31"/>
  <c r="AS531" i="31"/>
  <c r="AU46" i="31"/>
  <c r="AS74" i="31"/>
  <c r="AS128" i="31"/>
  <c r="AS190" i="31"/>
  <c r="AS218" i="31"/>
  <c r="AS272" i="31"/>
  <c r="AS334" i="31"/>
  <c r="AS362" i="31"/>
  <c r="AS352" i="31"/>
  <c r="AS350" i="31"/>
  <c r="AS378" i="31"/>
  <c r="AS368" i="31"/>
  <c r="AS43" i="31"/>
  <c r="AS510" i="31"/>
  <c r="AS59" i="31"/>
  <c r="AS115" i="31"/>
  <c r="AS523" i="31"/>
  <c r="AU110" i="31"/>
  <c r="AS138" i="31"/>
  <c r="AS192" i="31"/>
  <c r="AS254" i="31"/>
  <c r="AS282" i="31"/>
  <c r="AS336" i="31"/>
  <c r="AS398" i="31"/>
  <c r="AS426" i="31"/>
  <c r="AS416" i="31"/>
  <c r="AS414" i="31"/>
  <c r="AS442" i="31"/>
  <c r="AS432" i="31"/>
  <c r="AU20" i="31"/>
  <c r="AS508" i="31"/>
  <c r="AU28" i="31"/>
  <c r="AS83" i="31"/>
  <c r="AS514" i="31"/>
  <c r="AS174" i="31"/>
  <c r="AS202" i="31"/>
  <c r="AS256" i="31"/>
  <c r="AS318" i="31"/>
  <c r="AS346" i="31"/>
  <c r="AS400" i="31"/>
  <c r="AS462" i="31"/>
  <c r="AS490" i="31"/>
  <c r="AS480" i="31"/>
  <c r="AS478" i="31"/>
  <c r="AS506" i="31"/>
  <c r="AS496" i="31"/>
  <c r="AS484" i="31"/>
  <c r="AS476" i="31"/>
  <c r="AU12" i="31"/>
  <c r="AS51" i="31"/>
  <c r="AS527" i="31"/>
  <c r="AS238" i="31"/>
  <c r="AU440" i="31"/>
  <c r="AU265" i="31"/>
  <c r="AU435" i="31"/>
  <c r="AU208" i="31"/>
  <c r="AU218" i="31"/>
  <c r="AU43" i="31"/>
  <c r="AU254" i="31"/>
  <c r="AU432" i="31"/>
  <c r="AU256" i="31"/>
  <c r="AS195" i="31"/>
  <c r="AS269" i="31"/>
  <c r="AU310" i="31"/>
  <c r="AU413" i="31"/>
  <c r="AU410" i="31"/>
  <c r="AS73" i="31"/>
  <c r="AS495" i="31"/>
  <c r="AS19" i="31"/>
  <c r="AU21" i="31"/>
  <c r="AS203" i="31"/>
  <c r="AS444" i="31"/>
  <c r="AU14" i="31"/>
  <c r="AS540" i="31"/>
  <c r="AS263" i="31"/>
  <c r="AS335" i="31"/>
  <c r="AS446" i="31"/>
  <c r="AS33" i="31"/>
  <c r="AU109" i="31"/>
  <c r="AU106" i="31"/>
  <c r="AS96" i="31"/>
  <c r="AU94" i="31"/>
  <c r="AS122" i="31"/>
  <c r="AS112" i="31"/>
  <c r="AS171" i="31"/>
  <c r="AS131" i="31"/>
  <c r="AS187" i="31"/>
  <c r="AS243" i="31"/>
  <c r="AS532" i="31"/>
  <c r="AS366" i="31"/>
  <c r="AS394" i="31"/>
  <c r="AS448" i="31"/>
  <c r="AS11" i="31"/>
  <c r="AU101" i="31"/>
  <c r="AS129" i="31"/>
  <c r="AU103" i="31"/>
  <c r="AS181" i="31"/>
  <c r="AS209" i="31"/>
  <c r="AU119" i="31"/>
  <c r="AS197" i="31"/>
  <c r="AS225" i="31"/>
  <c r="AS388" i="31"/>
  <c r="AS380" i="31"/>
  <c r="AS436" i="31"/>
  <c r="AS492" i="31"/>
  <c r="AS530" i="31"/>
  <c r="AS194" i="31"/>
  <c r="AS512" i="31"/>
  <c r="AS95" i="31"/>
  <c r="AU138" i="31"/>
  <c r="AU174" i="31"/>
  <c r="AU266" i="31"/>
  <c r="AU441" i="31"/>
  <c r="AU15" i="31"/>
  <c r="AU39" i="31"/>
  <c r="AS459" i="31"/>
  <c r="AS302" i="31"/>
  <c r="AS474" i="31"/>
  <c r="AS88" i="31"/>
  <c r="AU47" i="31"/>
  <c r="AS427" i="31"/>
  <c r="AS18" i="31"/>
  <c r="AS10" i="31"/>
  <c r="AU142" i="31"/>
  <c r="AS186" i="31"/>
  <c r="AS99" i="31"/>
  <c r="AU175" i="31"/>
  <c r="AU541" i="31"/>
  <c r="AU270" i="31"/>
  <c r="AU91" i="31"/>
  <c r="AU272" i="31"/>
  <c r="AU510" i="31"/>
  <c r="AU282" i="31"/>
  <c r="AS20" i="31"/>
  <c r="AU318" i="31"/>
  <c r="AU478" i="31"/>
  <c r="AU476" i="31"/>
  <c r="AU238" i="31"/>
  <c r="AS310" i="31"/>
  <c r="AS413" i="31"/>
  <c r="AS410" i="31"/>
  <c r="AU482" i="31"/>
  <c r="AU42" i="31"/>
  <c r="AU81" i="31"/>
  <c r="AU89" i="31"/>
  <c r="AU48" i="31"/>
  <c r="AU452" i="31"/>
  <c r="AU475" i="31"/>
  <c r="AU275" i="31"/>
  <c r="AU539" i="31"/>
  <c r="AU361" i="31"/>
  <c r="AU384" i="31"/>
  <c r="AU407" i="31"/>
  <c r="AU13" i="31"/>
  <c r="AS78" i="31"/>
  <c r="AS106" i="31"/>
  <c r="AU145" i="31"/>
  <c r="AS55" i="31"/>
  <c r="AS133" i="31"/>
  <c r="AU161" i="31"/>
  <c r="AU420" i="31"/>
  <c r="AU412" i="31"/>
  <c r="AU468" i="31"/>
  <c r="AU16" i="31"/>
  <c r="AU538" i="31"/>
  <c r="AU327" i="31"/>
  <c r="AU469" i="31"/>
  <c r="AU497" i="31"/>
  <c r="AU471" i="31"/>
  <c r="AS70" i="31"/>
  <c r="AU98" i="31"/>
  <c r="AU152" i="31"/>
  <c r="AU150" i="31"/>
  <c r="AU178" i="31"/>
  <c r="AU168" i="31"/>
  <c r="AU166" i="31"/>
  <c r="AU194" i="31"/>
  <c r="AS132" i="31"/>
  <c r="AS124" i="31"/>
  <c r="AU180" i="31"/>
  <c r="AU236" i="31"/>
  <c r="AU512" i="31"/>
  <c r="AU323" i="31"/>
  <c r="AS163" i="31"/>
  <c r="AS153" i="31"/>
  <c r="AS425" i="31"/>
  <c r="AS160" i="31"/>
  <c r="AS211" i="31"/>
  <c r="AS40" i="31"/>
  <c r="AU171" i="31"/>
  <c r="AU187" i="31"/>
  <c r="AU532" i="31"/>
  <c r="AU448" i="31"/>
  <c r="AU129" i="31"/>
  <c r="AU209" i="31"/>
  <c r="AU388" i="31"/>
  <c r="AU492" i="31"/>
  <c r="AU253" i="31"/>
  <c r="AU298" i="31"/>
  <c r="AU147" i="31"/>
  <c r="AU334" i="31"/>
  <c r="AU59" i="31"/>
  <c r="AU336" i="31"/>
  <c r="AU508" i="31"/>
  <c r="AU346" i="31"/>
  <c r="AS251" i="31"/>
  <c r="AU248" i="31"/>
  <c r="AU271" i="31"/>
  <c r="AU382" i="31"/>
  <c r="AU454" i="31"/>
  <c r="AS482" i="31"/>
  <c r="AS42" i="31"/>
  <c r="AS81" i="31"/>
  <c r="AS89" i="31"/>
  <c r="AS48" i="31"/>
  <c r="AS452" i="31"/>
  <c r="AS475" i="31"/>
  <c r="AS275" i="31"/>
  <c r="AS539" i="31"/>
  <c r="AS361" i="31"/>
  <c r="AS384" i="31"/>
  <c r="AS407" i="31"/>
  <c r="AU479" i="31"/>
  <c r="AU78" i="31"/>
  <c r="AS117" i="31"/>
  <c r="AS145" i="31"/>
  <c r="AU55" i="31"/>
  <c r="AU133" i="31"/>
  <c r="AS161" i="31"/>
  <c r="AS420" i="31"/>
  <c r="AS412" i="31"/>
  <c r="AS468" i="31"/>
  <c r="AS16" i="31"/>
  <c r="AS538" i="31"/>
  <c r="AS327" i="31"/>
  <c r="AS469" i="31"/>
  <c r="AS497" i="31"/>
  <c r="AS471" i="31"/>
  <c r="AU70" i="31"/>
  <c r="AS98" i="31"/>
  <c r="AS152" i="31"/>
  <c r="AS150" i="31"/>
  <c r="AS178" i="31"/>
  <c r="AS168" i="31"/>
  <c r="AS166" i="31"/>
  <c r="AU132" i="31"/>
  <c r="AU124" i="31"/>
  <c r="AS180" i="31"/>
  <c r="AS236" i="31"/>
  <c r="AU128" i="31"/>
  <c r="AS405" i="31"/>
  <c r="AS387" i="31"/>
  <c r="AS80" i="31"/>
  <c r="AS139" i="31"/>
  <c r="AS94" i="31"/>
  <c r="AS119" i="31"/>
  <c r="AU502" i="31"/>
  <c r="AU281" i="31"/>
  <c r="AU288" i="31"/>
  <c r="AU531" i="31"/>
  <c r="AU362" i="31"/>
  <c r="AU115" i="31"/>
  <c r="AU398" i="31"/>
  <c r="AS28" i="31"/>
  <c r="AU400" i="31"/>
  <c r="AU506" i="31"/>
  <c r="AS12" i="31"/>
  <c r="AS248" i="31"/>
  <c r="AS271" i="31"/>
  <c r="AS382" i="31"/>
  <c r="AS454" i="31"/>
  <c r="AU35" i="31"/>
  <c r="AS53" i="31"/>
  <c r="AS61" i="31"/>
  <c r="AU58" i="31"/>
  <c r="AU97" i="31"/>
  <c r="AU419" i="31"/>
  <c r="AU219" i="31"/>
  <c r="AU32" i="31"/>
  <c r="AU333" i="31"/>
  <c r="AU330" i="31"/>
  <c r="AU433" i="31"/>
  <c r="AU505" i="31"/>
  <c r="AS479" i="31"/>
  <c r="AS31" i="31"/>
  <c r="AU117" i="31"/>
  <c r="AU114" i="31"/>
  <c r="AU104" i="31"/>
  <c r="AS102" i="31"/>
  <c r="AU130" i="31"/>
  <c r="AU164" i="31"/>
  <c r="AU156" i="31"/>
  <c r="AU212" i="31"/>
  <c r="AU268" i="31"/>
  <c r="AU521" i="31"/>
  <c r="AU376" i="31"/>
  <c r="AU438" i="31"/>
  <c r="AU466" i="31"/>
  <c r="AU57" i="31"/>
  <c r="AS29" i="31"/>
  <c r="AU173" i="31"/>
  <c r="AU201" i="31"/>
  <c r="AS111" i="31"/>
  <c r="AU189" i="31"/>
  <c r="AU217" i="31"/>
  <c r="AS127" i="31"/>
  <c r="AU395" i="31"/>
  <c r="AU355" i="31"/>
  <c r="AU411" i="31"/>
  <c r="AU467" i="31"/>
  <c r="AU519" i="31"/>
  <c r="AU304" i="31"/>
  <c r="AS500" i="31"/>
  <c r="AU63" i="31"/>
  <c r="AS399" i="31"/>
  <c r="AS158" i="31"/>
  <c r="AS524" i="31"/>
  <c r="AU33" i="31"/>
  <c r="AU112" i="31"/>
  <c r="AU243" i="31"/>
  <c r="AU366" i="31"/>
  <c r="AU11" i="31"/>
  <c r="AU181" i="31"/>
  <c r="AU197" i="31"/>
  <c r="AU380" i="31"/>
  <c r="AU436" i="31"/>
  <c r="AS93" i="31"/>
  <c r="AU191" i="31"/>
  <c r="AU34" i="31"/>
  <c r="AU286" i="31"/>
  <c r="AS46" i="31"/>
  <c r="AU352" i="31"/>
  <c r="AU523" i="31"/>
  <c r="AU426" i="31"/>
  <c r="AU83" i="31"/>
  <c r="AU462" i="31"/>
  <c r="AS307" i="31"/>
  <c r="AU297" i="31"/>
  <c r="AU320" i="31"/>
  <c r="AU392" i="31"/>
  <c r="AU415" i="31"/>
  <c r="AS35" i="31"/>
  <c r="AU53" i="31"/>
  <c r="AU61" i="31"/>
  <c r="AS58" i="31"/>
  <c r="AS97" i="31"/>
  <c r="AS419" i="31"/>
  <c r="AS219" i="31"/>
  <c r="AS32" i="31"/>
  <c r="AS333" i="31"/>
  <c r="AS330" i="31"/>
  <c r="AS433" i="31"/>
  <c r="AS505" i="31"/>
  <c r="AU65" i="31"/>
  <c r="AU31" i="31"/>
  <c r="AS86" i="31"/>
  <c r="AS114" i="31"/>
  <c r="AS104" i="31"/>
  <c r="AU102" i="31"/>
  <c r="AS130" i="31"/>
  <c r="AS164" i="31"/>
  <c r="AS156" i="31"/>
  <c r="AS212" i="31"/>
  <c r="AS268" i="31"/>
  <c r="AS521" i="31"/>
  <c r="AS376" i="31"/>
  <c r="AS438" i="31"/>
  <c r="AS466" i="31"/>
  <c r="AS57" i="31"/>
  <c r="AU29" i="31"/>
  <c r="AS173" i="31"/>
  <c r="AS201" i="31"/>
  <c r="AU111" i="31"/>
  <c r="AS189" i="31"/>
  <c r="AS217" i="31"/>
  <c r="AU127" i="31"/>
  <c r="AS395" i="31"/>
  <c r="AS355" i="31"/>
  <c r="AS411" i="31"/>
  <c r="AS467" i="31"/>
  <c r="AS519" i="31"/>
  <c r="AU378" i="31"/>
  <c r="AS499" i="31"/>
  <c r="AS101" i="31"/>
  <c r="AU121" i="31"/>
  <c r="AU363" i="31"/>
  <c r="AU64" i="31"/>
  <c r="AU314" i="31"/>
  <c r="AU74" i="31"/>
  <c r="AU350" i="31"/>
  <c r="AS110" i="31"/>
  <c r="AU416" i="31"/>
  <c r="AU514" i="31"/>
  <c r="AU496" i="31"/>
  <c r="AU51" i="31"/>
  <c r="AS297" i="31"/>
  <c r="AS320" i="31"/>
  <c r="AS392" i="31"/>
  <c r="AS415" i="31"/>
  <c r="AS15" i="31"/>
  <c r="AU17" i="31"/>
  <c r="AS39" i="31"/>
  <c r="AS69" i="31"/>
  <c r="AU459" i="31"/>
  <c r="AU163" i="31"/>
  <c r="AU500" i="31"/>
  <c r="AS44" i="31"/>
  <c r="AU302" i="31"/>
  <c r="AU405" i="31"/>
  <c r="AU477" i="31"/>
  <c r="AU474" i="31"/>
  <c r="AS65" i="31"/>
  <c r="AU88" i="31"/>
  <c r="AU86" i="31"/>
  <c r="AS125" i="31"/>
  <c r="AU153" i="31"/>
  <c r="AS63" i="31"/>
  <c r="AU427" i="31"/>
  <c r="AU387" i="31"/>
  <c r="AU443" i="31"/>
  <c r="AU499" i="31"/>
  <c r="AU18" i="31"/>
  <c r="AU397" i="31"/>
  <c r="AU425" i="31"/>
  <c r="AU399" i="31"/>
  <c r="AU10" i="31"/>
  <c r="AS38" i="31"/>
  <c r="AU80" i="31"/>
  <c r="AS142" i="31"/>
  <c r="AU170" i="31"/>
  <c r="AU160" i="31"/>
  <c r="AU158" i="31"/>
  <c r="AU186" i="31"/>
  <c r="AU176" i="31"/>
  <c r="AU139" i="31"/>
  <c r="AU99" i="31"/>
  <c r="AU155" i="31"/>
  <c r="AU211" i="31"/>
  <c r="AU524" i="31"/>
  <c r="AS126" i="31"/>
  <c r="AU414" i="31"/>
  <c r="AU490" i="31"/>
  <c r="AS534" i="31"/>
  <c r="AU338" i="31"/>
  <c r="AU464" i="31"/>
  <c r="AS17" i="31"/>
  <c r="AU69" i="31"/>
  <c r="AU44" i="31"/>
  <c r="AS477" i="31"/>
  <c r="AU40" i="31"/>
  <c r="AU125" i="31"/>
  <c r="AS443" i="31"/>
  <c r="AS397" i="31"/>
  <c r="AU38" i="31"/>
  <c r="AS170" i="31"/>
  <c r="AS176" i="31"/>
  <c r="AS155" i="31"/>
  <c r="AU237" i="31"/>
  <c r="AU379" i="31"/>
  <c r="AU154" i="31"/>
  <c r="AU75" i="31"/>
  <c r="AU190" i="31"/>
  <c r="AU368" i="31"/>
  <c r="AU192" i="31"/>
  <c r="AU442" i="31"/>
  <c r="AU202" i="31"/>
  <c r="AU480" i="31"/>
  <c r="AU484" i="31"/>
  <c r="AU527" i="31"/>
  <c r="AS266" i="31"/>
  <c r="AS338" i="31"/>
  <c r="AS441" i="31"/>
  <c r="AS464" i="31"/>
  <c r="AU73" i="31"/>
  <c r="AU495" i="31"/>
  <c r="AU19" i="31"/>
  <c r="AS21" i="31"/>
  <c r="AU203" i="31"/>
  <c r="AU444" i="31"/>
  <c r="AS14" i="31"/>
  <c r="AU540" i="31"/>
  <c r="AU263" i="31"/>
  <c r="AU335" i="31"/>
  <c r="AU446" i="31"/>
  <c r="AS137" i="31"/>
  <c r="AU96" i="31"/>
  <c r="AU122" i="31"/>
  <c r="AU131" i="31"/>
  <c r="AU394" i="31"/>
  <c r="AS103" i="31"/>
  <c r="AU225" i="31"/>
  <c r="AU530" i="31"/>
  <c r="AU2" i="31"/>
  <c r="AU3" i="31"/>
  <c r="AU8" i="31"/>
  <c r="AU5" i="31"/>
  <c r="AU4" i="31"/>
  <c r="AU7" i="31"/>
  <c r="AU9" i="31"/>
  <c r="AU6" i="31"/>
  <c r="C62" i="15"/>
  <c r="AU543" i="31" l="1"/>
  <c r="L10" i="15" s="1"/>
</calcChain>
</file>

<file path=xl/sharedStrings.xml><?xml version="1.0" encoding="utf-8"?>
<sst xmlns="http://schemas.openxmlformats.org/spreadsheetml/2006/main" count="12240" uniqueCount="973">
  <si>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</si>
  <si>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</si>
  <si>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</si>
  <si>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</si>
  <si>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</si>
  <si>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</si>
  <si>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family val="2"/>
        <scheme val="minor"/>
      </rPr>
      <t>x</t>
    </r>
  </si>
  <si>
    <r>
      <t>2V</t>
    </r>
    <r>
      <rPr>
        <vertAlign val="subscript"/>
        <sz val="12"/>
        <color theme="1"/>
        <rFont val="Calibri"/>
        <family val="2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</si>
  <si>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</si>
  <si>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</si>
  <si>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</si>
  <si>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</si>
  <si>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</si>
  <si>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</si>
  <si>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family val="2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</si>
  <si>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</si>
  <si>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</si>
  <si>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</si>
  <si>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family val="2"/>
        <scheme val="minor"/>
      </rPr>
      <t>1</t>
    </r>
  </si>
  <si>
    <r>
      <t>C</t>
    </r>
    <r>
      <rPr>
        <vertAlign val="subscript"/>
        <sz val="12"/>
        <color theme="1"/>
        <rFont val="Calibri"/>
        <family val="2"/>
        <scheme val="minor"/>
      </rPr>
      <t>2</t>
    </r>
  </si>
  <si>
    <r>
      <t>C</t>
    </r>
    <r>
      <rPr>
        <vertAlign val="subscript"/>
        <sz val="12"/>
        <color theme="1"/>
        <rFont val="Calibri"/>
        <family val="2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</si>
  <si>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</si>
  <si>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</si>
  <si>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family val="2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</si>
  <si>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</si>
  <si>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</si>
  <si>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</si>
  <si>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</si>
  <si>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</si>
  <si>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</si>
  <si>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</si>
  <si>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</si>
  <si>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</si>
  <si>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</si>
  <si>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</si>
  <si>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</si>
  <si>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</si>
  <si>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</si>
  <si>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</si>
  <si>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</si>
  <si>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</si>
  <si>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</si>
  <si>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</si>
  <si>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</si>
  <si>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family val="2"/>
        <scheme val="minor"/>
      </rPr>
      <t>i+1</t>
    </r>
  </si>
  <si>
    <r>
      <t>X</t>
    </r>
    <r>
      <rPr>
        <vertAlign val="subscript"/>
        <sz val="12"/>
        <color theme="1"/>
        <rFont val="Calibri"/>
        <family val="2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</si>
  <si>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</si>
  <si>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</si>
  <si>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</si>
  <si>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</si>
  <si>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</si>
  <si>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</si>
  <si>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</si>
  <si>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</si>
  <si>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</si>
  <si>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</si>
  <si>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</si>
  <si>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</si>
  <si>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</si>
  <si>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</si>
  <si>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</si>
  <si>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</si>
  <si>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</si>
  <si>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</si>
  <si>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  <charset val="2"/>
      </rPr>
      <t>l</t>
    </r>
    <r>
      <rPr>
        <vertAlign val="superscript"/>
        <sz val="12"/>
        <color theme="1"/>
        <rFont val="Symbol"/>
        <charset val="2"/>
      </rPr>
      <t>2</t>
    </r>
  </si>
  <si>
    <r>
      <t>C</t>
    </r>
    <r>
      <rPr>
        <vertAlign val="subscript"/>
        <sz val="12"/>
        <color rgb="FF000000"/>
        <rFont val="Calibri"/>
        <family val="2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</si>
  <si>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</si>
  <si>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</si>
  <si>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</si>
  <si>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</si>
  <si>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</si>
  <si>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</si>
  <si>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</si>
  <si>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</si>
  <si>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</si>
  <si>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</si>
  <si>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</si>
  <si>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</si>
  <si>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</si>
  <si>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</si>
  <si>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</si>
  <si>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</si>
  <si>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</si>
  <si>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</si>
  <si>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</si>
  <si>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</si>
  <si>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</si>
  <si>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</si>
  <si>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</si>
  <si>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</si>
  <si>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</si>
  <si>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</si>
  <si>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</si>
  <si>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</si>
  <si>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</si>
  <si>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</si>
  <si>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</si>
  <si>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</si>
  <si>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</si>
  <si>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</si>
  <si>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</si>
  <si>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</si>
  <si>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</si>
  <si>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</si>
  <si>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</si>
  <si>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</si>
  <si>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</si>
  <si>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</si>
  <si>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</si>
  <si>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</si>
  <si>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</si>
  <si>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family val="2"/>
        <scheme val="minor"/>
      </rPr>
      <t>C</t>
    </r>
  </si>
  <si>
    <r>
      <t>n</t>
    </r>
    <r>
      <rPr>
        <vertAlign val="subscript"/>
        <sz val="12"/>
        <color theme="1"/>
        <rFont val="Calibri"/>
        <family val="2"/>
        <scheme val="minor"/>
      </rPr>
      <t>D</t>
    </r>
  </si>
  <si>
    <r>
      <t>n</t>
    </r>
    <r>
      <rPr>
        <vertAlign val="subscript"/>
        <sz val="12"/>
        <color theme="1"/>
        <rFont val="Calibri"/>
        <family val="2"/>
        <scheme val="minor"/>
      </rPr>
      <t>F</t>
    </r>
  </si>
  <si>
    <t>Calc Output</t>
  </si>
  <si>
    <t>Obs-Calc</t>
  </si>
  <si>
    <t>Converged?</t>
  </si>
  <si>
    <t>Label</t>
  </si>
  <si>
    <t>Measured</t>
  </si>
  <si>
    <t>Difference</t>
  </si>
  <si>
    <t>Normalized</t>
  </si>
  <si>
    <t>Upper hemisphere</t>
  </si>
  <si>
    <t>True c</t>
  </si>
  <si>
    <t>Cart</t>
  </si>
  <si>
    <t>Cross product c</t>
  </si>
  <si>
    <t>Cartesian upper</t>
  </si>
  <si>
    <t>True a</t>
  </si>
  <si>
    <t>Rotation matrix</t>
  </si>
  <si>
    <t>beta acute</t>
  </si>
  <si>
    <t>enter beta angle</t>
  </si>
  <si>
    <t>Rotated</t>
  </si>
  <si>
    <t>check (should be 90˚)</t>
  </si>
  <si>
    <t>p-value</t>
  </si>
  <si>
    <t>lambda1</t>
  </si>
  <si>
    <t>det(A-l1)</t>
  </si>
  <si>
    <t>Es obs pre IF</t>
  </si>
  <si>
    <t>S(0)</t>
  </si>
  <si>
    <t>S(180)</t>
  </si>
  <si>
    <t>suggested Mr</t>
  </si>
  <si>
    <t>convergence</t>
  </si>
  <si>
    <t>Iteration 0</t>
  </si>
  <si>
    <t>Iteration 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</si>
  <si>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</si>
  <si>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</si>
  <si>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</si>
  <si>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</si>
  <si>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</si>
  <si>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</si>
  <si>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</si>
  <si>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</si>
  <si>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</si>
  <si>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</si>
  <si>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</si>
  <si>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</si>
  <si>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</si>
  <si>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</si>
  <si>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Iteration 16</t>
  </si>
  <si>
    <t>Iteration</t>
  </si>
  <si>
    <t>Residual</t>
  </si>
  <si>
    <t>-</t>
  </si>
  <si>
    <t>+</t>
  </si>
  <si>
    <t>calculated extinction curve</t>
  </si>
  <si>
    <t>calc</t>
  </si>
  <si>
    <t>c</t>
  </si>
  <si>
    <t>=</t>
  </si>
  <si>
    <t>calc choice 1</t>
  </si>
  <si>
    <t>compliment (choice 2)</t>
  </si>
  <si>
    <t>1st difference</t>
  </si>
  <si>
    <t>(r*cos(45)+s*sin(45)*cos(x)+t*sin(45)*sin(x))*(u*cos(45)+v*sin(45)*cos(x)+w*sin(45)*sin(x))-(r*cos(135)+s*sin(135)*cos(x)+t*sin(135)*sin(x))*(u*cos(135)+v*sin(135)*cos(x)+w*sin(135)*sin(x))</t>
  </si>
  <si>
    <t xml:space="preserve"> cos(x) ((sin(45) cos(45) - sin(135) cos(135)) (r w + t u) - 2 (sin^2(45) - sin^2(135)) sin(x) (s v - t w)) + sin(x) (-(sin(45) cos(45) - sin(135) cos(135)) (r v + s u) - (sin^2(45) - sin^2(135)) sin(x) (s w + t v)) + (sin^2(45) - sin^2(135)) cos^2(x) (s w + t v)</t>
  </si>
  <si>
    <t>r</t>
  </si>
  <si>
    <t>s</t>
  </si>
  <si>
    <t>t</t>
  </si>
  <si>
    <t>u</t>
  </si>
  <si>
    <t>v</t>
  </si>
  <si>
    <t>w</t>
  </si>
  <si>
    <t>dx</t>
  </si>
  <si>
    <t>crossover point guess</t>
  </si>
  <si>
    <t>Xn-</t>
  </si>
  <si>
    <t>Xn+</t>
  </si>
  <si>
    <t>crossover point solution</t>
  </si>
  <si>
    <t>initial guess</t>
  </si>
  <si>
    <t>possible crossover point</t>
  </si>
  <si>
    <t>crossover point</t>
  </si>
  <si>
    <t>final constraint</t>
  </si>
  <si>
    <t>CCW</t>
  </si>
  <si>
    <t>optic sign +/- ?</t>
  </si>
  <si>
    <t>calc plot</t>
  </si>
  <si>
    <t>IF</t>
  </si>
  <si>
    <t>a*</t>
  </si>
  <si>
    <t>b*</t>
  </si>
  <si>
    <t>c*</t>
  </si>
  <si>
    <t>orientation matrix  (normalized)</t>
  </si>
  <si>
    <t>XRD orientation matrix (reciprocal)</t>
  </si>
  <si>
    <t>alpha</t>
  </si>
  <si>
    <t>beta</t>
  </si>
  <si>
    <t>gamma</t>
  </si>
  <si>
    <t>angles</t>
  </si>
  <si>
    <t>direct normalized</t>
  </si>
  <si>
    <t>reciprocal normalized</t>
  </si>
  <si>
    <t>direct</t>
  </si>
  <si>
    <t>direct orientation matrix (normalized)</t>
  </si>
  <si>
    <t>converted XRD to microscope coords</t>
  </si>
  <si>
    <t>cell dimensions</t>
  </si>
  <si>
    <t>microscope orientation</t>
  </si>
  <si>
    <t>converted XRD coords</t>
  </si>
  <si>
    <t>residual angle</t>
  </si>
  <si>
    <t>suggested b-axis</t>
  </si>
  <si>
    <t>if x</t>
  </si>
  <si>
    <t>if z</t>
  </si>
  <si>
    <t>c x X</t>
  </si>
  <si>
    <t>c x Y</t>
  </si>
  <si>
    <t>c x Z</t>
  </si>
  <si>
    <t>upper hemisphere</t>
  </si>
  <si>
    <t>1 /\ 2</t>
  </si>
  <si>
    <t>1 /\ 3</t>
  </si>
  <si>
    <t>2 /\ 3</t>
  </si>
  <si>
    <t>b =</t>
  </si>
  <si>
    <t>b = X</t>
  </si>
  <si>
    <t>b = Y</t>
  </si>
  <si>
    <t>b = Z</t>
  </si>
  <si>
    <t>angle difference</t>
  </si>
  <si>
    <t>optical</t>
  </si>
  <si>
    <t>optional inputs/output below bold line</t>
  </si>
  <si>
    <t>Microscope Stage CCW or CW?</t>
  </si>
  <si>
    <t>Spindle Stage CCW or CW?</t>
  </si>
  <si>
    <t>IFor</t>
  </si>
  <si>
    <t>0-90</t>
  </si>
  <si>
    <t>90-180</t>
  </si>
  <si>
    <t>180-270</t>
  </si>
  <si>
    <t>270-360</t>
  </si>
  <si>
    <t>Calc Es raw</t>
  </si>
  <si>
    <t>Ms obs</t>
  </si>
  <si>
    <t>Es obs 0 to 90</t>
  </si>
  <si>
    <t>IF CCW</t>
  </si>
  <si>
    <t xml:space="preserve">pseudocrossover </t>
  </si>
  <si>
    <t>calc compliment</t>
  </si>
  <si>
    <t>Real Space Plot</t>
  </si>
  <si>
    <t>"CW rotation viewing down b or -b"</t>
  </si>
  <si>
    <t>low arc</t>
  </si>
  <si>
    <t>up arc</t>
  </si>
  <si>
    <t>angle between goniometer axis and 100norm</t>
  </si>
  <si>
    <t>100 norm</t>
  </si>
  <si>
    <t>this one</t>
  </si>
  <si>
    <t>xrd</t>
  </si>
  <si>
    <t>low axis</t>
  </si>
  <si>
    <t>up axis</t>
  </si>
  <si>
    <t>Rotation matrix 1 up arc</t>
  </si>
  <si>
    <t>first rotation</t>
  </si>
  <si>
    <t>Rotation matrix 2 low arc</t>
  </si>
  <si>
    <t>Solution</t>
  </si>
  <si>
    <t>plot</t>
  </si>
  <si>
    <t>upper hemispher</t>
  </si>
  <si>
    <t>ON = Y</t>
  </si>
  <si>
    <t>Video Instruction:</t>
  </si>
  <si>
    <t>https://www.youtube.com/watch?v=FyerrIniIoM&amp;list=PLZLy0paB5b0sF4uQ-BcKCCxMilZh6MBD4&amp;index=3&amp;t=338s</t>
  </si>
  <si>
    <t>https://www.youtube.com/watch?v=zxZBWpS-VNI&amp;list=PLZLy0paB5b0sF4uQ-BcKCCxMilZh6MBD4&amp;index=3</t>
  </si>
  <si>
    <t>PDF Instruction:</t>
  </si>
  <si>
    <t>http://www.minsocam.org/msa/Monographs/</t>
  </si>
  <si>
    <t>Original citation:</t>
  </si>
  <si>
    <t>Steven, C.J., and Gunter M.E. (2017)  EXCELIBR: An Excel Spreadsheet for Solving the Optical Orientation of Uniaxial and Biaxial Crystals. The Microscope 65 (4), 147-152.</t>
  </si>
  <si>
    <t>This version citation:</t>
  </si>
  <si>
    <t>min alpha</t>
  </si>
  <si>
    <t>max alpha</t>
  </si>
  <si>
    <t>min beta</t>
  </si>
  <si>
    <t>max beta</t>
  </si>
  <si>
    <t>min gamma</t>
  </si>
  <si>
    <t>max gamma</t>
  </si>
  <si>
    <t>Mineral group</t>
  </si>
  <si>
    <t>mineral series</t>
  </si>
  <si>
    <t>amphibole</t>
  </si>
  <si>
    <t>tremolite</t>
  </si>
  <si>
    <t>mineral species</t>
  </si>
  <si>
    <t>tremolite-ferroactinolite</t>
  </si>
  <si>
    <t>optic sign</t>
  </si>
  <si>
    <t>zeolite</t>
  </si>
  <si>
    <t>scolecite</t>
  </si>
  <si>
    <t>antigorite</t>
  </si>
  <si>
    <t>2V min</t>
  </si>
  <si>
    <t>2V max</t>
  </si>
  <si>
    <t>Crystal:</t>
  </si>
  <si>
    <t>Optic sign</t>
  </si>
  <si>
    <t>plane1 x</t>
  </si>
  <si>
    <t>plane1 z</t>
  </si>
  <si>
    <t>plane1 y</t>
  </si>
  <si>
    <t>Mineral abundance percentile</t>
  </si>
  <si>
    <t>Reference</t>
  </si>
  <si>
    <t>ferroactinolite</t>
  </si>
  <si>
    <t>serpentine</t>
  </si>
  <si>
    <t>anthophyllite-ferroanthophyllite</t>
  </si>
  <si>
    <t>anthophyllite</t>
  </si>
  <si>
    <t>gedrite</t>
  </si>
  <si>
    <t>cummingtonite</t>
  </si>
  <si>
    <t>cummingtonite-grunerite</t>
  </si>
  <si>
    <t>gedrite-ferrogedrite</t>
  </si>
  <si>
    <t>pyroxene</t>
  </si>
  <si>
    <t>kyanite</t>
  </si>
  <si>
    <t>andalusite</t>
  </si>
  <si>
    <t>sillimanite</t>
  </si>
  <si>
    <t>biotite</t>
  </si>
  <si>
    <t>phlogopite</t>
  </si>
  <si>
    <t>muscovite</t>
  </si>
  <si>
    <t>enstatite</t>
  </si>
  <si>
    <t>plagioclase</t>
  </si>
  <si>
    <t>sanidine</t>
  </si>
  <si>
    <t>orthoclase</t>
  </si>
  <si>
    <t>microcline</t>
  </si>
  <si>
    <t>talc</t>
  </si>
  <si>
    <t>epidote</t>
  </si>
  <si>
    <t>olivine</t>
  </si>
  <si>
    <t>zoisite</t>
  </si>
  <si>
    <t>-/+</t>
  </si>
  <si>
    <t>augite</t>
  </si>
  <si>
    <t>aegirine</t>
  </si>
  <si>
    <t>augite-ferroaugite</t>
  </si>
  <si>
    <t>aegirine-augite</t>
  </si>
  <si>
    <t>enstatite-hypersthene</t>
  </si>
  <si>
    <t>clinochlore</t>
  </si>
  <si>
    <t>chlorite</t>
  </si>
  <si>
    <t>topaz</t>
  </si>
  <si>
    <t>staurolite</t>
  </si>
  <si>
    <t>wollastonite</t>
  </si>
  <si>
    <t>epidote-clinozoisite</t>
  </si>
  <si>
    <t>forsterite-fayalite</t>
  </si>
  <si>
    <t>natrolite</t>
  </si>
  <si>
    <t>mesolite</t>
  </si>
  <si>
    <t>stilbite</t>
  </si>
  <si>
    <t>heulandite</t>
  </si>
  <si>
    <t>thomsonite</t>
  </si>
  <si>
    <t>laumontite</t>
  </si>
  <si>
    <t>plane 1</t>
  </si>
  <si>
    <t>norm</t>
  </si>
  <si>
    <t>score</t>
  </si>
  <si>
    <t>name</t>
  </si>
  <si>
    <t>[1-10]</t>
  </si>
  <si>
    <t>plane1</t>
  </si>
  <si>
    <t>possible mineral?</t>
  </si>
  <si>
    <t>albite An0 (plutonic)</t>
  </si>
  <si>
    <t>albite An1.25 (plutonic)</t>
  </si>
  <si>
    <t>albite An2.5 (plutonic)</t>
  </si>
  <si>
    <t>albite An3.75 (plutonic)</t>
  </si>
  <si>
    <t>albite An5 (plutonic)</t>
  </si>
  <si>
    <t>albite An6.25 (plutonic)</t>
  </si>
  <si>
    <t>albite An7.5 (plutonic)</t>
  </si>
  <si>
    <t>albite An8.75 (plutonic)</t>
  </si>
  <si>
    <t>albite An10 (plutonic)</t>
  </si>
  <si>
    <t>oligoclase An11.25 (plutonic)</t>
  </si>
  <si>
    <t>oligoclase An12.5 (plutonic)</t>
  </si>
  <si>
    <t>oligoclase An13.75 (plutonic)</t>
  </si>
  <si>
    <t>oligoclase An15 (plutonic)</t>
  </si>
  <si>
    <t>oligoclase An16.25 (plutonic)</t>
  </si>
  <si>
    <t>oligoclase An17.5 (plutonic)</t>
  </si>
  <si>
    <t>oligoclase An18.75 (plutonic)</t>
  </si>
  <si>
    <t>oligoclase An20 (plutonic)</t>
  </si>
  <si>
    <t>oligoclase An21.25 (plutonic)</t>
  </si>
  <si>
    <t>oligoclase An22.5 (plutonic)</t>
  </si>
  <si>
    <t>oligoclase An23.75 (plutonic)</t>
  </si>
  <si>
    <t>oligoclase An25 (plutonic)</t>
  </si>
  <si>
    <t>oligoclase An26.25 (plutonic)</t>
  </si>
  <si>
    <t>oligoclase An27.5 (plutonic)</t>
  </si>
  <si>
    <t>oligoclase An28.75 (plutonic)</t>
  </si>
  <si>
    <t>oligoclase An30 (plutonic)</t>
  </si>
  <si>
    <t>andesine An31.25 (plutonic)</t>
  </si>
  <si>
    <t>andesine An32.5 (plutonic)</t>
  </si>
  <si>
    <t>andesine An33.75 (plutonic)</t>
  </si>
  <si>
    <t>andesine An35 (plutonic)</t>
  </si>
  <si>
    <t>andesine An36.25 (plutonic)</t>
  </si>
  <si>
    <t>andesine An37.5 (plutonic)</t>
  </si>
  <si>
    <t>andesine An38.75 (plutonic)</t>
  </si>
  <si>
    <t>andesine An40 (plutonic)</t>
  </si>
  <si>
    <t>andesine An41.25 (plutonic)</t>
  </si>
  <si>
    <t>andesine An42.5 (plutonic)</t>
  </si>
  <si>
    <t>andesine An43.75 (plutonic)</t>
  </si>
  <si>
    <t>andesine An45 (plutonic)</t>
  </si>
  <si>
    <t>andesine An46.25 (plutonic)</t>
  </si>
  <si>
    <t>andesine An47.5 (plutonic)</t>
  </si>
  <si>
    <t>andesine An48.75 (plutonic)</t>
  </si>
  <si>
    <t>andesine An50 (plutonic)</t>
  </si>
  <si>
    <t>labradorite An51.25 (plutonic)</t>
  </si>
  <si>
    <t>labradorite An52.5 (plutonic)</t>
  </si>
  <si>
    <t>labradorite An53.75 (plutonic)</t>
  </si>
  <si>
    <t>labradorite An55 (plutonic)</t>
  </si>
  <si>
    <t>labradorite An56.25 (plutonic)</t>
  </si>
  <si>
    <t>labradorite An57.5 (plutonic)</t>
  </si>
  <si>
    <t>labradorite An58.75 (plutonic)</t>
  </si>
  <si>
    <t>labradorite An60 (plutonic)</t>
  </si>
  <si>
    <t>labradorite An61.25 (plutonic)</t>
  </si>
  <si>
    <t>labradorite An62.5 (plutonic)</t>
  </si>
  <si>
    <t>labradorite An63.75 (plutonic)</t>
  </si>
  <si>
    <t>labradorite An65 (plutonic)</t>
  </si>
  <si>
    <t>labradorite An66.25 (plutonic)</t>
  </si>
  <si>
    <t>labradorite An67.5 (plutonic)</t>
  </si>
  <si>
    <t>labradorite An68.75 (plutonic)</t>
  </si>
  <si>
    <t>labradorite An70 (plutonic)</t>
  </si>
  <si>
    <t>bytownite An71.25 (plutonic)</t>
  </si>
  <si>
    <t>bytownite An72.5 (plutonic)</t>
  </si>
  <si>
    <t>bytownite An73.75 (plutonic)</t>
  </si>
  <si>
    <t>bytownite An75 (plutonic)</t>
  </si>
  <si>
    <t>bytownite An76.25 (plutonic)</t>
  </si>
  <si>
    <t>bytownite An77.5 (plutonic)</t>
  </si>
  <si>
    <t>bytownite An78.75 (plutonic)</t>
  </si>
  <si>
    <t>feldspar</t>
  </si>
  <si>
    <t>bytownite An80 (plutonic)</t>
  </si>
  <si>
    <t>bytownite An81.25 (plutonic)</t>
  </si>
  <si>
    <t>bytownite An82.5 (plutonic)</t>
  </si>
  <si>
    <t>bytownite An83.75 (plutonic)</t>
  </si>
  <si>
    <t>bytownite An85 (plutonic)</t>
  </si>
  <si>
    <t>bytownite An86.25 (plutonic)</t>
  </si>
  <si>
    <t>bytownite An87.5 (plutonic)</t>
  </si>
  <si>
    <t>bytownite An88.75 (plutonic)</t>
  </si>
  <si>
    <t>anorthite An90 (plutonic)</t>
  </si>
  <si>
    <t>anorthite An91.25 (plutonic)</t>
  </si>
  <si>
    <t>anorthite An92.5 (plutonic)</t>
  </si>
  <si>
    <t>anorthite An93.75 (plutonic)</t>
  </si>
  <si>
    <t>anorthite An95 (plutonic)</t>
  </si>
  <si>
    <t>anorthite An96.25 (plutonic)</t>
  </si>
  <si>
    <t>anorthite An97.5 (plutonic)</t>
  </si>
  <si>
    <t>anorthite An98.75 (plutonic)</t>
  </si>
  <si>
    <t>anorthite An100 (plutonic)</t>
  </si>
  <si>
    <t>[010]</t>
  </si>
  <si>
    <t>azimuth</t>
  </si>
  <si>
    <t>phi</t>
  </si>
  <si>
    <t>albite An4.375 (plutonic)</t>
  </si>
  <si>
    <t>albite An8.125 (plutonic)</t>
  </si>
  <si>
    <t>plot x</t>
  </si>
  <si>
    <t>plot y</t>
  </si>
  <si>
    <t>cleavage</t>
  </si>
  <si>
    <t>twin</t>
  </si>
  <si>
    <t>albite An0 (volcanic)</t>
  </si>
  <si>
    <t>albite An1.25 (volcanic)</t>
  </si>
  <si>
    <t>albite An2.5 (volcanic)</t>
  </si>
  <si>
    <t>albite An3.75 (volcanic)</t>
  </si>
  <si>
    <t>albite An5 (volcanic)</t>
  </si>
  <si>
    <t>albite An6.25 (volcanic)</t>
  </si>
  <si>
    <t>albite An7.5 (volcanic)</t>
  </si>
  <si>
    <t>albite An8.75 (volcanic)</t>
  </si>
  <si>
    <t>albite An10 (volcanic)</t>
  </si>
  <si>
    <t>oligoclase An11.25 (volcanic)</t>
  </si>
  <si>
    <t>oligoclase An12.5 (volcanic)</t>
  </si>
  <si>
    <t>oligoclase An13.75 (volcanic)</t>
  </si>
  <si>
    <t>oligoclase An15 (volcanic)</t>
  </si>
  <si>
    <t>oligoclase An16.25 (volcanic)</t>
  </si>
  <si>
    <t>oligoclase An17.5 (volcanic)</t>
  </si>
  <si>
    <t>oligoclase An18.75 (volcanic)</t>
  </si>
  <si>
    <t>oligoclase An20 (volcanic)</t>
  </si>
  <si>
    <t>oligoclase An21.25 (volcanic)</t>
  </si>
  <si>
    <t>oligoclase An22.5 (volcanic)</t>
  </si>
  <si>
    <t>oligoclase An23.75 (volcanic)</t>
  </si>
  <si>
    <t>oligoclase An25 (volcanic)</t>
  </si>
  <si>
    <t>oligoclase An26.25 (volcanic)</t>
  </si>
  <si>
    <t>oligoclase An27.5 (volcanic)</t>
  </si>
  <si>
    <t>oligoclase An28.75 (volcanic)</t>
  </si>
  <si>
    <t>oligoclase An30 (volcanic)</t>
  </si>
  <si>
    <t>andesine An31.25 (volcanic)</t>
  </si>
  <si>
    <t>andesine An32.5 (volcanic)</t>
  </si>
  <si>
    <t>andesine An33.75 (volcanic)</t>
  </si>
  <si>
    <t>andesine An35 (volcanic)</t>
  </si>
  <si>
    <t>andesine An36.25 (volcanic)</t>
  </si>
  <si>
    <t>andesine An37.5 (volcanic)</t>
  </si>
  <si>
    <t>andesine An38.75 (volcanic)</t>
  </si>
  <si>
    <t>andesine An40 (volcanic)</t>
  </si>
  <si>
    <t>andesine An41.25 (volcanic)</t>
  </si>
  <si>
    <t>andesine An42.5 (volcanic)</t>
  </si>
  <si>
    <t>andesine An43.75 (volcanic)</t>
  </si>
  <si>
    <t>andesine An45 (volcanic)</t>
  </si>
  <si>
    <t>andesine An46.25 (volcanic)</t>
  </si>
  <si>
    <t>andesine An47.5 (volcanic)</t>
  </si>
  <si>
    <t>andesine An48.75 (volcanic)</t>
  </si>
  <si>
    <t>andesine An50 (volcanic)</t>
  </si>
  <si>
    <t>labradorite An51.25 (volcanic)</t>
  </si>
  <si>
    <t>labradorite An52.5 (volcanic)</t>
  </si>
  <si>
    <t>labradorite An53.75 (volcanic)</t>
  </si>
  <si>
    <t>labradorite An55 (volcanic)</t>
  </si>
  <si>
    <t>labradorite An56.25 (volcanic)</t>
  </si>
  <si>
    <t>labradorite An57.5 (volcanic)</t>
  </si>
  <si>
    <t>labradorite An58.75 (volcanic)</t>
  </si>
  <si>
    <t>labradorite An60 (volcanic)</t>
  </si>
  <si>
    <t>labradorite An61.25 (volcanic)</t>
  </si>
  <si>
    <t>labradorite An62.5 (volcanic)</t>
  </si>
  <si>
    <t>labradorite An63.75 (volcanic)</t>
  </si>
  <si>
    <t>labradorite An65 (volcanic)</t>
  </si>
  <si>
    <t>labradorite An66.25 (volcanic)</t>
  </si>
  <si>
    <t>labradorite An67.5 (volcanic)</t>
  </si>
  <si>
    <t>labradorite An68.75 (volcanic)</t>
  </si>
  <si>
    <t>labradorite An70 (volcanic)</t>
  </si>
  <si>
    <t>bytownite An71.25 (volcanic)</t>
  </si>
  <si>
    <t>bytownite An72.5 (volcanic)</t>
  </si>
  <si>
    <t>bytownite An73.75 (volcanic)</t>
  </si>
  <si>
    <t>bytownite An75 (volcanic)</t>
  </si>
  <si>
    <t>bytownite An76.25 (volcanic)</t>
  </si>
  <si>
    <t>bytownite An77.5 (volcanic)</t>
  </si>
  <si>
    <t>bytownite An78.75 (volcanic)</t>
  </si>
  <si>
    <t>bytownite An80 (volcanic)</t>
  </si>
  <si>
    <t>bytownite An81.25 (volcanic)</t>
  </si>
  <si>
    <t>bytownite An82.5 (volcanic)</t>
  </si>
  <si>
    <t>bytownite An83.75 (volcanic)</t>
  </si>
  <si>
    <t>bytownite An85 (volcanic)</t>
  </si>
  <si>
    <t>bytownite An86.25 (volcanic)</t>
  </si>
  <si>
    <t>bytownite An87.5 (volcanic)</t>
  </si>
  <si>
    <t>bytownite An88.75 (volcanic)</t>
  </si>
  <si>
    <t>anorthite An90 (volcanic)</t>
  </si>
  <si>
    <t>anorthite An91.25 (volcanic)</t>
  </si>
  <si>
    <t>anorthite An92.5 (volcanic)</t>
  </si>
  <si>
    <t>anorthite An93.75 (volcanic)</t>
  </si>
  <si>
    <t>anorthite An95 (volcanic)</t>
  </si>
  <si>
    <t>anorthite An96.25 (volcanic)</t>
  </si>
  <si>
    <t>anorthite An97.5 (volcanic)</t>
  </si>
  <si>
    <t>anorthite An98.75 (volcanic)</t>
  </si>
  <si>
    <t>anorthite An100 (volcanic)</t>
  </si>
  <si>
    <t>twin or cleavage plane?</t>
  </si>
  <si>
    <t>needs to be right handed</t>
  </si>
  <si>
    <t xml:space="preserve"> 5 Right handed</t>
  </si>
  <si>
    <t>right</t>
  </si>
  <si>
    <t>cordierite</t>
  </si>
  <si>
    <t>prehnite</t>
  </si>
  <si>
    <t>forsterite fo100</t>
  </si>
  <si>
    <t>fayalite fo0</t>
  </si>
  <si>
    <t>lawsonite</t>
  </si>
  <si>
    <t>annite</t>
  </si>
  <si>
    <t>titanite</t>
  </si>
  <si>
    <t>chloritoid</t>
  </si>
  <si>
    <t>dumortierite</t>
  </si>
  <si>
    <t>pyrophyllite</t>
  </si>
  <si>
    <t>[100]</t>
  </si>
  <si>
    <t>[001]</t>
  </si>
  <si>
    <t>forsterite fo99</t>
  </si>
  <si>
    <t>forsterite fo98</t>
  </si>
  <si>
    <t>forsterite fo97</t>
  </si>
  <si>
    <t>forsterite fo96</t>
  </si>
  <si>
    <t>forsterite fo95</t>
  </si>
  <si>
    <t>forsterite fo94</t>
  </si>
  <si>
    <t>forsterite fo93</t>
  </si>
  <si>
    <t>forsterite fo92</t>
  </si>
  <si>
    <t>forsterite fo91</t>
  </si>
  <si>
    <t>forsterite fo90</t>
  </si>
  <si>
    <t>forsterite fo89</t>
  </si>
  <si>
    <t>forsterite fo88</t>
  </si>
  <si>
    <t>forsterite fo87</t>
  </si>
  <si>
    <t>forsterite fo86</t>
  </si>
  <si>
    <t>forsterite fo85</t>
  </si>
  <si>
    <t>forsterite fo84</t>
  </si>
  <si>
    <t>forsterite fo83</t>
  </si>
  <si>
    <t>forsterite fo82</t>
  </si>
  <si>
    <t>forsterite fo81</t>
  </si>
  <si>
    <t>forsterite fo80</t>
  </si>
  <si>
    <t>forsterite fo79</t>
  </si>
  <si>
    <t>forsterite fo78</t>
  </si>
  <si>
    <t>forsterite fo77</t>
  </si>
  <si>
    <t>forsterite fo76</t>
  </si>
  <si>
    <t>forsterite fo75</t>
  </si>
  <si>
    <t>forsterite fo74</t>
  </si>
  <si>
    <t>forsterite fo73</t>
  </si>
  <si>
    <t>forsterite fo72</t>
  </si>
  <si>
    <t>forsterite fo71</t>
  </si>
  <si>
    <t>forsterite fo70</t>
  </si>
  <si>
    <t>forsterite fo69</t>
  </si>
  <si>
    <t>forsterite fo68</t>
  </si>
  <si>
    <t>forsterite fo67</t>
  </si>
  <si>
    <t>forsterite fo66</t>
  </si>
  <si>
    <t>forsterite fo65</t>
  </si>
  <si>
    <t>forsterite fo64</t>
  </si>
  <si>
    <t>forsterite fo63</t>
  </si>
  <si>
    <t>forsterite fo62</t>
  </si>
  <si>
    <t>forsterite fo61</t>
  </si>
  <si>
    <t>forsterite fo60</t>
  </si>
  <si>
    <t>forsterite fo59</t>
  </si>
  <si>
    <t>forsterite fo58</t>
  </si>
  <si>
    <t>forsterite fo57</t>
  </si>
  <si>
    <t>forsterite fo56</t>
  </si>
  <si>
    <t>forsterite fo55</t>
  </si>
  <si>
    <t>forsterite fo54</t>
  </si>
  <si>
    <t>forsterite fo53</t>
  </si>
  <si>
    <t>forsterite fo52</t>
  </si>
  <si>
    <t>forsterite fo51</t>
  </si>
  <si>
    <t>forsterite fo50</t>
  </si>
  <si>
    <t>fayalite fo49</t>
  </si>
  <si>
    <t>fayalite fo48</t>
  </si>
  <si>
    <t>fayalite fo47</t>
  </si>
  <si>
    <t>fayalite fo46</t>
  </si>
  <si>
    <t>fayalite fo45</t>
  </si>
  <si>
    <t>fayalite fo44</t>
  </si>
  <si>
    <t>fayalite fo43</t>
  </si>
  <si>
    <t>fayalite fo42</t>
  </si>
  <si>
    <t>fayalite fo41</t>
  </si>
  <si>
    <t>fayalite fo40</t>
  </si>
  <si>
    <t>fayalite fo39</t>
  </si>
  <si>
    <t>fayalite fo38</t>
  </si>
  <si>
    <t>fayalite fo37</t>
  </si>
  <si>
    <t>fayalite fo36</t>
  </si>
  <si>
    <t>fayalite fo35</t>
  </si>
  <si>
    <t>fayalite fo34</t>
  </si>
  <si>
    <t>fayalite fo33</t>
  </si>
  <si>
    <t>fayalite fo32</t>
  </si>
  <si>
    <t>fayalite fo31</t>
  </si>
  <si>
    <t>fayalite fo30</t>
  </si>
  <si>
    <t>fayalite fo29</t>
  </si>
  <si>
    <t>fayalite fo28</t>
  </si>
  <si>
    <t>fayalite fo27</t>
  </si>
  <si>
    <t>fayalite fo26</t>
  </si>
  <si>
    <t>fayalite fo25</t>
  </si>
  <si>
    <t>fayalite fo24</t>
  </si>
  <si>
    <t>fayalite fo23</t>
  </si>
  <si>
    <t>fayalite fo22</t>
  </si>
  <si>
    <t>fayalite fo21</t>
  </si>
  <si>
    <t>fayalite fo20</t>
  </si>
  <si>
    <t>fayalite fo19</t>
  </si>
  <si>
    <t>fayalite fo18</t>
  </si>
  <si>
    <t>fayalite fo17</t>
  </si>
  <si>
    <t>fayalite fo16</t>
  </si>
  <si>
    <t>fayalite fo15</t>
  </si>
  <si>
    <t>fayalite fo14</t>
  </si>
  <si>
    <t>fayalite fo13</t>
  </si>
  <si>
    <t>fayalite fo12</t>
  </si>
  <si>
    <t>fayalite fo11</t>
  </si>
  <si>
    <t>fayalite fo10</t>
  </si>
  <si>
    <t>fayalite fo9</t>
  </si>
  <si>
    <t>fayalite fo8</t>
  </si>
  <si>
    <t>fayalite fo7</t>
  </si>
  <si>
    <t>fayalite fo6</t>
  </si>
  <si>
    <t>fayalite fo5</t>
  </si>
  <si>
    <t>fayalite fo4</t>
  </si>
  <si>
    <t>fayalite fo3</t>
  </si>
  <si>
    <t>fayalite fo2</t>
  </si>
  <si>
    <t>fayalite fo1</t>
  </si>
  <si>
    <t>mol fraction</t>
  </si>
  <si>
    <t>pumpellyite</t>
  </si>
  <si>
    <t>sapphirine</t>
  </si>
  <si>
    <t>diopside di100</t>
  </si>
  <si>
    <t>diopside-hedenbergite</t>
  </si>
  <si>
    <t>diopside di99</t>
  </si>
  <si>
    <t>diopside di98</t>
  </si>
  <si>
    <t>diopside di97</t>
  </si>
  <si>
    <t>diopside di96</t>
  </si>
  <si>
    <t>diopside di95</t>
  </si>
  <si>
    <t>diopside di94</t>
  </si>
  <si>
    <t>diopside di93</t>
  </si>
  <si>
    <t>diopside di92</t>
  </si>
  <si>
    <t>diopside di91</t>
  </si>
  <si>
    <t>diopside di90</t>
  </si>
  <si>
    <t>diopside di89</t>
  </si>
  <si>
    <t>diopside di88</t>
  </si>
  <si>
    <t>diopside di87</t>
  </si>
  <si>
    <t>diopside di86</t>
  </si>
  <si>
    <t>diopside di85</t>
  </si>
  <si>
    <t>diopside di84</t>
  </si>
  <si>
    <t>diopside di83</t>
  </si>
  <si>
    <t>diopside di82</t>
  </si>
  <si>
    <t>diopside di81</t>
  </si>
  <si>
    <t>diopside di80</t>
  </si>
  <si>
    <t>diopside di79</t>
  </si>
  <si>
    <t>diopside di78</t>
  </si>
  <si>
    <t>diopside di77</t>
  </si>
  <si>
    <t>diopside di76</t>
  </si>
  <si>
    <t>diopside di75</t>
  </si>
  <si>
    <t>diopside di74</t>
  </si>
  <si>
    <t>diopside di73</t>
  </si>
  <si>
    <t>diopside di72</t>
  </si>
  <si>
    <t>diopside di71</t>
  </si>
  <si>
    <t>diopside di70</t>
  </si>
  <si>
    <t>diopside di69</t>
  </si>
  <si>
    <t>diopside di68</t>
  </si>
  <si>
    <t>diopside di67</t>
  </si>
  <si>
    <t>diopside di66</t>
  </si>
  <si>
    <t>diopside di65</t>
  </si>
  <si>
    <t>diopside di64</t>
  </si>
  <si>
    <t>diopside di63</t>
  </si>
  <si>
    <t>diopside di62</t>
  </si>
  <si>
    <t>diopside di61</t>
  </si>
  <si>
    <t>diopside di60</t>
  </si>
  <si>
    <t>diopside di59</t>
  </si>
  <si>
    <t>diopside di58</t>
  </si>
  <si>
    <t>diopside di57</t>
  </si>
  <si>
    <t>diopside di56</t>
  </si>
  <si>
    <t>diopside di55</t>
  </si>
  <si>
    <t>diopside di54</t>
  </si>
  <si>
    <t>diopside di53</t>
  </si>
  <si>
    <t>diopside di52</t>
  </si>
  <si>
    <t>diopside di51</t>
  </si>
  <si>
    <t>diopside di50</t>
  </si>
  <si>
    <t>hedenbergite di49</t>
  </si>
  <si>
    <t>hedenbergite di48</t>
  </si>
  <si>
    <t>hedenbergite di47</t>
  </si>
  <si>
    <t>hedenbergite di46</t>
  </si>
  <si>
    <t>hedenbergite di45</t>
  </si>
  <si>
    <t>hedenbergite di44</t>
  </si>
  <si>
    <t>hedenbergite di43</t>
  </si>
  <si>
    <t>hedenbergite di42</t>
  </si>
  <si>
    <t>hedenbergite di41</t>
  </si>
  <si>
    <t>hedenbergite di40</t>
  </si>
  <si>
    <t>hedenbergite di39</t>
  </si>
  <si>
    <t>hedenbergite di38</t>
  </si>
  <si>
    <t>hedenbergite di37</t>
  </si>
  <si>
    <t>hedenbergite di36</t>
  </si>
  <si>
    <t>hedenbergite di35</t>
  </si>
  <si>
    <t>hedenbergite di34</t>
  </si>
  <si>
    <t>hedenbergite di33</t>
  </si>
  <si>
    <t>hedenbergite di32</t>
  </si>
  <si>
    <t>hedenbergite di31</t>
  </si>
  <si>
    <t>hedenbergite di30</t>
  </si>
  <si>
    <t>hedenbergite di29</t>
  </si>
  <si>
    <t>hedenbergite di28</t>
  </si>
  <si>
    <t>hedenbergite di27</t>
  </si>
  <si>
    <t>hedenbergite di26</t>
  </si>
  <si>
    <t>hedenbergite di25</t>
  </si>
  <si>
    <t>hedenbergite di24</t>
  </si>
  <si>
    <t>hedenbergite di23</t>
  </si>
  <si>
    <t>hedenbergite di22</t>
  </si>
  <si>
    <t>hedenbergite di21</t>
  </si>
  <si>
    <t>hedenbergite di20</t>
  </si>
  <si>
    <t>hedenbergite di19</t>
  </si>
  <si>
    <t>hedenbergite di18</t>
  </si>
  <si>
    <t>hedenbergite di17</t>
  </si>
  <si>
    <t>hedenbergite di16</t>
  </si>
  <si>
    <t>hedenbergite di15</t>
  </si>
  <si>
    <t>hedenbergite di14</t>
  </si>
  <si>
    <t>hedenbergite di13</t>
  </si>
  <si>
    <t>hedenbergite di12</t>
  </si>
  <si>
    <t>hedenbergite di11</t>
  </si>
  <si>
    <t>hedenbergite di10</t>
  </si>
  <si>
    <t>hedenbergite di9</t>
  </si>
  <si>
    <t>hedenbergite di8</t>
  </si>
  <si>
    <t>hedenbergite di7</t>
  </si>
  <si>
    <t>hedenbergite di6</t>
  </si>
  <si>
    <t>hedenbergite di5</t>
  </si>
  <si>
    <t>hedenbergite di4</t>
  </si>
  <si>
    <t>hedenbergite di3</t>
  </si>
  <si>
    <t>hedenbergite di2</t>
  </si>
  <si>
    <t>hedenbergite di1</t>
  </si>
  <si>
    <t>hedenbergite di0</t>
  </si>
  <si>
    <t>tremolite trm100</t>
  </si>
  <si>
    <t>tremolite trm99</t>
  </si>
  <si>
    <t>tremolite trm98</t>
  </si>
  <si>
    <t>tremolite trm97</t>
  </si>
  <si>
    <t>tremolite trm96</t>
  </si>
  <si>
    <t>tremolite trm95</t>
  </si>
  <si>
    <t>tremolite trm94</t>
  </si>
  <si>
    <t>tremolite trm93</t>
  </si>
  <si>
    <t>tremolite trm92</t>
  </si>
  <si>
    <t>tremolite trm91</t>
  </si>
  <si>
    <t>tremolite trm90</t>
  </si>
  <si>
    <t>tremolite trm89</t>
  </si>
  <si>
    <t>tremolite trm88</t>
  </si>
  <si>
    <t>tremolite trm87</t>
  </si>
  <si>
    <t>tremolite trm86</t>
  </si>
  <si>
    <t>tremolite trm85</t>
  </si>
  <si>
    <t>tremolite trm84</t>
  </si>
  <si>
    <t>tremolite trm83</t>
  </si>
  <si>
    <t>tremolite trm82</t>
  </si>
  <si>
    <t>tremolite trm81</t>
  </si>
  <si>
    <t>tremolite trm80</t>
  </si>
  <si>
    <t>tremolite trm79</t>
  </si>
  <si>
    <t>tremolite trm78</t>
  </si>
  <si>
    <t>tremolite trm77</t>
  </si>
  <si>
    <t>tremolite trm76</t>
  </si>
  <si>
    <t>tremolite trm75</t>
  </si>
  <si>
    <t>tremolite trm74</t>
  </si>
  <si>
    <t>tremolite trm73</t>
  </si>
  <si>
    <t>tremolite trm72</t>
  </si>
  <si>
    <t>tremolite trm71</t>
  </si>
  <si>
    <t>tremolite trm70</t>
  </si>
  <si>
    <t>tremolite trm69</t>
  </si>
  <si>
    <t>tremolite trm68</t>
  </si>
  <si>
    <t>tremolite trm67</t>
  </si>
  <si>
    <t>tremolite trm66</t>
  </si>
  <si>
    <t>tremolite trm65</t>
  </si>
  <si>
    <t>tremolite trm64</t>
  </si>
  <si>
    <t>tremolite trm63</t>
  </si>
  <si>
    <t>tremolite trm62</t>
  </si>
  <si>
    <t>tremolite trm61</t>
  </si>
  <si>
    <t>tremolite trm60</t>
  </si>
  <si>
    <t>tremolite trm59</t>
  </si>
  <si>
    <t>tremolite trm58</t>
  </si>
  <si>
    <t>tremolite trm57</t>
  </si>
  <si>
    <t>tremolite trm56</t>
  </si>
  <si>
    <t>tremolite trm55</t>
  </si>
  <si>
    <t>tremolite trm54</t>
  </si>
  <si>
    <t>tremolite trm53</t>
  </si>
  <si>
    <t>tremolite trm52</t>
  </si>
  <si>
    <t>tremolite trm51</t>
  </si>
  <si>
    <t>tremolite trm50</t>
  </si>
  <si>
    <t>ferroactinolite trm49</t>
  </si>
  <si>
    <t>ferroactinolite trm48</t>
  </si>
  <si>
    <t>ferroactinolite trm47</t>
  </si>
  <si>
    <t>ferroactinolite trm46</t>
  </si>
  <si>
    <t>ferroactinolite trm45</t>
  </si>
  <si>
    <t>ferroactinolite trm44</t>
  </si>
  <si>
    <t>ferroactinolite trm43</t>
  </si>
  <si>
    <t>ferroactinolite trm42</t>
  </si>
  <si>
    <t>ferroactinolite trm41</t>
  </si>
  <si>
    <t>ferroactinolite trm40</t>
  </si>
  <si>
    <t>ferroactinolite trm39</t>
  </si>
  <si>
    <t>ferroactinolite trm38</t>
  </si>
  <si>
    <t>ferroactinolite trm37</t>
  </si>
  <si>
    <t>ferroactinolite trm36</t>
  </si>
  <si>
    <t>ferroactinolite trm35</t>
  </si>
  <si>
    <t>ferroactinolite trm34</t>
  </si>
  <si>
    <t>ferroactinolite trm33</t>
  </si>
  <si>
    <t>ferroactinolite trm32</t>
  </si>
  <si>
    <t>ferroactinolite trm31</t>
  </si>
  <si>
    <t>ferroactinolite trm30</t>
  </si>
  <si>
    <t>ferroactinolite trm29</t>
  </si>
  <si>
    <t>ferroactinolite trm28</t>
  </si>
  <si>
    <t>ferroactinolite trm27</t>
  </si>
  <si>
    <t>ferroactinolite trm26</t>
  </si>
  <si>
    <t>ferroactinolite trm25</t>
  </si>
  <si>
    <t>ferroactinolite trm24</t>
  </si>
  <si>
    <t>ferroactinolite trm23</t>
  </si>
  <si>
    <t>ferroactinolite trm22</t>
  </si>
  <si>
    <t>ferroactinolite trm21</t>
  </si>
  <si>
    <t>ferroactinolite trm20</t>
  </si>
  <si>
    <t>ferroactinolite trm19</t>
  </si>
  <si>
    <t>ferroactinolite trm18</t>
  </si>
  <si>
    <t>ferroactinolite trm17</t>
  </si>
  <si>
    <t>ferroactinolite trm16</t>
  </si>
  <si>
    <t>ferroactinolite trm15</t>
  </si>
  <si>
    <t>ferroactinolite trm14</t>
  </si>
  <si>
    <t>ferroactinolite trm13</t>
  </si>
  <si>
    <t>ferroactinolite trm12</t>
  </si>
  <si>
    <t>ferroactinolite trm11</t>
  </si>
  <si>
    <t>ferroactinolite trm10</t>
  </si>
  <si>
    <t>ferroactinolite trm9</t>
  </si>
  <si>
    <t>ferroactinolite trm8</t>
  </si>
  <si>
    <t>ferroactinolite trm7</t>
  </si>
  <si>
    <t>ferroactinolite trm6</t>
  </si>
  <si>
    <t>ferroactinolite trm5</t>
  </si>
  <si>
    <t>ferroactinolite trm4</t>
  </si>
  <si>
    <t>ferroactinolite trm3</t>
  </si>
  <si>
    <t>ferroactinolite trm2</t>
  </si>
  <si>
    <t>ferroactinolite trm1</t>
  </si>
  <si>
    <t>ferroactinolite trm0</t>
  </si>
  <si>
    <t>Hess, H. H. (1949). Chemical composition and optical properties of common clinopyroxenes. American Mineralogist: Journal of Earth and Planetary Materials, 34(9-10), 621-666.</t>
  </si>
  <si>
    <t>[110]</t>
  </si>
  <si>
    <t>Tröger, WE, &amp; Bambauer, HU (1979). Optical determination of rock-forming minerals, Part I.</t>
  </si>
  <si>
    <t>none</t>
  </si>
  <si>
    <t>Burri, C. (1967). Die optische Orientierung der Plagioklase: Unterlagen und Diagramme zur Plagioklasbestimmung nach der Drehtischmethode (Vol. 8). Birkhäuser.</t>
  </si>
  <si>
    <t>plane 2 name</t>
  </si>
  <si>
    <t>plane 2 type</t>
  </si>
  <si>
    <t>plane 1 name</t>
  </si>
  <si>
    <t>plane 1 type</t>
  </si>
  <si>
    <t>plane 2</t>
  </si>
  <si>
    <t>plane2 x</t>
  </si>
  <si>
    <t>plane2 y</t>
  </si>
  <si>
    <t>plane2 z</t>
  </si>
  <si>
    <t>plane1 theta1</t>
  </si>
  <si>
    <t>plane1 theta2</t>
  </si>
  <si>
    <t>plane2 theta1</t>
  </si>
  <si>
    <t>plane2 theta2</t>
  </si>
  <si>
    <t>fill with "x" if only one plane is used</t>
  </si>
  <si>
    <t>plane1 X1</t>
  </si>
  <si>
    <t>plane1 Y1</t>
  </si>
  <si>
    <t>plane1 Z1</t>
  </si>
  <si>
    <t>plane2 X1</t>
  </si>
  <si>
    <t>plane2 Y1</t>
  </si>
  <si>
    <t>plane2 Z1</t>
  </si>
  <si>
    <t>Spindle axis</t>
  </si>
  <si>
    <t>angle</t>
  </si>
  <si>
    <t>+90</t>
  </si>
  <si>
    <t>cross</t>
  </si>
  <si>
    <t>test of uniaxiality</t>
  </si>
  <si>
    <t>array of if statements for the angle difference</t>
  </si>
  <si>
    <t>Uniaxial threshold</t>
  </si>
  <si>
    <t>degrees</t>
  </si>
  <si>
    <t>Uniaxial or Biaxial test</t>
  </si>
  <si>
    <t>angle test</t>
  </si>
  <si>
    <t>divide by</t>
  </si>
  <si>
    <t>epsilon norm</t>
  </si>
  <si>
    <t>upper</t>
  </si>
  <si>
    <t>axes</t>
  </si>
  <si>
    <t>e</t>
  </si>
  <si>
    <t>quartz</t>
  </si>
  <si>
    <t>apatite</t>
  </si>
  <si>
    <t>nepheline</t>
  </si>
  <si>
    <t>vesuvianite</t>
  </si>
  <si>
    <t>tourmaline</t>
  </si>
  <si>
    <t>schorl</t>
  </si>
  <si>
    <t>elbaite</t>
  </si>
  <si>
    <t>dravite</t>
  </si>
  <si>
    <t>zircon</t>
  </si>
  <si>
    <t>uniaxials</t>
  </si>
  <si>
    <t>epsilon</t>
  </si>
  <si>
    <t>omega</t>
  </si>
  <si>
    <t>calcite</t>
  </si>
  <si>
    <t>dolomite</t>
  </si>
  <si>
    <t>magnesite</t>
  </si>
  <si>
    <t>scheelite</t>
  </si>
  <si>
    <t>erionite</t>
  </si>
  <si>
    <t>levyne</t>
  </si>
  <si>
    <t>chabazite</t>
  </si>
  <si>
    <t>barite</t>
  </si>
  <si>
    <t>celestite</t>
  </si>
  <si>
    <t>wurtzite</t>
  </si>
  <si>
    <t>beryl</t>
  </si>
  <si>
    <t>offretite</t>
  </si>
  <si>
    <t>apophyllite</t>
  </si>
  <si>
    <t>corundum</t>
  </si>
  <si>
    <t>gypsum</t>
  </si>
  <si>
    <t>sign of elongation</t>
  </si>
  <si>
    <t>angle from epsilon</t>
  </si>
  <si>
    <t>angle between planes</t>
  </si>
  <si>
    <t>scapolite</t>
  </si>
  <si>
    <t>brucite</t>
  </si>
  <si>
    <t>marialite</t>
  </si>
  <si>
    <t>meionite</t>
  </si>
  <si>
    <t>melilite</t>
  </si>
  <si>
    <t>monticellite</t>
  </si>
  <si>
    <t>aragonite</t>
  </si>
  <si>
    <t>monazite</t>
  </si>
  <si>
    <t>Sign of elongation</t>
  </si>
  <si>
    <t>plane quality</t>
  </si>
  <si>
    <t>poor</t>
  </si>
  <si>
    <t>perfect</t>
  </si>
  <si>
    <t>Liquid 1</t>
  </si>
  <si>
    <t>Liquid 2</t>
  </si>
  <si>
    <t>Liquid 3</t>
  </si>
  <si>
    <t>test</t>
  </si>
  <si>
    <t>in the future use these calcs for indexing planes</t>
  </si>
  <si>
    <t># of similar axes</t>
  </si>
  <si>
    <t>(similar axes threshold)^2</t>
  </si>
  <si>
    <t>microscope</t>
  </si>
  <si>
    <t>a(x)</t>
  </si>
  <si>
    <t>b(x)</t>
  </si>
  <si>
    <t>c(x)</t>
  </si>
  <si>
    <t>a(m)</t>
  </si>
  <si>
    <t>b(m)</t>
  </si>
  <si>
    <t>c(m)</t>
  </si>
  <si>
    <t>c /\ Z microscope</t>
  </si>
  <si>
    <t>/\</t>
  </si>
  <si>
    <t>(-110)</t>
  </si>
  <si>
    <t>Biaxial</t>
  </si>
  <si>
    <t>Uniaxial</t>
  </si>
  <si>
    <t>Indicatrix</t>
  </si>
  <si>
    <t>interplanar /\</t>
  </si>
  <si>
    <t>Random RI</t>
  </si>
  <si>
    <t>Random RI min</t>
  </si>
  <si>
    <t>Random RI max</t>
  </si>
  <si>
    <t>in basis</t>
  </si>
  <si>
    <t>orientation</t>
  </si>
  <si>
    <t>orientation %error threshold</t>
  </si>
  <si>
    <t>n %error threshold</t>
  </si>
  <si>
    <t>theta x</t>
  </si>
  <si>
    <t>theta y</t>
  </si>
  <si>
    <t>theta z</t>
  </si>
  <si>
    <t>n corrected</t>
  </si>
  <si>
    <t>˚C</t>
  </si>
  <si>
    <r>
      <t>t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</si>
  <si>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>orientation1</t>
  </si>
  <si>
    <t>orientation2</t>
  </si>
  <si>
    <t>Bire2</t>
  </si>
  <si>
    <t>Bire1</t>
  </si>
  <si>
    <t>bire1</t>
  </si>
  <si>
    <t>bire2</t>
  </si>
  <si>
    <t>RI</t>
  </si>
  <si>
    <t>Bire</t>
  </si>
  <si>
    <t>Bire %error threshold</t>
  </si>
  <si>
    <t>Random Bire</t>
  </si>
  <si>
    <t>Rand Bire min</t>
  </si>
  <si>
    <t>Rand Bire max</t>
  </si>
  <si>
    <t>d</t>
  </si>
  <si>
    <r>
      <rPr>
        <sz val="12"/>
        <color theme="1"/>
        <rFont val="Symbol"/>
        <charset val="2"/>
      </rPr>
      <t xml:space="preserve">D </t>
    </r>
    <r>
      <rPr>
        <sz val="12"/>
        <color theme="1"/>
        <rFont val="Calibri"/>
        <family val="2"/>
        <scheme val="minor"/>
      </rPr>
      <t>(nm)</t>
    </r>
  </si>
  <si>
    <t>similar</t>
  </si>
  <si>
    <t>bi</t>
  </si>
  <si>
    <t>uni</t>
  </si>
  <si>
    <t>&lt;</t>
  </si>
  <si>
    <t>Pleochroic absorption 0, &lt;, &gt;</t>
  </si>
  <si>
    <t>e_w</t>
  </si>
  <si>
    <t>pleochroism</t>
  </si>
  <si>
    <t>uniaxial pleochroism</t>
  </si>
  <si>
    <t>crystal is bent</t>
  </si>
  <si>
    <t>(100)</t>
  </si>
  <si>
    <t>(010)</t>
  </si>
  <si>
    <t>mineral</t>
  </si>
  <si>
    <t>concat</t>
  </si>
  <si>
    <t>(110)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</si>
</sst>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7">
    <font>
      <sz val="12"/>
      <color theme="1"/>
      <name val="Calibri"/>
      <family val="2"/>
      <scheme val="minor"/>
    </font>
    <font>
      <sz val="12"/>
      <color theme="1"/>
      <name val="Symbol"/>
      <charset val="2"/>
    </font>
    <font>
      <vertAlign val="subscript"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color theme="1"/>
      <name val="Symbol"/>
      <charset val="2"/>
    </font>
    <font>
      <sz val="12"/>
      <color rgb="FF000000"/>
      <name val="Calibri"/>
      <family val="2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family val="2"/>
      <scheme val="minor"/>
    </font>
    <font>
      <sz val="12"/>
      <name val="Symbol"/>
      <charset val="2"/>
    </font>
    <font>
      <sz val="12"/>
      <color theme="5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2"/>
      <color theme="1"/>
      <name val="Calibri (Body)"/>
    </font>
    <font>
      <sz val="12"/>
      <color theme="1"/>
      <name val="Calibri"/>
      <family val="2"/>
      <charset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DFE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78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19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9" borderId="1" xfId="0" applyFill="1" applyBorder="1"/>
    <xf numFmtId="0" fontId="0" fillId="2" borderId="1" xfId="0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1" borderId="1" xfId="0" applyFill="1" applyBorder="1"/>
    <xf numFmtId="0" fontId="0" fillId="12" borderId="1" xfId="0" applyFill="1" applyBorder="1"/>
    <xf numFmtId="0" fontId="0" fillId="13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4" borderId="0" xfId="0" applyFill="1"/>
    <xf numFmtId="0" fontId="6" fillId="0" borderId="0" xfId="0" applyFont="1"/>
    <xf numFmtId="0" fontId="0" fillId="15" borderId="1" xfId="0" applyFill="1" applyBorder="1"/>
    <xf numFmtId="0" fontId="0" fillId="16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3" borderId="3" xfId="0" applyFill="1" applyBorder="1"/>
    <xf numFmtId="0" fontId="0" fillId="0" borderId="6" xfId="0" applyFill="1" applyBorder="1"/>
    <xf numFmtId="0" fontId="0" fillId="0" borderId="5" xfId="0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0" fillId="0" borderId="1" xfId="0" applyBorder="1"/>
    <xf numFmtId="0" fontId="0" fillId="9" borderId="7" xfId="0" applyFill="1" applyBorder="1"/>
    <xf numFmtId="0" fontId="0" fillId="14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19" borderId="1" xfId="0" applyFill="1" applyBorder="1"/>
    <xf numFmtId="0" fontId="0" fillId="19" borderId="9" xfId="0" applyFill="1" applyBorder="1"/>
    <xf numFmtId="0" fontId="0" fillId="0" borderId="1" xfId="0" applyFill="1" applyBorder="1"/>
    <xf numFmtId="0" fontId="0" fillId="20" borderId="0" xfId="0" applyFill="1"/>
    <xf numFmtId="0" fontId="6" fillId="21" borderId="0" xfId="0" applyFont="1" applyFill="1"/>
    <xf numFmtId="0" fontId="0" fillId="21" borderId="0" xfId="0" applyFill="1"/>
    <xf numFmtId="0" fontId="0" fillId="20" borderId="1" xfId="0" applyFill="1" applyBorder="1"/>
    <xf numFmtId="0" fontId="6" fillId="21" borderId="1" xfId="0" applyFont="1" applyFill="1" applyBorder="1"/>
    <xf numFmtId="0" fontId="0" fillId="21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0" fontId="0" fillId="5" borderId="6" xfId="0" applyFill="1" applyBorder="1"/>
    <xf numFmtId="0" fontId="0" fillId="5" borderId="9" xfId="0" applyFill="1" applyBorder="1"/>
    <xf numFmtId="0" fontId="0" fillId="22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5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6" borderId="1" xfId="0" applyFill="1" applyBorder="1" applyAlignment="1">
      <alignment horizontal="center"/>
    </xf>
    <xf numFmtId="164" fontId="6" fillId="0" borderId="0" xfId="0" applyNumberFormat="1" applyFont="1"/>
    <xf numFmtId="0" fontId="0" fillId="0" borderId="4" xfId="0" applyBorder="1"/>
    <xf numFmtId="0" fontId="0" fillId="15" borderId="4" xfId="0" applyFill="1" applyBorder="1"/>
    <xf numFmtId="0" fontId="0" fillId="15" borderId="3" xfId="0" applyFill="1" applyBorder="1"/>
    <xf numFmtId="0" fontId="0" fillId="0" borderId="2" xfId="0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Fill="1"/>
    <xf numFmtId="0" fontId="0" fillId="17" borderId="0" xfId="0" applyFill="1"/>
    <xf numFmtId="0" fontId="0" fillId="23" borderId="1" xfId="0" applyFill="1" applyBorder="1" applyAlignment="1">
      <alignment horizontal="center"/>
    </xf>
    <xf numFmtId="0" fontId="0" fillId="23" borderId="1" xfId="0" applyFill="1" applyBorder="1"/>
    <xf numFmtId="0" fontId="0" fillId="0" borderId="3" xfId="0" applyBorder="1"/>
    <xf numFmtId="0" fontId="6" fillId="23" borderId="1" xfId="0" applyFont="1" applyFill="1" applyBorder="1"/>
    <xf numFmtId="0" fontId="0" fillId="5" borderId="9" xfId="0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0" fontId="0" fillId="15" borderId="10" xfId="0" applyFill="1" applyBorder="1"/>
    <xf numFmtId="0" fontId="0" fillId="15" borderId="10" xfId="0" applyFill="1" applyBorder="1" applyAlignment="1">
      <alignment horizontal="center"/>
    </xf>
    <xf numFmtId="164" fontId="0" fillId="15" borderId="3" xfId="0" applyNumberFormat="1" applyFill="1" applyBorder="1" applyAlignment="1">
      <alignment horizontal="center"/>
    </xf>
    <xf numFmtId="0" fontId="0" fillId="22" borderId="0" xfId="0" applyFill="1"/>
    <xf numFmtId="165" fontId="0" fillId="0" borderId="1" xfId="0" applyNumberFormat="1" applyBorder="1"/>
    <xf numFmtId="0" fontId="0" fillId="23" borderId="9" xfId="0" applyFill="1" applyBorder="1"/>
    <xf numFmtId="0" fontId="0" fillId="0" borderId="8" xfId="0" applyBorder="1"/>
    <xf numFmtId="0" fontId="0" fillId="0" borderId="11" xfId="0" applyBorder="1"/>
    <xf numFmtId="0" fontId="0" fillId="23" borderId="5" xfId="0" applyFill="1" applyBorder="1"/>
    <xf numFmtId="2" fontId="0" fillId="23" borderId="1" xfId="0" applyNumberFormat="1" applyFill="1" applyBorder="1"/>
    <xf numFmtId="164" fontId="0" fillId="3" borderId="5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0" borderId="11" xfId="0" applyBorder="1" applyAlignment="1">
      <alignment horizontal="center"/>
    </xf>
    <xf numFmtId="164" fontId="6" fillId="5" borderId="9" xfId="0" applyNumberFormat="1" applyFont="1" applyFill="1" applyBorder="1" applyAlignment="1">
      <alignment horizontal="center"/>
    </xf>
    <xf numFmtId="0" fontId="0" fillId="15" borderId="5" xfId="0" applyFill="1" applyBorder="1"/>
    <xf numFmtId="0" fontId="0" fillId="15" borderId="1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1" fontId="0" fillId="0" borderId="0" xfId="0" applyNumberFormat="1" applyFont="1" applyFill="1"/>
    <xf numFmtId="0" fontId="12" fillId="0" borderId="0" xfId="0" applyFont="1" applyFill="1" applyBorder="1"/>
    <xf numFmtId="0" fontId="12" fillId="0" borderId="0" xfId="0" applyFont="1"/>
    <xf numFmtId="0" fontId="0" fillId="23" borderId="0" xfId="0" applyFill="1"/>
    <xf numFmtId="0" fontId="0" fillId="19" borderId="0" xfId="0" applyFill="1"/>
    <xf numFmtId="0" fontId="0" fillId="19" borderId="0" xfId="0" applyFill="1" applyBorder="1"/>
    <xf numFmtId="0" fontId="0" fillId="19" borderId="6" xfId="0" applyFill="1" applyBorder="1"/>
    <xf numFmtId="0" fontId="0" fillId="0" borderId="2" xfId="0" applyFill="1" applyBorder="1"/>
    <xf numFmtId="0" fontId="0" fillId="0" borderId="9" xfId="0" applyBorder="1"/>
    <xf numFmtId="0" fontId="0" fillId="22" borderId="6" xfId="0" applyFill="1" applyBorder="1"/>
    <xf numFmtId="0" fontId="0" fillId="0" borderId="4" xfId="0" applyFill="1" applyBorder="1"/>
    <xf numFmtId="0" fontId="0" fillId="0" borderId="3" xfId="0" applyFill="1" applyBorder="1"/>
    <xf numFmtId="164" fontId="0" fillId="3" borderId="4" xfId="0" applyNumberForma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22" borderId="2" xfId="0" applyFill="1" applyBorder="1"/>
    <xf numFmtId="2" fontId="0" fillId="23" borderId="9" xfId="0" applyNumberFormat="1" applyFill="1" applyBorder="1"/>
    <xf numFmtId="0" fontId="0" fillId="22" borderId="8" xfId="0" applyFill="1" applyBorder="1"/>
    <xf numFmtId="0" fontId="0" fillId="22" borderId="10" xfId="0" applyFill="1" applyBorder="1"/>
    <xf numFmtId="0" fontId="0" fillId="22" borderId="13" xfId="0" applyFill="1" applyBorder="1"/>
    <xf numFmtId="0" fontId="0" fillId="22" borderId="14" xfId="0" applyFill="1" applyBorder="1"/>
    <xf numFmtId="0" fontId="0" fillId="15" borderId="1" xfId="0" applyFont="1" applyFill="1" applyBorder="1"/>
    <xf numFmtId="0" fontId="0" fillId="23" borderId="1" xfId="0" applyFill="1" applyBorder="1" applyAlignment="1">
      <alignment wrapText="1"/>
    </xf>
    <xf numFmtId="0" fontId="0" fillId="15" borderId="1" xfId="0" applyFill="1" applyBorder="1" applyAlignment="1">
      <alignment horizontal="right"/>
    </xf>
    <xf numFmtId="0" fontId="1" fillId="23" borderId="1" xfId="0" applyFont="1" applyFill="1" applyBorder="1"/>
    <xf numFmtId="0" fontId="0" fillId="20" borderId="9" xfId="0" applyFill="1" applyBorder="1"/>
    <xf numFmtId="0" fontId="1" fillId="16" borderId="1" xfId="0" applyFont="1" applyFill="1" applyBorder="1"/>
    <xf numFmtId="0" fontId="1" fillId="19" borderId="1" xfId="0" applyFont="1" applyFill="1" applyBorder="1"/>
    <xf numFmtId="0" fontId="1" fillId="22" borderId="1" xfId="0" applyFont="1" applyFill="1" applyBorder="1"/>
    <xf numFmtId="0" fontId="11" fillId="15" borderId="1" xfId="0" applyFont="1" applyFill="1" applyBorder="1"/>
    <xf numFmtId="0" fontId="6" fillId="15" borderId="1" xfId="0" applyFont="1" applyFill="1" applyBorder="1"/>
    <xf numFmtId="0" fontId="1" fillId="15" borderId="1" xfId="0" applyFont="1" applyFill="1" applyBorder="1"/>
    <xf numFmtId="0" fontId="0" fillId="10" borderId="3" xfId="0" applyFill="1" applyBorder="1"/>
    <xf numFmtId="0" fontId="0" fillId="22" borderId="15" xfId="0" applyFill="1" applyBorder="1"/>
    <xf numFmtId="0" fontId="0" fillId="15" borderId="9" xfId="0" applyFill="1" applyBorder="1"/>
    <xf numFmtId="0" fontId="3" fillId="0" borderId="0" xfId="1781"/>
    <xf numFmtId="0" fontId="13" fillId="0" borderId="0" xfId="0" applyFont="1" applyAlignment="1">
      <alignment vertical="center"/>
    </xf>
    <xf numFmtId="0" fontId="13" fillId="0" borderId="0" xfId="0" applyFont="1"/>
    <xf numFmtId="0" fontId="0" fillId="16" borderId="6" xfId="0" applyFill="1" applyBorder="1"/>
    <xf numFmtId="0" fontId="0" fillId="15" borderId="1" xfId="0" applyFill="1" applyBorder="1" applyAlignment="1">
      <alignment vertical="center"/>
    </xf>
    <xf numFmtId="0" fontId="0" fillId="15" borderId="1" xfId="0" quotePrefix="1" applyFill="1" applyBorder="1" applyAlignment="1">
      <alignment horizontal="center" vertical="center"/>
    </xf>
    <xf numFmtId="0" fontId="0" fillId="15" borderId="0" xfId="0" applyFill="1"/>
    <xf numFmtId="0" fontId="0" fillId="24" borderId="0" xfId="0" applyFill="1"/>
    <xf numFmtId="0" fontId="8" fillId="0" borderId="0" xfId="0" applyFont="1"/>
    <xf numFmtId="0" fontId="0" fillId="25" borderId="0" xfId="0" applyFill="1"/>
    <xf numFmtId="0" fontId="0" fillId="24" borderId="3" xfId="0" quotePrefix="1" applyFill="1" applyBorder="1"/>
    <xf numFmtId="0" fontId="0" fillId="23" borderId="0" xfId="0" applyFill="1" applyBorder="1"/>
    <xf numFmtId="0" fontId="0" fillId="23" borderId="14" xfId="0" quotePrefix="1" applyFill="1" applyBorder="1"/>
    <xf numFmtId="0" fontId="0" fillId="0" borderId="11" xfId="0" quotePrefix="1" applyBorder="1"/>
    <xf numFmtId="0" fontId="0" fillId="0" borderId="11" xfId="0" applyFill="1" applyBorder="1"/>
    <xf numFmtId="0" fontId="0" fillId="0" borderId="7" xfId="0" applyFill="1" applyBorder="1"/>
    <xf numFmtId="0" fontId="0" fillId="0" borderId="0" xfId="0" applyFill="1" applyBorder="1" applyAlignment="1">
      <alignment horizontal="left"/>
    </xf>
    <xf numFmtId="0" fontId="0" fillId="23" borderId="0" xfId="0" quotePrefix="1" applyFill="1"/>
    <xf numFmtId="0" fontId="0" fillId="23" borderId="4" xfId="0" applyFill="1" applyBorder="1"/>
    <xf numFmtId="0" fontId="0" fillId="23" borderId="1" xfId="0" applyFill="1" applyBorder="1" applyAlignment="1">
      <alignment horizontal="left"/>
    </xf>
    <xf numFmtId="0" fontId="0" fillId="22" borderId="7" xfId="0" applyFill="1" applyBorder="1"/>
    <xf numFmtId="0" fontId="1" fillId="7" borderId="1" xfId="0" applyFont="1" applyFill="1" applyBorder="1" applyAlignment="1">
      <alignment horizontal="center"/>
    </xf>
    <xf numFmtId="0" fontId="0" fillId="7" borderId="1" xfId="0" applyFill="1" applyBorder="1"/>
    <xf numFmtId="0" fontId="1" fillId="4" borderId="1" xfId="0" applyFont="1" applyFill="1" applyBorder="1" applyAlignment="1">
      <alignment horizontal="center"/>
    </xf>
    <xf numFmtId="0" fontId="0" fillId="0" borderId="5" xfId="0" applyBorder="1"/>
    <xf numFmtId="0" fontId="0" fillId="22" borderId="0" xfId="0" applyFill="1" applyBorder="1"/>
    <xf numFmtId="0" fontId="6" fillId="15" borderId="5" xfId="0" applyFont="1" applyFill="1" applyBorder="1"/>
    <xf numFmtId="0" fontId="0" fillId="22" borderId="6" xfId="0" applyFont="1" applyFill="1" applyBorder="1"/>
    <xf numFmtId="0" fontId="0" fillId="20" borderId="0" xfId="0" applyFont="1" applyFill="1"/>
    <xf numFmtId="0" fontId="0" fillId="21" borderId="0" xfId="0" applyFill="1" applyBorder="1"/>
    <xf numFmtId="0" fontId="0" fillId="16" borderId="0" xfId="0" applyFill="1"/>
    <xf numFmtId="0" fontId="1" fillId="16" borderId="0" xfId="0" applyFont="1" applyFill="1"/>
    <xf numFmtId="0" fontId="0" fillId="16" borderId="5" xfId="0" applyFill="1" applyBorder="1"/>
    <xf numFmtId="0" fontId="0" fillId="16" borderId="0" xfId="0" applyFill="1" applyBorder="1"/>
    <xf numFmtId="0" fontId="0" fillId="21" borderId="6" xfId="0" applyFill="1" applyBorder="1"/>
    <xf numFmtId="0" fontId="0" fillId="21" borderId="5" xfId="0" applyFill="1" applyBorder="1"/>
    <xf numFmtId="0" fontId="1" fillId="21" borderId="0" xfId="0" applyFont="1" applyFill="1"/>
    <xf numFmtId="0" fontId="1" fillId="20" borderId="0" xfId="0" applyFont="1" applyFill="1"/>
    <xf numFmtId="0" fontId="0" fillId="20" borderId="0" xfId="0" applyFill="1" applyBorder="1"/>
    <xf numFmtId="0" fontId="0" fillId="20" borderId="0" xfId="0" applyFont="1" applyFill="1" applyBorder="1"/>
    <xf numFmtId="0" fontId="0" fillId="20" borderId="6" xfId="0" applyFill="1" applyBorder="1"/>
    <xf numFmtId="0" fontId="0" fillId="20" borderId="5" xfId="0" applyFill="1" applyBorder="1"/>
    <xf numFmtId="0" fontId="0" fillId="21" borderId="13" xfId="0" applyFill="1" applyBorder="1"/>
    <xf numFmtId="0" fontId="0" fillId="21" borderId="14" xfId="0" applyFill="1" applyBorder="1"/>
    <xf numFmtId="0" fontId="0" fillId="20" borderId="13" xfId="0" applyFill="1" applyBorder="1"/>
    <xf numFmtId="0" fontId="0" fillId="20" borderId="14" xfId="0" applyFill="1" applyBorder="1"/>
    <xf numFmtId="0" fontId="0" fillId="0" borderId="9" xfId="0" applyFill="1" applyBorder="1"/>
    <xf numFmtId="0" fontId="0" fillId="19" borderId="5" xfId="0" applyFill="1" applyBorder="1"/>
    <xf numFmtId="0" fontId="0" fillId="15" borderId="6" xfId="0" applyFill="1" applyBorder="1"/>
    <xf numFmtId="0" fontId="0" fillId="20" borderId="0" xfId="0" applyFill="1" applyAlignment="1">
      <alignment horizontal="left"/>
    </xf>
    <xf numFmtId="0" fontId="0" fillId="21" borderId="0" xfId="0" applyFill="1" applyAlignment="1">
      <alignment horizontal="left"/>
    </xf>
    <xf numFmtId="0" fontId="0" fillId="16" borderId="0" xfId="0" applyFill="1" applyAlignment="1">
      <alignment horizontal="left"/>
    </xf>
    <xf numFmtId="0" fontId="8" fillId="18" borderId="1" xfId="0" applyFont="1" applyFill="1" applyBorder="1" applyAlignment="1">
      <alignment horizontal="center"/>
    </xf>
    <xf numFmtId="0" fontId="8" fillId="18" borderId="5" xfId="0" applyFont="1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164" fontId="0" fillId="15" borderId="1" xfId="0" applyNumberFormat="1" applyFill="1" applyBorder="1"/>
    <xf numFmtId="0" fontId="15" fillId="0" borderId="0" xfId="0" applyFont="1" applyFill="1" applyBorder="1"/>
    <xf numFmtId="0" fontId="0" fillId="0" borderId="0" xfId="0" applyFont="1"/>
    <xf numFmtId="0" fontId="0" fillId="0" borderId="0" xfId="0" quotePrefix="1" applyFill="1" applyBorder="1"/>
    <xf numFmtId="0" fontId="0" fillId="23" borderId="5" xfId="0" quotePrefix="1" applyFill="1" applyBorder="1"/>
    <xf numFmtId="0" fontId="16" fillId="15" borderId="1" xfId="0" applyFont="1" applyFill="1" applyBorder="1"/>
    <xf numFmtId="0" fontId="0" fillId="19" borderId="11" xfId="0" applyFill="1" applyBorder="1"/>
    <xf numFmtId="0" fontId="0" fillId="19" borderId="16" xfId="0" applyFill="1" applyBorder="1"/>
    <xf numFmtId="0" fontId="0" fillId="0" borderId="0" xfId="0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center"/>
    </xf>
    <xf numFmtId="166" fontId="0" fillId="23" borderId="1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right"/>
    </xf>
  </cellXfs>
  <cellStyles count="178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CDFECE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35"/>
          <c:order val="0"/>
          <c:tx>
            <c:strRef>
              <c:f>'1 Coord. Inputs'!$F$27</c:f>
              <c:strCache>
                <c:ptCount val="1"/>
                <c:pt idx="0">
                  <c:v>(110)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Inputs'!$AL$39</c:f>
              <c:numCache>
                <c:formatCode>General</c:formatCode>
                <c:ptCount val="1"/>
                <c:pt idx="0">
                  <c:v>3.8031488063726825E-2</c:v>
                </c:pt>
              </c:numCache>
            </c:numRef>
          </c:xVal>
          <c:yVal>
            <c:numRef>
              <c:f>'1 Coord. Inputs'!$AM$39</c:f>
              <c:numCache>
                <c:formatCode>General</c:formatCode>
                <c:ptCount val="1"/>
                <c:pt idx="0">
                  <c:v>0.47641338024245983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EEC9-9C4C-ABF5-22C87B21CCE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-0.92554050395640042</c:v>
                </c:pt>
                <c:pt idx="1">
                  <c:v>-0.83659694373366023</c:v>
                </c:pt>
                <c:pt idx="2">
                  <c:v>-0.74862811475306679</c:v>
                </c:pt>
                <c:pt idx="3">
                  <c:v>-0.66310691154772328</c:v>
                </c:pt>
                <c:pt idx="4">
                  <c:v>-0.60359605046457665</c:v>
                </c:pt>
                <c:pt idx="5">
                  <c:v>-0.55391012026962838</c:v>
                </c:pt>
                <c:pt idx="6">
                  <c:v>-0.53555772610139218</c:v>
                </c:pt>
                <c:pt idx="7">
                  <c:v>-0.52725847099580458</c:v>
                </c:pt>
                <c:pt idx="8">
                  <c:v>-0.53855085261954994</c:v>
                </c:pt>
                <c:pt idx="9">
                  <c:v>-0.57676863925760546</c:v>
                </c:pt>
                <c:pt idx="10">
                  <c:v>-0.64918163385289851</c:v>
                </c:pt>
                <c:pt idx="11">
                  <c:v>-0.75350910852174713</c:v>
                </c:pt>
                <c:pt idx="12">
                  <c:v>-0.87330936233563583</c:v>
                </c:pt>
                <c:pt idx="13">
                  <c:v>-0.97668515663425837</c:v>
                </c:pt>
                <c:pt idx="14">
                  <c:v>0.93705826956993776</c:v>
                </c:pt>
                <c:pt idx="15">
                  <c:v>0.8986412969133124</c:v>
                </c:pt>
                <c:pt idx="16">
                  <c:v>0.88248331708676864</c:v>
                </c:pt>
                <c:pt idx="17">
                  <c:v>0.89059909836598516</c:v>
                </c:pt>
                <c:pt idx="18">
                  <c:v>0.92554049790097914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-0.37864861732740929</c:v>
                </c:pt>
                <c:pt idx="1">
                  <c:v>-0.39916998527942144</c:v>
                </c:pt>
                <c:pt idx="2">
                  <c:v>-0.39235659801800482</c:v>
                </c:pt>
                <c:pt idx="3">
                  <c:v>-0.36796584576397706</c:v>
                </c:pt>
                <c:pt idx="4">
                  <c:v>-0.31838038977574351</c:v>
                </c:pt>
                <c:pt idx="5">
                  <c:v>-0.26202087551426939</c:v>
                </c:pt>
                <c:pt idx="6">
                  <c:v>-0.19490999172443121</c:v>
                </c:pt>
                <c:pt idx="7">
                  <c:v>-0.1283930009878908</c:v>
                </c:pt>
                <c:pt idx="8">
                  <c:v>-6.2251162468389409E-2</c:v>
                </c:pt>
                <c:pt idx="9">
                  <c:v>-5.8236221892866235E-10</c:v>
                </c:pt>
                <c:pt idx="10">
                  <c:v>5.0780805327463104E-2</c:v>
                </c:pt>
                <c:pt idx="11">
                  <c:v>7.7563499503507119E-2</c:v>
                </c:pt>
                <c:pt idx="12">
                  <c:v>6.7207583451413255E-2</c:v>
                </c:pt>
                <c:pt idx="13">
                  <c:v>1.9181058933906221E-2</c:v>
                </c:pt>
                <c:pt idx="14">
                  <c:v>6.9751286450270705E-2</c:v>
                </c:pt>
                <c:pt idx="15">
                  <c:v>0.14775465619379299</c:v>
                </c:pt>
                <c:pt idx="16">
                  <c:v>0.23075451424803903</c:v>
                </c:pt>
                <c:pt idx="17">
                  <c:v>0.31144801876922196</c:v>
                </c:pt>
                <c:pt idx="18">
                  <c:v>0.37864861485007095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C9-9C4C-ABF5-22C87B21CCE1}"/>
            </c:ext>
          </c:extLst>
        </c:ser>
        <c:ser>
          <c:idx val="2"/>
          <c:order val="2"/>
          <c:tx>
            <c:strRef>
              <c:f>'1 Coord. Inputs'!$F$15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Inputs'!$AN$83</c:f>
              <c:numCache>
                <c:formatCode>General</c:formatCode>
                <c:ptCount val="1"/>
                <c:pt idx="0">
                  <c:v>-0.55312588347444014</c:v>
                </c:pt>
              </c:numCache>
            </c:numRef>
          </c:xVal>
          <c:yVal>
            <c:numRef>
              <c:f>'1 Coord. Inputs'!$AO$83</c:f>
              <c:numCache>
                <c:formatCode>General</c:formatCode>
                <c:ptCount val="1"/>
                <c:pt idx="0">
                  <c:v>-0.24806053640009826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C9-9C4C-ABF5-22C87B21CCE1}"/>
            </c:ext>
          </c:extLst>
        </c:ser>
        <c:ser>
          <c:idx val="3"/>
          <c:order val="3"/>
          <c:tx>
            <c:strRef>
              <c:f>'1 Coord. Inputs'!$F$17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>
                    <a:latin typeface="+mj-lt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Inputs'!$AN$85</c:f>
              <c:numCache>
                <c:formatCode>General</c:formatCode>
                <c:ptCount val="1"/>
                <c:pt idx="0">
                  <c:v>-0.28615077551320939</c:v>
                </c:pt>
              </c:numCache>
            </c:numRef>
          </c:xVal>
          <c:yVal>
            <c:numRef>
              <c:f>'1 Coord. Inputs'!$AO$85</c:f>
              <c:numCache>
                <c:formatCode>General</c:formatCode>
                <c:ptCount val="1"/>
                <c:pt idx="0">
                  <c:v>0.80758077947137885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C9-9C4C-ABF5-22C87B21CCE1}"/>
            </c:ext>
          </c:extLst>
        </c:ser>
        <c:ser>
          <c:idx val="4"/>
          <c:order val="4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Inputs'!$AN$87</c:f>
              <c:numCache>
                <c:formatCode>General</c:formatCode>
                <c:ptCount val="1"/>
                <c:pt idx="0">
                  <c:v>0.25969123420691509</c:v>
                </c:pt>
              </c:numCache>
            </c:numRef>
          </c:xVal>
          <c:yVal>
            <c:numRef>
              <c:f>'1 Coord. Inputs'!$AO$87</c:f>
              <c:numCache>
                <c:formatCode>General</c:formatCode>
                <c:ptCount val="1"/>
                <c:pt idx="0">
                  <c:v>1.5264293539523587E-2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C9-9C4C-ABF5-22C87B21CCE1}"/>
            </c:ext>
          </c:extLst>
        </c:ser>
        <c:ser>
          <c:idx val="5"/>
          <c:order val="5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Inputs'!$AN$89</c:f>
              <c:numCache>
                <c:formatCode>General</c:formatCode>
                <c:ptCount val="1"/>
                <c:pt idx="0">
                  <c:v>-0.58538823742897661</c:v>
                </c:pt>
              </c:numCache>
            </c:numRef>
          </c:xVal>
          <c:yVal>
            <c:numRef>
              <c:f>'1 Coord. Inputs'!$AO$89</c:f>
              <c:numCache>
                <c:formatCode>General</c:formatCode>
                <c:ptCount val="1"/>
                <c:pt idx="0">
                  <c:v>0.11132432250451935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C9-9C4C-ABF5-22C87B21CCE1}"/>
            </c:ext>
          </c:extLst>
        </c:ser>
        <c:ser>
          <c:idx val="6"/>
          <c:order val="6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Inputs'!$AN$91</c:f>
              <c:numCache>
                <c:formatCode>General</c:formatCode>
                <c:ptCount val="1"/>
                <c:pt idx="0">
                  <c:v>-0.39918421312841545</c:v>
                </c:pt>
              </c:numCache>
            </c:numRef>
          </c:xVal>
          <c:yVal>
            <c:numRef>
              <c:f>'1 Coord. Inputs'!$AO$91</c:f>
              <c:numCache>
                <c:formatCode>General</c:formatCode>
                <c:ptCount val="1"/>
                <c:pt idx="0">
                  <c:v>-0.5973093265157905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EC9-9C4C-ABF5-22C87B21CCE1}"/>
            </c:ext>
          </c:extLst>
        </c:ser>
        <c:ser>
          <c:idx val="8"/>
          <c:order val="7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0.37864861729126709</c:v>
                </c:pt>
                <c:pt idx="1">
                  <c:v>0.37708804291157466</c:v>
                </c:pt>
                <c:pt idx="2">
                  <c:v>0.37506490597845016</c:v>
                </c:pt>
                <c:pt idx="3">
                  <c:v>0.37966867857774983</c:v>
                </c:pt>
                <c:pt idx="4">
                  <c:v>0.37081059440518416</c:v>
                </c:pt>
                <c:pt idx="5">
                  <c:v>0.36655736835091457</c:v>
                </c:pt>
                <c:pt idx="6">
                  <c:v>0.34613356998554229</c:v>
                </c:pt>
                <c:pt idx="7">
                  <c:v>0.32851553293550967</c:v>
                </c:pt>
                <c:pt idx="8">
                  <c:v>0.30449544983414001</c:v>
                </c:pt>
                <c:pt idx="9">
                  <c:v>0.26841690670716645</c:v>
                </c:pt>
                <c:pt idx="10">
                  <c:v>0.21640582605377781</c:v>
                </c:pt>
                <c:pt idx="11">
                  <c:v>0.15169639873228555</c:v>
                </c:pt>
                <c:pt idx="12">
                  <c:v>8.1965408340872223E-2</c:v>
                </c:pt>
                <c:pt idx="13">
                  <c:v>1.7295540242468099E-2</c:v>
                </c:pt>
                <c:pt idx="14">
                  <c:v>-5.89802882316506E-2</c:v>
                </c:pt>
                <c:pt idx="15">
                  <c:v>-0.12508106498668514</c:v>
                </c:pt>
                <c:pt idx="16">
                  <c:v>-0.20163894018782672</c:v>
                </c:pt>
                <c:pt idx="17">
                  <c:v>-0.28757185167731358</c:v>
                </c:pt>
                <c:pt idx="18">
                  <c:v>-0.37864861123584587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-0.92554050386805709</c:v>
                </c:pt>
                <c:pt idx="1">
                  <c:v>-0.76648573241057305</c:v>
                </c:pt>
                <c:pt idx="2">
                  <c:v>-0.63192165129927935</c:v>
                </c:pt>
                <c:pt idx="3">
                  <c:v>-0.51314733642001453</c:v>
                </c:pt>
                <c:pt idx="4">
                  <c:v>-0.41253437847519087</c:v>
                </c:pt>
                <c:pt idx="5">
                  <c:v>-0.32016979209459706</c:v>
                </c:pt>
                <c:pt idx="6">
                  <c:v>-0.2377693750186258</c:v>
                </c:pt>
                <c:pt idx="7">
                  <c:v>-0.15781253423900668</c:v>
                </c:pt>
                <c:pt idx="8">
                  <c:v>-7.9432918443696293E-2</c:v>
                </c:pt>
                <c:pt idx="9">
                  <c:v>-8.0979121386154976E-10</c:v>
                </c:pt>
                <c:pt idx="10">
                  <c:v>8.342112631932122E-2</c:v>
                </c:pt>
                <c:pt idx="11">
                  <c:v>0.17238907972383946</c:v>
                </c:pt>
                <c:pt idx="12">
                  <c:v>0.26626890454815866</c:v>
                </c:pt>
                <c:pt idx="13">
                  <c:v>0.36387409093065182</c:v>
                </c:pt>
                <c:pt idx="14">
                  <c:v>0.46497456787811048</c:v>
                </c:pt>
                <c:pt idx="15">
                  <c:v>0.57055567665921869</c:v>
                </c:pt>
                <c:pt idx="16">
                  <c:v>0.68092979407704723</c:v>
                </c:pt>
                <c:pt idx="17">
                  <c:v>0.79752805688627093</c:v>
                </c:pt>
                <c:pt idx="18">
                  <c:v>0.92554048906663577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EC9-9C4C-ABF5-22C87B21CCE1}"/>
            </c:ext>
          </c:extLst>
        </c:ser>
        <c:ser>
          <c:idx val="1"/>
          <c:order val="8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0.38653043122947089</c:v>
                </c:pt>
                <c:pt idx="1">
                  <c:v>0.38209743504549487</c:v>
                </c:pt>
                <c:pt idx="2">
                  <c:v>0.3779842550878037</c:v>
                </c:pt>
                <c:pt idx="3">
                  <c:v>0.3738430740596187</c:v>
                </c:pt>
                <c:pt idx="4">
                  <c:v>0.36864117515529565</c:v>
                </c:pt>
                <c:pt idx="5">
                  <c:v>0.36103867371799309</c:v>
                </c:pt>
                <c:pt idx="6">
                  <c:v>0.34944667832604792</c:v>
                </c:pt>
                <c:pt idx="7">
                  <c:v>0.33189793233436532</c:v>
                </c:pt>
                <c:pt idx="8">
                  <c:v>0.30585575208633947</c:v>
                </c:pt>
                <c:pt idx="9">
                  <c:v>0.2682648916420588</c:v>
                </c:pt>
                <c:pt idx="10">
                  <c:v>0.21661941576876531</c:v>
                </c:pt>
                <c:pt idx="11">
                  <c:v>0.15185109477671849</c:v>
                </c:pt>
                <c:pt idx="12">
                  <c:v>8.0503737580779361E-2</c:v>
                </c:pt>
                <c:pt idx="13">
                  <c:v>1.0396063286509407E-2</c:v>
                </c:pt>
                <c:pt idx="14">
                  <c:v>-5.6107462282780324E-2</c:v>
                </c:pt>
                <c:pt idx="15">
                  <c:v>-0.12239434338391694</c:v>
                </c:pt>
                <c:pt idx="16">
                  <c:v>-0.1945962630780719</c:v>
                </c:pt>
                <c:pt idx="17">
                  <c:v>-0.27995646707359334</c:v>
                </c:pt>
                <c:pt idx="18">
                  <c:v>-0.38653041922719855</c:v>
                </c:pt>
                <c:pt idx="19">
                  <c:v>-0.9222766534889052</c:v>
                </c:pt>
                <c:pt idx="20">
                  <c:v>-0.83329520931276591</c:v>
                </c:pt>
                <c:pt idx="21">
                  <c:v>-0.74615653688362948</c:v>
                </c:pt>
                <c:pt idx="22">
                  <c:v>-0.66875421491432097</c:v>
                </c:pt>
                <c:pt idx="23">
                  <c:v>-0.60584540993160241</c:v>
                </c:pt>
                <c:pt idx="24">
                  <c:v>-0.55982312653897781</c:v>
                </c:pt>
                <c:pt idx="25">
                  <c:v>-0.531914105852065</c:v>
                </c:pt>
                <c:pt idx="26">
                  <c:v>-0.52344103614081305</c:v>
                </c:pt>
                <c:pt idx="27">
                  <c:v>-0.53695573011467457</c:v>
                </c:pt>
                <c:pt idx="28">
                  <c:v>-0.57695763178506254</c:v>
                </c:pt>
                <c:pt idx="29">
                  <c:v>-0.64889469002148281</c:v>
                </c:pt>
                <c:pt idx="30">
                  <c:v>-0.75328537955057706</c:v>
                </c:pt>
                <c:pt idx="31">
                  <c:v>-0.87546934670432708</c:v>
                </c:pt>
                <c:pt idx="32">
                  <c:v>-0.98596536437929161</c:v>
                </c:pt>
                <c:pt idx="33">
                  <c:v>0.9401482911318112</c:v>
                </c:pt>
                <c:pt idx="34">
                  <c:v>0.90095372185154921</c:v>
                </c:pt>
                <c:pt idx="35">
                  <c:v>0.88734063501245919</c:v>
                </c:pt>
                <c:pt idx="36">
                  <c:v>0.89476003081373312</c:v>
                </c:pt>
                <c:pt idx="37">
                  <c:v>0.9222766497778967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-0.9222766534026674</c:v>
                </c:pt>
                <c:pt idx="1">
                  <c:v>-0.76446670244285009</c:v>
                </c:pt>
                <c:pt idx="2">
                  <c:v>-0.63081729799257724</c:v>
                </c:pt>
                <c:pt idx="3">
                  <c:v>-0.51515816982171114</c:v>
                </c:pt>
                <c:pt idx="4">
                  <c:v>-0.41317504916324738</c:v>
                </c:pt>
                <c:pt idx="5">
                  <c:v>-0.32149711417620447</c:v>
                </c:pt>
                <c:pt idx="6">
                  <c:v>-0.23718432796138536</c:v>
                </c:pt>
                <c:pt idx="7">
                  <c:v>-0.15742807520870736</c:v>
                </c:pt>
                <c:pt idx="8">
                  <c:v>-7.9360730258091802E-2</c:v>
                </c:pt>
                <c:pt idx="9">
                  <c:v>-8.0986240908772671E-10</c:v>
                </c:pt>
                <c:pt idx="10">
                  <c:v>8.3413090300483245E-2</c:v>
                </c:pt>
                <c:pt idx="11">
                  <c:v>0.17238103866079507</c:v>
                </c:pt>
                <c:pt idx="12">
                  <c:v>0.26632832268532064</c:v>
                </c:pt>
                <c:pt idx="13">
                  <c:v>0.36393549823639332</c:v>
                </c:pt>
                <c:pt idx="14">
                  <c:v>0.4651013286897312</c:v>
                </c:pt>
                <c:pt idx="15">
                  <c:v>0.57084525337652381</c:v>
                </c:pt>
                <c:pt idx="16">
                  <c:v>0.68226426422247</c:v>
                </c:pt>
                <c:pt idx="17">
                  <c:v>0.79974452316276035</c:v>
                </c:pt>
                <c:pt idx="18">
                  <c:v>0.92227664115411589</c:v>
                </c:pt>
                <c:pt idx="19">
                  <c:v>-0.38653043126561371</c:v>
                </c:pt>
                <c:pt idx="20">
                  <c:v>-0.40394045613609669</c:v>
                </c:pt>
                <c:pt idx="21">
                  <c:v>-0.39479504821423855</c:v>
                </c:pt>
                <c:pt idx="22">
                  <c:v>-0.36397918077338454</c:v>
                </c:pt>
                <c:pt idx="23">
                  <c:v>-0.31720462389863041</c:v>
                </c:pt>
                <c:pt idx="24">
                  <c:v>-0.25975413816485493</c:v>
                </c:pt>
                <c:pt idx="25">
                  <c:v>-0.19591894945419347</c:v>
                </c:pt>
                <c:pt idx="26">
                  <c:v>-0.12909026653798489</c:v>
                </c:pt>
                <c:pt idx="27">
                  <c:v>-6.2400768512137016E-2</c:v>
                </c:pt>
                <c:pt idx="28">
                  <c:v>-5.8217193820573826E-10</c:v>
                </c:pt>
                <c:pt idx="29">
                  <c:v>5.081335250135284E-2</c:v>
                </c:pt>
                <c:pt idx="30">
                  <c:v>7.7623164129681482E-2</c:v>
                </c:pt>
                <c:pt idx="31">
                  <c:v>6.6157584965508165E-2</c:v>
                </c:pt>
                <c:pt idx="32">
                  <c:v>1.1637003058596751E-2</c:v>
                </c:pt>
                <c:pt idx="33">
                  <c:v>6.6554486973674193E-2</c:v>
                </c:pt>
                <c:pt idx="34">
                  <c:v>0.14487942032415677</c:v>
                </c:pt>
                <c:pt idx="35">
                  <c:v>0.22348268204920727</c:v>
                </c:pt>
                <c:pt idx="36">
                  <c:v>0.303772687468853</c:v>
                </c:pt>
                <c:pt idx="37">
                  <c:v>0.38653042284146488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EC9-9C4C-ABF5-22C87B21CCE1}"/>
            </c:ext>
          </c:extLst>
        </c:ser>
        <c:ser>
          <c:idx val="11"/>
          <c:order val="9"/>
          <c:tx>
            <c:strRef>
              <c:f>'1 Coord. Inputs'!$F$15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>
                    <a:ln w="12700">
                      <a:solidFill>
                        <a:schemeClr val="tx1"/>
                      </a:solidFill>
                    </a:ln>
                    <a:noFill/>
                    <a:latin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Inputs'!$F$54</c:f>
              <c:numCache>
                <c:formatCode>General</c:formatCode>
                <c:ptCount val="1"/>
                <c:pt idx="0">
                  <c:v>-0.55312588347444014</c:v>
                </c:pt>
              </c:numCache>
            </c:numRef>
          </c:xVal>
          <c:yVal>
            <c:numRef>
              <c:f>'1 Coord. Inputs'!$G$54</c:f>
              <c:numCache>
                <c:formatCode>General</c:formatCode>
                <c:ptCount val="1"/>
                <c:pt idx="0">
                  <c:v>-0.24806053640009826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EC9-9C4C-ABF5-22C87B21CCE1}"/>
            </c:ext>
          </c:extLst>
        </c:ser>
        <c:ser>
          <c:idx val="12"/>
          <c:order val="10"/>
          <c:tx>
            <c:strRef>
              <c:f>'1 Coord. Inputs'!$F$17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 i="0" baseline="0">
                      <a:ln w="12700">
                        <a:solidFill>
                          <a:schemeClr val="tx1"/>
                        </a:solidFill>
                      </a:ln>
                      <a:noFill/>
                      <a:latin typeface="Cambria" panose="02040503050406030204" pitchFamily="18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EEC9-9C4C-ABF5-22C87B21C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>
                    <a:ln w="12700">
                      <a:solidFill>
                        <a:schemeClr val="tx1"/>
                      </a:solidFill>
                    </a:ln>
                    <a:noFill/>
                    <a:latin typeface="Cambria" panose="020405030504060302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Inputs'!$F$55</c:f>
              <c:numCache>
                <c:formatCode>General</c:formatCode>
                <c:ptCount val="1"/>
                <c:pt idx="0">
                  <c:v>-0.28615077551320939</c:v>
                </c:pt>
              </c:numCache>
            </c:numRef>
          </c:xVal>
          <c:yVal>
            <c:numRef>
              <c:f>'1 Coord. Inputs'!$G$55</c:f>
              <c:numCache>
                <c:formatCode>General</c:formatCode>
                <c:ptCount val="1"/>
                <c:pt idx="0">
                  <c:v>0.80758077947137885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EC9-9C4C-ABF5-22C87B21CCE1}"/>
            </c:ext>
          </c:extLst>
        </c:ser>
        <c:ser>
          <c:idx val="13"/>
          <c:order val="11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Inputs'!$F$56</c:f>
              <c:numCache>
                <c:formatCode>General</c:formatCode>
                <c:ptCount val="1"/>
                <c:pt idx="0">
                  <c:v>0.25969123420691509</c:v>
                </c:pt>
              </c:numCache>
            </c:numRef>
          </c:xVal>
          <c:yVal>
            <c:numRef>
              <c:f>'1 Coord. Inputs'!$G$56</c:f>
              <c:numCache>
                <c:formatCode>General</c:formatCode>
                <c:ptCount val="1"/>
                <c:pt idx="0">
                  <c:v>1.5264293539523587E-2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EC9-9C4C-ABF5-22C87B21CCE1}"/>
            </c:ext>
          </c:extLst>
        </c:ser>
        <c:ser>
          <c:idx val="14"/>
          <c:order val="12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Inputs'!$F$57</c:f>
              <c:numCache>
                <c:formatCode>General</c:formatCode>
                <c:ptCount val="1"/>
                <c:pt idx="0">
                  <c:v>-0.58538823742897661</c:v>
                </c:pt>
              </c:numCache>
            </c:numRef>
          </c:xVal>
          <c:yVal>
            <c:numRef>
              <c:f>'1 Coord. Inputs'!$G$57</c:f>
              <c:numCache>
                <c:formatCode>General</c:formatCode>
                <c:ptCount val="1"/>
                <c:pt idx="0">
                  <c:v>0.11132432250451935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EC9-9C4C-ABF5-22C87B21CCE1}"/>
            </c:ext>
          </c:extLst>
        </c:ser>
        <c:ser>
          <c:idx val="15"/>
          <c:order val="13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Inputs'!$F$58</c:f>
              <c:numCache>
                <c:formatCode>General</c:formatCode>
                <c:ptCount val="1"/>
                <c:pt idx="0">
                  <c:v>-0.39918421312841545</c:v>
                </c:pt>
              </c:numCache>
            </c:numRef>
          </c:xVal>
          <c:yVal>
            <c:numRef>
              <c:f>'1 Coord. Inputs'!$G$58</c:f>
              <c:numCache>
                <c:formatCode>General</c:formatCode>
                <c:ptCount val="1"/>
                <c:pt idx="0">
                  <c:v>-0.5973093265157905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EEC9-9C4C-ABF5-22C87B21CCE1}"/>
            </c:ext>
          </c:extLst>
        </c:ser>
        <c:ser>
          <c:idx val="16"/>
          <c:order val="14"/>
          <c:tx>
            <c:strRef>
              <c:f>'1 Coord. Inputs'!$F$26</c:f>
              <c:strCache>
                <c:ptCount val="1"/>
                <c:pt idx="0">
                  <c:v>(-110)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Inputs'!$AL$41</c:f>
              <c:numCache>
                <c:formatCode>General</c:formatCode>
                <c:ptCount val="1"/>
                <c:pt idx="0">
                  <c:v>0.36036514347980458</c:v>
                </c:pt>
              </c:numCache>
            </c:numRef>
          </c:xVal>
          <c:yVal>
            <c:numRef>
              <c:f>'1 Coord. Inputs'!$AM$41</c:f>
              <c:numCache>
                <c:formatCode>General</c:formatCode>
                <c:ptCount val="1"/>
                <c:pt idx="0">
                  <c:v>-0.31271647437646777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EC9-9C4C-ABF5-22C87B21CCE1}"/>
            </c:ext>
          </c:extLst>
        </c:ser>
        <c:ser>
          <c:idx val="17"/>
          <c:order val="15"/>
          <c:tx>
            <c:strRef>
              <c:f>'1 Coord. Inputs'!$J$36</c:f>
              <c:strCache>
                <c:ptCount val="1"/>
                <c:pt idx="0">
                  <c:v>a(m)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Inputs'!$AN$101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Inputs'!$AO$101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7-D842-893A-BB21ADB5C625}"/>
            </c:ext>
          </c:extLst>
        </c:ser>
        <c:ser>
          <c:idx val="18"/>
          <c:order val="16"/>
          <c:tx>
            <c:strRef>
              <c:f>'1 Coord. Inputs'!$K$36</c:f>
              <c:strCache>
                <c:ptCount val="1"/>
                <c:pt idx="0">
                  <c:v>b(m)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Inputs'!$AN$103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Inputs'!$AO$103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B7-D842-893A-BB21ADB5C625}"/>
            </c:ext>
          </c:extLst>
        </c:ser>
        <c:ser>
          <c:idx val="19"/>
          <c:order val="17"/>
          <c:tx>
            <c:strRef>
              <c:f>'1 Coord. Inputs'!$L$36</c:f>
              <c:strCache>
                <c:ptCount val="1"/>
                <c:pt idx="0">
                  <c:v>c(m)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Inputs'!$AN$99</c:f>
              <c:numCache>
                <c:formatCode>General</c:formatCode>
                <c:ptCount val="1"/>
                <c:pt idx="0">
                  <c:v>-0.54363238718419715</c:v>
                </c:pt>
              </c:numCache>
            </c:numRef>
          </c:xVal>
          <c:yVal>
            <c:numRef>
              <c:f>'1 Coord. Inputs'!$AO$99</c:f>
              <c:numCache>
                <c:formatCode>General</c:formatCode>
                <c:ptCount val="1"/>
                <c:pt idx="0">
                  <c:v>-0.22189792906694372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B7-D842-893A-BB21ADB5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Cauchy'!$D$53:$D$78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Cauchy'!$E$53:$E$78</c:f>
              <c:numCache>
                <c:formatCode>General</c:formatCode>
                <c:ptCount val="26"/>
                <c:pt idx="0">
                  <c:v>1.5693677280527252</c:v>
                </c:pt>
                <c:pt idx="1">
                  <c:v>1.5700959361632676</c:v>
                </c:pt>
                <c:pt idx="2">
                  <c:v>1.5708612878688279</c:v>
                </c:pt>
                <c:pt idx="3">
                  <c:v>1.5716663813365364</c:v>
                </c:pt>
                <c:pt idx="4">
                  <c:v>1.5725140479832136</c:v>
                </c:pt>
                <c:pt idx="5">
                  <c:v>1.5734073782299733</c:v>
                </c:pt>
                <c:pt idx="6">
                  <c:v>1.5743497506517266</c:v>
                </c:pt>
                <c:pt idx="7">
                  <c:v>1.5753448650441957</c:v>
                </c:pt>
                <c:pt idx="8">
                  <c:v>1.5763967800234135</c:v>
                </c:pt>
                <c:pt idx="9">
                  <c:v>1.577509955883565</c:v>
                </c:pt>
                <c:pt idx="10">
                  <c:v>1.5786893035725582</c:v>
                </c:pt>
                <c:pt idx="11">
                  <c:v>1.5799402408060832</c:v>
                </c:pt>
                <c:pt idx="12">
                  <c:v>1.5812687565366588</c:v>
                </c:pt>
                <c:pt idx="13">
                  <c:v>1.5826814852324589</c:v>
                </c:pt>
                <c:pt idx="14">
                  <c:v>1.5841857927119587</c:v>
                </c:pt>
                <c:pt idx="15">
                  <c:v>1.5857898756378361</c:v>
                </c:pt>
                <c:pt idx="16">
                  <c:v>1.5875028772139881</c:v>
                </c:pt>
                <c:pt idx="17">
                  <c:v>1.5893350221746121</c:v>
                </c:pt>
                <c:pt idx="18">
                  <c:v>1.591297774832013</c:v>
                </c:pt>
                <c:pt idx="19">
                  <c:v>1.5934040247963852</c:v>
                </c:pt>
                <c:pt idx="20">
                  <c:v>1.5956683060435539</c:v>
                </c:pt>
                <c:pt idx="21">
                  <c:v>1.5981070563476167</c:v>
                </c:pt>
                <c:pt idx="22">
                  <c:v>1.6007389257964817</c:v>
                </c:pt>
                <c:pt idx="23">
                  <c:v>1.6035851452782786</c:v>
                </c:pt>
                <c:pt idx="24">
                  <c:v>1.6066699686109582</c:v>
                </c:pt>
                <c:pt idx="25">
                  <c:v>1.6100212055819543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C3-4A46-B893-F6D3F4B4D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Cauchy'!$D$94:$D$119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Cauchy'!$E$94:$E$119</c:f>
              <c:numCache>
                <c:formatCode>General</c:formatCode>
                <c:ptCount val="26"/>
                <c:pt idx="0">
                  <c:v>1.5693677280527252</c:v>
                </c:pt>
                <c:pt idx="1">
                  <c:v>1.5700959361632676</c:v>
                </c:pt>
                <c:pt idx="2">
                  <c:v>1.5708612878688279</c:v>
                </c:pt>
                <c:pt idx="3">
                  <c:v>1.5716663813365364</c:v>
                </c:pt>
                <c:pt idx="4">
                  <c:v>1.5725140479832136</c:v>
                </c:pt>
                <c:pt idx="5">
                  <c:v>1.5734073782299733</c:v>
                </c:pt>
                <c:pt idx="6">
                  <c:v>1.5743497506517266</c:v>
                </c:pt>
                <c:pt idx="7">
                  <c:v>1.5753448650441957</c:v>
                </c:pt>
                <c:pt idx="8">
                  <c:v>1.5763967800234135</c:v>
                </c:pt>
                <c:pt idx="9">
                  <c:v>1.577509955883565</c:v>
                </c:pt>
                <c:pt idx="10">
                  <c:v>1.5786893035725582</c:v>
                </c:pt>
                <c:pt idx="11">
                  <c:v>1.5799402408060832</c:v>
                </c:pt>
                <c:pt idx="12">
                  <c:v>1.5812687565366588</c:v>
                </c:pt>
                <c:pt idx="13">
                  <c:v>1.5826814852324589</c:v>
                </c:pt>
                <c:pt idx="14">
                  <c:v>1.5841857927119587</c:v>
                </c:pt>
                <c:pt idx="15">
                  <c:v>1.5857898756378361</c:v>
                </c:pt>
                <c:pt idx="16">
                  <c:v>1.5875028772139881</c:v>
                </c:pt>
                <c:pt idx="17">
                  <c:v>1.5893350221746121</c:v>
                </c:pt>
                <c:pt idx="18">
                  <c:v>1.591297774832013</c:v>
                </c:pt>
                <c:pt idx="19">
                  <c:v>1.5934040247963852</c:v>
                </c:pt>
                <c:pt idx="20">
                  <c:v>1.5956683060435539</c:v>
                </c:pt>
                <c:pt idx="21">
                  <c:v>1.5981070563476167</c:v>
                </c:pt>
                <c:pt idx="22">
                  <c:v>1.6007389257964817</c:v>
                </c:pt>
                <c:pt idx="23">
                  <c:v>1.6035851452782786</c:v>
                </c:pt>
                <c:pt idx="24">
                  <c:v>1.6066699686109582</c:v>
                </c:pt>
                <c:pt idx="25">
                  <c:v>1.6100212055819543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4F-4A4D-BCC9-861BFF89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CargilleLabel'!$E$6:$E$26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CargilleLabel'!$F$6:$F$26</c:f>
              <c:numCache>
                <c:formatCode>General</c:formatCode>
                <c:ptCount val="21"/>
                <c:pt idx="0">
                  <c:v>1.61089737170905</c:v>
                </c:pt>
                <c:pt idx="1">
                  <c:v>1.6072597764185308</c:v>
                </c:pt>
                <c:pt idx="2">
                  <c:v>1.6039388492030922</c:v>
                </c:pt>
                <c:pt idx="3">
                  <c:v>1.6008988266534347</c:v>
                </c:pt>
                <c:pt idx="4">
                  <c:v>1.5981088289444831</c:v>
                </c:pt>
                <c:pt idx="5">
                  <c:v>1.5955420872072938</c:v>
                </c:pt>
                <c:pt idx="6">
                  <c:v>1.5931753086118119</c:v>
                </c:pt>
                <c:pt idx="7">
                  <c:v>1.5909881520435203</c:v>
                </c:pt>
                <c:pt idx="8">
                  <c:v>1.5889627930722616</c:v>
                </c:pt>
                <c:pt idx="9">
                  <c:v>1.5870835613833281</c:v>
                </c:pt>
                <c:pt idx="10">
                  <c:v>1.5853366373008293</c:v>
                </c:pt>
                <c:pt idx="11">
                  <c:v>1.5837097967259859</c:v>
                </c:pt>
                <c:pt idx="12">
                  <c:v>1.5821921959203735</c:v>
                </c:pt>
                <c:pt idx="13">
                  <c:v>1.5807741892222764</c:v>
                </c:pt>
                <c:pt idx="14">
                  <c:v>1.5794471740957761</c:v>
                </c:pt>
                <c:pt idx="15">
                  <c:v>1.5782034589545815</c:v>
                </c:pt>
                <c:pt idx="16">
                  <c:v>1.5770361500350931</c:v>
                </c:pt>
                <c:pt idx="17">
                  <c:v>1.5759390542610727</c:v>
                </c:pt>
                <c:pt idx="18">
                  <c:v>1.5749065955804895</c:v>
                </c:pt>
                <c:pt idx="19">
                  <c:v>1.5739337426906563</c:v>
                </c:pt>
                <c:pt idx="20">
                  <c:v>1.5730159464216611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A5-9A42-92F1-AB293CF4C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CargilleLabel'!$E$33:$E$53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CargilleLabel'!$F$33:$F$53</c:f>
              <c:numCache>
                <c:formatCode>General</c:formatCode>
                <c:ptCount val="21"/>
                <c:pt idx="0">
                  <c:v>1.61089737170905</c:v>
                </c:pt>
                <c:pt idx="1">
                  <c:v>1.6072597764185308</c:v>
                </c:pt>
                <c:pt idx="2">
                  <c:v>1.6039388492030922</c:v>
                </c:pt>
                <c:pt idx="3">
                  <c:v>1.6008988266534347</c:v>
                </c:pt>
                <c:pt idx="4">
                  <c:v>1.5981088289444831</c:v>
                </c:pt>
                <c:pt idx="5">
                  <c:v>1.5955420872072938</c:v>
                </c:pt>
                <c:pt idx="6">
                  <c:v>1.5931753086118119</c:v>
                </c:pt>
                <c:pt idx="7">
                  <c:v>1.5909881520435203</c:v>
                </c:pt>
                <c:pt idx="8">
                  <c:v>1.5889627930722616</c:v>
                </c:pt>
                <c:pt idx="9">
                  <c:v>1.5870835613833281</c:v>
                </c:pt>
                <c:pt idx="10">
                  <c:v>1.5853366373008293</c:v>
                </c:pt>
                <c:pt idx="11">
                  <c:v>1.5837097967259859</c:v>
                </c:pt>
                <c:pt idx="12">
                  <c:v>1.5821921959203735</c:v>
                </c:pt>
                <c:pt idx="13">
                  <c:v>1.5807741892222764</c:v>
                </c:pt>
                <c:pt idx="14">
                  <c:v>1.5794471740957761</c:v>
                </c:pt>
                <c:pt idx="15">
                  <c:v>1.5782034589545815</c:v>
                </c:pt>
                <c:pt idx="16">
                  <c:v>1.5770361500350931</c:v>
                </c:pt>
                <c:pt idx="17">
                  <c:v>1.5759390542610727</c:v>
                </c:pt>
                <c:pt idx="18">
                  <c:v>1.5749065955804895</c:v>
                </c:pt>
                <c:pt idx="19">
                  <c:v>1.5739337426906563</c:v>
                </c:pt>
                <c:pt idx="20">
                  <c:v>1.5730159464216611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A3-3C46-A70F-2CB02A70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CargilleLabel'!$E$60:$E$80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CargilleLabel'!$F$60:$F$80</c:f>
              <c:numCache>
                <c:formatCode>General</c:formatCode>
                <c:ptCount val="21"/>
                <c:pt idx="0">
                  <c:v>1.61089737170905</c:v>
                </c:pt>
                <c:pt idx="1">
                  <c:v>1.6072597764185308</c:v>
                </c:pt>
                <c:pt idx="2">
                  <c:v>1.6039388492030922</c:v>
                </c:pt>
                <c:pt idx="3">
                  <c:v>1.6008988266534347</c:v>
                </c:pt>
                <c:pt idx="4">
                  <c:v>1.5981088289444831</c:v>
                </c:pt>
                <c:pt idx="5">
                  <c:v>1.5955420872072938</c:v>
                </c:pt>
                <c:pt idx="6">
                  <c:v>1.5931753086118119</c:v>
                </c:pt>
                <c:pt idx="7">
                  <c:v>1.5909881520435203</c:v>
                </c:pt>
                <c:pt idx="8">
                  <c:v>1.5889627930722616</c:v>
                </c:pt>
                <c:pt idx="9">
                  <c:v>1.5870835613833281</c:v>
                </c:pt>
                <c:pt idx="10">
                  <c:v>1.5853366373008293</c:v>
                </c:pt>
                <c:pt idx="11">
                  <c:v>1.5837097967259859</c:v>
                </c:pt>
                <c:pt idx="12">
                  <c:v>1.5821921959203735</c:v>
                </c:pt>
                <c:pt idx="13">
                  <c:v>1.5807741892222764</c:v>
                </c:pt>
                <c:pt idx="14">
                  <c:v>1.5794471740957761</c:v>
                </c:pt>
                <c:pt idx="15">
                  <c:v>1.5782034589545815</c:v>
                </c:pt>
                <c:pt idx="16">
                  <c:v>1.5770361500350931</c:v>
                </c:pt>
                <c:pt idx="17">
                  <c:v>1.5759390542610727</c:v>
                </c:pt>
                <c:pt idx="18">
                  <c:v>1.5749065955804895</c:v>
                </c:pt>
                <c:pt idx="19">
                  <c:v>1.5739337426906563</c:v>
                </c:pt>
                <c:pt idx="20">
                  <c:v>1.5730159464216611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FB-564C-803E-ADB7C8F8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Variation'!$F$14:$F$21</c:f>
              <c:numCache>
                <c:formatCode>General</c:formatCode>
                <c:ptCount val="8"/>
                <c:pt idx="0">
                  <c:v>570</c:v>
                </c:pt>
                <c:pt idx="1">
                  <c:v>580</c:v>
                </c:pt>
                <c:pt idx="2">
                  <c:v>590</c:v>
                </c:pt>
                <c:pt idx="3">
                  <c:v>600</c:v>
                </c:pt>
                <c:pt idx="4">
                  <c:v>610</c:v>
                </c:pt>
                <c:pt idx="5">
                  <c:v>620</c:v>
                </c:pt>
                <c:pt idx="6">
                  <c:v>630</c:v>
                </c:pt>
                <c:pt idx="7">
                  <c:v>640</c:v>
                </c:pt>
              </c:numCache>
            </c:numRef>
          </c:xVal>
          <c:yVal>
            <c:numRef>
              <c:f>'4 Double Variation'!$G$14:$G$21</c:f>
              <c:numCache>
                <c:formatCode>General</c:formatCode>
                <c:ptCount val="8"/>
                <c:pt idx="0">
                  <c:v>1.575640399411472</c:v>
                </c:pt>
                <c:pt idx="1">
                  <c:v>1.5751219838737318</c:v>
                </c:pt>
                <c:pt idx="2">
                  <c:v>1.5745791928116353</c:v>
                </c:pt>
                <c:pt idx="3">
                  <c:v>1.5740177081826947</c:v>
                </c:pt>
                <c:pt idx="4">
                  <c:v>1.573442362681889</c:v>
                </c:pt>
                <c:pt idx="5">
                  <c:v>1.5728572635946851</c:v>
                </c:pt>
                <c:pt idx="6">
                  <c:v>1.572265897792861</c:v>
                </c:pt>
                <c:pt idx="7">
                  <c:v>1.571671220920952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6F-4441-B644-852220FC9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Variation'!$F$39:$F$46</c:f>
              <c:numCache>
                <c:formatCode>General</c:formatCode>
                <c:ptCount val="8"/>
                <c:pt idx="0">
                  <c:v>570</c:v>
                </c:pt>
                <c:pt idx="1">
                  <c:v>580</c:v>
                </c:pt>
                <c:pt idx="2">
                  <c:v>590</c:v>
                </c:pt>
                <c:pt idx="3">
                  <c:v>600</c:v>
                </c:pt>
                <c:pt idx="4">
                  <c:v>610</c:v>
                </c:pt>
                <c:pt idx="5">
                  <c:v>620</c:v>
                </c:pt>
                <c:pt idx="6">
                  <c:v>630</c:v>
                </c:pt>
                <c:pt idx="7">
                  <c:v>640</c:v>
                </c:pt>
              </c:numCache>
            </c:numRef>
          </c:xVal>
          <c:yVal>
            <c:numRef>
              <c:f>'4 Double Variation'!$G$39:$G$46</c:f>
              <c:numCache>
                <c:formatCode>General</c:formatCode>
                <c:ptCount val="8"/>
                <c:pt idx="0">
                  <c:v>1.575640399411472</c:v>
                </c:pt>
                <c:pt idx="1">
                  <c:v>1.5751219838737318</c:v>
                </c:pt>
                <c:pt idx="2">
                  <c:v>1.5745791928116353</c:v>
                </c:pt>
                <c:pt idx="3">
                  <c:v>1.5740177081826947</c:v>
                </c:pt>
                <c:pt idx="4">
                  <c:v>1.573442362681889</c:v>
                </c:pt>
                <c:pt idx="5">
                  <c:v>1.5728572635946851</c:v>
                </c:pt>
                <c:pt idx="6">
                  <c:v>1.572265897792861</c:v>
                </c:pt>
                <c:pt idx="7">
                  <c:v>1.571671220920952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4A-F34C-9DCA-740EF117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Variation'!$F$64:$F$71</c:f>
              <c:numCache>
                <c:formatCode>General</c:formatCode>
                <c:ptCount val="8"/>
                <c:pt idx="0">
                  <c:v>570</c:v>
                </c:pt>
                <c:pt idx="1">
                  <c:v>580</c:v>
                </c:pt>
                <c:pt idx="2">
                  <c:v>590</c:v>
                </c:pt>
                <c:pt idx="3">
                  <c:v>600</c:v>
                </c:pt>
                <c:pt idx="4">
                  <c:v>610</c:v>
                </c:pt>
                <c:pt idx="5">
                  <c:v>620</c:v>
                </c:pt>
                <c:pt idx="6">
                  <c:v>630</c:v>
                </c:pt>
                <c:pt idx="7">
                  <c:v>640</c:v>
                </c:pt>
              </c:numCache>
            </c:numRef>
          </c:xVal>
          <c:yVal>
            <c:numRef>
              <c:f>'4 Double Variation'!$G$64:$G$71</c:f>
              <c:numCache>
                <c:formatCode>General</c:formatCode>
                <c:ptCount val="8"/>
                <c:pt idx="0">
                  <c:v>1.575640399411472</c:v>
                </c:pt>
                <c:pt idx="1">
                  <c:v>1.5751219838737318</c:v>
                </c:pt>
                <c:pt idx="2">
                  <c:v>1.5745791928116353</c:v>
                </c:pt>
                <c:pt idx="3">
                  <c:v>1.5740177081826947</c:v>
                </c:pt>
                <c:pt idx="4">
                  <c:v>1.573442362681889</c:v>
                </c:pt>
                <c:pt idx="5">
                  <c:v>1.5728572635946851</c:v>
                </c:pt>
                <c:pt idx="6">
                  <c:v>1.572265897792861</c:v>
                </c:pt>
                <c:pt idx="7">
                  <c:v>1.571671220920952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1-F04B-A809-B2959AF5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  <c:min val="565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(incomplete)'!$C$43</c:f>
              <c:strCache>
                <c:ptCount val="1"/>
                <c:pt idx="0">
                  <c:v>albite An0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(incomplete)'!$AX$43</c:f>
              <c:numCache>
                <c:formatCode>General</c:formatCode>
                <c:ptCount val="1"/>
                <c:pt idx="0">
                  <c:v>0.74662168636269888</c:v>
                </c:pt>
              </c:numCache>
            </c:numRef>
          </c:xVal>
          <c:yVal>
            <c:numRef>
              <c:f>'6 Database (incomplete)'!$AY$43</c:f>
              <c:numCache>
                <c:formatCode>General</c:formatCode>
                <c:ptCount val="1"/>
                <c:pt idx="0">
                  <c:v>-1.3032330012276187E-2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11F-1A45-8B0B-035ECF500A82}"/>
            </c:ext>
          </c:extLst>
        </c:ser>
        <c:ser>
          <c:idx val="0"/>
          <c:order val="1"/>
          <c:tx>
            <c:strRef>
              <c:f>'6 Database (incomplete)'!$C$45</c:f>
              <c:strCache>
                <c:ptCount val="1"/>
                <c:pt idx="0">
                  <c:v>albite An2.5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(incomplete)'!$AX$45</c:f>
              <c:numCache>
                <c:formatCode>General</c:formatCode>
                <c:ptCount val="1"/>
                <c:pt idx="0">
                  <c:v>1.314866467032733</c:v>
                </c:pt>
              </c:numCache>
            </c:numRef>
          </c:xVal>
          <c:yVal>
            <c:numRef>
              <c:f>'6 Database (incomplete)'!$AY$45</c:f>
              <c:numCache>
                <c:formatCode>General</c:formatCode>
                <c:ptCount val="1"/>
                <c:pt idx="0">
                  <c:v>-2.2951079553992372E-2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11F-1A45-8B0B-035ECF500A82}"/>
            </c:ext>
          </c:extLst>
        </c:ser>
        <c:ser>
          <c:idx val="1"/>
          <c:order val="2"/>
          <c:tx>
            <c:strRef>
              <c:f>'6 Database (incomplete)'!$C$53</c:f>
              <c:strCache>
                <c:ptCount val="1"/>
                <c:pt idx="0">
                  <c:v>albite An10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(incomplete)'!$AX$53</c:f>
              <c:numCache>
                <c:formatCode>General</c:formatCode>
                <c:ptCount val="1"/>
                <c:pt idx="0">
                  <c:v>0.81702649230827773</c:v>
                </c:pt>
              </c:numCache>
            </c:numRef>
          </c:xVal>
          <c:yVal>
            <c:numRef>
              <c:f>'6 Database (incomplete)'!$AY$53</c:f>
              <c:numCache>
                <c:formatCode>General</c:formatCode>
                <c:ptCount val="1"/>
                <c:pt idx="0">
                  <c:v>-3.5649732157481549E-3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11F-1A45-8B0B-035ECF500A82}"/>
            </c:ext>
          </c:extLst>
        </c:ser>
        <c:ser>
          <c:idx val="2"/>
          <c:order val="3"/>
          <c:tx>
            <c:strRef>
              <c:f>'6 Database (incomplete)'!$C$57</c:f>
              <c:strCache>
                <c:ptCount val="1"/>
                <c:pt idx="0">
                  <c:v>oligoclase An15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(incomplete)'!$AX$57</c:f>
              <c:numCache>
                <c:formatCode>General</c:formatCode>
                <c:ptCount val="1"/>
                <c:pt idx="0">
                  <c:v>0.88469157692881928</c:v>
                </c:pt>
              </c:numCache>
            </c:numRef>
          </c:xVal>
          <c:yVal>
            <c:numRef>
              <c:f>'6 Database (incomplete)'!$AY$57</c:f>
              <c:numCache>
                <c:formatCode>General</c:formatCode>
                <c:ptCount val="1"/>
                <c:pt idx="0">
                  <c:v>7.72058642745568E-3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11F-1A45-8B0B-035ECF500A82}"/>
            </c:ext>
          </c:extLst>
        </c:ser>
        <c:ser>
          <c:idx val="3"/>
          <c:order val="4"/>
          <c:tx>
            <c:strRef>
              <c:f>'6 Database (incomplete)'!$C$61</c:f>
              <c:strCache>
                <c:ptCount val="1"/>
                <c:pt idx="0">
                  <c:v>oligoclase An20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(incomplete)'!$AX$61</c:f>
              <c:numCache>
                <c:formatCode>General</c:formatCode>
                <c:ptCount val="1"/>
                <c:pt idx="0">
                  <c:v>0.98684463856811733</c:v>
                </c:pt>
              </c:numCache>
            </c:numRef>
          </c:xVal>
          <c:yVal>
            <c:numRef>
              <c:f>'6 Database (incomplete)'!$AY$61</c:f>
              <c:numCache>
                <c:formatCode>General</c:formatCode>
                <c:ptCount val="1"/>
                <c:pt idx="0">
                  <c:v>1.7225437240269988E-2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11F-1A45-8B0B-035ECF500A82}"/>
            </c:ext>
          </c:extLst>
        </c:ser>
        <c:ser>
          <c:idx val="4"/>
          <c:order val="5"/>
          <c:tx>
            <c:strRef>
              <c:f>'6 Database (incomplete)'!$C$65</c:f>
              <c:strCache>
                <c:ptCount val="1"/>
                <c:pt idx="0">
                  <c:v>oligoclase An25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(incomplete)'!$AX$65</c:f>
              <c:numCache>
                <c:formatCode>General</c:formatCode>
                <c:ptCount val="1"/>
                <c:pt idx="0">
                  <c:v>-0.87501521204605726</c:v>
                </c:pt>
              </c:numCache>
            </c:numRef>
          </c:xVal>
          <c:yVal>
            <c:numRef>
              <c:f>'6 Database (incomplete)'!$AY$65</c:f>
              <c:numCache>
                <c:formatCode>General</c:formatCode>
                <c:ptCount val="1"/>
                <c:pt idx="0">
                  <c:v>-7.6361420704283934E-3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11F-1A45-8B0B-035ECF500A82}"/>
            </c:ext>
          </c:extLst>
        </c:ser>
        <c:ser>
          <c:idx val="7"/>
          <c:order val="6"/>
          <c:tx>
            <c:strRef>
              <c:f>'6 Database (incomplete)'!$C$69</c:f>
              <c:strCache>
                <c:ptCount val="1"/>
                <c:pt idx="0">
                  <c:v>oligoclase An30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(incomplete)'!$AX$69</c:f>
              <c:numCache>
                <c:formatCode>General</c:formatCode>
                <c:ptCount val="1"/>
                <c:pt idx="0">
                  <c:v>-0.76385930031260296</c:v>
                </c:pt>
              </c:numCache>
            </c:numRef>
          </c:xVal>
          <c:yVal>
            <c:numRef>
              <c:f>'6 Database (incomplete)'!$AY$69</c:f>
              <c:numCache>
                <c:formatCode>General</c:formatCode>
                <c:ptCount val="1"/>
                <c:pt idx="0">
                  <c:v>3.3329861049191728E-3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11F-1A45-8B0B-035ECF500A82}"/>
            </c:ext>
          </c:extLst>
        </c:ser>
        <c:ser>
          <c:idx val="8"/>
          <c:order val="7"/>
          <c:tx>
            <c:strRef>
              <c:f>'6 Database (incomplete)'!$C$73</c:f>
              <c:strCache>
                <c:ptCount val="1"/>
                <c:pt idx="0">
                  <c:v>andesine An35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(incomplete)'!$AX$73</c:f>
              <c:numCache>
                <c:formatCode>General</c:formatCode>
                <c:ptCount val="1"/>
                <c:pt idx="0">
                  <c:v>-0.72300626970984827</c:v>
                </c:pt>
              </c:numCache>
            </c:numRef>
          </c:xVal>
          <c:yVal>
            <c:numRef>
              <c:f>'6 Database (incomplete)'!$AY$73</c:f>
              <c:numCache>
                <c:formatCode>General</c:formatCode>
                <c:ptCount val="1"/>
                <c:pt idx="0">
                  <c:v>1.7354236551616133E-2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11F-1A45-8B0B-035ECF500A82}"/>
            </c:ext>
          </c:extLst>
        </c:ser>
        <c:ser>
          <c:idx val="5"/>
          <c:order val="8"/>
          <c:tx>
            <c:strRef>
              <c:f>'6 Database (incomplete)'!$C$77</c:f>
              <c:strCache>
                <c:ptCount val="1"/>
                <c:pt idx="0">
                  <c:v>andesine An40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(incomplete)'!$AX$77</c:f>
              <c:numCache>
                <c:formatCode>General</c:formatCode>
                <c:ptCount val="1"/>
                <c:pt idx="0">
                  <c:v>-0.68527831281858864</c:v>
                </c:pt>
              </c:numCache>
            </c:numRef>
          </c:xVal>
          <c:yVal>
            <c:numRef>
              <c:f>'6 Database (incomplete)'!$AY$77</c:f>
              <c:numCache>
                <c:formatCode>General</c:formatCode>
                <c:ptCount val="1"/>
                <c:pt idx="0">
                  <c:v>5.2428523123017323E-2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11F-1A45-8B0B-035ECF500A82}"/>
            </c:ext>
          </c:extLst>
        </c:ser>
        <c:ser>
          <c:idx val="6"/>
          <c:order val="9"/>
          <c:tx>
            <c:strRef>
              <c:f>'6 Database (incomplete)'!$C$81</c:f>
              <c:strCache>
                <c:ptCount val="1"/>
                <c:pt idx="0">
                  <c:v>andesine An45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(incomplete)'!$AX$81</c:f>
              <c:numCache>
                <c:formatCode>General</c:formatCode>
                <c:ptCount val="1"/>
                <c:pt idx="0">
                  <c:v>-0.65524160934203179</c:v>
                </c:pt>
              </c:numCache>
            </c:numRef>
          </c:xVal>
          <c:yVal>
            <c:numRef>
              <c:f>'6 Database (incomplete)'!$AY$81</c:f>
              <c:numCache>
                <c:formatCode>General</c:formatCode>
                <c:ptCount val="1"/>
                <c:pt idx="0">
                  <c:v>9.3546402957033897E-2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11F-1A45-8B0B-035ECF500A82}"/>
            </c:ext>
          </c:extLst>
        </c:ser>
        <c:ser>
          <c:idx val="9"/>
          <c:order val="10"/>
          <c:tx>
            <c:strRef>
              <c:f>'6 Database (incomplete)'!$C$85</c:f>
              <c:strCache>
                <c:ptCount val="1"/>
                <c:pt idx="0">
                  <c:v>andesine An50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(incomplete)'!$AX$85</c:f>
              <c:numCache>
                <c:formatCode>General</c:formatCode>
                <c:ptCount val="1"/>
                <c:pt idx="0">
                  <c:v>-0.63370057551614489</c:v>
                </c:pt>
              </c:numCache>
            </c:numRef>
          </c:xVal>
          <c:yVal>
            <c:numRef>
              <c:f>'6 Database (incomplete)'!$AY$85</c:f>
              <c:numCache>
                <c:formatCode>General</c:formatCode>
                <c:ptCount val="1"/>
                <c:pt idx="0">
                  <c:v>0.13469721546002605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11F-1A45-8B0B-035ECF500A82}"/>
            </c:ext>
          </c:extLst>
        </c:ser>
        <c:ser>
          <c:idx val="10"/>
          <c:order val="11"/>
          <c:tx>
            <c:strRef>
              <c:f>'6 Database (incomplete)'!$C$89</c:f>
              <c:strCache>
                <c:ptCount val="1"/>
                <c:pt idx="0">
                  <c:v>labradorite An55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(incomplete)'!$AX$89</c:f>
              <c:numCache>
                <c:formatCode>General</c:formatCode>
                <c:ptCount val="1"/>
                <c:pt idx="0">
                  <c:v>-0.61456789018751035</c:v>
                </c:pt>
              </c:numCache>
            </c:numRef>
          </c:xVal>
          <c:yVal>
            <c:numRef>
              <c:f>'6 Database (incomplete)'!$AY$89</c:f>
              <c:numCache>
                <c:formatCode>General</c:formatCode>
                <c:ptCount val="1"/>
                <c:pt idx="0">
                  <c:v>0.17913020452076073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11F-1A45-8B0B-035ECF500A82}"/>
            </c:ext>
          </c:extLst>
        </c:ser>
        <c:ser>
          <c:idx val="11"/>
          <c:order val="12"/>
          <c:tx>
            <c:strRef>
              <c:f>'6 Database (incomplete)'!$C$93</c:f>
              <c:strCache>
                <c:ptCount val="1"/>
                <c:pt idx="0">
                  <c:v>labradorite An60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(incomplete)'!$AX$93</c:f>
              <c:numCache>
                <c:formatCode>General</c:formatCode>
                <c:ptCount val="1"/>
                <c:pt idx="0">
                  <c:v>-0.57912622925423363</c:v>
                </c:pt>
              </c:numCache>
            </c:numRef>
          </c:xVal>
          <c:yVal>
            <c:numRef>
              <c:f>'6 Database (incomplete)'!$AY$93</c:f>
              <c:numCache>
                <c:formatCode>General</c:formatCode>
                <c:ptCount val="1"/>
                <c:pt idx="0">
                  <c:v>0.20935500921584227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11F-1A45-8B0B-035ECF500A82}"/>
            </c:ext>
          </c:extLst>
        </c:ser>
        <c:ser>
          <c:idx val="12"/>
          <c:order val="13"/>
          <c:tx>
            <c:strRef>
              <c:f>'6 Database (incomplete)'!$C$97</c:f>
              <c:strCache>
                <c:ptCount val="1"/>
                <c:pt idx="0">
                  <c:v>labradorite An65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(incomplete)'!$AX$97</c:f>
              <c:numCache>
                <c:formatCode>General</c:formatCode>
                <c:ptCount val="1"/>
                <c:pt idx="0">
                  <c:v>-0.54566746959019186</c:v>
                </c:pt>
              </c:numCache>
            </c:numRef>
          </c:xVal>
          <c:yVal>
            <c:numRef>
              <c:f>'6 Database (incomplete)'!$AY$97</c:f>
              <c:numCache>
                <c:formatCode>General</c:formatCode>
                <c:ptCount val="1"/>
                <c:pt idx="0">
                  <c:v>0.25155614905865475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11F-1A45-8B0B-035ECF500A82}"/>
            </c:ext>
          </c:extLst>
        </c:ser>
        <c:ser>
          <c:idx val="13"/>
          <c:order val="14"/>
          <c:tx>
            <c:strRef>
              <c:f>'6 Database (incomplete)'!$C$101</c:f>
              <c:strCache>
                <c:ptCount val="1"/>
                <c:pt idx="0">
                  <c:v>labradorite An70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(incomplete)'!$AX$101</c:f>
              <c:numCache>
                <c:formatCode>General</c:formatCode>
                <c:ptCount val="1"/>
                <c:pt idx="0">
                  <c:v>-0.52034404586979655</c:v>
                </c:pt>
              </c:numCache>
            </c:numRef>
          </c:xVal>
          <c:yVal>
            <c:numRef>
              <c:f>'6 Database (incomplete)'!$AY$101</c:f>
              <c:numCache>
                <c:formatCode>General</c:formatCode>
                <c:ptCount val="1"/>
                <c:pt idx="0">
                  <c:v>0.28843141449518317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11F-1A45-8B0B-035ECF500A82}"/>
            </c:ext>
          </c:extLst>
        </c:ser>
        <c:ser>
          <c:idx val="14"/>
          <c:order val="15"/>
          <c:tx>
            <c:strRef>
              <c:f>'6 Database (incomplete)'!$C$105</c:f>
              <c:strCache>
                <c:ptCount val="1"/>
                <c:pt idx="0">
                  <c:v>bytownite An75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(incomplete)'!$AX$105</c:f>
              <c:numCache>
                <c:formatCode>General</c:formatCode>
                <c:ptCount val="1"/>
                <c:pt idx="0">
                  <c:v>-0.50617039068743885</c:v>
                </c:pt>
              </c:numCache>
            </c:numRef>
          </c:xVal>
          <c:yVal>
            <c:numRef>
              <c:f>'6 Database (incomplete)'!$AY$105</c:f>
              <c:numCache>
                <c:formatCode>General</c:formatCode>
                <c:ptCount val="1"/>
                <c:pt idx="0">
                  <c:v>0.30413785428187656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11F-1A45-8B0B-035ECF500A82}"/>
            </c:ext>
          </c:extLst>
        </c:ser>
        <c:ser>
          <c:idx val="15"/>
          <c:order val="16"/>
          <c:tx>
            <c:strRef>
              <c:f>'6 Database (incomplete)'!$C$109</c:f>
              <c:strCache>
                <c:ptCount val="1"/>
                <c:pt idx="0">
                  <c:v>bytownite An80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(incomplete)'!$AX$109</c:f>
              <c:numCache>
                <c:formatCode>General</c:formatCode>
                <c:ptCount val="1"/>
                <c:pt idx="0">
                  <c:v>-0.48469310202268551</c:v>
                </c:pt>
              </c:numCache>
            </c:numRef>
          </c:xVal>
          <c:yVal>
            <c:numRef>
              <c:f>'6 Database (incomplete)'!$AY$109</c:f>
              <c:numCache>
                <c:formatCode>General</c:formatCode>
                <c:ptCount val="1"/>
                <c:pt idx="0">
                  <c:v>0.32692962536907666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11F-1A45-8B0B-035ECF500A82}"/>
            </c:ext>
          </c:extLst>
        </c:ser>
        <c:ser>
          <c:idx val="17"/>
          <c:order val="17"/>
          <c:tx>
            <c:strRef>
              <c:f>'6 Database (incomplete)'!$C$113</c:f>
              <c:strCache>
                <c:ptCount val="1"/>
                <c:pt idx="0">
                  <c:v>bytownite An85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(incomplete)'!$AX$113</c:f>
              <c:numCache>
                <c:formatCode>General</c:formatCode>
                <c:ptCount val="1"/>
                <c:pt idx="0">
                  <c:v>-0.46731772151377171</c:v>
                </c:pt>
              </c:numCache>
            </c:numRef>
          </c:xVal>
          <c:yVal>
            <c:numRef>
              <c:f>'6 Database (incomplete)'!$AY$113</c:f>
              <c:numCache>
                <c:formatCode>General</c:formatCode>
                <c:ptCount val="1"/>
                <c:pt idx="0">
                  <c:v>0.35375025877637195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11F-1A45-8B0B-035ECF500A82}"/>
            </c:ext>
          </c:extLst>
        </c:ser>
        <c:ser>
          <c:idx val="18"/>
          <c:order val="18"/>
          <c:tx>
            <c:strRef>
              <c:f>'6 Database (incomplete)'!$C$117</c:f>
              <c:strCache>
                <c:ptCount val="1"/>
                <c:pt idx="0">
                  <c:v>anorthite An90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(incomplete)'!$AX$117</c:f>
              <c:numCache>
                <c:formatCode>General</c:formatCode>
                <c:ptCount val="1"/>
                <c:pt idx="0">
                  <c:v>-0.47186601722182825</c:v>
                </c:pt>
              </c:numCache>
            </c:numRef>
          </c:xVal>
          <c:yVal>
            <c:numRef>
              <c:f>'6 Database (incomplete)'!$AY$117</c:f>
              <c:numCache>
                <c:formatCode>General</c:formatCode>
                <c:ptCount val="1"/>
                <c:pt idx="0">
                  <c:v>0.37198917361852396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11F-1A45-8B0B-035ECF500A82}"/>
            </c:ext>
          </c:extLst>
        </c:ser>
        <c:ser>
          <c:idx val="19"/>
          <c:order val="19"/>
          <c:tx>
            <c:strRef>
              <c:f>'6 Database (incomplete)'!$C$119</c:f>
              <c:strCache>
                <c:ptCount val="1"/>
                <c:pt idx="0">
                  <c:v>anorthite An92.5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(incomplete)'!$AX$119</c:f>
              <c:numCache>
                <c:formatCode>General</c:formatCode>
                <c:ptCount val="1"/>
                <c:pt idx="0">
                  <c:v>-0.46875797415755449</c:v>
                </c:pt>
              </c:numCache>
            </c:numRef>
          </c:xVal>
          <c:yVal>
            <c:numRef>
              <c:f>'6 Database (incomplete)'!$AY$119</c:f>
              <c:numCache>
                <c:formatCode>General</c:formatCode>
                <c:ptCount val="1"/>
                <c:pt idx="0">
                  <c:v>0.38299132916889955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11F-1A45-8B0B-035ECF50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(incomplete)'!$C$126</c:f>
              <c:strCache>
                <c:ptCount val="1"/>
                <c:pt idx="0">
                  <c:v>albite An0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(incomplete)'!$AX$126</c:f>
              <c:numCache>
                <c:formatCode>General</c:formatCode>
                <c:ptCount val="1"/>
                <c:pt idx="0">
                  <c:v>0.72288392789673572</c:v>
                </c:pt>
              </c:numCache>
            </c:numRef>
          </c:xVal>
          <c:yVal>
            <c:numRef>
              <c:f>'6 Database (incomplete)'!$AY$126</c:f>
              <c:numCache>
                <c:formatCode>General</c:formatCode>
                <c:ptCount val="1"/>
                <c:pt idx="0">
                  <c:v>5.3719555316605619E-2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AA-C24F-A40E-74E6401DE349}"/>
            </c:ext>
          </c:extLst>
        </c:ser>
        <c:ser>
          <c:idx val="0"/>
          <c:order val="1"/>
          <c:tx>
            <c:strRef>
              <c:f>'6 Database (incomplete)'!$C$130</c:f>
              <c:strCache>
                <c:ptCount val="1"/>
                <c:pt idx="0">
                  <c:v>albite An5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(incomplete)'!$AX$130</c:f>
              <c:numCache>
                <c:formatCode>General</c:formatCode>
                <c:ptCount val="1"/>
                <c:pt idx="0">
                  <c:v>0.85159200734471563</c:v>
                </c:pt>
              </c:numCache>
            </c:numRef>
          </c:xVal>
          <c:yVal>
            <c:numRef>
              <c:f>'6 Database (incomplete)'!$AY$130</c:f>
              <c:numCache>
                <c:formatCode>General</c:formatCode>
                <c:ptCount val="1"/>
                <c:pt idx="0">
                  <c:v>6.5152669234213173E-2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AA-C24F-A40E-74E6401DE349}"/>
            </c:ext>
          </c:extLst>
        </c:ser>
        <c:ser>
          <c:idx val="1"/>
          <c:order val="2"/>
          <c:tx>
            <c:strRef>
              <c:f>'6 Database (incomplete)'!$C$134</c:f>
              <c:strCache>
                <c:ptCount val="1"/>
                <c:pt idx="0">
                  <c:v>albite An10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(incomplete)'!$AX$134</c:f>
              <c:numCache>
                <c:formatCode>General</c:formatCode>
                <c:ptCount val="1"/>
                <c:pt idx="0">
                  <c:v>0.95867982185367029</c:v>
                </c:pt>
              </c:numCache>
            </c:numRef>
          </c:xVal>
          <c:yVal>
            <c:numRef>
              <c:f>'6 Database (incomplete)'!$AY$134</c:f>
              <c:numCache>
                <c:formatCode>General</c:formatCode>
                <c:ptCount val="1"/>
                <c:pt idx="0">
                  <c:v>7.3345626539521064E-2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AA-C24F-A40E-74E6401DE349}"/>
            </c:ext>
          </c:extLst>
        </c:ser>
        <c:ser>
          <c:idx val="2"/>
          <c:order val="3"/>
          <c:tx>
            <c:strRef>
              <c:f>'6 Database (incomplete)'!$C$138</c:f>
              <c:strCache>
                <c:ptCount val="1"/>
                <c:pt idx="0">
                  <c:v>oligoclase An15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(incomplete)'!$AX$138</c:f>
              <c:numCache>
                <c:formatCode>General</c:formatCode>
                <c:ptCount val="1"/>
                <c:pt idx="0">
                  <c:v>-0.90831409589238798</c:v>
                </c:pt>
              </c:numCache>
            </c:numRef>
          </c:xVal>
          <c:yVal>
            <c:numRef>
              <c:f>'6 Database (incomplete)'!$AY$138</c:f>
              <c:numCache>
                <c:formatCode>General</c:formatCode>
                <c:ptCount val="1"/>
                <c:pt idx="0">
                  <c:v>-8.5461109808272484E-2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AA-C24F-A40E-74E6401DE349}"/>
            </c:ext>
          </c:extLst>
        </c:ser>
        <c:ser>
          <c:idx val="3"/>
          <c:order val="4"/>
          <c:tx>
            <c:strRef>
              <c:f>'6 Database (incomplete)'!$C$142</c:f>
              <c:strCache>
                <c:ptCount val="1"/>
                <c:pt idx="0">
                  <c:v>oligoclase An20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(incomplete)'!$AX$142</c:f>
              <c:numCache>
                <c:formatCode>General</c:formatCode>
                <c:ptCount val="1"/>
                <c:pt idx="0">
                  <c:v>-0.81983498694988888</c:v>
                </c:pt>
              </c:numCache>
            </c:numRef>
          </c:xVal>
          <c:yVal>
            <c:numRef>
              <c:f>'6 Database (incomplete)'!$AY$142</c:f>
              <c:numCache>
                <c:formatCode>General</c:formatCode>
                <c:ptCount val="1"/>
                <c:pt idx="0">
                  <c:v>-6.6322405713422711E-2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AA-C24F-A40E-74E6401DE349}"/>
            </c:ext>
          </c:extLst>
        </c:ser>
        <c:ser>
          <c:idx val="4"/>
          <c:order val="5"/>
          <c:tx>
            <c:strRef>
              <c:f>'6 Database (incomplete)'!$C$146</c:f>
              <c:strCache>
                <c:ptCount val="1"/>
                <c:pt idx="0">
                  <c:v>oligoclase An25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(incomplete)'!$AX$146</c:f>
              <c:numCache>
                <c:formatCode>General</c:formatCode>
                <c:ptCount val="1"/>
                <c:pt idx="0">
                  <c:v>-0.73950663366829328</c:v>
                </c:pt>
              </c:numCache>
            </c:numRef>
          </c:xVal>
          <c:yVal>
            <c:numRef>
              <c:f>'6 Database (incomplete)'!$AY$146</c:f>
              <c:numCache>
                <c:formatCode>General</c:formatCode>
                <c:ptCount val="1"/>
                <c:pt idx="0">
                  <c:v>-5.1711341303501406E-2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AA-C24F-A40E-74E6401DE349}"/>
            </c:ext>
          </c:extLst>
        </c:ser>
        <c:ser>
          <c:idx val="7"/>
          <c:order val="6"/>
          <c:tx>
            <c:strRef>
              <c:f>'6 Database (incomplete)'!$C$150</c:f>
              <c:strCache>
                <c:ptCount val="1"/>
                <c:pt idx="0">
                  <c:v>oligoclase An30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(incomplete)'!$AX$150</c:f>
              <c:numCache>
                <c:formatCode>General</c:formatCode>
                <c:ptCount val="1"/>
                <c:pt idx="0">
                  <c:v>-0.69556846138980222</c:v>
                </c:pt>
              </c:numCache>
            </c:numRef>
          </c:xVal>
          <c:yVal>
            <c:numRef>
              <c:f>'6 Database (incomplete)'!$AY$150</c:f>
              <c:numCache>
                <c:formatCode>General</c:formatCode>
                <c:ptCount val="1"/>
                <c:pt idx="0">
                  <c:v>-3.2193852912840271E-2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AA-C24F-A40E-74E6401DE349}"/>
            </c:ext>
          </c:extLst>
        </c:ser>
        <c:ser>
          <c:idx val="8"/>
          <c:order val="7"/>
          <c:tx>
            <c:strRef>
              <c:f>'6 Database (incomplete)'!$C$154</c:f>
              <c:strCache>
                <c:ptCount val="1"/>
                <c:pt idx="0">
                  <c:v>andesine An35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(incomplete)'!$AX$154</c:f>
              <c:numCache>
                <c:formatCode>General</c:formatCode>
                <c:ptCount val="1"/>
                <c:pt idx="0">
                  <c:v>-0.65166841170022272</c:v>
                </c:pt>
              </c:numCache>
            </c:numRef>
          </c:xVal>
          <c:yVal>
            <c:numRef>
              <c:f>'6 Database (incomplete)'!$AY$154</c:f>
              <c:numCache>
                <c:formatCode>General</c:formatCode>
                <c:ptCount val="1"/>
                <c:pt idx="0">
                  <c:v>-1.7064537917898862E-2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AA-C24F-A40E-74E6401DE349}"/>
            </c:ext>
          </c:extLst>
        </c:ser>
        <c:ser>
          <c:idx val="5"/>
          <c:order val="8"/>
          <c:tx>
            <c:strRef>
              <c:f>'6 Database (incomplete)'!$C$158</c:f>
              <c:strCache>
                <c:ptCount val="1"/>
                <c:pt idx="0">
                  <c:v>andesine An40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(incomplete)'!$AX$158</c:f>
              <c:numCache>
                <c:formatCode>General</c:formatCode>
                <c:ptCount val="1"/>
                <c:pt idx="0">
                  <c:v>-0.60829009737143924</c:v>
                </c:pt>
              </c:numCache>
            </c:numRef>
          </c:xVal>
          <c:yVal>
            <c:numRef>
              <c:f>'6 Database (incomplete)'!$AY$158</c:f>
              <c:numCache>
                <c:formatCode>General</c:formatCode>
                <c:ptCount val="1"/>
                <c:pt idx="0">
                  <c:v>1.9647658645735873E-2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AA-C24F-A40E-74E6401DE349}"/>
            </c:ext>
          </c:extLst>
        </c:ser>
        <c:ser>
          <c:idx val="6"/>
          <c:order val="9"/>
          <c:tx>
            <c:strRef>
              <c:f>'6 Database (incomplete)'!$C$162</c:f>
              <c:strCache>
                <c:ptCount val="1"/>
                <c:pt idx="0">
                  <c:v>andesine An45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(incomplete)'!$AX$162</c:f>
              <c:numCache>
                <c:formatCode>General</c:formatCode>
                <c:ptCount val="1"/>
                <c:pt idx="0">
                  <c:v>-0.57966437287440575</c:v>
                </c:pt>
              </c:numCache>
            </c:numRef>
          </c:xVal>
          <c:yVal>
            <c:numRef>
              <c:f>'6 Database (incomplete)'!$AY$162</c:f>
              <c:numCache>
                <c:formatCode>General</c:formatCode>
                <c:ptCount val="1"/>
                <c:pt idx="0">
                  <c:v>5.2243588671817436E-2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DAA-C24F-A40E-74E6401DE349}"/>
            </c:ext>
          </c:extLst>
        </c:ser>
        <c:ser>
          <c:idx val="9"/>
          <c:order val="10"/>
          <c:tx>
            <c:strRef>
              <c:f>'6 Database (incomplete)'!$C$166</c:f>
              <c:strCache>
                <c:ptCount val="1"/>
                <c:pt idx="0">
                  <c:v>andesine An50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(incomplete)'!$AX$166</c:f>
              <c:numCache>
                <c:formatCode>General</c:formatCode>
                <c:ptCount val="1"/>
                <c:pt idx="0">
                  <c:v>-0.56108506904653055</c:v>
                </c:pt>
              </c:numCache>
            </c:numRef>
          </c:xVal>
          <c:yVal>
            <c:numRef>
              <c:f>'6 Database (incomplete)'!$AY$166</c:f>
              <c:numCache>
                <c:formatCode>General</c:formatCode>
                <c:ptCount val="1"/>
                <c:pt idx="0">
                  <c:v>8.8867144635388431E-2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DAA-C24F-A40E-74E6401DE349}"/>
            </c:ext>
          </c:extLst>
        </c:ser>
        <c:ser>
          <c:idx val="10"/>
          <c:order val="11"/>
          <c:tx>
            <c:strRef>
              <c:f>'6 Database (incomplete)'!$C$170</c:f>
              <c:strCache>
                <c:ptCount val="1"/>
                <c:pt idx="0">
                  <c:v>labradorite An55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(incomplete)'!$AX$170</c:f>
              <c:numCache>
                <c:formatCode>General</c:formatCode>
                <c:ptCount val="1"/>
                <c:pt idx="0">
                  <c:v>-0.55727183948040815</c:v>
                </c:pt>
              </c:numCache>
            </c:numRef>
          </c:xVal>
          <c:yVal>
            <c:numRef>
              <c:f>'6 Database (incomplete)'!$AY$170</c:f>
              <c:numCache>
                <c:formatCode>General</c:formatCode>
                <c:ptCount val="1"/>
                <c:pt idx="0">
                  <c:v>0.14412029695598663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DAA-C24F-A40E-74E6401DE349}"/>
            </c:ext>
          </c:extLst>
        </c:ser>
        <c:ser>
          <c:idx val="11"/>
          <c:order val="12"/>
          <c:tx>
            <c:strRef>
              <c:f>'6 Database (incomplete)'!$C$174</c:f>
              <c:strCache>
                <c:ptCount val="1"/>
                <c:pt idx="0">
                  <c:v>labradorite An60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(incomplete)'!$AX$174</c:f>
              <c:numCache>
                <c:formatCode>General</c:formatCode>
                <c:ptCount val="1"/>
                <c:pt idx="0">
                  <c:v>-0.55304600983787666</c:v>
                </c:pt>
              </c:numCache>
            </c:numRef>
          </c:xVal>
          <c:yVal>
            <c:numRef>
              <c:f>'6 Database (incomplete)'!$AY$174</c:f>
              <c:numCache>
                <c:formatCode>General</c:formatCode>
                <c:ptCount val="1"/>
                <c:pt idx="0">
                  <c:v>0.18504660636105111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DAA-C24F-A40E-74E6401DE349}"/>
            </c:ext>
          </c:extLst>
        </c:ser>
        <c:ser>
          <c:idx val="12"/>
          <c:order val="13"/>
          <c:tx>
            <c:strRef>
              <c:f>'6 Database (incomplete)'!$C$178</c:f>
              <c:strCache>
                <c:ptCount val="1"/>
                <c:pt idx="0">
                  <c:v>labradorite An65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(incomplete)'!$AX$178</c:f>
              <c:numCache>
                <c:formatCode>General</c:formatCode>
                <c:ptCount val="1"/>
                <c:pt idx="0">
                  <c:v>-0.53817586317723565</c:v>
                </c:pt>
              </c:numCache>
            </c:numRef>
          </c:xVal>
          <c:yVal>
            <c:numRef>
              <c:f>'6 Database (incomplete)'!$AY$178</c:f>
              <c:numCache>
                <c:formatCode>General</c:formatCode>
                <c:ptCount val="1"/>
                <c:pt idx="0">
                  <c:v>0.23066246958536898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DAA-C24F-A40E-74E6401DE349}"/>
            </c:ext>
          </c:extLst>
        </c:ser>
        <c:ser>
          <c:idx val="13"/>
          <c:order val="14"/>
          <c:tx>
            <c:strRef>
              <c:f>'6 Database (incomplete)'!$C$182</c:f>
              <c:strCache>
                <c:ptCount val="1"/>
                <c:pt idx="0">
                  <c:v>labradorite An70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(incomplete)'!$AX$182</c:f>
              <c:numCache>
                <c:formatCode>General</c:formatCode>
                <c:ptCount val="1"/>
                <c:pt idx="0">
                  <c:v>-0.51869229838653941</c:v>
                </c:pt>
              </c:numCache>
            </c:numRef>
          </c:xVal>
          <c:yVal>
            <c:numRef>
              <c:f>'6 Database (incomplete)'!$AY$182</c:f>
              <c:numCache>
                <c:formatCode>General</c:formatCode>
                <c:ptCount val="1"/>
                <c:pt idx="0">
                  <c:v>0.26657163224512048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DAA-C24F-A40E-74E6401DE349}"/>
            </c:ext>
          </c:extLst>
        </c:ser>
        <c:ser>
          <c:idx val="14"/>
          <c:order val="15"/>
          <c:tx>
            <c:strRef>
              <c:f>'6 Database (incomplete)'!$C$186</c:f>
              <c:strCache>
                <c:ptCount val="1"/>
                <c:pt idx="0">
                  <c:v>bytownite An75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(incomplete)'!$AX$186</c:f>
              <c:numCache>
                <c:formatCode>General</c:formatCode>
                <c:ptCount val="1"/>
                <c:pt idx="0">
                  <c:v>-0.49983451660341194</c:v>
                </c:pt>
              </c:numCache>
            </c:numRef>
          </c:xVal>
          <c:yVal>
            <c:numRef>
              <c:f>'6 Database (incomplete)'!$AY$186</c:f>
              <c:numCache>
                <c:formatCode>General</c:formatCode>
                <c:ptCount val="1"/>
                <c:pt idx="0">
                  <c:v>0.30271054318886603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DAA-C24F-A40E-74E6401DE349}"/>
            </c:ext>
          </c:extLst>
        </c:ser>
        <c:ser>
          <c:idx val="15"/>
          <c:order val="16"/>
          <c:tx>
            <c:strRef>
              <c:f>'6 Database (incomplete)'!$C$190</c:f>
              <c:strCache>
                <c:ptCount val="1"/>
                <c:pt idx="0">
                  <c:v>bytownite An80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(incomplete)'!$AX$190</c:f>
              <c:numCache>
                <c:formatCode>General</c:formatCode>
                <c:ptCount val="1"/>
                <c:pt idx="0">
                  <c:v>-0.48385239408310216</c:v>
                </c:pt>
              </c:numCache>
            </c:numRef>
          </c:xVal>
          <c:yVal>
            <c:numRef>
              <c:f>'6 Database (incomplete)'!$AY$190</c:f>
              <c:numCache>
                <c:formatCode>General</c:formatCode>
                <c:ptCount val="1"/>
                <c:pt idx="0">
                  <c:v>0.34005715810443232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DAA-C24F-A40E-74E6401DE349}"/>
            </c:ext>
          </c:extLst>
        </c:ser>
        <c:ser>
          <c:idx val="17"/>
          <c:order val="17"/>
          <c:tx>
            <c:strRef>
              <c:f>'6 Database (incomplete)'!$C$194</c:f>
              <c:strCache>
                <c:ptCount val="1"/>
                <c:pt idx="0">
                  <c:v>bytownite An85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(incomplete)'!$AX$198</c:f>
              <c:numCache>
                <c:formatCode>General</c:formatCode>
                <c:ptCount val="1"/>
                <c:pt idx="0">
                  <c:v>-0.47860345961799072</c:v>
                </c:pt>
              </c:numCache>
            </c:numRef>
          </c:xVal>
          <c:yVal>
            <c:numRef>
              <c:f>'6 Database (incomplete)'!$AY$198</c:f>
              <c:numCache>
                <c:formatCode>General</c:formatCode>
                <c:ptCount val="1"/>
                <c:pt idx="0">
                  <c:v>0.36327979841972141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DAA-C24F-A40E-74E6401DE349}"/>
            </c:ext>
          </c:extLst>
        </c:ser>
        <c:ser>
          <c:idx val="18"/>
          <c:order val="18"/>
          <c:tx>
            <c:strRef>
              <c:f>'6 Database (incomplete)'!$C$198</c:f>
              <c:strCache>
                <c:ptCount val="1"/>
                <c:pt idx="0">
                  <c:v>anorthite An90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(incomplete)'!$AX$202</c:f>
              <c:numCache>
                <c:formatCode>General</c:formatCode>
                <c:ptCount val="1"/>
                <c:pt idx="0">
                  <c:v>-0.48235520495773743</c:v>
                </c:pt>
              </c:numCache>
            </c:numRef>
          </c:xVal>
          <c:yVal>
            <c:numRef>
              <c:f>'6 Database (incomplete)'!$AY$202</c:f>
              <c:numCache>
                <c:formatCode>General</c:formatCode>
                <c:ptCount val="1"/>
                <c:pt idx="0">
                  <c:v>0.41051645678298804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DAA-C24F-A40E-74E6401DE349}"/>
            </c:ext>
          </c:extLst>
        </c:ser>
        <c:ser>
          <c:idx val="19"/>
          <c:order val="19"/>
          <c:tx>
            <c:strRef>
              <c:f>'6 Database (incomplete)'!$C$200</c:f>
              <c:strCache>
                <c:ptCount val="1"/>
                <c:pt idx="0">
                  <c:v>anorthite An92.5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(incomplete)'!$AX$206</c:f>
              <c:numCache>
                <c:formatCode>General</c:formatCode>
                <c:ptCount val="1"/>
                <c:pt idx="0">
                  <c:v>-0.47348462921250922</c:v>
                </c:pt>
              </c:numCache>
            </c:numRef>
          </c:xVal>
          <c:yVal>
            <c:numRef>
              <c:f>'6 Database (incomplete)'!$AY$206</c:f>
              <c:numCache>
                <c:formatCode>General</c:formatCode>
                <c:ptCount val="1"/>
                <c:pt idx="0">
                  <c:v>0.36992673517559627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DAA-C24F-A40E-74E6401D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-0.92554050395640042</c:v>
                </c:pt>
                <c:pt idx="1">
                  <c:v>-0.83659694373366023</c:v>
                </c:pt>
                <c:pt idx="2">
                  <c:v>-0.74862811475306679</c:v>
                </c:pt>
                <c:pt idx="3">
                  <c:v>-0.66310691154772328</c:v>
                </c:pt>
                <c:pt idx="4">
                  <c:v>-0.60359605046457665</c:v>
                </c:pt>
                <c:pt idx="5">
                  <c:v>-0.55391012026962838</c:v>
                </c:pt>
                <c:pt idx="6">
                  <c:v>-0.53555772610139218</c:v>
                </c:pt>
                <c:pt idx="7">
                  <c:v>-0.52725847099580458</c:v>
                </c:pt>
                <c:pt idx="8">
                  <c:v>-0.53855085261954994</c:v>
                </c:pt>
                <c:pt idx="9">
                  <c:v>-0.57676863925760546</c:v>
                </c:pt>
                <c:pt idx="10">
                  <c:v>-0.64918163385289851</c:v>
                </c:pt>
                <c:pt idx="11">
                  <c:v>-0.75350910852174713</c:v>
                </c:pt>
                <c:pt idx="12">
                  <c:v>-0.87330936233563583</c:v>
                </c:pt>
                <c:pt idx="13">
                  <c:v>-0.97668515663425837</c:v>
                </c:pt>
                <c:pt idx="14">
                  <c:v>0.93705826956993776</c:v>
                </c:pt>
                <c:pt idx="15">
                  <c:v>0.8986412969133124</c:v>
                </c:pt>
                <c:pt idx="16">
                  <c:v>0.88248331708676864</c:v>
                </c:pt>
                <c:pt idx="17">
                  <c:v>0.89059909836598516</c:v>
                </c:pt>
                <c:pt idx="18">
                  <c:v>0.92554049790097914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-0.37864861732740929</c:v>
                </c:pt>
                <c:pt idx="1">
                  <c:v>-0.39916998527942144</c:v>
                </c:pt>
                <c:pt idx="2">
                  <c:v>-0.39235659801800482</c:v>
                </c:pt>
                <c:pt idx="3">
                  <c:v>-0.36796584576397706</c:v>
                </c:pt>
                <c:pt idx="4">
                  <c:v>-0.31838038977574351</c:v>
                </c:pt>
                <c:pt idx="5">
                  <c:v>-0.26202087551426939</c:v>
                </c:pt>
                <c:pt idx="6">
                  <c:v>-0.19490999172443121</c:v>
                </c:pt>
                <c:pt idx="7">
                  <c:v>-0.1283930009878908</c:v>
                </c:pt>
                <c:pt idx="8">
                  <c:v>-6.2251162468389409E-2</c:v>
                </c:pt>
                <c:pt idx="9">
                  <c:v>-5.8236221892866235E-10</c:v>
                </c:pt>
                <c:pt idx="10">
                  <c:v>5.0780805327463104E-2</c:v>
                </c:pt>
                <c:pt idx="11">
                  <c:v>7.7563499503507119E-2</c:v>
                </c:pt>
                <c:pt idx="12">
                  <c:v>6.7207583451413255E-2</c:v>
                </c:pt>
                <c:pt idx="13">
                  <c:v>1.9181058933906221E-2</c:v>
                </c:pt>
                <c:pt idx="14">
                  <c:v>6.9751286450270705E-2</c:v>
                </c:pt>
                <c:pt idx="15">
                  <c:v>0.14775465619379299</c:v>
                </c:pt>
                <c:pt idx="16">
                  <c:v>0.23075451424803903</c:v>
                </c:pt>
                <c:pt idx="17">
                  <c:v>0.31144801876922196</c:v>
                </c:pt>
                <c:pt idx="18">
                  <c:v>0.37864861485007095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A7-F54B-9742-482E3A1D12FB}"/>
            </c:ext>
          </c:extLst>
        </c:ser>
        <c:ser>
          <c:idx val="8"/>
          <c:order val="1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0.37864861729126709</c:v>
                </c:pt>
                <c:pt idx="1">
                  <c:v>0.37708804291157466</c:v>
                </c:pt>
                <c:pt idx="2">
                  <c:v>0.37506490597845016</c:v>
                </c:pt>
                <c:pt idx="3">
                  <c:v>0.37966867857774983</c:v>
                </c:pt>
                <c:pt idx="4">
                  <c:v>0.37081059440518416</c:v>
                </c:pt>
                <c:pt idx="5">
                  <c:v>0.36655736835091457</c:v>
                </c:pt>
                <c:pt idx="6">
                  <c:v>0.34613356998554229</c:v>
                </c:pt>
                <c:pt idx="7">
                  <c:v>0.32851553293550967</c:v>
                </c:pt>
                <c:pt idx="8">
                  <c:v>0.30449544983414001</c:v>
                </c:pt>
                <c:pt idx="9">
                  <c:v>0.26841690670716645</c:v>
                </c:pt>
                <c:pt idx="10">
                  <c:v>0.21640582605377781</c:v>
                </c:pt>
                <c:pt idx="11">
                  <c:v>0.15169639873228555</c:v>
                </c:pt>
                <c:pt idx="12">
                  <c:v>8.1965408340872223E-2</c:v>
                </c:pt>
                <c:pt idx="13">
                  <c:v>1.7295540242468099E-2</c:v>
                </c:pt>
                <c:pt idx="14">
                  <c:v>-5.89802882316506E-2</c:v>
                </c:pt>
                <c:pt idx="15">
                  <c:v>-0.12508106498668514</c:v>
                </c:pt>
                <c:pt idx="16">
                  <c:v>-0.20163894018782672</c:v>
                </c:pt>
                <c:pt idx="17">
                  <c:v>-0.28757185167731358</c:v>
                </c:pt>
                <c:pt idx="18">
                  <c:v>-0.37864861123584587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-0.92554050386805709</c:v>
                </c:pt>
                <c:pt idx="1">
                  <c:v>-0.76648573241057305</c:v>
                </c:pt>
                <c:pt idx="2">
                  <c:v>-0.63192165129927935</c:v>
                </c:pt>
                <c:pt idx="3">
                  <c:v>-0.51314733642001453</c:v>
                </c:pt>
                <c:pt idx="4">
                  <c:v>-0.41253437847519087</c:v>
                </c:pt>
                <c:pt idx="5">
                  <c:v>-0.32016979209459706</c:v>
                </c:pt>
                <c:pt idx="6">
                  <c:v>-0.2377693750186258</c:v>
                </c:pt>
                <c:pt idx="7">
                  <c:v>-0.15781253423900668</c:v>
                </c:pt>
                <c:pt idx="8">
                  <c:v>-7.9432918443696293E-2</c:v>
                </c:pt>
                <c:pt idx="9">
                  <c:v>-8.0979121386154976E-10</c:v>
                </c:pt>
                <c:pt idx="10">
                  <c:v>8.342112631932122E-2</c:v>
                </c:pt>
                <c:pt idx="11">
                  <c:v>0.17238907972383946</c:v>
                </c:pt>
                <c:pt idx="12">
                  <c:v>0.26626890454815866</c:v>
                </c:pt>
                <c:pt idx="13">
                  <c:v>0.36387409093065182</c:v>
                </c:pt>
                <c:pt idx="14">
                  <c:v>0.46497456787811048</c:v>
                </c:pt>
                <c:pt idx="15">
                  <c:v>0.57055567665921869</c:v>
                </c:pt>
                <c:pt idx="16">
                  <c:v>0.68092979407704723</c:v>
                </c:pt>
                <c:pt idx="17">
                  <c:v>0.79752805688627093</c:v>
                </c:pt>
                <c:pt idx="18">
                  <c:v>0.92554048906663577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A7-F54B-9742-482E3A1D12FB}"/>
            </c:ext>
          </c:extLst>
        </c:ser>
        <c:ser>
          <c:idx val="1"/>
          <c:order val="2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0.38653043122947089</c:v>
                </c:pt>
                <c:pt idx="1">
                  <c:v>0.38209743504549487</c:v>
                </c:pt>
                <c:pt idx="2">
                  <c:v>0.3779842550878037</c:v>
                </c:pt>
                <c:pt idx="3">
                  <c:v>0.3738430740596187</c:v>
                </c:pt>
                <c:pt idx="4">
                  <c:v>0.36864117515529565</c:v>
                </c:pt>
                <c:pt idx="5">
                  <c:v>0.36103867371799309</c:v>
                </c:pt>
                <c:pt idx="6">
                  <c:v>0.34944667832604792</c:v>
                </c:pt>
                <c:pt idx="7">
                  <c:v>0.33189793233436532</c:v>
                </c:pt>
                <c:pt idx="8">
                  <c:v>0.30585575208633947</c:v>
                </c:pt>
                <c:pt idx="9">
                  <c:v>0.2682648916420588</c:v>
                </c:pt>
                <c:pt idx="10">
                  <c:v>0.21661941576876531</c:v>
                </c:pt>
                <c:pt idx="11">
                  <c:v>0.15185109477671849</c:v>
                </c:pt>
                <c:pt idx="12">
                  <c:v>8.0503737580779361E-2</c:v>
                </c:pt>
                <c:pt idx="13">
                  <c:v>1.0396063286509407E-2</c:v>
                </c:pt>
                <c:pt idx="14">
                  <c:v>-5.6107462282780324E-2</c:v>
                </c:pt>
                <c:pt idx="15">
                  <c:v>-0.12239434338391694</c:v>
                </c:pt>
                <c:pt idx="16">
                  <c:v>-0.1945962630780719</c:v>
                </c:pt>
                <c:pt idx="17">
                  <c:v>-0.27995646707359334</c:v>
                </c:pt>
                <c:pt idx="18">
                  <c:v>-0.38653041922719855</c:v>
                </c:pt>
                <c:pt idx="19">
                  <c:v>-0.9222766534889052</c:v>
                </c:pt>
                <c:pt idx="20">
                  <c:v>-0.83329520931276591</c:v>
                </c:pt>
                <c:pt idx="21">
                  <c:v>-0.74615653688362948</c:v>
                </c:pt>
                <c:pt idx="22">
                  <c:v>-0.66875421491432097</c:v>
                </c:pt>
                <c:pt idx="23">
                  <c:v>-0.60584540993160241</c:v>
                </c:pt>
                <c:pt idx="24">
                  <c:v>-0.55982312653897781</c:v>
                </c:pt>
                <c:pt idx="25">
                  <c:v>-0.531914105852065</c:v>
                </c:pt>
                <c:pt idx="26">
                  <c:v>-0.52344103614081305</c:v>
                </c:pt>
                <c:pt idx="27">
                  <c:v>-0.53695573011467457</c:v>
                </c:pt>
                <c:pt idx="28">
                  <c:v>-0.57695763178506254</c:v>
                </c:pt>
                <c:pt idx="29">
                  <c:v>-0.64889469002148281</c:v>
                </c:pt>
                <c:pt idx="30">
                  <c:v>-0.75328537955057706</c:v>
                </c:pt>
                <c:pt idx="31">
                  <c:v>-0.87546934670432708</c:v>
                </c:pt>
                <c:pt idx="32">
                  <c:v>-0.98596536437929161</c:v>
                </c:pt>
                <c:pt idx="33">
                  <c:v>0.9401482911318112</c:v>
                </c:pt>
                <c:pt idx="34">
                  <c:v>0.90095372185154921</c:v>
                </c:pt>
                <c:pt idx="35">
                  <c:v>0.88734063501245919</c:v>
                </c:pt>
                <c:pt idx="36">
                  <c:v>0.89476003081373312</c:v>
                </c:pt>
                <c:pt idx="37">
                  <c:v>0.9222766497778967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-0.9222766534026674</c:v>
                </c:pt>
                <c:pt idx="1">
                  <c:v>-0.76446670244285009</c:v>
                </c:pt>
                <c:pt idx="2">
                  <c:v>-0.63081729799257724</c:v>
                </c:pt>
                <c:pt idx="3">
                  <c:v>-0.51515816982171114</c:v>
                </c:pt>
                <c:pt idx="4">
                  <c:v>-0.41317504916324738</c:v>
                </c:pt>
                <c:pt idx="5">
                  <c:v>-0.32149711417620447</c:v>
                </c:pt>
                <c:pt idx="6">
                  <c:v>-0.23718432796138536</c:v>
                </c:pt>
                <c:pt idx="7">
                  <c:v>-0.15742807520870736</c:v>
                </c:pt>
                <c:pt idx="8">
                  <c:v>-7.9360730258091802E-2</c:v>
                </c:pt>
                <c:pt idx="9">
                  <c:v>-8.0986240908772671E-10</c:v>
                </c:pt>
                <c:pt idx="10">
                  <c:v>8.3413090300483245E-2</c:v>
                </c:pt>
                <c:pt idx="11">
                  <c:v>0.17238103866079507</c:v>
                </c:pt>
                <c:pt idx="12">
                  <c:v>0.26632832268532064</c:v>
                </c:pt>
                <c:pt idx="13">
                  <c:v>0.36393549823639332</c:v>
                </c:pt>
                <c:pt idx="14">
                  <c:v>0.4651013286897312</c:v>
                </c:pt>
                <c:pt idx="15">
                  <c:v>0.57084525337652381</c:v>
                </c:pt>
                <c:pt idx="16">
                  <c:v>0.68226426422247</c:v>
                </c:pt>
                <c:pt idx="17">
                  <c:v>0.79974452316276035</c:v>
                </c:pt>
                <c:pt idx="18">
                  <c:v>0.92227664115411589</c:v>
                </c:pt>
                <c:pt idx="19">
                  <c:v>-0.38653043126561371</c:v>
                </c:pt>
                <c:pt idx="20">
                  <c:v>-0.40394045613609669</c:v>
                </c:pt>
                <c:pt idx="21">
                  <c:v>-0.39479504821423855</c:v>
                </c:pt>
                <c:pt idx="22">
                  <c:v>-0.36397918077338454</c:v>
                </c:pt>
                <c:pt idx="23">
                  <c:v>-0.31720462389863041</c:v>
                </c:pt>
                <c:pt idx="24">
                  <c:v>-0.25975413816485493</c:v>
                </c:pt>
                <c:pt idx="25">
                  <c:v>-0.19591894945419347</c:v>
                </c:pt>
                <c:pt idx="26">
                  <c:v>-0.12909026653798489</c:v>
                </c:pt>
                <c:pt idx="27">
                  <c:v>-6.2400768512137016E-2</c:v>
                </c:pt>
                <c:pt idx="28">
                  <c:v>-5.8217193820573826E-10</c:v>
                </c:pt>
                <c:pt idx="29">
                  <c:v>5.081335250135284E-2</c:v>
                </c:pt>
                <c:pt idx="30">
                  <c:v>7.7623164129681482E-2</c:v>
                </c:pt>
                <c:pt idx="31">
                  <c:v>6.6157584965508165E-2</c:v>
                </c:pt>
                <c:pt idx="32">
                  <c:v>1.1637003058596751E-2</c:v>
                </c:pt>
                <c:pt idx="33">
                  <c:v>6.6554486973674193E-2</c:v>
                </c:pt>
                <c:pt idx="34">
                  <c:v>0.14487942032415677</c:v>
                </c:pt>
                <c:pt idx="35">
                  <c:v>0.22348268204920727</c:v>
                </c:pt>
                <c:pt idx="36">
                  <c:v>0.303772687468853</c:v>
                </c:pt>
                <c:pt idx="37">
                  <c:v>0.38653042284146488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A7-F54B-9742-482E3A1D12FB}"/>
            </c:ext>
          </c:extLst>
        </c:ser>
        <c:ser>
          <c:idx val="11"/>
          <c:order val="3"/>
          <c:tx>
            <c:strRef>
              <c:f>'1 Coord. Inputs'!$A$73</c:f>
              <c:strCache>
                <c:ptCount val="1"/>
                <c:pt idx="0">
                  <c:v>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Inputs'!$B$73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A7-F54B-9742-482E3A1D12FB}"/>
            </c:ext>
          </c:extLst>
        </c:ser>
        <c:ser>
          <c:idx val="12"/>
          <c:order val="4"/>
          <c:tx>
            <c:strRef>
              <c:f>'1 Coord. Inputs'!$A$74</c:f>
              <c:strCache>
                <c:ptCount val="1"/>
                <c:pt idx="0">
                  <c:v>w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 i="0" baseline="0">
                      <a:ln w="12700">
                        <a:solidFill>
                          <a:schemeClr val="tx1"/>
                        </a:solidFill>
                      </a:ln>
                      <a:solidFill>
                        <a:srgbClr val="92D050"/>
                      </a:solidFill>
                      <a:latin typeface="Symbol" pitchFamily="2" charset="2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BBA7-F54B-9742-482E3A1D1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A7-F54B-9742-482E3A1D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1'!$C$13:$C$38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1'!$D$13:$D$38</c:f>
              <c:numCache>
                <c:formatCode>General</c:formatCode>
                <c:ptCount val="26"/>
                <c:pt idx="0">
                  <c:v>1.5694437429331227</c:v>
                </c:pt>
                <c:pt idx="1">
                  <c:v>1.5700970409935771</c:v>
                </c:pt>
                <c:pt idx="2">
                  <c:v>1.5708112532958201</c:v>
                </c:pt>
                <c:pt idx="3">
                  <c:v>1.5715870520890018</c:v>
                </c:pt>
                <c:pt idx="4">
                  <c:v>1.5724249888847111</c:v>
                </c:pt>
                <c:pt idx="5">
                  <c:v>1.5733254640098304</c:v>
                </c:pt>
                <c:pt idx="6">
                  <c:v>1.5742886905074367</c:v>
                </c:pt>
                <c:pt idx="7">
                  <c:v>1.5753146513639733</c:v>
                </c:pt>
                <c:pt idx="8">
                  <c:v>1.5764030488537037</c:v>
                </c:pt>
                <c:pt idx="9">
                  <c:v>1.5775532445697735</c:v>
                </c:pt>
                <c:pt idx="10">
                  <c:v>1.5787641884490025</c:v>
                </c:pt>
                <c:pt idx="11">
                  <c:v>1.5800343347878634</c:v>
                </c:pt>
                <c:pt idx="12">
                  <c:v>1.5813615428821679</c:v>
                </c:pt>
                <c:pt idx="13">
                  <c:v>1.5827429594940916</c:v>
                </c:pt>
                <c:pt idx="14">
                  <c:v>1.5841748798480799</c:v>
                </c:pt>
                <c:pt idx="15">
                  <c:v>1.5856525832722217</c:v>
                </c:pt>
                <c:pt idx="16">
                  <c:v>1.5871701389246826</c:v>
                </c:pt>
                <c:pt idx="17">
                  <c:v>1.5887201762679355</c:v>
                </c:pt>
                <c:pt idx="18">
                  <c:v>1.590293614072295</c:v>
                </c:pt>
                <c:pt idx="19">
                  <c:v>1.5918793407460901</c:v>
                </c:pt>
                <c:pt idx="20">
                  <c:v>1.5934638377142294</c:v>
                </c:pt>
                <c:pt idx="21">
                  <c:v>1.5950307364278966</c:v>
                </c:pt>
                <c:pt idx="22">
                  <c:v>1.5965602984389409</c:v>
                </c:pt>
                <c:pt idx="23">
                  <c:v>1.5980288069049777</c:v>
                </c:pt>
                <c:pt idx="24">
                  <c:v>1.5994078570538661</c:v>
                </c:pt>
                <c:pt idx="25">
                  <c:v>1.6006635327599514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B-F843-A739-1B579F5D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1'!$C$52:$C$77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1'!$D$52:$D$77</c:f>
              <c:numCache>
                <c:formatCode>General</c:formatCode>
                <c:ptCount val="26"/>
                <c:pt idx="0">
                  <c:v>1.5694437429331227</c:v>
                </c:pt>
                <c:pt idx="1">
                  <c:v>1.5700970409935771</c:v>
                </c:pt>
                <c:pt idx="2">
                  <c:v>1.5708112532958201</c:v>
                </c:pt>
                <c:pt idx="3">
                  <c:v>1.5715870520890018</c:v>
                </c:pt>
                <c:pt idx="4">
                  <c:v>1.5724249888847111</c:v>
                </c:pt>
                <c:pt idx="5">
                  <c:v>1.5733254640098304</c:v>
                </c:pt>
                <c:pt idx="6">
                  <c:v>1.5742886905074367</c:v>
                </c:pt>
                <c:pt idx="7">
                  <c:v>1.5753146513639733</c:v>
                </c:pt>
                <c:pt idx="8">
                  <c:v>1.5764030488537037</c:v>
                </c:pt>
                <c:pt idx="9">
                  <c:v>1.5775532445697735</c:v>
                </c:pt>
                <c:pt idx="10">
                  <c:v>1.5787641884490025</c:v>
                </c:pt>
                <c:pt idx="11">
                  <c:v>1.5800343347878634</c:v>
                </c:pt>
                <c:pt idx="12">
                  <c:v>1.5813615428821679</c:v>
                </c:pt>
                <c:pt idx="13">
                  <c:v>1.5827429594940916</c:v>
                </c:pt>
                <c:pt idx="14">
                  <c:v>1.5841748798480799</c:v>
                </c:pt>
                <c:pt idx="15">
                  <c:v>1.5856525832722217</c:v>
                </c:pt>
                <c:pt idx="16">
                  <c:v>1.5871701389246826</c:v>
                </c:pt>
                <c:pt idx="17">
                  <c:v>1.5887201762679355</c:v>
                </c:pt>
                <c:pt idx="18">
                  <c:v>1.590293614072295</c:v>
                </c:pt>
                <c:pt idx="19">
                  <c:v>1.5918793407460901</c:v>
                </c:pt>
                <c:pt idx="20">
                  <c:v>1.5934638377142294</c:v>
                </c:pt>
                <c:pt idx="21">
                  <c:v>1.5950307364278966</c:v>
                </c:pt>
                <c:pt idx="22">
                  <c:v>1.5965602984389409</c:v>
                </c:pt>
                <c:pt idx="23">
                  <c:v>1.5980288069049777</c:v>
                </c:pt>
                <c:pt idx="24">
                  <c:v>1.5994078570538661</c:v>
                </c:pt>
                <c:pt idx="25">
                  <c:v>1.6006635327599514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DF-884B-95E2-76F1FA98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1'!$C$91:$C$116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1'!$D$91:$D$116</c:f>
              <c:numCache>
                <c:formatCode>General</c:formatCode>
                <c:ptCount val="26"/>
                <c:pt idx="0">
                  <c:v>1.5694437429331227</c:v>
                </c:pt>
                <c:pt idx="1">
                  <c:v>1.5700970409935771</c:v>
                </c:pt>
                <c:pt idx="2">
                  <c:v>1.5708112532958201</c:v>
                </c:pt>
                <c:pt idx="3">
                  <c:v>1.5715870520890018</c:v>
                </c:pt>
                <c:pt idx="4">
                  <c:v>1.5724249888847111</c:v>
                </c:pt>
                <c:pt idx="5">
                  <c:v>1.5733254640098304</c:v>
                </c:pt>
                <c:pt idx="6">
                  <c:v>1.5742886905074367</c:v>
                </c:pt>
                <c:pt idx="7">
                  <c:v>1.5753146513639733</c:v>
                </c:pt>
                <c:pt idx="8">
                  <c:v>1.5764030488537037</c:v>
                </c:pt>
                <c:pt idx="9">
                  <c:v>1.5775532445697735</c:v>
                </c:pt>
                <c:pt idx="10">
                  <c:v>1.5787641884490025</c:v>
                </c:pt>
                <c:pt idx="11">
                  <c:v>1.5800343347878634</c:v>
                </c:pt>
                <c:pt idx="12">
                  <c:v>1.5813615428821679</c:v>
                </c:pt>
                <c:pt idx="13">
                  <c:v>1.5827429594940916</c:v>
                </c:pt>
                <c:pt idx="14">
                  <c:v>1.5841748798480799</c:v>
                </c:pt>
                <c:pt idx="15">
                  <c:v>1.5856525832722217</c:v>
                </c:pt>
                <c:pt idx="16">
                  <c:v>1.5871701389246826</c:v>
                </c:pt>
                <c:pt idx="17">
                  <c:v>1.5887201762679355</c:v>
                </c:pt>
                <c:pt idx="18">
                  <c:v>1.590293614072295</c:v>
                </c:pt>
                <c:pt idx="19">
                  <c:v>1.5918793407460901</c:v>
                </c:pt>
                <c:pt idx="20">
                  <c:v>1.5934638377142294</c:v>
                </c:pt>
                <c:pt idx="21">
                  <c:v>1.5950307364278966</c:v>
                </c:pt>
                <c:pt idx="22">
                  <c:v>1.5965602984389409</c:v>
                </c:pt>
                <c:pt idx="23">
                  <c:v>1.5980288069049777</c:v>
                </c:pt>
                <c:pt idx="24">
                  <c:v>1.5994078570538661</c:v>
                </c:pt>
                <c:pt idx="25">
                  <c:v>1.6006635327599514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B0-F845-87DC-E04E69E06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Sellmeier'!$D$13:$D$38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Sellmeier'!$E$13:$E$38</c:f>
              <c:numCache>
                <c:formatCode>General</c:formatCode>
                <c:ptCount val="26"/>
                <c:pt idx="0">
                  <c:v>1.5693665930757905</c:v>
                </c:pt>
                <c:pt idx="1">
                  <c:v>1.5700953135186662</c:v>
                </c:pt>
                <c:pt idx="2">
                  <c:v>1.5708610950536583</c:v>
                </c:pt>
                <c:pt idx="3">
                  <c:v>1.5716665314953171</c:v>
                </c:pt>
                <c:pt idx="4">
                  <c:v>1.5725144509273361</c:v>
                </c:pt>
                <c:pt idx="5">
                  <c:v>1.5734079419185774</c:v>
                </c:pt>
                <c:pt idx="6">
                  <c:v>1.5743503832729751</c:v>
                </c:pt>
                <c:pt idx="7">
                  <c:v>1.5753454778753555</c:v>
                </c:pt>
                <c:pt idx="8">
                  <c:v>1.5763972912990127</c:v>
                </c:pt>
                <c:pt idx="9">
                  <c:v>1.5775102959666698</c:v>
                </c:pt>
                <c:pt idx="10">
                  <c:v>1.578689421809498</c:v>
                </c:pt>
                <c:pt idx="11">
                  <c:v>1.579940114555912</c:v>
                </c:pt>
                <c:pt idx="12">
                  <c:v>1.5812684030114479</c:v>
                </c:pt>
                <c:pt idx="13">
                  <c:v>1.5826809769742023</c:v>
                </c:pt>
                <c:pt idx="14">
                  <c:v>1.5841852777812977</c:v>
                </c:pt>
                <c:pt idx="15">
                  <c:v>1.5857896039191308</c:v>
                </c:pt>
                <c:pt idx="16">
                  <c:v>1.5875032346779934</c:v>
                </c:pt>
                <c:pt idx="17">
                  <c:v>1.5893365755218862</c:v>
                </c:pt>
                <c:pt idx="18">
                  <c:v>1.5913013297193355</c:v>
                </c:pt>
                <c:pt idx="19">
                  <c:v>1.5934107018972596</c:v>
                </c:pt>
                <c:pt idx="20">
                  <c:v>1.5956796406136882</c:v>
                </c:pt>
                <c:pt idx="21">
                  <c:v>1.5981251288998797</c:v>
                </c:pt>
                <c:pt idx="22">
                  <c:v>1.6007665341400947</c:v>
                </c:pt>
                <c:pt idx="23">
                  <c:v>1.6036260318343005</c:v>
                </c:pt>
                <c:pt idx="24">
                  <c:v>1.6067291219999968</c:v>
                </c:pt>
                <c:pt idx="25">
                  <c:v>1.6101052626019579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8E-F64E-B557-3F1E6BE1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Sellmeier'!$D$52:$D$77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Sellmeier'!$E$52:$E$77</c:f>
              <c:numCache>
                <c:formatCode>General</c:formatCode>
                <c:ptCount val="26"/>
                <c:pt idx="0">
                  <c:v>1.5693665930757905</c:v>
                </c:pt>
                <c:pt idx="1">
                  <c:v>1.5700953135186662</c:v>
                </c:pt>
                <c:pt idx="2">
                  <c:v>1.5708610950536583</c:v>
                </c:pt>
                <c:pt idx="3">
                  <c:v>1.5716665314953171</c:v>
                </c:pt>
                <c:pt idx="4">
                  <c:v>1.5725144509273361</c:v>
                </c:pt>
                <c:pt idx="5">
                  <c:v>1.5734079419185774</c:v>
                </c:pt>
                <c:pt idx="6">
                  <c:v>1.5743503832729751</c:v>
                </c:pt>
                <c:pt idx="7">
                  <c:v>1.5753454778753555</c:v>
                </c:pt>
                <c:pt idx="8">
                  <c:v>1.5763972912990127</c:v>
                </c:pt>
                <c:pt idx="9">
                  <c:v>1.5775102959666698</c:v>
                </c:pt>
                <c:pt idx="10">
                  <c:v>1.578689421809498</c:v>
                </c:pt>
                <c:pt idx="11">
                  <c:v>1.579940114555912</c:v>
                </c:pt>
                <c:pt idx="12">
                  <c:v>1.5812684030114479</c:v>
                </c:pt>
                <c:pt idx="13">
                  <c:v>1.5826809769742023</c:v>
                </c:pt>
                <c:pt idx="14">
                  <c:v>1.5841852777812977</c:v>
                </c:pt>
                <c:pt idx="15">
                  <c:v>1.5857896039191308</c:v>
                </c:pt>
                <c:pt idx="16">
                  <c:v>1.5875032346779934</c:v>
                </c:pt>
                <c:pt idx="17">
                  <c:v>1.5893365755218862</c:v>
                </c:pt>
                <c:pt idx="18">
                  <c:v>1.5913013297193355</c:v>
                </c:pt>
                <c:pt idx="19">
                  <c:v>1.5934107018972596</c:v>
                </c:pt>
                <c:pt idx="20">
                  <c:v>1.5956796406136882</c:v>
                </c:pt>
                <c:pt idx="21">
                  <c:v>1.5981251288998797</c:v>
                </c:pt>
                <c:pt idx="22">
                  <c:v>1.6007665341400947</c:v>
                </c:pt>
                <c:pt idx="23">
                  <c:v>1.6036260318343005</c:v>
                </c:pt>
                <c:pt idx="24">
                  <c:v>1.6067291219999968</c:v>
                </c:pt>
                <c:pt idx="25">
                  <c:v>1.6101052626019579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0D-B240-8F4F-5F7D8B1F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Sellmeier'!$D$91:$D$116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Sellmeier'!$E$91:$E$116</c:f>
              <c:numCache>
                <c:formatCode>General</c:formatCode>
                <c:ptCount val="26"/>
                <c:pt idx="0">
                  <c:v>1.5693665930757905</c:v>
                </c:pt>
                <c:pt idx="1">
                  <c:v>1.5700953135186662</c:v>
                </c:pt>
                <c:pt idx="2">
                  <c:v>1.5708610950536583</c:v>
                </c:pt>
                <c:pt idx="3">
                  <c:v>1.5716665314953171</c:v>
                </c:pt>
                <c:pt idx="4">
                  <c:v>1.5725144509273361</c:v>
                </c:pt>
                <c:pt idx="5">
                  <c:v>1.5734079419185774</c:v>
                </c:pt>
                <c:pt idx="6">
                  <c:v>1.5743503832729751</c:v>
                </c:pt>
                <c:pt idx="7">
                  <c:v>1.5753454778753555</c:v>
                </c:pt>
                <c:pt idx="8">
                  <c:v>1.5763972912990127</c:v>
                </c:pt>
                <c:pt idx="9">
                  <c:v>1.5775102959666698</c:v>
                </c:pt>
                <c:pt idx="10">
                  <c:v>1.578689421809498</c:v>
                </c:pt>
                <c:pt idx="11">
                  <c:v>1.579940114555912</c:v>
                </c:pt>
                <c:pt idx="12">
                  <c:v>1.5812684030114479</c:v>
                </c:pt>
                <c:pt idx="13">
                  <c:v>1.5826809769742023</c:v>
                </c:pt>
                <c:pt idx="14">
                  <c:v>1.5841852777812977</c:v>
                </c:pt>
                <c:pt idx="15">
                  <c:v>1.5857896039191308</c:v>
                </c:pt>
                <c:pt idx="16">
                  <c:v>1.5875032346779934</c:v>
                </c:pt>
                <c:pt idx="17">
                  <c:v>1.5893365755218862</c:v>
                </c:pt>
                <c:pt idx="18">
                  <c:v>1.5913013297193355</c:v>
                </c:pt>
                <c:pt idx="19">
                  <c:v>1.5934107018972596</c:v>
                </c:pt>
                <c:pt idx="20">
                  <c:v>1.5956796406136882</c:v>
                </c:pt>
                <c:pt idx="21">
                  <c:v>1.5981251288998797</c:v>
                </c:pt>
                <c:pt idx="22">
                  <c:v>1.6007665341400947</c:v>
                </c:pt>
                <c:pt idx="23">
                  <c:v>1.6036260318343005</c:v>
                </c:pt>
                <c:pt idx="24">
                  <c:v>1.6067291219999968</c:v>
                </c:pt>
                <c:pt idx="25">
                  <c:v>1.6101052626019579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C-AF4A-B8A2-82CCBA50D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Cauchy'!$D$12:$D$37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Cauchy'!$E$12:$E$37</c:f>
              <c:numCache>
                <c:formatCode>General</c:formatCode>
                <c:ptCount val="26"/>
                <c:pt idx="0">
                  <c:v>1.5693677280527252</c:v>
                </c:pt>
                <c:pt idx="1">
                  <c:v>1.5700959361632676</c:v>
                </c:pt>
                <c:pt idx="2">
                  <c:v>1.5708612878688279</c:v>
                </c:pt>
                <c:pt idx="3">
                  <c:v>1.5716663813365364</c:v>
                </c:pt>
                <c:pt idx="4">
                  <c:v>1.5725140479832136</c:v>
                </c:pt>
                <c:pt idx="5">
                  <c:v>1.5734073782299733</c:v>
                </c:pt>
                <c:pt idx="6">
                  <c:v>1.5743497506517266</c:v>
                </c:pt>
                <c:pt idx="7">
                  <c:v>1.5753448650441957</c:v>
                </c:pt>
                <c:pt idx="8">
                  <c:v>1.5763967800234135</c:v>
                </c:pt>
                <c:pt idx="9">
                  <c:v>1.577509955883565</c:v>
                </c:pt>
                <c:pt idx="10">
                  <c:v>1.5786893035725582</c:v>
                </c:pt>
                <c:pt idx="11">
                  <c:v>1.5799402408060832</c:v>
                </c:pt>
                <c:pt idx="12">
                  <c:v>1.5812687565366588</c:v>
                </c:pt>
                <c:pt idx="13">
                  <c:v>1.5826814852324589</c:v>
                </c:pt>
                <c:pt idx="14">
                  <c:v>1.5841857927119587</c:v>
                </c:pt>
                <c:pt idx="15">
                  <c:v>1.5857898756378361</c:v>
                </c:pt>
                <c:pt idx="16">
                  <c:v>1.5875028772139881</c:v>
                </c:pt>
                <c:pt idx="17">
                  <c:v>1.5893350221746121</c:v>
                </c:pt>
                <c:pt idx="18">
                  <c:v>1.591297774832013</c:v>
                </c:pt>
                <c:pt idx="19">
                  <c:v>1.5934040247963852</c:v>
                </c:pt>
                <c:pt idx="20">
                  <c:v>1.5956683060435539</c:v>
                </c:pt>
                <c:pt idx="21">
                  <c:v>1.5981070563476167</c:v>
                </c:pt>
                <c:pt idx="22">
                  <c:v>1.6007389257964817</c:v>
                </c:pt>
                <c:pt idx="23">
                  <c:v>1.6035851452782786</c:v>
                </c:pt>
                <c:pt idx="24">
                  <c:v>1.6066699686109582</c:v>
                </c:pt>
                <c:pt idx="25">
                  <c:v>1.6100212055819543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2-9A40-A2BF-8C386E771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194553</xdr:colOff>
      <xdr:row>0</xdr:row>
      <xdr:rowOff>101735</xdr:rowOff>
    </xdr:from>
    <xdr:to>
      <xdr:col>22</xdr:col>
      <xdr:colOff>419100</xdr:colOff>
      <xdr:row>37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317501</xdr:colOff>
      <xdr:row>59</xdr:row>
      <xdr:rowOff>88900</xdr:rowOff>
    </xdr:from>
    <xdr:to>
      <xdr:col>16</xdr:col>
      <xdr:colOff>749301</xdr:colOff>
      <xdr:row>84</xdr:row>
      <xdr:rowOff>108501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6E8C21-F8FC-4643-8D49-F341645A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49</xdr:row>
      <xdr:rowOff>152400</xdr:rowOff>
    </xdr:from>
    <xdr:to>
      <xdr:col>12</xdr:col>
      <xdr:colOff>685800</xdr:colOff>
      <xdr:row>71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AEEF01-C949-CD45-A1F5-8B40B084C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88</xdr:row>
      <xdr:rowOff>152400</xdr:rowOff>
    </xdr:from>
    <xdr:to>
      <xdr:col>12</xdr:col>
      <xdr:colOff>685800</xdr:colOff>
      <xdr:row>110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E847B1-F49A-4142-B388-3BBE2C5D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9</xdr:row>
      <xdr:rowOff>114300</xdr:rowOff>
    </xdr:from>
    <xdr:to>
      <xdr:col>17</xdr:col>
      <xdr:colOff>304800</xdr:colOff>
      <xdr:row>35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48</xdr:row>
      <xdr:rowOff>114300</xdr:rowOff>
    </xdr:from>
    <xdr:to>
      <xdr:col>17</xdr:col>
      <xdr:colOff>304800</xdr:colOff>
      <xdr:row>74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5FA9F4-1E9C-3244-B90E-A33854A92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87</xdr:row>
      <xdr:rowOff>114300</xdr:rowOff>
    </xdr:from>
    <xdr:to>
      <xdr:col>17</xdr:col>
      <xdr:colOff>304800</xdr:colOff>
      <xdr:row>113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ADAC83-98E0-3F4A-B918-3CC7467A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190500</xdr:colOff>
      <xdr:row>51</xdr:row>
      <xdr:rowOff>101600</xdr:rowOff>
    </xdr:from>
    <xdr:to>
      <xdr:col>16</xdr:col>
      <xdr:colOff>584200</xdr:colOff>
      <xdr:row>79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85AD74-EEE7-004A-88AB-5895E44F2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190500</xdr:colOff>
      <xdr:row>92</xdr:row>
      <xdr:rowOff>101600</xdr:rowOff>
    </xdr:from>
    <xdr:to>
      <xdr:col>16</xdr:col>
      <xdr:colOff>584200</xdr:colOff>
      <xdr:row>120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20CA81-E64B-E545-8BB7-502A03D6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156210</xdr:colOff>
      <xdr:row>2</xdr:row>
      <xdr:rowOff>153670</xdr:rowOff>
    </xdr:from>
    <xdr:to>
      <xdr:col>13</xdr:col>
      <xdr:colOff>598170</xdr:colOff>
      <xdr:row>17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156210</xdr:colOff>
      <xdr:row>29</xdr:row>
      <xdr:rowOff>153670</xdr:rowOff>
    </xdr:from>
    <xdr:to>
      <xdr:col>13</xdr:col>
      <xdr:colOff>598170</xdr:colOff>
      <xdr:row>44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82C3CF-FF40-C74E-8738-1B3AAD07B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156210</xdr:colOff>
      <xdr:row>56</xdr:row>
      <xdr:rowOff>153670</xdr:rowOff>
    </xdr:from>
    <xdr:to>
      <xdr:col>13</xdr:col>
      <xdr:colOff>598170</xdr:colOff>
      <xdr:row>71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F7602C-4B9E-4648-B052-D41F523AF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7</xdr:row>
      <xdr:rowOff>116840</xdr:rowOff>
    </xdr:from>
    <xdr:to>
      <xdr:col>14</xdr:col>
      <xdr:colOff>294640</xdr:colOff>
      <xdr:row>23</xdr:row>
      <xdr:rowOff>172720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152400</xdr:colOff>
      <xdr:row>32</xdr:row>
      <xdr:rowOff>116840</xdr:rowOff>
    </xdr:from>
    <xdr:to>
      <xdr:col>14</xdr:col>
      <xdr:colOff>294640</xdr:colOff>
      <xdr:row>48</xdr:row>
      <xdr:rowOff>172720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CCCB18-5EBC-5C47-9060-005AE58EF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152400</xdr:colOff>
      <xdr:row>57</xdr:row>
      <xdr:rowOff>116840</xdr:rowOff>
    </xdr:from>
    <xdr:to>
      <xdr:col>14</xdr:col>
      <xdr:colOff>294640</xdr:colOff>
      <xdr:row>73</xdr:row>
      <xdr:rowOff>172720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3257-4616-E44A-B8AB-B6B3F187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127000</xdr:colOff>
      <xdr:row>45</xdr:row>
      <xdr:rowOff>41011</xdr:rowOff>
    </xdr:from>
    <xdr:to>
      <xdr:col>61</xdr:col>
      <xdr:colOff>709790</xdr:colOff>
      <xdr:row>95</xdr:row>
      <xdr:rowOff>67186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191D4-AE9F-2A4A-9596-06558B454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113768</xdr:colOff>
      <xdr:row>125</xdr:row>
      <xdr:rowOff>64042</xdr:rowOff>
    </xdr:from>
    <xdr:to>
      <xdr:col>65</xdr:col>
      <xdr:colOff>402168</xdr:colOff>
      <xdr:row>175</xdr:row>
      <xdr:rowOff>90220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1A4B8C-D6DC-164E-A320-8684F6DDB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zxZBWpS-VNI&amp;list=PLZLy0paB5b0sF4uQ-BcKCCxMilZh6MBD4&amp;index=3" TargetMode="External"/><Relationship Id="rId2" Type="http://schemas.openxmlformats.org/officeDocument/2006/relationships/hyperlink" Target="https://www.youtube.com/watch?v=FyerrIniIoM&amp;list=PLZLy0paB5b0sF4uQ-BcKCCxMilZh6MBD4&amp;index=3&amp;t=338s" TargetMode="External"/><Relationship Id="rId1" Type="http://schemas.openxmlformats.org/officeDocument/2006/relationships/hyperlink" Target="http://www.minsocam.org/msa/Monograph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DD2516"/>
  <sheetViews>
    <sheetView tabSelected="1" zoomScale="90" zoomScaleNormal="90" workbookViewId="0">
      <pane ySplit="1" topLeftCell="A2" activePane="bottomLeft" state="frozen"/>
      <selection pane="bottomLeft" activeCell="I11" sqref="I11"/>
    </sheetView>
  </sheetViews>
  <sheetFormatPr baseColWidth="10" defaultColWidth="11" defaultRowHeight="16"/>
  <cols>
    <col min="1" max="1" width="6.83203125" customWidth="1"/>
    <col min="2" max="2" width="10.5" customWidth="1"/>
    <col min="3" max="3" width="6.5" customWidth="1"/>
    <col min="4" max="4" width="8.5" customWidth="1"/>
    <col min="5" max="5" width="7.83203125" customWidth="1"/>
    <col min="6" max="6" width="8" customWidth="1"/>
    <col min="7" max="7" width="5.6640625" customWidth="1"/>
    <col min="8" max="8" width="9.83203125" customWidth="1"/>
    <col min="9" max="9" width="7.6640625" customWidth="1"/>
    <col min="10" max="10" width="8.1640625" customWidth="1"/>
    <col min="11" max="11" width="8" customWidth="1"/>
    <col min="12" max="12" width="12.83203125" customWidth="1"/>
    <col min="13" max="13" width="6.83203125" customWidth="1"/>
    <col min="14" max="14" width="3.83203125" customWidth="1"/>
    <col min="15" max="15" width="12.83203125" bestFit="1" customWidth="1"/>
    <col min="17" max="17" width="11" customWidth="1"/>
    <col min="18" max="18" width="12.33203125" bestFit="1" customWidth="1"/>
    <col min="21" max="21" width="12.33203125" bestFit="1" customWidth="1"/>
    <col min="22" max="22" width="15" customWidth="1"/>
    <col min="23" max="23" width="9.33203125" customWidth="1"/>
    <col min="24" max="24" width="3.83203125" customWidth="1"/>
    <col min="32" max="32" width="12.1640625" bestFit="1" customWidth="1"/>
    <col min="45" max="45" width="12.1640625" bestFit="1" customWidth="1"/>
    <col min="48" max="49" width="12.1640625" bestFit="1" customWidth="1"/>
    <col min="52" max="52" width="12.83203125" bestFit="1" customWidth="1"/>
    <col min="55" max="55" width="12.83203125" bestFit="1" customWidth="1"/>
    <col min="57" max="57" width="12.1640625" bestFit="1" customWidth="1"/>
    <col min="68" max="105" width="3.83203125" customWidth="1"/>
  </cols>
  <sheetData>
    <row r="1" spans="1:66">
      <c r="A1" s="87" t="s">
        <v>25</v>
      </c>
      <c r="B1" s="64" t="s">
        <v>50</v>
      </c>
      <c r="C1" s="65" t="s">
        <v>49</v>
      </c>
      <c r="D1" s="65" t="s">
        <v>93</v>
      </c>
      <c r="E1" s="65" t="s">
        <v>94</v>
      </c>
      <c r="F1" s="64" t="s">
        <v>54</v>
      </c>
      <c r="H1" s="65"/>
      <c r="I1" s="65" t="s">
        <v>25</v>
      </c>
      <c r="J1" s="65" t="s">
        <v>56</v>
      </c>
      <c r="K1" s="65" t="s">
        <v>55</v>
      </c>
      <c r="L1" s="65"/>
      <c r="M1" s="65"/>
      <c r="N1" s="124"/>
      <c r="X1" s="124"/>
      <c r="AG1" t="s">
        <v>33</v>
      </c>
      <c r="AH1" t="s">
        <v>34</v>
      </c>
      <c r="AI1" t="s">
        <v>35</v>
      </c>
      <c r="AJ1" t="s">
        <v>33</v>
      </c>
      <c r="AK1" t="s">
        <v>34</v>
      </c>
      <c r="BD1" t="s">
        <v>33</v>
      </c>
      <c r="BE1" t="s">
        <v>34</v>
      </c>
      <c r="BF1" t="s">
        <v>35</v>
      </c>
    </row>
    <row r="2" spans="1:66">
      <c r="A2" s="87">
        <v>1E-8</v>
      </c>
      <c r="B2" s="201">
        <v>202.8</v>
      </c>
      <c r="C2" s="65">
        <f t="shared" ref="C2:C20" si="0">IF(AB201&lt;0,AB201+180,AB201)</f>
        <v>22.25</v>
      </c>
      <c r="D2" s="63">
        <f>IF($K$13="CCW",AI302,AG181)</f>
        <v>22.738784220881229</v>
      </c>
      <c r="E2" s="68">
        <f>C2-D2</f>
        <v>-0.48878422088122875</v>
      </c>
      <c r="F2" s="64">
        <v>180.55</v>
      </c>
      <c r="H2" s="65"/>
      <c r="I2" s="65"/>
      <c r="J2" s="65"/>
      <c r="K2" s="65"/>
      <c r="L2" s="65"/>
      <c r="M2" s="65"/>
      <c r="N2" s="124"/>
      <c r="X2" s="124"/>
      <c r="AF2">
        <f t="shared" ref="AF2:AF20" si="1">C2</f>
        <v>22.25</v>
      </c>
      <c r="AG2">
        <f>COS(RADIANS(AF2))</f>
        <v>0.92554050401756638</v>
      </c>
      <c r="AH2">
        <f t="shared" ref="AH2:AH20" si="2">(SIN(RADIANS(AF2)))*(COS(RADIANS(A2)))</f>
        <v>0.37864861735243294</v>
      </c>
      <c r="AI2">
        <f t="shared" ref="AI2:AI20" si="3">-(SIN(RADIANS(AF2)))*(SIN(RADIANS(A2)))</f>
        <v>-6.6086650809240894E-11</v>
      </c>
      <c r="AJ2">
        <f>AG2/(1+AI2)</f>
        <v>0.92554050407873234</v>
      </c>
      <c r="AK2">
        <f>AH2/(1+AI2)</f>
        <v>0.37864861737745659</v>
      </c>
      <c r="AM2">
        <f>AF2+90</f>
        <v>112.25</v>
      </c>
      <c r="AN2">
        <f>COS(RADIANS(AM2))</f>
        <v>-0.37864861735243294</v>
      </c>
      <c r="AO2">
        <f t="shared" ref="AO2:AO20" si="4">(SIN(RADIANS(AM2)))*(COS(RADIANS(A2)))</f>
        <v>0.92554050401756638</v>
      </c>
      <c r="AP2">
        <f t="shared" ref="AP2:AP20" si="5">(SIN(RADIANS(AM2)))*(SIN(RADIANS(A2)))</f>
        <v>1.6153729155674338E-10</v>
      </c>
      <c r="AR2">
        <f t="shared" ref="AR2:AR20" si="6">IF(AP2&lt;0,-AN2,AN2)</f>
        <v>-0.37864861735243294</v>
      </c>
      <c r="AS2">
        <f t="shared" ref="AS2:AS20" si="7">IF(AP2&lt;0,-AO2,AO2)</f>
        <v>0.92554050401756638</v>
      </c>
      <c r="AT2">
        <f t="shared" ref="AT2:AT20" si="8">IF(AP2&lt;0,-AP2,AP2)</f>
        <v>1.6153729155674338E-10</v>
      </c>
      <c r="AV2">
        <f>AR2</f>
        <v>-0.37864861735243294</v>
      </c>
      <c r="AW2">
        <f>AS2</f>
        <v>0.92554050401756638</v>
      </c>
      <c r="AX2">
        <f>AT2</f>
        <v>1.6153729155674338E-10</v>
      </c>
      <c r="AZ2">
        <f>IF(OR($F$13="CCW",$F$13="CW"),AV2,"?")</f>
        <v>-0.37864861735243294</v>
      </c>
      <c r="BA2">
        <f>IF(OR($F$13="CCW",$F$13="CW"),AW2,"?")</f>
        <v>0.92554050401756638</v>
      </c>
      <c r="BB2">
        <f>IF(OR($F$13="CCW",$F$13="CW"),AX2,"?")</f>
        <v>1.6153729155674338E-10</v>
      </c>
      <c r="BD2">
        <f t="shared" ref="BD2:BD20" si="9">IF($F$13="CW",-AZ2,AZ2)</f>
        <v>-0.37864861735243294</v>
      </c>
      <c r="BE2">
        <f t="shared" ref="BE2:BE20" si="10">IF($F$13="CW",BA2,BA2)</f>
        <v>0.92554050401756638</v>
      </c>
      <c r="BF2">
        <f t="shared" ref="BF2:BF20" si="11">IF($F$13="CW",BB2,BB2)</f>
        <v>1.6153729155674338E-10</v>
      </c>
      <c r="BH2">
        <f>IF(OR($K$13="CW",$K$13="CCW"),BD2,"?")</f>
        <v>-0.37864861735243294</v>
      </c>
      <c r="BI2">
        <f t="shared" ref="BI2" si="12">IF(OR($K$13="CW",$K$13="CCW"),BE2,"?")</f>
        <v>0.92554050401756638</v>
      </c>
      <c r="BJ2">
        <f t="shared" ref="BJ2" si="13">IF(OR($K$13="CW",$K$13="CCW"),BF2,"?")</f>
        <v>1.6153729155674338E-10</v>
      </c>
      <c r="BL2">
        <f>IF($K$13="CCW",-BH2,BH2)</f>
        <v>0.37864861735243294</v>
      </c>
      <c r="BM2">
        <f t="shared" ref="BM2" si="14">IF($K$13="CCW",-BI2,BI2)</f>
        <v>-0.92554050401756638</v>
      </c>
      <c r="BN2">
        <f>IF($K$13="CCW",BJ2,BJ2)</f>
        <v>1.6153729155674338E-10</v>
      </c>
    </row>
    <row r="3" spans="1:66">
      <c r="A3" s="87">
        <v>10</v>
      </c>
      <c r="B3" s="202">
        <v>206.4</v>
      </c>
      <c r="C3" s="65">
        <f t="shared" si="0"/>
        <v>25.849999999999994</v>
      </c>
      <c r="D3" s="63">
        <f t="shared" ref="D3:D20" si="15">IF($K$13="CCW",AI303,AG182)</f>
        <v>26.207738856946136</v>
      </c>
      <c r="E3" s="68">
        <f t="shared" ref="E3:E20" si="16">C3-D3</f>
        <v>-0.35773885694614194</v>
      </c>
      <c r="H3" s="70" t="str">
        <f>IF(OR(F9="-",F9="+",F9="0"),Z96, "AB")</f>
        <v>AB = X</v>
      </c>
      <c r="I3" s="71">
        <f>IF($K$13="CCW",180-(DEGREES(ACOS(R140/(SIN(RADIANS(B135)))))),(DEGREES(ACOS(R140/(SIN(RADIANS(B135)))))))</f>
        <v>51.890811440580563</v>
      </c>
      <c r="J3" s="71">
        <f>(IF(J118&gt;360,J118-360,J118))</f>
        <v>216.55460680872051</v>
      </c>
      <c r="K3" s="71">
        <f>(IF(K118&lt;0,K118+360,K118))</f>
        <v>126.55460680872051</v>
      </c>
      <c r="L3" s="62" t="s">
        <v>28</v>
      </c>
      <c r="M3" s="127">
        <f>(IF(E125&gt;90,180-E125,E125))</f>
        <v>61.484452181154346</v>
      </c>
      <c r="N3" s="124"/>
      <c r="X3" s="124"/>
      <c r="AF3">
        <f t="shared" si="1"/>
        <v>25.849999999999994</v>
      </c>
      <c r="AG3">
        <f t="shared" ref="AG3:AG20" si="17">COS(RADIANS(AF3))</f>
        <v>0.89993861784988993</v>
      </c>
      <c r="AH3">
        <f t="shared" si="2"/>
        <v>0.42939253786455112</v>
      </c>
      <c r="AI3">
        <f t="shared" si="3"/>
        <v>-7.5713489740401513E-2</v>
      </c>
      <c r="AJ3">
        <f t="shared" ref="AJ3:AJ20" si="18">AG3/(1+AI3)</f>
        <v>0.97365763522517479</v>
      </c>
      <c r="AK3">
        <f t="shared" ref="AK3:AK20" si="19">AH3/(1+AI3)</f>
        <v>0.46456648787825577</v>
      </c>
      <c r="AM3">
        <f>AF3+90</f>
        <v>115.85</v>
      </c>
      <c r="AN3">
        <f t="shared" ref="AN3:AN20" si="20">COS(RADIANS(AM3))</f>
        <v>-0.43601660989282254</v>
      </c>
      <c r="AO3">
        <f t="shared" si="4"/>
        <v>0.88626652809366224</v>
      </c>
      <c r="AP3">
        <f t="shared" si="5"/>
        <v>0.15627270100172941</v>
      </c>
      <c r="AR3">
        <f t="shared" si="6"/>
        <v>-0.43601660989282254</v>
      </c>
      <c r="AS3">
        <f t="shared" si="7"/>
        <v>0.88626652809366224</v>
      </c>
      <c r="AT3">
        <f t="shared" si="8"/>
        <v>0.15627270100172941</v>
      </c>
      <c r="AV3">
        <f t="shared" ref="AV3:AV20" si="21">AR3</f>
        <v>-0.43601660989282254</v>
      </c>
      <c r="AW3">
        <f t="shared" ref="AW3:AW20" si="22">AS3</f>
        <v>0.88626652809366224</v>
      </c>
      <c r="AX3">
        <f t="shared" ref="AX3:AX20" si="23">AT3</f>
        <v>0.15627270100172941</v>
      </c>
      <c r="AZ3">
        <f t="shared" ref="AZ3:AZ20" si="24">IF(OR($F$13="CCW",$F$13="CW"),AV3,"?")</f>
        <v>-0.43601660989282254</v>
      </c>
      <c r="BA3">
        <f t="shared" ref="BA3:BA20" si="25">IF(OR($F$13="CCW",$F$13="CW"),AW3,"?")</f>
        <v>0.88626652809366224</v>
      </c>
      <c r="BB3">
        <f t="shared" ref="BB3:BB20" si="26">IF(OR($F$13="CCW",$F$13="CW"),AX3,"?")</f>
        <v>0.15627270100172941</v>
      </c>
      <c r="BD3">
        <f t="shared" si="9"/>
        <v>-0.43601660989282254</v>
      </c>
      <c r="BE3">
        <f t="shared" si="10"/>
        <v>0.88626652809366224</v>
      </c>
      <c r="BF3">
        <f t="shared" si="11"/>
        <v>0.15627270100172941</v>
      </c>
      <c r="BH3">
        <f t="shared" ref="BH3:BH20" si="27">IF(OR($K$13="CW",$K$13="CCW"),BD3,"?")</f>
        <v>-0.43601660989282254</v>
      </c>
      <c r="BI3">
        <f t="shared" ref="BI3:BI20" si="28">IF(OR($K$13="CW",$K$13="CCW"),BE3,"?")</f>
        <v>0.88626652809366224</v>
      </c>
      <c r="BJ3">
        <f t="shared" ref="BJ3:BJ20" si="29">IF(OR($K$13="CW",$K$13="CCW"),BF3,"?")</f>
        <v>0.15627270100172941</v>
      </c>
      <c r="BL3">
        <f t="shared" ref="BL3:BL20" si="30">IF($K$13="CCW",-BH3,BH3)</f>
        <v>0.43601660989282254</v>
      </c>
      <c r="BM3">
        <f t="shared" ref="BM3:BM20" si="31">IF($K$13="CCW",-BI3,BI3)</f>
        <v>-0.88626652809366224</v>
      </c>
      <c r="BN3">
        <f t="shared" ref="BN3:BN20" si="32">IF($K$13="CCW",BJ3,BJ3)</f>
        <v>0.15627270100172941</v>
      </c>
    </row>
    <row r="4" spans="1:66">
      <c r="A4" s="87">
        <v>20</v>
      </c>
      <c r="B4" s="202">
        <v>209.7</v>
      </c>
      <c r="C4" s="65">
        <f t="shared" si="0"/>
        <v>29.149999999999977</v>
      </c>
      <c r="D4" s="63">
        <f t="shared" si="15"/>
        <v>29.38219222730369</v>
      </c>
      <c r="E4" s="68">
        <f t="shared" si="16"/>
        <v>-0.23219222730371314</v>
      </c>
      <c r="F4" s="91" t="s">
        <v>138</v>
      </c>
      <c r="G4" s="91"/>
      <c r="H4" s="65"/>
      <c r="I4" s="63"/>
      <c r="J4" s="63"/>
      <c r="K4" s="63"/>
      <c r="L4" s="63"/>
      <c r="M4" s="63"/>
      <c r="N4" s="124"/>
      <c r="X4" s="124"/>
      <c r="AF4">
        <f t="shared" si="1"/>
        <v>29.149999999999977</v>
      </c>
      <c r="AG4">
        <f t="shared" si="17"/>
        <v>0.87334748269868745</v>
      </c>
      <c r="AH4">
        <f t="shared" si="2"/>
        <v>0.4577221192290809</v>
      </c>
      <c r="AI4">
        <f t="shared" si="3"/>
        <v>-0.16659722696463117</v>
      </c>
      <c r="AJ4">
        <f t="shared" si="18"/>
        <v>1.0479296577306005</v>
      </c>
      <c r="AK4">
        <f t="shared" si="19"/>
        <v>0.54922077780230238</v>
      </c>
      <c r="AM4">
        <f t="shared" ref="AM4:AM20" si="33">AF4+90</f>
        <v>119.14999999999998</v>
      </c>
      <c r="AN4">
        <f t="shared" si="20"/>
        <v>-0.48709770525415697</v>
      </c>
      <c r="AO4">
        <f t="shared" si="4"/>
        <v>0.82067818487390554</v>
      </c>
      <c r="AP4">
        <f t="shared" si="5"/>
        <v>0.2987024312057171</v>
      </c>
      <c r="AR4">
        <f t="shared" si="6"/>
        <v>-0.48709770525415697</v>
      </c>
      <c r="AS4">
        <f t="shared" si="7"/>
        <v>0.82067818487390554</v>
      </c>
      <c r="AT4">
        <f t="shared" si="8"/>
        <v>0.2987024312057171</v>
      </c>
      <c r="AV4">
        <f t="shared" si="21"/>
        <v>-0.48709770525415697</v>
      </c>
      <c r="AW4">
        <f t="shared" si="22"/>
        <v>0.82067818487390554</v>
      </c>
      <c r="AX4">
        <f t="shared" si="23"/>
        <v>0.2987024312057171</v>
      </c>
      <c r="AZ4">
        <f t="shared" si="24"/>
        <v>-0.48709770525415697</v>
      </c>
      <c r="BA4">
        <f t="shared" si="25"/>
        <v>0.82067818487390554</v>
      </c>
      <c r="BB4">
        <f t="shared" si="26"/>
        <v>0.2987024312057171</v>
      </c>
      <c r="BD4">
        <f t="shared" si="9"/>
        <v>-0.48709770525415697</v>
      </c>
      <c r="BE4">
        <f t="shared" si="10"/>
        <v>0.82067818487390554</v>
      </c>
      <c r="BF4">
        <f t="shared" si="11"/>
        <v>0.2987024312057171</v>
      </c>
      <c r="BH4">
        <f t="shared" si="27"/>
        <v>-0.48709770525415697</v>
      </c>
      <c r="BI4">
        <f t="shared" si="28"/>
        <v>0.82067818487390554</v>
      </c>
      <c r="BJ4">
        <f t="shared" si="29"/>
        <v>0.2987024312057171</v>
      </c>
      <c r="BL4">
        <f t="shared" si="30"/>
        <v>0.48709770525415697</v>
      </c>
      <c r="BM4">
        <f t="shared" si="31"/>
        <v>-0.82067818487390554</v>
      </c>
      <c r="BN4">
        <f t="shared" si="32"/>
        <v>0.2987024312057171</v>
      </c>
    </row>
    <row r="5" spans="1:66">
      <c r="A5" s="87">
        <v>30</v>
      </c>
      <c r="B5" s="202">
        <v>213.2</v>
      </c>
      <c r="C5" s="65">
        <f t="shared" si="0"/>
        <v>32.649999999999977</v>
      </c>
      <c r="D5" s="63">
        <f t="shared" si="15"/>
        <v>32.147821935066212</v>
      </c>
      <c r="E5" s="68">
        <f t="shared" si="16"/>
        <v>0.50217806493376571</v>
      </c>
      <c r="F5" s="91">
        <f>(AE22+AE23)/2</f>
        <v>180.55</v>
      </c>
      <c r="H5" s="72" t="str">
        <f>IF(OR(F9="-",F9="+",F9="0"),Z98, "OB")</f>
        <v>OB = Z</v>
      </c>
      <c r="I5" s="73">
        <f>IF($K$13="CCW",180-(DEGREES(ACOS(R141/(SIN(RADIANS(B137)))))),(DEGREES(ACOS(R141/(SIN(RADIANS(B137)))))))</f>
        <v>170.65032220242782</v>
      </c>
      <c r="J5" s="73">
        <f>IF(J119&gt;360,J119-360,J119)</f>
        <v>251.27916682986276</v>
      </c>
      <c r="K5" s="73">
        <f>(IF(K119&lt;0,K119+360,K119))</f>
        <v>161.27916682986276</v>
      </c>
      <c r="L5" s="63"/>
      <c r="M5" s="63"/>
      <c r="N5" s="124"/>
      <c r="X5" s="124"/>
      <c r="AF5">
        <f t="shared" si="1"/>
        <v>32.649999999999977</v>
      </c>
      <c r="AG5">
        <f t="shared" si="17"/>
        <v>0.84198191007915291</v>
      </c>
      <c r="AH5">
        <f t="shared" si="2"/>
        <v>0.46722569206390607</v>
      </c>
      <c r="AI5">
        <f t="shared" si="3"/>
        <v>-0.26975287908540529</v>
      </c>
      <c r="AJ5">
        <f t="shared" si="18"/>
        <v>1.1530095579488442</v>
      </c>
      <c r="AK5">
        <f t="shared" si="19"/>
        <v>0.63981860206272556</v>
      </c>
      <c r="AM5">
        <f t="shared" si="33"/>
        <v>122.64999999999998</v>
      </c>
      <c r="AN5">
        <f t="shared" si="20"/>
        <v>-0.5395057581708107</v>
      </c>
      <c r="AO5">
        <f t="shared" si="4"/>
        <v>0.72917772365549138</v>
      </c>
      <c r="AP5">
        <f t="shared" si="5"/>
        <v>0.4209909550395764</v>
      </c>
      <c r="AR5">
        <f t="shared" si="6"/>
        <v>-0.5395057581708107</v>
      </c>
      <c r="AS5">
        <f t="shared" si="7"/>
        <v>0.72917772365549138</v>
      </c>
      <c r="AT5">
        <f t="shared" si="8"/>
        <v>0.4209909550395764</v>
      </c>
      <c r="AV5">
        <f t="shared" si="21"/>
        <v>-0.5395057581708107</v>
      </c>
      <c r="AW5">
        <f t="shared" si="22"/>
        <v>0.72917772365549138</v>
      </c>
      <c r="AX5">
        <f t="shared" si="23"/>
        <v>0.4209909550395764</v>
      </c>
      <c r="AZ5">
        <f t="shared" si="24"/>
        <v>-0.5395057581708107</v>
      </c>
      <c r="BA5">
        <f t="shared" si="25"/>
        <v>0.72917772365549138</v>
      </c>
      <c r="BB5">
        <f t="shared" si="26"/>
        <v>0.4209909550395764</v>
      </c>
      <c r="BD5">
        <f t="shared" si="9"/>
        <v>-0.5395057581708107</v>
      </c>
      <c r="BE5">
        <f t="shared" si="10"/>
        <v>0.72917772365549138</v>
      </c>
      <c r="BF5">
        <f t="shared" si="11"/>
        <v>0.4209909550395764</v>
      </c>
      <c r="BH5">
        <f t="shared" si="27"/>
        <v>-0.5395057581708107</v>
      </c>
      <c r="BI5">
        <f t="shared" si="28"/>
        <v>0.72917772365549138</v>
      </c>
      <c r="BJ5">
        <f t="shared" si="29"/>
        <v>0.4209909550395764</v>
      </c>
      <c r="BL5">
        <f t="shared" si="30"/>
        <v>0.5395057581708107</v>
      </c>
      <c r="BM5">
        <f t="shared" si="31"/>
        <v>-0.72917772365549138</v>
      </c>
      <c r="BN5">
        <f t="shared" si="32"/>
        <v>0.4209909550395764</v>
      </c>
    </row>
    <row r="6" spans="1:66">
      <c r="A6" s="87">
        <v>40</v>
      </c>
      <c r="B6" s="202">
        <v>215.1</v>
      </c>
      <c r="C6" s="65">
        <f t="shared" si="0"/>
        <v>34.549999999999983</v>
      </c>
      <c r="D6" s="63">
        <f t="shared" si="15"/>
        <v>34.351697063579728</v>
      </c>
      <c r="E6" s="68">
        <f t="shared" si="16"/>
        <v>0.19830293642025509</v>
      </c>
      <c r="H6" s="65"/>
      <c r="I6" s="63"/>
      <c r="J6" s="63"/>
      <c r="K6" s="63"/>
      <c r="L6" s="62" t="s">
        <v>116</v>
      </c>
      <c r="M6" s="127" t="str">
        <f>IF(EXCELIBR!V1624&gt;0.00001,"NO","YES")</f>
        <v>YES</v>
      </c>
      <c r="N6" s="124"/>
      <c r="X6" s="124"/>
      <c r="AF6">
        <f t="shared" si="1"/>
        <v>34.549999999999983</v>
      </c>
      <c r="AG6">
        <f t="shared" si="17"/>
        <v>0.82363159219387216</v>
      </c>
      <c r="AH6">
        <f t="shared" si="2"/>
        <v>0.43444311332466329</v>
      </c>
      <c r="AI6">
        <f t="shared" si="3"/>
        <v>-0.36454105615823418</v>
      </c>
      <c r="AJ6">
        <f t="shared" si="18"/>
        <v>1.2961208590668019</v>
      </c>
      <c r="AK6">
        <f t="shared" si="19"/>
        <v>0.68366826454305596</v>
      </c>
      <c r="AM6">
        <f t="shared" si="33"/>
        <v>124.54999999999998</v>
      </c>
      <c r="AN6">
        <f t="shared" si="20"/>
        <v>-0.56712520693422463</v>
      </c>
      <c r="AO6">
        <f t="shared" si="4"/>
        <v>0.63093840437735205</v>
      </c>
      <c r="AP6">
        <f t="shared" si="5"/>
        <v>0.52942018240861755</v>
      </c>
      <c r="AR6">
        <f t="shared" si="6"/>
        <v>-0.56712520693422463</v>
      </c>
      <c r="AS6">
        <f t="shared" si="7"/>
        <v>0.63093840437735205</v>
      </c>
      <c r="AT6">
        <f t="shared" si="8"/>
        <v>0.52942018240861755</v>
      </c>
      <c r="AV6">
        <f t="shared" si="21"/>
        <v>-0.56712520693422463</v>
      </c>
      <c r="AW6">
        <f t="shared" si="22"/>
        <v>0.63093840437735205</v>
      </c>
      <c r="AX6">
        <f t="shared" si="23"/>
        <v>0.52942018240861755</v>
      </c>
      <c r="AZ6">
        <f t="shared" si="24"/>
        <v>-0.56712520693422463</v>
      </c>
      <c r="BA6">
        <f t="shared" si="25"/>
        <v>0.63093840437735205</v>
      </c>
      <c r="BB6">
        <f t="shared" si="26"/>
        <v>0.52942018240861755</v>
      </c>
      <c r="BD6">
        <f t="shared" si="9"/>
        <v>-0.56712520693422463</v>
      </c>
      <c r="BE6">
        <f t="shared" si="10"/>
        <v>0.63093840437735205</v>
      </c>
      <c r="BF6">
        <f t="shared" si="11"/>
        <v>0.52942018240861755</v>
      </c>
      <c r="BH6">
        <f t="shared" si="27"/>
        <v>-0.56712520693422463</v>
      </c>
      <c r="BI6">
        <f t="shared" si="28"/>
        <v>0.63093840437735205</v>
      </c>
      <c r="BJ6">
        <f t="shared" si="29"/>
        <v>0.52942018240861755</v>
      </c>
      <c r="BL6">
        <f t="shared" si="30"/>
        <v>0.56712520693422463</v>
      </c>
      <c r="BM6">
        <f t="shared" si="31"/>
        <v>-0.63093840437735205</v>
      </c>
      <c r="BN6">
        <f t="shared" si="32"/>
        <v>0.52942018240861755</v>
      </c>
    </row>
    <row r="7" spans="1:66">
      <c r="A7" s="87">
        <v>50</v>
      </c>
      <c r="B7" s="202">
        <v>216.9</v>
      </c>
      <c r="C7" s="65">
        <f t="shared" si="0"/>
        <v>36.349999999999994</v>
      </c>
      <c r="D7" s="63">
        <f t="shared" si="15"/>
        <v>35.823458087030289</v>
      </c>
      <c r="E7" s="68">
        <f t="shared" si="16"/>
        <v>0.52654191296970509</v>
      </c>
      <c r="H7" s="74" t="s">
        <v>253</v>
      </c>
      <c r="I7" s="75">
        <f>IF($K$13="CCW",180-((DEGREES(ACOS(J19/(SIN(RADIANS(B139))))))),((DEGREES(ACOS(J19/(SIN(RADIANS(B139))))))))</f>
        <v>91.875450968317523</v>
      </c>
      <c r="J7" s="75">
        <f>(IF(J120&gt;360,J120-360,J120))</f>
        <v>299.65832472605405</v>
      </c>
      <c r="K7" s="75">
        <f>(IF(K120&lt;0,K120+360,K120))</f>
        <v>209.65832472605405</v>
      </c>
      <c r="L7" s="63"/>
      <c r="M7" s="63"/>
      <c r="N7" s="124"/>
      <c r="X7" s="124"/>
      <c r="AF7">
        <f t="shared" si="1"/>
        <v>36.349999999999994</v>
      </c>
      <c r="AG7">
        <f t="shared" si="17"/>
        <v>0.80541134648010337</v>
      </c>
      <c r="AH7">
        <f t="shared" si="2"/>
        <v>0.38099066695354361</v>
      </c>
      <c r="AI7">
        <f t="shared" si="3"/>
        <v>-0.4540469960867497</v>
      </c>
      <c r="AJ7">
        <f t="shared" si="18"/>
        <v>1.4752393350840138</v>
      </c>
      <c r="AK7">
        <f t="shared" si="19"/>
        <v>0.69784517023022274</v>
      </c>
      <c r="AM7">
        <f t="shared" si="33"/>
        <v>126.35</v>
      </c>
      <c r="AN7">
        <f t="shared" si="20"/>
        <v>-0.59271625839106779</v>
      </c>
      <c r="AO7">
        <f t="shared" si="4"/>
        <v>0.51770843421836277</v>
      </c>
      <c r="AP7">
        <f t="shared" si="5"/>
        <v>0.61698088639605697</v>
      </c>
      <c r="AR7">
        <f t="shared" si="6"/>
        <v>-0.59271625839106779</v>
      </c>
      <c r="AS7">
        <f t="shared" si="7"/>
        <v>0.51770843421836277</v>
      </c>
      <c r="AT7">
        <f t="shared" si="8"/>
        <v>0.61698088639605697</v>
      </c>
      <c r="AV7">
        <f t="shared" si="21"/>
        <v>-0.59271625839106779</v>
      </c>
      <c r="AW7">
        <f t="shared" si="22"/>
        <v>0.51770843421836277</v>
      </c>
      <c r="AX7">
        <f t="shared" si="23"/>
        <v>0.61698088639605697</v>
      </c>
      <c r="AZ7">
        <f t="shared" si="24"/>
        <v>-0.59271625839106779</v>
      </c>
      <c r="BA7">
        <f t="shared" si="25"/>
        <v>0.51770843421836277</v>
      </c>
      <c r="BB7">
        <f t="shared" si="26"/>
        <v>0.61698088639605697</v>
      </c>
      <c r="BD7">
        <f t="shared" si="9"/>
        <v>-0.59271625839106779</v>
      </c>
      <c r="BE7">
        <f t="shared" si="10"/>
        <v>0.51770843421836277</v>
      </c>
      <c r="BF7">
        <f t="shared" si="11"/>
        <v>0.61698088639605697</v>
      </c>
      <c r="BH7">
        <f t="shared" si="27"/>
        <v>-0.59271625839106779</v>
      </c>
      <c r="BI7">
        <f t="shared" si="28"/>
        <v>0.51770843421836277</v>
      </c>
      <c r="BJ7">
        <f t="shared" si="29"/>
        <v>0.61698088639605697</v>
      </c>
      <c r="BL7">
        <f t="shared" si="30"/>
        <v>0.59271625839106779</v>
      </c>
      <c r="BM7">
        <f t="shared" si="31"/>
        <v>-0.51770843421836277</v>
      </c>
      <c r="BN7">
        <f t="shared" si="32"/>
        <v>0.61698088639605697</v>
      </c>
    </row>
    <row r="8" spans="1:66">
      <c r="A8" s="87">
        <v>60</v>
      </c>
      <c r="B8" s="202">
        <v>216.6</v>
      </c>
      <c r="C8" s="65">
        <f t="shared" si="0"/>
        <v>36.049999999999983</v>
      </c>
      <c r="D8" s="63">
        <f t="shared" si="15"/>
        <v>36.377452985108853</v>
      </c>
      <c r="E8" s="68">
        <f t="shared" si="16"/>
        <v>-0.32745298510887011</v>
      </c>
      <c r="F8" s="84" t="s">
        <v>186</v>
      </c>
      <c r="G8" s="85"/>
      <c r="H8" s="65"/>
      <c r="I8" s="63"/>
      <c r="J8" s="63"/>
      <c r="K8" s="63"/>
      <c r="N8" s="124"/>
      <c r="X8" s="124"/>
      <c r="AF8">
        <f t="shared" si="1"/>
        <v>36.049999999999983</v>
      </c>
      <c r="AG8">
        <f t="shared" si="17"/>
        <v>0.80850374699187622</v>
      </c>
      <c r="AH8">
        <f t="shared" si="2"/>
        <v>0.29424551445183339</v>
      </c>
      <c r="AI8">
        <f t="shared" si="3"/>
        <v>-0.50964818092981767</v>
      </c>
      <c r="AJ8">
        <f t="shared" si="18"/>
        <v>1.6488237945664843</v>
      </c>
      <c r="AK8">
        <f t="shared" si="19"/>
        <v>0.60007020063632943</v>
      </c>
      <c r="AM8">
        <f t="shared" si="33"/>
        <v>126.04999999999998</v>
      </c>
      <c r="AN8">
        <f t="shared" si="20"/>
        <v>-0.58849102890366678</v>
      </c>
      <c r="AO8">
        <f t="shared" si="4"/>
        <v>0.40425187349593816</v>
      </c>
      <c r="AP8">
        <f t="shared" si="5"/>
        <v>0.70018478394987105</v>
      </c>
      <c r="AR8">
        <f t="shared" si="6"/>
        <v>-0.58849102890366678</v>
      </c>
      <c r="AS8">
        <f t="shared" si="7"/>
        <v>0.40425187349593816</v>
      </c>
      <c r="AT8">
        <f t="shared" si="8"/>
        <v>0.70018478394987105</v>
      </c>
      <c r="AV8">
        <f t="shared" si="21"/>
        <v>-0.58849102890366678</v>
      </c>
      <c r="AW8">
        <f t="shared" si="22"/>
        <v>0.40425187349593816</v>
      </c>
      <c r="AX8">
        <f t="shared" si="23"/>
        <v>0.70018478394987105</v>
      </c>
      <c r="AZ8">
        <f t="shared" si="24"/>
        <v>-0.58849102890366678</v>
      </c>
      <c r="BA8">
        <f t="shared" si="25"/>
        <v>0.40425187349593816</v>
      </c>
      <c r="BB8">
        <f t="shared" si="26"/>
        <v>0.70018478394987105</v>
      </c>
      <c r="BD8">
        <f t="shared" si="9"/>
        <v>-0.58849102890366678</v>
      </c>
      <c r="BE8">
        <f t="shared" si="10"/>
        <v>0.40425187349593816</v>
      </c>
      <c r="BF8">
        <f t="shared" si="11"/>
        <v>0.70018478394987105</v>
      </c>
      <c r="BH8">
        <f t="shared" si="27"/>
        <v>-0.58849102890366678</v>
      </c>
      <c r="BI8">
        <f t="shared" si="28"/>
        <v>0.40425187349593816</v>
      </c>
      <c r="BJ8">
        <f t="shared" si="29"/>
        <v>0.70018478394987105</v>
      </c>
      <c r="BL8">
        <f t="shared" si="30"/>
        <v>0.58849102890366678</v>
      </c>
      <c r="BM8">
        <f t="shared" si="31"/>
        <v>-0.40425187349593816</v>
      </c>
      <c r="BN8">
        <f t="shared" si="32"/>
        <v>0.70018478394987105</v>
      </c>
    </row>
    <row r="9" spans="1:66">
      <c r="A9" s="87">
        <v>70</v>
      </c>
      <c r="B9" s="202">
        <v>216</v>
      </c>
      <c r="C9" s="65">
        <f t="shared" si="0"/>
        <v>35.449999999999989</v>
      </c>
      <c r="D9" s="63">
        <f t="shared" si="15"/>
        <v>35.794030859626261</v>
      </c>
      <c r="E9" s="68">
        <f t="shared" si="16"/>
        <v>-0.34403085962627244</v>
      </c>
      <c r="F9" s="23" t="s">
        <v>159</v>
      </c>
      <c r="H9" s="77" t="s">
        <v>52</v>
      </c>
      <c r="I9" s="78">
        <f>IF($K$13="CCW",180-(DEGREES(ACOS(J21/(SIN(RADIANS(B141)))))),(DEGREES(ACOS(J21/(SIN(RADIANS(B141)))))))</f>
        <v>109.04623541908622</v>
      </c>
      <c r="J9" s="78">
        <f>(IF(J121&gt;360,J121-360,J121))</f>
        <v>210.78180350395741</v>
      </c>
      <c r="K9" s="215">
        <f>(IF(K121&lt;0,K121+360,K121))</f>
        <v>120.78180350395741</v>
      </c>
      <c r="L9" s="216" t="s">
        <v>970</v>
      </c>
      <c r="M9" s="91" t="s">
        <v>332</v>
      </c>
      <c r="N9" s="124"/>
      <c r="X9" s="124"/>
      <c r="AF9">
        <f t="shared" si="1"/>
        <v>35.449999999999989</v>
      </c>
      <c r="AG9">
        <f t="shared" si="17"/>
        <v>0.81462196722746938</v>
      </c>
      <c r="AH9">
        <f t="shared" si="2"/>
        <v>0.19836904439952804</v>
      </c>
      <c r="AI9">
        <f t="shared" si="3"/>
        <v>-0.54501447020649452</v>
      </c>
      <c r="AJ9">
        <f t="shared" si="18"/>
        <v>1.7904348905275831</v>
      </c>
      <c r="AK9">
        <f t="shared" si="19"/>
        <v>0.43598978738852978</v>
      </c>
      <c r="AM9">
        <f t="shared" si="33"/>
        <v>125.44999999999999</v>
      </c>
      <c r="AN9">
        <f t="shared" si="20"/>
        <v>-0.57999228487148657</v>
      </c>
      <c r="AO9">
        <f t="shared" si="4"/>
        <v>0.27861712198737743</v>
      </c>
      <c r="AP9">
        <f t="shared" si="5"/>
        <v>0.76549425133375315</v>
      </c>
      <c r="AR9">
        <f t="shared" si="6"/>
        <v>-0.57999228487148657</v>
      </c>
      <c r="AS9">
        <f t="shared" si="7"/>
        <v>0.27861712198737743</v>
      </c>
      <c r="AT9">
        <f t="shared" si="8"/>
        <v>0.76549425133375315</v>
      </c>
      <c r="AV9">
        <f t="shared" si="21"/>
        <v>-0.57999228487148657</v>
      </c>
      <c r="AW9">
        <f t="shared" si="22"/>
        <v>0.27861712198737743</v>
      </c>
      <c r="AX9">
        <f t="shared" si="23"/>
        <v>0.76549425133375315</v>
      </c>
      <c r="AZ9">
        <f t="shared" si="24"/>
        <v>-0.57999228487148657</v>
      </c>
      <c r="BA9">
        <f t="shared" si="25"/>
        <v>0.27861712198737743</v>
      </c>
      <c r="BB9">
        <f t="shared" si="26"/>
        <v>0.76549425133375315</v>
      </c>
      <c r="BD9">
        <f t="shared" si="9"/>
        <v>-0.57999228487148657</v>
      </c>
      <c r="BE9">
        <f t="shared" si="10"/>
        <v>0.27861712198737743</v>
      </c>
      <c r="BF9">
        <f t="shared" si="11"/>
        <v>0.76549425133375315</v>
      </c>
      <c r="BH9">
        <f t="shared" si="27"/>
        <v>-0.57999228487148657</v>
      </c>
      <c r="BI9">
        <f t="shared" si="28"/>
        <v>0.27861712198737743</v>
      </c>
      <c r="BJ9">
        <f t="shared" si="29"/>
        <v>0.76549425133375315</v>
      </c>
      <c r="BL9">
        <f t="shared" si="30"/>
        <v>0.57999228487148657</v>
      </c>
      <c r="BM9">
        <f t="shared" si="31"/>
        <v>-0.27861712198737743</v>
      </c>
      <c r="BN9">
        <f t="shared" si="32"/>
        <v>0.76549425133375315</v>
      </c>
    </row>
    <row r="10" spans="1:66">
      <c r="A10" s="87">
        <v>80</v>
      </c>
      <c r="B10" s="202">
        <v>214.2</v>
      </c>
      <c r="C10" s="65">
        <f t="shared" si="0"/>
        <v>33.649999999999977</v>
      </c>
      <c r="D10" s="63">
        <f t="shared" si="15"/>
        <v>33.79198050486881</v>
      </c>
      <c r="E10" s="68">
        <f t="shared" si="16"/>
        <v>-0.14198050486883318</v>
      </c>
      <c r="F10" s="1"/>
      <c r="H10" s="65"/>
      <c r="I10" s="63"/>
      <c r="J10" s="63"/>
      <c r="K10" s="63"/>
      <c r="L10" s="218" t="str">
        <f>'6 Database (incomplete)'!AU543</f>
        <v>aegirine</v>
      </c>
      <c r="M10" s="217">
        <f>'6 Database (incomplete)'!AT543</f>
        <v>4.7751590103700057</v>
      </c>
      <c r="N10" s="124"/>
      <c r="X10" s="124"/>
      <c r="AF10">
        <f t="shared" si="1"/>
        <v>33.649999999999977</v>
      </c>
      <c r="AG10">
        <f t="shared" si="17"/>
        <v>0.8324379983891651</v>
      </c>
      <c r="AH10">
        <f t="shared" si="2"/>
        <v>9.6221615527164198E-2</v>
      </c>
      <c r="AI10">
        <f t="shared" si="3"/>
        <v>-0.54569989879345127</v>
      </c>
      <c r="AJ10">
        <f t="shared" si="18"/>
        <v>1.8323526589105799</v>
      </c>
      <c r="AK10">
        <f t="shared" si="19"/>
        <v>0.21180188001634803</v>
      </c>
      <c r="AM10">
        <f t="shared" si="33"/>
        <v>123.64999999999998</v>
      </c>
      <c r="AN10">
        <f t="shared" si="20"/>
        <v>-0.55411819933822792</v>
      </c>
      <c r="AO10">
        <f t="shared" si="4"/>
        <v>0.14455134144098569</v>
      </c>
      <c r="AP10">
        <f t="shared" si="5"/>
        <v>0.8197913947156138</v>
      </c>
      <c r="AR10">
        <f t="shared" si="6"/>
        <v>-0.55411819933822792</v>
      </c>
      <c r="AS10">
        <f t="shared" si="7"/>
        <v>0.14455134144098569</v>
      </c>
      <c r="AT10">
        <f t="shared" si="8"/>
        <v>0.8197913947156138</v>
      </c>
      <c r="AV10">
        <f t="shared" si="21"/>
        <v>-0.55411819933822792</v>
      </c>
      <c r="AW10">
        <f t="shared" si="22"/>
        <v>0.14455134144098569</v>
      </c>
      <c r="AX10">
        <f t="shared" si="23"/>
        <v>0.8197913947156138</v>
      </c>
      <c r="AZ10">
        <f t="shared" si="24"/>
        <v>-0.55411819933822792</v>
      </c>
      <c r="BA10">
        <f t="shared" si="25"/>
        <v>0.14455134144098569</v>
      </c>
      <c r="BB10">
        <f t="shared" si="26"/>
        <v>0.8197913947156138</v>
      </c>
      <c r="BD10">
        <f t="shared" si="9"/>
        <v>-0.55411819933822792</v>
      </c>
      <c r="BE10">
        <f t="shared" si="10"/>
        <v>0.14455134144098569</v>
      </c>
      <c r="BF10">
        <f t="shared" si="11"/>
        <v>0.8197913947156138</v>
      </c>
      <c r="BH10">
        <f t="shared" si="27"/>
        <v>-0.55411819933822792</v>
      </c>
      <c r="BI10">
        <f t="shared" si="28"/>
        <v>0.14455134144098569</v>
      </c>
      <c r="BJ10">
        <f t="shared" si="29"/>
        <v>0.8197913947156138</v>
      </c>
      <c r="BL10">
        <f t="shared" si="30"/>
        <v>0.55411819933822792</v>
      </c>
      <c r="BM10">
        <f t="shared" si="31"/>
        <v>-0.14455134144098569</v>
      </c>
      <c r="BN10">
        <f t="shared" si="32"/>
        <v>0.8197913947156138</v>
      </c>
    </row>
    <row r="11" spans="1:66">
      <c r="A11" s="87">
        <v>89.999999900000006</v>
      </c>
      <c r="B11" s="202">
        <v>210.6</v>
      </c>
      <c r="C11" s="65">
        <f t="shared" si="0"/>
        <v>30.049999999999983</v>
      </c>
      <c r="D11" s="63">
        <f t="shared" si="15"/>
        <v>30.033750436412305</v>
      </c>
      <c r="E11" s="68">
        <f t="shared" si="16"/>
        <v>1.624956358767804E-2</v>
      </c>
      <c r="H11" s="94" t="s">
        <v>53</v>
      </c>
      <c r="I11" s="95">
        <f>IF($K$13="CCW",180-(DEGREES(ACOS(J23/(SIN(RADIANS(B143)))))),(DEGREES(ACOS(J23/(SIN(RADIANS(B143)))))))</f>
        <v>22.050130292146207</v>
      </c>
      <c r="J11" s="79">
        <f>(IF(J122&gt;360,J122-360,J122))</f>
        <v>238.77503968608943</v>
      </c>
      <c r="K11" s="110">
        <f>(IF(K122&lt;0,K122+360,K122))</f>
        <v>148.77503968608943</v>
      </c>
      <c r="L11" s="63"/>
      <c r="M11" s="80"/>
      <c r="N11" s="124"/>
      <c r="X11" s="124"/>
      <c r="AF11">
        <f t="shared" si="1"/>
        <v>30.049999999999983</v>
      </c>
      <c r="AG11">
        <f t="shared" si="17"/>
        <v>0.86558874176881218</v>
      </c>
      <c r="AH11">
        <f t="shared" si="2"/>
        <v>8.7398333755627697E-10</v>
      </c>
      <c r="AI11">
        <f t="shared" si="3"/>
        <v>-0.50075555925329929</v>
      </c>
      <c r="AJ11">
        <f t="shared" si="18"/>
        <v>1.7337974569615324</v>
      </c>
      <c r="AK11">
        <f t="shared" si="19"/>
        <v>1.7506120573903511E-9</v>
      </c>
      <c r="AM11">
        <f t="shared" si="33"/>
        <v>120.04999999999998</v>
      </c>
      <c r="AN11">
        <f t="shared" si="20"/>
        <v>-0.50075555925329929</v>
      </c>
      <c r="AO11">
        <f t="shared" si="4"/>
        <v>1.5107373717634078E-9</v>
      </c>
      <c r="AP11">
        <f t="shared" si="5"/>
        <v>0.86558874176881218</v>
      </c>
      <c r="AR11">
        <f t="shared" si="6"/>
        <v>-0.50075555925329929</v>
      </c>
      <c r="AS11">
        <f t="shared" si="7"/>
        <v>1.5107373717634078E-9</v>
      </c>
      <c r="AT11">
        <f t="shared" si="8"/>
        <v>0.86558874176881218</v>
      </c>
      <c r="AV11">
        <f t="shared" si="21"/>
        <v>-0.50075555925329929</v>
      </c>
      <c r="AW11">
        <f t="shared" si="22"/>
        <v>1.5107373717634078E-9</v>
      </c>
      <c r="AX11">
        <f t="shared" si="23"/>
        <v>0.86558874176881218</v>
      </c>
      <c r="AZ11">
        <f t="shared" si="24"/>
        <v>-0.50075555925329929</v>
      </c>
      <c r="BA11">
        <f t="shared" si="25"/>
        <v>1.5107373717634078E-9</v>
      </c>
      <c r="BB11">
        <f t="shared" si="26"/>
        <v>0.86558874176881218</v>
      </c>
      <c r="BD11">
        <f t="shared" si="9"/>
        <v>-0.50075555925329929</v>
      </c>
      <c r="BE11">
        <f t="shared" si="10"/>
        <v>1.5107373717634078E-9</v>
      </c>
      <c r="BF11">
        <f t="shared" si="11"/>
        <v>0.86558874176881218</v>
      </c>
      <c r="BH11">
        <f t="shared" si="27"/>
        <v>-0.50075555925329929</v>
      </c>
      <c r="BI11">
        <f t="shared" si="28"/>
        <v>1.5107373717634078E-9</v>
      </c>
      <c r="BJ11">
        <f t="shared" si="29"/>
        <v>0.86558874176881218</v>
      </c>
      <c r="BL11">
        <f t="shared" si="30"/>
        <v>0.50075555925329929</v>
      </c>
      <c r="BM11">
        <f t="shared" si="31"/>
        <v>-1.5107373717634078E-9</v>
      </c>
      <c r="BN11">
        <f t="shared" si="32"/>
        <v>0.86558874176881218</v>
      </c>
    </row>
    <row r="12" spans="1:66">
      <c r="A12" s="87">
        <v>100</v>
      </c>
      <c r="B12" s="202">
        <v>204.8</v>
      </c>
      <c r="C12" s="65">
        <f t="shared" si="0"/>
        <v>24.25</v>
      </c>
      <c r="D12" s="63">
        <f t="shared" si="15"/>
        <v>24.273241654562383</v>
      </c>
      <c r="E12" s="68">
        <f t="shared" si="16"/>
        <v>-2.3241654562383474E-2</v>
      </c>
      <c r="F12" s="84" t="s">
        <v>224</v>
      </c>
      <c r="G12" s="96"/>
      <c r="H12" s="97"/>
      <c r="I12" s="98"/>
      <c r="J12" s="65"/>
      <c r="K12" s="112" t="s">
        <v>225</v>
      </c>
      <c r="L12" s="64"/>
      <c r="M12" s="128"/>
      <c r="N12" s="124"/>
      <c r="X12" s="124"/>
      <c r="AF12">
        <f t="shared" si="1"/>
        <v>24.25</v>
      </c>
      <c r="AG12">
        <f t="shared" si="17"/>
        <v>0.91176204357708857</v>
      </c>
      <c r="AH12">
        <f t="shared" si="2"/>
        <v>-7.1320580289782859E-2</v>
      </c>
      <c r="AI12">
        <f t="shared" si="3"/>
        <v>-0.40447911036203077</v>
      </c>
      <c r="AJ12">
        <f t="shared" si="18"/>
        <v>1.5310328477836765</v>
      </c>
      <c r="AK12">
        <f t="shared" si="19"/>
        <v>-0.11976167676190212</v>
      </c>
      <c r="AM12">
        <f t="shared" si="33"/>
        <v>114.25</v>
      </c>
      <c r="AN12">
        <f t="shared" si="20"/>
        <v>-0.41071885261347729</v>
      </c>
      <c r="AO12">
        <f t="shared" si="4"/>
        <v>-0.15832581733303772</v>
      </c>
      <c r="AP12">
        <f t="shared" si="5"/>
        <v>0.89791032941697146</v>
      </c>
      <c r="AR12">
        <f t="shared" si="6"/>
        <v>-0.41071885261347729</v>
      </c>
      <c r="AS12">
        <f t="shared" si="7"/>
        <v>-0.15832581733303772</v>
      </c>
      <c r="AT12">
        <f t="shared" si="8"/>
        <v>0.89791032941697146</v>
      </c>
      <c r="AV12">
        <f t="shared" si="21"/>
        <v>-0.41071885261347729</v>
      </c>
      <c r="AW12">
        <f t="shared" si="22"/>
        <v>-0.15832581733303772</v>
      </c>
      <c r="AX12">
        <f t="shared" si="23"/>
        <v>0.89791032941697146</v>
      </c>
      <c r="AZ12">
        <f t="shared" si="24"/>
        <v>-0.41071885261347729</v>
      </c>
      <c r="BA12">
        <f t="shared" si="25"/>
        <v>-0.15832581733303772</v>
      </c>
      <c r="BB12">
        <f t="shared" si="26"/>
        <v>0.89791032941697146</v>
      </c>
      <c r="BD12">
        <f t="shared" si="9"/>
        <v>-0.41071885261347729</v>
      </c>
      <c r="BE12">
        <f t="shared" si="10"/>
        <v>-0.15832581733303772</v>
      </c>
      <c r="BF12">
        <f t="shared" si="11"/>
        <v>0.89791032941697146</v>
      </c>
      <c r="BH12">
        <f t="shared" si="27"/>
        <v>-0.41071885261347729</v>
      </c>
      <c r="BI12">
        <f t="shared" si="28"/>
        <v>-0.15832581733303772</v>
      </c>
      <c r="BJ12">
        <f t="shared" si="29"/>
        <v>0.89791032941697146</v>
      </c>
      <c r="BL12">
        <f t="shared" si="30"/>
        <v>0.41071885261347729</v>
      </c>
      <c r="BM12">
        <f t="shared" si="31"/>
        <v>0.15832581733303772</v>
      </c>
      <c r="BN12">
        <f t="shared" si="32"/>
        <v>0.89791032941697146</v>
      </c>
    </row>
    <row r="13" spans="1:66">
      <c r="A13" s="87">
        <v>110</v>
      </c>
      <c r="B13" s="202">
        <v>197.3</v>
      </c>
      <c r="C13" s="65">
        <f t="shared" si="0"/>
        <v>16.75</v>
      </c>
      <c r="D13" s="63">
        <f>IF($K$13="CCW",AI313,AG192)</f>
        <v>16.766861326146312</v>
      </c>
      <c r="E13" s="68">
        <f t="shared" si="16"/>
        <v>-1.6861326146312194E-2</v>
      </c>
      <c r="F13" s="23" t="s">
        <v>185</v>
      </c>
      <c r="K13" s="111" t="s">
        <v>185</v>
      </c>
      <c r="L13" s="63"/>
      <c r="M13" s="65"/>
      <c r="N13" s="124"/>
      <c r="X13" s="124"/>
      <c r="AF13">
        <f t="shared" si="1"/>
        <v>16.75</v>
      </c>
      <c r="AG13">
        <f t="shared" si="17"/>
        <v>0.95757136080481442</v>
      </c>
      <c r="AH13">
        <f t="shared" si="2"/>
        <v>-9.856892893314409E-2</v>
      </c>
      <c r="AI13">
        <f t="shared" si="3"/>
        <v>-0.27081590650364079</v>
      </c>
      <c r="AJ13">
        <f t="shared" si="18"/>
        <v>1.3132093381430785</v>
      </c>
      <c r="AK13">
        <f t="shared" si="19"/>
        <v>-0.13517701471039598</v>
      </c>
      <c r="AM13">
        <f t="shared" si="33"/>
        <v>106.75</v>
      </c>
      <c r="AN13">
        <f t="shared" si="20"/>
        <v>-0.28819626813408927</v>
      </c>
      <c r="AO13">
        <f t="shared" si="4"/>
        <v>-0.32750869406701827</v>
      </c>
      <c r="AP13">
        <f t="shared" si="5"/>
        <v>0.89982274162420472</v>
      </c>
      <c r="AR13">
        <f t="shared" si="6"/>
        <v>-0.28819626813408927</v>
      </c>
      <c r="AS13">
        <f t="shared" si="7"/>
        <v>-0.32750869406701827</v>
      </c>
      <c r="AT13">
        <f t="shared" si="8"/>
        <v>0.89982274162420472</v>
      </c>
      <c r="AV13">
        <f t="shared" si="21"/>
        <v>-0.28819626813408927</v>
      </c>
      <c r="AW13">
        <f t="shared" si="22"/>
        <v>-0.32750869406701827</v>
      </c>
      <c r="AX13">
        <f t="shared" si="23"/>
        <v>0.89982274162420472</v>
      </c>
      <c r="AZ13">
        <f t="shared" si="24"/>
        <v>-0.28819626813408927</v>
      </c>
      <c r="BA13">
        <f t="shared" si="25"/>
        <v>-0.32750869406701827</v>
      </c>
      <c r="BB13">
        <f t="shared" si="26"/>
        <v>0.89982274162420472</v>
      </c>
      <c r="BD13">
        <f t="shared" si="9"/>
        <v>-0.28819626813408927</v>
      </c>
      <c r="BE13">
        <f t="shared" si="10"/>
        <v>-0.32750869406701827</v>
      </c>
      <c r="BF13">
        <f t="shared" si="11"/>
        <v>0.89982274162420472</v>
      </c>
      <c r="BH13">
        <f t="shared" si="27"/>
        <v>-0.28819626813408927</v>
      </c>
      <c r="BI13">
        <f t="shared" si="28"/>
        <v>-0.32750869406701827</v>
      </c>
      <c r="BJ13">
        <f t="shared" si="29"/>
        <v>0.89982274162420472</v>
      </c>
      <c r="BL13">
        <f t="shared" si="30"/>
        <v>0.28819626813408927</v>
      </c>
      <c r="BM13">
        <f t="shared" si="31"/>
        <v>0.32750869406701827</v>
      </c>
      <c r="BN13">
        <f t="shared" si="32"/>
        <v>0.89982274162420472</v>
      </c>
    </row>
    <row r="14" spans="1:66">
      <c r="A14" s="87">
        <v>120</v>
      </c>
      <c r="B14" s="202">
        <v>189.3</v>
      </c>
      <c r="C14" s="65">
        <f t="shared" si="0"/>
        <v>8.75</v>
      </c>
      <c r="D14" s="63">
        <f t="shared" si="15"/>
        <v>8.5944257485537037</v>
      </c>
      <c r="E14" s="68">
        <f t="shared" si="16"/>
        <v>0.15557425144629633</v>
      </c>
      <c r="H14" s="25" t="s">
        <v>107</v>
      </c>
      <c r="I14" s="65"/>
      <c r="J14" s="65"/>
      <c r="K14" s="65"/>
      <c r="L14" s="168" t="s">
        <v>862</v>
      </c>
      <c r="M14" s="90"/>
      <c r="N14" s="124"/>
      <c r="X14" s="124"/>
      <c r="AF14">
        <f t="shared" si="1"/>
        <v>8.75</v>
      </c>
      <c r="AG14">
        <f t="shared" si="17"/>
        <v>0.98836151046776066</v>
      </c>
      <c r="AH14">
        <f t="shared" si="2"/>
        <v>-7.6061693094958319E-2</v>
      </c>
      <c r="AI14">
        <f t="shared" si="3"/>
        <v>-0.13174271695017872</v>
      </c>
      <c r="AJ14">
        <f t="shared" si="18"/>
        <v>1.1383279239490671</v>
      </c>
      <c r="AK14">
        <f t="shared" si="19"/>
        <v>-8.7602712444617453E-2</v>
      </c>
      <c r="AM14">
        <f t="shared" si="33"/>
        <v>98.75</v>
      </c>
      <c r="AN14">
        <f t="shared" si="20"/>
        <v>-0.15212338618991669</v>
      </c>
      <c r="AO14">
        <f t="shared" si="4"/>
        <v>-0.49418075523388011</v>
      </c>
      <c r="AP14">
        <f t="shared" si="5"/>
        <v>0.85594617618784019</v>
      </c>
      <c r="AR14">
        <f t="shared" si="6"/>
        <v>-0.15212338618991669</v>
      </c>
      <c r="AS14">
        <f t="shared" si="7"/>
        <v>-0.49418075523388011</v>
      </c>
      <c r="AT14">
        <f t="shared" si="8"/>
        <v>0.85594617618784019</v>
      </c>
      <c r="AV14">
        <f t="shared" si="21"/>
        <v>-0.15212338618991669</v>
      </c>
      <c r="AW14">
        <f t="shared" si="22"/>
        <v>-0.49418075523388011</v>
      </c>
      <c r="AX14">
        <f t="shared" si="23"/>
        <v>0.85594617618784019</v>
      </c>
      <c r="AZ14">
        <f t="shared" si="24"/>
        <v>-0.15212338618991669</v>
      </c>
      <c r="BA14">
        <f t="shared" si="25"/>
        <v>-0.49418075523388011</v>
      </c>
      <c r="BB14">
        <f t="shared" si="26"/>
        <v>0.85594617618784019</v>
      </c>
      <c r="BD14">
        <f t="shared" si="9"/>
        <v>-0.15212338618991669</v>
      </c>
      <c r="BE14">
        <f t="shared" si="10"/>
        <v>-0.49418075523388011</v>
      </c>
      <c r="BF14">
        <f t="shared" si="11"/>
        <v>0.85594617618784019</v>
      </c>
      <c r="BH14">
        <f t="shared" si="27"/>
        <v>-0.15212338618991669</v>
      </c>
      <c r="BI14">
        <f t="shared" si="28"/>
        <v>-0.49418075523388011</v>
      </c>
      <c r="BJ14">
        <f t="shared" si="29"/>
        <v>0.85594617618784019</v>
      </c>
      <c r="BL14">
        <f t="shared" si="30"/>
        <v>0.15212338618991669</v>
      </c>
      <c r="BM14">
        <f t="shared" si="31"/>
        <v>0.49418075523388011</v>
      </c>
      <c r="BN14">
        <f t="shared" si="32"/>
        <v>0.85594617618784019</v>
      </c>
    </row>
    <row r="15" spans="1:66">
      <c r="A15" s="87">
        <v>130</v>
      </c>
      <c r="B15" s="202">
        <v>182.3</v>
      </c>
      <c r="C15" s="65">
        <f t="shared" si="0"/>
        <v>1.75</v>
      </c>
      <c r="D15" s="63">
        <f t="shared" si="15"/>
        <v>1.0519275384343132</v>
      </c>
      <c r="E15" s="68">
        <f t="shared" si="16"/>
        <v>0.69807246156568681</v>
      </c>
      <c r="F15" s="91" t="str">
        <f>IF(F9="-","X","Z")</f>
        <v>X</v>
      </c>
      <c r="G15" s="90" t="s">
        <v>164</v>
      </c>
      <c r="H15" s="81" t="s">
        <v>47</v>
      </c>
      <c r="I15" s="81">
        <f>Q140</f>
        <v>-0.80896973148615514</v>
      </c>
      <c r="J15" s="81">
        <f t="shared" ref="J15:K15" si="34">R140</f>
        <v>-0.36279890621530131</v>
      </c>
      <c r="K15" s="81">
        <f t="shared" si="34"/>
        <v>0.46254181128650335</v>
      </c>
      <c r="L15" s="90" t="str">
        <f>IF(OR(BN62&gt;=H65,H68&lt;=DB64),"Uniaxial","Biaxial")</f>
        <v>Biaxial</v>
      </c>
      <c r="M15" s="65"/>
      <c r="N15" s="124"/>
      <c r="X15" s="124"/>
      <c r="AF15">
        <f t="shared" si="1"/>
        <v>1.75</v>
      </c>
      <c r="AG15">
        <f t="shared" si="17"/>
        <v>0.99953359083671289</v>
      </c>
      <c r="AH15">
        <f t="shared" si="2"/>
        <v>-1.9629777909522715E-2</v>
      </c>
      <c r="AI15">
        <f t="shared" si="3"/>
        <v>-2.3393858345500153E-2</v>
      </c>
      <c r="AJ15">
        <f t="shared" si="18"/>
        <v>1.0234766588129078</v>
      </c>
      <c r="AK15">
        <f t="shared" si="19"/>
        <v>-2.0099994329615085E-2</v>
      </c>
      <c r="AM15">
        <f t="shared" si="33"/>
        <v>91.75</v>
      </c>
      <c r="AN15">
        <f t="shared" si="20"/>
        <v>-3.0538513209822697E-2</v>
      </c>
      <c r="AO15">
        <f t="shared" si="4"/>
        <v>-0.6424878076553342</v>
      </c>
      <c r="AP15">
        <f t="shared" si="5"/>
        <v>0.76568715297122214</v>
      </c>
      <c r="AR15">
        <f t="shared" si="6"/>
        <v>-3.0538513209822697E-2</v>
      </c>
      <c r="AS15">
        <f t="shared" si="7"/>
        <v>-0.6424878076553342</v>
      </c>
      <c r="AT15">
        <f t="shared" si="8"/>
        <v>0.76568715297122214</v>
      </c>
      <c r="AV15">
        <f t="shared" si="21"/>
        <v>-3.0538513209822697E-2</v>
      </c>
      <c r="AW15">
        <f t="shared" si="22"/>
        <v>-0.6424878076553342</v>
      </c>
      <c r="AX15">
        <f t="shared" si="23"/>
        <v>0.76568715297122214</v>
      </c>
      <c r="AZ15">
        <f t="shared" si="24"/>
        <v>-3.0538513209822697E-2</v>
      </c>
      <c r="BA15">
        <f t="shared" si="25"/>
        <v>-0.6424878076553342</v>
      </c>
      <c r="BB15">
        <f t="shared" si="26"/>
        <v>0.76568715297122214</v>
      </c>
      <c r="BD15">
        <f t="shared" si="9"/>
        <v>-3.0538513209822697E-2</v>
      </c>
      <c r="BE15">
        <f t="shared" si="10"/>
        <v>-0.6424878076553342</v>
      </c>
      <c r="BF15">
        <f t="shared" si="11"/>
        <v>0.76568715297122214</v>
      </c>
      <c r="BH15">
        <f t="shared" si="27"/>
        <v>-3.0538513209822697E-2</v>
      </c>
      <c r="BI15">
        <f t="shared" si="28"/>
        <v>-0.6424878076553342</v>
      </c>
      <c r="BJ15">
        <f t="shared" si="29"/>
        <v>0.76568715297122214</v>
      </c>
      <c r="BL15">
        <f t="shared" si="30"/>
        <v>3.0538513209822697E-2</v>
      </c>
      <c r="BM15">
        <f t="shared" si="31"/>
        <v>0.6424878076553342</v>
      </c>
      <c r="BN15">
        <f t="shared" si="32"/>
        <v>0.76568715297122214</v>
      </c>
    </row>
    <row r="16" spans="1:66">
      <c r="A16" s="87">
        <v>140</v>
      </c>
      <c r="B16" s="202">
        <v>175</v>
      </c>
      <c r="C16" s="65">
        <f t="shared" si="0"/>
        <v>174.45</v>
      </c>
      <c r="D16" s="63">
        <f t="shared" si="15"/>
        <v>174.7201946043601</v>
      </c>
      <c r="E16" s="68">
        <f t="shared" si="16"/>
        <v>-0.270194604360114</v>
      </c>
      <c r="H16" s="81"/>
      <c r="I16" s="81"/>
      <c r="J16" s="81"/>
      <c r="K16" s="81"/>
      <c r="N16" s="124"/>
      <c r="X16" s="124"/>
      <c r="AF16">
        <f t="shared" si="1"/>
        <v>174.45</v>
      </c>
      <c r="AG16">
        <f t="shared" si="17"/>
        <v>-0.99531217816126538</v>
      </c>
      <c r="AH16">
        <f t="shared" si="2"/>
        <v>-7.4087500319730951E-2</v>
      </c>
      <c r="AI16">
        <f t="shared" si="3"/>
        <v>-6.2166794193132882E-2</v>
      </c>
      <c r="AJ16">
        <f t="shared" si="18"/>
        <v>-1.0612891204944552</v>
      </c>
      <c r="AK16">
        <f t="shared" si="19"/>
        <v>-7.8998589366421068E-2</v>
      </c>
      <c r="AM16">
        <f t="shared" si="33"/>
        <v>264.45</v>
      </c>
      <c r="AN16">
        <f t="shared" si="20"/>
        <v>-9.6714362965784395E-2</v>
      </c>
      <c r="AO16">
        <f t="shared" si="4"/>
        <v>0.76245336324908342</v>
      </c>
      <c r="AP16">
        <f t="shared" si="5"/>
        <v>-0.63977433589218291</v>
      </c>
      <c r="AR16">
        <f t="shared" si="6"/>
        <v>9.6714362965784395E-2</v>
      </c>
      <c r="AS16">
        <f t="shared" si="7"/>
        <v>-0.76245336324908342</v>
      </c>
      <c r="AT16">
        <f t="shared" si="8"/>
        <v>0.63977433589218291</v>
      </c>
      <c r="AV16">
        <f t="shared" si="21"/>
        <v>9.6714362965784395E-2</v>
      </c>
      <c r="AW16">
        <f t="shared" si="22"/>
        <v>-0.76245336324908342</v>
      </c>
      <c r="AX16">
        <f t="shared" si="23"/>
        <v>0.63977433589218291</v>
      </c>
      <c r="AZ16">
        <f t="shared" si="24"/>
        <v>9.6714362965784395E-2</v>
      </c>
      <c r="BA16">
        <f t="shared" si="25"/>
        <v>-0.76245336324908342</v>
      </c>
      <c r="BB16">
        <f t="shared" si="26"/>
        <v>0.63977433589218291</v>
      </c>
      <c r="BD16">
        <f t="shared" si="9"/>
        <v>9.6714362965784395E-2</v>
      </c>
      <c r="BE16">
        <f t="shared" si="10"/>
        <v>-0.76245336324908342</v>
      </c>
      <c r="BF16">
        <f t="shared" si="11"/>
        <v>0.63977433589218291</v>
      </c>
      <c r="BH16">
        <f t="shared" si="27"/>
        <v>9.6714362965784395E-2</v>
      </c>
      <c r="BI16">
        <f t="shared" si="28"/>
        <v>-0.76245336324908342</v>
      </c>
      <c r="BJ16">
        <f t="shared" si="29"/>
        <v>0.63977433589218291</v>
      </c>
      <c r="BL16">
        <f t="shared" si="30"/>
        <v>-9.6714362965784395E-2</v>
      </c>
      <c r="BM16">
        <f t="shared" si="31"/>
        <v>0.76245336324908342</v>
      </c>
      <c r="BN16">
        <f t="shared" si="32"/>
        <v>0.63977433589218291</v>
      </c>
    </row>
    <row r="17" spans="1:105">
      <c r="A17" s="87">
        <v>150</v>
      </c>
      <c r="B17" s="202">
        <v>169.8</v>
      </c>
      <c r="C17" s="65">
        <f t="shared" si="0"/>
        <v>169.25</v>
      </c>
      <c r="D17" s="63">
        <f t="shared" si="15"/>
        <v>169.48091437109446</v>
      </c>
      <c r="E17" s="68">
        <f t="shared" si="16"/>
        <v>-0.23091437109445678</v>
      </c>
      <c r="F17" s="91" t="str">
        <f>IF(F9="-","Z","X")</f>
        <v>Z</v>
      </c>
      <c r="G17" s="90" t="s">
        <v>164</v>
      </c>
      <c r="H17" s="81" t="s">
        <v>48</v>
      </c>
      <c r="I17" s="81">
        <f>Q141</f>
        <v>-0.33003390122686216</v>
      </c>
      <c r="J17" s="81">
        <f t="shared" ref="J17:K17" si="35">R141</f>
        <v>0.93142866632722376</v>
      </c>
      <c r="K17" s="81">
        <f t="shared" si="35"/>
        <v>0.15335665484375741</v>
      </c>
      <c r="N17" s="124"/>
      <c r="X17" s="124"/>
      <c r="AF17">
        <f t="shared" si="1"/>
        <v>169.25</v>
      </c>
      <c r="AG17">
        <f t="shared" si="17"/>
        <v>-0.98245039772550968</v>
      </c>
      <c r="AH17">
        <f t="shared" si="2"/>
        <v>-0.1615345535999676</v>
      </c>
      <c r="AI17">
        <f t="shared" si="3"/>
        <v>-9.32620180043673E-2</v>
      </c>
      <c r="AJ17">
        <f t="shared" si="18"/>
        <v>-1.0834997730692191</v>
      </c>
      <c r="AK17">
        <f t="shared" si="19"/>
        <v>-0.17814909798357342</v>
      </c>
      <c r="AM17">
        <f t="shared" si="33"/>
        <v>259.25</v>
      </c>
      <c r="AN17">
        <f t="shared" si="20"/>
        <v>-0.18652403600873468</v>
      </c>
      <c r="AO17">
        <f t="shared" si="4"/>
        <v>0.85082700238841691</v>
      </c>
      <c r="AP17">
        <f t="shared" si="5"/>
        <v>-0.49122519886275479</v>
      </c>
      <c r="AR17">
        <f t="shared" si="6"/>
        <v>0.18652403600873468</v>
      </c>
      <c r="AS17">
        <f t="shared" si="7"/>
        <v>-0.85082700238841691</v>
      </c>
      <c r="AT17">
        <f t="shared" si="8"/>
        <v>0.49122519886275479</v>
      </c>
      <c r="AV17">
        <f t="shared" si="21"/>
        <v>0.18652403600873468</v>
      </c>
      <c r="AW17">
        <f t="shared" si="22"/>
        <v>-0.85082700238841691</v>
      </c>
      <c r="AX17">
        <f t="shared" si="23"/>
        <v>0.49122519886275479</v>
      </c>
      <c r="AZ17">
        <f t="shared" si="24"/>
        <v>0.18652403600873468</v>
      </c>
      <c r="BA17">
        <f t="shared" si="25"/>
        <v>-0.85082700238841691</v>
      </c>
      <c r="BB17">
        <f t="shared" si="26"/>
        <v>0.49122519886275479</v>
      </c>
      <c r="BD17">
        <f t="shared" si="9"/>
        <v>0.18652403600873468</v>
      </c>
      <c r="BE17">
        <f t="shared" si="10"/>
        <v>-0.85082700238841691</v>
      </c>
      <c r="BF17">
        <f t="shared" si="11"/>
        <v>0.49122519886275479</v>
      </c>
      <c r="BH17">
        <f t="shared" si="27"/>
        <v>0.18652403600873468</v>
      </c>
      <c r="BI17">
        <f t="shared" si="28"/>
        <v>-0.85082700238841691</v>
      </c>
      <c r="BJ17">
        <f t="shared" si="29"/>
        <v>0.49122519886275479</v>
      </c>
      <c r="BL17">
        <f t="shared" si="30"/>
        <v>-0.18652403600873468</v>
      </c>
      <c r="BM17">
        <f t="shared" si="31"/>
        <v>0.85082700238841691</v>
      </c>
      <c r="BN17">
        <f t="shared" si="32"/>
        <v>0.49122519886275479</v>
      </c>
    </row>
    <row r="18" spans="1:105">
      <c r="A18" s="87">
        <v>160</v>
      </c>
      <c r="B18" s="202">
        <v>165</v>
      </c>
      <c r="C18" s="65">
        <f t="shared" si="0"/>
        <v>164.45</v>
      </c>
      <c r="D18" s="63">
        <f t="shared" si="15"/>
        <v>164.99619884699507</v>
      </c>
      <c r="E18" s="68">
        <f t="shared" si="16"/>
        <v>-0.54619884699508248</v>
      </c>
      <c r="H18" s="81"/>
      <c r="I18" s="81"/>
      <c r="J18" s="81"/>
      <c r="K18" s="81"/>
      <c r="N18" s="124"/>
      <c r="X18" s="124"/>
      <c r="AF18">
        <f t="shared" si="1"/>
        <v>164.45</v>
      </c>
      <c r="AG18">
        <f t="shared" si="17"/>
        <v>-0.96339687683745578</v>
      </c>
      <c r="AH18">
        <f t="shared" si="2"/>
        <v>-0.25191204642438236</v>
      </c>
      <c r="AI18">
        <f t="shared" si="3"/>
        <v>-9.1688486551560949E-2</v>
      </c>
      <c r="AJ18">
        <f t="shared" si="18"/>
        <v>-1.0606458935876339</v>
      </c>
      <c r="AK18">
        <f t="shared" si="19"/>
        <v>-0.2773410252920705</v>
      </c>
      <c r="AM18">
        <f t="shared" si="33"/>
        <v>254.45</v>
      </c>
      <c r="AN18">
        <f t="shared" si="20"/>
        <v>-0.26807920042374789</v>
      </c>
      <c r="AO18">
        <f t="shared" si="4"/>
        <v>0.90529693605234773</v>
      </c>
      <c r="AP18">
        <f t="shared" si="5"/>
        <v>-0.32950113789544838</v>
      </c>
      <c r="AR18">
        <f t="shared" si="6"/>
        <v>0.26807920042374789</v>
      </c>
      <c r="AS18">
        <f t="shared" si="7"/>
        <v>-0.90529693605234773</v>
      </c>
      <c r="AT18">
        <f t="shared" si="8"/>
        <v>0.32950113789544838</v>
      </c>
      <c r="AV18">
        <f t="shared" si="21"/>
        <v>0.26807920042374789</v>
      </c>
      <c r="AW18">
        <f t="shared" si="22"/>
        <v>-0.90529693605234773</v>
      </c>
      <c r="AX18">
        <f t="shared" si="23"/>
        <v>0.32950113789544838</v>
      </c>
      <c r="AZ18">
        <f t="shared" si="24"/>
        <v>0.26807920042374789</v>
      </c>
      <c r="BA18">
        <f t="shared" si="25"/>
        <v>-0.90529693605234773</v>
      </c>
      <c r="BB18">
        <f t="shared" si="26"/>
        <v>0.32950113789544838</v>
      </c>
      <c r="BD18">
        <f t="shared" si="9"/>
        <v>0.26807920042374789</v>
      </c>
      <c r="BE18">
        <f t="shared" si="10"/>
        <v>-0.90529693605234773</v>
      </c>
      <c r="BF18">
        <f t="shared" si="11"/>
        <v>0.32950113789544838</v>
      </c>
      <c r="BH18">
        <f t="shared" si="27"/>
        <v>0.26807920042374789</v>
      </c>
      <c r="BI18">
        <f t="shared" si="28"/>
        <v>-0.90529693605234773</v>
      </c>
      <c r="BJ18">
        <f t="shared" si="29"/>
        <v>0.32950113789544838</v>
      </c>
      <c r="BL18">
        <f t="shared" si="30"/>
        <v>-0.26807920042374789</v>
      </c>
      <c r="BM18">
        <f t="shared" si="31"/>
        <v>0.90529693605234773</v>
      </c>
      <c r="BN18">
        <f t="shared" si="32"/>
        <v>0.32950113789544838</v>
      </c>
    </row>
    <row r="19" spans="1:105">
      <c r="A19" s="87">
        <v>170</v>
      </c>
      <c r="B19" s="202">
        <v>161</v>
      </c>
      <c r="C19" s="65">
        <f t="shared" si="0"/>
        <v>160.44999999999999</v>
      </c>
      <c r="D19" s="63">
        <f t="shared" si="15"/>
        <v>160.978919296117</v>
      </c>
      <c r="E19" s="68">
        <f t="shared" si="16"/>
        <v>-0.52891929611701016</v>
      </c>
      <c r="F19" s="91" t="s">
        <v>105</v>
      </c>
      <c r="G19" s="90" t="s">
        <v>164</v>
      </c>
      <c r="H19" s="81" t="s">
        <v>51</v>
      </c>
      <c r="I19" s="81">
        <f>Q142</f>
        <v>0.48646232904531878</v>
      </c>
      <c r="J19" s="81">
        <f t="shared" ref="J19:K19" si="36">R142</f>
        <v>2.8593586568854353E-2</v>
      </c>
      <c r="K19" s="81">
        <f t="shared" si="36"/>
        <v>0.87323353647631596</v>
      </c>
      <c r="N19" s="124"/>
      <c r="X19" s="124"/>
      <c r="AF19">
        <f t="shared" si="1"/>
        <v>160.44999999999999</v>
      </c>
      <c r="AG19">
        <f t="shared" si="17"/>
        <v>-0.94234983075993217</v>
      </c>
      <c r="AH19">
        <f t="shared" si="2"/>
        <v>-0.32954557029776338</v>
      </c>
      <c r="AI19">
        <f t="shared" si="3"/>
        <v>-5.8107775416453789E-2</v>
      </c>
      <c r="AJ19">
        <f t="shared" si="18"/>
        <v>-1.000485837088833</v>
      </c>
      <c r="AK19">
        <f t="shared" si="19"/>
        <v>-0.34987609165525346</v>
      </c>
      <c r="AM19">
        <f t="shared" si="33"/>
        <v>250.45</v>
      </c>
      <c r="AN19">
        <f t="shared" si="20"/>
        <v>-0.33462934190941351</v>
      </c>
      <c r="AO19">
        <f t="shared" si="4"/>
        <v>0.92803341938212336</v>
      </c>
      <c r="AP19">
        <f t="shared" si="5"/>
        <v>-0.16363733083620238</v>
      </c>
      <c r="AR19">
        <f t="shared" si="6"/>
        <v>0.33462934190941351</v>
      </c>
      <c r="AS19">
        <f t="shared" si="7"/>
        <v>-0.92803341938212336</v>
      </c>
      <c r="AT19">
        <f t="shared" si="8"/>
        <v>0.16363733083620238</v>
      </c>
      <c r="AV19">
        <f t="shared" si="21"/>
        <v>0.33462934190941351</v>
      </c>
      <c r="AW19">
        <f t="shared" si="22"/>
        <v>-0.92803341938212336</v>
      </c>
      <c r="AX19">
        <f t="shared" si="23"/>
        <v>0.16363733083620238</v>
      </c>
      <c r="AZ19">
        <f t="shared" si="24"/>
        <v>0.33462934190941351</v>
      </c>
      <c r="BA19">
        <f t="shared" si="25"/>
        <v>-0.92803341938212336</v>
      </c>
      <c r="BB19">
        <f t="shared" si="26"/>
        <v>0.16363733083620238</v>
      </c>
      <c r="BD19">
        <f t="shared" si="9"/>
        <v>0.33462934190941351</v>
      </c>
      <c r="BE19">
        <f t="shared" si="10"/>
        <v>-0.92803341938212336</v>
      </c>
      <c r="BF19">
        <f t="shared" si="11"/>
        <v>0.16363733083620238</v>
      </c>
      <c r="BH19">
        <f t="shared" si="27"/>
        <v>0.33462934190941351</v>
      </c>
      <c r="BI19">
        <f t="shared" si="28"/>
        <v>-0.92803341938212336</v>
      </c>
      <c r="BJ19">
        <f t="shared" si="29"/>
        <v>0.16363733083620238</v>
      </c>
      <c r="BL19">
        <f t="shared" si="30"/>
        <v>-0.33462934190941351</v>
      </c>
      <c r="BM19">
        <f t="shared" si="31"/>
        <v>0.92803341938212336</v>
      </c>
      <c r="BN19">
        <f t="shared" si="32"/>
        <v>0.16363733083620238</v>
      </c>
    </row>
    <row r="20" spans="1:105">
      <c r="A20" s="87">
        <v>179.999999</v>
      </c>
      <c r="B20" s="64">
        <v>158.30000000000001</v>
      </c>
      <c r="C20" s="86">
        <f t="shared" si="0"/>
        <v>157.75</v>
      </c>
      <c r="D20" s="63">
        <f t="shared" si="15"/>
        <v>157.26121614208628</v>
      </c>
      <c r="E20" s="68">
        <f t="shared" si="16"/>
        <v>0.4887838579137167</v>
      </c>
      <c r="H20" s="24"/>
      <c r="I20" s="24"/>
      <c r="J20" s="24"/>
      <c r="K20" s="24"/>
      <c r="N20" s="124"/>
      <c r="X20" s="124"/>
      <c r="AF20">
        <f t="shared" si="1"/>
        <v>157.75</v>
      </c>
      <c r="AG20">
        <f t="shared" si="17"/>
        <v>-0.92554050401756638</v>
      </c>
      <c r="AH20">
        <f t="shared" si="2"/>
        <v>-0.37864861735243288</v>
      </c>
      <c r="AI20">
        <f t="shared" si="3"/>
        <v>-6.6086651534448497E-9</v>
      </c>
      <c r="AJ20">
        <f t="shared" si="18"/>
        <v>-0.92554051013415373</v>
      </c>
      <c r="AK20">
        <f t="shared" si="19"/>
        <v>-0.37864861985479481</v>
      </c>
      <c r="AM20">
        <f t="shared" si="33"/>
        <v>247.75</v>
      </c>
      <c r="AN20">
        <f t="shared" si="20"/>
        <v>-0.37864861735243299</v>
      </c>
      <c r="AO20">
        <f t="shared" si="4"/>
        <v>0.92554050401756627</v>
      </c>
      <c r="AP20">
        <f t="shared" si="5"/>
        <v>-1.6153729332938691E-8</v>
      </c>
      <c r="AR20">
        <f t="shared" si="6"/>
        <v>0.37864861735243299</v>
      </c>
      <c r="AS20">
        <f t="shared" si="7"/>
        <v>-0.92554050401756627</v>
      </c>
      <c r="AT20">
        <f t="shared" si="8"/>
        <v>1.6153729332938691E-8</v>
      </c>
      <c r="AV20">
        <f t="shared" si="21"/>
        <v>0.37864861735243299</v>
      </c>
      <c r="AW20">
        <f t="shared" si="22"/>
        <v>-0.92554050401756627</v>
      </c>
      <c r="AX20">
        <f t="shared" si="23"/>
        <v>1.6153729332938691E-8</v>
      </c>
      <c r="AZ20">
        <f t="shared" si="24"/>
        <v>0.37864861735243299</v>
      </c>
      <c r="BA20">
        <f t="shared" si="25"/>
        <v>-0.92554050401756627</v>
      </c>
      <c r="BB20">
        <f t="shared" si="26"/>
        <v>1.6153729332938691E-8</v>
      </c>
      <c r="BD20">
        <f t="shared" si="9"/>
        <v>0.37864861735243299</v>
      </c>
      <c r="BE20">
        <f t="shared" si="10"/>
        <v>-0.92554050401756627</v>
      </c>
      <c r="BF20">
        <f t="shared" si="11"/>
        <v>1.6153729332938691E-8</v>
      </c>
      <c r="BH20">
        <f t="shared" si="27"/>
        <v>0.37864861735243299</v>
      </c>
      <c r="BI20">
        <f t="shared" si="28"/>
        <v>-0.92554050401756627</v>
      </c>
      <c r="BJ20">
        <f t="shared" si="29"/>
        <v>1.6153729332938691E-8</v>
      </c>
      <c r="BL20">
        <f t="shared" si="30"/>
        <v>-0.37864861735243299</v>
      </c>
      <c r="BM20">
        <f t="shared" si="31"/>
        <v>0.92554050401756627</v>
      </c>
      <c r="BN20">
        <f t="shared" si="32"/>
        <v>1.6153729332938691E-8</v>
      </c>
    </row>
    <row r="21" spans="1:105">
      <c r="A21" s="16"/>
      <c r="B21" s="76"/>
      <c r="C21" s="165"/>
      <c r="D21" s="22"/>
      <c r="E21" s="66"/>
      <c r="F21" s="207"/>
      <c r="H21" s="81" t="s">
        <v>52</v>
      </c>
      <c r="I21" s="81">
        <f>Q143</f>
        <v>-0.86399545459420413</v>
      </c>
      <c r="J21" s="81">
        <f t="shared" ref="J21:K21" si="37">R143</f>
        <v>0.16430755262887164</v>
      </c>
      <c r="K21" s="81">
        <f t="shared" si="37"/>
        <v>0.47593579670966674</v>
      </c>
      <c r="N21" s="124"/>
      <c r="X21" s="124"/>
    </row>
    <row r="22" spans="1:105">
      <c r="B22" s="64" t="s">
        <v>78</v>
      </c>
      <c r="C22" s="22"/>
      <c r="D22" s="67" t="s">
        <v>132</v>
      </c>
      <c r="E22" s="69">
        <f>(1.729*(_xlfn.STDEV.P(E2:E20)))/(SQRT(19))</f>
        <v>0.14803653385390203</v>
      </c>
      <c r="F22" s="66"/>
      <c r="H22" s="24"/>
      <c r="I22" s="24"/>
      <c r="J22" s="24"/>
      <c r="K22" s="24"/>
      <c r="L22" s="65"/>
      <c r="M22" s="65"/>
      <c r="N22" s="124"/>
      <c r="X22" s="124"/>
      <c r="AB22" t="s">
        <v>136</v>
      </c>
      <c r="AC22" s="76">
        <f>IF(B2&lt;90,B2+90,B2)</f>
        <v>202.8</v>
      </c>
      <c r="AD22">
        <f>IF(AC22&lt;180,AC22,AC22-90)</f>
        <v>112.80000000000001</v>
      </c>
      <c r="AE22">
        <f>IF(AD22&lt;180,AD22,AD22-90)</f>
        <v>112.80000000000001</v>
      </c>
      <c r="AP22" s="118"/>
      <c r="AQ22" s="118" t="s">
        <v>858</v>
      </c>
      <c r="AR22" s="118"/>
      <c r="AS22" s="118"/>
      <c r="AT22" s="118" t="s">
        <v>857</v>
      </c>
      <c r="AU22" s="91">
        <f>COS(RADIANS($F$2+90))</f>
        <v>9.5991634624002474E-3</v>
      </c>
      <c r="AV22" s="91">
        <f>(SIN((RADIANS($F$2+90))))*(COS(RADIANS(180-$T$333)))</f>
        <v>0.66258951930174736</v>
      </c>
      <c r="AW22" s="101">
        <f>(SIN((RADIANS($F$2+90))))*(SIN(RADIANS(180-$T$333)))</f>
        <v>-0.74892121412889723</v>
      </c>
      <c r="AX22" s="91"/>
      <c r="AY22" s="91"/>
      <c r="AZ22" s="91"/>
      <c r="BA22" s="166" t="s">
        <v>856</v>
      </c>
      <c r="BB22" s="118"/>
      <c r="BC22" s="118"/>
      <c r="BD22" s="118" t="s">
        <v>857</v>
      </c>
      <c r="BE22" s="118"/>
      <c r="BF22" s="118"/>
      <c r="BG22" s="118"/>
      <c r="BH22" s="118"/>
      <c r="BI22" s="118"/>
      <c r="BJ22" s="118"/>
      <c r="BP22" t="s">
        <v>859</v>
      </c>
    </row>
    <row r="23" spans="1:105" ht="17" thickBot="1">
      <c r="A23" s="103" t="s">
        <v>223</v>
      </c>
      <c r="B23" s="103"/>
      <c r="C23" s="103"/>
      <c r="D23" s="103"/>
      <c r="E23" s="103"/>
      <c r="F23" s="103"/>
      <c r="G23" s="103"/>
      <c r="H23" s="108" t="s">
        <v>53</v>
      </c>
      <c r="I23" s="108">
        <f>Q144</f>
        <v>-0.52658432086144791</v>
      </c>
      <c r="J23" s="108">
        <f t="shared" ref="J23:K23" si="38">R144</f>
        <v>-0.7879412955299977</v>
      </c>
      <c r="K23" s="108">
        <f t="shared" si="38"/>
        <v>0.31915116766415946</v>
      </c>
      <c r="L23" s="109"/>
      <c r="M23" s="109"/>
      <c r="N23" s="124"/>
      <c r="X23" s="124"/>
      <c r="AB23" t="s">
        <v>137</v>
      </c>
      <c r="AC23" s="76">
        <f>IF(B20&gt;270,B20-90,B20)</f>
        <v>158.30000000000001</v>
      </c>
      <c r="AD23">
        <f>IF(AC23&lt;180,AC23+90,AC23)</f>
        <v>248.3</v>
      </c>
      <c r="AE23">
        <f>IF(AD23&lt;180,AD23+90,AD23)</f>
        <v>248.3</v>
      </c>
      <c r="AN23" t="s">
        <v>33</v>
      </c>
      <c r="AO23" t="s">
        <v>34</v>
      </c>
      <c r="AP23" s="118"/>
      <c r="AQ23" s="118" t="s">
        <v>33</v>
      </c>
      <c r="AR23" s="118" t="s">
        <v>34</v>
      </c>
      <c r="AS23" s="118" t="s">
        <v>35</v>
      </c>
      <c r="AT23" s="118" t="s">
        <v>33</v>
      </c>
      <c r="AU23" s="118" t="s">
        <v>34</v>
      </c>
      <c r="AV23" s="118" t="s">
        <v>35</v>
      </c>
      <c r="AW23" s="91"/>
      <c r="AX23" s="91" t="s">
        <v>331</v>
      </c>
      <c r="AY23" s="91"/>
      <c r="AZ23" s="91"/>
      <c r="BA23" s="118" t="s">
        <v>863</v>
      </c>
      <c r="BB23" s="91" t="s">
        <v>33</v>
      </c>
      <c r="BC23" s="91" t="s">
        <v>34</v>
      </c>
      <c r="BD23" s="91" t="s">
        <v>35</v>
      </c>
      <c r="BE23" s="91" t="s">
        <v>33</v>
      </c>
      <c r="BF23" s="91" t="s">
        <v>34</v>
      </c>
      <c r="BG23" s="91" t="s">
        <v>35</v>
      </c>
      <c r="BH23" s="91"/>
      <c r="BI23" s="91" t="s">
        <v>331</v>
      </c>
      <c r="BJ23" s="91"/>
      <c r="BK23" s="91"/>
      <c r="BL23" s="118" t="s">
        <v>855</v>
      </c>
      <c r="BP23">
        <v>1</v>
      </c>
      <c r="BQ23">
        <v>2</v>
      </c>
      <c r="BR23">
        <v>3</v>
      </c>
      <c r="BS23">
        <v>4</v>
      </c>
      <c r="BT23">
        <v>5</v>
      </c>
      <c r="BU23">
        <v>6</v>
      </c>
      <c r="BV23">
        <v>7</v>
      </c>
      <c r="BW23">
        <v>8</v>
      </c>
      <c r="BX23">
        <v>9</v>
      </c>
      <c r="BY23">
        <v>10</v>
      </c>
      <c r="BZ23">
        <v>11</v>
      </c>
      <c r="CA23">
        <v>12</v>
      </c>
      <c r="CB23">
        <v>13</v>
      </c>
      <c r="CC23">
        <v>14</v>
      </c>
      <c r="CD23">
        <v>15</v>
      </c>
      <c r="CE23">
        <v>16</v>
      </c>
      <c r="CF23">
        <v>17</v>
      </c>
      <c r="CG23">
        <v>18</v>
      </c>
      <c r="CH23">
        <v>19</v>
      </c>
      <c r="CI23">
        <v>20</v>
      </c>
      <c r="CJ23">
        <v>21</v>
      </c>
      <c r="CK23">
        <v>22</v>
      </c>
      <c r="CL23">
        <v>23</v>
      </c>
      <c r="CM23">
        <v>24</v>
      </c>
      <c r="CN23">
        <v>25</v>
      </c>
      <c r="CO23">
        <v>26</v>
      </c>
      <c r="CP23">
        <v>27</v>
      </c>
      <c r="CQ23">
        <v>28</v>
      </c>
      <c r="CR23">
        <v>29</v>
      </c>
      <c r="CS23">
        <v>30</v>
      </c>
      <c r="CT23">
        <v>31</v>
      </c>
      <c r="CU23">
        <v>32</v>
      </c>
      <c r="CV23">
        <v>33</v>
      </c>
      <c r="CW23">
        <v>34</v>
      </c>
      <c r="CX23">
        <v>35</v>
      </c>
      <c r="CY23">
        <v>36</v>
      </c>
      <c r="CZ23">
        <v>37</v>
      </c>
      <c r="DA23">
        <v>38</v>
      </c>
    </row>
    <row r="24" spans="1:105">
      <c r="B24" s="107" t="s">
        <v>925</v>
      </c>
      <c r="C24" s="16"/>
      <c r="D24" s="16"/>
      <c r="N24" s="124"/>
      <c r="X24" s="124"/>
      <c r="AI24" t="s">
        <v>915</v>
      </c>
      <c r="AM24" t="s">
        <v>187</v>
      </c>
      <c r="AN24">
        <f>BL181/(1+BN181)</f>
        <v>0.38653043122947089</v>
      </c>
      <c r="AO24">
        <f>BM181/(1+BN181)</f>
        <v>-0.9222766534026674</v>
      </c>
      <c r="AP24" s="118">
        <v>0</v>
      </c>
      <c r="AQ24" s="91">
        <f>COS(RADIANS(C2))</f>
        <v>0.92554050401756638</v>
      </c>
      <c r="AR24" s="91">
        <f>(SIN((RADIANS(C2))))*(COS(RADIANS(A2)))</f>
        <v>0.37864861735243294</v>
      </c>
      <c r="AS24" s="91">
        <f>(SIN((RADIANS(C2))))*(SIN(RADIANS(A2)))</f>
        <v>6.6086650809240894E-11</v>
      </c>
      <c r="AT24" s="91">
        <f>$AV$22*AS24-$AW$22*AR24</f>
        <v>0.28357798227960063</v>
      </c>
      <c r="AU24" s="91">
        <f>$AW$22*AQ24-$AU$22*AS24</f>
        <v>-0.69315691799494172</v>
      </c>
      <c r="AV24" s="167">
        <f>$AU$22*AR24-$AV$22*AQ24</f>
        <v>-0.60961872767851844</v>
      </c>
      <c r="AW24" s="91">
        <v>1</v>
      </c>
      <c r="AX24" s="91">
        <f>AT24/(SQRT((AT24^2)+(AU24^2)+(AV24^2)))</f>
        <v>0.29365939613353759</v>
      </c>
      <c r="AY24" s="91">
        <f t="shared" ref="AY24:AY42" si="39">AU24/(SQRT((AT24^2)+(AU24^2)+(AV24^2)))</f>
        <v>-0.71779917583122343</v>
      </c>
      <c r="AZ24" s="91">
        <f t="shared" ref="AZ24:AZ42" si="40">AV24/(SQRT((AT24^2)+(AU24^2)+(AV24^2)))</f>
        <v>-0.63129113904640111</v>
      </c>
      <c r="BA24" s="118">
        <f>(DEGREES(ACOS(($AU$22*AX24+$AV$22*AY24+$AW$22*AZ24)/((SQRT($AU$22^2+$AV$22^2+$AW$22^2))*(SQRT(AX24^2+AY24^2+AZ24^2))))))</f>
        <v>90</v>
      </c>
      <c r="BB24" s="91">
        <f t="shared" ref="BB24:BB42" si="41">COS(RADIANS(C2+90))</f>
        <v>-0.37864861735243294</v>
      </c>
      <c r="BC24" s="91">
        <f t="shared" ref="BC24:BC42" si="42">(SIN((RADIANS(C2+90))))*(COS(RADIANS(A2)))</f>
        <v>0.92554050401756638</v>
      </c>
      <c r="BD24" s="91">
        <f t="shared" ref="BD24:BD42" si="43">(SIN((RADIANS(C2+90))))*(SIN(RADIANS(A2)))</f>
        <v>1.6153729155674338E-10</v>
      </c>
      <c r="BE24" s="91">
        <f>$AV$22*BD24-$AW$22*BC24</f>
        <v>0.69315691810134028</v>
      </c>
      <c r="BF24" s="91">
        <f>$AW$22*BB24-$AU$22*BD24</f>
        <v>0.28357798223426167</v>
      </c>
      <c r="BG24" s="91">
        <f>$AU$22*BC24-$AV$22*BB24</f>
        <v>0.25977301994495672</v>
      </c>
      <c r="BO24">
        <v>1</v>
      </c>
      <c r="BP24">
        <f t="shared" ref="BP24:BP61" si="44">IFERROR((IF((DEGREES(ACOS(($AX$24*AX24+$AY$24*AY24+$AZ$24*AZ24)/((SQRT($AX$24^2+$AY$24^2+$AZ$24^2))*(SQRT(AX24^2+AY24^2+AZ24^2))))))&lt;$H$62,1,0)),1)</f>
        <v>1</v>
      </c>
      <c r="BQ24">
        <f t="shared" ref="BQ24:BQ61" si="45">IFERROR((IF((DEGREES(ACOS(($AX$25*AX24+$AY$25*AY24+$AZ$25*AZ24)/((SQRT($AX$25^2+$AY$25^2+$AZ$25^2))*(SQRT(AX24^2+AY24^2+AZ24^2))))))&lt;$H$62,1,0)),1)</f>
        <v>0</v>
      </c>
      <c r="BR24">
        <f t="shared" ref="BR24:BR61" si="46">IFERROR((IF((DEGREES(ACOS(($AX$26*AX24+$AY$26*AY24+$AZ$26*AZ24)/((SQRT($AX$26^2+$AY$26^2+$AZ$26^2))*(SQRT(AX24^2+AY24^2+AZ24^2))))))&lt;$H$62,1,0)),1)</f>
        <v>0</v>
      </c>
      <c r="BS24">
        <f t="shared" ref="BS24:BS61" si="47">IFERROR(IF((DEGREES(ACOS(($AX$27*AX24+$AY$27*AY24+$AZ$27*AZ24)/((SQRT($AX$27^2+$AY$27^2+$AZ$27^2))*(SQRT(AX24^2+AY24^2+AZ24^2))))))&lt;$H$62,1,0),1)</f>
        <v>0</v>
      </c>
      <c r="BT24">
        <f t="shared" ref="BT24:BT61" si="48">IFERROR(IF((DEGREES(ACOS(($AX$28*AX24+$AY$28*AY24+$AZ$28*AZ24)/((SQRT($AX$28^2+$AY$28^2+$AZ$28^2))*(SQRT(AX24^2+AY24^2+AZ24^2))))))&lt;$H$62,1,0),1)</f>
        <v>0</v>
      </c>
      <c r="BU24">
        <f t="shared" ref="BU24:BU61" si="49">IFERROR(IF((DEGREES(ACOS(($AX$29*AX24+$AY$29*AY24+$AZ$29*AZ24)/((SQRT($AX$29^2+$AY$29^2+$AZ$29^2))*(SQRT(AX24^2+AY24^2+AZ24^2))))))&lt;$H$62,1,0),1)</f>
        <v>0</v>
      </c>
      <c r="BV24">
        <f t="shared" ref="BV24:BV61" si="50">IFERROR(IF((DEGREES(ACOS(($AX$30*AX24+$AY$30*AY24+$AZ$30*AZ24)/((SQRT($AX$30^2+$AY$30^2+$AZ$30^2))*(SQRT(AX24^2+AY24^2+AZ24^2))))))&lt;$H$62,1,0),1)</f>
        <v>0</v>
      </c>
      <c r="BW24">
        <f t="shared" ref="BW24:BW61" si="51">IFERROR(IF((DEGREES(ACOS(($AX$31*AX24+$AY$31*AY24+$AZ$31*AZ24)/((SQRT($AX$31^2+$AY$31^2+$AZ$31^2))*(SQRT(AX24^2+AY24^2+AZ24^2))))))&lt;$H$62,1,0),1)</f>
        <v>0</v>
      </c>
      <c r="BX24">
        <f t="shared" ref="BX24:BX61" si="52">IFERROR(IF((DEGREES(ACOS(($AX$32*AX24+$AY$32*AY24+$AZ$32*AZ24)/((SQRT($AX$32^2+$AY$32^2+$AZ$32^2))*(SQRT(AX24^2+AY24^2+AZ24^2))))))&lt;$H$62,1,0),1)</f>
        <v>0</v>
      </c>
      <c r="BY24">
        <f t="shared" ref="BY24:BY61" si="53">IFERROR(IF((DEGREES(ACOS(($AX$33*AX24+$AY$33*AY24+$AZ$33*AZ24)/((SQRT($AX$33^2+$AY$33^2+$AZ$33^2))*(SQRT(AX24^2+AY24^2+AZ24^2))))))&lt;$H$62,1,0),1)</f>
        <v>1</v>
      </c>
      <c r="BZ24">
        <f t="shared" ref="BZ24:BZ61" si="54">IFERROR(IF((DEGREES(ACOS(($AX$34*AX24+$AY$34*AY24+$AZ$34*AZ24)/((SQRT($AX$34^2+$AY$34^2+$AZ$34^2))*(SQRT(AX24^2+AY24^2+AZ24^2))))))&lt;$H$62,1,0),1)</f>
        <v>1</v>
      </c>
      <c r="CA24">
        <f t="shared" ref="CA24:CA61" si="55">IFERROR(IF((DEGREES(ACOS(($AX$35*AX24+$AY$35*AY24+$AZ$35*AZ24)/((SQRT($AX$35^2+$AY$35^2+$AZ$35^2))*(SQRT(AX24^2+AY24^2+AZ24^2))))))&lt;$H$62,1,0),1)</f>
        <v>0</v>
      </c>
      <c r="CB24">
        <f t="shared" ref="CB24:CB61" si="56">IFERROR(IF((DEGREES(ACOS(($AX$36*AX24+$AY$36*AY24+$AZ$36*AZ24)/((SQRT($AX$36^2+$AY$36^2+$AZ$36^2))*(SQRT(AX24^2+AY24^2+AZ24^2))))))&lt;$H$62,1,0),1)</f>
        <v>0</v>
      </c>
      <c r="CC24">
        <f t="shared" ref="CC24:CC61" si="57">IFERROR(IF((DEGREES(ACOS(($AX$37*AX24+$AY$37*AY24+$AZ$37*AZ24)/((SQRT($AX$37^2+$AY$37^2+$AZ$37^2))*(SQRT(AX24^2+AY24^2+AZ24^2))))))&lt;$H$62,1,0),1)</f>
        <v>0</v>
      </c>
      <c r="CD24">
        <f t="shared" ref="CD24:CD61" si="58">IFERROR(IF((DEGREES(ACOS(($AX$38*AX24+$AY$38*AY24+$AZ$38*AZ24)/((SQRT($AX$38^2+$AY$38^2+$AZ$38^2))*(SQRT(AX24^2+AY24^2+AZ24^2))))))&lt;$H$62,1,0),1)</f>
        <v>0</v>
      </c>
      <c r="CE24">
        <f t="shared" ref="CE24:CE61" si="59">IFERROR(IF((DEGREES(ACOS(($AX$39*AX24+$AY$39*AY24+$AZ$39*AZ24)/((SQRT($AX$39^2+$AY$39^2+$AZ$39^2))*(SQRT(AX24^2+AY24^2+AZ24^2))))))&lt;$H$62,1,0),1)</f>
        <v>0</v>
      </c>
      <c r="CF24">
        <f t="shared" ref="CF24:CF61" si="60">IFERROR(IF((DEGREES(ACOS(($AX$40*AX24+$AY$40*AY24+$AZ$40*AZ24)/((SQRT($AX$40^2+$AY$40^2+$AZ$40^2))*(SQRT(AX24^2+AY24^2+AZ24^2))))))&lt;$H$62,1,0),1)</f>
        <v>0</v>
      </c>
      <c r="CG24">
        <f t="shared" ref="CG24:CG61" si="61">IFERROR(IF((DEGREES(ACOS(($AX$41*AX24+$AY$41*AY24+$AZ$41*AZ24)/((SQRT($AX$41^2+$AY$41^2+$AZ$41^2))*(SQRT(AX24^2+AY24^2+AZ24^2))))))&lt;$H$62,1,0),1)</f>
        <v>0</v>
      </c>
      <c r="CH24">
        <f t="shared" ref="CH24:CH61" si="62">IFERROR(IF((DEGREES(ACOS(($AX$42*AX24+$AY$42*AY24+$AZ$42*AZ24)/((SQRT($AX$42^2+$AY$42^2+$AZ$42^2))*(SQRT(AX24^2+AY24^2+AZ24^2))))))&lt;$H$62,1,0),1)</f>
        <v>0</v>
      </c>
      <c r="CI24">
        <f t="shared" ref="CI24:CI61" si="63">IFERROR(IF((DEGREES(ACOS(($AX$43*AX24+$AY$43*AY24+$AZ$43*AZ24)/((SQRT($AX$43^2+$AY$43^2+$AZ$43^2))*(SQRT(AX24^2+AY24^2+AZ24^2))))))&lt;$H$62,1,0),1)</f>
        <v>0</v>
      </c>
      <c r="CJ24">
        <f t="shared" ref="CJ24:CJ61" si="64">IFERROR(IF((DEGREES(ACOS(($AX$44*AX24+$AY$44*AY24+$AZ$44*AZ24)/((SQRT($AX$44^2+$AY$44^2+$AZ$44^2))*(SQRT(AX24^2+AY24^2+AZ24^2))))))&lt;$H$62,1,0),1)</f>
        <v>0</v>
      </c>
      <c r="CK24">
        <f t="shared" ref="CK24:CK61" si="65">IFERROR(IF((DEGREES(ACOS(($AX$45*AX24+$AY$45*AY24+$AZ$45*AZ24)/((SQRT($AX$45^2+$AY$45^2+$AZ$45^2))*(SQRT(AX24^2+AY24^2+AZ24^2))))))&lt;$H$62,1,0),1)</f>
        <v>0</v>
      </c>
      <c r="CL24">
        <f t="shared" ref="CL24:CL61" si="66">IFERROR(IF((DEGREES(ACOS(($AX$46*AX24+$AY$46*AY24+$AZ$46*AZ24)/((SQRT($AX$46^2+$AY$46^2+$AZ$46^2))*(SQRT(AX24^2+AY24^2+AZ24^2))))))&lt;$H$62,1,0),1)</f>
        <v>0</v>
      </c>
      <c r="CM24">
        <f t="shared" ref="CM24:CM61" si="67">IFERROR(IF((DEGREES(ACOS(($AX$47*AX24+$AY$47*AY24+$AZ$47*AZ24)/((SQRT($AX$47^2+$AY$47^2+$AZ$47^2))*(SQRT(AX24^2+AY24^2+AZ24^2))))))&lt;$H$62,1,0),1)</f>
        <v>0</v>
      </c>
      <c r="CN24">
        <f t="shared" ref="CN24:CN61" si="68">IFERROR(IF((DEGREES(ACOS(($AX$48*AX24+$AY$48*AY24+$AZ$48*AZ24)/((SQRT($AX$48^2+$AY$48^2+$AZ$48^2))*(SQRT(AX24^2+AY24^2+AZ24^2))))))&lt;$H$62,1,0),1)</f>
        <v>0</v>
      </c>
      <c r="CO24">
        <f t="shared" ref="CO24:CO61" si="69">IFERROR(IF((DEGREES(ACOS(($AX$49*AX24+$AY$49*AY24+$AZ$49*AZ24)/((SQRT($AX$49^2+$AY$49^2+$AZ$49^2))*(SQRT(AX24^2+AY24^2+AZ24^2))))))&lt;$H$62,1,0),1)</f>
        <v>0</v>
      </c>
      <c r="CP24">
        <f t="shared" ref="CP24:CP61" si="70">IFERROR(IF((DEGREES(ACOS(($AX$50*AX24+$AY$50*AY24+$AZ$50*AZ24)/((SQRT($AX$50^2+$AY$50^2+$AZ$50^2))*(SQRT(AX24^2+AY24^2+AZ24^2))))))&lt;$H$62,1,0),1)</f>
        <v>0</v>
      </c>
      <c r="CQ24">
        <f t="shared" ref="CQ24:CQ61" si="71">IFERROR(IF((DEGREES(ACOS(($AX$51*AX24+$AY$51*AY24+$AZ$51*AZ24)/((SQRT($AX$51^2+$AY$51^2+$AZ$51^2))*(SQRT(AX24^2+AY24^2+AZ24^2))))))&lt;$H$62,1,0),1)</f>
        <v>0</v>
      </c>
      <c r="CR24">
        <f t="shared" ref="CR24:CR61" si="72">IFERROR(IF((DEGREES(ACOS(($AX$52*AX24+$AY$52*AY24+$AZ$52*AZ24)/((SQRT($AX$52^2+$AY$52^2+$AZ$52^2))*(SQRT(AX24^2+AY24^2+AZ24^2))))))&lt;$H$62,1,0),1)</f>
        <v>0</v>
      </c>
      <c r="CS24">
        <f t="shared" ref="CS24:CS61" si="73">IFERROR(IF((DEGREES(ACOS(($AX$53*AX24+$AY$53*AY24+$AZ$53*AZ24)/((SQRT($AX$53^2+$AY$53^2+$AZ$53^2))*(SQRT(AX24^2+AY24^2+AZ24^2))))))&lt;$H$62,1,0),1)</f>
        <v>0</v>
      </c>
      <c r="CT24">
        <f t="shared" ref="CT24:CT61" si="74">IFERROR(IF((DEGREES(ACOS(($AX$54*AX24+$AY$54*AY24+$AZ$54*AZ24)/((SQRT($AX$54^2+$AY$54^2+$AZ$54^2))*(SQRT(AX24^2+AY24^2+AZ24^2))))))&lt;$H$62,1,0),1)</f>
        <v>0</v>
      </c>
      <c r="CU24">
        <f t="shared" ref="CU24:CU61" si="75">IFERROR(IF((DEGREES(ACOS(($AX$55*AX24+$AY$55*AY24+$AZ$55*AZ24)/((SQRT($AX$55^2+$AY$55^2+$AZ$55^2))*(SQRT(AX24^2+AY24^2+AZ24^2))))))&lt;$H$62,1,0),1)</f>
        <v>0</v>
      </c>
      <c r="CV24">
        <f t="shared" ref="CV24:CV61" si="76">IFERROR(IF((DEGREES(ACOS(($AX$56*AX24+$AY$56*AY24+$AZ$56*AZ24)/((SQRT($AX$56^2+$AY$56^2+$AZ$56^2))*(SQRT(AX24^2+AY24^2+AZ24^2))))))&lt;$H$62,1,0),1)</f>
        <v>0</v>
      </c>
      <c r="CW24">
        <f t="shared" ref="CW24:CW61" si="77">IFERROR(IF((DEGREES(ACOS(($AX$57*AX24+$AY$57*AY24+$AZ$57*AZ24)/((SQRT($AX$57^2+$AY$57^2+$AZ$57^2))*(SQRT(AX24^2+AY24^2+AZ24^2))))))&lt;$H$62,1,0),1)</f>
        <v>0</v>
      </c>
      <c r="CX24">
        <f t="shared" ref="CX24:CX61" si="78">IFERROR(IF((DEGREES(ACOS(($AX$58*AX24+$AY$58*AY24+$AZ$58*AZ24)/((SQRT($AX$58^2+$AY$58^2+$AZ$58^2))*(SQRT(AX24^2+AY24^2+AZ24^2))))))&lt;$H$62,1,0),1)</f>
        <v>0</v>
      </c>
      <c r="CY24">
        <f t="shared" ref="CY24:CY61" si="79">IFERROR(IF((DEGREES(ACOS(($AX$59*AX24+$AY$59*AY24+$AZ$59*AZ24)/((SQRT($AX$59^2+$AY$59^2+$AZ$59^2))*(SQRT(AX24^2+AY24^2+AZ24^2))))))&lt;$H$62,1,0),1)</f>
        <v>0</v>
      </c>
      <c r="CZ24">
        <f t="shared" ref="CZ24:CZ61" si="80">IFERROR(IF((DEGREES(ACOS(($AX$60*AX24+$AY$60*AY24+$AZ$60*AZ24)/((SQRT($AX$60^2+$AY$60^2+$AZ$60^2))*(SQRT(AX24^2+AY24^2+AZ24^2))))))&lt;$H$62,1,0),1)</f>
        <v>0</v>
      </c>
      <c r="DA24">
        <f t="shared" ref="DA24:DA61" si="81">IFERROR(IF((DEGREES(ACOS(($AX$61*AX24+$AY$61*AY24+$AZ$61*AZ24)/((SQRT($AX$61^2+$AY$61^2+$AZ$61^2))*(SQRT(AX24^2+AY24^2+AZ24^2))))))&lt;$H$62,1,0),1)</f>
        <v>0</v>
      </c>
    </row>
    <row r="25" spans="1:105">
      <c r="B25" s="106">
        <f>DEGREES(ACOS((U76*AI47+V76*AJ47+W76*AK47)/((SQRT(U76^2+V76^2+W76^2))*(SQRT(AI47^2+AJ47^2+AK47^2)))))</f>
        <v>88.04172700790987</v>
      </c>
      <c r="D25" s="61">
        <f>(549.5-501.1)*1.73</f>
        <v>83.731999999999957</v>
      </c>
      <c r="E25" s="22"/>
      <c r="F25" s="153" t="s">
        <v>333</v>
      </c>
      <c r="H25" s="23" t="s">
        <v>25</v>
      </c>
      <c r="I25" s="6" t="s">
        <v>49</v>
      </c>
      <c r="J25" s="23" t="s">
        <v>50</v>
      </c>
      <c r="K25" s="91" t="s">
        <v>509</v>
      </c>
      <c r="L25" s="91"/>
      <c r="M25" s="91"/>
      <c r="N25" s="124"/>
      <c r="X25" s="124"/>
      <c r="AI25">
        <f>IF(OR($F$13="CCW",$F$13="CW"),AE41,"?")</f>
        <v>-0.58707902805724066</v>
      </c>
      <c r="AJ25">
        <f>IF(OR($F$13="CCW",$F$13="CW"),AF41,"?")</f>
        <v>0.50945350058450456</v>
      </c>
      <c r="AK25">
        <f>IF(OR($F$13="CCW",$F$13="CW"),AG41,"?")</f>
        <v>0.62912267925863219</v>
      </c>
      <c r="AN25">
        <f t="shared" ref="AN25:AN42" si="82">BL182/(1+BN182)</f>
        <v>0.38209743504549487</v>
      </c>
      <c r="AO25">
        <f t="shared" ref="AO25:AO42" si="83">BM182/(1+BN182)</f>
        <v>-0.76446670244285009</v>
      </c>
      <c r="AP25" s="118">
        <v>10</v>
      </c>
      <c r="AQ25" s="91">
        <f t="shared" ref="AQ25:AQ42" si="84">COS(RADIANS(C3))</f>
        <v>0.89993861784988993</v>
      </c>
      <c r="AR25" s="91">
        <f t="shared" ref="AR25:AR42" si="85">(SIN((RADIANS(C3))))*(COS(RADIANS(A3)))</f>
        <v>0.42939253786455112</v>
      </c>
      <c r="AS25" s="91">
        <f t="shared" ref="AS25:AS42" si="86">(SIN((RADIANS(C3))))*(SIN(RADIANS(A3)))</f>
        <v>7.5713489740401513E-2</v>
      </c>
      <c r="AT25" s="91">
        <f>$AV$22*AS25-$AW$22*AR25</f>
        <v>0.37174814556715852</v>
      </c>
      <c r="AU25" s="91">
        <f t="shared" ref="AU25:AU42" si="87">$AW$22*AQ25-$AU$22*AS25</f>
        <v>-0.67470990848594814</v>
      </c>
      <c r="AV25" s="167">
        <f t="shared" ref="AV25:AV42" si="88">$AU$22*AR25-$AV$22*AQ25</f>
        <v>-0.59216808704174073</v>
      </c>
      <c r="AW25" s="91">
        <v>2</v>
      </c>
      <c r="AX25" s="91">
        <f t="shared" ref="AX25:AX42" si="89">AT25/(SQRT((AT25^2)+(AU25^2)+(AV25^2)))</f>
        <v>0.38259684008994094</v>
      </c>
      <c r="AY25" s="91">
        <f t="shared" si="39"/>
        <v>-0.69439991037551019</v>
      </c>
      <c r="AZ25" s="91">
        <f t="shared" si="40"/>
        <v>-0.60944927797452975</v>
      </c>
      <c r="BA25" s="118">
        <f t="shared" ref="BA25:BA42" si="90">(DEGREES(ACOS(($AU$22*AX25+$AV$22*AY25+$AW$22*AZ25)/((SQRT($AU$22^2+$AV$22^2+$AW$22^2))*(SQRT(AX25^2+AY25^2+AZ25^2))))))</f>
        <v>90</v>
      </c>
      <c r="BB25" s="91">
        <f t="shared" si="41"/>
        <v>-0.43601660989282254</v>
      </c>
      <c r="BC25" s="91">
        <f t="shared" si="42"/>
        <v>0.88626652809366224</v>
      </c>
      <c r="BD25" s="91">
        <f t="shared" si="43"/>
        <v>0.15627270100172941</v>
      </c>
      <c r="BE25" s="91">
        <f t="shared" ref="BE25:BE42" si="91">$AV$22*BD25-$AW$22*BC25</f>
        <v>0.7672884580984296</v>
      </c>
      <c r="BF25" s="91">
        <f t="shared" ref="BF25:BF42" si="92">$AW$22*BB25-$AU$22*BD25</f>
        <v>0.32504200165967195</v>
      </c>
      <c r="BG25" s="91">
        <f t="shared" ref="BG25:BG42" si="93">$AU$22*BC25-$AV$22*BB25</f>
        <v>0.2974074532308878</v>
      </c>
      <c r="BO25">
        <v>2</v>
      </c>
      <c r="BP25">
        <f t="shared" si="44"/>
        <v>0</v>
      </c>
      <c r="BQ25">
        <f t="shared" si="45"/>
        <v>1</v>
      </c>
      <c r="BR25">
        <f t="shared" si="46"/>
        <v>1</v>
      </c>
      <c r="BS25">
        <f t="shared" si="47"/>
        <v>0</v>
      </c>
      <c r="BT25">
        <f t="shared" si="48"/>
        <v>0</v>
      </c>
      <c r="BU25">
        <f t="shared" si="49"/>
        <v>0</v>
      </c>
      <c r="BV25">
        <f t="shared" si="50"/>
        <v>0</v>
      </c>
      <c r="BW25">
        <f t="shared" si="51"/>
        <v>0</v>
      </c>
      <c r="BX25">
        <f t="shared" si="52"/>
        <v>1</v>
      </c>
      <c r="BY25">
        <f t="shared" si="53"/>
        <v>1</v>
      </c>
      <c r="BZ25">
        <f t="shared" si="54"/>
        <v>0</v>
      </c>
      <c r="CA25">
        <f t="shared" si="55"/>
        <v>0</v>
      </c>
      <c r="CB25">
        <f t="shared" si="56"/>
        <v>0</v>
      </c>
      <c r="CC25">
        <f t="shared" si="57"/>
        <v>0</v>
      </c>
      <c r="CD25">
        <f t="shared" si="58"/>
        <v>0</v>
      </c>
      <c r="CE25">
        <f t="shared" si="59"/>
        <v>0</v>
      </c>
      <c r="CF25">
        <f t="shared" si="60"/>
        <v>0</v>
      </c>
      <c r="CG25">
        <f t="shared" si="61"/>
        <v>0</v>
      </c>
      <c r="CH25">
        <f t="shared" si="62"/>
        <v>0</v>
      </c>
      <c r="CI25">
        <f t="shared" si="63"/>
        <v>0</v>
      </c>
      <c r="CJ25">
        <f t="shared" si="64"/>
        <v>0</v>
      </c>
      <c r="CK25">
        <f t="shared" si="65"/>
        <v>0</v>
      </c>
      <c r="CL25">
        <f t="shared" si="66"/>
        <v>0</v>
      </c>
      <c r="CM25">
        <f t="shared" si="67"/>
        <v>0</v>
      </c>
      <c r="CN25">
        <f t="shared" si="68"/>
        <v>0</v>
      </c>
      <c r="CO25">
        <f t="shared" si="69"/>
        <v>0</v>
      </c>
      <c r="CP25">
        <f t="shared" si="70"/>
        <v>0</v>
      </c>
      <c r="CQ25">
        <f t="shared" si="71"/>
        <v>0</v>
      </c>
      <c r="CR25">
        <f t="shared" si="72"/>
        <v>0</v>
      </c>
      <c r="CS25">
        <f t="shared" si="73"/>
        <v>0</v>
      </c>
      <c r="CT25">
        <f t="shared" si="74"/>
        <v>0</v>
      </c>
      <c r="CU25">
        <f t="shared" si="75"/>
        <v>0</v>
      </c>
      <c r="CV25">
        <f t="shared" si="76"/>
        <v>0</v>
      </c>
      <c r="CW25">
        <f t="shared" si="77"/>
        <v>0</v>
      </c>
      <c r="CX25">
        <f t="shared" si="78"/>
        <v>0</v>
      </c>
      <c r="CY25">
        <f t="shared" si="79"/>
        <v>0</v>
      </c>
      <c r="CZ25">
        <f t="shared" si="80"/>
        <v>0</v>
      </c>
      <c r="DA25">
        <f t="shared" si="81"/>
        <v>0</v>
      </c>
    </row>
    <row r="26" spans="1:105">
      <c r="C26" t="s">
        <v>967</v>
      </c>
      <c r="F26" s="154" t="s">
        <v>927</v>
      </c>
      <c r="G26" s="16"/>
      <c r="H26" s="23">
        <v>231</v>
      </c>
      <c r="I26" s="6">
        <f>IF(F133&gt;180,F133-180,F133)</f>
        <v>54.049999999999983</v>
      </c>
      <c r="J26" s="23">
        <v>234.6</v>
      </c>
      <c r="K26" s="23" t="s">
        <v>426</v>
      </c>
      <c r="L26" t="s">
        <v>931</v>
      </c>
      <c r="M26">
        <f>180-AH40</f>
        <v>92.083256319481464</v>
      </c>
      <c r="N26" s="124"/>
      <c r="X26" s="124"/>
      <c r="AI26">
        <f>IF(OR($F$13="CCW",$F$13="CW"),AE39,"?")</f>
        <v>-6.1919553109301959E-2</v>
      </c>
      <c r="AJ26">
        <f>IF(OR($F$13="CCW",$F$13="CW"),AF39,"?")</f>
        <v>-0.77565472985109196</v>
      </c>
      <c r="AK26">
        <f>IF(OR($F$13="CCW",$F$13="CW"),AG39,"?")</f>
        <v>0.62811281550560161</v>
      </c>
      <c r="AN26">
        <f t="shared" si="82"/>
        <v>0.3779842550878037</v>
      </c>
      <c r="AO26">
        <f t="shared" si="83"/>
        <v>-0.63081729799257724</v>
      </c>
      <c r="AP26" s="118">
        <v>20</v>
      </c>
      <c r="AQ26" s="91">
        <f t="shared" si="84"/>
        <v>0.87334748269868745</v>
      </c>
      <c r="AR26" s="91">
        <f t="shared" si="85"/>
        <v>0.4577221192290809</v>
      </c>
      <c r="AS26" s="91">
        <f t="shared" si="86"/>
        <v>0.16659722696463117</v>
      </c>
      <c r="AT26" s="91">
        <f t="shared" ref="AT26:AT42" si="94">$AV$22*AS26-$AW$22*AR26</f>
        <v>0.45318338179819417</v>
      </c>
      <c r="AU26" s="91">
        <f t="shared" si="87"/>
        <v>-0.65566765111313319</v>
      </c>
      <c r="AV26" s="167">
        <f t="shared" si="88"/>
        <v>-0.57427713930187818</v>
      </c>
      <c r="AW26" s="91">
        <v>3</v>
      </c>
      <c r="AX26" s="91">
        <f t="shared" si="89"/>
        <v>0.46131192936360793</v>
      </c>
      <c r="AY26" s="91">
        <f t="shared" si="39"/>
        <v>-0.66742806842594082</v>
      </c>
      <c r="AZ26" s="91">
        <f t="shared" si="40"/>
        <v>-0.58457769141838045</v>
      </c>
      <c r="BA26" s="118">
        <f t="shared" si="90"/>
        <v>90</v>
      </c>
      <c r="BB26" s="91">
        <f t="shared" si="41"/>
        <v>-0.48709770525415697</v>
      </c>
      <c r="BC26" s="91">
        <f t="shared" si="42"/>
        <v>0.82067818487390554</v>
      </c>
      <c r="BD26" s="91">
        <f t="shared" si="43"/>
        <v>0.2987024312057171</v>
      </c>
      <c r="BE26" s="91">
        <f t="shared" si="91"/>
        <v>0.81254040293172425</v>
      </c>
      <c r="BF26" s="91">
        <f t="shared" si="92"/>
        <v>0.36193051135458293</v>
      </c>
      <c r="BG26" s="91">
        <f t="shared" si="93"/>
        <v>0.33062365842396663</v>
      </c>
      <c r="BO26">
        <v>3</v>
      </c>
      <c r="BP26">
        <f t="shared" si="44"/>
        <v>0</v>
      </c>
      <c r="BQ26">
        <f t="shared" si="45"/>
        <v>1</v>
      </c>
      <c r="BR26">
        <f t="shared" si="46"/>
        <v>1</v>
      </c>
      <c r="BS26">
        <f t="shared" si="47"/>
        <v>1</v>
      </c>
      <c r="BT26">
        <f t="shared" si="48"/>
        <v>0</v>
      </c>
      <c r="BU26">
        <f t="shared" si="49"/>
        <v>0</v>
      </c>
      <c r="BV26">
        <f t="shared" si="50"/>
        <v>0</v>
      </c>
      <c r="BW26">
        <f t="shared" si="51"/>
        <v>1</v>
      </c>
      <c r="BX26">
        <f t="shared" si="52"/>
        <v>1</v>
      </c>
      <c r="BY26">
        <f t="shared" si="53"/>
        <v>0</v>
      </c>
      <c r="BZ26">
        <f t="shared" si="54"/>
        <v>0</v>
      </c>
      <c r="CA26">
        <f t="shared" si="55"/>
        <v>0</v>
      </c>
      <c r="CB26">
        <f t="shared" si="56"/>
        <v>0</v>
      </c>
      <c r="CC26">
        <f t="shared" si="57"/>
        <v>0</v>
      </c>
      <c r="CD26">
        <f t="shared" si="58"/>
        <v>0</v>
      </c>
      <c r="CE26">
        <f t="shared" si="59"/>
        <v>0</v>
      </c>
      <c r="CF26">
        <f t="shared" si="60"/>
        <v>0</v>
      </c>
      <c r="CG26">
        <f t="shared" si="61"/>
        <v>0</v>
      </c>
      <c r="CH26">
        <f t="shared" si="62"/>
        <v>0</v>
      </c>
      <c r="CI26">
        <f t="shared" si="63"/>
        <v>0</v>
      </c>
      <c r="CJ26">
        <f t="shared" si="64"/>
        <v>0</v>
      </c>
      <c r="CK26">
        <f t="shared" si="65"/>
        <v>0</v>
      </c>
      <c r="CL26">
        <f t="shared" si="66"/>
        <v>0</v>
      </c>
      <c r="CM26">
        <f t="shared" si="67"/>
        <v>0</v>
      </c>
      <c r="CN26">
        <f t="shared" si="68"/>
        <v>0</v>
      </c>
      <c r="CO26">
        <f t="shared" si="69"/>
        <v>0</v>
      </c>
      <c r="CP26">
        <f t="shared" si="70"/>
        <v>0</v>
      </c>
      <c r="CQ26">
        <f t="shared" si="71"/>
        <v>0</v>
      </c>
      <c r="CR26">
        <f t="shared" si="72"/>
        <v>0</v>
      </c>
      <c r="CS26">
        <f t="shared" si="73"/>
        <v>0</v>
      </c>
      <c r="CT26">
        <f t="shared" si="74"/>
        <v>0</v>
      </c>
      <c r="CU26">
        <f t="shared" si="75"/>
        <v>0</v>
      </c>
      <c r="CV26">
        <f t="shared" si="76"/>
        <v>0</v>
      </c>
      <c r="CW26">
        <f t="shared" si="77"/>
        <v>0</v>
      </c>
      <c r="CX26">
        <f t="shared" si="78"/>
        <v>0</v>
      </c>
      <c r="CY26">
        <f t="shared" si="79"/>
        <v>0</v>
      </c>
      <c r="CZ26">
        <f t="shared" si="80"/>
        <v>0</v>
      </c>
      <c r="DA26">
        <f t="shared" si="81"/>
        <v>0</v>
      </c>
    </row>
    <row r="27" spans="1:105">
      <c r="A27" s="84" t="s">
        <v>129</v>
      </c>
      <c r="B27" s="85"/>
      <c r="F27" s="154" t="s">
        <v>972</v>
      </c>
      <c r="G27" s="16"/>
      <c r="H27" s="205">
        <v>321</v>
      </c>
      <c r="I27" s="6">
        <f>IF(F134&gt;180,F134-180,F134)</f>
        <v>86.449999999999989</v>
      </c>
      <c r="J27" s="205">
        <v>87</v>
      </c>
      <c r="K27" s="23" t="s">
        <v>426</v>
      </c>
      <c r="L27" t="s">
        <v>847</v>
      </c>
      <c r="N27" s="124"/>
      <c r="X27" s="124"/>
      <c r="AI27">
        <f>IF(OR($K$13="CW",$K$13="CCW"),AI25,"?")</f>
        <v>-0.58707902805724066</v>
      </c>
      <c r="AJ27">
        <f t="shared" ref="AJ27:AK27" si="95">IF(OR($K$13="CW",$K$13="CCW"),AJ25,"?")</f>
        <v>0.50945350058450456</v>
      </c>
      <c r="AK27">
        <f t="shared" si="95"/>
        <v>0.62912267925863219</v>
      </c>
      <c r="AN27">
        <f t="shared" si="82"/>
        <v>0.3738430740596187</v>
      </c>
      <c r="AO27">
        <f t="shared" si="83"/>
        <v>-0.51515816982171114</v>
      </c>
      <c r="AP27" s="118">
        <v>30</v>
      </c>
      <c r="AQ27" s="91">
        <f t="shared" si="84"/>
        <v>0.84198191007915291</v>
      </c>
      <c r="AR27" s="91">
        <f t="shared" si="85"/>
        <v>0.46722569206390607</v>
      </c>
      <c r="AS27" s="91">
        <f t="shared" si="86"/>
        <v>0.26975287908540529</v>
      </c>
      <c r="AT27" s="91">
        <f t="shared" si="94"/>
        <v>0.52865066305617581</v>
      </c>
      <c r="AU27" s="91">
        <f t="shared" si="87"/>
        <v>-0.6331675163518411</v>
      </c>
      <c r="AV27" s="167">
        <f t="shared" si="88"/>
        <v>-0.55340341326815845</v>
      </c>
      <c r="AW27" s="91">
        <v>4</v>
      </c>
      <c r="AX27" s="91">
        <f t="shared" si="89"/>
        <v>0.53222107856796008</v>
      </c>
      <c r="AY27" s="91">
        <f t="shared" si="39"/>
        <v>-0.63744382068648697</v>
      </c>
      <c r="AZ27" s="91">
        <f t="shared" si="40"/>
        <v>-0.55714100459091254</v>
      </c>
      <c r="BA27" s="118">
        <f t="shared" si="90"/>
        <v>90</v>
      </c>
      <c r="BB27" s="91">
        <f t="shared" si="41"/>
        <v>-0.5395057581708107</v>
      </c>
      <c r="BC27" s="91">
        <f t="shared" si="42"/>
        <v>0.72917772365549138</v>
      </c>
      <c r="BD27" s="91">
        <f t="shared" si="43"/>
        <v>0.4209909550395764</v>
      </c>
      <c r="BE27" s="91">
        <f t="shared" si="91"/>
        <v>0.82504086064587256</v>
      </c>
      <c r="BF27" s="91">
        <f t="shared" si="92"/>
        <v>0.40000614644519789</v>
      </c>
      <c r="BG27" s="91">
        <f t="shared" si="93"/>
        <v>0.36447035712943221</v>
      </c>
      <c r="BO27">
        <v>4</v>
      </c>
      <c r="BP27">
        <f t="shared" si="44"/>
        <v>0</v>
      </c>
      <c r="BQ27">
        <f t="shared" si="45"/>
        <v>0</v>
      </c>
      <c r="BR27">
        <f t="shared" si="46"/>
        <v>1</v>
      </c>
      <c r="BS27">
        <f t="shared" si="47"/>
        <v>1</v>
      </c>
      <c r="BT27">
        <f t="shared" si="48"/>
        <v>1</v>
      </c>
      <c r="BU27">
        <f t="shared" si="49"/>
        <v>1</v>
      </c>
      <c r="BV27">
        <f t="shared" si="50"/>
        <v>1</v>
      </c>
      <c r="BW27">
        <f t="shared" si="51"/>
        <v>1</v>
      </c>
      <c r="BX27">
        <f t="shared" si="52"/>
        <v>1</v>
      </c>
      <c r="BY27">
        <f t="shared" si="53"/>
        <v>0</v>
      </c>
      <c r="BZ27">
        <f t="shared" si="54"/>
        <v>0</v>
      </c>
      <c r="CA27">
        <f t="shared" si="55"/>
        <v>0</v>
      </c>
      <c r="CB27">
        <f t="shared" si="56"/>
        <v>0</v>
      </c>
      <c r="CC27">
        <f t="shared" si="57"/>
        <v>0</v>
      </c>
      <c r="CD27">
        <f t="shared" si="58"/>
        <v>0</v>
      </c>
      <c r="CE27">
        <f t="shared" si="59"/>
        <v>0</v>
      </c>
      <c r="CF27">
        <f t="shared" si="60"/>
        <v>0</v>
      </c>
      <c r="CG27">
        <f t="shared" si="61"/>
        <v>0</v>
      </c>
      <c r="CH27">
        <f t="shared" si="62"/>
        <v>0</v>
      </c>
      <c r="CI27">
        <f t="shared" si="63"/>
        <v>0</v>
      </c>
      <c r="CJ27">
        <f t="shared" si="64"/>
        <v>0</v>
      </c>
      <c r="CK27">
        <f t="shared" si="65"/>
        <v>0</v>
      </c>
      <c r="CL27">
        <f t="shared" si="66"/>
        <v>0</v>
      </c>
      <c r="CM27">
        <f t="shared" si="67"/>
        <v>0</v>
      </c>
      <c r="CN27">
        <f t="shared" si="68"/>
        <v>0</v>
      </c>
      <c r="CO27">
        <f t="shared" si="69"/>
        <v>0</v>
      </c>
      <c r="CP27">
        <f t="shared" si="70"/>
        <v>0</v>
      </c>
      <c r="CQ27">
        <f t="shared" si="71"/>
        <v>0</v>
      </c>
      <c r="CR27">
        <f t="shared" si="72"/>
        <v>0</v>
      </c>
      <c r="CS27">
        <f t="shared" si="73"/>
        <v>0</v>
      </c>
      <c r="CT27">
        <f t="shared" si="74"/>
        <v>0</v>
      </c>
      <c r="CU27">
        <f t="shared" si="75"/>
        <v>0</v>
      </c>
      <c r="CV27">
        <f t="shared" si="76"/>
        <v>0</v>
      </c>
      <c r="CW27">
        <f t="shared" si="77"/>
        <v>0</v>
      </c>
      <c r="CX27">
        <f t="shared" si="78"/>
        <v>0</v>
      </c>
      <c r="CY27">
        <f t="shared" si="79"/>
        <v>0</v>
      </c>
      <c r="CZ27">
        <f t="shared" si="80"/>
        <v>0</v>
      </c>
      <c r="DA27">
        <f t="shared" si="81"/>
        <v>0</v>
      </c>
    </row>
    <row r="28" spans="1:105">
      <c r="B28" s="23">
        <v>106.5</v>
      </c>
      <c r="C28" t="s">
        <v>238</v>
      </c>
      <c r="H28" s="6" t="s">
        <v>25</v>
      </c>
      <c r="I28" s="6" t="s">
        <v>49</v>
      </c>
      <c r="J28" s="6" t="s">
        <v>50</v>
      </c>
      <c r="K28" s="16"/>
      <c r="N28" s="124"/>
      <c r="X28" s="124"/>
      <c r="AD28" t="s">
        <v>127</v>
      </c>
      <c r="AI28">
        <f>IF(OR($K$13="CW",$K$13="CCW"),AI26,"?")</f>
        <v>-6.1919553109301959E-2</v>
      </c>
      <c r="AJ28">
        <f t="shared" ref="AJ28:AK28" si="96">IF(OR($K$13="CW",$K$13="CCW"),AJ26,"?")</f>
        <v>-0.77565472985109196</v>
      </c>
      <c r="AK28">
        <f t="shared" si="96"/>
        <v>0.62811281550560161</v>
      </c>
      <c r="AN28">
        <f t="shared" si="82"/>
        <v>0.36864117515529565</v>
      </c>
      <c r="AO28">
        <f t="shared" si="83"/>
        <v>-0.41317504916324738</v>
      </c>
      <c r="AP28" s="118">
        <v>40</v>
      </c>
      <c r="AQ28" s="91">
        <f t="shared" si="84"/>
        <v>0.82363159219387216</v>
      </c>
      <c r="AR28" s="91">
        <f t="shared" si="85"/>
        <v>0.43444311332466329</v>
      </c>
      <c r="AS28" s="91">
        <f t="shared" si="86"/>
        <v>0.36454105615823418</v>
      </c>
      <c r="AT28" s="91">
        <f t="shared" si="94"/>
        <v>0.56690474706668059</v>
      </c>
      <c r="AU28" s="91">
        <f t="shared" si="87"/>
        <v>-0.62033446120757041</v>
      </c>
      <c r="AV28" s="167">
        <f t="shared" si="88"/>
        <v>-0.54155937029355306</v>
      </c>
      <c r="AW28" s="91">
        <v>5</v>
      </c>
      <c r="AX28" s="91">
        <f t="shared" si="89"/>
        <v>0.56705152252309621</v>
      </c>
      <c r="AY28" s="91">
        <f t="shared" si="39"/>
        <v>-0.62049506997675996</v>
      </c>
      <c r="AZ28" s="91">
        <f t="shared" si="40"/>
        <v>-0.54169958366125248</v>
      </c>
      <c r="BA28" s="118">
        <f t="shared" si="90"/>
        <v>90</v>
      </c>
      <c r="BB28" s="91">
        <f t="shared" si="41"/>
        <v>-0.56712520693422463</v>
      </c>
      <c r="BC28" s="91">
        <f t="shared" si="42"/>
        <v>0.63093840437735205</v>
      </c>
      <c r="BD28" s="91">
        <f t="shared" si="43"/>
        <v>0.52942018240861755</v>
      </c>
      <c r="BE28" s="91">
        <f t="shared" si="91"/>
        <v>0.82331142001760493</v>
      </c>
      <c r="BF28" s="91">
        <f t="shared" si="92"/>
        <v>0.41965010766904753</v>
      </c>
      <c r="BG28" s="91">
        <f t="shared" si="93"/>
        <v>0.38182769912477604</v>
      </c>
      <c r="BO28">
        <v>5</v>
      </c>
      <c r="BP28">
        <f t="shared" si="44"/>
        <v>0</v>
      </c>
      <c r="BQ28">
        <f t="shared" si="45"/>
        <v>0</v>
      </c>
      <c r="BR28">
        <f t="shared" si="46"/>
        <v>0</v>
      </c>
      <c r="BS28">
        <f t="shared" si="47"/>
        <v>1</v>
      </c>
      <c r="BT28">
        <f t="shared" si="48"/>
        <v>1</v>
      </c>
      <c r="BU28">
        <f t="shared" si="49"/>
        <v>1</v>
      </c>
      <c r="BV28">
        <f t="shared" si="50"/>
        <v>1</v>
      </c>
      <c r="BW28">
        <f t="shared" si="51"/>
        <v>1</v>
      </c>
      <c r="BX28">
        <f t="shared" si="52"/>
        <v>0</v>
      </c>
      <c r="BY28">
        <f t="shared" si="53"/>
        <v>0</v>
      </c>
      <c r="BZ28">
        <f t="shared" si="54"/>
        <v>0</v>
      </c>
      <c r="CA28">
        <f t="shared" si="55"/>
        <v>0</v>
      </c>
      <c r="CB28">
        <f t="shared" si="56"/>
        <v>0</v>
      </c>
      <c r="CC28">
        <f t="shared" si="57"/>
        <v>0</v>
      </c>
      <c r="CD28">
        <f t="shared" si="58"/>
        <v>0</v>
      </c>
      <c r="CE28">
        <f t="shared" si="59"/>
        <v>0</v>
      </c>
      <c r="CF28">
        <f t="shared" si="60"/>
        <v>0</v>
      </c>
      <c r="CG28">
        <f t="shared" si="61"/>
        <v>0</v>
      </c>
      <c r="CH28">
        <f t="shared" si="62"/>
        <v>0</v>
      </c>
      <c r="CI28">
        <f t="shared" si="63"/>
        <v>0</v>
      </c>
      <c r="CJ28">
        <f t="shared" si="64"/>
        <v>0</v>
      </c>
      <c r="CK28">
        <f t="shared" si="65"/>
        <v>0</v>
      </c>
      <c r="CL28">
        <f t="shared" si="66"/>
        <v>0</v>
      </c>
      <c r="CM28">
        <f t="shared" si="67"/>
        <v>0</v>
      </c>
      <c r="CN28">
        <f t="shared" si="68"/>
        <v>0</v>
      </c>
      <c r="CO28">
        <f t="shared" si="69"/>
        <v>0</v>
      </c>
      <c r="CP28">
        <f t="shared" si="70"/>
        <v>0</v>
      </c>
      <c r="CQ28">
        <f t="shared" si="71"/>
        <v>0</v>
      </c>
      <c r="CR28">
        <f t="shared" si="72"/>
        <v>0</v>
      </c>
      <c r="CS28">
        <f t="shared" si="73"/>
        <v>0</v>
      </c>
      <c r="CT28">
        <f t="shared" si="74"/>
        <v>0</v>
      </c>
      <c r="CU28">
        <f t="shared" si="75"/>
        <v>0</v>
      </c>
      <c r="CV28">
        <f t="shared" si="76"/>
        <v>0</v>
      </c>
      <c r="CW28">
        <f t="shared" si="77"/>
        <v>0</v>
      </c>
      <c r="CX28">
        <f t="shared" si="78"/>
        <v>0</v>
      </c>
      <c r="CY28">
        <f t="shared" si="79"/>
        <v>0</v>
      </c>
      <c r="CZ28">
        <f t="shared" si="80"/>
        <v>0</v>
      </c>
      <c r="DA28">
        <f t="shared" si="81"/>
        <v>0</v>
      </c>
    </row>
    <row r="29" spans="1:105">
      <c r="G29" s="6" t="s">
        <v>122</v>
      </c>
      <c r="H29" s="6">
        <f>IF($K$13="CCW",180-(DEGREES(ACOS(AJ47/(SIN(RADIANS(I29)))))),(DEGREES(ACOS(AJ47/(SIN(RADIANS(I29)))))))</f>
        <v>55.889503050508338</v>
      </c>
      <c r="I29" s="6">
        <f>IF($K$13="CCW",180-(DEGREES(ACOS(AI47))),(DEGREES(ACOS(AI47))))</f>
        <v>36.049329686487425</v>
      </c>
      <c r="J29" s="6">
        <f>I29+F2</f>
        <v>216.59932968648744</v>
      </c>
      <c r="K29" s="16"/>
      <c r="L29" s="91" t="s">
        <v>207</v>
      </c>
      <c r="M29" s="91"/>
      <c r="N29" s="124"/>
      <c r="X29" s="124"/>
      <c r="AB29" s="30" t="s">
        <v>128</v>
      </c>
      <c r="AC29" s="27"/>
      <c r="AD29" t="e">
        <f>(K37^2)*(1-COS(RADIANS(B28)))+(COS(RADIANS(B28)))</f>
        <v>#DIV/0!</v>
      </c>
      <c r="AE29" t="e">
        <f>(K37*K38)*(1-COS(RADIANS(B28)))-K39*(SIN(RADIANS(B28)))</f>
        <v>#DIV/0!</v>
      </c>
      <c r="AF29" t="e">
        <f>(K37*K39)*(1-COS(RADIANS(B28)))+K38*(SIN(RADIANS(B28)))</f>
        <v>#DIV/0!</v>
      </c>
      <c r="AI29">
        <f>IF($K$13="CCW",AI27,AI27)</f>
        <v>-0.58707902805724066</v>
      </c>
      <c r="AJ29">
        <f t="shared" ref="AJ29:AJ30" si="97">IF($K$13="CCW",AJ27,AJ27)</f>
        <v>0.50945350058450456</v>
      </c>
      <c r="AK29">
        <f>IF($K$13="CCW",-AK27,AK27)</f>
        <v>-0.62912267925863219</v>
      </c>
      <c r="AN29">
        <f t="shared" si="82"/>
        <v>0.36103867371799309</v>
      </c>
      <c r="AO29">
        <f t="shared" si="83"/>
        <v>-0.32149711417620447</v>
      </c>
      <c r="AP29" s="118">
        <v>50</v>
      </c>
      <c r="AQ29" s="91">
        <f t="shared" si="84"/>
        <v>0.80541134648010337</v>
      </c>
      <c r="AR29" s="91">
        <f t="shared" si="85"/>
        <v>0.38099066695354361</v>
      </c>
      <c r="AS29" s="91">
        <f t="shared" si="86"/>
        <v>0.4540469960867497</v>
      </c>
      <c r="AT29" s="91">
        <f t="shared" si="94"/>
        <v>0.58617877374414806</v>
      </c>
      <c r="AU29" s="91">
        <f t="shared" si="87"/>
        <v>-0.60754811481411741</v>
      </c>
      <c r="AV29" s="167">
        <f t="shared" si="88"/>
        <v>-0.52999992521468875</v>
      </c>
      <c r="AW29" s="91">
        <v>6</v>
      </c>
      <c r="AX29" s="91">
        <f t="shared" si="89"/>
        <v>0.58805762395713379</v>
      </c>
      <c r="AY29" s="91">
        <f t="shared" si="39"/>
        <v>-0.6094954591330296</v>
      </c>
      <c r="AZ29" s="91">
        <f t="shared" si="40"/>
        <v>-0.53169870810648734</v>
      </c>
      <c r="BA29" s="118">
        <f t="shared" si="90"/>
        <v>90</v>
      </c>
      <c r="BB29" s="91">
        <f t="shared" si="41"/>
        <v>-0.59271625839106779</v>
      </c>
      <c r="BC29" s="91">
        <f t="shared" si="42"/>
        <v>0.51770843421836277</v>
      </c>
      <c r="BD29" s="91">
        <f t="shared" si="43"/>
        <v>0.61698088639605697</v>
      </c>
      <c r="BE29" s="91">
        <f t="shared" si="91"/>
        <v>0.79652789805511592</v>
      </c>
      <c r="BF29" s="91">
        <f t="shared" si="92"/>
        <v>0.43797527948648329</v>
      </c>
      <c r="BG29" s="91">
        <f t="shared" si="93"/>
        <v>0.39769714861559324</v>
      </c>
      <c r="BO29">
        <v>6</v>
      </c>
      <c r="BP29">
        <f t="shared" si="44"/>
        <v>0</v>
      </c>
      <c r="BQ29">
        <f t="shared" si="45"/>
        <v>0</v>
      </c>
      <c r="BR29">
        <f t="shared" si="46"/>
        <v>0</v>
      </c>
      <c r="BS29">
        <f t="shared" si="47"/>
        <v>1</v>
      </c>
      <c r="BT29">
        <f t="shared" si="48"/>
        <v>1</v>
      </c>
      <c r="BU29">
        <f t="shared" si="49"/>
        <v>1</v>
      </c>
      <c r="BV29">
        <f t="shared" si="50"/>
        <v>1</v>
      </c>
      <c r="BW29">
        <f t="shared" si="51"/>
        <v>1</v>
      </c>
      <c r="BX29">
        <f t="shared" si="52"/>
        <v>0</v>
      </c>
      <c r="BY29">
        <f t="shared" si="53"/>
        <v>0</v>
      </c>
      <c r="BZ29">
        <f t="shared" si="54"/>
        <v>0</v>
      </c>
      <c r="CA29">
        <f t="shared" si="55"/>
        <v>0</v>
      </c>
      <c r="CB29">
        <f t="shared" si="56"/>
        <v>0</v>
      </c>
      <c r="CC29">
        <f t="shared" si="57"/>
        <v>0</v>
      </c>
      <c r="CD29">
        <f t="shared" si="58"/>
        <v>0</v>
      </c>
      <c r="CE29">
        <f t="shared" si="59"/>
        <v>0</v>
      </c>
      <c r="CF29">
        <f t="shared" si="60"/>
        <v>0</v>
      </c>
      <c r="CG29">
        <f t="shared" si="61"/>
        <v>0</v>
      </c>
      <c r="CH29">
        <f t="shared" si="62"/>
        <v>0</v>
      </c>
      <c r="CI29">
        <f t="shared" si="63"/>
        <v>0</v>
      </c>
      <c r="CJ29">
        <f t="shared" si="64"/>
        <v>0</v>
      </c>
      <c r="CK29">
        <f t="shared" si="65"/>
        <v>0</v>
      </c>
      <c r="CL29">
        <f t="shared" si="66"/>
        <v>0</v>
      </c>
      <c r="CM29">
        <f t="shared" si="67"/>
        <v>0</v>
      </c>
      <c r="CN29">
        <f t="shared" si="68"/>
        <v>0</v>
      </c>
      <c r="CO29">
        <f t="shared" si="69"/>
        <v>0</v>
      </c>
      <c r="CP29">
        <f t="shared" si="70"/>
        <v>0</v>
      </c>
      <c r="CQ29">
        <f t="shared" si="71"/>
        <v>0</v>
      </c>
      <c r="CR29">
        <f t="shared" si="72"/>
        <v>0</v>
      </c>
      <c r="CS29">
        <f t="shared" si="73"/>
        <v>0</v>
      </c>
      <c r="CT29">
        <f t="shared" si="74"/>
        <v>0</v>
      </c>
      <c r="CU29">
        <f t="shared" si="75"/>
        <v>0</v>
      </c>
      <c r="CV29">
        <f t="shared" si="76"/>
        <v>0</v>
      </c>
      <c r="CW29">
        <f t="shared" si="77"/>
        <v>0</v>
      </c>
      <c r="CX29">
        <f t="shared" si="78"/>
        <v>0</v>
      </c>
      <c r="CY29">
        <f t="shared" si="79"/>
        <v>0</v>
      </c>
      <c r="CZ29">
        <f t="shared" si="80"/>
        <v>0</v>
      </c>
      <c r="DA29">
        <f t="shared" si="81"/>
        <v>0</v>
      </c>
    </row>
    <row r="30" spans="1:105">
      <c r="B30" t="s">
        <v>193</v>
      </c>
      <c r="H30" s="6" t="s">
        <v>25</v>
      </c>
      <c r="I30" s="6" t="s">
        <v>49</v>
      </c>
      <c r="J30" s="6" t="s">
        <v>50</v>
      </c>
      <c r="K30" s="16"/>
      <c r="L30" s="104" t="e">
        <f>T82</f>
        <v>#DIV/0!</v>
      </c>
      <c r="N30" s="124"/>
      <c r="X30" s="124"/>
      <c r="AB30" s="16"/>
      <c r="AC30" s="31">
        <f>180-B28</f>
        <v>73.5</v>
      </c>
      <c r="AD30" t="e">
        <f>(K37*K38)*(1-COS(RADIANS(B28)))+K39*(SIN(RADIANS(B28)))</f>
        <v>#DIV/0!</v>
      </c>
      <c r="AE30" t="e">
        <f>(K38^2)*(1-COS(RADIANS(B28)))+(COS(RADIANS(B28)))</f>
        <v>#DIV/0!</v>
      </c>
      <c r="AF30" t="e">
        <f>(K38*K39)*(1-COS(RADIANS(B28)))-K37*(SIN(RADIANS(B28)))</f>
        <v>#DIV/0!</v>
      </c>
      <c r="AI30">
        <f>IF($K$13="CCW",AI28,AI28)</f>
        <v>-6.1919553109301959E-2</v>
      </c>
      <c r="AJ30">
        <f t="shared" si="97"/>
        <v>-0.77565472985109196</v>
      </c>
      <c r="AK30">
        <f>IF($K$13="CCW",-AK28,AK28)</f>
        <v>-0.62811281550560161</v>
      </c>
      <c r="AN30">
        <f t="shared" si="82"/>
        <v>0.34944667832604792</v>
      </c>
      <c r="AO30">
        <f t="shared" si="83"/>
        <v>-0.23718432796138536</v>
      </c>
      <c r="AP30" s="118">
        <v>60</v>
      </c>
      <c r="AQ30" s="91">
        <f t="shared" si="84"/>
        <v>0.80850374699187622</v>
      </c>
      <c r="AR30" s="91">
        <f t="shared" si="85"/>
        <v>0.29424551445183339</v>
      </c>
      <c r="AS30" s="91">
        <f t="shared" si="86"/>
        <v>0.50964818092981767</v>
      </c>
      <c r="AT30" s="91">
        <f t="shared" si="94"/>
        <v>0.55805425115054685</v>
      </c>
      <c r="AU30" s="91">
        <f t="shared" si="87"/>
        <v>-0.61039780402197896</v>
      </c>
      <c r="AV30" s="167">
        <f t="shared" si="88"/>
        <v>-0.53288159828170767</v>
      </c>
      <c r="AW30" s="91">
        <v>7</v>
      </c>
      <c r="AX30" s="91">
        <f t="shared" si="89"/>
        <v>0.56721125328816502</v>
      </c>
      <c r="AY30" s="91">
        <f t="shared" si="39"/>
        <v>-0.62041370119452621</v>
      </c>
      <c r="AZ30" s="91">
        <f t="shared" si="40"/>
        <v>-0.54162554732340507</v>
      </c>
      <c r="BA30" s="118">
        <f t="shared" si="90"/>
        <v>90</v>
      </c>
      <c r="BB30" s="91">
        <f t="shared" si="41"/>
        <v>-0.58849102890366678</v>
      </c>
      <c r="BC30" s="91">
        <f t="shared" si="42"/>
        <v>0.40425187349593816</v>
      </c>
      <c r="BD30" s="91">
        <f t="shared" si="43"/>
        <v>0.70018478394987105</v>
      </c>
      <c r="BE30" s="91">
        <f t="shared" si="91"/>
        <v>0.76668790333220227</v>
      </c>
      <c r="BF30" s="91">
        <f t="shared" si="92"/>
        <v>0.43401222767547787</v>
      </c>
      <c r="BG30" s="91">
        <f t="shared" si="93"/>
        <v>0.39380846776834033</v>
      </c>
      <c r="BO30">
        <v>7</v>
      </c>
      <c r="BP30">
        <f t="shared" si="44"/>
        <v>0</v>
      </c>
      <c r="BQ30">
        <f t="shared" si="45"/>
        <v>0</v>
      </c>
      <c r="BR30">
        <f t="shared" si="46"/>
        <v>0</v>
      </c>
      <c r="BS30">
        <f t="shared" si="47"/>
        <v>1</v>
      </c>
      <c r="BT30">
        <f t="shared" si="48"/>
        <v>1</v>
      </c>
      <c r="BU30">
        <f t="shared" si="49"/>
        <v>1</v>
      </c>
      <c r="BV30">
        <f t="shared" si="50"/>
        <v>1</v>
      </c>
      <c r="BW30">
        <f t="shared" si="51"/>
        <v>1</v>
      </c>
      <c r="BX30">
        <f t="shared" si="52"/>
        <v>0</v>
      </c>
      <c r="BY30">
        <f t="shared" si="53"/>
        <v>0</v>
      </c>
      <c r="BZ30">
        <f t="shared" si="54"/>
        <v>0</v>
      </c>
      <c r="CA30">
        <f t="shared" si="55"/>
        <v>0</v>
      </c>
      <c r="CB30">
        <f t="shared" si="56"/>
        <v>0</v>
      </c>
      <c r="CC30">
        <f t="shared" si="57"/>
        <v>0</v>
      </c>
      <c r="CD30">
        <f t="shared" si="58"/>
        <v>0</v>
      </c>
      <c r="CE30">
        <f t="shared" si="59"/>
        <v>0</v>
      </c>
      <c r="CF30">
        <f t="shared" si="60"/>
        <v>0</v>
      </c>
      <c r="CG30">
        <f t="shared" si="61"/>
        <v>0</v>
      </c>
      <c r="CH30">
        <f t="shared" si="62"/>
        <v>0</v>
      </c>
      <c r="CI30">
        <f t="shared" si="63"/>
        <v>0</v>
      </c>
      <c r="CJ30">
        <f t="shared" si="64"/>
        <v>0</v>
      </c>
      <c r="CK30">
        <f t="shared" si="65"/>
        <v>0</v>
      </c>
      <c r="CL30">
        <f t="shared" si="66"/>
        <v>0</v>
      </c>
      <c r="CM30">
        <f t="shared" si="67"/>
        <v>0</v>
      </c>
      <c r="CN30">
        <f t="shared" si="68"/>
        <v>0</v>
      </c>
      <c r="CO30">
        <f t="shared" si="69"/>
        <v>0</v>
      </c>
      <c r="CP30">
        <f t="shared" si="70"/>
        <v>0</v>
      </c>
      <c r="CQ30">
        <f t="shared" si="71"/>
        <v>0</v>
      </c>
      <c r="CR30">
        <f t="shared" si="72"/>
        <v>0</v>
      </c>
      <c r="CS30">
        <f t="shared" si="73"/>
        <v>0</v>
      </c>
      <c r="CT30">
        <f t="shared" si="74"/>
        <v>0</v>
      </c>
      <c r="CU30">
        <f t="shared" si="75"/>
        <v>0</v>
      </c>
      <c r="CV30">
        <f t="shared" si="76"/>
        <v>0</v>
      </c>
      <c r="CW30">
        <f t="shared" si="77"/>
        <v>0</v>
      </c>
      <c r="CX30">
        <f t="shared" si="78"/>
        <v>0</v>
      </c>
      <c r="CY30">
        <f t="shared" si="79"/>
        <v>0</v>
      </c>
      <c r="CZ30">
        <f t="shared" si="80"/>
        <v>0</v>
      </c>
      <c r="DA30">
        <f t="shared" si="81"/>
        <v>0</v>
      </c>
    </row>
    <row r="31" spans="1:105">
      <c r="B31" s="33" t="s">
        <v>189</v>
      </c>
      <c r="C31" s="33" t="s">
        <v>190</v>
      </c>
      <c r="D31" s="33" t="s">
        <v>191</v>
      </c>
      <c r="G31" s="6" t="s">
        <v>126</v>
      </c>
      <c r="H31" s="6" t="e">
        <f>IF($K$13="CCW",180-(DEGREES(ACOS(J38/(SIN(RADIANS(I31)))))),(DEGREES(ACOS(J38/(SIN(RADIANS(I31)))))))</f>
        <v>#DIV/0!</v>
      </c>
      <c r="I31" s="6" t="e">
        <f>IF($K$13="CCW",180-(DEGREES(ACOS(J37))),(DEGREES(ACOS(J37))))</f>
        <v>#DIV/0!</v>
      </c>
      <c r="J31" s="6" t="e">
        <f>I31+F2</f>
        <v>#DIV/0!</v>
      </c>
      <c r="K31" s="16"/>
      <c r="L31" s="16"/>
      <c r="M31" s="16"/>
      <c r="N31" s="124"/>
      <c r="X31" s="124"/>
      <c r="AB31" s="16"/>
      <c r="AD31" t="e">
        <f>(K37*K39)*(1-COS(RADIANS(B28)))-K38*(SIN(RADIANS(B28)))</f>
        <v>#DIV/0!</v>
      </c>
      <c r="AE31" t="e">
        <f>(K38*K39)*(1-COS(RADIANS(B28)))+K37*(SIN(RADIANS(B28)))</f>
        <v>#DIV/0!</v>
      </c>
      <c r="AF31" t="e">
        <f>(K39^2)*(1-COS(RADIANS(B28)))+(COS(RADIANS(B28)))</f>
        <v>#DIV/0!</v>
      </c>
      <c r="AN31">
        <f t="shared" si="82"/>
        <v>0.33189793233436532</v>
      </c>
      <c r="AO31">
        <f t="shared" si="83"/>
        <v>-0.15742807520870736</v>
      </c>
      <c r="AP31" s="118">
        <v>70</v>
      </c>
      <c r="AQ31" s="91">
        <f t="shared" si="84"/>
        <v>0.81462196722746938</v>
      </c>
      <c r="AR31" s="91">
        <f t="shared" si="85"/>
        <v>0.19836904439952804</v>
      </c>
      <c r="AS31" s="91">
        <f t="shared" si="86"/>
        <v>0.54501447020649452</v>
      </c>
      <c r="AT31" s="91">
        <f t="shared" si="94"/>
        <v>0.50968366140390142</v>
      </c>
      <c r="AU31" s="91">
        <f t="shared" si="87"/>
        <v>-0.61531935574095276</v>
      </c>
      <c r="AV31" s="167">
        <f t="shared" si="88"/>
        <v>-0.53785580079482154</v>
      </c>
      <c r="AW31" s="91">
        <v>8</v>
      </c>
      <c r="AX31" s="91">
        <f t="shared" si="89"/>
        <v>0.52917659854147792</v>
      </c>
      <c r="AY31" s="91">
        <f t="shared" si="39"/>
        <v>-0.63885234773044375</v>
      </c>
      <c r="AZ31" s="91">
        <f t="shared" si="40"/>
        <v>-0.55842618612970851</v>
      </c>
      <c r="BA31" s="118">
        <f t="shared" si="90"/>
        <v>90</v>
      </c>
      <c r="BB31" s="91">
        <f t="shared" si="41"/>
        <v>-0.57999228487148657</v>
      </c>
      <c r="BC31" s="91">
        <f t="shared" si="42"/>
        <v>0.27861712198737743</v>
      </c>
      <c r="BD31" s="91">
        <f t="shared" si="43"/>
        <v>0.76549425133375315</v>
      </c>
      <c r="BE31" s="91">
        <f t="shared" si="91"/>
        <v>0.71587074129536821</v>
      </c>
      <c r="BF31" s="91">
        <f t="shared" si="92"/>
        <v>0.4270204217232666</v>
      </c>
      <c r="BG31" s="91">
        <f t="shared" si="93"/>
        <v>0.38697130052910073</v>
      </c>
      <c r="BO31">
        <v>8</v>
      </c>
      <c r="BP31">
        <f t="shared" si="44"/>
        <v>0</v>
      </c>
      <c r="BQ31">
        <f t="shared" si="45"/>
        <v>0</v>
      </c>
      <c r="BR31">
        <f t="shared" si="46"/>
        <v>1</v>
      </c>
      <c r="BS31">
        <f t="shared" si="47"/>
        <v>1</v>
      </c>
      <c r="BT31">
        <f t="shared" si="48"/>
        <v>1</v>
      </c>
      <c r="BU31">
        <f t="shared" si="49"/>
        <v>1</v>
      </c>
      <c r="BV31">
        <f t="shared" si="50"/>
        <v>1</v>
      </c>
      <c r="BW31">
        <f t="shared" si="51"/>
        <v>1</v>
      </c>
      <c r="BX31">
        <f t="shared" si="52"/>
        <v>1</v>
      </c>
      <c r="BY31">
        <f t="shared" si="53"/>
        <v>0</v>
      </c>
      <c r="BZ31">
        <f t="shared" si="54"/>
        <v>0</v>
      </c>
      <c r="CA31">
        <f t="shared" si="55"/>
        <v>0</v>
      </c>
      <c r="CB31">
        <f t="shared" si="56"/>
        <v>0</v>
      </c>
      <c r="CC31">
        <f t="shared" si="57"/>
        <v>0</v>
      </c>
      <c r="CD31">
        <f t="shared" si="58"/>
        <v>0</v>
      </c>
      <c r="CE31">
        <f t="shared" si="59"/>
        <v>0</v>
      </c>
      <c r="CF31">
        <f t="shared" si="60"/>
        <v>0</v>
      </c>
      <c r="CG31">
        <f t="shared" si="61"/>
        <v>0</v>
      </c>
      <c r="CH31">
        <f t="shared" si="62"/>
        <v>0</v>
      </c>
      <c r="CI31">
        <f t="shared" si="63"/>
        <v>0</v>
      </c>
      <c r="CJ31">
        <f t="shared" si="64"/>
        <v>0</v>
      </c>
      <c r="CK31">
        <f t="shared" si="65"/>
        <v>0</v>
      </c>
      <c r="CL31">
        <f t="shared" si="66"/>
        <v>0</v>
      </c>
      <c r="CM31">
        <f t="shared" si="67"/>
        <v>0</v>
      </c>
      <c r="CN31">
        <f t="shared" si="68"/>
        <v>0</v>
      </c>
      <c r="CO31">
        <f t="shared" si="69"/>
        <v>0</v>
      </c>
      <c r="CP31">
        <f t="shared" si="70"/>
        <v>0</v>
      </c>
      <c r="CQ31">
        <f t="shared" si="71"/>
        <v>0</v>
      </c>
      <c r="CR31">
        <f t="shared" si="72"/>
        <v>0</v>
      </c>
      <c r="CS31">
        <f t="shared" si="73"/>
        <v>0</v>
      </c>
      <c r="CT31">
        <f t="shared" si="74"/>
        <v>0</v>
      </c>
      <c r="CU31">
        <f t="shared" si="75"/>
        <v>0</v>
      </c>
      <c r="CV31">
        <f t="shared" si="76"/>
        <v>0</v>
      </c>
      <c r="CW31">
        <f t="shared" si="77"/>
        <v>0</v>
      </c>
      <c r="CX31">
        <f t="shared" si="78"/>
        <v>0</v>
      </c>
      <c r="CY31">
        <f t="shared" si="79"/>
        <v>0</v>
      </c>
      <c r="CZ31">
        <f t="shared" si="80"/>
        <v>0</v>
      </c>
      <c r="DA31">
        <f t="shared" si="81"/>
        <v>0</v>
      </c>
    </row>
    <row r="32" spans="1:105">
      <c r="A32" t="s">
        <v>33</v>
      </c>
      <c r="B32" s="23"/>
      <c r="C32" s="23"/>
      <c r="D32" s="23"/>
      <c r="E32" s="16"/>
      <c r="F32" s="23" t="s">
        <v>24</v>
      </c>
      <c r="G32" s="23" t="s">
        <v>943</v>
      </c>
      <c r="H32" s="23" t="s">
        <v>25</v>
      </c>
      <c r="I32" s="91" t="s">
        <v>49</v>
      </c>
      <c r="J32" s="23" t="s">
        <v>50</v>
      </c>
      <c r="K32" s="23" t="s">
        <v>13</v>
      </c>
      <c r="L32" s="91" t="s">
        <v>942</v>
      </c>
      <c r="N32" s="124"/>
      <c r="X32" s="124"/>
      <c r="AN32">
        <f t="shared" si="82"/>
        <v>0.30585575208633947</v>
      </c>
      <c r="AO32">
        <f t="shared" si="83"/>
        <v>-7.9360730258091802E-2</v>
      </c>
      <c r="AP32" s="118">
        <v>80</v>
      </c>
      <c r="AQ32" s="91">
        <f t="shared" si="84"/>
        <v>0.8324379983891651</v>
      </c>
      <c r="AR32" s="91">
        <f t="shared" si="85"/>
        <v>9.6221615527164198E-2</v>
      </c>
      <c r="AS32" s="91">
        <f t="shared" si="86"/>
        <v>0.54569989879345127</v>
      </c>
      <c r="AT32" s="91">
        <f t="shared" si="94"/>
        <v>0.43363744275061283</v>
      </c>
      <c r="AU32" s="91">
        <f t="shared" si="87"/>
        <v>-0.62866873897057618</v>
      </c>
      <c r="AV32" s="167">
        <f t="shared" si="88"/>
        <v>-0.55064104618512411</v>
      </c>
      <c r="AW32" s="91">
        <v>9</v>
      </c>
      <c r="AX32" s="91">
        <f t="shared" si="89"/>
        <v>0.46056869551728319</v>
      </c>
      <c r="AY32" s="91">
        <f t="shared" si="39"/>
        <v>-0.6677125000635441</v>
      </c>
      <c r="AZ32" s="91">
        <f t="shared" si="40"/>
        <v>-0.58483886154085174</v>
      </c>
      <c r="BA32" s="118">
        <f t="shared" si="90"/>
        <v>90</v>
      </c>
      <c r="BB32" s="91">
        <f t="shared" si="41"/>
        <v>-0.55411819933822792</v>
      </c>
      <c r="BC32" s="91">
        <f t="shared" si="42"/>
        <v>0.14455134144098569</v>
      </c>
      <c r="BD32" s="91">
        <f t="shared" si="43"/>
        <v>0.8197913947156138</v>
      </c>
      <c r="BE32" s="91">
        <f t="shared" si="91"/>
        <v>0.65144275228827131</v>
      </c>
      <c r="BF32" s="91">
        <f t="shared" si="92"/>
        <v>0.40712156301635971</v>
      </c>
      <c r="BG32" s="91">
        <f t="shared" si="93"/>
        <v>0.36854048329106748</v>
      </c>
      <c r="BO32">
        <v>9</v>
      </c>
      <c r="BP32">
        <f t="shared" si="44"/>
        <v>0</v>
      </c>
      <c r="BQ32">
        <f t="shared" si="45"/>
        <v>1</v>
      </c>
      <c r="BR32">
        <f t="shared" si="46"/>
        <v>1</v>
      </c>
      <c r="BS32">
        <f t="shared" si="47"/>
        <v>1</v>
      </c>
      <c r="BT32">
        <f t="shared" si="48"/>
        <v>0</v>
      </c>
      <c r="BU32">
        <f t="shared" si="49"/>
        <v>0</v>
      </c>
      <c r="BV32">
        <f t="shared" si="50"/>
        <v>0</v>
      </c>
      <c r="BW32">
        <f t="shared" si="51"/>
        <v>1</v>
      </c>
      <c r="BX32">
        <f t="shared" si="52"/>
        <v>1</v>
      </c>
      <c r="BY32">
        <f t="shared" si="53"/>
        <v>0</v>
      </c>
      <c r="BZ32">
        <f t="shared" si="54"/>
        <v>0</v>
      </c>
      <c r="CA32">
        <f t="shared" si="55"/>
        <v>0</v>
      </c>
      <c r="CB32">
        <f t="shared" si="56"/>
        <v>0</v>
      </c>
      <c r="CC32">
        <f t="shared" si="57"/>
        <v>0</v>
      </c>
      <c r="CD32">
        <f t="shared" si="58"/>
        <v>0</v>
      </c>
      <c r="CE32">
        <f t="shared" si="59"/>
        <v>0</v>
      </c>
      <c r="CF32">
        <f t="shared" si="60"/>
        <v>0</v>
      </c>
      <c r="CG32">
        <f t="shared" si="61"/>
        <v>0</v>
      </c>
      <c r="CH32">
        <f t="shared" si="62"/>
        <v>0</v>
      </c>
      <c r="CI32">
        <f t="shared" si="63"/>
        <v>0</v>
      </c>
      <c r="CJ32">
        <f t="shared" si="64"/>
        <v>0</v>
      </c>
      <c r="CK32">
        <f t="shared" si="65"/>
        <v>0</v>
      </c>
      <c r="CL32">
        <f t="shared" si="66"/>
        <v>0</v>
      </c>
      <c r="CM32">
        <f t="shared" si="67"/>
        <v>0</v>
      </c>
      <c r="CN32">
        <f t="shared" si="68"/>
        <v>0</v>
      </c>
      <c r="CO32">
        <f t="shared" si="69"/>
        <v>0</v>
      </c>
      <c r="CP32">
        <f t="shared" si="70"/>
        <v>0</v>
      </c>
      <c r="CQ32">
        <f t="shared" si="71"/>
        <v>0</v>
      </c>
      <c r="CR32">
        <f t="shared" si="72"/>
        <v>0</v>
      </c>
      <c r="CS32">
        <f t="shared" si="73"/>
        <v>0</v>
      </c>
      <c r="CT32">
        <f t="shared" si="74"/>
        <v>0</v>
      </c>
      <c r="CU32">
        <f t="shared" si="75"/>
        <v>0</v>
      </c>
      <c r="CV32">
        <f t="shared" si="76"/>
        <v>0</v>
      </c>
      <c r="CW32">
        <f t="shared" si="77"/>
        <v>0</v>
      </c>
      <c r="CX32">
        <f t="shared" si="78"/>
        <v>0</v>
      </c>
      <c r="CY32">
        <f t="shared" si="79"/>
        <v>0</v>
      </c>
      <c r="CZ32">
        <f t="shared" si="80"/>
        <v>0</v>
      </c>
      <c r="DA32">
        <f t="shared" si="81"/>
        <v>0</v>
      </c>
    </row>
    <row r="33" spans="1:105">
      <c r="A33" t="s">
        <v>34</v>
      </c>
      <c r="B33" s="23"/>
      <c r="C33" s="23"/>
      <c r="D33" s="23"/>
      <c r="E33" s="16"/>
      <c r="F33" s="23"/>
      <c r="G33" s="23"/>
      <c r="H33" s="205"/>
      <c r="I33" s="91">
        <f>IF((IF(J33&gt;180,J33-$F$2,(J33-$F$2+180)))&gt;180,(IF(J33&gt;180,J33-$F$2,(J33-$F$2+180)))-180,(IF(J33&gt;180,J33-$F$2,(J33-$F$2+180))))</f>
        <v>-0.55000000000001137</v>
      </c>
      <c r="J33" s="205"/>
      <c r="K33" s="23"/>
      <c r="L33" s="91">
        <f>F33+((G33-25)*K33)</f>
        <v>0</v>
      </c>
      <c r="N33" s="124"/>
      <c r="X33" s="124"/>
      <c r="AC33" t="s">
        <v>131</v>
      </c>
      <c r="AN33">
        <f t="shared" si="82"/>
        <v>0.2682648916420588</v>
      </c>
      <c r="AO33">
        <f t="shared" si="83"/>
        <v>-8.0986240908772671E-10</v>
      </c>
      <c r="AP33" s="118">
        <v>90</v>
      </c>
      <c r="AQ33" s="91">
        <f t="shared" si="84"/>
        <v>0.86558874176881218</v>
      </c>
      <c r="AR33" s="91">
        <f t="shared" si="85"/>
        <v>8.7398333755627697E-10</v>
      </c>
      <c r="AS33" s="91">
        <f t="shared" si="86"/>
        <v>0.50075555925329929</v>
      </c>
      <c r="AT33" s="91">
        <f t="shared" si="94"/>
        <v>0.3317953859478659</v>
      </c>
      <c r="AU33" s="91">
        <f t="shared" si="87"/>
        <v>-0.65306460588978132</v>
      </c>
      <c r="AV33" s="167">
        <f t="shared" si="88"/>
        <v>-0.57353002831321209</v>
      </c>
      <c r="AW33" s="91">
        <v>10</v>
      </c>
      <c r="AX33" s="91">
        <f t="shared" si="89"/>
        <v>0.3566417869803023</v>
      </c>
      <c r="AY33" s="91">
        <f t="shared" si="39"/>
        <v>-0.70196915907298063</v>
      </c>
      <c r="AZ33" s="91">
        <f t="shared" si="40"/>
        <v>-0.61647865777321842</v>
      </c>
      <c r="BA33" s="118">
        <f t="shared" si="90"/>
        <v>90</v>
      </c>
      <c r="BB33" s="91">
        <f t="shared" si="41"/>
        <v>-0.50075555925329929</v>
      </c>
      <c r="BC33" s="91">
        <f t="shared" si="42"/>
        <v>1.5107373717634078E-9</v>
      </c>
      <c r="BD33" s="91">
        <f t="shared" si="43"/>
        <v>0.86558874176881218</v>
      </c>
      <c r="BE33" s="91">
        <f t="shared" si="91"/>
        <v>0.57353002945302489</v>
      </c>
      <c r="BF33" s="91">
        <f t="shared" si="92"/>
        <v>0.36671753359432369</v>
      </c>
      <c r="BG33" s="91">
        <f t="shared" si="93"/>
        <v>0.33179538530782304</v>
      </c>
      <c r="BO33">
        <v>10</v>
      </c>
      <c r="BP33">
        <f t="shared" si="44"/>
        <v>1</v>
      </c>
      <c r="BQ33">
        <f t="shared" si="45"/>
        <v>1</v>
      </c>
      <c r="BR33">
        <f t="shared" si="46"/>
        <v>0</v>
      </c>
      <c r="BS33">
        <f t="shared" si="47"/>
        <v>0</v>
      </c>
      <c r="BT33">
        <f t="shared" si="48"/>
        <v>0</v>
      </c>
      <c r="BU33">
        <f t="shared" si="49"/>
        <v>0</v>
      </c>
      <c r="BV33">
        <f t="shared" si="50"/>
        <v>0</v>
      </c>
      <c r="BW33">
        <f t="shared" si="51"/>
        <v>0</v>
      </c>
      <c r="BX33">
        <f t="shared" si="52"/>
        <v>0</v>
      </c>
      <c r="BY33">
        <f t="shared" si="53"/>
        <v>1</v>
      </c>
      <c r="BZ33">
        <f t="shared" si="54"/>
        <v>0</v>
      </c>
      <c r="CA33">
        <f t="shared" si="55"/>
        <v>0</v>
      </c>
      <c r="CB33">
        <f t="shared" si="56"/>
        <v>0</v>
      </c>
      <c r="CC33">
        <f t="shared" si="57"/>
        <v>0</v>
      </c>
      <c r="CD33">
        <f t="shared" si="58"/>
        <v>0</v>
      </c>
      <c r="CE33">
        <f t="shared" si="59"/>
        <v>0</v>
      </c>
      <c r="CF33">
        <f t="shared" si="60"/>
        <v>0</v>
      </c>
      <c r="CG33">
        <f t="shared" si="61"/>
        <v>0</v>
      </c>
      <c r="CH33">
        <f t="shared" si="62"/>
        <v>0</v>
      </c>
      <c r="CI33">
        <f t="shared" si="63"/>
        <v>0</v>
      </c>
      <c r="CJ33">
        <f t="shared" si="64"/>
        <v>0</v>
      </c>
      <c r="CK33">
        <f t="shared" si="65"/>
        <v>0</v>
      </c>
      <c r="CL33">
        <f t="shared" si="66"/>
        <v>0</v>
      </c>
      <c r="CM33">
        <f t="shared" si="67"/>
        <v>0</v>
      </c>
      <c r="CN33">
        <f t="shared" si="68"/>
        <v>0</v>
      </c>
      <c r="CO33">
        <f t="shared" si="69"/>
        <v>0</v>
      </c>
      <c r="CP33">
        <f t="shared" si="70"/>
        <v>0</v>
      </c>
      <c r="CQ33">
        <f t="shared" si="71"/>
        <v>0</v>
      </c>
      <c r="CR33">
        <f t="shared" si="72"/>
        <v>0</v>
      </c>
      <c r="CS33">
        <f t="shared" si="73"/>
        <v>0</v>
      </c>
      <c r="CT33">
        <f t="shared" si="74"/>
        <v>0</v>
      </c>
      <c r="CU33">
        <f t="shared" si="75"/>
        <v>0</v>
      </c>
      <c r="CV33">
        <f t="shared" si="76"/>
        <v>0</v>
      </c>
      <c r="CW33">
        <f t="shared" si="77"/>
        <v>0</v>
      </c>
      <c r="CX33">
        <f t="shared" si="78"/>
        <v>0</v>
      </c>
      <c r="CY33">
        <f t="shared" si="79"/>
        <v>0</v>
      </c>
      <c r="CZ33">
        <f t="shared" si="80"/>
        <v>0</v>
      </c>
      <c r="DA33">
        <f t="shared" si="81"/>
        <v>0</v>
      </c>
    </row>
    <row r="34" spans="1:105">
      <c r="A34" t="s">
        <v>35</v>
      </c>
      <c r="B34" s="23"/>
      <c r="C34" s="23"/>
      <c r="D34" s="84"/>
      <c r="E34" s="40"/>
      <c r="F34" s="210" t="s">
        <v>958</v>
      </c>
      <c r="G34" s="23" t="s">
        <v>944</v>
      </c>
      <c r="H34" s="23" t="s">
        <v>25</v>
      </c>
      <c r="I34" s="91" t="s">
        <v>49</v>
      </c>
      <c r="J34" s="23" t="s">
        <v>50</v>
      </c>
      <c r="K34" s="138" t="s">
        <v>957</v>
      </c>
      <c r="N34" s="124"/>
      <c r="X34" s="124"/>
      <c r="AC34" t="e">
        <f>DEGREES(ACOS((I19*AE48+J19*AF48+K19*AG48)/((SQRT(I19^2+J19^2+K19^2))*(SQRT(AE48^2+AF48^2+AG48^2)))))</f>
        <v>#DIV/0!</v>
      </c>
      <c r="AJ34" s="118" t="s">
        <v>914</v>
      </c>
      <c r="AK34" s="118"/>
      <c r="AN34">
        <f t="shared" si="82"/>
        <v>0.21661941576876531</v>
      </c>
      <c r="AO34">
        <f t="shared" si="83"/>
        <v>8.3413090300483245E-2</v>
      </c>
      <c r="AP34" s="118">
        <v>100</v>
      </c>
      <c r="AQ34" s="91">
        <f t="shared" si="84"/>
        <v>0.91176204357708857</v>
      </c>
      <c r="AR34" s="91">
        <f t="shared" si="85"/>
        <v>-7.1320580289782859E-2</v>
      </c>
      <c r="AS34" s="91">
        <f t="shared" si="86"/>
        <v>0.40447911036203077</v>
      </c>
      <c r="AT34" s="91">
        <f t="shared" si="94"/>
        <v>0.21459012371937469</v>
      </c>
      <c r="AU34" s="91">
        <f t="shared" si="87"/>
        <v>-0.68672059776988903</v>
      </c>
      <c r="AV34" s="167">
        <f t="shared" si="88"/>
        <v>-0.60480859207975679</v>
      </c>
      <c r="AW34" s="91">
        <v>11</v>
      </c>
      <c r="AX34" s="91">
        <f t="shared" si="89"/>
        <v>0.22830964816945096</v>
      </c>
      <c r="AY34" s="91">
        <f t="shared" si="39"/>
        <v>-0.73062513479227176</v>
      </c>
      <c r="AZ34" s="91">
        <f t="shared" si="40"/>
        <v>-0.64347619766586261</v>
      </c>
      <c r="BA34" s="118">
        <f t="shared" si="90"/>
        <v>90</v>
      </c>
      <c r="BB34" s="91">
        <f t="shared" si="41"/>
        <v>-0.41071885261347729</v>
      </c>
      <c r="BC34" s="91">
        <f t="shared" si="42"/>
        <v>-0.15832581733303772</v>
      </c>
      <c r="BD34" s="91">
        <f t="shared" si="43"/>
        <v>0.89791032941697146</v>
      </c>
      <c r="BE34" s="91">
        <f t="shared" si="91"/>
        <v>0.47637241019945614</v>
      </c>
      <c r="BF34" s="91">
        <f t="shared" si="92"/>
        <v>0.29897687373826182</v>
      </c>
      <c r="BG34" s="91">
        <f t="shared" si="93"/>
        <v>0.27061821172043116</v>
      </c>
      <c r="BO34">
        <v>11</v>
      </c>
      <c r="BP34">
        <f t="shared" si="44"/>
        <v>1</v>
      </c>
      <c r="BQ34">
        <f t="shared" si="45"/>
        <v>0</v>
      </c>
      <c r="BR34">
        <f t="shared" si="46"/>
        <v>0</v>
      </c>
      <c r="BS34">
        <f t="shared" si="47"/>
        <v>0</v>
      </c>
      <c r="BT34">
        <f t="shared" si="48"/>
        <v>0</v>
      </c>
      <c r="BU34">
        <f t="shared" si="49"/>
        <v>0</v>
      </c>
      <c r="BV34">
        <f t="shared" si="50"/>
        <v>0</v>
      </c>
      <c r="BW34">
        <f t="shared" si="51"/>
        <v>0</v>
      </c>
      <c r="BX34">
        <f t="shared" si="52"/>
        <v>0</v>
      </c>
      <c r="BY34">
        <f t="shared" si="53"/>
        <v>0</v>
      </c>
      <c r="BZ34">
        <f t="shared" si="54"/>
        <v>1</v>
      </c>
      <c r="CA34">
        <f t="shared" si="55"/>
        <v>0</v>
      </c>
      <c r="CB34">
        <f t="shared" si="56"/>
        <v>0</v>
      </c>
      <c r="CC34">
        <f t="shared" si="57"/>
        <v>0</v>
      </c>
      <c r="CD34">
        <f t="shared" si="58"/>
        <v>0</v>
      </c>
      <c r="CE34">
        <f t="shared" si="59"/>
        <v>0</v>
      </c>
      <c r="CF34">
        <f t="shared" si="60"/>
        <v>0</v>
      </c>
      <c r="CG34">
        <f t="shared" si="61"/>
        <v>0</v>
      </c>
      <c r="CH34">
        <f t="shared" si="62"/>
        <v>0</v>
      </c>
      <c r="CI34">
        <f t="shared" si="63"/>
        <v>0</v>
      </c>
      <c r="CJ34">
        <f t="shared" si="64"/>
        <v>0</v>
      </c>
      <c r="CK34">
        <f t="shared" si="65"/>
        <v>0</v>
      </c>
      <c r="CL34">
        <f t="shared" si="66"/>
        <v>0</v>
      </c>
      <c r="CM34">
        <f t="shared" si="67"/>
        <v>0</v>
      </c>
      <c r="CN34">
        <f t="shared" si="68"/>
        <v>0</v>
      </c>
      <c r="CO34">
        <f t="shared" si="69"/>
        <v>0</v>
      </c>
      <c r="CP34">
        <f t="shared" si="70"/>
        <v>0</v>
      </c>
      <c r="CQ34">
        <f t="shared" si="71"/>
        <v>0</v>
      </c>
      <c r="CR34">
        <f t="shared" si="72"/>
        <v>0</v>
      </c>
      <c r="CS34">
        <f t="shared" si="73"/>
        <v>0</v>
      </c>
      <c r="CT34">
        <f t="shared" si="74"/>
        <v>0</v>
      </c>
      <c r="CU34">
        <f t="shared" si="75"/>
        <v>0</v>
      </c>
      <c r="CV34">
        <f t="shared" si="76"/>
        <v>0</v>
      </c>
      <c r="CW34">
        <f t="shared" si="77"/>
        <v>0</v>
      </c>
      <c r="CX34">
        <f t="shared" si="78"/>
        <v>0</v>
      </c>
      <c r="CY34">
        <f t="shared" si="79"/>
        <v>0</v>
      </c>
      <c r="CZ34">
        <f t="shared" si="80"/>
        <v>0</v>
      </c>
      <c r="DA34">
        <f t="shared" si="81"/>
        <v>0</v>
      </c>
    </row>
    <row r="35" spans="1:105">
      <c r="B35" t="s">
        <v>197</v>
      </c>
      <c r="D35" s="16"/>
      <c r="E35" s="33">
        <f>H35-90</f>
        <v>-90</v>
      </c>
      <c r="F35" s="23"/>
      <c r="G35" s="23"/>
      <c r="H35" s="23"/>
      <c r="I35" s="91">
        <f>IF((IF(J35&gt;180,J35-$F$2,(J35-$F$2+180)))&gt;180,(IF(J35&gt;180,J35-$F$2,(J35-$F$2+180)))-180,(IF(J35&gt;180,J35-$F$2,(J35-$F$2+180))))</f>
        <v>-0.55000000000001137</v>
      </c>
      <c r="J35" s="23"/>
      <c r="K35" s="91" t="e">
        <f>(F35*0.001)/G35</f>
        <v>#DIV/0!</v>
      </c>
      <c r="L35" s="19"/>
      <c r="N35" s="124"/>
      <c r="X35" s="124"/>
      <c r="AC35" t="s">
        <v>131</v>
      </c>
      <c r="AJ35" s="118" t="s">
        <v>25</v>
      </c>
      <c r="AK35" s="118" t="s">
        <v>49</v>
      </c>
      <c r="AN35">
        <f t="shared" si="82"/>
        <v>0.15185109477671849</v>
      </c>
      <c r="AO35">
        <f t="shared" si="83"/>
        <v>0.17238103866079507</v>
      </c>
      <c r="AP35" s="118">
        <v>110</v>
      </c>
      <c r="AQ35" s="91">
        <f t="shared" si="84"/>
        <v>0.95757136080481442</v>
      </c>
      <c r="AR35" s="91">
        <f t="shared" si="85"/>
        <v>-9.856892893314409E-2</v>
      </c>
      <c r="AS35" s="91">
        <f t="shared" si="86"/>
        <v>0.27081590650364079</v>
      </c>
      <c r="AT35" s="91">
        <f t="shared" si="94"/>
        <v>0.10561941937751904</v>
      </c>
      <c r="AU35" s="91">
        <f t="shared" si="87"/>
        <v>-0.71974511230374849</v>
      </c>
      <c r="AV35" s="167">
        <f t="shared" si="88"/>
        <v>-0.63542292691392499</v>
      </c>
      <c r="AW35" s="91">
        <v>12</v>
      </c>
      <c r="AX35" s="91">
        <f t="shared" si="89"/>
        <v>0.10934889748434548</v>
      </c>
      <c r="AY35" s="91">
        <f t="shared" si="39"/>
        <v>-0.7451596966164844</v>
      </c>
      <c r="AZ35" s="91">
        <f t="shared" si="40"/>
        <v>-0.65786004982624302</v>
      </c>
      <c r="BA35" s="118">
        <f t="shared" si="90"/>
        <v>90</v>
      </c>
      <c r="BB35" s="91">
        <f t="shared" si="41"/>
        <v>-0.28819626813408927</v>
      </c>
      <c r="BC35" s="91">
        <f t="shared" si="42"/>
        <v>-0.32750869406701827</v>
      </c>
      <c r="BD35" s="91">
        <f t="shared" si="43"/>
        <v>0.89982274162420472</v>
      </c>
      <c r="BE35" s="91">
        <f t="shared" si="91"/>
        <v>0.35093490903112134</v>
      </c>
      <c r="BF35" s="91">
        <f t="shared" si="92"/>
        <v>0.20719875345436348</v>
      </c>
      <c r="BG35" s="91">
        <f t="shared" si="93"/>
        <v>0.18781201727781716</v>
      </c>
      <c r="BO35">
        <v>12</v>
      </c>
      <c r="BP35">
        <f t="shared" si="44"/>
        <v>0</v>
      </c>
      <c r="BQ35">
        <f t="shared" si="45"/>
        <v>0</v>
      </c>
      <c r="BR35">
        <f t="shared" si="46"/>
        <v>0</v>
      </c>
      <c r="BS35">
        <f t="shared" si="47"/>
        <v>0</v>
      </c>
      <c r="BT35">
        <f t="shared" si="48"/>
        <v>0</v>
      </c>
      <c r="BU35">
        <f t="shared" si="49"/>
        <v>0</v>
      </c>
      <c r="BV35">
        <f t="shared" si="50"/>
        <v>0</v>
      </c>
      <c r="BW35">
        <f t="shared" si="51"/>
        <v>0</v>
      </c>
      <c r="BX35">
        <f t="shared" si="52"/>
        <v>0</v>
      </c>
      <c r="BY35">
        <f t="shared" si="53"/>
        <v>0</v>
      </c>
      <c r="BZ35">
        <f t="shared" si="54"/>
        <v>0</v>
      </c>
      <c r="CA35">
        <f t="shared" si="55"/>
        <v>1</v>
      </c>
      <c r="CB35">
        <f t="shared" si="56"/>
        <v>1</v>
      </c>
      <c r="CC35">
        <f t="shared" si="57"/>
        <v>0</v>
      </c>
      <c r="CD35">
        <f t="shared" si="58"/>
        <v>0</v>
      </c>
      <c r="CE35">
        <f t="shared" si="59"/>
        <v>0</v>
      </c>
      <c r="CF35">
        <f t="shared" si="60"/>
        <v>0</v>
      </c>
      <c r="CG35">
        <f t="shared" si="61"/>
        <v>0</v>
      </c>
      <c r="CH35">
        <f t="shared" si="62"/>
        <v>0</v>
      </c>
      <c r="CI35">
        <f t="shared" si="63"/>
        <v>0</v>
      </c>
      <c r="CJ35">
        <f t="shared" si="64"/>
        <v>0</v>
      </c>
      <c r="CK35">
        <f t="shared" si="65"/>
        <v>0</v>
      </c>
      <c r="CL35">
        <f t="shared" si="66"/>
        <v>0</v>
      </c>
      <c r="CM35">
        <f t="shared" si="67"/>
        <v>0</v>
      </c>
      <c r="CN35">
        <f t="shared" si="68"/>
        <v>0</v>
      </c>
      <c r="CO35">
        <f t="shared" si="69"/>
        <v>0</v>
      </c>
      <c r="CP35">
        <f t="shared" si="70"/>
        <v>0</v>
      </c>
      <c r="CQ35">
        <f t="shared" si="71"/>
        <v>0</v>
      </c>
      <c r="CR35">
        <f t="shared" si="72"/>
        <v>0</v>
      </c>
      <c r="CS35">
        <f t="shared" si="73"/>
        <v>0</v>
      </c>
      <c r="CT35">
        <f t="shared" si="74"/>
        <v>0</v>
      </c>
      <c r="CU35">
        <f t="shared" si="75"/>
        <v>0</v>
      </c>
      <c r="CV35">
        <f t="shared" si="76"/>
        <v>0</v>
      </c>
      <c r="CW35">
        <f t="shared" si="77"/>
        <v>0</v>
      </c>
      <c r="CX35">
        <f t="shared" si="78"/>
        <v>0</v>
      </c>
      <c r="CY35">
        <f t="shared" si="79"/>
        <v>0</v>
      </c>
      <c r="CZ35">
        <f t="shared" si="80"/>
        <v>0</v>
      </c>
      <c r="DA35">
        <f t="shared" si="81"/>
        <v>0</v>
      </c>
    </row>
    <row r="36" spans="1:105">
      <c r="B36" s="33" t="s">
        <v>196</v>
      </c>
      <c r="C36" s="33" t="s">
        <v>194</v>
      </c>
      <c r="D36" s="33" t="s">
        <v>195</v>
      </c>
      <c r="E36" s="164" t="s">
        <v>244</v>
      </c>
      <c r="F36" s="209" t="s">
        <v>919</v>
      </c>
      <c r="G36" s="209" t="s">
        <v>920</v>
      </c>
      <c r="H36" s="209" t="s">
        <v>921</v>
      </c>
      <c r="I36" s="28" t="s">
        <v>204</v>
      </c>
      <c r="J36" s="104" t="s">
        <v>922</v>
      </c>
      <c r="K36" s="91" t="s">
        <v>923</v>
      </c>
      <c r="L36" s="91" t="s">
        <v>924</v>
      </c>
      <c r="N36" s="124"/>
      <c r="X36" s="124"/>
      <c r="AC36">
        <f>DEGREES(ACOS((I19*AE44+J19*AF44+K19*AG44)/((SQRT(I19^2+J19^2+K19^2))*(SQRT(AE44^2+AF44^2+AG44^2)))))</f>
        <v>34.083816375472693</v>
      </c>
      <c r="AJ36" s="118">
        <f>IF($K$13="CCW",180-(DEGREES(ACOS(AJ41/(SIN(RADIANS(AK36)))))),(DEGREES(ACOS(AJ41/(SIN(RADIANS(AK36)))))))</f>
        <v>50.999999999999972</v>
      </c>
      <c r="AK36" s="118">
        <f>IF($K$13="CCW",180-(DEGREES(ACOS(AI41))),(DEGREES(ACOS(AI41))))</f>
        <v>125.95000000000002</v>
      </c>
      <c r="AN36">
        <f t="shared" si="82"/>
        <v>8.0503737580779361E-2</v>
      </c>
      <c r="AO36">
        <f t="shared" si="83"/>
        <v>0.26632832268532064</v>
      </c>
      <c r="AP36" s="118">
        <v>120</v>
      </c>
      <c r="AQ36" s="91">
        <f t="shared" si="84"/>
        <v>0.98836151046776066</v>
      </c>
      <c r="AR36" s="91">
        <f t="shared" si="85"/>
        <v>-7.6061693094958319E-2</v>
      </c>
      <c r="AS36" s="91">
        <f t="shared" si="86"/>
        <v>0.13174271695017872</v>
      </c>
      <c r="AT36" s="91">
        <f t="shared" si="94"/>
        <v>3.0327127954149345E-2</v>
      </c>
      <c r="AU36" s="91">
        <f t="shared" si="87"/>
        <v>-0.74146952229277163</v>
      </c>
      <c r="AV36" s="167">
        <f t="shared" si="88"/>
        <v>-0.65560810674242798</v>
      </c>
      <c r="AW36" s="91">
        <v>13</v>
      </c>
      <c r="AX36" s="91">
        <f t="shared" si="89"/>
        <v>3.0626920148555926E-2</v>
      </c>
      <c r="AY36" s="91">
        <f t="shared" si="39"/>
        <v>-0.7487991571830197</v>
      </c>
      <c r="AZ36" s="91">
        <f t="shared" si="40"/>
        <v>-0.66208897737706929</v>
      </c>
      <c r="BA36" s="118">
        <f t="shared" si="90"/>
        <v>90</v>
      </c>
      <c r="BB36" s="91">
        <f t="shared" si="41"/>
        <v>-0.15212338618991669</v>
      </c>
      <c r="BC36" s="91">
        <f t="shared" si="42"/>
        <v>-0.49418075523388011</v>
      </c>
      <c r="BD36" s="91">
        <f t="shared" si="43"/>
        <v>0.85594617618784019</v>
      </c>
      <c r="BE36" s="91">
        <f t="shared" si="91"/>
        <v>0.19703851421957691</v>
      </c>
      <c r="BF36" s="91">
        <f t="shared" si="92"/>
        <v>0.105712063822508</v>
      </c>
      <c r="BG36" s="91">
        <f t="shared" si="93"/>
        <v>9.6051639480668555E-2</v>
      </c>
      <c r="BO36">
        <v>13</v>
      </c>
      <c r="BP36">
        <f t="shared" si="44"/>
        <v>0</v>
      </c>
      <c r="BQ36">
        <f t="shared" si="45"/>
        <v>0</v>
      </c>
      <c r="BR36">
        <f t="shared" si="46"/>
        <v>0</v>
      </c>
      <c r="BS36">
        <f t="shared" si="47"/>
        <v>0</v>
      </c>
      <c r="BT36">
        <f t="shared" si="48"/>
        <v>0</v>
      </c>
      <c r="BU36">
        <f t="shared" si="49"/>
        <v>0</v>
      </c>
      <c r="BV36">
        <f t="shared" si="50"/>
        <v>0</v>
      </c>
      <c r="BW36">
        <f t="shared" si="51"/>
        <v>0</v>
      </c>
      <c r="BX36">
        <f t="shared" si="52"/>
        <v>0</v>
      </c>
      <c r="BY36">
        <f t="shared" si="53"/>
        <v>0</v>
      </c>
      <c r="BZ36">
        <f t="shared" si="54"/>
        <v>0</v>
      </c>
      <c r="CA36">
        <f t="shared" si="55"/>
        <v>1</v>
      </c>
      <c r="CB36">
        <f t="shared" si="56"/>
        <v>1</v>
      </c>
      <c r="CC36">
        <f t="shared" si="57"/>
        <v>1</v>
      </c>
      <c r="CD36">
        <f t="shared" si="58"/>
        <v>0</v>
      </c>
      <c r="CE36">
        <f t="shared" si="59"/>
        <v>0</v>
      </c>
      <c r="CF36">
        <f t="shared" si="60"/>
        <v>0</v>
      </c>
      <c r="CG36">
        <f t="shared" si="61"/>
        <v>0</v>
      </c>
      <c r="CH36">
        <f t="shared" si="62"/>
        <v>0</v>
      </c>
      <c r="CI36">
        <f t="shared" si="63"/>
        <v>0</v>
      </c>
      <c r="CJ36">
        <f t="shared" si="64"/>
        <v>0</v>
      </c>
      <c r="CK36">
        <f t="shared" si="65"/>
        <v>0</v>
      </c>
      <c r="CL36">
        <f t="shared" si="66"/>
        <v>0</v>
      </c>
      <c r="CM36">
        <f t="shared" si="67"/>
        <v>0</v>
      </c>
      <c r="CN36">
        <f t="shared" si="68"/>
        <v>0</v>
      </c>
      <c r="CO36">
        <f t="shared" si="69"/>
        <v>0</v>
      </c>
      <c r="CP36">
        <f t="shared" si="70"/>
        <v>0</v>
      </c>
      <c r="CQ36">
        <f t="shared" si="71"/>
        <v>0</v>
      </c>
      <c r="CR36">
        <f t="shared" si="72"/>
        <v>0</v>
      </c>
      <c r="CS36">
        <f t="shared" si="73"/>
        <v>0</v>
      </c>
      <c r="CT36">
        <f t="shared" si="74"/>
        <v>0</v>
      </c>
      <c r="CU36">
        <f t="shared" si="75"/>
        <v>0</v>
      </c>
      <c r="CV36">
        <f t="shared" si="76"/>
        <v>0</v>
      </c>
      <c r="CW36">
        <f t="shared" si="77"/>
        <v>0</v>
      </c>
      <c r="CX36">
        <f t="shared" si="78"/>
        <v>0</v>
      </c>
      <c r="CY36">
        <f t="shared" si="79"/>
        <v>0</v>
      </c>
      <c r="CZ36">
        <f t="shared" si="80"/>
        <v>0</v>
      </c>
      <c r="DA36">
        <f t="shared" si="81"/>
        <v>0</v>
      </c>
    </row>
    <row r="37" spans="1:105">
      <c r="B37" s="101" t="e">
        <f>DEGREES(ACOS((AI147*AH147+AI148*AH148+AI149*AH149)/((SQRT(AI147^2+AI148^2+AI149^2))*(SQRT(AH147^2+AH148^2+AH149^2)))))</f>
        <v>#DIV/0!</v>
      </c>
      <c r="C37" s="101" t="e">
        <f>DEGREES(ACOS((AJ147*AI147+AJ148*AI148+AJ149*AI149)/((SQRT(AJ147^2+AJ148^2+AJ149^2))*(SQRT(AI147^2+AI148^2+AI149^2)))))</f>
        <v>#DIV/0!</v>
      </c>
      <c r="D37" s="101" t="e">
        <f>DEGREES(ACOS((AH147*AJ147+AH148*AJ148+AH149*AJ149)/((SQRT(AH147^2+AH148^2+AH149^2))*(SQRT(AJ147^2+AJ148^2+AJ149^2)))))</f>
        <v>#DIV/0!</v>
      </c>
      <c r="F37" s="91" t="e">
        <f>O119</f>
        <v>#DIV/0!</v>
      </c>
      <c r="G37" s="91" t="e">
        <f t="shared" ref="G37" si="98">P119</f>
        <v>#DIV/0!</v>
      </c>
      <c r="H37" s="91" t="e">
        <f>Q119</f>
        <v>#DIV/0!</v>
      </c>
      <c r="I37" s="19"/>
      <c r="J37" s="93" t="e">
        <f>AE48</f>
        <v>#DIV/0!</v>
      </c>
      <c r="K37" s="91" t="e">
        <f>U90</f>
        <v>#DIV/0!</v>
      </c>
      <c r="L37" s="91">
        <f>AI47</f>
        <v>-0.8085106317977353</v>
      </c>
      <c r="N37" s="124"/>
      <c r="X37" s="124"/>
      <c r="AL37" t="s">
        <v>33</v>
      </c>
      <c r="AM37" t="s">
        <v>34</v>
      </c>
      <c r="AN37">
        <f t="shared" si="82"/>
        <v>1.0396063286509407E-2</v>
      </c>
      <c r="AO37">
        <f t="shared" si="83"/>
        <v>0.36393549823639332</v>
      </c>
      <c r="AP37" s="118">
        <v>130</v>
      </c>
      <c r="AQ37" s="91">
        <f t="shared" si="84"/>
        <v>0.99953359083671289</v>
      </c>
      <c r="AR37" s="91">
        <f t="shared" si="85"/>
        <v>-1.9629777909522715E-2</v>
      </c>
      <c r="AS37" s="91">
        <f t="shared" si="86"/>
        <v>2.3393858345500153E-2</v>
      </c>
      <c r="AT37" s="91">
        <f t="shared" si="94"/>
        <v>7.9936825067775802E-4</v>
      </c>
      <c r="AU37" s="91">
        <f t="shared" si="87"/>
        <v>-0.74879647188232212</v>
      </c>
      <c r="AV37" s="167">
        <f t="shared" si="88"/>
        <v>-0.66246891092533111</v>
      </c>
      <c r="AW37" s="91">
        <v>14</v>
      </c>
      <c r="AX37" s="91">
        <f t="shared" si="89"/>
        <v>7.9954342855137039E-4</v>
      </c>
      <c r="AY37" s="91">
        <f t="shared" si="39"/>
        <v>-0.74896056718333215</v>
      </c>
      <c r="AZ37" s="91">
        <f t="shared" si="40"/>
        <v>-0.66261408793861853</v>
      </c>
      <c r="BA37" s="118">
        <f t="shared" si="90"/>
        <v>90</v>
      </c>
      <c r="BB37" s="91">
        <f t="shared" si="41"/>
        <v>-3.0538513209822697E-2</v>
      </c>
      <c r="BC37" s="91">
        <f t="shared" si="42"/>
        <v>-0.6424878076553342</v>
      </c>
      <c r="BD37" s="91">
        <f t="shared" si="43"/>
        <v>0.76568715297122214</v>
      </c>
      <c r="BE37" s="91">
        <f t="shared" si="91"/>
        <v>2.6163533650479298E-2</v>
      </c>
      <c r="BF37" s="91">
        <f t="shared" si="92"/>
        <v>1.5520984248361156E-2</v>
      </c>
      <c r="BG37" s="91">
        <f t="shared" si="93"/>
        <v>1.4067153299603761E-2</v>
      </c>
      <c r="BO37">
        <v>14</v>
      </c>
      <c r="BP37">
        <f t="shared" si="44"/>
        <v>0</v>
      </c>
      <c r="BQ37">
        <f t="shared" si="45"/>
        <v>0</v>
      </c>
      <c r="BR37">
        <f t="shared" si="46"/>
        <v>0</v>
      </c>
      <c r="BS37">
        <f t="shared" si="47"/>
        <v>0</v>
      </c>
      <c r="BT37">
        <f t="shared" si="48"/>
        <v>0</v>
      </c>
      <c r="BU37">
        <f t="shared" si="49"/>
        <v>0</v>
      </c>
      <c r="BV37">
        <f t="shared" si="50"/>
        <v>0</v>
      </c>
      <c r="BW37">
        <f t="shared" si="51"/>
        <v>0</v>
      </c>
      <c r="BX37">
        <f t="shared" si="52"/>
        <v>0</v>
      </c>
      <c r="BY37">
        <f t="shared" si="53"/>
        <v>0</v>
      </c>
      <c r="BZ37">
        <f t="shared" si="54"/>
        <v>0</v>
      </c>
      <c r="CA37">
        <f t="shared" si="55"/>
        <v>0</v>
      </c>
      <c r="CB37">
        <f t="shared" si="56"/>
        <v>1</v>
      </c>
      <c r="CC37">
        <f t="shared" si="57"/>
        <v>1</v>
      </c>
      <c r="CD37">
        <f t="shared" si="58"/>
        <v>0</v>
      </c>
      <c r="CE37">
        <f t="shared" si="59"/>
        <v>0</v>
      </c>
      <c r="CF37">
        <f t="shared" si="60"/>
        <v>0</v>
      </c>
      <c r="CG37">
        <f t="shared" si="61"/>
        <v>0</v>
      </c>
      <c r="CH37">
        <f t="shared" si="62"/>
        <v>0</v>
      </c>
      <c r="CI37">
        <f t="shared" si="63"/>
        <v>0</v>
      </c>
      <c r="CJ37">
        <f t="shared" si="64"/>
        <v>0</v>
      </c>
      <c r="CK37">
        <f t="shared" si="65"/>
        <v>0</v>
      </c>
      <c r="CL37">
        <f t="shared" si="66"/>
        <v>0</v>
      </c>
      <c r="CM37">
        <f t="shared" si="67"/>
        <v>0</v>
      </c>
      <c r="CN37">
        <f t="shared" si="68"/>
        <v>0</v>
      </c>
      <c r="CO37">
        <f t="shared" si="69"/>
        <v>0</v>
      </c>
      <c r="CP37">
        <f t="shared" si="70"/>
        <v>0</v>
      </c>
      <c r="CQ37">
        <f t="shared" si="71"/>
        <v>0</v>
      </c>
      <c r="CR37">
        <f t="shared" si="72"/>
        <v>0</v>
      </c>
      <c r="CS37">
        <f t="shared" si="73"/>
        <v>0</v>
      </c>
      <c r="CT37">
        <f t="shared" si="74"/>
        <v>0</v>
      </c>
      <c r="CU37">
        <f t="shared" si="75"/>
        <v>0</v>
      </c>
      <c r="CV37">
        <f t="shared" si="76"/>
        <v>0</v>
      </c>
      <c r="CW37">
        <f t="shared" si="77"/>
        <v>0</v>
      </c>
      <c r="CX37">
        <f t="shared" si="78"/>
        <v>0</v>
      </c>
      <c r="CY37">
        <f t="shared" si="79"/>
        <v>0</v>
      </c>
      <c r="CZ37">
        <f t="shared" si="80"/>
        <v>0</v>
      </c>
      <c r="DA37">
        <f t="shared" si="81"/>
        <v>0</v>
      </c>
    </row>
    <row r="38" spans="1:105">
      <c r="B38" s="102" t="s">
        <v>203</v>
      </c>
      <c r="C38" s="102"/>
      <c r="D38" s="102"/>
      <c r="F38" s="91" t="e">
        <f t="shared" ref="F38:F39" si="99">O120</f>
        <v>#DIV/0!</v>
      </c>
      <c r="G38" s="91" t="e">
        <f t="shared" ref="G38:G39" si="100">P120</f>
        <v>#DIV/0!</v>
      </c>
      <c r="H38" s="91" t="e">
        <f t="shared" ref="H38:H39" si="101">Q120</f>
        <v>#DIV/0!</v>
      </c>
      <c r="I38" s="19"/>
      <c r="J38" s="93" t="e">
        <f>AF48</f>
        <v>#DIV/0!</v>
      </c>
      <c r="K38" s="91" t="e">
        <f>V90</f>
        <v>#DIV/0!</v>
      </c>
      <c r="L38" s="91">
        <f>AJ47</f>
        <v>-0.33001498632886989</v>
      </c>
      <c r="N38" s="124"/>
      <c r="X38" s="124"/>
      <c r="AD38" s="33" t="s">
        <v>123</v>
      </c>
      <c r="AE38" s="33">
        <f>COS(RADIANS(I27))</f>
        <v>6.1919553109301959E-2</v>
      </c>
      <c r="AF38" s="33">
        <f>(COS(RADIANS(H27)))*(SIN(RADIANS(I27)))</f>
        <v>0.77565472985109196</v>
      </c>
      <c r="AG38" s="33">
        <f>(SIN(RADIANS(H27)))*(SIN(RADIANS(I27)))</f>
        <v>-0.62811281550560161</v>
      </c>
      <c r="AN38">
        <f t="shared" si="82"/>
        <v>-5.6107462282780324E-2</v>
      </c>
      <c r="AO38">
        <f t="shared" si="83"/>
        <v>0.4651013286897312</v>
      </c>
      <c r="AP38" s="118">
        <v>140</v>
      </c>
      <c r="AQ38" s="91">
        <f t="shared" si="84"/>
        <v>-0.99531217816126538</v>
      </c>
      <c r="AR38" s="91">
        <f t="shared" si="85"/>
        <v>-7.4087500319730951E-2</v>
      </c>
      <c r="AS38" s="91">
        <f t="shared" si="86"/>
        <v>6.2166794193132882E-2</v>
      </c>
      <c r="AT38" s="91">
        <f t="shared" si="94"/>
        <v>-1.4294634410269388E-2</v>
      </c>
      <c r="AU38" s="91">
        <f t="shared" si="87"/>
        <v>0.74481365568641889</v>
      </c>
      <c r="AV38" s="167">
        <f t="shared" si="88"/>
        <v>0.65877223965695819</v>
      </c>
      <c r="AW38" s="91">
        <v>15</v>
      </c>
      <c r="AX38" s="91">
        <f t="shared" si="89"/>
        <v>-1.4374399466221629E-2</v>
      </c>
      <c r="AY38" s="91">
        <f t="shared" si="39"/>
        <v>0.74896976777817958</v>
      </c>
      <c r="AZ38" s="91">
        <f t="shared" si="40"/>
        <v>0.66244823465255387</v>
      </c>
      <c r="BA38" s="118">
        <f t="shared" si="90"/>
        <v>90</v>
      </c>
      <c r="BB38" s="91">
        <f t="shared" si="41"/>
        <v>-9.6714362965784395E-2</v>
      </c>
      <c r="BC38" s="91">
        <f t="shared" si="42"/>
        <v>0.76245336324908342</v>
      </c>
      <c r="BD38" s="91">
        <f t="shared" si="43"/>
        <v>-0.63977433589218291</v>
      </c>
      <c r="BE38" s="91">
        <f t="shared" si="91"/>
        <v>0.14710972884076856</v>
      </c>
      <c r="BF38" s="91">
        <f t="shared" si="92"/>
        <v>7.8572736565315729E-2</v>
      </c>
      <c r="BG38" s="91">
        <f t="shared" si="93"/>
        <v>7.1400837733358591E-2</v>
      </c>
      <c r="BO38">
        <v>15</v>
      </c>
      <c r="BP38">
        <f t="shared" si="44"/>
        <v>0</v>
      </c>
      <c r="BQ38">
        <f t="shared" si="45"/>
        <v>0</v>
      </c>
      <c r="BR38">
        <f t="shared" si="46"/>
        <v>0</v>
      </c>
      <c r="BS38">
        <f t="shared" si="47"/>
        <v>0</v>
      </c>
      <c r="BT38">
        <f t="shared" si="48"/>
        <v>0</v>
      </c>
      <c r="BU38">
        <f t="shared" si="49"/>
        <v>0</v>
      </c>
      <c r="BV38">
        <f t="shared" si="50"/>
        <v>0</v>
      </c>
      <c r="BW38">
        <f t="shared" si="51"/>
        <v>0</v>
      </c>
      <c r="BX38">
        <f t="shared" si="52"/>
        <v>0</v>
      </c>
      <c r="BY38">
        <f t="shared" si="53"/>
        <v>0</v>
      </c>
      <c r="BZ38">
        <f t="shared" si="54"/>
        <v>0</v>
      </c>
      <c r="CA38">
        <f t="shared" si="55"/>
        <v>0</v>
      </c>
      <c r="CB38">
        <f t="shared" si="56"/>
        <v>0</v>
      </c>
      <c r="CC38">
        <f t="shared" si="57"/>
        <v>0</v>
      </c>
      <c r="CD38">
        <f t="shared" si="58"/>
        <v>1</v>
      </c>
      <c r="CE38">
        <f t="shared" si="59"/>
        <v>1</v>
      </c>
      <c r="CF38">
        <f t="shared" si="60"/>
        <v>0</v>
      </c>
      <c r="CG38">
        <f t="shared" si="61"/>
        <v>0</v>
      </c>
      <c r="CH38">
        <f t="shared" si="62"/>
        <v>0</v>
      </c>
      <c r="CI38">
        <f t="shared" si="63"/>
        <v>0</v>
      </c>
      <c r="CJ38">
        <f t="shared" si="64"/>
        <v>0</v>
      </c>
      <c r="CK38">
        <f t="shared" si="65"/>
        <v>0</v>
      </c>
      <c r="CL38">
        <f t="shared" si="66"/>
        <v>0</v>
      </c>
      <c r="CM38">
        <f t="shared" si="67"/>
        <v>0</v>
      </c>
      <c r="CN38">
        <f t="shared" si="68"/>
        <v>0</v>
      </c>
      <c r="CO38">
        <f t="shared" si="69"/>
        <v>0</v>
      </c>
      <c r="CP38">
        <f t="shared" si="70"/>
        <v>0</v>
      </c>
      <c r="CQ38">
        <f t="shared" si="71"/>
        <v>0</v>
      </c>
      <c r="CR38">
        <f t="shared" si="72"/>
        <v>0</v>
      </c>
      <c r="CS38">
        <f t="shared" si="73"/>
        <v>0</v>
      </c>
      <c r="CT38">
        <f t="shared" si="74"/>
        <v>0</v>
      </c>
      <c r="CU38">
        <f t="shared" si="75"/>
        <v>0</v>
      </c>
      <c r="CV38">
        <f t="shared" si="76"/>
        <v>0</v>
      </c>
      <c r="CW38">
        <f t="shared" si="77"/>
        <v>0</v>
      </c>
      <c r="CX38">
        <f t="shared" si="78"/>
        <v>0</v>
      </c>
      <c r="CY38">
        <f t="shared" si="79"/>
        <v>0</v>
      </c>
      <c r="CZ38">
        <f t="shared" si="80"/>
        <v>0</v>
      </c>
      <c r="DA38">
        <f t="shared" si="81"/>
        <v>0</v>
      </c>
    </row>
    <row r="39" spans="1:105">
      <c r="B39" s="40" t="s">
        <v>0</v>
      </c>
      <c r="C39" s="33" t="s">
        <v>1</v>
      </c>
      <c r="D39" s="33" t="s">
        <v>163</v>
      </c>
      <c r="F39" s="91" t="e">
        <f t="shared" si="99"/>
        <v>#DIV/0!</v>
      </c>
      <c r="G39" s="91" t="e">
        <f t="shared" si="100"/>
        <v>#DIV/0!</v>
      </c>
      <c r="H39" s="91" t="e">
        <f t="shared" si="101"/>
        <v>#DIV/0!</v>
      </c>
      <c r="I39" s="19"/>
      <c r="J39" s="93" t="e">
        <f>AG48</f>
        <v>#DIV/0!</v>
      </c>
      <c r="K39" s="91" t="e">
        <f>W90</f>
        <v>#DIV/0!</v>
      </c>
      <c r="L39" s="91">
        <f>AK47</f>
        <v>0.48723779314456167</v>
      </c>
      <c r="N39" s="124"/>
      <c r="O39" t="s">
        <v>237</v>
      </c>
      <c r="X39" s="124"/>
      <c r="AC39" s="33" t="s">
        <v>125</v>
      </c>
      <c r="AD39" s="83"/>
      <c r="AE39" s="33">
        <f>IF(AG38&lt;0,-AE38,AE38)</f>
        <v>-6.1919553109301959E-2</v>
      </c>
      <c r="AF39" s="33">
        <f>IF(AG38&lt;0,-AF38,AF38)</f>
        <v>-0.77565472985109196</v>
      </c>
      <c r="AG39" s="33">
        <f>IF(AG38&lt;0,-AG38,AG38)</f>
        <v>0.62811281550560161</v>
      </c>
      <c r="AH39" t="s">
        <v>926</v>
      </c>
      <c r="AI39">
        <f>IF($K$13="CCW",-AE39,AE39)</f>
        <v>6.1919553109301959E-2</v>
      </c>
      <c r="AJ39">
        <f>IF($K$13="CCW",-AF39,AF39)</f>
        <v>0.77565472985109196</v>
      </c>
      <c r="AK39">
        <f>IF($K$13="CCW",AG39,AG39)</f>
        <v>0.62811281550560161</v>
      </c>
      <c r="AL39">
        <f>AI39/(1+AK39)</f>
        <v>3.8031488063726825E-2</v>
      </c>
      <c r="AM39">
        <f>AJ39/(1+AK39)</f>
        <v>0.47641338024245983</v>
      </c>
      <c r="AN39">
        <f t="shared" si="82"/>
        <v>-0.12239434338391694</v>
      </c>
      <c r="AO39">
        <f t="shared" si="83"/>
        <v>0.57084525337652381</v>
      </c>
      <c r="AP39" s="118">
        <v>150</v>
      </c>
      <c r="AQ39" s="91">
        <f t="shared" si="84"/>
        <v>-0.98245039772550968</v>
      </c>
      <c r="AR39" s="91">
        <f t="shared" si="85"/>
        <v>-0.1615345535999676</v>
      </c>
      <c r="AS39" s="91">
        <f t="shared" si="86"/>
        <v>9.32620180043673E-2</v>
      </c>
      <c r="AT39" s="91">
        <f t="shared" si="94"/>
        <v>-5.9182218327232528E-2</v>
      </c>
      <c r="AU39" s="91">
        <f t="shared" si="87"/>
        <v>0.73488270733034944</v>
      </c>
      <c r="AV39" s="167">
        <f t="shared" si="88"/>
        <v>0.64941074018192402</v>
      </c>
      <c r="AW39" s="91">
        <v>16</v>
      </c>
      <c r="AX39" s="91">
        <f t="shared" si="89"/>
        <v>-6.0236879084779697E-2</v>
      </c>
      <c r="AY39" s="91">
        <f t="shared" si="39"/>
        <v>0.74797873473060494</v>
      </c>
      <c r="AZ39" s="91">
        <f t="shared" si="40"/>
        <v>0.66098360856297256</v>
      </c>
      <c r="BA39" s="118">
        <f t="shared" si="90"/>
        <v>90</v>
      </c>
      <c r="BB39" s="91">
        <f t="shared" si="41"/>
        <v>-0.18652403600873468</v>
      </c>
      <c r="BC39" s="91">
        <f t="shared" si="42"/>
        <v>0.85082700238841691</v>
      </c>
      <c r="BD39" s="91">
        <f t="shared" si="43"/>
        <v>-0.49122519886275479</v>
      </c>
      <c r="BE39" s="91">
        <f t="shared" si="91"/>
        <v>0.31172172325900538</v>
      </c>
      <c r="BF39" s="91">
        <f t="shared" si="92"/>
        <v>0.14440715849261737</v>
      </c>
      <c r="BG39" s="91">
        <f t="shared" si="93"/>
        <v>0.13175609883139974</v>
      </c>
      <c r="BO39">
        <v>16</v>
      </c>
      <c r="BP39">
        <f t="shared" si="44"/>
        <v>0</v>
      </c>
      <c r="BQ39">
        <f t="shared" si="45"/>
        <v>0</v>
      </c>
      <c r="BR39">
        <f t="shared" si="46"/>
        <v>0</v>
      </c>
      <c r="BS39">
        <f t="shared" si="47"/>
        <v>0</v>
      </c>
      <c r="BT39">
        <f t="shared" si="48"/>
        <v>0</v>
      </c>
      <c r="BU39">
        <f t="shared" si="49"/>
        <v>0</v>
      </c>
      <c r="BV39">
        <f t="shared" si="50"/>
        <v>0</v>
      </c>
      <c r="BW39">
        <f t="shared" si="51"/>
        <v>0</v>
      </c>
      <c r="BX39">
        <f t="shared" si="52"/>
        <v>0</v>
      </c>
      <c r="BY39">
        <f t="shared" si="53"/>
        <v>0</v>
      </c>
      <c r="BZ39">
        <f t="shared" si="54"/>
        <v>0</v>
      </c>
      <c r="CA39">
        <f t="shared" si="55"/>
        <v>0</v>
      </c>
      <c r="CB39">
        <f t="shared" si="56"/>
        <v>0</v>
      </c>
      <c r="CC39">
        <f t="shared" si="57"/>
        <v>0</v>
      </c>
      <c r="CD39">
        <f t="shared" si="58"/>
        <v>1</v>
      </c>
      <c r="CE39">
        <f t="shared" si="59"/>
        <v>1</v>
      </c>
      <c r="CF39">
        <f t="shared" si="60"/>
        <v>1</v>
      </c>
      <c r="CG39">
        <f t="shared" si="61"/>
        <v>0</v>
      </c>
      <c r="CH39">
        <f t="shared" si="62"/>
        <v>0</v>
      </c>
      <c r="CI39">
        <f t="shared" si="63"/>
        <v>0</v>
      </c>
      <c r="CJ39">
        <f t="shared" si="64"/>
        <v>0</v>
      </c>
      <c r="CK39">
        <f t="shared" si="65"/>
        <v>0</v>
      </c>
      <c r="CL39">
        <f t="shared" si="66"/>
        <v>0</v>
      </c>
      <c r="CM39">
        <f t="shared" si="67"/>
        <v>0</v>
      </c>
      <c r="CN39">
        <f t="shared" si="68"/>
        <v>0</v>
      </c>
      <c r="CO39">
        <f t="shared" si="69"/>
        <v>0</v>
      </c>
      <c r="CP39">
        <f t="shared" si="70"/>
        <v>0</v>
      </c>
      <c r="CQ39">
        <f t="shared" si="71"/>
        <v>0</v>
      </c>
      <c r="CR39">
        <f t="shared" si="72"/>
        <v>0</v>
      </c>
      <c r="CS39">
        <f t="shared" si="73"/>
        <v>0</v>
      </c>
      <c r="CT39">
        <f t="shared" si="74"/>
        <v>0</v>
      </c>
      <c r="CU39">
        <f t="shared" si="75"/>
        <v>0</v>
      </c>
      <c r="CV39">
        <f t="shared" si="76"/>
        <v>0</v>
      </c>
      <c r="CW39">
        <f t="shared" si="77"/>
        <v>0</v>
      </c>
      <c r="CX39">
        <f t="shared" si="78"/>
        <v>0</v>
      </c>
      <c r="CY39">
        <f t="shared" si="79"/>
        <v>0</v>
      </c>
      <c r="CZ39">
        <f t="shared" si="80"/>
        <v>0</v>
      </c>
      <c r="DA39">
        <f t="shared" si="81"/>
        <v>0</v>
      </c>
    </row>
    <row r="40" spans="1:105">
      <c r="B40" s="101" t="e">
        <f>SQRT(AC152^2+AC153^2+AC154^2)</f>
        <v>#VALUE!</v>
      </c>
      <c r="C40" s="101" t="e">
        <f>SQRT(AD152^2+AD153^2+AD154^2)</f>
        <v>#VALUE!</v>
      </c>
      <c r="D40" s="101" t="e">
        <f>SQRT(AE152^2+AE153^2+AE154^2)</f>
        <v>#VALUE!</v>
      </c>
      <c r="F40" s="19"/>
      <c r="G40" s="19"/>
      <c r="H40" s="101" t="s">
        <v>206</v>
      </c>
      <c r="I40" s="101"/>
      <c r="J40" s="130" t="e">
        <f>(DEGREES(ACOS((F37*J37+F38*J38+F39*J39)/((SQRT(F37^2+F38^2+F39^2))*(SQRT(J37^2+J38^2+J39^2))))))</f>
        <v>#DIV/0!</v>
      </c>
      <c r="K40" s="130" t="e">
        <f>DEGREES(ACOS((G37*K37+G38*K38+G39*K39)/((SQRT(G37^2+G38^2+G39^2))*(SQRT(K37^2+K38^2+K39^2)))))</f>
        <v>#DIV/0!</v>
      </c>
      <c r="L40" s="130" t="e">
        <f>DEGREES(ACOS((H37*L37+H38*L38+H39*L39)/((SQRT(H37^2+H38^2+H39^2))*(SQRT(L37^2+L38^2+L39^2)))))</f>
        <v>#DIV/0!</v>
      </c>
      <c r="N40" s="124"/>
      <c r="X40" s="124"/>
      <c r="AD40" s="33" t="s">
        <v>123</v>
      </c>
      <c r="AE40" s="33">
        <f>COS(RADIANS(I26))</f>
        <v>0.58707902805724066</v>
      </c>
      <c r="AF40" s="33">
        <f>(COS(RADIANS(H26)))*(SIN(RADIANS(I26)))</f>
        <v>-0.50945350058450456</v>
      </c>
      <c r="AG40" s="33">
        <f>(SIN(RADIANS(H26)))*(SIN(RADIANS(I26)))</f>
        <v>-0.62912267925863219</v>
      </c>
      <c r="AH40">
        <f>DEGREES(ACOS((AI39*AI41+AJ39*AJ41+AK39*AK41)/((SQRT((AI39^2)+(AJ39^2)+(AK39^2)))*(SQRT((AI41^2)+(AJ41^2)+(AK41^2))))))</f>
        <v>87.916743680518536</v>
      </c>
      <c r="AN40">
        <f t="shared" si="82"/>
        <v>-0.1945962630780719</v>
      </c>
      <c r="AO40">
        <f t="shared" si="83"/>
        <v>0.68226426422247</v>
      </c>
      <c r="AP40" s="118">
        <v>160</v>
      </c>
      <c r="AQ40" s="91">
        <f t="shared" si="84"/>
        <v>-0.96339687683745578</v>
      </c>
      <c r="AR40" s="91">
        <f t="shared" si="85"/>
        <v>-0.25191204642438236</v>
      </c>
      <c r="AS40" s="91">
        <f t="shared" si="86"/>
        <v>9.1688486551560949E-2</v>
      </c>
      <c r="AT40" s="91">
        <f t="shared" si="94"/>
        <v>-0.12791044543214009</v>
      </c>
      <c r="AU40" s="91">
        <f t="shared" si="87"/>
        <v>0.7206282259190665</v>
      </c>
      <c r="AV40" s="167">
        <f t="shared" si="88"/>
        <v>0.63591852860875919</v>
      </c>
      <c r="AW40" s="91">
        <v>17</v>
      </c>
      <c r="AX40" s="91">
        <f t="shared" si="89"/>
        <v>-0.13192544617969942</v>
      </c>
      <c r="AY40" s="91">
        <f t="shared" si="39"/>
        <v>0.74324813671683154</v>
      </c>
      <c r="AZ40" s="91">
        <f t="shared" si="40"/>
        <v>0.65587947362091259</v>
      </c>
      <c r="BA40" s="118">
        <f t="shared" si="90"/>
        <v>90</v>
      </c>
      <c r="BB40" s="91">
        <f t="shared" si="41"/>
        <v>-0.26807920042374789</v>
      </c>
      <c r="BC40" s="91">
        <f t="shared" si="42"/>
        <v>0.90529693605234773</v>
      </c>
      <c r="BD40" s="91">
        <f t="shared" si="43"/>
        <v>-0.32950113789544838</v>
      </c>
      <c r="BE40" s="91">
        <f t="shared" si="91"/>
        <v>0.45967207992797099</v>
      </c>
      <c r="BF40" s="91">
        <f t="shared" si="92"/>
        <v>0.20393313554776255</v>
      </c>
      <c r="BG40" s="91">
        <f t="shared" si="93"/>
        <v>0.18631656181474449</v>
      </c>
      <c r="BO40">
        <v>17</v>
      </c>
      <c r="BP40">
        <f t="shared" si="44"/>
        <v>0</v>
      </c>
      <c r="BQ40">
        <f t="shared" si="45"/>
        <v>0</v>
      </c>
      <c r="BR40">
        <f t="shared" si="46"/>
        <v>0</v>
      </c>
      <c r="BS40">
        <f t="shared" si="47"/>
        <v>0</v>
      </c>
      <c r="BT40">
        <f t="shared" si="48"/>
        <v>0</v>
      </c>
      <c r="BU40">
        <f t="shared" si="49"/>
        <v>0</v>
      </c>
      <c r="BV40">
        <f t="shared" si="50"/>
        <v>0</v>
      </c>
      <c r="BW40">
        <f t="shared" si="51"/>
        <v>0</v>
      </c>
      <c r="BX40">
        <f t="shared" si="52"/>
        <v>0</v>
      </c>
      <c r="BY40">
        <f t="shared" si="53"/>
        <v>0</v>
      </c>
      <c r="BZ40">
        <f t="shared" si="54"/>
        <v>0</v>
      </c>
      <c r="CA40">
        <f t="shared" si="55"/>
        <v>0</v>
      </c>
      <c r="CB40">
        <f t="shared" si="56"/>
        <v>0</v>
      </c>
      <c r="CC40">
        <f t="shared" si="57"/>
        <v>0</v>
      </c>
      <c r="CD40">
        <f t="shared" si="58"/>
        <v>0</v>
      </c>
      <c r="CE40">
        <f t="shared" si="59"/>
        <v>1</v>
      </c>
      <c r="CF40">
        <f t="shared" si="60"/>
        <v>1</v>
      </c>
      <c r="CG40">
        <f t="shared" si="61"/>
        <v>1</v>
      </c>
      <c r="CH40">
        <f t="shared" si="62"/>
        <v>0</v>
      </c>
      <c r="CI40">
        <f t="shared" si="63"/>
        <v>0</v>
      </c>
      <c r="CJ40">
        <f t="shared" si="64"/>
        <v>0</v>
      </c>
      <c r="CK40">
        <f t="shared" si="65"/>
        <v>0</v>
      </c>
      <c r="CL40">
        <f t="shared" si="66"/>
        <v>0</v>
      </c>
      <c r="CM40">
        <f t="shared" si="67"/>
        <v>0</v>
      </c>
      <c r="CN40">
        <f t="shared" si="68"/>
        <v>0</v>
      </c>
      <c r="CO40">
        <f t="shared" si="69"/>
        <v>0</v>
      </c>
      <c r="CP40">
        <f t="shared" si="70"/>
        <v>0</v>
      </c>
      <c r="CQ40">
        <f t="shared" si="71"/>
        <v>0</v>
      </c>
      <c r="CR40">
        <f t="shared" si="72"/>
        <v>0</v>
      </c>
      <c r="CS40">
        <f t="shared" si="73"/>
        <v>0</v>
      </c>
      <c r="CT40">
        <f t="shared" si="74"/>
        <v>0</v>
      </c>
      <c r="CU40">
        <f t="shared" si="75"/>
        <v>0</v>
      </c>
      <c r="CV40">
        <f t="shared" si="76"/>
        <v>0</v>
      </c>
      <c r="CW40">
        <f t="shared" si="77"/>
        <v>0</v>
      </c>
      <c r="CX40">
        <f t="shared" si="78"/>
        <v>0</v>
      </c>
      <c r="CY40">
        <f t="shared" si="79"/>
        <v>0</v>
      </c>
      <c r="CZ40">
        <f t="shared" si="80"/>
        <v>0</v>
      </c>
      <c r="DA40">
        <f t="shared" si="81"/>
        <v>0</v>
      </c>
    </row>
    <row r="41" spans="1:105">
      <c r="A41" s="132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3"/>
      <c r="O41" s="132"/>
      <c r="P41" s="132"/>
      <c r="Q41" s="132"/>
      <c r="R41" s="131"/>
      <c r="S41" s="132"/>
      <c r="T41" s="132"/>
      <c r="U41" s="132"/>
      <c r="V41" s="132"/>
      <c r="W41" s="132"/>
      <c r="X41" s="134"/>
      <c r="AC41" s="33" t="s">
        <v>125</v>
      </c>
      <c r="AD41" s="83"/>
      <c r="AE41" s="33">
        <f>IF(AG40&lt;0,-AE40,AE40)</f>
        <v>-0.58707902805724066</v>
      </c>
      <c r="AF41" s="33">
        <f>IF(AG40&lt;0,-AF40,AF40)</f>
        <v>0.50945350058450456</v>
      </c>
      <c r="AG41" s="33">
        <f>IF(AG40&lt;0,-AG40,AG40)</f>
        <v>0.62912267925863219</v>
      </c>
      <c r="AI41">
        <f>IF($K$13="CCW",-AE41,AE41)</f>
        <v>0.58707902805724066</v>
      </c>
      <c r="AJ41">
        <f>IF($K$13="CCW",-AF41,AF41)</f>
        <v>-0.50945350058450456</v>
      </c>
      <c r="AK41">
        <f>IF($K$13="CCW",AG41,AG41)</f>
        <v>0.62912267925863219</v>
      </c>
      <c r="AL41">
        <f>AI41/(1+AK41)</f>
        <v>0.36036514347980458</v>
      </c>
      <c r="AM41">
        <f>AJ41/(1+AK41)</f>
        <v>-0.31271647437646777</v>
      </c>
      <c r="AN41">
        <f t="shared" si="82"/>
        <v>-0.27995646707359334</v>
      </c>
      <c r="AO41">
        <f t="shared" si="83"/>
        <v>0.79974452316276035</v>
      </c>
      <c r="AP41" s="118">
        <v>170</v>
      </c>
      <c r="AQ41" s="91">
        <f t="shared" si="84"/>
        <v>-0.94234983075993217</v>
      </c>
      <c r="AR41" s="91">
        <f t="shared" si="85"/>
        <v>-0.32954557029776338</v>
      </c>
      <c r="AS41" s="91">
        <f t="shared" si="86"/>
        <v>5.8107775416453789E-2</v>
      </c>
      <c r="AT41" s="91">
        <f t="shared" si="94"/>
        <v>-0.20830206563731879</v>
      </c>
      <c r="AU41" s="91">
        <f t="shared" si="87"/>
        <v>0.70518799335223026</v>
      </c>
      <c r="AV41" s="167">
        <f t="shared" si="88"/>
        <v>0.62122775957970833</v>
      </c>
      <c r="AW41" s="91">
        <v>18</v>
      </c>
      <c r="AX41" s="91">
        <f t="shared" si="89"/>
        <v>-0.21639466105720853</v>
      </c>
      <c r="AY41" s="91">
        <f t="shared" si="39"/>
        <v>0.73258475059370565</v>
      </c>
      <c r="AZ41" s="91">
        <f t="shared" si="40"/>
        <v>0.64536263748647082</v>
      </c>
      <c r="BA41" s="118">
        <f t="shared" si="90"/>
        <v>90</v>
      </c>
      <c r="BB41" s="91">
        <f t="shared" si="41"/>
        <v>-0.33462934190941351</v>
      </c>
      <c r="BC41" s="91">
        <f t="shared" si="42"/>
        <v>0.92803341938212336</v>
      </c>
      <c r="BD41" s="91">
        <f t="shared" si="43"/>
        <v>-0.16363733083620238</v>
      </c>
      <c r="BE41" s="91">
        <f t="shared" si="91"/>
        <v>0.58659953481727156</v>
      </c>
      <c r="BF41" s="91">
        <f t="shared" si="92"/>
        <v>0.25218179451319944</v>
      </c>
      <c r="BG41" s="91">
        <f t="shared" si="93"/>
        <v>0.2306302392912376</v>
      </c>
      <c r="BO41">
        <v>18</v>
      </c>
      <c r="BP41">
        <f t="shared" si="44"/>
        <v>0</v>
      </c>
      <c r="BQ41">
        <f t="shared" si="45"/>
        <v>0</v>
      </c>
      <c r="BR41">
        <f t="shared" si="46"/>
        <v>0</v>
      </c>
      <c r="BS41">
        <f t="shared" si="47"/>
        <v>0</v>
      </c>
      <c r="BT41">
        <f t="shared" si="48"/>
        <v>0</v>
      </c>
      <c r="BU41">
        <f t="shared" si="49"/>
        <v>0</v>
      </c>
      <c r="BV41">
        <f t="shared" si="50"/>
        <v>0</v>
      </c>
      <c r="BW41">
        <f t="shared" si="51"/>
        <v>0</v>
      </c>
      <c r="BX41">
        <f t="shared" si="52"/>
        <v>0</v>
      </c>
      <c r="BY41">
        <f t="shared" si="53"/>
        <v>0</v>
      </c>
      <c r="BZ41">
        <f t="shared" si="54"/>
        <v>0</v>
      </c>
      <c r="CA41">
        <f t="shared" si="55"/>
        <v>0</v>
      </c>
      <c r="CB41">
        <f t="shared" si="56"/>
        <v>0</v>
      </c>
      <c r="CC41">
        <f t="shared" si="57"/>
        <v>0</v>
      </c>
      <c r="CD41">
        <f t="shared" si="58"/>
        <v>0</v>
      </c>
      <c r="CE41">
        <f t="shared" si="59"/>
        <v>0</v>
      </c>
      <c r="CF41">
        <f t="shared" si="60"/>
        <v>1</v>
      </c>
      <c r="CG41">
        <f t="shared" si="61"/>
        <v>1</v>
      </c>
      <c r="CH41">
        <f t="shared" si="62"/>
        <v>1</v>
      </c>
      <c r="CI41">
        <f t="shared" si="63"/>
        <v>0</v>
      </c>
      <c r="CJ41">
        <f t="shared" si="64"/>
        <v>0</v>
      </c>
      <c r="CK41">
        <f t="shared" si="65"/>
        <v>0</v>
      </c>
      <c r="CL41">
        <f t="shared" si="66"/>
        <v>0</v>
      </c>
      <c r="CM41">
        <f t="shared" si="67"/>
        <v>0</v>
      </c>
      <c r="CN41">
        <f t="shared" si="68"/>
        <v>0</v>
      </c>
      <c r="CO41">
        <f t="shared" si="69"/>
        <v>0</v>
      </c>
      <c r="CP41">
        <f t="shared" si="70"/>
        <v>0</v>
      </c>
      <c r="CQ41">
        <f t="shared" si="71"/>
        <v>0</v>
      </c>
      <c r="CR41">
        <f t="shared" si="72"/>
        <v>0</v>
      </c>
      <c r="CS41">
        <f t="shared" si="73"/>
        <v>0</v>
      </c>
      <c r="CT41">
        <f t="shared" si="74"/>
        <v>0</v>
      </c>
      <c r="CU41">
        <f t="shared" si="75"/>
        <v>0</v>
      </c>
      <c r="CV41">
        <f t="shared" si="76"/>
        <v>0</v>
      </c>
      <c r="CW41">
        <f t="shared" si="77"/>
        <v>0</v>
      </c>
      <c r="CX41">
        <f t="shared" si="78"/>
        <v>0</v>
      </c>
      <c r="CY41">
        <f t="shared" si="79"/>
        <v>0</v>
      </c>
      <c r="CZ41">
        <f t="shared" si="80"/>
        <v>0</v>
      </c>
      <c r="DA41">
        <f t="shared" si="81"/>
        <v>0</v>
      </c>
    </row>
    <row r="42" spans="1:105">
      <c r="A42" s="111" t="s">
        <v>240</v>
      </c>
      <c r="B42" s="111" t="s">
        <v>239</v>
      </c>
      <c r="F42" t="s">
        <v>245</v>
      </c>
      <c r="G42" t="s">
        <v>246</v>
      </c>
      <c r="I42" t="s">
        <v>247</v>
      </c>
      <c r="O42" t="s">
        <v>249</v>
      </c>
      <c r="R42" s="124"/>
      <c r="S42" s="2"/>
      <c r="T42" s="2"/>
      <c r="U42" s="2"/>
      <c r="V42" s="2"/>
      <c r="W42" s="2"/>
      <c r="X42" s="2"/>
      <c r="Y42" s="2"/>
      <c r="Z42" s="2"/>
      <c r="AA42" s="2"/>
      <c r="AB42" s="2"/>
      <c r="AC42" s="33" t="s">
        <v>124</v>
      </c>
      <c r="AD42" s="83"/>
      <c r="AE42" s="33">
        <f>AF39*AG41-AG39*AF41</f>
        <v>-0.80797625444486731</v>
      </c>
      <c r="AF42" s="33">
        <f>AG39*AE41-AE39*AG41</f>
        <v>-0.32979686608670428</v>
      </c>
      <c r="AG42" s="33">
        <f>AE39*AF41-AF39*AE41</f>
        <v>-0.48691575799514264</v>
      </c>
      <c r="AN42">
        <f t="shared" si="82"/>
        <v>-0.38653041922719855</v>
      </c>
      <c r="AO42">
        <f t="shared" si="83"/>
        <v>0.92227664115411589</v>
      </c>
      <c r="AP42" s="118">
        <v>180</v>
      </c>
      <c r="AQ42" s="91">
        <f t="shared" si="84"/>
        <v>-0.92554050401756638</v>
      </c>
      <c r="AR42" s="91">
        <f t="shared" si="85"/>
        <v>-0.37864861735243288</v>
      </c>
      <c r="AS42" s="91">
        <f t="shared" si="86"/>
        <v>6.6086651534448497E-9</v>
      </c>
      <c r="AT42" s="91">
        <f t="shared" si="94"/>
        <v>-0.28357797785698002</v>
      </c>
      <c r="AU42" s="91">
        <f t="shared" si="87"/>
        <v>0.69315691793086964</v>
      </c>
      <c r="AV42" s="167">
        <f t="shared" si="88"/>
        <v>0.60961872767851844</v>
      </c>
      <c r="AW42" s="91">
        <v>19</v>
      </c>
      <c r="AX42" s="91">
        <f t="shared" si="89"/>
        <v>-0.29365939196262225</v>
      </c>
      <c r="AY42" s="91">
        <f t="shared" si="39"/>
        <v>0.7177991767644385</v>
      </c>
      <c r="AZ42" s="91">
        <f t="shared" si="40"/>
        <v>0.63129113992550001</v>
      </c>
      <c r="BA42" s="118">
        <f t="shared" si="90"/>
        <v>90</v>
      </c>
      <c r="BB42" s="91">
        <f t="shared" si="41"/>
        <v>-0.37864861735243299</v>
      </c>
      <c r="BC42" s="91">
        <f t="shared" si="42"/>
        <v>0.92554050401756627</v>
      </c>
      <c r="BD42" s="91">
        <f t="shared" si="43"/>
        <v>-1.6153729332938691E-8</v>
      </c>
      <c r="BE42" s="91">
        <f t="shared" si="91"/>
        <v>0.69315690729101542</v>
      </c>
      <c r="BF42" s="91">
        <f t="shared" si="92"/>
        <v>0.28357798239087462</v>
      </c>
      <c r="BG42" s="91">
        <f t="shared" si="93"/>
        <v>0.25977301994495677</v>
      </c>
      <c r="BO42">
        <v>19</v>
      </c>
      <c r="BP42">
        <f t="shared" si="44"/>
        <v>0</v>
      </c>
      <c r="BQ42">
        <f t="shared" si="45"/>
        <v>0</v>
      </c>
      <c r="BR42">
        <f t="shared" si="46"/>
        <v>0</v>
      </c>
      <c r="BS42">
        <f t="shared" si="47"/>
        <v>0</v>
      </c>
      <c r="BT42">
        <f t="shared" si="48"/>
        <v>0</v>
      </c>
      <c r="BU42">
        <f t="shared" si="49"/>
        <v>0</v>
      </c>
      <c r="BV42">
        <f t="shared" si="50"/>
        <v>0</v>
      </c>
      <c r="BW42">
        <f t="shared" si="51"/>
        <v>0</v>
      </c>
      <c r="BX42">
        <f t="shared" si="52"/>
        <v>0</v>
      </c>
      <c r="BY42">
        <f t="shared" si="53"/>
        <v>0</v>
      </c>
      <c r="BZ42">
        <f t="shared" si="54"/>
        <v>0</v>
      </c>
      <c r="CA42">
        <f t="shared" si="55"/>
        <v>0</v>
      </c>
      <c r="CB42">
        <f t="shared" si="56"/>
        <v>0</v>
      </c>
      <c r="CC42">
        <f t="shared" si="57"/>
        <v>0</v>
      </c>
      <c r="CD42">
        <f t="shared" si="58"/>
        <v>0</v>
      </c>
      <c r="CE42">
        <f t="shared" si="59"/>
        <v>0</v>
      </c>
      <c r="CF42">
        <f t="shared" si="60"/>
        <v>0</v>
      </c>
      <c r="CG42">
        <f t="shared" si="61"/>
        <v>1</v>
      </c>
      <c r="CH42">
        <f t="shared" si="62"/>
        <v>1</v>
      </c>
      <c r="CI42">
        <f t="shared" si="63"/>
        <v>0</v>
      </c>
      <c r="CJ42">
        <f t="shared" si="64"/>
        <v>0</v>
      </c>
      <c r="CK42">
        <f t="shared" si="65"/>
        <v>0</v>
      </c>
      <c r="CL42">
        <f t="shared" si="66"/>
        <v>0</v>
      </c>
      <c r="CM42">
        <f t="shared" si="67"/>
        <v>0</v>
      </c>
      <c r="CN42">
        <f t="shared" si="68"/>
        <v>0</v>
      </c>
      <c r="CO42">
        <f t="shared" si="69"/>
        <v>0</v>
      </c>
      <c r="CP42">
        <f t="shared" si="70"/>
        <v>0</v>
      </c>
      <c r="CQ42">
        <f t="shared" si="71"/>
        <v>0</v>
      </c>
      <c r="CR42">
        <f t="shared" si="72"/>
        <v>0</v>
      </c>
      <c r="CS42">
        <f t="shared" si="73"/>
        <v>0</v>
      </c>
      <c r="CT42">
        <f t="shared" si="74"/>
        <v>0</v>
      </c>
      <c r="CU42">
        <f t="shared" si="75"/>
        <v>0</v>
      </c>
      <c r="CV42">
        <f t="shared" si="76"/>
        <v>0</v>
      </c>
      <c r="CW42">
        <f t="shared" si="77"/>
        <v>0</v>
      </c>
      <c r="CX42">
        <f t="shared" si="78"/>
        <v>0</v>
      </c>
      <c r="CY42">
        <f t="shared" si="79"/>
        <v>0</v>
      </c>
      <c r="CZ42">
        <f t="shared" si="80"/>
        <v>0</v>
      </c>
      <c r="DA42">
        <f t="shared" si="81"/>
        <v>0</v>
      </c>
    </row>
    <row r="43" spans="1:105">
      <c r="A43" s="23"/>
      <c r="B43" s="23">
        <v>0</v>
      </c>
      <c r="F43">
        <v>1</v>
      </c>
      <c r="G43">
        <v>0</v>
      </c>
      <c r="I43">
        <f t="array" ref="I43">(G43^2)*(1-COS(RADIANS(A43)))+(COS(RADIANS(A43)))</f>
        <v>1</v>
      </c>
      <c r="J43">
        <f>(G43*G44)*(1-COS(RADIANS(A43)))-G45*(SIN(RADIANS(A43)))</f>
        <v>0</v>
      </c>
      <c r="K43">
        <f>(G43*G45)*(1-COS(RADIANS(A43)))+G44*(SIN(RADIANS(A43)))</f>
        <v>0</v>
      </c>
      <c r="O43">
        <f t="array" ref="O43">(F43^2)*(1-COS(RADIANS(B43)))+(COS(RADIANS(B43)))</f>
        <v>1</v>
      </c>
      <c r="P43">
        <f>(F43*F44)*(1-COS(RADIANS(B43)))-F45*(SIN(RADIANS(B43)))</f>
        <v>0</v>
      </c>
      <c r="Q43">
        <f>(F43*F45)*(1-COS(RADIANS(B43)))+F44*(SIN(RADIANS(B43)))</f>
        <v>0</v>
      </c>
      <c r="R43" s="124"/>
      <c r="S43" s="2"/>
      <c r="T43" s="2"/>
      <c r="U43" s="2"/>
      <c r="V43" s="2"/>
      <c r="W43" s="2"/>
      <c r="X43" s="2"/>
      <c r="Y43" s="2"/>
      <c r="Z43" s="2"/>
      <c r="AA43" s="2"/>
      <c r="AB43" s="2"/>
      <c r="AC43" s="33" t="s">
        <v>120</v>
      </c>
      <c r="AD43" s="83"/>
      <c r="AE43" s="33">
        <f>AE42/(SQRT(($AE$42^2)+($AF$42^2)+($AG$42^2)))</f>
        <v>-0.8085106317977353</v>
      </c>
      <c r="AF43" s="33">
        <f>AF42/(SQRT(($AE$42^2)+($AF$42^2)+($AG$42^2)))</f>
        <v>-0.33001498632886989</v>
      </c>
      <c r="AG43" s="33">
        <f>AG42/(SQRT(($AE$42^2)+($AF$42^2)+($AG$42^2)))</f>
        <v>-0.48723779314456167</v>
      </c>
      <c r="AM43">
        <v>1</v>
      </c>
      <c r="AN43">
        <f>BL201/(1+BN201)</f>
        <v>-0.9222766534889052</v>
      </c>
      <c r="AO43">
        <f>BM201/(1+BN201)</f>
        <v>-0.38653043126561371</v>
      </c>
      <c r="AW43" s="91">
        <v>20</v>
      </c>
      <c r="AX43" s="91">
        <f t="shared" ref="AX43:AX61" si="102">BE24/(SQRT((BE24^2)+(BF24^2)+(BG24^2)))</f>
        <v>0.87443104152654316</v>
      </c>
      <c r="AY43" s="91">
        <f t="shared" ref="AY43:AY61" si="103">BF24/(SQRT((BE24^2)+(BF24^2)+(BG24^2)))</f>
        <v>0.35773918413499495</v>
      </c>
      <c r="AZ43" s="91">
        <f t="shared" ref="AZ43:AZ61" si="104">BG24/(SQRT((BE24^2)+(BF24^2)+(BG24^2)))</f>
        <v>0.32770875751073997</v>
      </c>
      <c r="BA43" s="118">
        <f t="shared" ref="BA43:BA61" si="105">(DEGREES(ACOS(($AU$22*AX43+$AV$22*AY43+$AW$22*AZ43)/((SQRT($AU$22^2+$AV$22^2+$AW$22^2))*(SQRT(AX43^2+AY43^2+AZ43^2))))))</f>
        <v>90</v>
      </c>
      <c r="BB43" s="19"/>
      <c r="BC43" s="19"/>
      <c r="BO43">
        <v>20</v>
      </c>
      <c r="BP43">
        <f t="shared" si="44"/>
        <v>0</v>
      </c>
      <c r="BQ43">
        <f t="shared" si="45"/>
        <v>0</v>
      </c>
      <c r="BR43">
        <f t="shared" si="46"/>
        <v>0</v>
      </c>
      <c r="BS43">
        <f t="shared" si="47"/>
        <v>0</v>
      </c>
      <c r="BT43">
        <f t="shared" si="48"/>
        <v>0</v>
      </c>
      <c r="BU43">
        <f t="shared" si="49"/>
        <v>0</v>
      </c>
      <c r="BV43">
        <f t="shared" si="50"/>
        <v>0</v>
      </c>
      <c r="BW43">
        <f t="shared" si="51"/>
        <v>0</v>
      </c>
      <c r="BX43">
        <f t="shared" si="52"/>
        <v>0</v>
      </c>
      <c r="BY43">
        <f t="shared" si="53"/>
        <v>0</v>
      </c>
      <c r="BZ43">
        <f t="shared" si="54"/>
        <v>0</v>
      </c>
      <c r="CA43">
        <f t="shared" si="55"/>
        <v>0</v>
      </c>
      <c r="CB43">
        <f t="shared" si="56"/>
        <v>0</v>
      </c>
      <c r="CC43">
        <f t="shared" si="57"/>
        <v>0</v>
      </c>
      <c r="CD43">
        <f t="shared" si="58"/>
        <v>0</v>
      </c>
      <c r="CE43">
        <f t="shared" si="59"/>
        <v>0</v>
      </c>
      <c r="CF43">
        <f t="shared" si="60"/>
        <v>0</v>
      </c>
      <c r="CG43">
        <f t="shared" si="61"/>
        <v>0</v>
      </c>
      <c r="CH43">
        <f t="shared" si="62"/>
        <v>0</v>
      </c>
      <c r="CI43">
        <f t="shared" si="63"/>
        <v>1</v>
      </c>
      <c r="CJ43">
        <f t="shared" si="64"/>
        <v>1</v>
      </c>
      <c r="CK43">
        <f t="shared" si="65"/>
        <v>1</v>
      </c>
      <c r="CL43">
        <f t="shared" si="66"/>
        <v>1</v>
      </c>
      <c r="CM43">
        <f t="shared" si="67"/>
        <v>0</v>
      </c>
      <c r="CN43">
        <f t="shared" si="68"/>
        <v>0</v>
      </c>
      <c r="CO43">
        <f t="shared" si="69"/>
        <v>0</v>
      </c>
      <c r="CP43">
        <f t="shared" si="70"/>
        <v>0</v>
      </c>
      <c r="CQ43">
        <f t="shared" si="71"/>
        <v>0</v>
      </c>
      <c r="CR43">
        <f t="shared" si="72"/>
        <v>0</v>
      </c>
      <c r="CS43">
        <f t="shared" si="73"/>
        <v>0</v>
      </c>
      <c r="CT43">
        <f t="shared" si="74"/>
        <v>0</v>
      </c>
      <c r="CU43">
        <f t="shared" si="75"/>
        <v>0</v>
      </c>
      <c r="CV43">
        <f t="shared" si="76"/>
        <v>0</v>
      </c>
      <c r="CW43">
        <f t="shared" si="77"/>
        <v>0</v>
      </c>
      <c r="CX43">
        <f t="shared" si="78"/>
        <v>1</v>
      </c>
      <c r="CY43">
        <f t="shared" si="79"/>
        <v>1</v>
      </c>
      <c r="CZ43">
        <f t="shared" si="80"/>
        <v>1</v>
      </c>
      <c r="DA43">
        <f t="shared" si="81"/>
        <v>1</v>
      </c>
    </row>
    <row r="44" spans="1:105">
      <c r="B44" s="16"/>
      <c r="F44">
        <v>0</v>
      </c>
      <c r="G44">
        <v>0</v>
      </c>
      <c r="I44">
        <f>(G43*G44)*(1-COS(RADIANS(A43)))+G45*(SIN(RADIANS(A43)))</f>
        <v>0</v>
      </c>
      <c r="J44">
        <f>(G44^2)*(1-COS(RADIANS(A43)))+(COS(RADIANS(A43)))</f>
        <v>1</v>
      </c>
      <c r="K44">
        <f>(G44*G45)*(1-COS(RADIANS(A43)))-G43*(SIN(RADIANS(A43)))</f>
        <v>0</v>
      </c>
      <c r="O44">
        <f>(F43*F44)*(1-COS(RADIANS(B43)))+F45*(SIN(RADIANS(B43)))</f>
        <v>0</v>
      </c>
      <c r="P44">
        <f>(F44^2)*(1-COS(RADIANS(B43)))+(COS(RADIANS(B43)))</f>
        <v>1</v>
      </c>
      <c r="Q44">
        <f>(F44*F45)*(1-COS(RADIANS(B43)))-F43*(SIN(RADIANS(B43)))</f>
        <v>0</v>
      </c>
      <c r="R44" s="124"/>
      <c r="S44" s="2"/>
      <c r="T44" s="2"/>
      <c r="U44" s="2"/>
      <c r="V44" s="2"/>
      <c r="W44" s="2"/>
      <c r="X44" s="2"/>
      <c r="Y44" s="2"/>
      <c r="Z44" s="2"/>
      <c r="AA44" s="2"/>
      <c r="AB44" s="2"/>
      <c r="AC44" s="33" t="s">
        <v>121</v>
      </c>
      <c r="AD44" s="33"/>
      <c r="AE44" s="33">
        <f>IF(AG43&lt;0,-AE43,AE43)</f>
        <v>0.8085106317977353</v>
      </c>
      <c r="AF44" s="33">
        <f>IF(AG43&lt;0,-AF43,AF43)</f>
        <v>0.33001498632886989</v>
      </c>
      <c r="AG44" s="33">
        <f>IF(AG43&lt;0,-AG43,AG43)</f>
        <v>0.48723779314456167</v>
      </c>
      <c r="AI44">
        <f>IF(OR($F$13="CCW",$F$13="CW"),AE44,"?")</f>
        <v>0.8085106317977353</v>
      </c>
      <c r="AJ44">
        <f>IF(OR($F$13="CCW",$F$13="CW"),AF44,"?")</f>
        <v>0.33001498632886989</v>
      </c>
      <c r="AK44">
        <f>IF(OR($F$13="CCW",$F$13="CW"),AG44,"?")</f>
        <v>0.48723779314456167</v>
      </c>
      <c r="AN44">
        <f t="shared" ref="AN44:AN61" si="106">BL202/(1+BN202)</f>
        <v>-0.83329520931276591</v>
      </c>
      <c r="AO44">
        <f t="shared" ref="AO44:AO61" si="107">BM202/(1+BN202)</f>
        <v>-0.40394045613609669</v>
      </c>
      <c r="AT44" s="160"/>
      <c r="AU44" s="160"/>
      <c r="AV44" s="160"/>
      <c r="AW44" s="91">
        <v>21</v>
      </c>
      <c r="AX44" s="91">
        <f t="shared" si="102"/>
        <v>0.86720850334460542</v>
      </c>
      <c r="AY44" s="91">
        <f t="shared" si="103"/>
        <v>0.36737055641629202</v>
      </c>
      <c r="AZ44" s="91">
        <f t="shared" si="104"/>
        <v>0.33613730231141192</v>
      </c>
      <c r="BA44" s="118">
        <f t="shared" si="105"/>
        <v>90</v>
      </c>
      <c r="BB44" s="19"/>
      <c r="BC44" s="19"/>
      <c r="BO44">
        <v>21</v>
      </c>
      <c r="BP44">
        <f t="shared" si="44"/>
        <v>0</v>
      </c>
      <c r="BQ44">
        <f t="shared" si="45"/>
        <v>0</v>
      </c>
      <c r="BR44">
        <f t="shared" si="46"/>
        <v>0</v>
      </c>
      <c r="BS44">
        <f t="shared" si="47"/>
        <v>0</v>
      </c>
      <c r="BT44">
        <f t="shared" si="48"/>
        <v>0</v>
      </c>
      <c r="BU44">
        <f t="shared" si="49"/>
        <v>0</v>
      </c>
      <c r="BV44">
        <f t="shared" si="50"/>
        <v>0</v>
      </c>
      <c r="BW44">
        <f t="shared" si="51"/>
        <v>0</v>
      </c>
      <c r="BX44">
        <f t="shared" si="52"/>
        <v>0</v>
      </c>
      <c r="BY44">
        <f t="shared" si="53"/>
        <v>0</v>
      </c>
      <c r="BZ44">
        <f t="shared" si="54"/>
        <v>0</v>
      </c>
      <c r="CA44">
        <f t="shared" si="55"/>
        <v>0</v>
      </c>
      <c r="CB44">
        <f t="shared" si="56"/>
        <v>0</v>
      </c>
      <c r="CC44">
        <f t="shared" si="57"/>
        <v>0</v>
      </c>
      <c r="CD44">
        <f t="shared" si="58"/>
        <v>0</v>
      </c>
      <c r="CE44">
        <f t="shared" si="59"/>
        <v>0</v>
      </c>
      <c r="CF44">
        <f t="shared" si="60"/>
        <v>0</v>
      </c>
      <c r="CG44">
        <f t="shared" si="61"/>
        <v>0</v>
      </c>
      <c r="CH44">
        <f t="shared" si="62"/>
        <v>0</v>
      </c>
      <c r="CI44">
        <f t="shared" si="63"/>
        <v>1</v>
      </c>
      <c r="CJ44">
        <f t="shared" si="64"/>
        <v>1</v>
      </c>
      <c r="CK44">
        <f t="shared" si="65"/>
        <v>1</v>
      </c>
      <c r="CL44">
        <f t="shared" si="66"/>
        <v>1</v>
      </c>
      <c r="CM44">
        <f t="shared" si="67"/>
        <v>1</v>
      </c>
      <c r="CN44">
        <f t="shared" si="68"/>
        <v>0</v>
      </c>
      <c r="CO44">
        <f t="shared" si="69"/>
        <v>0</v>
      </c>
      <c r="CP44">
        <f t="shared" si="70"/>
        <v>0</v>
      </c>
      <c r="CQ44">
        <f t="shared" si="71"/>
        <v>0</v>
      </c>
      <c r="CR44">
        <f t="shared" si="72"/>
        <v>0</v>
      </c>
      <c r="CS44">
        <f t="shared" si="73"/>
        <v>0</v>
      </c>
      <c r="CT44">
        <f t="shared" si="74"/>
        <v>0</v>
      </c>
      <c r="CU44">
        <f t="shared" si="75"/>
        <v>0</v>
      </c>
      <c r="CV44">
        <f t="shared" si="76"/>
        <v>0</v>
      </c>
      <c r="CW44">
        <f t="shared" si="77"/>
        <v>0</v>
      </c>
      <c r="CX44">
        <f t="shared" si="78"/>
        <v>1</v>
      </c>
      <c r="CY44">
        <f t="shared" si="79"/>
        <v>1</v>
      </c>
      <c r="CZ44">
        <f t="shared" si="80"/>
        <v>1</v>
      </c>
      <c r="DA44">
        <f t="shared" si="81"/>
        <v>1</v>
      </c>
    </row>
    <row r="45" spans="1:105">
      <c r="F45">
        <v>0</v>
      </c>
      <c r="G45">
        <v>1</v>
      </c>
      <c r="I45">
        <f>(G43*G45)*(1-COS(RADIANS(A43)))-G44*(SIN(RADIANS(A43)))</f>
        <v>0</v>
      </c>
      <c r="J45">
        <f>(G44*G45)*(1-COS(RADIANS(A43)))+G43*(SIN(RADIANS(A43)))</f>
        <v>0</v>
      </c>
      <c r="K45">
        <f>(G45^2)*(1-COS(RADIANS(A43)))+(COS(RADIANS(A43)))</f>
        <v>1</v>
      </c>
      <c r="O45">
        <f>(F43*F45)*(1-COS(RADIANS(B43)))-F44*(SIN(RADIANS(B43)))</f>
        <v>0</v>
      </c>
      <c r="P45">
        <f>(F44*F45)*(1-COS(RADIANS(B43)))+F43*(SIN(RADIANS(B43)))</f>
        <v>0</v>
      </c>
      <c r="Q45">
        <f>(F45^2)*(1-COS(RADIANS(B43)))+(COS(RADIANS(B43)))</f>
        <v>1</v>
      </c>
      <c r="R45" s="124"/>
      <c r="S45" s="2"/>
      <c r="T45" s="2"/>
      <c r="U45" s="2"/>
      <c r="V45" s="2"/>
      <c r="W45" s="2"/>
      <c r="X45" s="2"/>
      <c r="Y45" s="2"/>
      <c r="Z45" s="2"/>
      <c r="AA45" s="2"/>
      <c r="AB45" s="2"/>
      <c r="AI45">
        <f>IF($F$13="CW",-AI44,AI44)</f>
        <v>0.8085106317977353</v>
      </c>
      <c r="AJ45">
        <f>IF($F$13="CW",AJ44,AJ44)</f>
        <v>0.33001498632886989</v>
      </c>
      <c r="AK45">
        <f>IF($F$13="CW",AK44,AK44)</f>
        <v>0.48723779314456167</v>
      </c>
      <c r="AN45">
        <f t="shared" si="106"/>
        <v>-0.74615653688362948</v>
      </c>
      <c r="AO45">
        <f t="shared" si="107"/>
        <v>-0.39479504821423855</v>
      </c>
      <c r="AW45" s="91">
        <v>22</v>
      </c>
      <c r="AX45" s="91">
        <f t="shared" si="102"/>
        <v>0.85624184847308837</v>
      </c>
      <c r="AY45" s="91">
        <f t="shared" si="103"/>
        <v>0.38139648064626558</v>
      </c>
      <c r="AZ45" s="91">
        <f t="shared" si="104"/>
        <v>0.34840582870272341</v>
      </c>
      <c r="BA45" s="118">
        <f t="shared" si="105"/>
        <v>90</v>
      </c>
      <c r="BB45" s="19"/>
      <c r="BC45" s="19"/>
      <c r="BO45">
        <v>22</v>
      </c>
      <c r="BP45">
        <f t="shared" si="44"/>
        <v>0</v>
      </c>
      <c r="BQ45">
        <f t="shared" si="45"/>
        <v>0</v>
      </c>
      <c r="BR45">
        <f t="shared" si="46"/>
        <v>0</v>
      </c>
      <c r="BS45">
        <f t="shared" si="47"/>
        <v>0</v>
      </c>
      <c r="BT45">
        <f t="shared" si="48"/>
        <v>0</v>
      </c>
      <c r="BU45">
        <f t="shared" si="49"/>
        <v>0</v>
      </c>
      <c r="BV45">
        <f t="shared" si="50"/>
        <v>0</v>
      </c>
      <c r="BW45">
        <f t="shared" si="51"/>
        <v>0</v>
      </c>
      <c r="BX45">
        <f t="shared" si="52"/>
        <v>0</v>
      </c>
      <c r="BY45">
        <f t="shared" si="53"/>
        <v>0</v>
      </c>
      <c r="BZ45">
        <f t="shared" si="54"/>
        <v>0</v>
      </c>
      <c r="CA45">
        <f t="shared" si="55"/>
        <v>0</v>
      </c>
      <c r="CB45">
        <f t="shared" si="56"/>
        <v>0</v>
      </c>
      <c r="CC45">
        <f t="shared" si="57"/>
        <v>0</v>
      </c>
      <c r="CD45">
        <f t="shared" si="58"/>
        <v>0</v>
      </c>
      <c r="CE45">
        <f t="shared" si="59"/>
        <v>0</v>
      </c>
      <c r="CF45">
        <f t="shared" si="60"/>
        <v>0</v>
      </c>
      <c r="CG45">
        <f t="shared" si="61"/>
        <v>0</v>
      </c>
      <c r="CH45">
        <f t="shared" si="62"/>
        <v>0</v>
      </c>
      <c r="CI45">
        <f t="shared" si="63"/>
        <v>1</v>
      </c>
      <c r="CJ45">
        <f t="shared" si="64"/>
        <v>1</v>
      </c>
      <c r="CK45">
        <f t="shared" si="65"/>
        <v>1</v>
      </c>
      <c r="CL45">
        <f t="shared" si="66"/>
        <v>1</v>
      </c>
      <c r="CM45">
        <f t="shared" si="67"/>
        <v>1</v>
      </c>
      <c r="CN45">
        <f t="shared" si="68"/>
        <v>0</v>
      </c>
      <c r="CO45">
        <f t="shared" si="69"/>
        <v>0</v>
      </c>
      <c r="CP45">
        <f t="shared" si="70"/>
        <v>0</v>
      </c>
      <c r="CQ45">
        <f t="shared" si="71"/>
        <v>0</v>
      </c>
      <c r="CR45">
        <f t="shared" si="72"/>
        <v>0</v>
      </c>
      <c r="CS45">
        <f t="shared" si="73"/>
        <v>0</v>
      </c>
      <c r="CT45">
        <f t="shared" si="74"/>
        <v>0</v>
      </c>
      <c r="CU45">
        <f t="shared" si="75"/>
        <v>1</v>
      </c>
      <c r="CV45">
        <f t="shared" si="76"/>
        <v>0</v>
      </c>
      <c r="CW45">
        <f t="shared" si="77"/>
        <v>1</v>
      </c>
      <c r="CX45">
        <f t="shared" si="78"/>
        <v>1</v>
      </c>
      <c r="CY45">
        <f t="shared" si="79"/>
        <v>1</v>
      </c>
      <c r="CZ45">
        <f t="shared" si="80"/>
        <v>1</v>
      </c>
      <c r="DA45">
        <f t="shared" si="81"/>
        <v>1</v>
      </c>
    </row>
    <row r="46" spans="1:105">
      <c r="A46" s="91" t="s">
        <v>250</v>
      </c>
      <c r="B46" s="91"/>
      <c r="C46" s="91"/>
      <c r="D46" s="91"/>
      <c r="I46" t="s">
        <v>248</v>
      </c>
      <c r="R46" s="124"/>
      <c r="S46" s="2"/>
      <c r="T46" s="2"/>
      <c r="U46" s="2"/>
      <c r="V46" s="2"/>
      <c r="W46" s="2"/>
      <c r="X46" s="2"/>
      <c r="Y46" s="2"/>
      <c r="Z46" s="2"/>
      <c r="AA46" s="2"/>
      <c r="AB46" s="2"/>
      <c r="AC46" s="92" t="s">
        <v>130</v>
      </c>
      <c r="AD46" s="33"/>
      <c r="AE46" s="33" t="e">
        <f t="array" ref="AE46:AG46">MMULT(AI47:AK47,AD29:AF31)</f>
        <v>#DIV/0!</v>
      </c>
      <c r="AF46" s="33" t="e">
        <v>#DIV/0!</v>
      </c>
      <c r="AG46" s="33" t="e">
        <v>#DIV/0!</v>
      </c>
      <c r="AI46">
        <f>IF(OR($K$13="CW",$K$13="CCW"),AI45,"?")</f>
        <v>0.8085106317977353</v>
      </c>
      <c r="AJ46">
        <f t="shared" ref="AJ46:AK46" si="108">IF(OR($K$13="CW",$K$13="CCW"),AJ45,"?")</f>
        <v>0.33001498632886989</v>
      </c>
      <c r="AK46">
        <f t="shared" si="108"/>
        <v>0.48723779314456167</v>
      </c>
      <c r="AN46">
        <f t="shared" si="106"/>
        <v>-0.66875421491432097</v>
      </c>
      <c r="AO46">
        <f t="shared" si="107"/>
        <v>-0.36397918077338454</v>
      </c>
      <c r="AW46" s="91">
        <v>23</v>
      </c>
      <c r="AX46" s="91">
        <f t="shared" si="102"/>
        <v>0.83617938113063295</v>
      </c>
      <c r="AY46" s="91">
        <f t="shared" si="103"/>
        <v>0.40540645674343212</v>
      </c>
      <c r="AZ46" s="91">
        <f t="shared" si="104"/>
        <v>0.36939091407711611</v>
      </c>
      <c r="BA46" s="118">
        <f t="shared" si="105"/>
        <v>90</v>
      </c>
      <c r="BB46" s="19"/>
      <c r="BC46" s="19"/>
      <c r="BG46" s="16"/>
      <c r="BH46" s="16"/>
      <c r="BI46" s="16"/>
      <c r="BJ46" s="16"/>
      <c r="BO46">
        <v>23</v>
      </c>
      <c r="BP46">
        <f t="shared" si="44"/>
        <v>0</v>
      </c>
      <c r="BQ46">
        <f t="shared" si="45"/>
        <v>0</v>
      </c>
      <c r="BR46">
        <f t="shared" si="46"/>
        <v>0</v>
      </c>
      <c r="BS46">
        <f t="shared" si="47"/>
        <v>0</v>
      </c>
      <c r="BT46">
        <f t="shared" si="48"/>
        <v>0</v>
      </c>
      <c r="BU46">
        <f t="shared" si="49"/>
        <v>0</v>
      </c>
      <c r="BV46">
        <f t="shared" si="50"/>
        <v>0</v>
      </c>
      <c r="BW46">
        <f t="shared" si="51"/>
        <v>0</v>
      </c>
      <c r="BX46">
        <f t="shared" si="52"/>
        <v>0</v>
      </c>
      <c r="BY46">
        <f t="shared" si="53"/>
        <v>0</v>
      </c>
      <c r="BZ46">
        <f t="shared" si="54"/>
        <v>0</v>
      </c>
      <c r="CA46">
        <f t="shared" si="55"/>
        <v>0</v>
      </c>
      <c r="CB46">
        <f t="shared" si="56"/>
        <v>0</v>
      </c>
      <c r="CC46">
        <f t="shared" si="57"/>
        <v>0</v>
      </c>
      <c r="CD46">
        <f t="shared" si="58"/>
        <v>0</v>
      </c>
      <c r="CE46">
        <f t="shared" si="59"/>
        <v>0</v>
      </c>
      <c r="CF46">
        <f t="shared" si="60"/>
        <v>0</v>
      </c>
      <c r="CG46">
        <f t="shared" si="61"/>
        <v>0</v>
      </c>
      <c r="CH46">
        <f t="shared" si="62"/>
        <v>0</v>
      </c>
      <c r="CI46">
        <f t="shared" si="63"/>
        <v>1</v>
      </c>
      <c r="CJ46">
        <f t="shared" si="64"/>
        <v>1</v>
      </c>
      <c r="CK46">
        <f t="shared" si="65"/>
        <v>1</v>
      </c>
      <c r="CL46">
        <f t="shared" si="66"/>
        <v>1</v>
      </c>
      <c r="CM46">
        <f t="shared" si="67"/>
        <v>1</v>
      </c>
      <c r="CN46">
        <f t="shared" si="68"/>
        <v>1</v>
      </c>
      <c r="CO46">
        <f t="shared" si="69"/>
        <v>1</v>
      </c>
      <c r="CP46">
        <f t="shared" si="70"/>
        <v>0</v>
      </c>
      <c r="CQ46">
        <f t="shared" si="71"/>
        <v>0</v>
      </c>
      <c r="CR46">
        <f t="shared" si="72"/>
        <v>0</v>
      </c>
      <c r="CS46">
        <f t="shared" si="73"/>
        <v>0</v>
      </c>
      <c r="CT46">
        <f t="shared" si="74"/>
        <v>0</v>
      </c>
      <c r="CU46">
        <f t="shared" si="75"/>
        <v>1</v>
      </c>
      <c r="CV46">
        <f t="shared" si="76"/>
        <v>0</v>
      </c>
      <c r="CW46">
        <f t="shared" si="77"/>
        <v>1</v>
      </c>
      <c r="CX46">
        <f t="shared" si="78"/>
        <v>1</v>
      </c>
      <c r="CY46">
        <f t="shared" si="79"/>
        <v>1</v>
      </c>
      <c r="CZ46">
        <f t="shared" si="80"/>
        <v>1</v>
      </c>
      <c r="DA46">
        <f t="shared" si="81"/>
        <v>1</v>
      </c>
    </row>
    <row r="47" spans="1:105">
      <c r="A47" s="91" t="s">
        <v>47</v>
      </c>
      <c r="B47" s="91">
        <f t="array" ref="B47:D47">MMULT(I47:K47,O43:Q45)</f>
        <v>-0.80896973148615514</v>
      </c>
      <c r="C47" s="91">
        <v>-0.36279890621530131</v>
      </c>
      <c r="D47" s="91">
        <v>0.46254181128650335</v>
      </c>
      <c r="H47" t="s">
        <v>47</v>
      </c>
      <c r="I47">
        <f t="array" ref="I47:K47">MMULT(I15:K15,I43:K45)</f>
        <v>-0.80896973148615514</v>
      </c>
      <c r="J47">
        <v>-0.36279890621530131</v>
      </c>
      <c r="K47">
        <v>0.46254181128650335</v>
      </c>
      <c r="R47" s="124"/>
      <c r="AC47" s="33" t="s">
        <v>120</v>
      </c>
      <c r="AD47" s="33"/>
      <c r="AE47" s="33" t="e">
        <f>AE46/(SQRT(($AE$46^2)+($AF$46^2)+($AG$46^2)))</f>
        <v>#DIV/0!</v>
      </c>
      <c r="AF47" s="33" t="e">
        <f>AF46/(SQRT(($AE$46^2)+($AF$46^2)+($AG$46^2)))</f>
        <v>#DIV/0!</v>
      </c>
      <c r="AG47" s="33" t="e">
        <f>AG46/(SQRT(($AE$46^2)+($AF$46^2)+($AG$46^2)))</f>
        <v>#DIV/0!</v>
      </c>
      <c r="AI47">
        <f>IF($K$13="CCW",-AI46,AI46)</f>
        <v>-0.8085106317977353</v>
      </c>
      <c r="AJ47">
        <f>IF($K$13="CCW",-AJ46,AJ46)</f>
        <v>-0.33001498632886989</v>
      </c>
      <c r="AK47">
        <f>IF($K$13="CCW",AK46,AK46)</f>
        <v>0.48723779314456167</v>
      </c>
      <c r="AN47">
        <f t="shared" si="106"/>
        <v>-0.60584540993160241</v>
      </c>
      <c r="AO47">
        <f t="shared" si="107"/>
        <v>-0.31720462389863041</v>
      </c>
      <c r="AW47" s="91">
        <v>24</v>
      </c>
      <c r="AX47" s="91">
        <f t="shared" si="102"/>
        <v>0.82341834823763826</v>
      </c>
      <c r="AY47" s="91">
        <f t="shared" si="103"/>
        <v>0.4197046100577656</v>
      </c>
      <c r="AZ47" s="91">
        <f t="shared" si="104"/>
        <v>0.38187728929835335</v>
      </c>
      <c r="BA47" s="118">
        <f t="shared" si="105"/>
        <v>90</v>
      </c>
      <c r="BO47">
        <v>24</v>
      </c>
      <c r="BP47">
        <f t="shared" si="44"/>
        <v>0</v>
      </c>
      <c r="BQ47">
        <f t="shared" si="45"/>
        <v>0</v>
      </c>
      <c r="BR47">
        <f t="shared" si="46"/>
        <v>0</v>
      </c>
      <c r="BS47">
        <f t="shared" si="47"/>
        <v>0</v>
      </c>
      <c r="BT47">
        <f t="shared" si="48"/>
        <v>0</v>
      </c>
      <c r="BU47">
        <f t="shared" si="49"/>
        <v>0</v>
      </c>
      <c r="BV47">
        <f t="shared" si="50"/>
        <v>0</v>
      </c>
      <c r="BW47">
        <f t="shared" si="51"/>
        <v>0</v>
      </c>
      <c r="BX47">
        <f t="shared" si="52"/>
        <v>0</v>
      </c>
      <c r="BY47">
        <f t="shared" si="53"/>
        <v>0</v>
      </c>
      <c r="BZ47">
        <f t="shared" si="54"/>
        <v>0</v>
      </c>
      <c r="CA47">
        <f t="shared" si="55"/>
        <v>0</v>
      </c>
      <c r="CB47">
        <f t="shared" si="56"/>
        <v>0</v>
      </c>
      <c r="CC47">
        <f t="shared" si="57"/>
        <v>0</v>
      </c>
      <c r="CD47">
        <f t="shared" si="58"/>
        <v>0</v>
      </c>
      <c r="CE47">
        <f t="shared" si="59"/>
        <v>0</v>
      </c>
      <c r="CF47">
        <f t="shared" si="60"/>
        <v>0</v>
      </c>
      <c r="CG47">
        <f t="shared" si="61"/>
        <v>0</v>
      </c>
      <c r="CH47">
        <f t="shared" si="62"/>
        <v>0</v>
      </c>
      <c r="CI47">
        <f t="shared" si="63"/>
        <v>0</v>
      </c>
      <c r="CJ47">
        <f t="shared" si="64"/>
        <v>1</v>
      </c>
      <c r="CK47">
        <f t="shared" si="65"/>
        <v>1</v>
      </c>
      <c r="CL47">
        <f t="shared" si="66"/>
        <v>1</v>
      </c>
      <c r="CM47">
        <f t="shared" si="67"/>
        <v>1</v>
      </c>
      <c r="CN47">
        <f t="shared" si="68"/>
        <v>1</v>
      </c>
      <c r="CO47">
        <f t="shared" si="69"/>
        <v>1</v>
      </c>
      <c r="CP47">
        <f t="shared" si="70"/>
        <v>1</v>
      </c>
      <c r="CQ47">
        <f t="shared" si="71"/>
        <v>0</v>
      </c>
      <c r="CR47">
        <f t="shared" si="72"/>
        <v>0</v>
      </c>
      <c r="CS47">
        <f t="shared" si="73"/>
        <v>0</v>
      </c>
      <c r="CT47">
        <f t="shared" si="74"/>
        <v>1</v>
      </c>
      <c r="CU47">
        <f t="shared" si="75"/>
        <v>1</v>
      </c>
      <c r="CV47">
        <f t="shared" si="76"/>
        <v>1</v>
      </c>
      <c r="CW47">
        <f t="shared" si="77"/>
        <v>1</v>
      </c>
      <c r="CX47">
        <f t="shared" si="78"/>
        <v>1</v>
      </c>
      <c r="CY47">
        <f t="shared" si="79"/>
        <v>1</v>
      </c>
      <c r="CZ47">
        <f t="shared" si="80"/>
        <v>1</v>
      </c>
      <c r="DA47">
        <f t="shared" si="81"/>
        <v>0</v>
      </c>
    </row>
    <row r="48" spans="1:105">
      <c r="A48" s="91" t="s">
        <v>48</v>
      </c>
      <c r="B48" s="91">
        <f t="array" ref="B48:D48">MMULT(I48:K48,O43:Q45)</f>
        <v>-0.33003390122686216</v>
      </c>
      <c r="C48" s="91">
        <v>0.93142866632722376</v>
      </c>
      <c r="D48" s="91">
        <v>0.15335665484375741</v>
      </c>
      <c r="H48" t="s">
        <v>48</v>
      </c>
      <c r="I48">
        <f t="array" ref="I48:K48">MMULT(I17:K17,I43:K45)</f>
        <v>-0.33003390122686216</v>
      </c>
      <c r="J48">
        <v>0.93142866632722376</v>
      </c>
      <c r="K48">
        <v>0.15335665484375741</v>
      </c>
      <c r="R48" s="124"/>
      <c r="AC48" s="33" t="s">
        <v>121</v>
      </c>
      <c r="AD48" s="33"/>
      <c r="AE48" s="33" t="e">
        <f>IF(AG47&lt;0,-AE47,AE47)</f>
        <v>#DIV/0!</v>
      </c>
      <c r="AF48" s="33" t="e">
        <f>IF(AG47&lt;0,-AF47,AF47)</f>
        <v>#DIV/0!</v>
      </c>
      <c r="AG48" s="33" t="e">
        <f>IF(AG47&lt;0,-AG47,AG47)</f>
        <v>#DIV/0!</v>
      </c>
      <c r="AN48">
        <f t="shared" si="106"/>
        <v>-0.55982312653897781</v>
      </c>
      <c r="AO48">
        <f t="shared" si="107"/>
        <v>-0.25975413816485493</v>
      </c>
      <c r="AW48" s="91">
        <v>25</v>
      </c>
      <c r="AX48" s="91">
        <f t="shared" si="102"/>
        <v>0.80279731473921734</v>
      </c>
      <c r="AY48" s="91">
        <f t="shared" si="103"/>
        <v>0.44142255299836042</v>
      </c>
      <c r="AZ48" s="91">
        <f t="shared" si="104"/>
        <v>0.40082739571031289</v>
      </c>
      <c r="BA48" s="118">
        <f t="shared" si="105"/>
        <v>90</v>
      </c>
      <c r="BO48">
        <v>25</v>
      </c>
      <c r="BP48">
        <f t="shared" si="44"/>
        <v>0</v>
      </c>
      <c r="BQ48">
        <f t="shared" si="45"/>
        <v>0</v>
      </c>
      <c r="BR48">
        <f t="shared" si="46"/>
        <v>0</v>
      </c>
      <c r="BS48">
        <f t="shared" si="47"/>
        <v>0</v>
      </c>
      <c r="BT48">
        <f t="shared" si="48"/>
        <v>0</v>
      </c>
      <c r="BU48">
        <f t="shared" si="49"/>
        <v>0</v>
      </c>
      <c r="BV48">
        <f t="shared" si="50"/>
        <v>0</v>
      </c>
      <c r="BW48">
        <f t="shared" si="51"/>
        <v>0</v>
      </c>
      <c r="BX48">
        <f t="shared" si="52"/>
        <v>0</v>
      </c>
      <c r="BY48">
        <f t="shared" si="53"/>
        <v>0</v>
      </c>
      <c r="BZ48">
        <f t="shared" si="54"/>
        <v>0</v>
      </c>
      <c r="CA48">
        <f t="shared" si="55"/>
        <v>0</v>
      </c>
      <c r="CB48">
        <f t="shared" si="56"/>
        <v>0</v>
      </c>
      <c r="CC48">
        <f t="shared" si="57"/>
        <v>0</v>
      </c>
      <c r="CD48">
        <f t="shared" si="58"/>
        <v>0</v>
      </c>
      <c r="CE48">
        <f t="shared" si="59"/>
        <v>0</v>
      </c>
      <c r="CF48">
        <f t="shared" si="60"/>
        <v>0</v>
      </c>
      <c r="CG48">
        <f t="shared" si="61"/>
        <v>0</v>
      </c>
      <c r="CH48">
        <f t="shared" si="62"/>
        <v>0</v>
      </c>
      <c r="CI48">
        <f t="shared" si="63"/>
        <v>0</v>
      </c>
      <c r="CJ48">
        <f t="shared" si="64"/>
        <v>0</v>
      </c>
      <c r="CK48">
        <f t="shared" si="65"/>
        <v>0</v>
      </c>
      <c r="CL48">
        <f t="shared" si="66"/>
        <v>1</v>
      </c>
      <c r="CM48">
        <f t="shared" si="67"/>
        <v>1</v>
      </c>
      <c r="CN48">
        <f t="shared" si="68"/>
        <v>1</v>
      </c>
      <c r="CO48">
        <f t="shared" si="69"/>
        <v>1</v>
      </c>
      <c r="CP48">
        <f t="shared" si="70"/>
        <v>1</v>
      </c>
      <c r="CQ48">
        <f t="shared" si="71"/>
        <v>1</v>
      </c>
      <c r="CR48">
        <f t="shared" si="72"/>
        <v>1</v>
      </c>
      <c r="CS48">
        <f t="shared" si="73"/>
        <v>1</v>
      </c>
      <c r="CT48">
        <f t="shared" si="74"/>
        <v>1</v>
      </c>
      <c r="CU48">
        <f t="shared" si="75"/>
        <v>1</v>
      </c>
      <c r="CV48">
        <f t="shared" si="76"/>
        <v>1</v>
      </c>
      <c r="CW48">
        <f t="shared" si="77"/>
        <v>1</v>
      </c>
      <c r="CX48">
        <f t="shared" si="78"/>
        <v>1</v>
      </c>
      <c r="CY48">
        <f t="shared" si="79"/>
        <v>0</v>
      </c>
      <c r="CZ48">
        <f t="shared" si="80"/>
        <v>0</v>
      </c>
      <c r="DA48">
        <f t="shared" si="81"/>
        <v>0</v>
      </c>
    </row>
    <row r="49" spans="1:106">
      <c r="A49" s="91" t="s">
        <v>51</v>
      </c>
      <c r="B49" s="91">
        <f t="array" ref="B49:D49">MMULT(I49:K49,O43:Q45)</f>
        <v>0.48646232904531878</v>
      </c>
      <c r="C49" s="91">
        <v>2.8593586568854353E-2</v>
      </c>
      <c r="D49" s="91">
        <v>0.87323353647631596</v>
      </c>
      <c r="H49" t="s">
        <v>51</v>
      </c>
      <c r="I49">
        <f t="array" ref="I49:K49">MMULT(I19:K19,I43:K45)</f>
        <v>0.48646232904531878</v>
      </c>
      <c r="J49">
        <v>2.8593586568854353E-2</v>
      </c>
      <c r="K49">
        <v>0.87323353647631596</v>
      </c>
      <c r="R49" s="124"/>
      <c r="AN49">
        <f t="shared" si="106"/>
        <v>-0.531914105852065</v>
      </c>
      <c r="AO49">
        <f t="shared" si="107"/>
        <v>-0.19591894945419347</v>
      </c>
      <c r="AW49" s="91">
        <v>26</v>
      </c>
      <c r="AX49" s="91">
        <f t="shared" si="102"/>
        <v>0.79447942602519173</v>
      </c>
      <c r="AY49" s="91">
        <f t="shared" si="103"/>
        <v>0.44974465363662103</v>
      </c>
      <c r="AZ49" s="91">
        <f t="shared" si="104"/>
        <v>0.40808355535105523</v>
      </c>
      <c r="BA49" s="118">
        <f t="shared" si="105"/>
        <v>90</v>
      </c>
      <c r="BO49">
        <v>26</v>
      </c>
      <c r="BP49">
        <f t="shared" si="44"/>
        <v>0</v>
      </c>
      <c r="BQ49">
        <f t="shared" si="45"/>
        <v>0</v>
      </c>
      <c r="BR49">
        <f t="shared" si="46"/>
        <v>0</v>
      </c>
      <c r="BS49">
        <f t="shared" si="47"/>
        <v>0</v>
      </c>
      <c r="BT49">
        <f t="shared" si="48"/>
        <v>0</v>
      </c>
      <c r="BU49">
        <f t="shared" si="49"/>
        <v>0</v>
      </c>
      <c r="BV49">
        <f t="shared" si="50"/>
        <v>0</v>
      </c>
      <c r="BW49">
        <f t="shared" si="51"/>
        <v>0</v>
      </c>
      <c r="BX49">
        <f t="shared" si="52"/>
        <v>0</v>
      </c>
      <c r="BY49">
        <f t="shared" si="53"/>
        <v>0</v>
      </c>
      <c r="BZ49">
        <f t="shared" si="54"/>
        <v>0</v>
      </c>
      <c r="CA49">
        <f t="shared" si="55"/>
        <v>0</v>
      </c>
      <c r="CB49">
        <f t="shared" si="56"/>
        <v>0</v>
      </c>
      <c r="CC49">
        <f t="shared" si="57"/>
        <v>0</v>
      </c>
      <c r="CD49">
        <f t="shared" si="58"/>
        <v>0</v>
      </c>
      <c r="CE49">
        <f t="shared" si="59"/>
        <v>0</v>
      </c>
      <c r="CF49">
        <f t="shared" si="60"/>
        <v>0</v>
      </c>
      <c r="CG49">
        <f t="shared" si="61"/>
        <v>0</v>
      </c>
      <c r="CH49">
        <f t="shared" si="62"/>
        <v>0</v>
      </c>
      <c r="CI49">
        <f t="shared" si="63"/>
        <v>0</v>
      </c>
      <c r="CJ49">
        <f t="shared" si="64"/>
        <v>0</v>
      </c>
      <c r="CK49">
        <f t="shared" si="65"/>
        <v>0</v>
      </c>
      <c r="CL49">
        <f t="shared" si="66"/>
        <v>1</v>
      </c>
      <c r="CM49">
        <f t="shared" si="67"/>
        <v>1</v>
      </c>
      <c r="CN49">
        <f t="shared" si="68"/>
        <v>1</v>
      </c>
      <c r="CO49">
        <f t="shared" si="69"/>
        <v>1</v>
      </c>
      <c r="CP49">
        <f t="shared" si="70"/>
        <v>1</v>
      </c>
      <c r="CQ49">
        <f t="shared" si="71"/>
        <v>1</v>
      </c>
      <c r="CR49">
        <f t="shared" si="72"/>
        <v>1</v>
      </c>
      <c r="CS49">
        <f t="shared" si="73"/>
        <v>1</v>
      </c>
      <c r="CT49">
        <f t="shared" si="74"/>
        <v>1</v>
      </c>
      <c r="CU49">
        <f t="shared" si="75"/>
        <v>1</v>
      </c>
      <c r="CV49">
        <f t="shared" si="76"/>
        <v>1</v>
      </c>
      <c r="CW49">
        <f t="shared" si="77"/>
        <v>1</v>
      </c>
      <c r="CX49">
        <f t="shared" si="78"/>
        <v>0</v>
      </c>
      <c r="CY49">
        <f t="shared" si="79"/>
        <v>0</v>
      </c>
      <c r="CZ49">
        <f t="shared" si="80"/>
        <v>0</v>
      </c>
      <c r="DA49">
        <f t="shared" si="81"/>
        <v>0</v>
      </c>
    </row>
    <row r="50" spans="1:106">
      <c r="A50" s="91" t="s">
        <v>52</v>
      </c>
      <c r="B50" s="91">
        <f t="array" ref="B50:D50">MMULT(I50:K50,O43:Q45)</f>
        <v>-0.86399545459420413</v>
      </c>
      <c r="C50" s="91">
        <v>0.16430755262887164</v>
      </c>
      <c r="D50" s="91">
        <v>0.47593579670966674</v>
      </c>
      <c r="H50" t="s">
        <v>52</v>
      </c>
      <c r="I50">
        <f t="array" ref="I50:K50">MMULT(I21:K21,I43:K45)</f>
        <v>-0.86399545459420413</v>
      </c>
      <c r="J50">
        <v>0.16430755262887164</v>
      </c>
      <c r="K50">
        <v>0.47593579670966674</v>
      </c>
      <c r="R50" s="124"/>
      <c r="AH50" s="16"/>
      <c r="AI50" s="16"/>
      <c r="AJ50" s="16"/>
      <c r="AK50" s="16"/>
      <c r="AN50">
        <f t="shared" si="106"/>
        <v>-0.52344103614081305</v>
      </c>
      <c r="AO50">
        <f t="shared" si="107"/>
        <v>-0.12909026653798489</v>
      </c>
      <c r="AW50" s="91">
        <v>27</v>
      </c>
      <c r="AX50" s="91">
        <f t="shared" si="102"/>
        <v>0.77896562337517405</v>
      </c>
      <c r="AY50" s="91">
        <f t="shared" si="103"/>
        <v>0.46465682952720266</v>
      </c>
      <c r="AZ50" s="91">
        <f t="shared" si="104"/>
        <v>0.4210778887254169</v>
      </c>
      <c r="BA50" s="118">
        <f t="shared" si="105"/>
        <v>90</v>
      </c>
      <c r="BO50">
        <v>27</v>
      </c>
      <c r="BP50">
        <f t="shared" si="44"/>
        <v>0</v>
      </c>
      <c r="BQ50">
        <f t="shared" si="45"/>
        <v>0</v>
      </c>
      <c r="BR50">
        <f t="shared" si="46"/>
        <v>0</v>
      </c>
      <c r="BS50">
        <f t="shared" si="47"/>
        <v>0</v>
      </c>
      <c r="BT50">
        <f t="shared" si="48"/>
        <v>0</v>
      </c>
      <c r="BU50">
        <f t="shared" si="49"/>
        <v>0</v>
      </c>
      <c r="BV50">
        <f t="shared" si="50"/>
        <v>0</v>
      </c>
      <c r="BW50">
        <f t="shared" si="51"/>
        <v>0</v>
      </c>
      <c r="BX50">
        <f t="shared" si="52"/>
        <v>0</v>
      </c>
      <c r="BY50">
        <f t="shared" si="53"/>
        <v>0</v>
      </c>
      <c r="BZ50">
        <f t="shared" si="54"/>
        <v>0</v>
      </c>
      <c r="CA50">
        <f t="shared" si="55"/>
        <v>0</v>
      </c>
      <c r="CB50">
        <f t="shared" si="56"/>
        <v>0</v>
      </c>
      <c r="CC50">
        <f t="shared" si="57"/>
        <v>0</v>
      </c>
      <c r="CD50">
        <f t="shared" si="58"/>
        <v>0</v>
      </c>
      <c r="CE50">
        <f t="shared" si="59"/>
        <v>0</v>
      </c>
      <c r="CF50">
        <f t="shared" si="60"/>
        <v>0</v>
      </c>
      <c r="CG50">
        <f t="shared" si="61"/>
        <v>0</v>
      </c>
      <c r="CH50">
        <f t="shared" si="62"/>
        <v>0</v>
      </c>
      <c r="CI50">
        <f t="shared" si="63"/>
        <v>0</v>
      </c>
      <c r="CJ50">
        <f t="shared" si="64"/>
        <v>0</v>
      </c>
      <c r="CK50">
        <f t="shared" si="65"/>
        <v>0</v>
      </c>
      <c r="CL50">
        <f t="shared" si="66"/>
        <v>0</v>
      </c>
      <c r="CM50">
        <f t="shared" si="67"/>
        <v>1</v>
      </c>
      <c r="CN50">
        <f t="shared" si="68"/>
        <v>1</v>
      </c>
      <c r="CO50">
        <f t="shared" si="69"/>
        <v>1</v>
      </c>
      <c r="CP50">
        <f t="shared" si="70"/>
        <v>1</v>
      </c>
      <c r="CQ50">
        <f t="shared" si="71"/>
        <v>1</v>
      </c>
      <c r="CR50">
        <f t="shared" si="72"/>
        <v>1</v>
      </c>
      <c r="CS50">
        <f t="shared" si="73"/>
        <v>1</v>
      </c>
      <c r="CT50">
        <f t="shared" si="74"/>
        <v>1</v>
      </c>
      <c r="CU50">
        <f t="shared" si="75"/>
        <v>1</v>
      </c>
      <c r="CV50">
        <f t="shared" si="76"/>
        <v>1</v>
      </c>
      <c r="CW50">
        <f t="shared" si="77"/>
        <v>1</v>
      </c>
      <c r="CX50">
        <f t="shared" si="78"/>
        <v>0</v>
      </c>
      <c r="CY50">
        <f t="shared" si="79"/>
        <v>0</v>
      </c>
      <c r="CZ50">
        <f t="shared" si="80"/>
        <v>0</v>
      </c>
      <c r="DA50">
        <f t="shared" si="81"/>
        <v>0</v>
      </c>
    </row>
    <row r="51" spans="1:106">
      <c r="A51" s="91" t="s">
        <v>53</v>
      </c>
      <c r="B51" s="91">
        <f t="array" ref="B51:D51">MMULT(I51:K51,O43:Q45)</f>
        <v>-0.52658432086144791</v>
      </c>
      <c r="C51" s="91">
        <v>-0.7879412955299977</v>
      </c>
      <c r="D51" s="91">
        <v>0.31915116766415946</v>
      </c>
      <c r="H51" t="s">
        <v>53</v>
      </c>
      <c r="I51">
        <f t="array" ref="I51:K51">MMULT(I23:K23,I43:K45)</f>
        <v>-0.52658432086144791</v>
      </c>
      <c r="J51">
        <v>-0.7879412955299977</v>
      </c>
      <c r="K51">
        <v>0.31915116766415946</v>
      </c>
      <c r="R51" s="124"/>
      <c r="AD51" t="s">
        <v>104</v>
      </c>
      <c r="AE51">
        <f>IF(AE68="?",AE71,AE68)</f>
        <v>-0.80896973148615514</v>
      </c>
      <c r="AF51">
        <f>IF(AF68="?",AF71,AF68)</f>
        <v>-0.36279890621530131</v>
      </c>
      <c r="AG51">
        <f>IF(AG68="?",AG71,AG68)</f>
        <v>0.46254181128650335</v>
      </c>
      <c r="AH51" s="16"/>
      <c r="AI51" s="16"/>
      <c r="AJ51" s="16"/>
      <c r="AK51" s="16"/>
      <c r="AN51">
        <f t="shared" si="106"/>
        <v>-0.53695573011467457</v>
      </c>
      <c r="AO51">
        <f t="shared" si="107"/>
        <v>-6.2400768512137016E-2</v>
      </c>
      <c r="AW51" s="91">
        <v>28</v>
      </c>
      <c r="AX51" s="91">
        <f t="shared" si="102"/>
        <v>0.7645811479145358</v>
      </c>
      <c r="AY51" s="91">
        <f t="shared" si="103"/>
        <v>0.47782782278014241</v>
      </c>
      <c r="AZ51" s="91">
        <f t="shared" si="104"/>
        <v>0.43254622877893573</v>
      </c>
      <c r="BA51" s="118">
        <f t="shared" si="105"/>
        <v>90</v>
      </c>
      <c r="BO51">
        <v>28</v>
      </c>
      <c r="BP51">
        <f t="shared" si="44"/>
        <v>0</v>
      </c>
      <c r="BQ51">
        <f t="shared" si="45"/>
        <v>0</v>
      </c>
      <c r="BR51">
        <f t="shared" si="46"/>
        <v>0</v>
      </c>
      <c r="BS51">
        <f t="shared" si="47"/>
        <v>0</v>
      </c>
      <c r="BT51">
        <f t="shared" si="48"/>
        <v>0</v>
      </c>
      <c r="BU51">
        <f t="shared" si="49"/>
        <v>0</v>
      </c>
      <c r="BV51">
        <f t="shared" si="50"/>
        <v>0</v>
      </c>
      <c r="BW51">
        <f t="shared" si="51"/>
        <v>0</v>
      </c>
      <c r="BX51">
        <f t="shared" si="52"/>
        <v>0</v>
      </c>
      <c r="BY51">
        <f t="shared" si="53"/>
        <v>0</v>
      </c>
      <c r="BZ51">
        <f t="shared" si="54"/>
        <v>0</v>
      </c>
      <c r="CA51">
        <f t="shared" si="55"/>
        <v>0</v>
      </c>
      <c r="CB51">
        <f t="shared" si="56"/>
        <v>0</v>
      </c>
      <c r="CC51">
        <f t="shared" si="57"/>
        <v>0</v>
      </c>
      <c r="CD51">
        <f t="shared" si="58"/>
        <v>0</v>
      </c>
      <c r="CE51">
        <f t="shared" si="59"/>
        <v>0</v>
      </c>
      <c r="CF51">
        <f t="shared" si="60"/>
        <v>0</v>
      </c>
      <c r="CG51">
        <f t="shared" si="61"/>
        <v>0</v>
      </c>
      <c r="CH51">
        <f t="shared" si="62"/>
        <v>0</v>
      </c>
      <c r="CI51">
        <f t="shared" si="63"/>
        <v>0</v>
      </c>
      <c r="CJ51">
        <f t="shared" si="64"/>
        <v>0</v>
      </c>
      <c r="CK51">
        <f t="shared" si="65"/>
        <v>0</v>
      </c>
      <c r="CL51">
        <f t="shared" si="66"/>
        <v>0</v>
      </c>
      <c r="CM51">
        <f t="shared" si="67"/>
        <v>0</v>
      </c>
      <c r="CN51">
        <f t="shared" si="68"/>
        <v>1</v>
      </c>
      <c r="CO51">
        <f t="shared" si="69"/>
        <v>1</v>
      </c>
      <c r="CP51">
        <f t="shared" si="70"/>
        <v>1</v>
      </c>
      <c r="CQ51">
        <f t="shared" si="71"/>
        <v>1</v>
      </c>
      <c r="CR51">
        <f t="shared" si="72"/>
        <v>1</v>
      </c>
      <c r="CS51">
        <f t="shared" si="73"/>
        <v>1</v>
      </c>
      <c r="CT51">
        <f t="shared" si="74"/>
        <v>1</v>
      </c>
      <c r="CU51">
        <f t="shared" si="75"/>
        <v>1</v>
      </c>
      <c r="CV51">
        <f t="shared" si="76"/>
        <v>1</v>
      </c>
      <c r="CW51">
        <f t="shared" si="77"/>
        <v>1</v>
      </c>
      <c r="CX51">
        <f t="shared" si="78"/>
        <v>0</v>
      </c>
      <c r="CY51">
        <f t="shared" si="79"/>
        <v>0</v>
      </c>
      <c r="CZ51">
        <f t="shared" si="80"/>
        <v>0</v>
      </c>
      <c r="DA51">
        <f t="shared" si="81"/>
        <v>0</v>
      </c>
    </row>
    <row r="52" spans="1:106">
      <c r="F52" t="s">
        <v>251</v>
      </c>
      <c r="R52" s="124"/>
      <c r="AD52" t="s">
        <v>105</v>
      </c>
      <c r="AE52">
        <f>I19</f>
        <v>0.48646232904531878</v>
      </c>
      <c r="AF52">
        <f t="shared" ref="AF52:AG52" si="109">J19</f>
        <v>2.8593586568854353E-2</v>
      </c>
      <c r="AG52">
        <f t="shared" si="109"/>
        <v>0.87323353647631596</v>
      </c>
      <c r="AH52" s="16"/>
      <c r="AI52" s="19">
        <f>COS(RADIANS(I33))</f>
        <v>0.99995392696904895</v>
      </c>
      <c r="AJ52" s="19">
        <f>(COS(RADIANS(H33)))*(SIN(RADIANS(I33)))</f>
        <v>-9.5991634624003393E-3</v>
      </c>
      <c r="AK52" s="19">
        <f>(SIN(RADIANS(H33)))*(SIN(RADIANS(I33)))</f>
        <v>0</v>
      </c>
      <c r="AN52">
        <f t="shared" si="106"/>
        <v>-0.57695763178506254</v>
      </c>
      <c r="AO52">
        <f t="shared" si="107"/>
        <v>-5.8217193820573826E-10</v>
      </c>
      <c r="AW52" s="91">
        <v>29</v>
      </c>
      <c r="AX52" s="91">
        <f t="shared" si="102"/>
        <v>0.75733310902136763</v>
      </c>
      <c r="AY52" s="91">
        <f t="shared" si="103"/>
        <v>0.48424200231416881</v>
      </c>
      <c r="AZ52" s="91">
        <f t="shared" si="104"/>
        <v>0.43812811502435434</v>
      </c>
      <c r="BA52" s="118">
        <f t="shared" si="105"/>
        <v>90</v>
      </c>
      <c r="BO52">
        <v>29</v>
      </c>
      <c r="BP52">
        <f t="shared" si="44"/>
        <v>0</v>
      </c>
      <c r="BQ52">
        <f t="shared" si="45"/>
        <v>0</v>
      </c>
      <c r="BR52">
        <f t="shared" si="46"/>
        <v>0</v>
      </c>
      <c r="BS52">
        <f t="shared" si="47"/>
        <v>0</v>
      </c>
      <c r="BT52">
        <f t="shared" si="48"/>
        <v>0</v>
      </c>
      <c r="BU52">
        <f t="shared" si="49"/>
        <v>0</v>
      </c>
      <c r="BV52">
        <f t="shared" si="50"/>
        <v>0</v>
      </c>
      <c r="BW52">
        <f t="shared" si="51"/>
        <v>0</v>
      </c>
      <c r="BX52">
        <f t="shared" si="52"/>
        <v>0</v>
      </c>
      <c r="BY52">
        <f t="shared" si="53"/>
        <v>0</v>
      </c>
      <c r="BZ52">
        <f t="shared" si="54"/>
        <v>0</v>
      </c>
      <c r="CA52">
        <f t="shared" si="55"/>
        <v>0</v>
      </c>
      <c r="CB52">
        <f t="shared" si="56"/>
        <v>0</v>
      </c>
      <c r="CC52">
        <f t="shared" si="57"/>
        <v>0</v>
      </c>
      <c r="CD52">
        <f t="shared" si="58"/>
        <v>0</v>
      </c>
      <c r="CE52">
        <f t="shared" si="59"/>
        <v>0</v>
      </c>
      <c r="CF52">
        <f t="shared" si="60"/>
        <v>0</v>
      </c>
      <c r="CG52">
        <f t="shared" si="61"/>
        <v>0</v>
      </c>
      <c r="CH52">
        <f t="shared" si="62"/>
        <v>0</v>
      </c>
      <c r="CI52">
        <f t="shared" si="63"/>
        <v>0</v>
      </c>
      <c r="CJ52">
        <f t="shared" si="64"/>
        <v>0</v>
      </c>
      <c r="CK52">
        <f t="shared" si="65"/>
        <v>0</v>
      </c>
      <c r="CL52">
        <f t="shared" si="66"/>
        <v>0</v>
      </c>
      <c r="CM52">
        <f t="shared" si="67"/>
        <v>0</v>
      </c>
      <c r="CN52">
        <f t="shared" si="68"/>
        <v>1</v>
      </c>
      <c r="CO52">
        <f t="shared" si="69"/>
        <v>1</v>
      </c>
      <c r="CP52">
        <f t="shared" si="70"/>
        <v>1</v>
      </c>
      <c r="CQ52">
        <f t="shared" si="71"/>
        <v>1</v>
      </c>
      <c r="CR52">
        <f t="shared" si="72"/>
        <v>1</v>
      </c>
      <c r="CS52">
        <f t="shared" si="73"/>
        <v>1</v>
      </c>
      <c r="CT52">
        <f t="shared" si="74"/>
        <v>1</v>
      </c>
      <c r="CU52">
        <f t="shared" si="75"/>
        <v>1</v>
      </c>
      <c r="CV52">
        <f t="shared" si="76"/>
        <v>1</v>
      </c>
      <c r="CW52">
        <f t="shared" si="77"/>
        <v>1</v>
      </c>
      <c r="CX52">
        <f t="shared" si="78"/>
        <v>0</v>
      </c>
      <c r="CY52">
        <f t="shared" si="79"/>
        <v>0</v>
      </c>
      <c r="CZ52">
        <f t="shared" si="80"/>
        <v>0</v>
      </c>
      <c r="DA52">
        <f t="shared" si="81"/>
        <v>0</v>
      </c>
    </row>
    <row r="53" spans="1:106">
      <c r="B53" t="s">
        <v>252</v>
      </c>
      <c r="F53" t="s">
        <v>104</v>
      </c>
      <c r="G53" t="s">
        <v>105</v>
      </c>
      <c r="R53" s="124"/>
      <c r="AD53" t="s">
        <v>106</v>
      </c>
      <c r="AE53">
        <f>IF(AE69="?",AE72,AE69)</f>
        <v>-0.33003390122686216</v>
      </c>
      <c r="AF53">
        <f>IF(AF69="?",AF72,AF69)</f>
        <v>0.93142866632722376</v>
      </c>
      <c r="AG53">
        <f>IF(AG69="?",AG72,AG69)</f>
        <v>0.15335665484375741</v>
      </c>
      <c r="AI53" s="19">
        <f>IF($K$13="CCW",-AI52,AI52)</f>
        <v>-0.99995392696904895</v>
      </c>
      <c r="AJ53" s="19">
        <f>IF($K$13="CCW",-AJ52,AJ52)</f>
        <v>9.5991634624003393E-3</v>
      </c>
      <c r="AK53" s="19">
        <f>IF($K$13="CCW",AK52,AK52)</f>
        <v>0</v>
      </c>
      <c r="AN53">
        <f t="shared" si="106"/>
        <v>-0.64889469002148281</v>
      </c>
      <c r="AO53">
        <f t="shared" si="107"/>
        <v>5.081335250135284E-2</v>
      </c>
      <c r="AW53" s="91">
        <v>30</v>
      </c>
      <c r="AX53" s="91">
        <f t="shared" si="102"/>
        <v>0.76324478867466672</v>
      </c>
      <c r="AY53" s="91">
        <f t="shared" si="103"/>
        <v>0.4790213201462033</v>
      </c>
      <c r="AZ53" s="91">
        <f t="shared" si="104"/>
        <v>0.43358501750677692</v>
      </c>
      <c r="BA53" s="118">
        <f t="shared" si="105"/>
        <v>90</v>
      </c>
      <c r="BO53">
        <v>30</v>
      </c>
      <c r="BP53">
        <f t="shared" si="44"/>
        <v>0</v>
      </c>
      <c r="BQ53">
        <f t="shared" si="45"/>
        <v>0</v>
      </c>
      <c r="BR53">
        <f t="shared" si="46"/>
        <v>0</v>
      </c>
      <c r="BS53">
        <f t="shared" si="47"/>
        <v>0</v>
      </c>
      <c r="BT53">
        <f t="shared" si="48"/>
        <v>0</v>
      </c>
      <c r="BU53">
        <f t="shared" si="49"/>
        <v>0</v>
      </c>
      <c r="BV53">
        <f t="shared" si="50"/>
        <v>0</v>
      </c>
      <c r="BW53">
        <f t="shared" si="51"/>
        <v>0</v>
      </c>
      <c r="BX53">
        <f t="shared" si="52"/>
        <v>0</v>
      </c>
      <c r="BY53">
        <f t="shared" si="53"/>
        <v>0</v>
      </c>
      <c r="BZ53">
        <f t="shared" si="54"/>
        <v>0</v>
      </c>
      <c r="CA53">
        <f t="shared" si="55"/>
        <v>0</v>
      </c>
      <c r="CB53">
        <f t="shared" si="56"/>
        <v>0</v>
      </c>
      <c r="CC53">
        <f t="shared" si="57"/>
        <v>0</v>
      </c>
      <c r="CD53">
        <f t="shared" si="58"/>
        <v>0</v>
      </c>
      <c r="CE53">
        <f t="shared" si="59"/>
        <v>0</v>
      </c>
      <c r="CF53">
        <f t="shared" si="60"/>
        <v>0</v>
      </c>
      <c r="CG53">
        <f t="shared" si="61"/>
        <v>0</v>
      </c>
      <c r="CH53">
        <f t="shared" si="62"/>
        <v>0</v>
      </c>
      <c r="CI53">
        <f t="shared" si="63"/>
        <v>0</v>
      </c>
      <c r="CJ53">
        <f t="shared" si="64"/>
        <v>0</v>
      </c>
      <c r="CK53">
        <f t="shared" si="65"/>
        <v>0</v>
      </c>
      <c r="CL53">
        <f t="shared" si="66"/>
        <v>0</v>
      </c>
      <c r="CM53">
        <f t="shared" si="67"/>
        <v>0</v>
      </c>
      <c r="CN53">
        <f t="shared" si="68"/>
        <v>1</v>
      </c>
      <c r="CO53">
        <f t="shared" si="69"/>
        <v>1</v>
      </c>
      <c r="CP53">
        <f t="shared" si="70"/>
        <v>1</v>
      </c>
      <c r="CQ53">
        <f t="shared" si="71"/>
        <v>1</v>
      </c>
      <c r="CR53">
        <f t="shared" si="72"/>
        <v>1</v>
      </c>
      <c r="CS53">
        <f t="shared" si="73"/>
        <v>1</v>
      </c>
      <c r="CT53">
        <f t="shared" si="74"/>
        <v>1</v>
      </c>
      <c r="CU53">
        <f t="shared" si="75"/>
        <v>1</v>
      </c>
      <c r="CV53">
        <f t="shared" si="76"/>
        <v>1</v>
      </c>
      <c r="CW53">
        <f t="shared" si="77"/>
        <v>1</v>
      </c>
      <c r="CX53">
        <f t="shared" si="78"/>
        <v>0</v>
      </c>
      <c r="CY53">
        <f t="shared" si="79"/>
        <v>0</v>
      </c>
      <c r="CZ53">
        <f t="shared" si="80"/>
        <v>0</v>
      </c>
      <c r="DA53">
        <f t="shared" si="81"/>
        <v>0</v>
      </c>
    </row>
    <row r="54" spans="1:106">
      <c r="A54" s="16" t="s">
        <v>47</v>
      </c>
      <c r="B54">
        <f>IF(D47&lt;0,-B47,B47)</f>
        <v>-0.80896973148615514</v>
      </c>
      <c r="C54">
        <f>IF(D47&lt;0,-C47,C47)</f>
        <v>-0.36279890621530131</v>
      </c>
      <c r="D54">
        <f>IF(D47&lt;0,-D47,D47)</f>
        <v>0.46254181128650335</v>
      </c>
      <c r="F54">
        <f>B54/(1+D54)</f>
        <v>-0.55312588347444014</v>
      </c>
      <c r="G54">
        <f>C54/(1+D54)</f>
        <v>-0.24806053640009826</v>
      </c>
      <c r="R54" s="124"/>
      <c r="Z54" s="16"/>
      <c r="AA54" s="16"/>
      <c r="AB54" s="16"/>
      <c r="AC54" s="16"/>
      <c r="AD54" s="16" t="s">
        <v>163</v>
      </c>
      <c r="AE54" s="16">
        <f>AI47</f>
        <v>-0.8085106317977353</v>
      </c>
      <c r="AF54" s="16">
        <f>AJ47</f>
        <v>-0.33001498632886989</v>
      </c>
      <c r="AG54" s="16">
        <f>AK47</f>
        <v>0.48723779314456167</v>
      </c>
      <c r="AH54" s="16" t="s">
        <v>932</v>
      </c>
      <c r="AI54" s="33">
        <f>IF(AK53&lt;0,-AI53,AI53)</f>
        <v>-0.99995392696904895</v>
      </c>
      <c r="AJ54" s="33">
        <f>IF(AK53&lt;0,-AJ53,AJ53)</f>
        <v>9.5991634624003393E-3</v>
      </c>
      <c r="AK54" s="33">
        <f>IF(AK53&lt;0,-AK53,AK53)</f>
        <v>0</v>
      </c>
      <c r="AL54" s="16"/>
      <c r="AN54">
        <f t="shared" si="106"/>
        <v>-0.75328537955057706</v>
      </c>
      <c r="AO54">
        <f t="shared" si="107"/>
        <v>7.7623164129681482E-2</v>
      </c>
      <c r="AP54" s="16"/>
      <c r="AQ54" s="16"/>
      <c r="AR54" s="16"/>
      <c r="AS54" s="16"/>
      <c r="AT54" s="16"/>
      <c r="AU54" s="16"/>
      <c r="AV54" s="16"/>
      <c r="AW54" s="91">
        <v>31</v>
      </c>
      <c r="AX54" s="91">
        <f t="shared" si="102"/>
        <v>0.78205983790098033</v>
      </c>
      <c r="AY54" s="91">
        <f t="shared" si="103"/>
        <v>0.46174324460105115</v>
      </c>
      <c r="AZ54" s="91">
        <f t="shared" si="104"/>
        <v>0.4185398260710515</v>
      </c>
      <c r="BA54" s="118">
        <f t="shared" si="105"/>
        <v>90</v>
      </c>
      <c r="BB54" s="16"/>
      <c r="BO54">
        <v>31</v>
      </c>
      <c r="BP54">
        <f t="shared" si="44"/>
        <v>0</v>
      </c>
      <c r="BQ54">
        <f t="shared" si="45"/>
        <v>0</v>
      </c>
      <c r="BR54">
        <f t="shared" si="46"/>
        <v>0</v>
      </c>
      <c r="BS54">
        <f t="shared" si="47"/>
        <v>0</v>
      </c>
      <c r="BT54">
        <f t="shared" si="48"/>
        <v>0</v>
      </c>
      <c r="BU54">
        <f t="shared" si="49"/>
        <v>0</v>
      </c>
      <c r="BV54">
        <f t="shared" si="50"/>
        <v>0</v>
      </c>
      <c r="BW54">
        <f t="shared" si="51"/>
        <v>0</v>
      </c>
      <c r="BX54">
        <f t="shared" si="52"/>
        <v>0</v>
      </c>
      <c r="BY54">
        <f t="shared" si="53"/>
        <v>0</v>
      </c>
      <c r="BZ54">
        <f t="shared" si="54"/>
        <v>0</v>
      </c>
      <c r="CA54">
        <f t="shared" si="55"/>
        <v>0</v>
      </c>
      <c r="CB54">
        <f t="shared" si="56"/>
        <v>0</v>
      </c>
      <c r="CC54">
        <f t="shared" si="57"/>
        <v>0</v>
      </c>
      <c r="CD54">
        <f t="shared" si="58"/>
        <v>0</v>
      </c>
      <c r="CE54">
        <f t="shared" si="59"/>
        <v>0</v>
      </c>
      <c r="CF54">
        <f t="shared" si="60"/>
        <v>0</v>
      </c>
      <c r="CG54">
        <f t="shared" si="61"/>
        <v>0</v>
      </c>
      <c r="CH54">
        <f t="shared" si="62"/>
        <v>0</v>
      </c>
      <c r="CI54">
        <f t="shared" si="63"/>
        <v>0</v>
      </c>
      <c r="CJ54">
        <f t="shared" si="64"/>
        <v>0</v>
      </c>
      <c r="CK54">
        <f t="shared" si="65"/>
        <v>0</v>
      </c>
      <c r="CL54">
        <f t="shared" si="66"/>
        <v>0</v>
      </c>
      <c r="CM54">
        <f t="shared" si="67"/>
        <v>1</v>
      </c>
      <c r="CN54">
        <f t="shared" si="68"/>
        <v>1</v>
      </c>
      <c r="CO54">
        <f t="shared" si="69"/>
        <v>1</v>
      </c>
      <c r="CP54">
        <f t="shared" si="70"/>
        <v>1</v>
      </c>
      <c r="CQ54">
        <f t="shared" si="71"/>
        <v>1</v>
      </c>
      <c r="CR54">
        <f t="shared" si="72"/>
        <v>1</v>
      </c>
      <c r="CS54">
        <f t="shared" si="73"/>
        <v>1</v>
      </c>
      <c r="CT54">
        <f t="shared" si="74"/>
        <v>1</v>
      </c>
      <c r="CU54">
        <f t="shared" si="75"/>
        <v>1</v>
      </c>
      <c r="CV54">
        <f t="shared" si="76"/>
        <v>1</v>
      </c>
      <c r="CW54">
        <f t="shared" si="77"/>
        <v>1</v>
      </c>
      <c r="CX54">
        <f t="shared" si="78"/>
        <v>0</v>
      </c>
      <c r="CY54">
        <f t="shared" si="79"/>
        <v>0</v>
      </c>
      <c r="CZ54">
        <f t="shared" si="80"/>
        <v>0</v>
      </c>
      <c r="DA54">
        <f t="shared" si="81"/>
        <v>0</v>
      </c>
    </row>
    <row r="55" spans="1:106">
      <c r="A55" s="16" t="s">
        <v>48</v>
      </c>
      <c r="B55">
        <f t="shared" ref="B55:B58" si="110">IF(D48&lt;0,-B48,B48)</f>
        <v>-0.33003390122686216</v>
      </c>
      <c r="C55">
        <f t="shared" ref="C55:C58" si="111">IF(D48&lt;0,-C48,C48)</f>
        <v>0.93142866632722376</v>
      </c>
      <c r="D55">
        <f t="shared" ref="D55:D58" si="112">IF(D48&lt;0,-D48,D48)</f>
        <v>0.15335665484375741</v>
      </c>
      <c r="F55">
        <f t="shared" ref="F55:F58" si="113">B55/(1+D55)</f>
        <v>-0.28615077551320939</v>
      </c>
      <c r="G55">
        <f t="shared" ref="G55:G58" si="114">C55/(1+D55)</f>
        <v>0.80758077947137885</v>
      </c>
      <c r="R55" s="124"/>
      <c r="Z55" s="16"/>
      <c r="AA55" s="16"/>
      <c r="AB55" s="16"/>
      <c r="AC55" s="16"/>
      <c r="AD55" s="36"/>
      <c r="AE55" s="16"/>
      <c r="AF55" s="16"/>
      <c r="AG55" s="16"/>
      <c r="AH55" s="16"/>
      <c r="AI55" s="19">
        <f>COS(RADIANS(I35))</f>
        <v>0.99995392696904895</v>
      </c>
      <c r="AJ55" s="19">
        <f>(COS(RADIANS(H35)))*(SIN(RADIANS(I35)))</f>
        <v>-9.5991634624003393E-3</v>
      </c>
      <c r="AK55" s="19">
        <f>(SIN(RADIANS(H35)))*(SIN(RADIANS(I35)))</f>
        <v>0</v>
      </c>
      <c r="AL55" s="16"/>
      <c r="AN55">
        <f t="shared" si="106"/>
        <v>-0.87546934670432708</v>
      </c>
      <c r="AO55">
        <f t="shared" si="107"/>
        <v>6.6157584965508165E-2</v>
      </c>
      <c r="AP55" s="16"/>
      <c r="AQ55" s="16"/>
      <c r="AR55" s="16"/>
      <c r="AS55" s="16"/>
      <c r="AT55" s="16"/>
      <c r="AU55" s="16"/>
      <c r="AV55" s="16"/>
      <c r="AW55" s="91">
        <v>32</v>
      </c>
      <c r="AX55" s="91">
        <f t="shared" si="102"/>
        <v>0.80965145024934149</v>
      </c>
      <c r="AY55" s="91">
        <f t="shared" si="103"/>
        <v>0.43438170512879709</v>
      </c>
      <c r="AZ55" s="91">
        <f t="shared" si="104"/>
        <v>0.3946860313699192</v>
      </c>
      <c r="BA55" s="118">
        <f t="shared" si="105"/>
        <v>90</v>
      </c>
      <c r="BB55" s="16"/>
      <c r="BO55">
        <v>32</v>
      </c>
      <c r="BP55">
        <f t="shared" si="44"/>
        <v>0</v>
      </c>
      <c r="BQ55">
        <f t="shared" si="45"/>
        <v>0</v>
      </c>
      <c r="BR55">
        <f t="shared" si="46"/>
        <v>0</v>
      </c>
      <c r="BS55">
        <f t="shared" si="47"/>
        <v>0</v>
      </c>
      <c r="BT55">
        <f t="shared" si="48"/>
        <v>0</v>
      </c>
      <c r="BU55">
        <f t="shared" si="49"/>
        <v>0</v>
      </c>
      <c r="BV55">
        <f t="shared" si="50"/>
        <v>0</v>
      </c>
      <c r="BW55">
        <f t="shared" si="51"/>
        <v>0</v>
      </c>
      <c r="BX55">
        <f t="shared" si="52"/>
        <v>0</v>
      </c>
      <c r="BY55">
        <f t="shared" si="53"/>
        <v>0</v>
      </c>
      <c r="BZ55">
        <f t="shared" si="54"/>
        <v>0</v>
      </c>
      <c r="CA55">
        <f t="shared" si="55"/>
        <v>0</v>
      </c>
      <c r="CB55">
        <f t="shared" si="56"/>
        <v>0</v>
      </c>
      <c r="CC55">
        <f t="shared" si="57"/>
        <v>0</v>
      </c>
      <c r="CD55">
        <f t="shared" si="58"/>
        <v>0</v>
      </c>
      <c r="CE55">
        <f t="shared" si="59"/>
        <v>0</v>
      </c>
      <c r="CF55">
        <f t="shared" si="60"/>
        <v>0</v>
      </c>
      <c r="CG55">
        <f t="shared" si="61"/>
        <v>0</v>
      </c>
      <c r="CH55">
        <f t="shared" si="62"/>
        <v>0</v>
      </c>
      <c r="CI55">
        <f t="shared" si="63"/>
        <v>0</v>
      </c>
      <c r="CJ55">
        <f t="shared" si="64"/>
        <v>0</v>
      </c>
      <c r="CK55">
        <f t="shared" si="65"/>
        <v>1</v>
      </c>
      <c r="CL55">
        <f t="shared" si="66"/>
        <v>1</v>
      </c>
      <c r="CM55">
        <f t="shared" si="67"/>
        <v>1</v>
      </c>
      <c r="CN55">
        <f t="shared" si="68"/>
        <v>1</v>
      </c>
      <c r="CO55">
        <f t="shared" si="69"/>
        <v>1</v>
      </c>
      <c r="CP55">
        <f t="shared" si="70"/>
        <v>1</v>
      </c>
      <c r="CQ55">
        <f t="shared" si="71"/>
        <v>1</v>
      </c>
      <c r="CR55">
        <f t="shared" si="72"/>
        <v>1</v>
      </c>
      <c r="CS55">
        <f t="shared" si="73"/>
        <v>1</v>
      </c>
      <c r="CT55">
        <f t="shared" si="74"/>
        <v>1</v>
      </c>
      <c r="CU55">
        <f t="shared" si="75"/>
        <v>1</v>
      </c>
      <c r="CV55">
        <f t="shared" si="76"/>
        <v>1</v>
      </c>
      <c r="CW55">
        <f t="shared" si="77"/>
        <v>1</v>
      </c>
      <c r="CX55">
        <f t="shared" si="78"/>
        <v>1</v>
      </c>
      <c r="CY55">
        <f t="shared" si="79"/>
        <v>1</v>
      </c>
      <c r="CZ55">
        <f t="shared" si="80"/>
        <v>0</v>
      </c>
      <c r="DA55">
        <f t="shared" si="81"/>
        <v>0</v>
      </c>
    </row>
    <row r="56" spans="1:106">
      <c r="A56" s="16" t="s">
        <v>51</v>
      </c>
      <c r="B56">
        <f t="shared" si="110"/>
        <v>0.48646232904531878</v>
      </c>
      <c r="C56">
        <f t="shared" si="111"/>
        <v>2.8593586568854353E-2</v>
      </c>
      <c r="D56">
        <f t="shared" si="112"/>
        <v>0.87323353647631596</v>
      </c>
      <c r="F56">
        <f t="shared" si="113"/>
        <v>0.25969123420691509</v>
      </c>
      <c r="G56">
        <f t="shared" si="114"/>
        <v>1.5264293539523587E-2</v>
      </c>
      <c r="R56" s="124"/>
      <c r="Z56" s="16"/>
      <c r="AA56" s="16"/>
      <c r="AB56" s="16"/>
      <c r="AC56" s="16"/>
      <c r="AD56" s="36" t="s">
        <v>210</v>
      </c>
      <c r="AE56" s="19">
        <f>AF51*$AG$54-AG51*$AF$54</f>
        <v>-2.4123608891358089E-2</v>
      </c>
      <c r="AF56" s="19">
        <f>AG51*$AE$54-AE51*$AG$54</f>
        <v>2.0190654613943204E-2</v>
      </c>
      <c r="AG56" s="19">
        <f>AE51*$AF$54-AF51*$AE$54</f>
        <v>-2.6354638002787534E-2</v>
      </c>
      <c r="AI56" s="19">
        <f>IF($K$13="CCW",-AI55,AI55)</f>
        <v>-0.99995392696904895</v>
      </c>
      <c r="AJ56" s="19">
        <f>IF($K$13="CCW",-AJ55,AJ55)</f>
        <v>9.5991634624003393E-3</v>
      </c>
      <c r="AK56" s="19">
        <f>IF($K$13="CCW",AK55,AK55)</f>
        <v>0</v>
      </c>
      <c r="AL56" s="16"/>
      <c r="AN56">
        <f t="shared" si="106"/>
        <v>-0.98596536437929161</v>
      </c>
      <c r="AO56">
        <f t="shared" si="107"/>
        <v>1.1637003058596751E-2</v>
      </c>
      <c r="AP56" s="16"/>
      <c r="AQ56" s="16"/>
      <c r="AR56" s="16"/>
      <c r="AS56" s="16"/>
      <c r="AT56" s="16"/>
      <c r="AU56" s="16"/>
      <c r="AV56" s="16"/>
      <c r="AW56" s="91">
        <v>33</v>
      </c>
      <c r="AX56" s="91">
        <f t="shared" si="102"/>
        <v>0.78063025505302985</v>
      </c>
      <c r="AY56" s="91">
        <f t="shared" si="103"/>
        <v>0.463093023072985</v>
      </c>
      <c r="AZ56" s="91">
        <f t="shared" si="104"/>
        <v>0.41971568576473939</v>
      </c>
      <c r="BA56" s="118">
        <f t="shared" si="105"/>
        <v>90</v>
      </c>
      <c r="BB56" s="16"/>
      <c r="BO56">
        <v>33</v>
      </c>
      <c r="BP56">
        <f t="shared" si="44"/>
        <v>0</v>
      </c>
      <c r="BQ56">
        <f t="shared" si="45"/>
        <v>0</v>
      </c>
      <c r="BR56">
        <f t="shared" si="46"/>
        <v>0</v>
      </c>
      <c r="BS56">
        <f t="shared" si="47"/>
        <v>0</v>
      </c>
      <c r="BT56">
        <f t="shared" si="48"/>
        <v>0</v>
      </c>
      <c r="BU56">
        <f t="shared" si="49"/>
        <v>0</v>
      </c>
      <c r="BV56">
        <f t="shared" si="50"/>
        <v>0</v>
      </c>
      <c r="BW56">
        <f t="shared" si="51"/>
        <v>0</v>
      </c>
      <c r="BX56">
        <f t="shared" si="52"/>
        <v>0</v>
      </c>
      <c r="BY56">
        <f t="shared" si="53"/>
        <v>0</v>
      </c>
      <c r="BZ56">
        <f t="shared" si="54"/>
        <v>0</v>
      </c>
      <c r="CA56">
        <f t="shared" si="55"/>
        <v>0</v>
      </c>
      <c r="CB56">
        <f t="shared" si="56"/>
        <v>0</v>
      </c>
      <c r="CC56">
        <f t="shared" si="57"/>
        <v>0</v>
      </c>
      <c r="CD56">
        <f t="shared" si="58"/>
        <v>0</v>
      </c>
      <c r="CE56">
        <f t="shared" si="59"/>
        <v>0</v>
      </c>
      <c r="CF56">
        <f t="shared" si="60"/>
        <v>0</v>
      </c>
      <c r="CG56">
        <f t="shared" si="61"/>
        <v>0</v>
      </c>
      <c r="CH56">
        <f t="shared" si="62"/>
        <v>0</v>
      </c>
      <c r="CI56">
        <f t="shared" si="63"/>
        <v>0</v>
      </c>
      <c r="CJ56">
        <f t="shared" si="64"/>
        <v>0</v>
      </c>
      <c r="CK56">
        <f t="shared" si="65"/>
        <v>0</v>
      </c>
      <c r="CL56">
        <f t="shared" si="66"/>
        <v>0</v>
      </c>
      <c r="CM56">
        <f t="shared" si="67"/>
        <v>1</v>
      </c>
      <c r="CN56">
        <f t="shared" si="68"/>
        <v>1</v>
      </c>
      <c r="CO56">
        <f t="shared" si="69"/>
        <v>1</v>
      </c>
      <c r="CP56">
        <f t="shared" si="70"/>
        <v>1</v>
      </c>
      <c r="CQ56">
        <f t="shared" si="71"/>
        <v>1</v>
      </c>
      <c r="CR56">
        <f t="shared" si="72"/>
        <v>1</v>
      </c>
      <c r="CS56">
        <f t="shared" si="73"/>
        <v>1</v>
      </c>
      <c r="CT56">
        <f t="shared" si="74"/>
        <v>1</v>
      </c>
      <c r="CU56">
        <f t="shared" si="75"/>
        <v>1</v>
      </c>
      <c r="CV56">
        <f t="shared" si="76"/>
        <v>1</v>
      </c>
      <c r="CW56">
        <f t="shared" si="77"/>
        <v>1</v>
      </c>
      <c r="CX56">
        <f t="shared" si="78"/>
        <v>0</v>
      </c>
      <c r="CY56">
        <f t="shared" si="79"/>
        <v>0</v>
      </c>
      <c r="CZ56">
        <f t="shared" si="80"/>
        <v>0</v>
      </c>
      <c r="DA56">
        <f t="shared" si="81"/>
        <v>0</v>
      </c>
    </row>
    <row r="57" spans="1:106">
      <c r="A57" s="16" t="s">
        <v>52</v>
      </c>
      <c r="B57">
        <f t="shared" si="110"/>
        <v>-0.86399545459420413</v>
      </c>
      <c r="C57">
        <f t="shared" si="111"/>
        <v>0.16430755262887164</v>
      </c>
      <c r="D57">
        <f t="shared" si="112"/>
        <v>0.47593579670966674</v>
      </c>
      <c r="F57">
        <f t="shared" si="113"/>
        <v>-0.58538823742897661</v>
      </c>
      <c r="G57">
        <f t="shared" si="114"/>
        <v>0.11132432250451935</v>
      </c>
      <c r="R57" s="124"/>
      <c r="Z57" s="16"/>
      <c r="AA57" s="16"/>
      <c r="AB57" s="16"/>
      <c r="AC57" s="16"/>
      <c r="AD57" s="36" t="s">
        <v>211</v>
      </c>
      <c r="AE57" s="19">
        <f>AF52*$AG$54-AG52*$AF$54</f>
        <v>0.30211202962003869</v>
      </c>
      <c r="AF57" s="19">
        <f t="shared" ref="AF57:AF58" si="115">AG52*$AE$54-AE52*$AG$54</f>
        <v>-0.94304142993544171</v>
      </c>
      <c r="AG57" s="19">
        <f t="shared" ref="AG57:AG58" si="116">AE52*$AF$54-AF52*$AE$54</f>
        <v>-0.13742164012725341</v>
      </c>
      <c r="AH57" s="16" t="s">
        <v>948</v>
      </c>
      <c r="AI57" s="33">
        <f>IF(AK56&lt;0,-AI56,AI56)</f>
        <v>-0.99995392696904895</v>
      </c>
      <c r="AJ57" s="33">
        <f>IF(AK56&lt;0,-AJ56,AJ56)</f>
        <v>9.5991634624003393E-3</v>
      </c>
      <c r="AK57" s="33">
        <f>IF(AK56&lt;0,-AK56,AK56)</f>
        <v>0</v>
      </c>
      <c r="AL57" s="16"/>
      <c r="AN57">
        <f t="shared" si="106"/>
        <v>0.9401482911318112</v>
      </c>
      <c r="AO57">
        <f t="shared" si="107"/>
        <v>6.6554486973674193E-2</v>
      </c>
      <c r="AP57" s="16"/>
      <c r="AQ57" s="16"/>
      <c r="AR57" s="16"/>
      <c r="AS57" s="16"/>
      <c r="AT57" s="16"/>
      <c r="AU57" s="16"/>
      <c r="AV57" s="16"/>
      <c r="AW57" s="91">
        <v>34</v>
      </c>
      <c r="AX57" s="91">
        <f t="shared" si="102"/>
        <v>0.81088166896848446</v>
      </c>
      <c r="AY57" s="91">
        <f t="shared" si="103"/>
        <v>0.43309978383868403</v>
      </c>
      <c r="AZ57" s="91">
        <f t="shared" si="104"/>
        <v>0.39356765132537291</v>
      </c>
      <c r="BA57" s="118">
        <f t="shared" si="105"/>
        <v>90</v>
      </c>
      <c r="BB57" s="16"/>
      <c r="BO57">
        <v>34</v>
      </c>
      <c r="BP57">
        <f t="shared" si="44"/>
        <v>0</v>
      </c>
      <c r="BQ57">
        <f t="shared" si="45"/>
        <v>0</v>
      </c>
      <c r="BR57">
        <f t="shared" si="46"/>
        <v>0</v>
      </c>
      <c r="BS57">
        <f t="shared" si="47"/>
        <v>0</v>
      </c>
      <c r="BT57">
        <f t="shared" si="48"/>
        <v>0</v>
      </c>
      <c r="BU57">
        <f t="shared" si="49"/>
        <v>0</v>
      </c>
      <c r="BV57">
        <f t="shared" si="50"/>
        <v>0</v>
      </c>
      <c r="BW57">
        <f t="shared" si="51"/>
        <v>0</v>
      </c>
      <c r="BX57">
        <f t="shared" si="52"/>
        <v>0</v>
      </c>
      <c r="BY57">
        <f t="shared" si="53"/>
        <v>0</v>
      </c>
      <c r="BZ57">
        <f t="shared" si="54"/>
        <v>0</v>
      </c>
      <c r="CA57">
        <f t="shared" si="55"/>
        <v>0</v>
      </c>
      <c r="CB57">
        <f t="shared" si="56"/>
        <v>0</v>
      </c>
      <c r="CC57">
        <f t="shared" si="57"/>
        <v>0</v>
      </c>
      <c r="CD57">
        <f t="shared" si="58"/>
        <v>0</v>
      </c>
      <c r="CE57">
        <f t="shared" si="59"/>
        <v>0</v>
      </c>
      <c r="CF57">
        <f t="shared" si="60"/>
        <v>0</v>
      </c>
      <c r="CG57">
        <f t="shared" si="61"/>
        <v>0</v>
      </c>
      <c r="CH57">
        <f t="shared" si="62"/>
        <v>0</v>
      </c>
      <c r="CI57">
        <f t="shared" si="63"/>
        <v>0</v>
      </c>
      <c r="CJ57">
        <f t="shared" si="64"/>
        <v>0</v>
      </c>
      <c r="CK57">
        <f t="shared" si="65"/>
        <v>1</v>
      </c>
      <c r="CL57">
        <f t="shared" si="66"/>
        <v>1</v>
      </c>
      <c r="CM57">
        <f t="shared" si="67"/>
        <v>1</v>
      </c>
      <c r="CN57">
        <f t="shared" si="68"/>
        <v>1</v>
      </c>
      <c r="CO57">
        <f t="shared" si="69"/>
        <v>1</v>
      </c>
      <c r="CP57">
        <f t="shared" si="70"/>
        <v>1</v>
      </c>
      <c r="CQ57">
        <f t="shared" si="71"/>
        <v>1</v>
      </c>
      <c r="CR57">
        <f t="shared" si="72"/>
        <v>1</v>
      </c>
      <c r="CS57">
        <f t="shared" si="73"/>
        <v>1</v>
      </c>
      <c r="CT57">
        <f t="shared" si="74"/>
        <v>1</v>
      </c>
      <c r="CU57">
        <f t="shared" si="75"/>
        <v>1</v>
      </c>
      <c r="CV57">
        <f t="shared" si="76"/>
        <v>1</v>
      </c>
      <c r="CW57">
        <f t="shared" si="77"/>
        <v>1</v>
      </c>
      <c r="CX57">
        <f t="shared" si="78"/>
        <v>1</v>
      </c>
      <c r="CY57">
        <f t="shared" si="79"/>
        <v>1</v>
      </c>
      <c r="CZ57">
        <f t="shared" si="80"/>
        <v>0</v>
      </c>
      <c r="DA57">
        <f t="shared" si="81"/>
        <v>0</v>
      </c>
    </row>
    <row r="58" spans="1:106">
      <c r="A58" s="16" t="s">
        <v>53</v>
      </c>
      <c r="B58">
        <f t="shared" si="110"/>
        <v>-0.52658432086144791</v>
      </c>
      <c r="C58">
        <f t="shared" si="111"/>
        <v>-0.7879412955299977</v>
      </c>
      <c r="D58">
        <f t="shared" si="112"/>
        <v>0.31915116766415946</v>
      </c>
      <c r="F58">
        <f t="shared" si="113"/>
        <v>-0.39918421312841545</v>
      </c>
      <c r="G58">
        <f t="shared" si="114"/>
        <v>-0.5973093265157905</v>
      </c>
      <c r="R58" s="124"/>
      <c r="Z58" s="16"/>
      <c r="AA58" s="16"/>
      <c r="AB58" s="16"/>
      <c r="AD58" s="36" t="s">
        <v>212</v>
      </c>
      <c r="AE58" s="19">
        <f>AF53*$AG$54-AG53*$AF$54</f>
        <v>0.50443724220456265</v>
      </c>
      <c r="AF58" s="19">
        <f t="shared" si="115"/>
        <v>3.6814503798553042E-2</v>
      </c>
      <c r="AG58" s="19">
        <f t="shared" si="116"/>
        <v>0.86198611288819227</v>
      </c>
      <c r="AI58" s="19">
        <f>COS(RADIANS(90+I35))</f>
        <v>9.5991634624002699E-3</v>
      </c>
      <c r="AJ58" s="19">
        <f>(COS(RADIANS(H35)))*(SIN(RADIANS(90+I35)))</f>
        <v>0.99995392696904895</v>
      </c>
      <c r="AK58" s="19">
        <f>(SIN(RADIANS(H35)))*(SIN(RADIANS(90+I35)))</f>
        <v>0</v>
      </c>
      <c r="AL58" s="16"/>
      <c r="AN58">
        <f t="shared" si="106"/>
        <v>0.90095372185154921</v>
      </c>
      <c r="AO58">
        <f t="shared" si="107"/>
        <v>0.14487942032415677</v>
      </c>
      <c r="AP58" s="16"/>
      <c r="AQ58" s="16"/>
      <c r="AR58" s="16"/>
      <c r="AS58" s="16"/>
      <c r="AT58" s="16"/>
      <c r="AU58" s="16"/>
      <c r="AV58" s="16"/>
      <c r="AW58" s="91">
        <v>35</v>
      </c>
      <c r="AX58" s="91">
        <f t="shared" si="102"/>
        <v>0.84719649814879228</v>
      </c>
      <c r="AY58" s="91">
        <f t="shared" si="103"/>
        <v>0.39246940413232406</v>
      </c>
      <c r="AZ58" s="91">
        <f t="shared" si="104"/>
        <v>0.35808638670639498</v>
      </c>
      <c r="BA58" s="118">
        <f t="shared" si="105"/>
        <v>90</v>
      </c>
      <c r="BB58" s="16"/>
      <c r="BO58">
        <v>35</v>
      </c>
      <c r="BP58">
        <f t="shared" si="44"/>
        <v>0</v>
      </c>
      <c r="BQ58">
        <f t="shared" si="45"/>
        <v>0</v>
      </c>
      <c r="BR58">
        <f t="shared" si="46"/>
        <v>0</v>
      </c>
      <c r="BS58">
        <f t="shared" si="47"/>
        <v>0</v>
      </c>
      <c r="BT58">
        <f t="shared" si="48"/>
        <v>0</v>
      </c>
      <c r="BU58">
        <f t="shared" si="49"/>
        <v>0</v>
      </c>
      <c r="BV58">
        <f t="shared" si="50"/>
        <v>0</v>
      </c>
      <c r="BW58">
        <f t="shared" si="51"/>
        <v>0</v>
      </c>
      <c r="BX58">
        <f t="shared" si="52"/>
        <v>0</v>
      </c>
      <c r="BY58">
        <f t="shared" si="53"/>
        <v>0</v>
      </c>
      <c r="BZ58">
        <f t="shared" si="54"/>
        <v>0</v>
      </c>
      <c r="CA58">
        <f t="shared" si="55"/>
        <v>0</v>
      </c>
      <c r="CB58">
        <f t="shared" si="56"/>
        <v>0</v>
      </c>
      <c r="CC58">
        <f t="shared" si="57"/>
        <v>0</v>
      </c>
      <c r="CD58">
        <f t="shared" si="58"/>
        <v>0</v>
      </c>
      <c r="CE58">
        <f t="shared" si="59"/>
        <v>0</v>
      </c>
      <c r="CF58">
        <f t="shared" si="60"/>
        <v>0</v>
      </c>
      <c r="CG58">
        <f t="shared" si="61"/>
        <v>0</v>
      </c>
      <c r="CH58">
        <f t="shared" si="62"/>
        <v>0</v>
      </c>
      <c r="CI58">
        <f t="shared" si="63"/>
        <v>1</v>
      </c>
      <c r="CJ58">
        <f t="shared" si="64"/>
        <v>1</v>
      </c>
      <c r="CK58">
        <f t="shared" si="65"/>
        <v>1</v>
      </c>
      <c r="CL58">
        <f t="shared" si="66"/>
        <v>1</v>
      </c>
      <c r="CM58">
        <f t="shared" si="67"/>
        <v>1</v>
      </c>
      <c r="CN58">
        <f t="shared" si="68"/>
        <v>1</v>
      </c>
      <c r="CO58">
        <f t="shared" si="69"/>
        <v>0</v>
      </c>
      <c r="CP58">
        <f t="shared" si="70"/>
        <v>0</v>
      </c>
      <c r="CQ58">
        <f t="shared" si="71"/>
        <v>0</v>
      </c>
      <c r="CR58">
        <f t="shared" si="72"/>
        <v>0</v>
      </c>
      <c r="CS58">
        <f t="shared" si="73"/>
        <v>0</v>
      </c>
      <c r="CT58">
        <f t="shared" si="74"/>
        <v>0</v>
      </c>
      <c r="CU58">
        <f t="shared" si="75"/>
        <v>1</v>
      </c>
      <c r="CV58">
        <f t="shared" si="76"/>
        <v>0</v>
      </c>
      <c r="CW58">
        <f t="shared" si="77"/>
        <v>1</v>
      </c>
      <c r="CX58">
        <f t="shared" si="78"/>
        <v>1</v>
      </c>
      <c r="CY58">
        <f t="shared" si="79"/>
        <v>1</v>
      </c>
      <c r="CZ58">
        <f t="shared" si="80"/>
        <v>1</v>
      </c>
      <c r="DA58">
        <f t="shared" si="81"/>
        <v>1</v>
      </c>
    </row>
    <row r="59" spans="1:106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69"/>
      <c r="Z59" s="16"/>
      <c r="AA59" s="16"/>
      <c r="AB59" s="16"/>
      <c r="AI59" s="19">
        <f>IF($K$13="CCW",-AI58,AI58)</f>
        <v>-9.5991634624002699E-3</v>
      </c>
      <c r="AJ59" s="19">
        <f>IF($K$13="CCW",-AJ58,AJ58)</f>
        <v>-0.99995392696904895</v>
      </c>
      <c r="AK59" s="19">
        <f>IF($K$13="CCW",AK58,AK58)</f>
        <v>0</v>
      </c>
      <c r="AL59" s="16"/>
      <c r="AN59">
        <f t="shared" si="106"/>
        <v>0.88734063501245919</v>
      </c>
      <c r="AO59">
        <f t="shared" si="107"/>
        <v>0.22348268204920727</v>
      </c>
      <c r="AP59" s="16"/>
      <c r="AQ59" s="16"/>
      <c r="AR59" s="16"/>
      <c r="AS59" s="16"/>
      <c r="AT59" s="16"/>
      <c r="AU59" s="16"/>
      <c r="AV59" s="16"/>
      <c r="AW59" s="91">
        <v>36</v>
      </c>
      <c r="AX59" s="91">
        <f t="shared" si="102"/>
        <v>0.85714229479530557</v>
      </c>
      <c r="AY59" s="91">
        <f t="shared" si="103"/>
        <v>0.38027046544919979</v>
      </c>
      <c r="AZ59" s="91">
        <f t="shared" si="104"/>
        <v>0.34742115591898881</v>
      </c>
      <c r="BA59" s="118">
        <f t="shared" si="105"/>
        <v>90</v>
      </c>
      <c r="BB59" s="16"/>
      <c r="BO59">
        <v>36</v>
      </c>
      <c r="BP59">
        <f t="shared" si="44"/>
        <v>0</v>
      </c>
      <c r="BQ59">
        <f t="shared" si="45"/>
        <v>0</v>
      </c>
      <c r="BR59">
        <f t="shared" si="46"/>
        <v>0</v>
      </c>
      <c r="BS59">
        <f t="shared" si="47"/>
        <v>0</v>
      </c>
      <c r="BT59">
        <f t="shared" si="48"/>
        <v>0</v>
      </c>
      <c r="BU59">
        <f t="shared" si="49"/>
        <v>0</v>
      </c>
      <c r="BV59">
        <f t="shared" si="50"/>
        <v>0</v>
      </c>
      <c r="BW59">
        <f t="shared" si="51"/>
        <v>0</v>
      </c>
      <c r="BX59">
        <f t="shared" si="52"/>
        <v>0</v>
      </c>
      <c r="BY59">
        <f t="shared" si="53"/>
        <v>0</v>
      </c>
      <c r="BZ59">
        <f t="shared" si="54"/>
        <v>0</v>
      </c>
      <c r="CA59">
        <f t="shared" si="55"/>
        <v>0</v>
      </c>
      <c r="CB59">
        <f t="shared" si="56"/>
        <v>0</v>
      </c>
      <c r="CC59">
        <f t="shared" si="57"/>
        <v>0</v>
      </c>
      <c r="CD59">
        <f t="shared" si="58"/>
        <v>0</v>
      </c>
      <c r="CE59">
        <f t="shared" si="59"/>
        <v>0</v>
      </c>
      <c r="CF59">
        <f t="shared" si="60"/>
        <v>0</v>
      </c>
      <c r="CG59">
        <f t="shared" si="61"/>
        <v>0</v>
      </c>
      <c r="CH59">
        <f t="shared" si="62"/>
        <v>0</v>
      </c>
      <c r="CI59">
        <f t="shared" si="63"/>
        <v>1</v>
      </c>
      <c r="CJ59">
        <f t="shared" si="64"/>
        <v>1</v>
      </c>
      <c r="CK59">
        <f t="shared" si="65"/>
        <v>1</v>
      </c>
      <c r="CL59">
        <f t="shared" si="66"/>
        <v>1</v>
      </c>
      <c r="CM59">
        <f t="shared" si="67"/>
        <v>1</v>
      </c>
      <c r="CN59">
        <f t="shared" si="68"/>
        <v>0</v>
      </c>
      <c r="CO59">
        <f t="shared" si="69"/>
        <v>0</v>
      </c>
      <c r="CP59">
        <f t="shared" si="70"/>
        <v>0</v>
      </c>
      <c r="CQ59">
        <f t="shared" si="71"/>
        <v>0</v>
      </c>
      <c r="CR59">
        <f t="shared" si="72"/>
        <v>0</v>
      </c>
      <c r="CS59">
        <f t="shared" si="73"/>
        <v>0</v>
      </c>
      <c r="CT59">
        <f t="shared" si="74"/>
        <v>0</v>
      </c>
      <c r="CU59">
        <f t="shared" si="75"/>
        <v>1</v>
      </c>
      <c r="CV59">
        <f t="shared" si="76"/>
        <v>0</v>
      </c>
      <c r="CW59">
        <f t="shared" si="77"/>
        <v>1</v>
      </c>
      <c r="CX59">
        <f t="shared" si="78"/>
        <v>1</v>
      </c>
      <c r="CY59">
        <f t="shared" si="79"/>
        <v>1</v>
      </c>
      <c r="CZ59">
        <f t="shared" si="80"/>
        <v>1</v>
      </c>
      <c r="DA59">
        <f t="shared" si="81"/>
        <v>1</v>
      </c>
    </row>
    <row r="60" spans="1:106">
      <c r="R60" s="124"/>
      <c r="Z60" s="16"/>
      <c r="AA60" s="16"/>
      <c r="AB60" s="16"/>
      <c r="AC60" s="33" t="s">
        <v>75</v>
      </c>
      <c r="AD60" s="33" t="str">
        <f>AD56</f>
        <v>c x X</v>
      </c>
      <c r="AE60" s="91">
        <f>AE56/SQRT($AE$56^2+$AF$56^2+$AG$56^2)</f>
        <v>-0.58782531581483266</v>
      </c>
      <c r="AF60" s="91">
        <f t="shared" ref="AF60:AG60" si="117">AF56/SQRT($AE$56^2+$AF$56^2+$AG$56^2)</f>
        <v>0.49199014867137508</v>
      </c>
      <c r="AG60" s="91">
        <f t="shared" si="117"/>
        <v>-0.64218929584469908</v>
      </c>
      <c r="AH60" s="16" t="s">
        <v>947</v>
      </c>
      <c r="AI60" s="33">
        <f>IF(AK59&lt;0,-AI59,AI59)</f>
        <v>-9.5991634624002699E-3</v>
      </c>
      <c r="AJ60" s="33">
        <f>IF(AK59&lt;0,-AJ59,AJ59)</f>
        <v>-0.99995392696904895</v>
      </c>
      <c r="AK60" s="33">
        <f>IF(AK59&lt;0,-AK59,AK59)</f>
        <v>0</v>
      </c>
      <c r="AL60" s="16"/>
      <c r="AN60">
        <f t="shared" si="106"/>
        <v>0.89476003081373312</v>
      </c>
      <c r="AO60">
        <f t="shared" si="107"/>
        <v>0.303772687468853</v>
      </c>
      <c r="AP60" s="16"/>
      <c r="AQ60" s="16"/>
      <c r="AR60" s="16"/>
      <c r="AS60" s="16"/>
      <c r="AT60" s="16"/>
      <c r="AU60" s="16"/>
      <c r="AV60" s="16"/>
      <c r="AW60" s="91">
        <v>37</v>
      </c>
      <c r="AX60" s="91">
        <f t="shared" si="102"/>
        <v>0.86406305693544294</v>
      </c>
      <c r="AY60" s="91">
        <f t="shared" si="103"/>
        <v>0.37146461825684529</v>
      </c>
      <c r="AZ60" s="91">
        <f t="shared" si="104"/>
        <v>0.33971910606068895</v>
      </c>
      <c r="BA60" s="118">
        <f t="shared" si="105"/>
        <v>90</v>
      </c>
      <c r="BB60" s="16"/>
      <c r="BO60">
        <v>37</v>
      </c>
      <c r="BP60">
        <f t="shared" si="44"/>
        <v>0</v>
      </c>
      <c r="BQ60">
        <f t="shared" si="45"/>
        <v>0</v>
      </c>
      <c r="BR60">
        <f t="shared" si="46"/>
        <v>0</v>
      </c>
      <c r="BS60">
        <f t="shared" si="47"/>
        <v>0</v>
      </c>
      <c r="BT60">
        <f t="shared" si="48"/>
        <v>0</v>
      </c>
      <c r="BU60">
        <f t="shared" si="49"/>
        <v>0</v>
      </c>
      <c r="BV60">
        <f t="shared" si="50"/>
        <v>0</v>
      </c>
      <c r="BW60">
        <f t="shared" si="51"/>
        <v>0</v>
      </c>
      <c r="BX60">
        <f t="shared" si="52"/>
        <v>0</v>
      </c>
      <c r="BY60">
        <f t="shared" si="53"/>
        <v>0</v>
      </c>
      <c r="BZ60">
        <f t="shared" si="54"/>
        <v>0</v>
      </c>
      <c r="CA60">
        <f t="shared" si="55"/>
        <v>0</v>
      </c>
      <c r="CB60">
        <f t="shared" si="56"/>
        <v>0</v>
      </c>
      <c r="CC60">
        <f t="shared" si="57"/>
        <v>0</v>
      </c>
      <c r="CD60">
        <f t="shared" si="58"/>
        <v>0</v>
      </c>
      <c r="CE60">
        <f t="shared" si="59"/>
        <v>0</v>
      </c>
      <c r="CF60">
        <f t="shared" si="60"/>
        <v>0</v>
      </c>
      <c r="CG60">
        <f t="shared" si="61"/>
        <v>0</v>
      </c>
      <c r="CH60">
        <f t="shared" si="62"/>
        <v>0</v>
      </c>
      <c r="CI60">
        <f t="shared" si="63"/>
        <v>1</v>
      </c>
      <c r="CJ60">
        <f t="shared" si="64"/>
        <v>1</v>
      </c>
      <c r="CK60">
        <f t="shared" si="65"/>
        <v>1</v>
      </c>
      <c r="CL60">
        <f t="shared" si="66"/>
        <v>1</v>
      </c>
      <c r="CM60">
        <f t="shared" si="67"/>
        <v>1</v>
      </c>
      <c r="CN60">
        <f t="shared" si="68"/>
        <v>0</v>
      </c>
      <c r="CO60">
        <f t="shared" si="69"/>
        <v>0</v>
      </c>
      <c r="CP60">
        <f t="shared" si="70"/>
        <v>0</v>
      </c>
      <c r="CQ60">
        <f t="shared" si="71"/>
        <v>0</v>
      </c>
      <c r="CR60">
        <f t="shared" si="72"/>
        <v>0</v>
      </c>
      <c r="CS60">
        <f t="shared" si="73"/>
        <v>0</v>
      </c>
      <c r="CT60">
        <f t="shared" si="74"/>
        <v>0</v>
      </c>
      <c r="CU60">
        <f t="shared" si="75"/>
        <v>0</v>
      </c>
      <c r="CV60">
        <f t="shared" si="76"/>
        <v>0</v>
      </c>
      <c r="CW60">
        <f t="shared" si="77"/>
        <v>0</v>
      </c>
      <c r="CX60">
        <f t="shared" si="78"/>
        <v>1</v>
      </c>
      <c r="CY60">
        <f t="shared" si="79"/>
        <v>1</v>
      </c>
      <c r="CZ60">
        <f t="shared" si="80"/>
        <v>1</v>
      </c>
      <c r="DA60">
        <f t="shared" si="81"/>
        <v>1</v>
      </c>
    </row>
    <row r="61" spans="1:106">
      <c r="A61" t="s">
        <v>49</v>
      </c>
      <c r="C61" t="s">
        <v>25</v>
      </c>
      <c r="D61" t="s">
        <v>56</v>
      </c>
      <c r="E61" t="s">
        <v>55</v>
      </c>
      <c r="H61" s="112" t="s">
        <v>860</v>
      </c>
      <c r="I61" s="64"/>
      <c r="R61" s="124"/>
      <c r="Z61" s="16"/>
      <c r="AA61" s="16"/>
      <c r="AB61" s="16"/>
      <c r="AD61" s="33" t="str">
        <f t="shared" ref="AD61:AD62" si="118">AD57</f>
        <v>c x Y</v>
      </c>
      <c r="AE61" s="91">
        <f>AE57/SQRT($AE$57^2+$AF$57^2+$AG$57^2)</f>
        <v>0.30219007663082531</v>
      </c>
      <c r="AF61" s="91">
        <f t="shared" ref="AF61:AG61" si="119">AF57/SQRT($AE$57^2+$AF$57^2+$AG$57^2)</f>
        <v>-0.94328505335138757</v>
      </c>
      <c r="AG61" s="91">
        <f t="shared" si="119"/>
        <v>-0.13745714135586326</v>
      </c>
      <c r="AH61" s="16"/>
      <c r="AL61" s="16"/>
      <c r="AN61">
        <f t="shared" si="106"/>
        <v>0.9222766497778967</v>
      </c>
      <c r="AO61">
        <f t="shared" si="107"/>
        <v>0.38653042284146488</v>
      </c>
      <c r="AP61" s="16"/>
      <c r="AQ61" s="16"/>
      <c r="AR61" s="16"/>
      <c r="AS61" s="16"/>
      <c r="AT61" s="16"/>
      <c r="AU61" s="16"/>
      <c r="AV61" s="16"/>
      <c r="AW61" s="91">
        <v>38</v>
      </c>
      <c r="AX61" s="91">
        <f t="shared" si="102"/>
        <v>0.87443103825489132</v>
      </c>
      <c r="AY61" s="91">
        <f t="shared" si="103"/>
        <v>0.35773918857331988</v>
      </c>
      <c r="AZ61" s="91">
        <f t="shared" si="104"/>
        <v>0.32770876139550442</v>
      </c>
      <c r="BA61" s="118">
        <f t="shared" si="105"/>
        <v>90</v>
      </c>
      <c r="BB61" s="16"/>
      <c r="BN61" t="s">
        <v>959</v>
      </c>
      <c r="BO61">
        <v>38</v>
      </c>
      <c r="BP61">
        <f t="shared" si="44"/>
        <v>0</v>
      </c>
      <c r="BQ61">
        <f t="shared" si="45"/>
        <v>0</v>
      </c>
      <c r="BR61">
        <f t="shared" si="46"/>
        <v>0</v>
      </c>
      <c r="BS61">
        <f t="shared" si="47"/>
        <v>0</v>
      </c>
      <c r="BT61">
        <f t="shared" si="48"/>
        <v>0</v>
      </c>
      <c r="BU61">
        <f t="shared" si="49"/>
        <v>0</v>
      </c>
      <c r="BV61">
        <f t="shared" si="50"/>
        <v>0</v>
      </c>
      <c r="BW61">
        <f t="shared" si="51"/>
        <v>0</v>
      </c>
      <c r="BX61">
        <f t="shared" si="52"/>
        <v>0</v>
      </c>
      <c r="BY61">
        <f t="shared" si="53"/>
        <v>0</v>
      </c>
      <c r="BZ61">
        <f t="shared" si="54"/>
        <v>0</v>
      </c>
      <c r="CA61">
        <f t="shared" si="55"/>
        <v>0</v>
      </c>
      <c r="CB61">
        <f t="shared" si="56"/>
        <v>0</v>
      </c>
      <c r="CC61">
        <f t="shared" si="57"/>
        <v>0</v>
      </c>
      <c r="CD61">
        <f t="shared" si="58"/>
        <v>0</v>
      </c>
      <c r="CE61">
        <f t="shared" si="59"/>
        <v>0</v>
      </c>
      <c r="CF61">
        <f t="shared" si="60"/>
        <v>0</v>
      </c>
      <c r="CG61">
        <f t="shared" si="61"/>
        <v>0</v>
      </c>
      <c r="CH61">
        <f t="shared" si="62"/>
        <v>0</v>
      </c>
      <c r="CI61">
        <f t="shared" si="63"/>
        <v>1</v>
      </c>
      <c r="CJ61">
        <f t="shared" si="64"/>
        <v>1</v>
      </c>
      <c r="CK61">
        <f t="shared" si="65"/>
        <v>1</v>
      </c>
      <c r="CL61">
        <f t="shared" si="66"/>
        <v>1</v>
      </c>
      <c r="CM61">
        <f t="shared" si="67"/>
        <v>0</v>
      </c>
      <c r="CN61">
        <f t="shared" si="68"/>
        <v>0</v>
      </c>
      <c r="CO61">
        <f t="shared" si="69"/>
        <v>0</v>
      </c>
      <c r="CP61">
        <f t="shared" si="70"/>
        <v>0</v>
      </c>
      <c r="CQ61">
        <f t="shared" si="71"/>
        <v>0</v>
      </c>
      <c r="CR61">
        <f t="shared" si="72"/>
        <v>0</v>
      </c>
      <c r="CS61">
        <f t="shared" si="73"/>
        <v>0</v>
      </c>
      <c r="CT61">
        <f t="shared" si="74"/>
        <v>0</v>
      </c>
      <c r="CU61">
        <f t="shared" si="75"/>
        <v>0</v>
      </c>
      <c r="CV61">
        <f t="shared" si="76"/>
        <v>0</v>
      </c>
      <c r="CW61">
        <f t="shared" si="77"/>
        <v>0</v>
      </c>
      <c r="CX61">
        <f t="shared" si="78"/>
        <v>1</v>
      </c>
      <c r="CY61">
        <f t="shared" si="79"/>
        <v>1</v>
      </c>
      <c r="CZ61">
        <f t="shared" si="80"/>
        <v>1</v>
      </c>
      <c r="DA61">
        <f t="shared" si="81"/>
        <v>1</v>
      </c>
    </row>
    <row r="62" spans="1:106">
      <c r="A62">
        <f>IF($K$13="CCW",180-(DEGREES(ACOS(C66))),(DEGREES(ACOS(C66))))</f>
        <v>90</v>
      </c>
      <c r="B62" s="170" t="s">
        <v>868</v>
      </c>
      <c r="C62" s="171">
        <f>IF($K$13="CCW",180-(DEGREES(ACOS(D66/(SIN(RADIANS(A62)))))),(DEGREES(ACOS(D66/(SIN(RADIANS(A62)))))))</f>
        <v>90</v>
      </c>
      <c r="D62" s="171">
        <f>IF((A62+$F$2)&gt;360,(A62+$F$2)-360,(A62+$F$2))</f>
        <v>270.55</v>
      </c>
      <c r="E62" s="171">
        <f>IF(D62&gt;180,D62-90,D62+90)</f>
        <v>180.55</v>
      </c>
      <c r="F62" s="213"/>
      <c r="H62" s="64">
        <v>5</v>
      </c>
      <c r="I62" s="64" t="s">
        <v>861</v>
      </c>
      <c r="R62" s="124"/>
      <c r="Z62" s="16"/>
      <c r="AA62" s="16"/>
      <c r="AB62" s="16"/>
      <c r="AD62" s="33" t="str">
        <f t="shared" si="118"/>
        <v>c x Z</v>
      </c>
      <c r="AE62" s="91">
        <f>AE58/SQRT($AE$58^2+$AF$58^2+$AG$58^2)</f>
        <v>0.50473201661868483</v>
      </c>
      <c r="AF62" s="91">
        <f t="shared" ref="AF62:AG62" si="120">AF58/SQRT($AE$58^2+$AF$58^2+$AG$58^2)</f>
        <v>3.6836016829075911E-2</v>
      </c>
      <c r="AG62" s="91">
        <f t="shared" si="120"/>
        <v>0.86248982560039733</v>
      </c>
      <c r="AH62" s="16"/>
      <c r="AL62" s="16"/>
      <c r="AN62" t="s">
        <v>33</v>
      </c>
      <c r="AO62" t="s">
        <v>34</v>
      </c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N62">
        <f>SUM(BP62:DA62)</f>
        <v>246</v>
      </c>
      <c r="BP62">
        <f>SUM(BP24:BP61)-1</f>
        <v>2</v>
      </c>
      <c r="BQ62">
        <f t="shared" ref="BQ62:BV62" si="121">SUM(BQ24:BQ61)-1</f>
        <v>3</v>
      </c>
      <c r="BR62">
        <f t="shared" si="121"/>
        <v>4</v>
      </c>
      <c r="BS62">
        <f t="shared" si="121"/>
        <v>6</v>
      </c>
      <c r="BT62">
        <f t="shared" si="121"/>
        <v>4</v>
      </c>
      <c r="BU62">
        <f t="shared" si="121"/>
        <v>4</v>
      </c>
      <c r="BV62">
        <f t="shared" si="121"/>
        <v>4</v>
      </c>
      <c r="BW62">
        <f t="shared" ref="BW62" si="122">SUM(BW24:BW61)-1</f>
        <v>6</v>
      </c>
      <c r="BX62">
        <f t="shared" ref="BX62" si="123">SUM(BX24:BX61)-1</f>
        <v>4</v>
      </c>
      <c r="BY62">
        <f t="shared" ref="BY62" si="124">SUM(BY24:BY61)-1</f>
        <v>2</v>
      </c>
      <c r="BZ62">
        <f t="shared" ref="BZ62" si="125">SUM(BZ24:BZ61)-1</f>
        <v>1</v>
      </c>
      <c r="CA62">
        <f t="shared" ref="CA62:CB62" si="126">SUM(CA24:CA61)-1</f>
        <v>1</v>
      </c>
      <c r="CB62">
        <f t="shared" si="126"/>
        <v>2</v>
      </c>
      <c r="CC62">
        <f t="shared" ref="CC62" si="127">SUM(CC24:CC61)-1</f>
        <v>1</v>
      </c>
      <c r="CD62">
        <f t="shared" ref="CD62" si="128">SUM(CD24:CD61)-1</f>
        <v>1</v>
      </c>
      <c r="CE62">
        <f t="shared" ref="CE62" si="129">SUM(CE24:CE61)-1</f>
        <v>2</v>
      </c>
      <c r="CF62">
        <f t="shared" ref="CF62" si="130">SUM(CF24:CF61)-1</f>
        <v>2</v>
      </c>
      <c r="CG62">
        <f t="shared" ref="CG62:CH62" si="131">SUM(CG24:CG61)-1</f>
        <v>2</v>
      </c>
      <c r="CH62">
        <f t="shared" si="131"/>
        <v>1</v>
      </c>
      <c r="CI62">
        <f t="shared" ref="CI62" si="132">SUM(CI24:CI61)-1</f>
        <v>7</v>
      </c>
      <c r="CJ62">
        <f t="shared" ref="CJ62" si="133">SUM(CJ24:CJ61)-1</f>
        <v>8</v>
      </c>
      <c r="CK62">
        <f t="shared" ref="CK62" si="134">SUM(CK24:CK61)-1</f>
        <v>10</v>
      </c>
      <c r="CL62">
        <f t="shared" ref="CL62" si="135">SUM(CL24:CL61)-1</f>
        <v>12</v>
      </c>
      <c r="CM62">
        <f>SUM(CM24:CM61)-1</f>
        <v>13</v>
      </c>
      <c r="CN62">
        <f t="shared" ref="CN62" si="136">SUM(CN24:CN61)-1</f>
        <v>12</v>
      </c>
      <c r="CO62">
        <f t="shared" ref="CO62" si="137">SUM(CO24:CO61)-1</f>
        <v>11</v>
      </c>
      <c r="CP62">
        <f t="shared" ref="CP62" si="138">SUM(CP24:CP61)-1</f>
        <v>10</v>
      </c>
      <c r="CQ62">
        <f t="shared" ref="CQ62" si="139">SUM(CQ24:CQ61)-1</f>
        <v>9</v>
      </c>
      <c r="CR62">
        <f t="shared" ref="CR62" si="140">SUM(CR24:CR61)-1</f>
        <v>9</v>
      </c>
      <c r="CS62">
        <f t="shared" ref="CS62" si="141">SUM(CS24:CS61)-1</f>
        <v>9</v>
      </c>
      <c r="CT62">
        <f t="shared" ref="CT62" si="142">SUM(CT24:CT61)-1</f>
        <v>10</v>
      </c>
      <c r="CU62">
        <f t="shared" ref="CU62" si="143">SUM(CU24:CU61)-1</f>
        <v>14</v>
      </c>
      <c r="CV62">
        <f t="shared" ref="CV62" si="144">SUM(CV24:CV61)-1</f>
        <v>10</v>
      </c>
      <c r="CW62">
        <f t="shared" ref="CW62" si="145">SUM(CW24:CW61)-1</f>
        <v>14</v>
      </c>
      <c r="CX62">
        <f t="shared" ref="CX62" si="146">SUM(CX24:CX61)-1</f>
        <v>11</v>
      </c>
      <c r="CY62">
        <f t="shared" ref="CY62" si="147">SUM(CY24:CY61)-1</f>
        <v>10</v>
      </c>
      <c r="CZ62">
        <f t="shared" ref="CZ62" si="148">SUM(CZ24:CZ61)-1</f>
        <v>8</v>
      </c>
      <c r="DA62">
        <f t="shared" ref="DA62" si="149">SUM(DA24:DA61)-1</f>
        <v>7</v>
      </c>
    </row>
    <row r="63" spans="1:106">
      <c r="F63" s="213"/>
      <c r="H63" s="65"/>
      <c r="I63" s="65"/>
      <c r="R63" s="124"/>
      <c r="Z63" s="16"/>
      <c r="AA63" s="16"/>
      <c r="AB63" s="16"/>
      <c r="AC63" s="16"/>
      <c r="AD63" s="36"/>
      <c r="AH63" s="16"/>
      <c r="AL63" s="16"/>
      <c r="AN63">
        <f>BL2/(1+BN2)</f>
        <v>0.37864861729126709</v>
      </c>
      <c r="AO63">
        <f>BM2/(1+BN2)</f>
        <v>-0.92554050386805709</v>
      </c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DB63" t="s">
        <v>864</v>
      </c>
    </row>
    <row r="64" spans="1:106">
      <c r="A64">
        <f>IF($K$13="CCW",180-(DEGREES(ACOS(C68))),(DEGREES(ACOS(C68))))</f>
        <v>90</v>
      </c>
      <c r="B64" s="172" t="s">
        <v>175</v>
      </c>
      <c r="C64" s="8">
        <f>IF($K$13="CCW",180-(DEGREES(ACOS(D68/(SIN(RADIANS(A64)))))),(DEGREES(ACOS(D68/(SIN(RADIANS(A64)))))))</f>
        <v>90</v>
      </c>
      <c r="D64" s="8">
        <f>IF((A64+$F$2)&gt;360,(A64+$F$2)-360,(A64+$F$2))</f>
        <v>270.55</v>
      </c>
      <c r="E64" s="8">
        <f>IF(D64&gt;180,D64-90,D64+90)</f>
        <v>180.55</v>
      </c>
      <c r="F64" s="213"/>
      <c r="H64" s="112" t="s">
        <v>917</v>
      </c>
      <c r="I64" s="64"/>
      <c r="R64" s="124"/>
      <c r="T64" t="s">
        <v>214</v>
      </c>
      <c r="U64" s="105">
        <f>IFERROR((DEGREES(ACOS((AE64*AE65+AF64*AF65+AG64*AG65)/((SQRT(AE64^2+AF64^2+AG64^2))*(SQRT(AE65^2+AF65^2+AG65^2)))))),0)</f>
        <v>123.60391258492916</v>
      </c>
      <c r="Y64">
        <f>((AE64+AE65)/2)/(SQRT((($AE$64+$AE$65)/2)^2+(($AF$64+$AF$65)/2)^2+(($AG$64+$AG$65)/2)^2))</f>
        <v>0.30224628798958803</v>
      </c>
      <c r="Z64">
        <f>((AF64+AF65)/2)/(SQRT((($AE$64+$AE$65)/2)^2+(($AF$64+$AF$65)/2)^2+(($AG$64+$AG$65)/2)^2))</f>
        <v>0.47753985158770229</v>
      </c>
      <c r="AA64">
        <f>((AG64+AG65)/2)/(SQRT((($AE$64+$AE$65)/2)^2+(($AF$64+$AF$65)/2)^2+(($AG$64+$AG$65)/2)^2))</f>
        <v>0.82498658870439234</v>
      </c>
      <c r="AB64" s="16"/>
      <c r="AC64" t="s">
        <v>213</v>
      </c>
      <c r="AD64" t="str">
        <f>AD60</f>
        <v>c x X</v>
      </c>
      <c r="AE64" s="33">
        <f>IF(AG60&lt;0,-AE60,AE60)</f>
        <v>0.58782531581483266</v>
      </c>
      <c r="AF64" s="33">
        <f t="shared" ref="AF64:AF65" si="150">IF(AG60&lt;0,-AF60,AF60)</f>
        <v>-0.49199014867137508</v>
      </c>
      <c r="AG64" s="33">
        <f t="shared" ref="AG64:AG65" si="151">IF(AG60&lt;0,-AG60,AG60)</f>
        <v>0.64218929584469908</v>
      </c>
      <c r="AH64" s="16">
        <v>1</v>
      </c>
      <c r="AL64" s="16"/>
      <c r="AN64">
        <f t="shared" ref="AN64:AN80" si="152">BL3/(1+BN3)</f>
        <v>0.37708804291157466</v>
      </c>
      <c r="AO64">
        <f t="shared" ref="AO64:AO81" si="153">BM3/(1+BN3)</f>
        <v>-0.76648573241057305</v>
      </c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P64">
        <f>IF(BP62&gt;=14,1,0)</f>
        <v>0</v>
      </c>
      <c r="BQ64">
        <f t="shared" ref="BQ64:DA64" si="154">IF(BQ62&gt;=14,1,0)</f>
        <v>0</v>
      </c>
      <c r="BR64">
        <f t="shared" si="154"/>
        <v>0</v>
      </c>
      <c r="BS64">
        <f t="shared" si="154"/>
        <v>0</v>
      </c>
      <c r="BT64">
        <f t="shared" si="154"/>
        <v>0</v>
      </c>
      <c r="BU64">
        <f t="shared" si="154"/>
        <v>0</v>
      </c>
      <c r="BV64">
        <f t="shared" si="154"/>
        <v>0</v>
      </c>
      <c r="BW64">
        <f t="shared" si="154"/>
        <v>0</v>
      </c>
      <c r="BX64">
        <f t="shared" si="154"/>
        <v>0</v>
      </c>
      <c r="BY64">
        <f t="shared" si="154"/>
        <v>0</v>
      </c>
      <c r="BZ64">
        <f t="shared" si="154"/>
        <v>0</v>
      </c>
      <c r="CA64">
        <f t="shared" si="154"/>
        <v>0</v>
      </c>
      <c r="CB64">
        <f t="shared" si="154"/>
        <v>0</v>
      </c>
      <c r="CC64">
        <f t="shared" si="154"/>
        <v>0</v>
      </c>
      <c r="CD64">
        <f t="shared" si="154"/>
        <v>0</v>
      </c>
      <c r="CE64">
        <f t="shared" si="154"/>
        <v>0</v>
      </c>
      <c r="CF64">
        <f t="shared" si="154"/>
        <v>0</v>
      </c>
      <c r="CG64">
        <f t="shared" si="154"/>
        <v>0</v>
      </c>
      <c r="CH64">
        <f t="shared" si="154"/>
        <v>0</v>
      </c>
      <c r="CI64">
        <f t="shared" si="154"/>
        <v>0</v>
      </c>
      <c r="CJ64">
        <f t="shared" si="154"/>
        <v>0</v>
      </c>
      <c r="CK64">
        <f t="shared" si="154"/>
        <v>0</v>
      </c>
      <c r="CL64">
        <f t="shared" si="154"/>
        <v>0</v>
      </c>
      <c r="CM64">
        <f t="shared" si="154"/>
        <v>0</v>
      </c>
      <c r="CN64">
        <f t="shared" si="154"/>
        <v>0</v>
      </c>
      <c r="CO64">
        <f t="shared" si="154"/>
        <v>0</v>
      </c>
      <c r="CP64">
        <f t="shared" si="154"/>
        <v>0</v>
      </c>
      <c r="CQ64">
        <f t="shared" si="154"/>
        <v>0</v>
      </c>
      <c r="CR64">
        <f t="shared" si="154"/>
        <v>0</v>
      </c>
      <c r="CS64">
        <f t="shared" si="154"/>
        <v>0</v>
      </c>
      <c r="CT64">
        <f t="shared" si="154"/>
        <v>0</v>
      </c>
      <c r="CU64">
        <f t="shared" si="154"/>
        <v>1</v>
      </c>
      <c r="CV64">
        <f t="shared" si="154"/>
        <v>0</v>
      </c>
      <c r="CW64">
        <f t="shared" si="154"/>
        <v>1</v>
      </c>
      <c r="CX64">
        <f t="shared" si="154"/>
        <v>0</v>
      </c>
      <c r="CY64">
        <f t="shared" si="154"/>
        <v>0</v>
      </c>
      <c r="CZ64">
        <f t="shared" si="154"/>
        <v>0</v>
      </c>
      <c r="DA64">
        <f t="shared" si="154"/>
        <v>0</v>
      </c>
      <c r="DB64">
        <f>SUM(BP64:DA64)</f>
        <v>2</v>
      </c>
    </row>
    <row r="65" spans="1:108">
      <c r="H65" s="64">
        <v>300</v>
      </c>
      <c r="I65" s="64" t="s">
        <v>867</v>
      </c>
      <c r="R65" s="124"/>
      <c r="T65" t="s">
        <v>215</v>
      </c>
      <c r="U65" s="105">
        <f>IFERROR((DEGREES(ACOS((AE64*AE66+AF64*AF66+AG64*AG66)/((SQRT(AE64^2+AF64^2+AG64^2))*(SQRT(AE66^2+AF66^2+AG66^2)))))),0)</f>
        <v>33.648445344163655</v>
      </c>
      <c r="Y65">
        <f>((AE64+AE66)/2)/(SQRT((($AE$64+$AE$66)/2)^2+(($AF$64+$AF$66)/2)^2+(($AG$64+$AG$66)/2)^2))</f>
        <v>0.57070649096704062</v>
      </c>
      <c r="Z65">
        <f>((AF64+AF66)/2)/(SQRT((($AE$64+$AE$66)/2)^2+(($AF$64+$AF$66)/2)^2+(($AG$64+$AG$66)/2)^2))</f>
        <v>-0.23775358026685053</v>
      </c>
      <c r="AA65">
        <f>((AG64+AG66)/2)/(SQRT((($AE$64+$AE$66)/2)^2+(($AF$64+$AF$66)/2)^2+(($AG$64+$AG$66)/2)^2))</f>
        <v>0.78598176584344581</v>
      </c>
      <c r="AB65" s="16"/>
      <c r="AD65" t="str">
        <f t="shared" ref="AD65:AD66" si="155">AD61</f>
        <v>c x Y</v>
      </c>
      <c r="AE65" s="33">
        <f t="shared" ref="AE65" si="156">IF(AG61&lt;0,-AE61,AE61)</f>
        <v>-0.30219007663082531</v>
      </c>
      <c r="AF65" s="33">
        <f t="shared" si="150"/>
        <v>0.94328505335138757</v>
      </c>
      <c r="AG65" s="33">
        <f t="shared" si="151"/>
        <v>0.13745714135586326</v>
      </c>
      <c r="AH65" s="16">
        <v>2</v>
      </c>
      <c r="AL65" s="16"/>
      <c r="AN65">
        <f t="shared" si="152"/>
        <v>0.37506490597845016</v>
      </c>
      <c r="AO65">
        <f t="shared" si="153"/>
        <v>-0.63192165129927935</v>
      </c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DC65" t="s">
        <v>866</v>
      </c>
      <c r="DD65" t="s">
        <v>865</v>
      </c>
    </row>
    <row r="66" spans="1:108">
      <c r="B66" s="81">
        <f>IF(L15="Uniaxial","epsilon",)</f>
        <v>0</v>
      </c>
      <c r="C66" s="81">
        <f>IF(E82&lt;0,-C82,C82)</f>
        <v>0</v>
      </c>
      <c r="D66" s="81">
        <f>IF(E82&lt;0,-D82,D82)</f>
        <v>0</v>
      </c>
      <c r="E66" s="81">
        <f>IF(E82&lt;0,-E82,E82)</f>
        <v>0</v>
      </c>
      <c r="H66" s="65"/>
      <c r="I66" s="65"/>
      <c r="R66" s="124"/>
      <c r="T66" t="s">
        <v>216</v>
      </c>
      <c r="U66" s="105">
        <f>IFERROR((DEGREES(ACOS((AE65*AE66+AF65*AF66+AG65*AG66)/((SQRT(AE65^2+AF65^2+AG65^2))*(SQRT(AE66^2+AF66^2+AG66^2)))))),0)</f>
        <v>89.955467240765486</v>
      </c>
      <c r="Y66">
        <f>((AE65+AE66)/2)/(SQRT((($AE$65+$AE$66)/2)^2+(($AF$65+$AF$66)/2)^2+(($AG$65+$AG$66)/2)^2))</f>
        <v>0.14316315375308547</v>
      </c>
      <c r="Z66">
        <f>((AF65+AF66)/2)/(SQRT((($AE$65+$AE$66)/2)^2+(($AF$65+$AF$66)/2)^2+(($AG$65+$AG$66)/2)^2))</f>
        <v>0.69278107771306563</v>
      </c>
      <c r="AA66">
        <f>((AG65+AG66)/2)/(SQRT((($AE$65+$AE$66)/2)^2+(($AF$65+$AF$66)/2)^2+(($AG$65+$AG$66)/2)^2))</f>
        <v>0.70679465884384962</v>
      </c>
      <c r="AB66" s="16"/>
      <c r="AD66" t="str">
        <f t="shared" si="155"/>
        <v>c x Z</v>
      </c>
      <c r="AE66" s="33">
        <f>IF(AG62&lt;0,-AE62,AE62)</f>
        <v>0.50473201661868483</v>
      </c>
      <c r="AF66" s="33">
        <f>IF(AG62&lt;0,-AF62,AF62)</f>
        <v>3.6836016829075911E-2</v>
      </c>
      <c r="AG66" s="33">
        <f>IF(AG62&lt;0,-AG62,AG62)</f>
        <v>0.86248982560039733</v>
      </c>
      <c r="AH66" s="16">
        <v>3</v>
      </c>
      <c r="AL66" s="16"/>
      <c r="AN66">
        <f t="shared" si="152"/>
        <v>0.37966867857774983</v>
      </c>
      <c r="AO66">
        <f t="shared" si="153"/>
        <v>-0.51314733642001453</v>
      </c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P66">
        <f>IF(BP62&gt;=14,AX24,0)</f>
        <v>0</v>
      </c>
      <c r="BQ66">
        <f>IF(BQ62&gt;=14,AX25,0)</f>
        <v>0</v>
      </c>
      <c r="BR66">
        <f>IF(BR62&gt;=14,AX26,0)</f>
        <v>0</v>
      </c>
      <c r="BS66">
        <f>IF(BS62&gt;=14,AX27,0)</f>
        <v>0</v>
      </c>
      <c r="BT66">
        <f>IF(BT62&gt;=14,AX28,0)</f>
        <v>0</v>
      </c>
      <c r="BU66">
        <f>IF(BU62&gt;=14,AX29,0)</f>
        <v>0</v>
      </c>
      <c r="BV66">
        <f>IF(BV62&gt;=14,AX30,0)</f>
        <v>0</v>
      </c>
      <c r="BW66">
        <f>IF(BW62&gt;=14,AX31,0)</f>
        <v>0</v>
      </c>
      <c r="BX66">
        <f>IF(BX62&gt;=14,AX32,0)</f>
        <v>0</v>
      </c>
      <c r="BY66">
        <f>IF(BY62&gt;=14,AX33,0)</f>
        <v>0</v>
      </c>
      <c r="BZ66">
        <f>IF(BZ62&gt;=14,AX34,0)</f>
        <v>0</v>
      </c>
      <c r="CA66">
        <f>IF(CA62&gt;=14,AX35,0)</f>
        <v>0</v>
      </c>
      <c r="CB66">
        <f>IF(CB62&gt;=14,AX36,0)</f>
        <v>0</v>
      </c>
      <c r="CC66">
        <f>IF(CC62&gt;=14,AX37,0)</f>
        <v>0</v>
      </c>
      <c r="CD66">
        <f>IF(CD62&gt;=14,AX38,0)</f>
        <v>0</v>
      </c>
      <c r="CE66">
        <f>IF(CE62&gt;=14,AX39,0)</f>
        <v>0</v>
      </c>
      <c r="CF66">
        <f>IF(CF62&gt;=14,AX40,0)</f>
        <v>0</v>
      </c>
      <c r="CG66">
        <f>IF(CG62&gt;=14,AX41,0)</f>
        <v>0</v>
      </c>
      <c r="CH66">
        <f>IF(CH62&gt;=14,AX42,0)</f>
        <v>0</v>
      </c>
      <c r="CI66">
        <f>IF(CI62&gt;=14,AX43,0)</f>
        <v>0</v>
      </c>
      <c r="CJ66">
        <f>IF(CJ62&gt;=14,AX44,0)</f>
        <v>0</v>
      </c>
      <c r="CK66">
        <f>IF(CK62&gt;=14,AX45,0)</f>
        <v>0</v>
      </c>
      <c r="CL66">
        <f>IF(CL62&gt;=14,AX46,0)</f>
        <v>0</v>
      </c>
      <c r="CM66">
        <f>IF(CM62&gt;=14,AX47,0)</f>
        <v>0</v>
      </c>
      <c r="CN66">
        <f>IF(CN62&gt;=14,AX48,0)</f>
        <v>0</v>
      </c>
      <c r="CO66">
        <f>IF(CO62&gt;=14,AX49,0)</f>
        <v>0</v>
      </c>
      <c r="CP66">
        <f>IF(CP62&gt;=14,AX50,0)</f>
        <v>0</v>
      </c>
      <c r="CQ66">
        <f>IF(CQ62&gt;=14,AX51,0)</f>
        <v>0</v>
      </c>
      <c r="CR66">
        <f>IF(CR62&gt;=14,AX52,0)</f>
        <v>0</v>
      </c>
      <c r="CS66">
        <f>IF(CS62&gt;=14,AX53,0)</f>
        <v>0</v>
      </c>
      <c r="CT66">
        <f>IF(CT62&gt;=14,AX54,0)</f>
        <v>0</v>
      </c>
      <c r="CU66">
        <f>IF(CU62&gt;=14,AX55,0)</f>
        <v>0.80965145024934149</v>
      </c>
      <c r="CV66">
        <f>IF(CV62&gt;=14,AX56,0)</f>
        <v>0</v>
      </c>
      <c r="CW66">
        <f>IF(CW62&gt;=14,AX57,0)</f>
        <v>0.81088166896848446</v>
      </c>
      <c r="CX66">
        <f>IF(CX62&gt;=14,AX58,0)</f>
        <v>0</v>
      </c>
      <c r="CY66">
        <f>IF(CY62&gt;=14,AX59,0)</f>
        <v>0</v>
      </c>
      <c r="CZ66">
        <f>IF(CZ62&gt;=14,AX60,0)</f>
        <v>0</v>
      </c>
      <c r="DA66">
        <f>IF(DA62&gt;=14,AX61,0)</f>
        <v>0</v>
      </c>
      <c r="DB66">
        <f>(SUM(BP66:DA66))/DB64</f>
        <v>0.81026655960891292</v>
      </c>
      <c r="DC66">
        <f>IF($DD$68&lt;0,-DD66,DD66)</f>
        <v>0.81026700601897994</v>
      </c>
      <c r="DD66">
        <f>DB66/(SQRT($DB$66^2+$DB$67^2+$DB$68^2))</f>
        <v>0.81026700601897994</v>
      </c>
    </row>
    <row r="67" spans="1:108">
      <c r="H67" s="23" t="s">
        <v>916</v>
      </c>
      <c r="I67" s="23"/>
      <c r="R67" s="124"/>
      <c r="Z67" s="16"/>
      <c r="AA67" s="16"/>
      <c r="AB67" s="16"/>
      <c r="AH67" s="16"/>
      <c r="AL67" s="16"/>
      <c r="AN67">
        <f t="shared" si="152"/>
        <v>0.37081059440518416</v>
      </c>
      <c r="AO67">
        <f t="shared" si="153"/>
        <v>-0.41253437847519087</v>
      </c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P67">
        <f>IF(BP62&gt;=14,AY24,0)</f>
        <v>0</v>
      </c>
      <c r="BQ67">
        <f>IF(BQ62&gt;=14,AY25,0)</f>
        <v>0</v>
      </c>
      <c r="BR67">
        <f>IF(BR62&gt;=14,AY26,0)</f>
        <v>0</v>
      </c>
      <c r="BS67">
        <f>IF(BS62&gt;=14,AY27,0)</f>
        <v>0</v>
      </c>
      <c r="BT67">
        <f>IF(BT62&gt;=14,AY28,0)</f>
        <v>0</v>
      </c>
      <c r="BU67">
        <f>IF(BU62&gt;=14,AY29,0)</f>
        <v>0</v>
      </c>
      <c r="BV67">
        <f>IF(BV62&gt;=14,AY30,0)</f>
        <v>0</v>
      </c>
      <c r="BW67">
        <f>IF(BW62&gt;=14,AY31,0)</f>
        <v>0</v>
      </c>
      <c r="BX67">
        <f>IF(BX62&gt;=14,AY32,0)</f>
        <v>0</v>
      </c>
      <c r="BY67">
        <f>IF(BY62&gt;=14,AY33,0)</f>
        <v>0</v>
      </c>
      <c r="BZ67">
        <f>IF(BZ62&gt;=14,AY34,0)</f>
        <v>0</v>
      </c>
      <c r="CA67">
        <f>IF(CA62&gt;=14,AY35,0)</f>
        <v>0</v>
      </c>
      <c r="CB67">
        <f>IF(CB62&gt;=14,AY36,0)</f>
        <v>0</v>
      </c>
      <c r="CC67">
        <f>IF(CC62&gt;=14,AY37,0)</f>
        <v>0</v>
      </c>
      <c r="CD67">
        <f>IF(CD62&gt;=14,AY38,0)</f>
        <v>0</v>
      </c>
      <c r="CE67">
        <f>IF(CE62&gt;=14,AY39,0)</f>
        <v>0</v>
      </c>
      <c r="CF67">
        <f>IF(CF62&gt;=14,AY40,0)</f>
        <v>0</v>
      </c>
      <c r="CG67">
        <f>IF(CG62&gt;=14,AY41,0)</f>
        <v>0</v>
      </c>
      <c r="CH67">
        <f>IF(CH62&gt;=14,AY42,0)</f>
        <v>0</v>
      </c>
      <c r="CI67">
        <f>IF(CI62&gt;=14,AY43,0)</f>
        <v>0</v>
      </c>
      <c r="CJ67">
        <f>IF(CJ62&gt;=14,AY44,0)</f>
        <v>0</v>
      </c>
      <c r="CK67">
        <f>IF(CK62&gt;=14,AY45,0)</f>
        <v>0</v>
      </c>
      <c r="CL67">
        <f>IF(CL62&gt;=14,AY46,0)</f>
        <v>0</v>
      </c>
      <c r="CM67">
        <f>IF(CM62&gt;=14,AY47,0)</f>
        <v>0</v>
      </c>
      <c r="CN67">
        <f>IF(CN62&gt;=14,AY48,0)</f>
        <v>0</v>
      </c>
      <c r="CO67">
        <f>IF(CO62&gt;=14,AY49,0)</f>
        <v>0</v>
      </c>
      <c r="CP67">
        <f>IF(CP62&gt;=14,AY50,0)</f>
        <v>0</v>
      </c>
      <c r="CQ67">
        <f>IF(CQ62&gt;=14,AY51,0)</f>
        <v>0</v>
      </c>
      <c r="CR67">
        <f>IF(CR62&gt;=14,AY52,0)</f>
        <v>0</v>
      </c>
      <c r="CS67">
        <f>IF(CS62&gt;=14,AY53,0)</f>
        <v>0</v>
      </c>
      <c r="CT67">
        <f>IF(CT62&gt;=14,AY54,0)</f>
        <v>0</v>
      </c>
      <c r="CU67">
        <f>IF(CU62&gt;=14,AY55,0)</f>
        <v>0.43438170512879709</v>
      </c>
      <c r="CV67">
        <f>IF(CV62&gt;=14,AY56,0)</f>
        <v>0</v>
      </c>
      <c r="CW67">
        <f>IF(CW62&gt;=14,AY57,0)</f>
        <v>0.43309978383868403</v>
      </c>
      <c r="CX67">
        <f>IF(CX62&gt;=14,AY58,0)</f>
        <v>0</v>
      </c>
      <c r="CY67">
        <f>IF(CY62&gt;=14,AY59,0)</f>
        <v>0</v>
      </c>
      <c r="CZ67">
        <f>IF(CZ62&gt;=14,AY60,0)</f>
        <v>0</v>
      </c>
      <c r="DA67">
        <f>IF(DA62&gt;=14,AY61,0)</f>
        <v>0</v>
      </c>
      <c r="DB67">
        <f>(SUM(BP67:DA67))/DB64</f>
        <v>0.43374074448374056</v>
      </c>
      <c r="DC67">
        <f t="shared" ref="DC67:DC68" si="157">IF($DD$68&lt;0,-DD67,DD67)</f>
        <v>0.43374098344983453</v>
      </c>
      <c r="DD67">
        <f t="shared" ref="DD67:DD68" si="158">DB67/(SQRT($DB$66^2+$DB$67^2+$DB$68^2))</f>
        <v>0.43374098344983453</v>
      </c>
    </row>
    <row r="68" spans="1:108">
      <c r="B68" s="81">
        <f>IF(L15="Uniaxial","omega",)</f>
        <v>0</v>
      </c>
      <c r="C68" s="81">
        <f>IF(E83&lt;0,-C83,C83)</f>
        <v>0</v>
      </c>
      <c r="D68" s="81">
        <f>IF(E83&lt;0,-D83,D83)</f>
        <v>0</v>
      </c>
      <c r="E68" s="81">
        <f>IF(E83&lt;0,-E83,E83)</f>
        <v>0</v>
      </c>
      <c r="H68" s="23">
        <v>10</v>
      </c>
      <c r="I68" s="23"/>
      <c r="R68" s="124"/>
      <c r="U68" t="str">
        <f>IF($U$64&lt;15,Y64,"?")</f>
        <v>?</v>
      </c>
      <c r="V68" t="str">
        <f>IF($U$64&lt;15,Z64,"?")</f>
        <v>?</v>
      </c>
      <c r="W68" t="str">
        <f>IF($U$64&lt;15,AA64,"?")</f>
        <v>?</v>
      </c>
      <c r="Z68" s="16"/>
      <c r="AA68" s="16"/>
      <c r="AB68" s="16"/>
      <c r="AC68" s="16" t="s">
        <v>47</v>
      </c>
      <c r="AD68" s="36" t="s">
        <v>208</v>
      </c>
      <c r="AE68" s="16">
        <f>IF(V96="X",I15,"?")</f>
        <v>-0.80896973148615514</v>
      </c>
      <c r="AF68" s="16">
        <f>IF(V96="X",J15,"?")</f>
        <v>-0.36279890621530131</v>
      </c>
      <c r="AG68" s="16">
        <f>IF(V96="X",K15,"?")</f>
        <v>0.46254181128650335</v>
      </c>
      <c r="AH68" s="16"/>
      <c r="AL68" s="16"/>
      <c r="AN68">
        <f t="shared" si="152"/>
        <v>0.36655736835091457</v>
      </c>
      <c r="AO68">
        <f t="shared" si="153"/>
        <v>-0.32016979209459706</v>
      </c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P68">
        <f>IF(BP62&gt;=14,AZ24,0)</f>
        <v>0</v>
      </c>
      <c r="BQ68">
        <f>IF(BQ62&gt;=14,AZ25,0)</f>
        <v>0</v>
      </c>
      <c r="BR68">
        <f>IF(BR62&gt;=14,AZ26,0)</f>
        <v>0</v>
      </c>
      <c r="BS68">
        <f>IF(BS62&gt;=14,AZ27,0)</f>
        <v>0</v>
      </c>
      <c r="BT68">
        <f>IF(BT62&gt;=14,AZ28,0)</f>
        <v>0</v>
      </c>
      <c r="BU68">
        <f>IF(BU62&gt;=14,AZ29,0)</f>
        <v>0</v>
      </c>
      <c r="BV68">
        <f>IF(BV62&gt;=14,AZ30,0)</f>
        <v>0</v>
      </c>
      <c r="BW68">
        <f>IF(BW62&gt;=14,AZ31,0)</f>
        <v>0</v>
      </c>
      <c r="BX68">
        <f>IF(BX62&gt;=14,AZ32,0)</f>
        <v>0</v>
      </c>
      <c r="BY68">
        <f>IF(BY62&gt;=14,AZ33,0)</f>
        <v>0</v>
      </c>
      <c r="BZ68">
        <f>IF(BZ62&gt;=14,AZ34,0)</f>
        <v>0</v>
      </c>
      <c r="CA68">
        <f>IF(CA62&gt;=14,AZ35,0)</f>
        <v>0</v>
      </c>
      <c r="CB68">
        <f>IF(CB62&gt;=14,AZ36,0)</f>
        <v>0</v>
      </c>
      <c r="CC68">
        <f>IF(CC62&gt;=14,AZ37,0)</f>
        <v>0</v>
      </c>
      <c r="CD68">
        <f>IF(CD62&gt;=14,AZ38,0)</f>
        <v>0</v>
      </c>
      <c r="CE68">
        <f>IF(CE62&gt;=14,AZ39,0)</f>
        <v>0</v>
      </c>
      <c r="CF68">
        <f>IF(CF62&gt;=14,AZ40,0)</f>
        <v>0</v>
      </c>
      <c r="CG68">
        <f>IF(CG62&gt;=14,AZ41,0)</f>
        <v>0</v>
      </c>
      <c r="CH68">
        <f>IF(CH62&gt;=14,AZ42,0)</f>
        <v>0</v>
      </c>
      <c r="CI68">
        <f>IF(CI62&gt;=14,AZ43,0)</f>
        <v>0</v>
      </c>
      <c r="CJ68">
        <f>IF(CJ62&gt;=14,AZ44,0)</f>
        <v>0</v>
      </c>
      <c r="CK68">
        <f>IF(CK62&gt;=14,AZ45,0)</f>
        <v>0</v>
      </c>
      <c r="CL68">
        <f>IF(CL62&gt;=14,AZ46,0)</f>
        <v>0</v>
      </c>
      <c r="CM68">
        <f>IF(CM62&gt;=14,AZ47,0)</f>
        <v>0</v>
      </c>
      <c r="CN68">
        <f>IF(CN62&gt;=14,AZ48,0)</f>
        <v>0</v>
      </c>
      <c r="CO68">
        <f>IF(CO62&gt;=14,AZ49,0)</f>
        <v>0</v>
      </c>
      <c r="CP68">
        <f>IF(CP62&gt;=14,AZ50,0)</f>
        <v>0</v>
      </c>
      <c r="CQ68">
        <f>IF(CQ62&gt;=14,AZ51,0)</f>
        <v>0</v>
      </c>
      <c r="CR68">
        <f>IF(CR62&gt;=14,AZ52,0)</f>
        <v>0</v>
      </c>
      <c r="CS68">
        <f>IF(CS62&gt;=14,AZ53,0)</f>
        <v>0</v>
      </c>
      <c r="CT68">
        <f>IF(CT62&gt;=14,AZ54,0)</f>
        <v>0</v>
      </c>
      <c r="CU68">
        <f>IF(CU62&gt;=14,AZ55,0)</f>
        <v>0.3946860313699192</v>
      </c>
      <c r="CV68">
        <f>IF(CV62&gt;=14,AZ56,0)</f>
        <v>0</v>
      </c>
      <c r="CW68">
        <f>IF(CW62&gt;=14,AZ57,0)</f>
        <v>0.39356765132537291</v>
      </c>
      <c r="CX68">
        <f>IF(CX62&gt;=14,AZ58,0)</f>
        <v>0</v>
      </c>
      <c r="CY68">
        <f>IF(CY62&gt;=14,AZ59,0)</f>
        <v>0</v>
      </c>
      <c r="CZ68">
        <f>IF(CZ62&gt;=14,AZ60,0)</f>
        <v>0</v>
      </c>
      <c r="DA68">
        <f>IF(DA62&gt;=14,AZ61,0)</f>
        <v>0</v>
      </c>
      <c r="DB68">
        <f>(SUM(BP68:DA68))/DB64</f>
        <v>0.39412684134764608</v>
      </c>
      <c r="DC68">
        <f t="shared" si="157"/>
        <v>0.39412705848876783</v>
      </c>
      <c r="DD68">
        <f t="shared" si="158"/>
        <v>0.39412705848876783</v>
      </c>
    </row>
    <row r="69" spans="1:108">
      <c r="R69" s="124"/>
      <c r="U69" t="str">
        <f>IF($U$65&lt;15,Y65,"?")</f>
        <v>?</v>
      </c>
      <c r="V69" t="str">
        <f>IF($U$65&lt;15,Z65,"?")</f>
        <v>?</v>
      </c>
      <c r="W69" t="str">
        <f>IF($U$65&lt;15,AA65,"?")</f>
        <v>?</v>
      </c>
      <c r="Z69" s="16"/>
      <c r="AA69" s="16"/>
      <c r="AB69" s="16"/>
      <c r="AC69" s="16"/>
      <c r="AD69" s="36" t="s">
        <v>209</v>
      </c>
      <c r="AE69" s="16" t="str">
        <f>IF(V96="Z",I15,"?")</f>
        <v>?</v>
      </c>
      <c r="AF69" s="16" t="str">
        <f>IF(V96="Z",J15,"?")</f>
        <v>?</v>
      </c>
      <c r="AG69" s="16" t="str">
        <f>IF(V96="Z",K15,"?")</f>
        <v>?</v>
      </c>
      <c r="AH69" s="16"/>
      <c r="AL69" s="16"/>
      <c r="AN69">
        <f t="shared" si="152"/>
        <v>0.34613356998554229</v>
      </c>
      <c r="AO69">
        <f t="shared" si="153"/>
        <v>-0.2377693750186258</v>
      </c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108">
      <c r="H70" s="23" t="s">
        <v>907</v>
      </c>
      <c r="I70" s="23"/>
      <c r="R70" s="124"/>
      <c r="U70" t="str">
        <f>IF($U$66&lt;15,Y66,"?")</f>
        <v>?</v>
      </c>
      <c r="V70" t="str">
        <f>IF($U$66&lt;15,Z66,"?")</f>
        <v>?</v>
      </c>
      <c r="W70" t="str">
        <f>IF($U$66&lt;15,AA66,"?")</f>
        <v>?</v>
      </c>
      <c r="Z70" s="16"/>
      <c r="AA70" s="16"/>
      <c r="AB70" s="16"/>
      <c r="AC70" s="16"/>
      <c r="AD70" s="36"/>
      <c r="AE70" s="16"/>
      <c r="AF70" s="16"/>
      <c r="AG70" s="16"/>
      <c r="AH70" s="16"/>
      <c r="AL70" s="16"/>
      <c r="AN70">
        <f t="shared" si="152"/>
        <v>0.32851553293550967</v>
      </c>
      <c r="AO70">
        <f t="shared" si="153"/>
        <v>-0.15781253423900668</v>
      </c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108">
      <c r="B71" t="s">
        <v>251</v>
      </c>
      <c r="H71" s="23"/>
      <c r="R71" s="124"/>
      <c r="Z71" s="16"/>
      <c r="AA71" s="16"/>
      <c r="AB71" s="16"/>
      <c r="AC71" s="16" t="s">
        <v>48</v>
      </c>
      <c r="AD71" s="36" t="s">
        <v>208</v>
      </c>
      <c r="AE71" s="16" t="str">
        <f>IF(V98="X",I17,"?")</f>
        <v>?</v>
      </c>
      <c r="AF71" s="16" t="str">
        <f>IF(V98="X",J17,"?")</f>
        <v>?</v>
      </c>
      <c r="AG71" s="16" t="str">
        <f>IF(V98="X",K17,"?")</f>
        <v>?</v>
      </c>
      <c r="AH71" s="16"/>
      <c r="AL71" s="16"/>
      <c r="AN71">
        <f t="shared" si="152"/>
        <v>0.30449544983414001</v>
      </c>
      <c r="AO71">
        <f t="shared" si="153"/>
        <v>-7.9432918443696293E-2</v>
      </c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108">
      <c r="B72" t="s">
        <v>33</v>
      </c>
      <c r="C72" t="s">
        <v>34</v>
      </c>
      <c r="R72" s="124"/>
      <c r="T72" s="91" t="s">
        <v>217</v>
      </c>
      <c r="U72" s="91">
        <f>SUM(U68:U70)</f>
        <v>0</v>
      </c>
      <c r="V72" s="91">
        <f t="shared" ref="V72:W72" si="159">SUM(V68:V70)</f>
        <v>0</v>
      </c>
      <c r="W72" s="91">
        <f t="shared" si="159"/>
        <v>0</v>
      </c>
      <c r="AA72" s="16"/>
      <c r="AB72" s="16"/>
      <c r="AC72" s="16"/>
      <c r="AD72" s="36" t="s">
        <v>209</v>
      </c>
      <c r="AE72" s="16">
        <f>IF(V98="Z",I17,"?")</f>
        <v>-0.33003390122686216</v>
      </c>
      <c r="AF72" s="16">
        <f>IF(V98="Z",J17,"?")</f>
        <v>0.93142866632722376</v>
      </c>
      <c r="AG72" s="16">
        <f>IF(V98="Z",K17,"?")</f>
        <v>0.15335665484375741</v>
      </c>
      <c r="AH72" s="16"/>
      <c r="AL72" s="16"/>
      <c r="AN72">
        <f t="shared" si="152"/>
        <v>0.26841690670716645</v>
      </c>
      <c r="AO72">
        <f t="shared" si="153"/>
        <v>-8.0979121386154976E-10</v>
      </c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108">
      <c r="A73" s="1" t="s">
        <v>868</v>
      </c>
      <c r="B73">
        <f>C66/(1+E66)</f>
        <v>0</v>
      </c>
      <c r="C73">
        <f>D66/(1+E66)</f>
        <v>0</v>
      </c>
      <c r="H73" s="23" t="s">
        <v>281</v>
      </c>
      <c r="R73" s="124"/>
      <c r="Z73" s="16"/>
      <c r="AA73" s="16"/>
      <c r="AB73" s="16"/>
      <c r="AC73" s="16"/>
      <c r="AD73" s="36"/>
      <c r="AE73" s="16"/>
      <c r="AF73" s="16"/>
      <c r="AG73" s="16"/>
      <c r="AH73" s="16"/>
      <c r="AL73" s="16"/>
      <c r="AN73">
        <f t="shared" si="152"/>
        <v>0.21640582605377781</v>
      </c>
      <c r="AO73">
        <f t="shared" si="153"/>
        <v>8.342112631932122E-2</v>
      </c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108">
      <c r="A74" s="1" t="s">
        <v>175</v>
      </c>
      <c r="B74">
        <f>C68/(1+E68)</f>
        <v>0</v>
      </c>
      <c r="C74">
        <f>D68/(1+E68)</f>
        <v>0</v>
      </c>
      <c r="H74" s="23" t="s">
        <v>159</v>
      </c>
      <c r="R74" s="124"/>
      <c r="T74" t="s">
        <v>104</v>
      </c>
      <c r="U74">
        <f>AE51</f>
        <v>-0.80896973148615514</v>
      </c>
      <c r="V74">
        <f t="shared" ref="V74:W74" si="160">AF51</f>
        <v>-0.36279890621530131</v>
      </c>
      <c r="W74">
        <f t="shared" si="160"/>
        <v>0.46254181128650335</v>
      </c>
      <c r="X74" s="16"/>
      <c r="Z74" s="16"/>
      <c r="AA74" s="16"/>
      <c r="AB74" s="16"/>
      <c r="AC74" s="16"/>
      <c r="AD74" s="36"/>
      <c r="AE74" s="16"/>
      <c r="AF74" s="16"/>
      <c r="AG74" s="16"/>
      <c r="AL74" s="16"/>
      <c r="AN74">
        <f>BL13/(1+BN13)</f>
        <v>0.15169639873228555</v>
      </c>
      <c r="AO74">
        <f t="shared" si="153"/>
        <v>0.17238907972383946</v>
      </c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108">
      <c r="R75" s="124"/>
      <c r="T75" t="s">
        <v>105</v>
      </c>
      <c r="U75">
        <f>AE52</f>
        <v>0.48646232904531878</v>
      </c>
      <c r="V75">
        <f t="shared" ref="V75:V76" si="161">AF52</f>
        <v>2.8593586568854353E-2</v>
      </c>
      <c r="W75">
        <f t="shared" ref="W75:W76" si="162">AG52</f>
        <v>0.87323353647631596</v>
      </c>
      <c r="Z75" s="48" t="s">
        <v>33</v>
      </c>
      <c r="AA75" t="s">
        <v>34</v>
      </c>
      <c r="AB75" t="s">
        <v>35</v>
      </c>
      <c r="AG75" s="16"/>
      <c r="AH75" s="16"/>
      <c r="AL75" s="16"/>
      <c r="AN75">
        <f t="shared" si="152"/>
        <v>8.1965408340872223E-2</v>
      </c>
      <c r="AO75">
        <f t="shared" si="153"/>
        <v>0.26626890454815866</v>
      </c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108">
      <c r="C76">
        <f>IF($L$15="Uniaxial",DC66,)</f>
        <v>0</v>
      </c>
      <c r="D76">
        <f>IF($L$15="Uniaxial",DC67,)</f>
        <v>0</v>
      </c>
      <c r="E76">
        <f>IF($L$15="Uniaxial",DC68,)</f>
        <v>0</v>
      </c>
      <c r="G76" t="s">
        <v>963</v>
      </c>
      <c r="R76" s="124"/>
      <c r="T76" t="s">
        <v>106</v>
      </c>
      <c r="U76">
        <f t="shared" ref="U76" si="163">AE53</f>
        <v>-0.33003390122686216</v>
      </c>
      <c r="V76">
        <f t="shared" si="161"/>
        <v>0.93142866632722376</v>
      </c>
      <c r="W76">
        <f t="shared" si="162"/>
        <v>0.15335665484375741</v>
      </c>
      <c r="Y76" s="2">
        <v>0</v>
      </c>
      <c r="Z76" s="49">
        <f t="shared" ref="Z76:Z94" si="164">COS(RADIANS(AL161))</f>
        <v>0.92227665355112409</v>
      </c>
      <c r="AA76">
        <f t="shared" ref="AA76:AA94" si="165">(COS(RADIANS(AK161)))*(SIN(RADIANS(AL161)))</f>
        <v>0.3865304312916899</v>
      </c>
      <c r="AB76">
        <f t="shared" ref="AB76:AB94" si="166">(SIN(RADIANS(AK161)))*(SIN(RADIANS(AL161)))</f>
        <v>0</v>
      </c>
      <c r="AG76" s="16"/>
      <c r="AH76" s="16"/>
      <c r="AL76" s="16"/>
      <c r="AN76">
        <f t="shared" si="152"/>
        <v>1.7295540242468099E-2</v>
      </c>
      <c r="AO76">
        <f t="shared" si="153"/>
        <v>0.36387409093065182</v>
      </c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108">
      <c r="C77">
        <f>IF($L$15="Uniaxial",AU22,)</f>
        <v>0</v>
      </c>
      <c r="D77">
        <f>IF($L$15="Uniaxial",AV22,)</f>
        <v>0</v>
      </c>
      <c r="E77">
        <f>IF($L$15="Uniaxial",AW22,)</f>
        <v>0</v>
      </c>
      <c r="G77" s="170" t="s">
        <v>868</v>
      </c>
      <c r="H77" s="64" t="s">
        <v>962</v>
      </c>
      <c r="I77" s="172" t="s">
        <v>175</v>
      </c>
      <c r="R77" s="124"/>
      <c r="U77" t="s">
        <v>221</v>
      </c>
      <c r="Y77" s="2">
        <v>10</v>
      </c>
      <c r="Z77" s="49">
        <f t="shared" si="164"/>
        <v>0.89719872794162769</v>
      </c>
      <c r="AA77">
        <f t="shared" si="165"/>
        <v>0.43491773306648096</v>
      </c>
      <c r="AB77">
        <f t="shared" si="166"/>
        <v>7.6687730728182704E-2</v>
      </c>
      <c r="AG77" s="16"/>
      <c r="AH77" s="16"/>
      <c r="AL77" s="16"/>
      <c r="AN77">
        <f t="shared" si="152"/>
        <v>-5.89802882316506E-2</v>
      </c>
      <c r="AO77">
        <f t="shared" si="153"/>
        <v>0.46497456787811048</v>
      </c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108">
      <c r="C78">
        <f>IF(OR($F$13="CCW",$F$13="CW"),C76,"?")</f>
        <v>0</v>
      </c>
      <c r="D78">
        <f t="shared" ref="D78:E79" si="167">IF(OR($F$13="CCW",$F$13="CW"),D76,"?")</f>
        <v>0</v>
      </c>
      <c r="E78">
        <f t="shared" si="167"/>
        <v>0</v>
      </c>
      <c r="R78" s="124"/>
      <c r="T78" t="s">
        <v>218</v>
      </c>
      <c r="U78" t="e">
        <f>(DEGREES(ACOS(ROUND(($U$72*U74+$V$72*V74+$W$72*W74)/((SQRT($U$72^2+$V$72^2+$W$72^2))*(SQRT(U74^2+V74^2+W74^2))),4))))</f>
        <v>#DIV/0!</v>
      </c>
      <c r="W78" t="e">
        <f>IF($U$82=U78,T78,0)</f>
        <v>#DIV/0!</v>
      </c>
      <c r="X78" t="e">
        <f>IF($U$82=U78,"X",0)</f>
        <v>#DIV/0!</v>
      </c>
      <c r="Y78" s="2">
        <v>20</v>
      </c>
      <c r="Z78" s="49">
        <f t="shared" si="164"/>
        <v>0.87136634401923252</v>
      </c>
      <c r="AA78">
        <f t="shared" si="165"/>
        <v>0.46104416539205312</v>
      </c>
      <c r="AB78">
        <f t="shared" si="166"/>
        <v>0.1678063528848113</v>
      </c>
      <c r="AG78" s="16"/>
      <c r="AH78" s="16"/>
      <c r="AL78" s="16"/>
      <c r="AN78">
        <f t="shared" si="152"/>
        <v>-0.12508106498668514</v>
      </c>
      <c r="AO78">
        <f t="shared" si="153"/>
        <v>0.57055567665921869</v>
      </c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108">
      <c r="C79">
        <f>IF(OR($F$13="CCW",$F$13="CW"),C77,"?")</f>
        <v>0</v>
      </c>
      <c r="D79">
        <f t="shared" si="167"/>
        <v>0</v>
      </c>
      <c r="E79">
        <f t="shared" si="167"/>
        <v>0</v>
      </c>
      <c r="R79" s="124"/>
      <c r="T79" t="s">
        <v>219</v>
      </c>
      <c r="U79" t="e">
        <f>(DEGREES(ACOS(ROUND(($U$72*U75+$V$72*V75+$W$72*W75)/((SQRT($U$72^2+$V$72^2+$W$72^2))*(SQRT(U75^2+V75^2+W75^2))),4))))</f>
        <v>#DIV/0!</v>
      </c>
      <c r="W79" t="e">
        <f>IF($U$82=U79,T79,0)</f>
        <v>#DIV/0!</v>
      </c>
      <c r="X79" t="e">
        <f>IF($U$82=U79,"Y",0)</f>
        <v>#DIV/0!</v>
      </c>
      <c r="Y79" s="2">
        <v>30</v>
      </c>
      <c r="Z79" s="49">
        <f t="shared" si="164"/>
        <v>0.84667809442158115</v>
      </c>
      <c r="AA79">
        <f t="shared" si="165"/>
        <v>0.46081683272204821</v>
      </c>
      <c r="AB79">
        <f t="shared" si="166"/>
        <v>0.26605272241918521</v>
      </c>
      <c r="AG79" s="16"/>
      <c r="AH79" s="16"/>
      <c r="AL79" s="16"/>
      <c r="AN79">
        <f t="shared" si="152"/>
        <v>-0.20163894018782672</v>
      </c>
      <c r="AO79">
        <f t="shared" si="153"/>
        <v>0.68092979407704723</v>
      </c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108">
      <c r="C80">
        <f>IF(OR($K$13="CW",$K$13="CCW"),C78,"?")</f>
        <v>0</v>
      </c>
      <c r="D80">
        <f t="shared" ref="D80:E81" si="168">IF(OR($K$13="CW",$K$13="CCW"),D78,"?")</f>
        <v>0</v>
      </c>
      <c r="E80">
        <f t="shared" si="168"/>
        <v>0</v>
      </c>
      <c r="R80" s="124"/>
      <c r="T80" t="s">
        <v>220</v>
      </c>
      <c r="U80" t="e">
        <f>(DEGREES(ACOS(ROUND(($U$72*U76+$V$72*V76+$W$72*W76)/((SQRT($U$72^2+$V$72^2+$W$72^2))*(SQRT(U76^2+V76^2+W76^2))),4))))</f>
        <v>#DIV/0!</v>
      </c>
      <c r="W80" t="e">
        <f>IF($U$82=U80,T80,0)</f>
        <v>#DIV/0!</v>
      </c>
      <c r="X80" t="e">
        <f>IF($U$82=U80,"Z",0)</f>
        <v>#DIV/0!</v>
      </c>
      <c r="Y80" s="2">
        <v>40</v>
      </c>
      <c r="Z80" s="49">
        <f t="shared" si="164"/>
        <v>0.82558949777233714</v>
      </c>
      <c r="AA80">
        <f t="shared" si="165"/>
        <v>0.43225681311194331</v>
      </c>
      <c r="AB80">
        <f t="shared" si="166"/>
        <v>0.36270653245609807</v>
      </c>
      <c r="AG80" s="16"/>
      <c r="AH80" s="16"/>
      <c r="AL80" s="16"/>
      <c r="AN80">
        <f t="shared" si="152"/>
        <v>-0.28757185167731358</v>
      </c>
      <c r="AO80">
        <f t="shared" si="153"/>
        <v>0.79752805688627093</v>
      </c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>
      <c r="C81">
        <f>IF(OR($K$13="CW",$K$13="CCW"),C79,"?")</f>
        <v>0</v>
      </c>
      <c r="D81">
        <f t="shared" si="168"/>
        <v>0</v>
      </c>
      <c r="E81">
        <f t="shared" si="168"/>
        <v>0</v>
      </c>
      <c r="R81" s="124"/>
      <c r="Y81" s="2">
        <v>50</v>
      </c>
      <c r="Z81" s="49">
        <f t="shared" si="164"/>
        <v>0.81082425714718287</v>
      </c>
      <c r="AA81">
        <f t="shared" si="165"/>
        <v>0.37621696234759083</v>
      </c>
      <c r="AB81">
        <f t="shared" si="166"/>
        <v>0.44835791647262196</v>
      </c>
      <c r="AG81" s="16"/>
      <c r="AH81" s="16"/>
      <c r="AL81" s="16"/>
      <c r="AN81">
        <f>BL20/(1+BN20)</f>
        <v>-0.37864861123584587</v>
      </c>
      <c r="AO81">
        <f t="shared" si="153"/>
        <v>0.92554048906663577</v>
      </c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>
      <c r="C82">
        <f>IF($K$13="CCW",C80,C80)</f>
        <v>0</v>
      </c>
      <c r="D82">
        <f t="shared" ref="D82:D83" si="169">IF($K$13="CCW",D80,D80)</f>
        <v>0</v>
      </c>
      <c r="E82">
        <f>IF($K$13="CCW",-E80,E80)</f>
        <v>0</v>
      </c>
      <c r="R82" s="124"/>
      <c r="S82" t="e">
        <f>IF(X82=0,X83,X82)</f>
        <v>#DIV/0!</v>
      </c>
      <c r="T82" s="91" t="e">
        <f>IF(W82=0,W83,W82)</f>
        <v>#DIV/0!</v>
      </c>
      <c r="U82" s="91" t="e">
        <f>MIN(U78:U80)</f>
        <v>#DIV/0!</v>
      </c>
      <c r="W82" t="e">
        <f>IF(W78=0,W79,W78)</f>
        <v>#DIV/0!</v>
      </c>
      <c r="X82" t="e">
        <f>IF(X78=0,X79,X78)</f>
        <v>#DIV/0!</v>
      </c>
      <c r="Y82" s="2">
        <v>60</v>
      </c>
      <c r="Z82" s="49">
        <f t="shared" si="164"/>
        <v>0.80512725701827359</v>
      </c>
      <c r="AA82">
        <f t="shared" si="165"/>
        <v>0.29655104957082468</v>
      </c>
      <c r="AB82">
        <f t="shared" si="166"/>
        <v>0.51364148489454486</v>
      </c>
      <c r="AG82" s="16"/>
      <c r="AH82" s="16"/>
      <c r="AL82" s="16"/>
      <c r="AN82" t="s">
        <v>33</v>
      </c>
      <c r="AO82" t="s">
        <v>34</v>
      </c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>
      <c r="C83">
        <f>IF($K$13="CCW",C81,C81)</f>
        <v>0</v>
      </c>
      <c r="D83">
        <f t="shared" si="169"/>
        <v>0</v>
      </c>
      <c r="E83">
        <f>IF($K$13="CCW",-E81,E81)</f>
        <v>0</v>
      </c>
      <c r="R83" s="124"/>
      <c r="T83" t="e">
        <f>IF(AN149&lt;0,"-"&amp;T82,T82)</f>
        <v>#DIV/0!</v>
      </c>
      <c r="W83" t="e">
        <f>IF(W80=0,W79,W80)</f>
        <v>#DIV/0!</v>
      </c>
      <c r="X83" t="e">
        <f>IF(X80=0,X79,X80)</f>
        <v>#DIV/0!</v>
      </c>
      <c r="Y83" s="2">
        <v>70</v>
      </c>
      <c r="Z83" s="49">
        <f t="shared" si="164"/>
        <v>0.81112475615274671</v>
      </c>
      <c r="AA83">
        <f t="shared" si="165"/>
        <v>0.20003840688399532</v>
      </c>
      <c r="AB83">
        <f t="shared" si="166"/>
        <v>0.54960100593745309</v>
      </c>
      <c r="AG83" s="16"/>
      <c r="AH83" s="16"/>
      <c r="AL83" s="16"/>
      <c r="AM83" t="s">
        <v>47</v>
      </c>
      <c r="AN83">
        <f>Q140/(1+S140)</f>
        <v>-0.55312588347444014</v>
      </c>
      <c r="AO83">
        <f>R140/(1+S140)</f>
        <v>-0.24806053640009826</v>
      </c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>
      <c r="R84" s="124"/>
      <c r="Y84" s="2">
        <v>80</v>
      </c>
      <c r="Z84" s="49">
        <f t="shared" si="164"/>
        <v>0.83106232393708612</v>
      </c>
      <c r="AA84">
        <f t="shared" si="165"/>
        <v>9.6579521898540008E-2</v>
      </c>
      <c r="AB84">
        <f t="shared" si="166"/>
        <v>0.5477296866905601</v>
      </c>
      <c r="AG84" s="16"/>
      <c r="AH84" s="16"/>
      <c r="AL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>
      <c r="R85" s="124"/>
      <c r="Y85" s="2">
        <v>90</v>
      </c>
      <c r="Z85" s="49">
        <f t="shared" si="164"/>
        <v>0.86573072543189811</v>
      </c>
      <c r="AA85">
        <f t="shared" si="165"/>
        <v>3.0659955775782347E-17</v>
      </c>
      <c r="AB85">
        <f t="shared" si="166"/>
        <v>0.50051005089124778</v>
      </c>
      <c r="AG85" s="16"/>
      <c r="AH85" s="16"/>
      <c r="AL85" s="16"/>
      <c r="AM85" t="s">
        <v>48</v>
      </c>
      <c r="AN85">
        <f>Q141/(1+S141)</f>
        <v>-0.28615077551320939</v>
      </c>
      <c r="AO85">
        <f>R141/(1+S141)</f>
        <v>0.80758077947137885</v>
      </c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4"/>
      <c r="U86" t="e">
        <f>IF($U$82=$U$78,U74,0)</f>
        <v>#DIV/0!</v>
      </c>
      <c r="V86" t="e">
        <f t="shared" ref="V86:W86" si="170">IF($U$82=$U$78,V74,0)</f>
        <v>#DIV/0!</v>
      </c>
      <c r="W86" t="e">
        <f t="shared" si="170"/>
        <v>#DIV/0!</v>
      </c>
      <c r="Y86" s="2">
        <v>100</v>
      </c>
      <c r="Z86" s="49">
        <f t="shared" si="164"/>
        <v>0.91159536317794032</v>
      </c>
      <c r="AA86">
        <f t="shared" si="165"/>
        <v>-7.1384798242417294E-2</v>
      </c>
      <c r="AB86">
        <f t="shared" si="166"/>
        <v>0.40484330846929956</v>
      </c>
      <c r="AG86" s="16"/>
      <c r="AH86" s="16"/>
      <c r="AL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>
      <c r="U87" t="e">
        <f>IF($U$82=$U$79,U75,0)</f>
        <v>#DIV/0!</v>
      </c>
      <c r="V87" t="e">
        <f t="shared" ref="V87:W87" si="171">IF($U$82=$U$79,V75,0)</f>
        <v>#DIV/0!</v>
      </c>
      <c r="W87" t="e">
        <f t="shared" si="171"/>
        <v>#DIV/0!</v>
      </c>
      <c r="Y87" s="2">
        <v>110</v>
      </c>
      <c r="Z87" s="49">
        <f t="shared" si="164"/>
        <v>0.95748650731300222</v>
      </c>
      <c r="AA87">
        <f t="shared" si="165"/>
        <v>-9.8665305774891174E-2</v>
      </c>
      <c r="AB87">
        <f t="shared" si="166"/>
        <v>0.27108069970009929</v>
      </c>
      <c r="AG87" s="16"/>
      <c r="AH87" s="16"/>
      <c r="AL87" s="16"/>
      <c r="AM87" t="s">
        <v>51</v>
      </c>
      <c r="AN87">
        <f>Q142/(1+S142)</f>
        <v>0.25969123420691509</v>
      </c>
      <c r="AO87">
        <f>R142/(1+S142)</f>
        <v>1.5264293539523587E-2</v>
      </c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>
      <c r="U88" t="e">
        <f>IF($U$82=$U$80,U76,0)</f>
        <v>#DIV/0!</v>
      </c>
      <c r="V88" t="e">
        <f t="shared" ref="V88:W88" si="172">IF($U$82=$U$80,V76,0)</f>
        <v>#DIV/0!</v>
      </c>
      <c r="W88" t="e">
        <f t="shared" si="172"/>
        <v>#DIV/0!</v>
      </c>
      <c r="Y88" s="2">
        <v>120</v>
      </c>
      <c r="Z88" s="49">
        <f t="shared" si="164"/>
        <v>0.98877092451778548</v>
      </c>
      <c r="AA88">
        <f t="shared" si="165"/>
        <v>-7.4719573788003785E-2</v>
      </c>
      <c r="AB88">
        <f t="shared" si="166"/>
        <v>0.12941809812071434</v>
      </c>
      <c r="AG88" s="16"/>
      <c r="AH88" s="16"/>
      <c r="AL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>
      <c r="Y89" s="2">
        <v>130</v>
      </c>
      <c r="Z89" s="49">
        <f t="shared" si="164"/>
        <v>0.99983146729567196</v>
      </c>
      <c r="AA89">
        <f t="shared" si="165"/>
        <v>-1.1800659803426018E-2</v>
      </c>
      <c r="AB89">
        <f t="shared" si="166"/>
        <v>1.406347871571504E-2</v>
      </c>
      <c r="AG89" s="16"/>
      <c r="AH89" s="16"/>
      <c r="AL89" s="16"/>
      <c r="AM89" t="s">
        <v>52</v>
      </c>
      <c r="AN89">
        <f>Q143/(1+S143)</f>
        <v>-0.58538823742897661</v>
      </c>
      <c r="AO89">
        <f>R143/(1+S143)</f>
        <v>0.11132432250451935</v>
      </c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>
      <c r="S90" t="s">
        <v>222</v>
      </c>
      <c r="T90" s="91" t="e">
        <f>T82</f>
        <v>#DIV/0!</v>
      </c>
      <c r="U90" s="91" t="e">
        <f>SUM(U86:U88)</f>
        <v>#DIV/0!</v>
      </c>
      <c r="V90" s="91" t="e">
        <f t="shared" ref="V90:W90" si="173">SUM(V86:V88)</f>
        <v>#DIV/0!</v>
      </c>
      <c r="W90" s="91" t="e">
        <f t="shared" si="173"/>
        <v>#DIV/0!</v>
      </c>
      <c r="Y90" s="2">
        <v>140</v>
      </c>
      <c r="Z90" s="49">
        <f t="shared" si="164"/>
        <v>0.99575719348776071</v>
      </c>
      <c r="AA90">
        <f t="shared" si="165"/>
        <v>-7.0491123355807386E-2</v>
      </c>
      <c r="AB90">
        <f t="shared" si="166"/>
        <v>5.9149075609130151E-2</v>
      </c>
      <c r="AG90" s="16"/>
      <c r="AH90" s="16"/>
      <c r="AL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>
      <c r="Y91" s="2">
        <v>150</v>
      </c>
      <c r="Z91" s="49">
        <f t="shared" si="164"/>
        <v>0.98319414907304747</v>
      </c>
      <c r="AA91">
        <f t="shared" si="165"/>
        <v>-0.15810423435630874</v>
      </c>
      <c r="AB91">
        <f t="shared" si="166"/>
        <v>9.1281522265634504E-2</v>
      </c>
      <c r="AG91" s="16"/>
      <c r="AH91" s="16"/>
      <c r="AL91" s="16"/>
      <c r="AM91" t="s">
        <v>53</v>
      </c>
      <c r="AN91">
        <f>Q144/(1+S144)</f>
        <v>-0.39918421312841545</v>
      </c>
      <c r="AO91">
        <f>R144/(1+S144)</f>
        <v>-0.5973093265157905</v>
      </c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>
      <c r="S92" t="s">
        <v>47</v>
      </c>
      <c r="T92" t="str">
        <f>IF(EXACT(F9,"-"),"X",5)</f>
        <v>X</v>
      </c>
      <c r="U92" t="str">
        <f>IF(F9=0,"AB",T92)</f>
        <v>X</v>
      </c>
      <c r="V92" t="str">
        <f>IF(U92=5,"Z",U92)</f>
        <v>X</v>
      </c>
      <c r="W92" t="e">
        <f>IF(V92=S82,U96,V92)</f>
        <v>#DIV/0!</v>
      </c>
      <c r="Y92" s="2">
        <v>160</v>
      </c>
      <c r="Z92" s="49">
        <f t="shared" si="164"/>
        <v>0.96590865342587429</v>
      </c>
      <c r="AA92">
        <f t="shared" si="165"/>
        <v>-0.24327056370986724</v>
      </c>
      <c r="AB92">
        <f t="shared" si="166"/>
        <v>8.8543244063551532E-2</v>
      </c>
      <c r="AG92" s="16"/>
      <c r="AH92" s="16"/>
      <c r="AL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>
      <c r="Y93" s="2">
        <v>170</v>
      </c>
      <c r="Z93" s="49">
        <f t="shared" si="164"/>
        <v>0.94539872606476205</v>
      </c>
      <c r="AA93">
        <f t="shared" si="165"/>
        <v>-0.32096461828446154</v>
      </c>
      <c r="AB93">
        <f t="shared" si="166"/>
        <v>5.6594722056344048E-2</v>
      </c>
      <c r="AG93" s="16"/>
      <c r="AH93" s="16"/>
      <c r="AL93" s="16" t="s">
        <v>244</v>
      </c>
      <c r="AM93" t="s">
        <v>163</v>
      </c>
      <c r="AN93" t="e">
        <f>H37/(1+H39)</f>
        <v>#DIV/0!</v>
      </c>
      <c r="AO93" t="e">
        <f>H38/(1+H39)</f>
        <v>#DIV/0!</v>
      </c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>
      <c r="S94" t="s">
        <v>48</v>
      </c>
      <c r="T94" t="str">
        <f>IF(EXACT(F9,"-"),"Z",5)</f>
        <v>Z</v>
      </c>
      <c r="U94" t="str">
        <f>IF(F9=0,"OB",T94)</f>
        <v>Z</v>
      </c>
      <c r="V94" t="str">
        <f>IF(U94=5,"X",U94)</f>
        <v>Z</v>
      </c>
      <c r="W94" t="e">
        <f>IF(V94=S82,U98,V94)</f>
        <v>#DIV/0!</v>
      </c>
      <c r="Y94" s="2">
        <v>180</v>
      </c>
      <c r="Z94" s="49">
        <f t="shared" si="164"/>
        <v>0.92227665599978592</v>
      </c>
      <c r="AA94">
        <f t="shared" si="165"/>
        <v>-0.3865304254490875</v>
      </c>
      <c r="AB94">
        <f t="shared" si="166"/>
        <v>4.7355715351412107E-17</v>
      </c>
      <c r="AG94" s="16"/>
      <c r="AH94" s="16"/>
      <c r="AL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>
      <c r="AD95" s="16"/>
      <c r="AE95" s="16"/>
      <c r="AF95" s="16"/>
      <c r="AG95" s="16"/>
      <c r="AH95" s="16"/>
      <c r="AL95" s="16" t="s">
        <v>244</v>
      </c>
      <c r="AM95" t="s">
        <v>0</v>
      </c>
      <c r="AN95" t="e">
        <f>F37/(1+F39)</f>
        <v>#DIV/0!</v>
      </c>
      <c r="AO95" t="e">
        <f>F38/(1+F39)</f>
        <v>#DIV/0!</v>
      </c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>
      <c r="T96" t="str">
        <f>IF(EXACT(F9,"-"),"b = X","b = Z")</f>
        <v>b = X</v>
      </c>
      <c r="U96" t="str">
        <f>IF(F13=0,"AB",T96)</f>
        <v>b = X</v>
      </c>
      <c r="V96" s="91" t="str">
        <f>IF(U92=5,"Z",U92)</f>
        <v>X</v>
      </c>
      <c r="Y96" t="str">
        <f>IF(V96="X", "AB = X", "AB = Z")</f>
        <v>AB = X</v>
      </c>
      <c r="Z96" t="str">
        <f>IF(F9=0,"AB",Y96)</f>
        <v>AB = X</v>
      </c>
      <c r="AD96" s="16"/>
      <c r="AE96" s="16"/>
      <c r="AF96" s="16"/>
      <c r="AG96" s="16"/>
      <c r="AH96" s="16"/>
      <c r="AI96" s="16"/>
      <c r="AL96" s="16"/>
      <c r="AM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20:54">
      <c r="AD97" s="16"/>
      <c r="AE97" s="16"/>
      <c r="AF97" s="16"/>
      <c r="AG97" s="16"/>
      <c r="AH97" s="16"/>
      <c r="AI97" s="16"/>
      <c r="AL97" s="16" t="s">
        <v>244</v>
      </c>
      <c r="AM97" t="s">
        <v>1</v>
      </c>
      <c r="AN97" t="e">
        <f>G37/(1+G39)</f>
        <v>#DIV/0!</v>
      </c>
      <c r="AO97" t="e">
        <f>G38/(1+G39)</f>
        <v>#DIV/0!</v>
      </c>
      <c r="AP97" s="16"/>
      <c r="AQ97" s="47" t="s">
        <v>33</v>
      </c>
      <c r="AR97" t="s">
        <v>34</v>
      </c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20:54">
      <c r="T98" t="str">
        <f>IF(EXACT(F9,"-"),"b = Z","b = X")</f>
        <v>b = Z</v>
      </c>
      <c r="U98" t="str">
        <f>IF(F13=0,"OB",T98)</f>
        <v>b = Z</v>
      </c>
      <c r="V98" s="91" t="str">
        <f>IF(U94=5,"X",U94)</f>
        <v>Z</v>
      </c>
      <c r="Y98" t="str">
        <f>IF(V98="X", "OB = X", "OB = Z")</f>
        <v>OB = Z</v>
      </c>
      <c r="Z98" t="str">
        <f>IF(F9=0,"OB",Y98)</f>
        <v>OB = Z</v>
      </c>
      <c r="AD98" s="16"/>
      <c r="AE98" s="16"/>
      <c r="AF98" s="16"/>
      <c r="AG98" s="16"/>
      <c r="AH98" s="16"/>
      <c r="AI98" s="16"/>
      <c r="AL98" s="16"/>
      <c r="AP98" s="16"/>
      <c r="AQ98">
        <f t="shared" ref="AQ98:AQ116" si="174">BL161/(1+BN161)</f>
        <v>-0.92554050395640042</v>
      </c>
      <c r="AR98">
        <f t="shared" ref="AR98:AR116" si="175">BM161/(1+BN161)</f>
        <v>-0.37864861732740929</v>
      </c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20:54">
      <c r="AA99" s="114"/>
      <c r="AB99" s="114"/>
      <c r="AC99" s="114"/>
      <c r="AD99" s="113"/>
      <c r="AE99" s="113"/>
      <c r="AF99" s="113"/>
      <c r="AG99" s="113"/>
      <c r="AH99" s="113"/>
      <c r="AI99" s="113"/>
      <c r="AJ99" s="113"/>
      <c r="AK99" s="113"/>
      <c r="AL99" s="113" t="s">
        <v>918</v>
      </c>
      <c r="AM99" t="s">
        <v>163</v>
      </c>
      <c r="AN99">
        <f>L37/(1+L39)</f>
        <v>-0.54363238718419715</v>
      </c>
      <c r="AO99">
        <f>L38/(1+L39)</f>
        <v>-0.22189792906694372</v>
      </c>
      <c r="AP99" s="16"/>
      <c r="AQ99">
        <f t="shared" si="174"/>
        <v>-0.83659694373366023</v>
      </c>
      <c r="AR99">
        <f t="shared" si="175"/>
        <v>-0.39916998527942144</v>
      </c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20:54">
      <c r="V100" s="91" t="e">
        <f>IF(S82="Y",T83,"Y")</f>
        <v>#DIV/0!</v>
      </c>
      <c r="AA100" s="115"/>
      <c r="AB100" s="114"/>
      <c r="AC100" s="114"/>
      <c r="AD100" s="113"/>
      <c r="AE100" s="113"/>
      <c r="AF100" s="113"/>
      <c r="AG100" s="113"/>
      <c r="AH100" s="113"/>
      <c r="AI100" s="113"/>
      <c r="AJ100" s="113"/>
      <c r="AK100" s="114"/>
      <c r="AL100" s="116"/>
      <c r="AP100" s="16"/>
      <c r="AQ100">
        <f t="shared" si="174"/>
        <v>-0.74862811475306679</v>
      </c>
      <c r="AR100">
        <f t="shared" si="175"/>
        <v>-0.39235659801800482</v>
      </c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20:54">
      <c r="AA101" s="115"/>
      <c r="AB101" s="114"/>
      <c r="AC101" s="114"/>
      <c r="AD101" s="113"/>
      <c r="AE101" s="113"/>
      <c r="AF101" s="113"/>
      <c r="AG101" s="113"/>
      <c r="AH101" s="113"/>
      <c r="AI101" s="113"/>
      <c r="AJ101" s="113"/>
      <c r="AK101" s="114"/>
      <c r="AL101" s="206" t="s">
        <v>918</v>
      </c>
      <c r="AM101" t="s">
        <v>0</v>
      </c>
      <c r="AN101" t="e">
        <f>J37/(1+J39)</f>
        <v>#DIV/0!</v>
      </c>
      <c r="AO101" t="e">
        <f>J38/(1+J39)</f>
        <v>#DIV/0!</v>
      </c>
      <c r="AP101" s="16"/>
      <c r="AQ101">
        <f t="shared" si="174"/>
        <v>-0.66310691154772328</v>
      </c>
      <c r="AR101">
        <f t="shared" si="175"/>
        <v>-0.36796584576397706</v>
      </c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20:54">
      <c r="T102" s="16"/>
      <c r="U102" s="16"/>
      <c r="V102" s="16" t="e">
        <f>IFERROR(V100,T82)</f>
        <v>#DIV/0!</v>
      </c>
      <c r="W102" s="16"/>
      <c r="AA102" s="115"/>
      <c r="AB102" s="114"/>
      <c r="AC102" s="114"/>
      <c r="AD102" s="113"/>
      <c r="AE102" s="113"/>
      <c r="AF102" s="113"/>
      <c r="AG102" s="113"/>
      <c r="AH102" s="113"/>
      <c r="AI102" s="113"/>
      <c r="AJ102" s="113"/>
      <c r="AK102" s="114"/>
      <c r="AL102" s="116"/>
      <c r="AP102" s="16"/>
      <c r="AQ102">
        <f t="shared" si="174"/>
        <v>-0.60359605046457665</v>
      </c>
      <c r="AR102">
        <f t="shared" si="175"/>
        <v>-0.31838038977574351</v>
      </c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20:54">
      <c r="T103" s="16"/>
      <c r="U103" s="16"/>
      <c r="V103" s="16"/>
      <c r="W103" s="16"/>
      <c r="AA103" s="115"/>
      <c r="AB103" s="114"/>
      <c r="AC103" s="114"/>
      <c r="AD103" s="113"/>
      <c r="AE103" s="113"/>
      <c r="AF103" s="113"/>
      <c r="AG103" s="113"/>
      <c r="AH103" s="113"/>
      <c r="AI103" s="113"/>
      <c r="AJ103" s="113"/>
      <c r="AK103" s="114"/>
      <c r="AL103" s="206" t="s">
        <v>918</v>
      </c>
      <c r="AM103" t="s">
        <v>1</v>
      </c>
      <c r="AN103" t="e">
        <f>K37/(1+K39)</f>
        <v>#DIV/0!</v>
      </c>
      <c r="AO103" t="e">
        <f>K38/(1+K39)</f>
        <v>#DIV/0!</v>
      </c>
      <c r="AP103" s="16"/>
      <c r="AQ103">
        <f t="shared" si="174"/>
        <v>-0.55391012026962838</v>
      </c>
      <c r="AR103">
        <f t="shared" si="175"/>
        <v>-0.26202087551426939</v>
      </c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20:54">
      <c r="V104" s="16"/>
      <c r="AA104" s="115"/>
      <c r="AB104" s="114"/>
      <c r="AC104" s="114"/>
      <c r="AD104" s="113"/>
      <c r="AE104" s="113"/>
      <c r="AF104" s="113"/>
      <c r="AG104" s="113"/>
      <c r="AH104" s="113"/>
      <c r="AI104" s="113"/>
      <c r="AJ104" s="113"/>
      <c r="AK104" s="114"/>
      <c r="AL104" s="116"/>
      <c r="AP104" s="16"/>
      <c r="AQ104">
        <f t="shared" si="174"/>
        <v>-0.53555772610139218</v>
      </c>
      <c r="AR104">
        <f t="shared" si="175"/>
        <v>-0.19490999172443121</v>
      </c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20:54">
      <c r="AA105" s="115"/>
      <c r="AB105" s="114"/>
      <c r="AC105" s="114"/>
      <c r="AD105" s="113"/>
      <c r="AE105" s="113"/>
      <c r="AF105" s="113"/>
      <c r="AG105" s="113"/>
      <c r="AH105" s="113"/>
      <c r="AI105" s="113"/>
      <c r="AJ105" s="113"/>
      <c r="AK105" s="114"/>
      <c r="AL105" s="116"/>
      <c r="AP105" s="16"/>
      <c r="AQ105">
        <f t="shared" si="174"/>
        <v>-0.52725847099580458</v>
      </c>
      <c r="AR105">
        <f t="shared" si="175"/>
        <v>-0.1283930009878908</v>
      </c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20:54">
      <c r="AA106" s="115"/>
      <c r="AB106" s="114"/>
      <c r="AC106" s="114"/>
      <c r="AD106" s="113"/>
      <c r="AE106" s="113"/>
      <c r="AF106" s="113"/>
      <c r="AG106" s="113"/>
      <c r="AH106" s="113"/>
      <c r="AI106" s="113"/>
      <c r="AJ106" s="113"/>
      <c r="AK106" s="114"/>
      <c r="AL106" s="116"/>
      <c r="AP106" s="16"/>
      <c r="AQ106">
        <f t="shared" si="174"/>
        <v>-0.53855085261954994</v>
      </c>
      <c r="AR106">
        <f t="shared" si="175"/>
        <v>-6.2251162468389409E-2</v>
      </c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20:54">
      <c r="AA107" s="115"/>
      <c r="AB107" s="114"/>
      <c r="AC107" s="114"/>
      <c r="AD107" s="113"/>
      <c r="AE107" s="113"/>
      <c r="AF107" s="113"/>
      <c r="AG107" s="113"/>
      <c r="AH107" s="113"/>
      <c r="AI107" s="113"/>
      <c r="AJ107" s="113"/>
      <c r="AK107" s="114"/>
      <c r="AL107" s="116"/>
      <c r="AP107" s="16"/>
      <c r="AQ107">
        <f t="shared" si="174"/>
        <v>-0.57676863925760546</v>
      </c>
      <c r="AR107">
        <f t="shared" si="175"/>
        <v>-5.8236221892866235E-10</v>
      </c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20:54">
      <c r="AA108" s="115"/>
      <c r="AB108" s="114"/>
      <c r="AC108" s="114"/>
      <c r="AD108" s="113"/>
      <c r="AE108" s="113"/>
      <c r="AF108" s="113"/>
      <c r="AG108" s="113"/>
      <c r="AH108" s="113"/>
      <c r="AI108" s="113"/>
      <c r="AJ108" s="113"/>
      <c r="AK108" s="114"/>
      <c r="AL108" s="116"/>
      <c r="AP108" s="16"/>
      <c r="AQ108">
        <f t="shared" si="174"/>
        <v>-0.64918163385289851</v>
      </c>
      <c r="AR108">
        <f t="shared" si="175"/>
        <v>5.0780805327463104E-2</v>
      </c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20:54">
      <c r="AA109" s="115"/>
      <c r="AB109" s="114"/>
      <c r="AC109" s="114"/>
      <c r="AD109" s="113"/>
      <c r="AE109" s="113"/>
      <c r="AF109" s="113"/>
      <c r="AG109" s="113"/>
      <c r="AH109" s="113"/>
      <c r="AI109" s="113"/>
      <c r="AJ109" s="113"/>
      <c r="AK109" s="114"/>
      <c r="AL109" s="116"/>
      <c r="AP109" s="16"/>
      <c r="AQ109">
        <f t="shared" si="174"/>
        <v>-0.75350910852174713</v>
      </c>
      <c r="AR109">
        <f t="shared" si="175"/>
        <v>7.7563499503507119E-2</v>
      </c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20:54">
      <c r="AA110" s="115"/>
      <c r="AB110" s="114"/>
      <c r="AC110" s="114"/>
      <c r="AD110" s="113"/>
      <c r="AE110" s="113"/>
      <c r="AF110" s="113"/>
      <c r="AG110" s="113"/>
      <c r="AH110" s="113"/>
      <c r="AI110" s="113"/>
      <c r="AJ110" s="113"/>
      <c r="AK110" s="114"/>
      <c r="AL110" s="116"/>
      <c r="AP110" s="16"/>
      <c r="AQ110">
        <f t="shared" si="174"/>
        <v>-0.87330936233563583</v>
      </c>
      <c r="AR110">
        <f t="shared" si="175"/>
        <v>6.7207583451413255E-2</v>
      </c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20:54">
      <c r="AA111" s="115"/>
      <c r="AB111" s="114"/>
      <c r="AC111" s="114"/>
      <c r="AD111" s="113"/>
      <c r="AE111" s="113"/>
      <c r="AF111" s="113"/>
      <c r="AG111" s="113"/>
      <c r="AH111" s="113"/>
      <c r="AI111" s="113"/>
      <c r="AJ111" s="113"/>
      <c r="AK111" s="114"/>
      <c r="AL111" s="116"/>
      <c r="AP111" s="16"/>
      <c r="AQ111">
        <f t="shared" si="174"/>
        <v>-0.97668515663425837</v>
      </c>
      <c r="AR111">
        <f t="shared" si="175"/>
        <v>1.9181058933906221E-2</v>
      </c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20:54">
      <c r="AA112" s="115"/>
      <c r="AB112" s="114"/>
      <c r="AC112" s="114"/>
      <c r="AD112" s="113"/>
      <c r="AE112" s="113"/>
      <c r="AF112" s="113"/>
      <c r="AG112" s="113"/>
      <c r="AH112" s="113"/>
      <c r="AI112" s="113"/>
      <c r="AJ112" s="113"/>
      <c r="AK112" s="114"/>
      <c r="AL112" s="116"/>
      <c r="AP112" s="16"/>
      <c r="AQ112">
        <f t="shared" si="174"/>
        <v>0.93705826956993776</v>
      </c>
      <c r="AR112">
        <f t="shared" si="175"/>
        <v>6.9751286450270705E-2</v>
      </c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>
      <c r="AA113" s="115"/>
      <c r="AB113" s="114"/>
      <c r="AC113" s="114"/>
      <c r="AD113" s="113"/>
      <c r="AE113" s="113"/>
      <c r="AF113" s="113"/>
      <c r="AG113" s="113"/>
      <c r="AH113" s="113"/>
      <c r="AI113" s="113"/>
      <c r="AJ113" s="113"/>
      <c r="AK113" s="114"/>
      <c r="AL113" s="116"/>
      <c r="AP113" s="16"/>
      <c r="AQ113">
        <f t="shared" si="174"/>
        <v>0.8986412969133124</v>
      </c>
      <c r="AR113">
        <f t="shared" si="175"/>
        <v>0.14775465619379299</v>
      </c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>
      <c r="AA114" s="115"/>
      <c r="AB114" s="114"/>
      <c r="AC114" s="113"/>
      <c r="AD114" s="113"/>
      <c r="AE114" s="113"/>
      <c r="AF114" s="113"/>
      <c r="AG114" s="113"/>
      <c r="AH114" s="113"/>
      <c r="AI114" s="113"/>
      <c r="AJ114" s="113"/>
      <c r="AK114" s="114"/>
      <c r="AL114" s="116"/>
      <c r="AP114" s="16"/>
      <c r="AQ114">
        <f t="shared" si="174"/>
        <v>0.88248331708676864</v>
      </c>
      <c r="AR114">
        <f t="shared" si="175"/>
        <v>0.23075451424803903</v>
      </c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>
      <c r="H115" s="2"/>
      <c r="I115" s="2"/>
      <c r="AA115" s="115"/>
      <c r="AB115" s="114"/>
      <c r="AC115" s="113"/>
      <c r="AD115" s="113"/>
      <c r="AE115" s="113"/>
      <c r="AF115" s="113"/>
      <c r="AG115" s="113"/>
      <c r="AH115" s="113"/>
      <c r="AI115" s="113"/>
      <c r="AJ115" s="113"/>
      <c r="AK115" s="114"/>
      <c r="AL115" s="116"/>
      <c r="AP115" s="16"/>
      <c r="AQ115">
        <f t="shared" si="174"/>
        <v>0.89059909836598516</v>
      </c>
      <c r="AR115">
        <f t="shared" si="175"/>
        <v>0.31144801876922196</v>
      </c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>
      <c r="A116" t="s">
        <v>58</v>
      </c>
      <c r="I116" s="2"/>
      <c r="AA116" s="115"/>
      <c r="AB116" s="114"/>
      <c r="AC116" s="113"/>
      <c r="AD116" s="113"/>
      <c r="AE116" s="113"/>
      <c r="AF116" s="113"/>
      <c r="AG116" s="113"/>
      <c r="AH116" s="113"/>
      <c r="AI116" s="113"/>
      <c r="AJ116" s="113"/>
      <c r="AK116" s="114"/>
      <c r="AL116" s="116"/>
      <c r="AM116" s="16"/>
      <c r="AP116" s="16"/>
      <c r="AQ116">
        <f t="shared" si="174"/>
        <v>0.92554049790097914</v>
      </c>
      <c r="AR116">
        <f t="shared" si="175"/>
        <v>0.37864861485007095</v>
      </c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>
      <c r="B117" t="s">
        <v>33</v>
      </c>
      <c r="C117" t="s">
        <v>34</v>
      </c>
      <c r="D117" t="s">
        <v>35</v>
      </c>
      <c r="F117" t="s">
        <v>59</v>
      </c>
      <c r="I117" s="2"/>
      <c r="O117" s="19" t="s">
        <v>205</v>
      </c>
      <c r="P117" s="19"/>
      <c r="Q117" s="19"/>
      <c r="T117" t="s">
        <v>241</v>
      </c>
      <c r="AD117" s="113"/>
      <c r="AE117" s="113"/>
      <c r="AF117" s="113"/>
      <c r="AG117" s="113"/>
      <c r="AH117" s="113"/>
      <c r="AI117" s="113"/>
      <c r="AJ117" s="113"/>
      <c r="AK117" s="114"/>
      <c r="AL117" s="116"/>
      <c r="AM117" s="16"/>
      <c r="AN117" s="47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>
      <c r="A118" t="s">
        <v>47</v>
      </c>
      <c r="B118">
        <f>B124+B126</f>
        <v>1.3905797754556519</v>
      </c>
      <c r="C118">
        <f t="shared" ref="C118:D118" si="176">C124+C126</f>
        <v>0.62363374290112605</v>
      </c>
      <c r="D118">
        <f t="shared" si="176"/>
        <v>0.7950869643738262</v>
      </c>
      <c r="F118">
        <f>SQRT(B118^2+C118^2+D118^2)</f>
        <v>1.7189515519956764</v>
      </c>
      <c r="H118">
        <f>I15^2+J15^2+K15^2</f>
        <v>1.0000000000000002</v>
      </c>
      <c r="I118" s="2"/>
      <c r="J118" s="82">
        <f>B135+$F$2</f>
        <v>216.55460680872051</v>
      </c>
      <c r="K118" s="50">
        <f>J3-90</f>
        <v>126.55460680872051</v>
      </c>
      <c r="O118" s="91" t="e">
        <f>IF(AM149&gt;=0,"a","-a")</f>
        <v>#DIV/0!</v>
      </c>
      <c r="P118" s="91" t="e">
        <f>IF(AN149&gt;=0,"b","-b")</f>
        <v>#DIV/0!</v>
      </c>
      <c r="Q118" s="91" t="e">
        <f>IF(AO149&gt;=0,"c","-c")</f>
        <v>#DIV/0!</v>
      </c>
      <c r="R118" t="s">
        <v>1</v>
      </c>
      <c r="T118" t="e">
        <f>DEGREES(ACOS((S119*R119+S120*R120+S121*R121)/((SQRT(S119^2+S120^2+S121^2))*(SQRT(R119^2+R120^2+R121^2)))))</f>
        <v>#DIV/0!</v>
      </c>
      <c r="AD118" s="113"/>
      <c r="AE118" s="113"/>
      <c r="AF118" s="113"/>
      <c r="AG118" s="113"/>
      <c r="AH118" s="113"/>
      <c r="AI118" s="113"/>
      <c r="AJ118" s="113"/>
      <c r="AK118" s="114"/>
      <c r="AL118" s="116"/>
      <c r="AM118" s="16"/>
      <c r="AN118" s="47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>
      <c r="I119" s="2"/>
      <c r="J119" s="82">
        <f>B137+$F$2</f>
        <v>251.27916682986276</v>
      </c>
      <c r="K119">
        <f>J5-90</f>
        <v>161.27916682986276</v>
      </c>
      <c r="O119" s="91" t="e">
        <f>IF(AM149&lt;0,-AM147,AM147)</f>
        <v>#DIV/0!</v>
      </c>
      <c r="P119" s="91" t="e">
        <f>IF(AN149&lt;0,-AN147,AN147)</f>
        <v>#DIV/0!</v>
      </c>
      <c r="Q119" s="91" t="e">
        <f>IF(AO149&lt;0,-AO147,AO147)</f>
        <v>#DIV/0!</v>
      </c>
      <c r="R119">
        <v>-1</v>
      </c>
      <c r="S119" s="19" t="e">
        <f>U125</f>
        <v>#DIV/0!</v>
      </c>
      <c r="T119" s="19"/>
      <c r="U119" s="19"/>
      <c r="V119" s="19"/>
      <c r="X119">
        <v>0.99715336049283931</v>
      </c>
      <c r="Y119">
        <v>-7.4695221570132239E-2</v>
      </c>
      <c r="Z119">
        <v>-1.0285889967202727E-2</v>
      </c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6"/>
      <c r="AN119" s="47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>
      <c r="A120" t="s">
        <v>48</v>
      </c>
      <c r="B120">
        <f>(C122*D118-D122*C118)</f>
        <v>-0.49849027065468948</v>
      </c>
      <c r="C120">
        <f>(D122*B118-B122*D118)</f>
        <v>1.4068498001174525</v>
      </c>
      <c r="D120">
        <f>(B122*C118-C122*B118)</f>
        <v>-0.23163317494227242</v>
      </c>
      <c r="F120">
        <f>SQRT(B120^2+C120^2+D120^2)</f>
        <v>1.5104214106539073</v>
      </c>
      <c r="H120">
        <f>I17^2+J17^2+K17^2</f>
        <v>1.0000000000000002</v>
      </c>
      <c r="J120" s="82">
        <f>B139+$F$2</f>
        <v>299.65832472605405</v>
      </c>
      <c r="K120">
        <f>J7-90</f>
        <v>209.65832472605405</v>
      </c>
      <c r="O120" s="91" t="e">
        <f>IF(AM149&lt;0,-AM148,AM148)</f>
        <v>#DIV/0!</v>
      </c>
      <c r="P120" s="91" t="e">
        <f>IF(AN149&lt;0,-AN148,AN148)</f>
        <v>#DIV/0!</v>
      </c>
      <c r="Q120" s="91" t="e">
        <f>IF(AO149&lt;0,-AO148,AO148)</f>
        <v>#DIV/0!</v>
      </c>
      <c r="R120">
        <v>0</v>
      </c>
      <c r="S120" s="19" t="e">
        <f>V125</f>
        <v>#DIV/0!</v>
      </c>
      <c r="T120" s="16"/>
      <c r="U120" s="16"/>
      <c r="V120" s="16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6"/>
      <c r="AN120" s="47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>
      <c r="J121" s="22">
        <f>B141+$F$2</f>
        <v>210.78180350395741</v>
      </c>
      <c r="K121">
        <f>J9-90</f>
        <v>120.78180350395741</v>
      </c>
      <c r="O121" s="91" t="e">
        <f>IF(AM149&lt;0,-AM149,AM149)</f>
        <v>#DIV/0!</v>
      </c>
      <c r="P121" s="91" t="e">
        <f>IF(AN149&lt;0,-AN149,AN149)</f>
        <v>#DIV/0!</v>
      </c>
      <c r="Q121" s="91" t="e">
        <f>IF(AO149&lt;0,-AO149,AO149)</f>
        <v>#DIV/0!</v>
      </c>
      <c r="R121">
        <v>0</v>
      </c>
      <c r="S121" s="19" t="e">
        <f>W125</f>
        <v>#DIV/0!</v>
      </c>
      <c r="T121" s="19"/>
      <c r="U121" s="19"/>
      <c r="V121" s="19"/>
      <c r="X121" s="6" t="s">
        <v>25</v>
      </c>
      <c r="Y121" s="6" t="s">
        <v>49</v>
      </c>
      <c r="Z121" s="6" t="s">
        <v>50</v>
      </c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6"/>
      <c r="AN121" s="47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>
      <c r="A122" t="s">
        <v>51</v>
      </c>
      <c r="B122">
        <f>C124*D126-D124*C126</f>
        <v>-0.42744841552606117</v>
      </c>
      <c r="C122">
        <f>D124*B126-B124*D126</f>
        <v>-2.5124829906254531E-2</v>
      </c>
      <c r="D122">
        <f>B124*C126-C124*B126</f>
        <v>0.7672994788384675</v>
      </c>
      <c r="F122">
        <f t="shared" ref="F122:F126" si="177">SQRT(B122^2+C122^2+D122^2)</f>
        <v>0.87868759820504028</v>
      </c>
      <c r="H122">
        <f>I19^2+J19^2+K19^2</f>
        <v>1</v>
      </c>
      <c r="J122" s="22">
        <f>B143+$F$2</f>
        <v>238.77503968608943</v>
      </c>
      <c r="K122">
        <f>J11-90</f>
        <v>148.77503968608943</v>
      </c>
      <c r="S122" s="19"/>
      <c r="T122" s="16"/>
      <c r="U122" s="16"/>
      <c r="V122" s="16"/>
      <c r="W122" s="6" t="s">
        <v>242</v>
      </c>
      <c r="X122" s="6">
        <f>IF($K$13="CCW",180-(DEGREES(ACOS(Y119/(SIN(RADIANS(Y122)))))),(DEGREES(ACOS(Y119/(SIN(RADIANS(Y122)))))))</f>
        <v>7.8405921981870108</v>
      </c>
      <c r="Y122" s="6">
        <f>IF($K$13="CCW",180-(DEGREES(ACOS(X119))),(DEGREES(ACOS(X119))))</f>
        <v>175.6757883391337</v>
      </c>
      <c r="Z122" s="6">
        <f>Y122+F2</f>
        <v>356.22578833913371</v>
      </c>
      <c r="AA122" s="6">
        <f>IF((360-Z122)&gt;90,((360-Z122)-180),(360-Z122))</f>
        <v>3.7742116608662855</v>
      </c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6"/>
      <c r="AN122" s="47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>
      <c r="T123" t="s">
        <v>163</v>
      </c>
      <c r="U123" t="e">
        <f>Q119</f>
        <v>#DIV/0!</v>
      </c>
      <c r="V123" t="e">
        <f>Q120</f>
        <v>#DIV/0!</v>
      </c>
      <c r="W123" t="e">
        <f>Q121</f>
        <v>#DIV/0!</v>
      </c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6"/>
      <c r="AN123" s="47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>
      <c r="A124" t="s">
        <v>52</v>
      </c>
      <c r="B124">
        <f>IF(EXCELIBR!$X$1620&lt;0,-EXCELIBR!V1620,EXCELIBR!V1620)</f>
        <v>0.86399545459420413</v>
      </c>
      <c r="C124">
        <f>IF(EXCELIBR!$X$1620&lt;0,-EXCELIBR!W1620,EXCELIBR!W1620)</f>
        <v>-0.16430755262887164</v>
      </c>
      <c r="D124">
        <f>IF(EXCELIBR!$X$1620&lt;0,-EXCELIBR!X1620,EXCELIBR!X1620)</f>
        <v>0.47593579670966674</v>
      </c>
      <c r="F124">
        <f t="shared" si="177"/>
        <v>1</v>
      </c>
      <c r="H124">
        <f>I21^2+J21^2+K21^2</f>
        <v>1</v>
      </c>
      <c r="O124" t="s">
        <v>0</v>
      </c>
      <c r="P124" t="e">
        <f>O119</f>
        <v>#DIV/0!</v>
      </c>
      <c r="Q124" t="e">
        <f>O120</f>
        <v>#DIV/0!</v>
      </c>
      <c r="R124" t="e">
        <f>O121</f>
        <v>#DIV/0!</v>
      </c>
      <c r="T124" t="s">
        <v>1</v>
      </c>
      <c r="U124" t="e">
        <f>P119</f>
        <v>#DIV/0!</v>
      </c>
      <c r="V124" t="e">
        <f>P120</f>
        <v>#DIV/0!</v>
      </c>
      <c r="W124" t="e">
        <f>P121</f>
        <v>#DIV/0!</v>
      </c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6"/>
      <c r="AN124" s="47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>
      <c r="E125">
        <f>DEGREES(ACOS((B124*B126+C124*C126+D124*D126)/((SQRT((B124^2)+(C124^2)+(D124^2)))*(SQRT((B126^2)+(C126^2)+(D126^2))))))</f>
        <v>61.484452181154346</v>
      </c>
      <c r="T125" s="123"/>
      <c r="U125" s="123" t="e">
        <f>V123*W124-W123*V124</f>
        <v>#DIV/0!</v>
      </c>
      <c r="V125" s="33" t="e">
        <f>W123*U124-U123*W124</f>
        <v>#DIV/0!</v>
      </c>
      <c r="W125" s="33" t="e">
        <f>U123*V124-V123*U124</f>
        <v>#DIV/0!</v>
      </c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6"/>
      <c r="AN125" s="47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>
      <c r="A126" t="s">
        <v>53</v>
      </c>
      <c r="B126">
        <f>IF(EXCELIBR!$X$1622&lt;0,-EXCELIBR!V1622,EXCELIBR!V1622)</f>
        <v>0.52658432086144791</v>
      </c>
      <c r="C126">
        <f>IF(EXCELIBR!$X$1622&lt;0,-EXCELIBR!W1622,EXCELIBR!W1622)</f>
        <v>0.7879412955299977</v>
      </c>
      <c r="D126">
        <f>IF(EXCELIBR!$X$1622&lt;0,-EXCELIBR!X1622,EXCELIBR!X1622)</f>
        <v>0.31915116766415946</v>
      </c>
      <c r="F126">
        <f t="shared" si="177"/>
        <v>0.99999999999999989</v>
      </c>
      <c r="H126">
        <f>I23^2+J23^2+K23^2</f>
        <v>0.99999999999999978</v>
      </c>
      <c r="P126" s="6" t="s">
        <v>25</v>
      </c>
      <c r="Q126" s="6" t="s">
        <v>49</v>
      </c>
      <c r="R126" s="6" t="s">
        <v>50</v>
      </c>
      <c r="U126" s="6" t="s">
        <v>25</v>
      </c>
      <c r="V126" s="6" t="s">
        <v>49</v>
      </c>
      <c r="W126" s="6" t="s">
        <v>50</v>
      </c>
      <c r="Z126" s="6" t="s">
        <v>25</v>
      </c>
      <c r="AA126" s="6" t="s">
        <v>49</v>
      </c>
      <c r="AB126" s="6" t="s">
        <v>50</v>
      </c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6"/>
      <c r="AN126" s="47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>
      <c r="O127" s="6" t="s">
        <v>0</v>
      </c>
      <c r="P127" s="6" t="e">
        <f>IF($K$13="CCW",180-(DEGREES(ACOS(Q124/(SIN(RADIANS(Q127)))))),(DEGREES(ACOS(Q124/(SIN(RADIANS(Q127)))))))</f>
        <v>#DIV/0!</v>
      </c>
      <c r="Q127" s="6" t="e">
        <f>IF($K$13="CCW",180-(DEGREES(ACOS(P124))),(DEGREES(ACOS(P124))))</f>
        <v>#DIV/0!</v>
      </c>
      <c r="R127" s="6" t="e">
        <f>Q127+F2</f>
        <v>#DIV/0!</v>
      </c>
      <c r="S127" s="6" t="e">
        <f>IF((360-R127)&gt;90,((360-R127)-180),(360-R127))</f>
        <v>#DIV/0!</v>
      </c>
      <c r="T127" s="6" t="s">
        <v>1</v>
      </c>
      <c r="U127" s="6" t="e">
        <f>IF($K$13="CCW",180-(DEGREES(ACOS(V124/(SIN(RADIANS(V127)))))),(DEGREES(ACOS(V124/(SIN(RADIANS(V127)))))))</f>
        <v>#DIV/0!</v>
      </c>
      <c r="V127" s="6" t="e">
        <f>IF($K$13="CCW",180-(DEGREES(ACOS(U124))),(DEGREES(ACOS(U124))))</f>
        <v>#DIV/0!</v>
      </c>
      <c r="W127" s="6" t="e">
        <f>V127+F2</f>
        <v>#DIV/0!</v>
      </c>
      <c r="X127" s="6" t="e">
        <f>IF((360-W127)&gt;90,((360-W127)-180),(360-W127))</f>
        <v>#DIV/0!</v>
      </c>
      <c r="Y127" s="6" t="s">
        <v>163</v>
      </c>
      <c r="Z127" s="6" t="e">
        <f>IF($K$13="CCW",180-(DEGREES(ACOS(V123/(SIN(RADIANS(AA127)))))),(DEGREES(ACOS(V123/(SIN(RADIANS(AA127)))))))</f>
        <v>#DIV/0!</v>
      </c>
      <c r="AA127" s="6" t="e">
        <f>IF($K$13="CCW",180-(DEGREES(ACOS(U123))),(DEGREES(ACOS(U123))))</f>
        <v>#DIV/0!</v>
      </c>
      <c r="AB127" s="6" t="e">
        <f>AA127+F2</f>
        <v>#DIV/0!</v>
      </c>
      <c r="AC127" s="6" t="e">
        <f>IF((360-AB127)&gt;90,((360-AB127)-180),(360-AB127))</f>
        <v>#DIV/0!</v>
      </c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6"/>
      <c r="AN127" s="47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>
      <c r="A128" t="s">
        <v>47</v>
      </c>
      <c r="B128">
        <f>I21+I23</f>
        <v>-1.3905797754556519</v>
      </c>
      <c r="C128">
        <f>J21+J23</f>
        <v>-0.62363374290112605</v>
      </c>
      <c r="D128">
        <f>K21+K23</f>
        <v>0.7950869643738262</v>
      </c>
      <c r="F128">
        <f>SQRT(B128^2+C128^2+D128^2)</f>
        <v>1.7189515519956764</v>
      </c>
      <c r="H128" t="s">
        <v>47</v>
      </c>
      <c r="I128">
        <f>IF($E$125&gt;90,B131,B129)</f>
        <v>-0.80896973148615514</v>
      </c>
      <c r="J128">
        <f>IF($E$125&gt;90,C131,C129)</f>
        <v>-0.36279890621530131</v>
      </c>
      <c r="K128">
        <f>IF($E$125&gt;90,D131,D129)</f>
        <v>0.46254181128650335</v>
      </c>
      <c r="AA128" s="114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6"/>
      <c r="AN128" s="47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>
      <c r="A129" s="24" t="s">
        <v>76</v>
      </c>
      <c r="B129" s="24">
        <f>B128/$F$128</f>
        <v>-0.80896973148615514</v>
      </c>
      <c r="C129" s="24">
        <f>C128/$F$128</f>
        <v>-0.36279890621530131</v>
      </c>
      <c r="D129" s="24">
        <f>D128/$F$128</f>
        <v>0.46254181128650335</v>
      </c>
      <c r="F129">
        <f t="shared" ref="F129:F131" si="178">SQRT(B129^2+C129^2+D129^2)</f>
        <v>1</v>
      </c>
      <c r="H129" t="s">
        <v>48</v>
      </c>
      <c r="I129">
        <f>IF($E$125&gt;90,B129,B131)</f>
        <v>-0.33003390122686216</v>
      </c>
      <c r="J129">
        <f>IF($E$125&gt;90,C129,C131)</f>
        <v>0.93142866632722376</v>
      </c>
      <c r="K129">
        <f>IF($E$125&gt;90,D129,D131)</f>
        <v>0.15335665484375741</v>
      </c>
      <c r="AA129" s="114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6"/>
      <c r="AN129" s="47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>
      <c r="A130" s="16" t="s">
        <v>48</v>
      </c>
      <c r="B130">
        <f>(J19*D129-K19*C129)</f>
        <v>0.33003390122686216</v>
      </c>
      <c r="C130">
        <f>(K19*B129-I19*D129)</f>
        <v>-0.93142866632722376</v>
      </c>
      <c r="D130">
        <f>(I19*C129-J19*B129)</f>
        <v>-0.15335665484375741</v>
      </c>
      <c r="F130">
        <f t="shared" si="178"/>
        <v>1</v>
      </c>
      <c r="H130" t="s">
        <v>51</v>
      </c>
      <c r="I130">
        <f>IF(D122&lt;0,-(B122/F122),(B122/F122))</f>
        <v>-0.48646232904531878</v>
      </c>
      <c r="J130">
        <f>IF(D122&lt;0,-(C122/F122),(C122/F122))</f>
        <v>-2.8593586568854353E-2</v>
      </c>
      <c r="K130">
        <f>IF(D122&lt;0,-(D122/F122),(D122/F122))</f>
        <v>0.87323353647631596</v>
      </c>
      <c r="AA130" s="114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6"/>
      <c r="AN130" s="47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>
      <c r="A131" s="24" t="s">
        <v>77</v>
      </c>
      <c r="B131" s="24">
        <f>IF(D130&lt;0,-(B130/$F$130),(B130/$F$130))</f>
        <v>-0.33003390122686216</v>
      </c>
      <c r="C131" s="24">
        <f>IF(D130&lt;0,-(C130/$F$130),(C130/$F$130))</f>
        <v>0.93142866632722376</v>
      </c>
      <c r="D131" s="24">
        <f>IF(D130&lt;0,-(D130/$F$130),(D130/$F$130))</f>
        <v>0.15335665484375741</v>
      </c>
      <c r="F131">
        <f t="shared" si="178"/>
        <v>1</v>
      </c>
      <c r="H131" t="s">
        <v>52</v>
      </c>
      <c r="I131">
        <f>IF(D124&lt;0,-B124,B124)</f>
        <v>0.86399545459420413</v>
      </c>
      <c r="J131">
        <f>IF(D124&lt;0,-C124,C124)</f>
        <v>-0.16430755262887164</v>
      </c>
      <c r="K131">
        <f>IF(D124&lt;0,-D124,D124)</f>
        <v>0.47593579670966674</v>
      </c>
      <c r="AA131" s="114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6"/>
      <c r="AN131" s="47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>
      <c r="H132" t="s">
        <v>53</v>
      </c>
      <c r="I132">
        <f>IF(D126&lt;0,-B126,B126)</f>
        <v>0.52658432086144791</v>
      </c>
      <c r="J132">
        <f>IF(D126&lt;0,-C126,C126)</f>
        <v>0.7879412955299977</v>
      </c>
      <c r="K132">
        <f>IF(D126&lt;0,-D126,D126)</f>
        <v>0.31915116766415946</v>
      </c>
      <c r="AA132" s="114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6"/>
      <c r="AN132" s="47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>
      <c r="A133" s="16"/>
      <c r="B133" t="s">
        <v>49</v>
      </c>
      <c r="E133" s="22"/>
      <c r="F133" s="22">
        <f>(IF(J26&gt;180,J26-$F$2,(J26-$F$2+180)))</f>
        <v>54.049999999999983</v>
      </c>
      <c r="G133" s="22"/>
      <c r="I133" t="s">
        <v>226</v>
      </c>
      <c r="AA133" s="114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6"/>
      <c r="AN133" s="47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>
      <c r="F134" s="22">
        <f>IF(J27&gt;180,J27-$F$2,(J27-$F$2+180))</f>
        <v>86.449999999999989</v>
      </c>
      <c r="H134" t="s">
        <v>47</v>
      </c>
      <c r="I134">
        <f>IF(OR($F$13="CCW",$F$13="CW"),I128,"?")</f>
        <v>-0.80896973148615514</v>
      </c>
      <c r="J134">
        <f t="shared" ref="I134:K136" si="179">IF(OR($F$13="CCW",$F$13="CW"),J128,"?")</f>
        <v>-0.36279890621530131</v>
      </c>
      <c r="K134">
        <f t="shared" si="179"/>
        <v>0.46254181128650335</v>
      </c>
      <c r="AA134" s="114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6"/>
      <c r="AN134" s="47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>
      <c r="B135" s="51">
        <f>IF($K$13="CCW",180-(DEGREES(ACOS(Q140))),(DEGREES(ACOS(Q140))))</f>
        <v>36.004606808720496</v>
      </c>
      <c r="H135" t="s">
        <v>48</v>
      </c>
      <c r="I135">
        <f t="shared" si="179"/>
        <v>-0.33003390122686216</v>
      </c>
      <c r="J135">
        <f t="shared" si="179"/>
        <v>0.93142866632722376</v>
      </c>
      <c r="K135">
        <f t="shared" si="179"/>
        <v>0.15335665484375741</v>
      </c>
      <c r="AA135" s="114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6"/>
      <c r="AN135" s="47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>
      <c r="B136" s="50"/>
      <c r="H136" t="s">
        <v>51</v>
      </c>
      <c r="I136">
        <f t="shared" si="179"/>
        <v>-0.48646232904531878</v>
      </c>
      <c r="J136">
        <f t="shared" si="179"/>
        <v>-2.8593586568854353E-2</v>
      </c>
      <c r="K136">
        <f t="shared" si="179"/>
        <v>0.87323353647631596</v>
      </c>
      <c r="AA136" s="114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6"/>
      <c r="AN136" s="47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>
      <c r="B137" s="52">
        <f>IF($K$13="CCW",180-(DEGREES(ACOS(Q141))),(DEGREES(ACOS(Q141))))</f>
        <v>70.729166829862749</v>
      </c>
      <c r="H137" t="s">
        <v>52</v>
      </c>
      <c r="I137">
        <f t="shared" ref="I137:K138" si="180">IF(OR($F$13="CCW",$F$13="CW"),I131,"?")</f>
        <v>0.86399545459420413</v>
      </c>
      <c r="J137">
        <f t="shared" si="180"/>
        <v>-0.16430755262887164</v>
      </c>
      <c r="K137">
        <f t="shared" si="180"/>
        <v>0.47593579670966674</v>
      </c>
      <c r="AA137" s="114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6"/>
      <c r="AN137" s="47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>
      <c r="B138" s="53"/>
      <c r="H138" t="s">
        <v>53</v>
      </c>
      <c r="I138">
        <f t="shared" si="180"/>
        <v>0.52658432086144791</v>
      </c>
      <c r="J138">
        <f t="shared" si="180"/>
        <v>0.7879412955299977</v>
      </c>
      <c r="K138">
        <f t="shared" si="180"/>
        <v>0.31915116766415946</v>
      </c>
      <c r="AA138" s="114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6"/>
      <c r="AN138" s="47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>
      <c r="B139" s="54">
        <f>IF($K$13="CCW",180-(DEGREES(ACOS(I19))),(DEGREES(ACOS(I19))))</f>
        <v>119.10832472605404</v>
      </c>
      <c r="I139" t="s">
        <v>188</v>
      </c>
      <c r="AB139" s="16"/>
      <c r="AC139" s="16"/>
      <c r="AD139" s="36"/>
      <c r="AE139" s="16"/>
      <c r="AG139" s="16"/>
      <c r="AH139" s="16"/>
      <c r="AI139" s="16"/>
      <c r="AJ139" s="16"/>
      <c r="AK139" s="16"/>
      <c r="AL139" s="16"/>
      <c r="AM139" s="16"/>
      <c r="AN139" s="47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>
      <c r="B140" s="53"/>
      <c r="H140" t="s">
        <v>47</v>
      </c>
      <c r="I140">
        <f>IF($F$13="CW",I134,I134)</f>
        <v>-0.80896973148615514</v>
      </c>
      <c r="J140">
        <f>IF($F$13="CW",J134,J134)</f>
        <v>-0.36279890621530131</v>
      </c>
      <c r="K140">
        <f>IF($F$13="CW",K134,K134)</f>
        <v>0.46254181128650335</v>
      </c>
      <c r="M140">
        <f>IF(OR($K$13="CW",$K$13="CCW"),I140,"?")</f>
        <v>-0.80896973148615514</v>
      </c>
      <c r="N140">
        <f t="shared" ref="N140:O140" si="181">IF(OR($K$13="CW",$K$13="CCW"),J140,"?")</f>
        <v>-0.36279890621530131</v>
      </c>
      <c r="O140">
        <f t="shared" si="181"/>
        <v>0.46254181128650335</v>
      </c>
      <c r="Q140">
        <f>IF($K$13="CCW",M140,M140)</f>
        <v>-0.80896973148615514</v>
      </c>
      <c r="R140">
        <f>IF($K$13="CCW",N140,N140)</f>
        <v>-0.36279890621530131</v>
      </c>
      <c r="S140">
        <f>IF($K$13="CCW",O140,O140)</f>
        <v>0.46254181128650335</v>
      </c>
      <c r="AB140" s="16"/>
      <c r="AC140" s="16"/>
      <c r="AD140" s="36"/>
      <c r="AE140" s="16"/>
      <c r="AF140" s="16"/>
      <c r="AG140" s="16"/>
      <c r="AH140" s="16"/>
      <c r="AI140" s="16"/>
      <c r="AJ140" s="16"/>
      <c r="AK140" s="16"/>
      <c r="AL140" s="16"/>
      <c r="AM140" s="16"/>
      <c r="AN140" s="47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>
      <c r="B141" s="55">
        <f>IF($K$13="CCW",180-(DEGREES(ACOS(I21))),(DEGREES(ACOS(I21))))</f>
        <v>30.231803503957394</v>
      </c>
      <c r="H141" t="s">
        <v>48</v>
      </c>
      <c r="I141">
        <f>IF($F$13="CW",I135,I135)</f>
        <v>-0.33003390122686216</v>
      </c>
      <c r="J141">
        <f t="shared" ref="J141:K141" si="182">IF($F$13="CW",J135,J135)</f>
        <v>0.93142866632722376</v>
      </c>
      <c r="K141">
        <f t="shared" si="182"/>
        <v>0.15335665484375741</v>
      </c>
      <c r="M141">
        <f t="shared" ref="M141:M144" si="183">IF(OR($K$13="CW",$K$13="CCW"),I141,"?")</f>
        <v>-0.33003390122686216</v>
      </c>
      <c r="N141">
        <f t="shared" ref="N141:N144" si="184">IF(OR($K$13="CW",$K$13="CCW"),J141,"?")</f>
        <v>0.93142866632722376</v>
      </c>
      <c r="O141">
        <f t="shared" ref="O141:O144" si="185">IF(OR($K$13="CW",$K$13="CCW"),K141,"?")</f>
        <v>0.15335665484375741</v>
      </c>
      <c r="Q141">
        <f>IF($K$13="CCW",M141,M141)</f>
        <v>-0.33003390122686216</v>
      </c>
      <c r="R141">
        <f>IF($K$13="CCW",N141,N141)</f>
        <v>0.93142866632722376</v>
      </c>
      <c r="S141">
        <f t="shared" ref="S141:S144" si="186">IF($K$13="CCW",O141,O141)</f>
        <v>0.15335665484375741</v>
      </c>
      <c r="AB141" s="16"/>
      <c r="AC141" s="16"/>
      <c r="AD141" s="36"/>
      <c r="AE141" s="16"/>
      <c r="AF141" s="16"/>
      <c r="AG141" s="16"/>
      <c r="AH141" s="16"/>
      <c r="AI141" s="16"/>
      <c r="AJ141" s="16"/>
      <c r="AK141" s="16"/>
      <c r="AL141" s="16"/>
      <c r="AM141" s="16"/>
      <c r="AN141" s="47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>
      <c r="B142" s="53"/>
      <c r="H142" t="s">
        <v>51</v>
      </c>
      <c r="I142">
        <f>IF($F$13="CW",-I136,I136)</f>
        <v>-0.48646232904531878</v>
      </c>
      <c r="J142">
        <f t="shared" ref="J142:K142" si="187">IF($F$13="CW",J136,J136)</f>
        <v>-2.8593586568854353E-2</v>
      </c>
      <c r="K142">
        <f t="shared" si="187"/>
        <v>0.87323353647631596</v>
      </c>
      <c r="M142">
        <f t="shared" si="183"/>
        <v>-0.48646232904531878</v>
      </c>
      <c r="N142">
        <f t="shared" si="184"/>
        <v>-2.8593586568854353E-2</v>
      </c>
      <c r="O142">
        <f t="shared" si="185"/>
        <v>0.87323353647631596</v>
      </c>
      <c r="P142" t="s">
        <v>51</v>
      </c>
      <c r="Q142">
        <f>IF($K$13="CCW",-M142,M142)</f>
        <v>0.48646232904531878</v>
      </c>
      <c r="R142">
        <f t="shared" ref="R142:R144" si="188">IF($K$13="CCW",-N142,N142)</f>
        <v>2.8593586568854353E-2</v>
      </c>
      <c r="S142">
        <f t="shared" si="186"/>
        <v>0.87323353647631596</v>
      </c>
      <c r="AB142" s="16"/>
      <c r="AC142" s="16"/>
      <c r="AD142" s="36"/>
      <c r="AE142" s="16"/>
      <c r="AF142" s="16"/>
      <c r="AG142" s="16"/>
      <c r="AH142" s="16"/>
      <c r="AI142" s="16"/>
      <c r="AJ142" s="16"/>
      <c r="AK142" s="16"/>
      <c r="AL142" s="16"/>
      <c r="AM142" s="16"/>
      <c r="AN142" s="47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>
      <c r="B143" s="56">
        <f>IF($K$13="CCW",180-(DEGREES(ACOS(I23))),(DEGREES(ACOS(I23))))</f>
        <v>58.225039686089431</v>
      </c>
      <c r="H143" t="s">
        <v>52</v>
      </c>
      <c r="I143">
        <f t="shared" ref="I143" si="189">IF($F$13="CW",-I137,I137)</f>
        <v>0.86399545459420413</v>
      </c>
      <c r="J143">
        <f t="shared" ref="J143:K143" si="190">IF($F$13="CW",J137,J137)</f>
        <v>-0.16430755262887164</v>
      </c>
      <c r="K143">
        <f t="shared" si="190"/>
        <v>0.47593579670966674</v>
      </c>
      <c r="M143">
        <f t="shared" si="183"/>
        <v>0.86399545459420413</v>
      </c>
      <c r="N143">
        <f t="shared" si="184"/>
        <v>-0.16430755262887164</v>
      </c>
      <c r="O143">
        <f t="shared" si="185"/>
        <v>0.47593579670966674</v>
      </c>
      <c r="Q143">
        <f>IF($K$13="CCW",-M143,M143)</f>
        <v>-0.86399545459420413</v>
      </c>
      <c r="R143">
        <f t="shared" si="188"/>
        <v>0.16430755262887164</v>
      </c>
      <c r="S143">
        <f t="shared" si="186"/>
        <v>0.47593579670966674</v>
      </c>
      <c r="AB143" s="16"/>
      <c r="AC143" s="16"/>
      <c r="AD143" s="36"/>
      <c r="AE143" s="16"/>
      <c r="AF143" s="16"/>
      <c r="AG143" s="16"/>
      <c r="AH143" s="16"/>
      <c r="AI143" s="16"/>
      <c r="AJ143" s="16"/>
      <c r="AK143" s="16"/>
      <c r="AL143" s="16"/>
      <c r="AM143" s="16"/>
      <c r="AN143" s="47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>
      <c r="H144" t="s">
        <v>53</v>
      </c>
      <c r="I144">
        <f t="shared" ref="I144" si="191">IF($F$13="CW",-I138,I138)</f>
        <v>0.52658432086144791</v>
      </c>
      <c r="J144">
        <f t="shared" ref="J144:K144" si="192">IF($F$13="CW",J138,J138)</f>
        <v>0.7879412955299977</v>
      </c>
      <c r="K144">
        <f t="shared" si="192"/>
        <v>0.31915116766415946</v>
      </c>
      <c r="M144">
        <f t="shared" si="183"/>
        <v>0.52658432086144791</v>
      </c>
      <c r="N144">
        <f t="shared" si="184"/>
        <v>0.7879412955299977</v>
      </c>
      <c r="O144">
        <f t="shared" si="185"/>
        <v>0.31915116766415946</v>
      </c>
      <c r="Q144">
        <f t="shared" ref="Q144" si="193">IF($K$13="CCW",-M144,M144)</f>
        <v>-0.52658432086144791</v>
      </c>
      <c r="R144">
        <f t="shared" si="188"/>
        <v>-0.7879412955299977</v>
      </c>
      <c r="S144">
        <f t="shared" si="186"/>
        <v>0.31915116766415946</v>
      </c>
      <c r="AB144" s="16"/>
      <c r="AC144" s="16"/>
      <c r="AD144" s="36"/>
      <c r="AE144" s="16"/>
      <c r="AF144" s="16"/>
      <c r="AG144" s="16"/>
      <c r="AH144" s="16"/>
      <c r="AI144" s="16"/>
      <c r="AJ144" s="16"/>
      <c r="AK144" s="16"/>
      <c r="AL144" s="16"/>
      <c r="AM144" s="16"/>
      <c r="AN144" s="47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8">
      <c r="A145" t="s">
        <v>161</v>
      </c>
      <c r="Y145" t="s">
        <v>199</v>
      </c>
      <c r="AB145" s="16"/>
      <c r="AC145" t="s">
        <v>192</v>
      </c>
      <c r="AH145" t="s">
        <v>201</v>
      </c>
      <c r="AM145" t="s">
        <v>202</v>
      </c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8">
      <c r="A146" t="s">
        <v>95</v>
      </c>
      <c r="D146" t="s">
        <v>96</v>
      </c>
      <c r="G146" t="s">
        <v>97</v>
      </c>
      <c r="J146" t="s">
        <v>98</v>
      </c>
      <c r="N146" t="s">
        <v>25</v>
      </c>
      <c r="O146" t="s">
        <v>159</v>
      </c>
      <c r="P146" t="s">
        <v>160</v>
      </c>
      <c r="R146" t="s">
        <v>167</v>
      </c>
      <c r="Y146" s="100" t="e">
        <f t="shared" ref="Y146:AA148" si="194">AC147</f>
        <v>#DIV/0!</v>
      </c>
      <c r="Z146" s="100" t="e">
        <f t="shared" si="194"/>
        <v>#DIV/0!</v>
      </c>
      <c r="AA146" s="100" t="e">
        <f t="shared" si="194"/>
        <v>#DIV/0!</v>
      </c>
      <c r="AB146" s="16"/>
      <c r="AC146" s="33" t="s">
        <v>189</v>
      </c>
      <c r="AD146" s="33" t="s">
        <v>190</v>
      </c>
      <c r="AE146" s="33" t="s">
        <v>191</v>
      </c>
      <c r="AH146" s="33" t="s">
        <v>0</v>
      </c>
      <c r="AI146" s="33" t="s">
        <v>1</v>
      </c>
      <c r="AJ146" s="33" t="s">
        <v>163</v>
      </c>
      <c r="AM146" s="33" t="s">
        <v>0</v>
      </c>
      <c r="AN146" s="33" t="s">
        <v>1</v>
      </c>
      <c r="AO146" s="33" t="s">
        <v>163</v>
      </c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8">
      <c r="A147">
        <f>(1/(SQRT(2)))*(COS(RADIANS(45)))</f>
        <v>0.5</v>
      </c>
      <c r="B147">
        <f t="shared" ref="B147:B178" si="195">((1/(SQRT(2)))*(COS(RADIANS(N147))))*(SIN(RADIANS(45)))</f>
        <v>0.49999999999999989</v>
      </c>
      <c r="C147">
        <f t="shared" ref="C147:C178" si="196">((1/(SQRT(2)))*(SIN(RADIANS(N147))))*(SIN(RADIANS(45)))</f>
        <v>8.7266462599716467E-10</v>
      </c>
      <c r="D147">
        <f>(-((1/(SQRT(2)))*(SIN(RADIANS(45)))))</f>
        <v>-0.49999999999999989</v>
      </c>
      <c r="E147">
        <f t="shared" ref="E147:E178" si="197">((1/(SQRT(2)))*(COS(RADIANS(N147))))*(COS(RADIANS(45)))</f>
        <v>0.5</v>
      </c>
      <c r="F147">
        <f t="shared" ref="F147:F178" si="198">(((1/(SQRT(2)))*(SIN(RADIANS(N147))))*(COS(RADIANS(45))))</f>
        <v>8.7266462599716477E-10</v>
      </c>
      <c r="G147">
        <f>(1/(SQRT(2)))*(COS(RADIANS(-45)))</f>
        <v>0.5</v>
      </c>
      <c r="H147">
        <f t="shared" ref="H147:H178" si="199">((1/(SQRT(2)))*(COS(RADIANS(N147))))*(SIN(RADIANS(-45)))</f>
        <v>-0.49999999999999989</v>
      </c>
      <c r="I147">
        <f t="shared" ref="I147:I178" si="200">((1/(SQRT(2)))*(SIN(RADIANS(N147))))*(SIN(RADIANS(-45)))</f>
        <v>-8.7266462599716467E-10</v>
      </c>
      <c r="J147">
        <f>(-((1/(SQRT(2)))*(SIN(RADIANS(-45)))))</f>
        <v>0.49999999999999989</v>
      </c>
      <c r="K147">
        <f t="shared" ref="K147:K178" si="201">((1/(SQRT(2)))*(COS(RADIANS(N147))))*(COS(RADIANS(-45)))</f>
        <v>0.5</v>
      </c>
      <c r="L147">
        <f t="shared" ref="L147:L178" si="202">(((1/(SQRT(2)))*(SIN(RADIANS(N147))))*(COS(RADIANS(-45))))</f>
        <v>8.7266462599716477E-10</v>
      </c>
      <c r="N147">
        <v>9.9999999999999995E-8</v>
      </c>
      <c r="O147">
        <f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-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22.738784181350113</v>
      </c>
      <c r="P147">
        <f t="shared" ref="P147:P178" si="203"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67.261215818649887</v>
      </c>
      <c r="R147">
        <f>P147-P327</f>
        <v>3.5937389952778176E-8</v>
      </c>
      <c r="T147">
        <f t="shared" ref="T147:T178" si="204">(P147-$V$330)</f>
        <v>-22.424393720507865</v>
      </c>
      <c r="V147">
        <f t="shared" ref="V147:V178" si="205">IF(T147=0,N147,0)</f>
        <v>0</v>
      </c>
      <c r="Y147" s="100" t="e">
        <f t="shared" si="194"/>
        <v>#DIV/0!</v>
      </c>
      <c r="Z147" s="100" t="e">
        <f t="shared" si="194"/>
        <v>#DIV/0!</v>
      </c>
      <c r="AA147" s="100" t="e">
        <f t="shared" si="194"/>
        <v>#DIV/0!</v>
      </c>
      <c r="AB147" s="16"/>
      <c r="AC147" s="33" t="e">
        <f>B32/(SQRT($B$32^2+$B$33^2+$B$34^2))</f>
        <v>#DIV/0!</v>
      </c>
      <c r="AD147" s="33" t="e">
        <f>C32/(SQRT($C$32^2+$C$33^2+$C$34^2))</f>
        <v>#DIV/0!</v>
      </c>
      <c r="AE147" s="33" t="e">
        <f>D32/(SQRT($D$32^2+$D$33^2+$D$34^2))</f>
        <v>#DIV/0!</v>
      </c>
      <c r="AH147" s="33" t="e">
        <f t="shared" ref="AH147:AJ149" si="206">Y154</f>
        <v>#DIV/0!</v>
      </c>
      <c r="AI147" s="33" t="e">
        <f t="shared" si="206"/>
        <v>#DIV/0!</v>
      </c>
      <c r="AJ147" s="33" t="e">
        <f t="shared" si="206"/>
        <v>#DIV/0!</v>
      </c>
      <c r="AM147" s="33" t="e">
        <f>-AH149</f>
        <v>#DIV/0!</v>
      </c>
      <c r="AN147" s="33" t="e">
        <f t="shared" ref="AN147:AO147" si="207">-AI149</f>
        <v>#DIV/0!</v>
      </c>
      <c r="AO147" s="33" t="e">
        <f t="shared" si="207"/>
        <v>#DIV/0!</v>
      </c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8">
      <c r="A148">
        <f t="shared" ref="A148:A211" si="208">(1/(SQRT(2)))*(COS(RADIANS(45)))</f>
        <v>0.5</v>
      </c>
      <c r="B148">
        <f t="shared" si="195"/>
        <v>0.49992384757819552</v>
      </c>
      <c r="C148">
        <f t="shared" si="196"/>
        <v>8.7262032186417541E-3</v>
      </c>
      <c r="D148">
        <f t="shared" ref="D148:D211" si="209">(-((1/(SQRT(2)))*(SIN(RADIANS(45)))))</f>
        <v>-0.49999999999999989</v>
      </c>
      <c r="E148">
        <f t="shared" si="197"/>
        <v>0.49992384757819563</v>
      </c>
      <c r="F148">
        <f t="shared" si="198"/>
        <v>8.7262032186417558E-3</v>
      </c>
      <c r="G148">
        <f t="shared" ref="G148:G211" si="210">(1/(SQRT(2)))*(COS(RADIANS(-45)))</f>
        <v>0.5</v>
      </c>
      <c r="H148">
        <f t="shared" si="199"/>
        <v>-0.49992384757819552</v>
      </c>
      <c r="I148">
        <f t="shared" si="200"/>
        <v>-8.7262032186417541E-3</v>
      </c>
      <c r="J148">
        <f t="shared" ref="J148:J211" si="211">(-((1/(SQRT(2)))*(SIN(RADIANS(-45)))))</f>
        <v>0.49999999999999989</v>
      </c>
      <c r="K148">
        <f t="shared" si="201"/>
        <v>0.49992384757819563</v>
      </c>
      <c r="L148">
        <f t="shared" si="202"/>
        <v>8.7262032186417558E-3</v>
      </c>
      <c r="N148">
        <v>1</v>
      </c>
      <c r="O148">
        <f t="shared" ref="O148:O178" si="212">(DEGREES(ACOS(((-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*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)-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*(SQRT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-(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^2)))))/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))))/2</f>
        <v>22.378207567266912</v>
      </c>
      <c r="P148">
        <f t="shared" si="203"/>
        <v>67.621792432733088</v>
      </c>
      <c r="R148">
        <f>P148-P147</f>
        <v>0.3605766140832003</v>
      </c>
      <c r="T148">
        <f t="shared" si="204"/>
        <v>-22.063817106424665</v>
      </c>
      <c r="V148">
        <f t="shared" si="205"/>
        <v>0</v>
      </c>
      <c r="Y148" s="100" t="e">
        <f t="shared" si="194"/>
        <v>#DIV/0!</v>
      </c>
      <c r="Z148" s="100" t="e">
        <f t="shared" si="194"/>
        <v>#DIV/0!</v>
      </c>
      <c r="AA148" s="100" t="e">
        <f t="shared" si="194"/>
        <v>#DIV/0!</v>
      </c>
      <c r="AC148" s="33" t="e">
        <f>B33/(SQRT($B$32^2+$B$33^2+$B$34^2))</f>
        <v>#DIV/0!</v>
      </c>
      <c r="AD148" s="33" t="e">
        <f>C33/(SQRT($C$32^2+$C$33^2+$C$34^2))</f>
        <v>#DIV/0!</v>
      </c>
      <c r="AE148" s="33" t="e">
        <f>D33/(SQRT($D$32^2+$D$33^2+$D$34^2))</f>
        <v>#DIV/0!</v>
      </c>
      <c r="AH148" s="33" t="e">
        <f t="shared" si="206"/>
        <v>#DIV/0!</v>
      </c>
      <c r="AI148" s="33" t="e">
        <f t="shared" si="206"/>
        <v>#DIV/0!</v>
      </c>
      <c r="AJ148" s="33" t="e">
        <f t="shared" si="206"/>
        <v>#DIV/0!</v>
      </c>
      <c r="AM148" s="33" t="e">
        <f>-AH148</f>
        <v>#DIV/0!</v>
      </c>
      <c r="AN148" s="33" t="e">
        <f t="shared" ref="AN148:AO148" si="213">-AI148</f>
        <v>#DIV/0!</v>
      </c>
      <c r="AO148" s="33" t="e">
        <f t="shared" si="213"/>
        <v>#DIV/0!</v>
      </c>
    </row>
    <row r="149" spans="1:58">
      <c r="A149">
        <f t="shared" si="208"/>
        <v>0.5</v>
      </c>
      <c r="B149">
        <f t="shared" si="195"/>
        <v>0.49969541350954777</v>
      </c>
      <c r="C149">
        <f t="shared" si="196"/>
        <v>1.7449748351250481E-2</v>
      </c>
      <c r="D149">
        <f t="shared" si="209"/>
        <v>-0.49999999999999989</v>
      </c>
      <c r="E149">
        <f t="shared" si="197"/>
        <v>0.49969541350954783</v>
      </c>
      <c r="F149">
        <f t="shared" si="198"/>
        <v>1.7449748351250485E-2</v>
      </c>
      <c r="G149">
        <f t="shared" si="210"/>
        <v>0.5</v>
      </c>
      <c r="H149">
        <f t="shared" si="199"/>
        <v>-0.49969541350954777</v>
      </c>
      <c r="I149">
        <f t="shared" si="200"/>
        <v>-1.7449748351250481E-2</v>
      </c>
      <c r="J149">
        <f t="shared" si="211"/>
        <v>0.49999999999999989</v>
      </c>
      <c r="K149">
        <f t="shared" si="201"/>
        <v>0.49969541350954783</v>
      </c>
      <c r="L149">
        <f t="shared" si="202"/>
        <v>1.7449748351250485E-2</v>
      </c>
      <c r="N149">
        <v>2</v>
      </c>
      <c r="O149">
        <f t="shared" si="212"/>
        <v>22.015222682381992</v>
      </c>
      <c r="P149">
        <f t="shared" si="203"/>
        <v>67.984777317618011</v>
      </c>
      <c r="R149">
        <f t="shared" ref="R149:R212" si="214">P149-P148</f>
        <v>0.36298488488492353</v>
      </c>
      <c r="T149">
        <f t="shared" si="204"/>
        <v>-21.700832221539741</v>
      </c>
      <c r="V149">
        <f t="shared" si="205"/>
        <v>0</v>
      </c>
      <c r="Y149" t="s">
        <v>200</v>
      </c>
      <c r="AC149" s="33" t="e">
        <f>B34/(SQRT($B$32^2+$B$33^2+$B$34^2))</f>
        <v>#DIV/0!</v>
      </c>
      <c r="AD149" s="33" t="e">
        <f>C34/(SQRT($C$32^2+$C$33^2+$C$34^2))</f>
        <v>#DIV/0!</v>
      </c>
      <c r="AE149" s="33" t="e">
        <f>D34/(SQRT($D$32^2+$D$33^2+$D$34^2))</f>
        <v>#DIV/0!</v>
      </c>
      <c r="AH149" s="33" t="e">
        <f t="shared" si="206"/>
        <v>#DIV/0!</v>
      </c>
      <c r="AI149" s="33" t="e">
        <f t="shared" si="206"/>
        <v>#DIV/0!</v>
      </c>
      <c r="AJ149" s="33" t="e">
        <f t="shared" si="206"/>
        <v>#DIV/0!</v>
      </c>
      <c r="AM149" s="33" t="e">
        <f>-AH147</f>
        <v>#DIV/0!</v>
      </c>
      <c r="AN149" s="33" t="e">
        <f t="shared" ref="AN149:AO149" si="215">-AI147</f>
        <v>#DIV/0!</v>
      </c>
      <c r="AO149" s="33" t="e">
        <f t="shared" si="215"/>
        <v>#DIV/0!</v>
      </c>
    </row>
    <row r="150" spans="1:58">
      <c r="A150">
        <f t="shared" si="208"/>
        <v>0.5</v>
      </c>
      <c r="B150">
        <f t="shared" si="195"/>
        <v>0.49931476737728681</v>
      </c>
      <c r="C150">
        <f t="shared" si="196"/>
        <v>2.6167978121471914E-2</v>
      </c>
      <c r="D150">
        <f t="shared" si="209"/>
        <v>-0.49999999999999989</v>
      </c>
      <c r="E150">
        <f t="shared" si="197"/>
        <v>0.49931476737728692</v>
      </c>
      <c r="F150">
        <f t="shared" si="198"/>
        <v>2.6167978121471917E-2</v>
      </c>
      <c r="G150">
        <f t="shared" si="210"/>
        <v>0.5</v>
      </c>
      <c r="H150">
        <f t="shared" si="199"/>
        <v>-0.49931476737728681</v>
      </c>
      <c r="I150">
        <f t="shared" si="200"/>
        <v>-2.6167978121471914E-2</v>
      </c>
      <c r="J150">
        <f t="shared" si="211"/>
        <v>0.49999999999999989</v>
      </c>
      <c r="K150">
        <f t="shared" si="201"/>
        <v>0.49931476737728692</v>
      </c>
      <c r="L150">
        <f t="shared" si="202"/>
        <v>2.6167978121471917E-2</v>
      </c>
      <c r="N150">
        <v>3</v>
      </c>
      <c r="O150">
        <f t="shared" si="212"/>
        <v>21.649818282787155</v>
      </c>
      <c r="P150">
        <f t="shared" si="203"/>
        <v>68.350181717212848</v>
      </c>
      <c r="R150">
        <f t="shared" si="214"/>
        <v>0.36540439959483706</v>
      </c>
      <c r="T150">
        <f t="shared" si="204"/>
        <v>-21.335427821944904</v>
      </c>
      <c r="V150">
        <f t="shared" si="205"/>
        <v>0</v>
      </c>
      <c r="Y150" t="e">
        <f t="array" ref="Y150:AA152">TRANSPOSE(MINVERSE(Y146:AA148))</f>
        <v>#DIV/0!</v>
      </c>
      <c r="Z150" t="e">
        <v>#DIV/0!</v>
      </c>
      <c r="AA150" t="e">
        <v>#DIV/0!</v>
      </c>
    </row>
    <row r="151" spans="1:58">
      <c r="A151">
        <f t="shared" si="208"/>
        <v>0.5</v>
      </c>
      <c r="B151">
        <f t="shared" si="195"/>
        <v>0.49878202512991204</v>
      </c>
      <c r="C151">
        <f t="shared" si="196"/>
        <v>3.4878236872062644E-2</v>
      </c>
      <c r="D151">
        <f t="shared" si="209"/>
        <v>-0.49999999999999989</v>
      </c>
      <c r="E151">
        <f t="shared" si="197"/>
        <v>0.4987820251299121</v>
      </c>
      <c r="F151">
        <f t="shared" si="198"/>
        <v>3.4878236872062651E-2</v>
      </c>
      <c r="G151">
        <f t="shared" si="210"/>
        <v>0.5</v>
      </c>
      <c r="H151">
        <f t="shared" si="199"/>
        <v>-0.49878202512991204</v>
      </c>
      <c r="I151">
        <f t="shared" si="200"/>
        <v>-3.4878236872062644E-2</v>
      </c>
      <c r="J151">
        <f t="shared" si="211"/>
        <v>0.49999999999999989</v>
      </c>
      <c r="K151">
        <f t="shared" si="201"/>
        <v>0.4987820251299121</v>
      </c>
      <c r="L151">
        <f t="shared" si="202"/>
        <v>3.4878236872062651E-2</v>
      </c>
      <c r="N151">
        <v>4</v>
      </c>
      <c r="O151">
        <f t="shared" si="212"/>
        <v>21.281972820866166</v>
      </c>
      <c r="P151">
        <f t="shared" si="203"/>
        <v>68.718027179133841</v>
      </c>
      <c r="R151">
        <f t="shared" si="214"/>
        <v>0.36784546192099299</v>
      </c>
      <c r="T151">
        <f t="shared" si="204"/>
        <v>-20.967582360023911</v>
      </c>
      <c r="V151">
        <f t="shared" si="205"/>
        <v>0</v>
      </c>
      <c r="Y151" t="e">
        <v>#DIV/0!</v>
      </c>
      <c r="Z151" t="e">
        <v>#DIV/0!</v>
      </c>
      <c r="AA151" t="e">
        <v>#DIV/0!</v>
      </c>
    </row>
    <row r="152" spans="1:58">
      <c r="A152">
        <f t="shared" si="208"/>
        <v>0.5</v>
      </c>
      <c r="B152">
        <f t="shared" si="195"/>
        <v>0.49809734904587266</v>
      </c>
      <c r="C152">
        <f t="shared" si="196"/>
        <v>4.3577871373829076E-2</v>
      </c>
      <c r="D152">
        <f t="shared" si="209"/>
        <v>-0.49999999999999989</v>
      </c>
      <c r="E152">
        <f t="shared" si="197"/>
        <v>0.49809734904587272</v>
      </c>
      <c r="F152">
        <f t="shared" si="198"/>
        <v>4.3577871373829083E-2</v>
      </c>
      <c r="G152">
        <f t="shared" si="210"/>
        <v>0.5</v>
      </c>
      <c r="H152">
        <f t="shared" si="199"/>
        <v>-0.49809734904587266</v>
      </c>
      <c r="I152">
        <f t="shared" si="200"/>
        <v>-4.3577871373829076E-2</v>
      </c>
      <c r="J152">
        <f t="shared" si="211"/>
        <v>0.49999999999999989</v>
      </c>
      <c r="K152">
        <f t="shared" si="201"/>
        <v>0.49809734904587272</v>
      </c>
      <c r="L152">
        <f t="shared" si="202"/>
        <v>4.3577871373829083E-2</v>
      </c>
      <c r="N152">
        <v>5</v>
      </c>
      <c r="O152">
        <f t="shared" si="212"/>
        <v>20.911654250222046</v>
      </c>
      <c r="P152">
        <f t="shared" si="203"/>
        <v>69.088345749777972</v>
      </c>
      <c r="R152">
        <f t="shared" si="214"/>
        <v>0.37031857064413032</v>
      </c>
      <c r="T152">
        <f t="shared" si="204"/>
        <v>-20.597263789379781</v>
      </c>
      <c r="V152">
        <f t="shared" si="205"/>
        <v>0</v>
      </c>
      <c r="Y152" t="e">
        <v>#DIV/0!</v>
      </c>
      <c r="Z152" t="e">
        <v>#DIV/0!</v>
      </c>
      <c r="AA152" t="e">
        <v>#DIV/0!</v>
      </c>
      <c r="AC152" t="e">
        <f t="array" ref="AC152:AE154">TRANSPOSE(MINVERSE(B32:D34))</f>
        <v>#VALUE!</v>
      </c>
      <c r="AD152" t="e">
        <v>#VALUE!</v>
      </c>
      <c r="AE152" t="e">
        <v>#VALUE!</v>
      </c>
    </row>
    <row r="153" spans="1:58">
      <c r="A153">
        <f t="shared" si="208"/>
        <v>0.5</v>
      </c>
      <c r="B153">
        <f t="shared" si="195"/>
        <v>0.49726094768413659</v>
      </c>
      <c r="C153">
        <f t="shared" si="196"/>
        <v>5.2264231633826722E-2</v>
      </c>
      <c r="D153">
        <f t="shared" si="209"/>
        <v>-0.49999999999999989</v>
      </c>
      <c r="E153">
        <f t="shared" si="197"/>
        <v>0.49726094768413664</v>
      </c>
      <c r="F153">
        <f t="shared" si="198"/>
        <v>5.2264231633826728E-2</v>
      </c>
      <c r="G153">
        <f t="shared" si="210"/>
        <v>0.5</v>
      </c>
      <c r="H153">
        <f t="shared" si="199"/>
        <v>-0.49726094768413659</v>
      </c>
      <c r="I153">
        <f t="shared" si="200"/>
        <v>-5.2264231633826722E-2</v>
      </c>
      <c r="J153">
        <f t="shared" si="211"/>
        <v>0.49999999999999989</v>
      </c>
      <c r="K153">
        <f t="shared" si="201"/>
        <v>0.49726094768413664</v>
      </c>
      <c r="L153">
        <f t="shared" si="202"/>
        <v>5.2264231633826728E-2</v>
      </c>
      <c r="N153">
        <v>6</v>
      </c>
      <c r="O153">
        <f t="shared" si="212"/>
        <v>20.538819802218494</v>
      </c>
      <c r="P153">
        <f t="shared" si="203"/>
        <v>69.461180197781516</v>
      </c>
      <c r="R153">
        <f t="shared" si="214"/>
        <v>0.37283444800354459</v>
      </c>
      <c r="T153">
        <f t="shared" si="204"/>
        <v>-20.224429341376236</v>
      </c>
      <c r="V153">
        <f t="shared" si="205"/>
        <v>0</v>
      </c>
      <c r="Y153" t="s">
        <v>198</v>
      </c>
      <c r="AC153" t="e">
        <v>#VALUE!</v>
      </c>
      <c r="AD153" t="e">
        <v>#VALUE!</v>
      </c>
      <c r="AE153" t="e">
        <v>#VALUE!</v>
      </c>
    </row>
    <row r="154" spans="1:58">
      <c r="A154">
        <f t="shared" si="208"/>
        <v>0.5</v>
      </c>
      <c r="B154">
        <f t="shared" si="195"/>
        <v>0.49627307582066088</v>
      </c>
      <c r="C154">
        <f t="shared" si="196"/>
        <v>6.0934671702573731E-2</v>
      </c>
      <c r="D154">
        <f t="shared" si="209"/>
        <v>-0.49999999999999989</v>
      </c>
      <c r="E154">
        <f t="shared" si="197"/>
        <v>0.49627307582066094</v>
      </c>
      <c r="F154">
        <f t="shared" si="198"/>
        <v>6.0934671702573738E-2</v>
      </c>
      <c r="G154">
        <f t="shared" si="210"/>
        <v>0.5</v>
      </c>
      <c r="H154">
        <f t="shared" si="199"/>
        <v>-0.49627307582066088</v>
      </c>
      <c r="I154">
        <f t="shared" si="200"/>
        <v>-6.0934671702573731E-2</v>
      </c>
      <c r="J154">
        <f t="shared" si="211"/>
        <v>0.49999999999999989</v>
      </c>
      <c r="K154">
        <f t="shared" si="201"/>
        <v>0.49627307582066094</v>
      </c>
      <c r="L154">
        <f t="shared" si="202"/>
        <v>6.0934671702573738E-2</v>
      </c>
      <c r="N154">
        <v>7</v>
      </c>
      <c r="O154">
        <f t="shared" si="212"/>
        <v>20.163415770029395</v>
      </c>
      <c r="P154">
        <f t="shared" si="203"/>
        <v>69.836584229970597</v>
      </c>
      <c r="R154">
        <f t="shared" si="214"/>
        <v>0.37540403218908125</v>
      </c>
      <c r="T154">
        <f t="shared" si="204"/>
        <v>-19.849025309187155</v>
      </c>
      <c r="V154">
        <f t="shared" si="205"/>
        <v>0</v>
      </c>
      <c r="Y154" s="33" t="e">
        <f>Y150/(SQRT($Y$150^2+$Y$151^2+$Y$152^2))</f>
        <v>#DIV/0!</v>
      </c>
      <c r="Z154" s="33" t="e">
        <f>Z150/(SQRT($Z$150^2+$Z$151^2+$Z$152^2))</f>
        <v>#DIV/0!</v>
      </c>
      <c r="AA154" s="33" t="e">
        <f>AA150/(SQRT($AA$150^2+$AA$151^2+$AA$152^2))</f>
        <v>#DIV/0!</v>
      </c>
      <c r="AC154" t="e">
        <v>#VALUE!</v>
      </c>
      <c r="AD154" t="e">
        <v>#VALUE!</v>
      </c>
      <c r="AE154" t="e">
        <v>#VALUE!</v>
      </c>
      <c r="AH154" s="19"/>
      <c r="AI154" s="19"/>
      <c r="AJ154" s="19"/>
      <c r="AK154" s="19"/>
    </row>
    <row r="155" spans="1:58">
      <c r="A155">
        <f t="shared" si="208"/>
        <v>0.5</v>
      </c>
      <c r="B155">
        <f t="shared" si="195"/>
        <v>0.49513403437078513</v>
      </c>
      <c r="C155">
        <f t="shared" si="196"/>
        <v>6.9586550480032705E-2</v>
      </c>
      <c r="D155">
        <f t="shared" si="209"/>
        <v>-0.49999999999999989</v>
      </c>
      <c r="E155">
        <f t="shared" si="197"/>
        <v>0.49513403437078518</v>
      </c>
      <c r="F155">
        <f t="shared" si="198"/>
        <v>6.9586550480032719E-2</v>
      </c>
      <c r="G155">
        <f t="shared" si="210"/>
        <v>0.5</v>
      </c>
      <c r="H155">
        <f t="shared" si="199"/>
        <v>-0.49513403437078513</v>
      </c>
      <c r="I155">
        <f t="shared" si="200"/>
        <v>-6.9586550480032705E-2</v>
      </c>
      <c r="J155">
        <f t="shared" si="211"/>
        <v>0.49999999999999989</v>
      </c>
      <c r="K155">
        <f t="shared" si="201"/>
        <v>0.49513403437078518</v>
      </c>
      <c r="L155">
        <f t="shared" si="202"/>
        <v>6.9586550480032719E-2</v>
      </c>
      <c r="N155">
        <v>8</v>
      </c>
      <c r="O155">
        <f t="shared" si="212"/>
        <v>19.785377300211263</v>
      </c>
      <c r="P155">
        <f t="shared" si="203"/>
        <v>70.214622699788734</v>
      </c>
      <c r="R155">
        <f t="shared" si="214"/>
        <v>0.37803846981813649</v>
      </c>
      <c r="T155">
        <f t="shared" si="204"/>
        <v>-19.470986839369019</v>
      </c>
      <c r="V155">
        <f t="shared" si="205"/>
        <v>0</v>
      </c>
      <c r="Y155" s="33" t="e">
        <f>Y151/(SQRT($Y$150^2+$Y$151^2+$Y$152^2))</f>
        <v>#DIV/0!</v>
      </c>
      <c r="Z155" s="33" t="e">
        <f>Z151/(SQRT($Z$150^2+$Z$151^2+$Z$152^2))</f>
        <v>#DIV/0!</v>
      </c>
      <c r="AA155" s="33" t="e">
        <f>AA151/(SQRT($AA$150^2+$AA$151^2+$AA$152^2))</f>
        <v>#DIV/0!</v>
      </c>
    </row>
    <row r="156" spans="1:58">
      <c r="A156">
        <f t="shared" si="208"/>
        <v>0.5</v>
      </c>
      <c r="B156">
        <f t="shared" si="195"/>
        <v>0.49384417029756883</v>
      </c>
      <c r="C156">
        <f t="shared" si="196"/>
        <v>7.8217232520115421E-2</v>
      </c>
      <c r="D156">
        <f t="shared" si="209"/>
        <v>-0.49999999999999989</v>
      </c>
      <c r="E156">
        <f t="shared" si="197"/>
        <v>0.49384417029756889</v>
      </c>
      <c r="F156">
        <f t="shared" si="198"/>
        <v>7.8217232520115434E-2</v>
      </c>
      <c r="G156">
        <f t="shared" si="210"/>
        <v>0.5</v>
      </c>
      <c r="H156">
        <f t="shared" si="199"/>
        <v>-0.49384417029756883</v>
      </c>
      <c r="I156">
        <f t="shared" si="200"/>
        <v>-7.8217232520115421E-2</v>
      </c>
      <c r="J156">
        <f t="shared" si="211"/>
        <v>0.49999999999999989</v>
      </c>
      <c r="K156">
        <f t="shared" si="201"/>
        <v>0.49384417029756889</v>
      </c>
      <c r="L156">
        <f t="shared" si="202"/>
        <v>7.8217232520115434E-2</v>
      </c>
      <c r="N156">
        <v>9</v>
      </c>
      <c r="O156">
        <f t="shared" si="212"/>
        <v>19.404628191903289</v>
      </c>
      <c r="P156">
        <f t="shared" si="203"/>
        <v>70.595371808096715</v>
      </c>
      <c r="R156">
        <f t="shared" si="214"/>
        <v>0.38074910830798103</v>
      </c>
      <c r="T156">
        <f t="shared" si="204"/>
        <v>-19.090237731061038</v>
      </c>
      <c r="V156">
        <f t="shared" si="205"/>
        <v>0</v>
      </c>
      <c r="Y156" s="33" t="e">
        <f>Y152/(SQRT($Y$150^2+$Y$151^2+$Y$152^2))</f>
        <v>#DIV/0!</v>
      </c>
      <c r="Z156" s="33" t="e">
        <f>Z152/(SQRT($Z$150^2+$Z$151^2+$Z$152^2))</f>
        <v>#DIV/0!</v>
      </c>
      <c r="AA156" s="33" t="e">
        <f>AA152/(SQRT($AA$150^2+$AA$151^2+$AA$152^2))</f>
        <v>#DIV/0!</v>
      </c>
    </row>
    <row r="157" spans="1:58">
      <c r="A157">
        <f t="shared" si="208"/>
        <v>0.5</v>
      </c>
      <c r="B157">
        <f t="shared" si="195"/>
        <v>0.49240387650610395</v>
      </c>
      <c r="C157">
        <f t="shared" si="196"/>
        <v>8.6824088833465152E-2</v>
      </c>
      <c r="D157">
        <f t="shared" si="209"/>
        <v>-0.49999999999999989</v>
      </c>
      <c r="E157">
        <f t="shared" si="197"/>
        <v>0.49240387650610401</v>
      </c>
      <c r="F157">
        <f t="shared" si="198"/>
        <v>8.6824088833465166E-2</v>
      </c>
      <c r="G157">
        <f t="shared" si="210"/>
        <v>0.5</v>
      </c>
      <c r="H157">
        <f t="shared" si="199"/>
        <v>-0.49240387650610395</v>
      </c>
      <c r="I157">
        <f t="shared" si="200"/>
        <v>-8.6824088833465152E-2</v>
      </c>
      <c r="J157">
        <f t="shared" si="211"/>
        <v>0.49999999999999989</v>
      </c>
      <c r="K157">
        <f t="shared" si="201"/>
        <v>0.49240387650610401</v>
      </c>
      <c r="L157">
        <f t="shared" si="202"/>
        <v>8.6824088833465166E-2</v>
      </c>
      <c r="N157">
        <v>10</v>
      </c>
      <c r="O157">
        <f t="shared" si="212"/>
        <v>19.021080703883005</v>
      </c>
      <c r="P157">
        <f t="shared" si="203"/>
        <v>70.978919296116999</v>
      </c>
      <c r="R157">
        <f t="shared" si="214"/>
        <v>0.38354748802028382</v>
      </c>
      <c r="T157">
        <f t="shared" si="204"/>
        <v>-18.706690243040754</v>
      </c>
      <c r="V157">
        <f t="shared" si="205"/>
        <v>0</v>
      </c>
    </row>
    <row r="158" spans="1:58">
      <c r="A158">
        <f t="shared" si="208"/>
        <v>0.5</v>
      </c>
      <c r="B158">
        <f t="shared" si="195"/>
        <v>0.49081359172383188</v>
      </c>
      <c r="C158">
        <f t="shared" si="196"/>
        <v>9.5404497688272388E-2</v>
      </c>
      <c r="D158">
        <f t="shared" si="209"/>
        <v>-0.49999999999999989</v>
      </c>
      <c r="E158">
        <f t="shared" si="197"/>
        <v>0.49081359172383199</v>
      </c>
      <c r="F158">
        <f t="shared" si="198"/>
        <v>9.5404497688272402E-2</v>
      </c>
      <c r="G158">
        <f t="shared" si="210"/>
        <v>0.5</v>
      </c>
      <c r="H158">
        <f t="shared" si="199"/>
        <v>-0.49081359172383188</v>
      </c>
      <c r="I158">
        <f t="shared" si="200"/>
        <v>-9.5404497688272388E-2</v>
      </c>
      <c r="J158">
        <f t="shared" si="211"/>
        <v>0.49999999999999989</v>
      </c>
      <c r="K158">
        <f t="shared" si="201"/>
        <v>0.49081359172383199</v>
      </c>
      <c r="L158">
        <f t="shared" si="202"/>
        <v>9.5404497688272402E-2</v>
      </c>
      <c r="N158">
        <v>11</v>
      </c>
      <c r="O158">
        <f t="shared" si="212"/>
        <v>18.634635369867095</v>
      </c>
      <c r="P158">
        <f t="shared" si="203"/>
        <v>71.365364630132902</v>
      </c>
      <c r="R158">
        <f t="shared" si="214"/>
        <v>0.38644533401590309</v>
      </c>
      <c r="T158">
        <f t="shared" si="204"/>
        <v>-18.320244909024851</v>
      </c>
      <c r="V158">
        <f t="shared" si="205"/>
        <v>0</v>
      </c>
    </row>
    <row r="159" spans="1:58">
      <c r="A159">
        <f t="shared" si="208"/>
        <v>0.5</v>
      </c>
      <c r="B159">
        <f t="shared" si="195"/>
        <v>0.48907380036690273</v>
      </c>
      <c r="C159">
        <f t="shared" si="196"/>
        <v>0.10395584540887964</v>
      </c>
      <c r="D159">
        <f t="shared" si="209"/>
        <v>-0.49999999999999989</v>
      </c>
      <c r="E159">
        <f t="shared" si="197"/>
        <v>0.48907380036690284</v>
      </c>
      <c r="F159">
        <f t="shared" si="198"/>
        <v>0.10395584540887966</v>
      </c>
      <c r="G159">
        <f t="shared" si="210"/>
        <v>0.5</v>
      </c>
      <c r="H159">
        <f t="shared" si="199"/>
        <v>-0.48907380036690273</v>
      </c>
      <c r="I159">
        <f t="shared" si="200"/>
        <v>-0.10395584540887964</v>
      </c>
      <c r="J159">
        <f t="shared" si="211"/>
        <v>0.49999999999999989</v>
      </c>
      <c r="K159">
        <f t="shared" si="201"/>
        <v>0.48907380036690284</v>
      </c>
      <c r="L159">
        <f t="shared" si="202"/>
        <v>0.10395584540887966</v>
      </c>
      <c r="N159">
        <v>12</v>
      </c>
      <c r="O159">
        <f t="shared" si="212"/>
        <v>18.245180822648379</v>
      </c>
      <c r="P159">
        <f t="shared" si="203"/>
        <v>71.754819177351607</v>
      </c>
      <c r="R159">
        <f t="shared" si="214"/>
        <v>0.38945454721870476</v>
      </c>
      <c r="T159">
        <f t="shared" si="204"/>
        <v>-17.930790361806146</v>
      </c>
      <c r="V159">
        <f t="shared" si="205"/>
        <v>0</v>
      </c>
      <c r="AB159" s="22"/>
      <c r="AE159" s="16"/>
      <c r="AF159" s="16"/>
      <c r="AG159" s="16"/>
      <c r="AH159" s="16"/>
      <c r="AI159" s="16"/>
      <c r="AN159" t="s">
        <v>99</v>
      </c>
      <c r="BD159" t="s">
        <v>100</v>
      </c>
    </row>
    <row r="160" spans="1:58">
      <c r="A160">
        <f t="shared" si="208"/>
        <v>0.5</v>
      </c>
      <c r="B160">
        <f t="shared" si="195"/>
        <v>0.48718503239261751</v>
      </c>
      <c r="C160">
        <f t="shared" si="196"/>
        <v>0.11247552717193249</v>
      </c>
      <c r="D160">
        <f t="shared" si="209"/>
        <v>-0.49999999999999989</v>
      </c>
      <c r="E160">
        <f t="shared" si="197"/>
        <v>0.48718503239261757</v>
      </c>
      <c r="F160">
        <f t="shared" si="198"/>
        <v>0.1124755271719325</v>
      </c>
      <c r="G160">
        <f t="shared" si="210"/>
        <v>0.5</v>
      </c>
      <c r="H160">
        <f t="shared" si="199"/>
        <v>-0.48718503239261751</v>
      </c>
      <c r="I160">
        <f t="shared" si="200"/>
        <v>-0.11247552717193249</v>
      </c>
      <c r="J160">
        <f t="shared" si="211"/>
        <v>0.49999999999999989</v>
      </c>
      <c r="K160">
        <f t="shared" si="201"/>
        <v>0.48718503239261757</v>
      </c>
      <c r="L160">
        <f t="shared" si="202"/>
        <v>0.1124755271719325</v>
      </c>
      <c r="N160">
        <v>13</v>
      </c>
      <c r="O160">
        <f t="shared" si="212"/>
        <v>17.852593627906604</v>
      </c>
      <c r="P160">
        <f t="shared" si="203"/>
        <v>72.147406372093386</v>
      </c>
      <c r="R160">
        <f t="shared" si="214"/>
        <v>0.39258719474177894</v>
      </c>
      <c r="T160">
        <f t="shared" si="204"/>
        <v>-17.538203167064367</v>
      </c>
      <c r="V160">
        <f t="shared" si="205"/>
        <v>0</v>
      </c>
      <c r="Y160" s="44" t="s">
        <v>95</v>
      </c>
      <c r="AB160" s="45" t="s">
        <v>96</v>
      </c>
      <c r="AE160" s="44" t="s">
        <v>97</v>
      </c>
      <c r="AH160" s="46" t="s">
        <v>98</v>
      </c>
      <c r="AL160" t="s">
        <v>159</v>
      </c>
      <c r="AM160" t="s">
        <v>160</v>
      </c>
      <c r="AN160" t="s">
        <v>33</v>
      </c>
      <c r="AO160" t="s">
        <v>34</v>
      </c>
      <c r="AP160" t="s">
        <v>35</v>
      </c>
      <c r="BD160" t="s">
        <v>33</v>
      </c>
      <c r="BE160" t="s">
        <v>34</v>
      </c>
      <c r="BF160" t="s">
        <v>35</v>
      </c>
    </row>
    <row r="161" spans="1:66">
      <c r="A161">
        <f t="shared" si="208"/>
        <v>0.5</v>
      </c>
      <c r="B161">
        <f t="shared" si="195"/>
        <v>0.48514786313799813</v>
      </c>
      <c r="C161">
        <f t="shared" si="196"/>
        <v>0.12096094779983385</v>
      </c>
      <c r="D161">
        <f t="shared" si="209"/>
        <v>-0.49999999999999989</v>
      </c>
      <c r="E161">
        <f t="shared" si="197"/>
        <v>0.48514786313799824</v>
      </c>
      <c r="F161">
        <f t="shared" si="198"/>
        <v>0.12096094779983387</v>
      </c>
      <c r="G161">
        <f t="shared" si="210"/>
        <v>0.5</v>
      </c>
      <c r="H161">
        <f t="shared" si="199"/>
        <v>-0.48514786313799813</v>
      </c>
      <c r="I161">
        <f t="shared" si="200"/>
        <v>-0.12096094779983385</v>
      </c>
      <c r="J161">
        <f t="shared" si="211"/>
        <v>0.49999999999999989</v>
      </c>
      <c r="K161">
        <f t="shared" si="201"/>
        <v>0.48514786313799824</v>
      </c>
      <c r="L161">
        <f t="shared" si="202"/>
        <v>0.12096094779983387</v>
      </c>
      <c r="N161">
        <v>14</v>
      </c>
      <c r="O161">
        <f t="shared" si="212"/>
        <v>17.456738128826576</v>
      </c>
      <c r="P161">
        <f t="shared" si="203"/>
        <v>72.543261871173428</v>
      </c>
      <c r="R161">
        <f t="shared" si="214"/>
        <v>0.39585549908004225</v>
      </c>
      <c r="T161">
        <f t="shared" si="204"/>
        <v>-17.142347667984325</v>
      </c>
      <c r="V161">
        <f t="shared" si="205"/>
        <v>0</v>
      </c>
      <c r="Y161" s="41">
        <f>(1/(SQRT(2)))*(COS(RADIANS(45)))</f>
        <v>0.5</v>
      </c>
      <c r="Z161" s="41">
        <f t="shared" ref="Z161:Z179" si="216">((1/(SQRT(2)))*(COS(RADIANS(A2))))*(SIN(RADIANS(45)))</f>
        <v>0.49999999999999989</v>
      </c>
      <c r="AA161" s="41">
        <f t="shared" ref="AA161:AA179" si="217">((1/(SQRT(2)))*(SIN(RADIANS(A2))))*(SIN(RADIANS(45)))</f>
        <v>8.7266462599716451E-11</v>
      </c>
      <c r="AB161" s="42">
        <f>(-((1/(SQRT(2)))*(SIN(RADIANS(45)))))</f>
        <v>-0.49999999999999989</v>
      </c>
      <c r="AC161" s="43">
        <f t="shared" ref="AC161:AC179" si="218">((1/(SQRT(2)))*(COS(RADIANS(A2))))*(COS(RADIANS(45)))</f>
        <v>0.5</v>
      </c>
      <c r="AD161" s="43">
        <f t="shared" ref="AD161:AD179" si="219">(((1/(SQRT(2)))*(SIN(RADIANS(A2))))*(COS(RADIANS(45))))</f>
        <v>8.7266462599716464E-11</v>
      </c>
      <c r="AE161" s="41">
        <f>(1/(SQRT(2)))*(COS(RADIANS(-45)))</f>
        <v>0.5</v>
      </c>
      <c r="AF161" s="41">
        <f t="shared" ref="AF161:AF179" si="220">((1/(SQRT(2)))*(COS(RADIANS(A2))))*(SIN(RADIANS(-45)))</f>
        <v>-0.49999999999999989</v>
      </c>
      <c r="AG161" s="41">
        <f t="shared" ref="AG161:AG179" si="221">((1/(SQRT(2)))*(SIN(RADIANS(A2))))*(SIN(RADIANS(-45)))</f>
        <v>-8.7266462599716451E-11</v>
      </c>
      <c r="AH161" s="43">
        <f>(-((1/(SQRT(2)))*(SIN(RADIANS(-45)))))</f>
        <v>0.49999999999999989</v>
      </c>
      <c r="AI161" s="43">
        <f t="shared" ref="AI161:AI179" si="222">((1/(SQRT(2)))*(COS(RADIANS(A2))))*(COS(RADIANS(-45)))</f>
        <v>0.5</v>
      </c>
      <c r="AJ161" s="43">
        <f t="shared" ref="AJ161:AJ179" si="223">(((1/(SQRT(2)))*(SIN(RADIANS(A2))))*(COS(RADIANS(-45))))</f>
        <v>8.7266462599716464E-11</v>
      </c>
      <c r="AK161">
        <v>0</v>
      </c>
      <c r="AL161">
        <f>(DEGREES(ACOS(((-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*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)-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*(SQRT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-(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^2)))))/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))))/2</f>
        <v>22.738784220881229</v>
      </c>
      <c r="AM161">
        <f>90-AL161</f>
        <v>67.261215779118771</v>
      </c>
      <c r="AN161">
        <f>COS(RADIANS(Y181))</f>
        <v>0.92554050401756638</v>
      </c>
      <c r="AO161">
        <f t="shared" ref="AO161:AO179" si="224">(SIN(RADIANS(Y181)))*(COS(RADIANS(A2)))</f>
        <v>0.37864861735243294</v>
      </c>
      <c r="AP161">
        <f t="shared" ref="AP161:AP179" si="225">(SIN(RADIANS(Y181)))*(SIN(RADIANS(A2)))</f>
        <v>6.6086650809240894E-11</v>
      </c>
      <c r="AR161">
        <f t="shared" ref="AR161:AR179" si="226">IF(AP161&lt;0,-AN161,AN161)</f>
        <v>0.92554050401756638</v>
      </c>
      <c r="AS161">
        <f t="shared" ref="AS161:AS179" si="227">IF(AP161&lt;0,-AO161,AO161)</f>
        <v>0.37864861735243294</v>
      </c>
      <c r="AT161">
        <f t="shared" ref="AT161:AT179" si="228">IF(AP161&lt;0,-AP161,AP161)</f>
        <v>6.6086650809240894E-11</v>
      </c>
      <c r="AV161">
        <f>AR161</f>
        <v>0.92554050401756638</v>
      </c>
      <c r="AW161">
        <f>AS161</f>
        <v>0.37864861735243294</v>
      </c>
      <c r="AX161">
        <f>AT161</f>
        <v>6.6086650809240894E-11</v>
      </c>
      <c r="AZ161">
        <f>IF(OR($F$13="CCW",$F$13="CW"),AV161,"?")</f>
        <v>0.92554050401756638</v>
      </c>
      <c r="BA161">
        <f>IF(OR($F$13="CCW",$F$13="CW"),AW161,"?")</f>
        <v>0.37864861735243294</v>
      </c>
      <c r="BB161">
        <f>IF(OR($F$13="CCW",$F$13="CW"),AX161,"?")</f>
        <v>6.6086650809240894E-11</v>
      </c>
      <c r="BD161">
        <f t="shared" ref="BD161:BD179" si="229">IF($F$13="CW",-AZ161,AZ161)</f>
        <v>0.92554050401756638</v>
      </c>
      <c r="BE161">
        <f t="shared" ref="BE161:BE179" si="230">IF($F$13="CW",BA161,BA161)</f>
        <v>0.37864861735243294</v>
      </c>
      <c r="BF161">
        <f t="shared" ref="BF161:BF179" si="231">IF($F$13="CW",BB161,BB161)</f>
        <v>6.6086650809240894E-11</v>
      </c>
      <c r="BH161">
        <f>IF(OR($K$13="CW",$K$13="CCW"),BD161,"?")</f>
        <v>0.92554050401756638</v>
      </c>
      <c r="BI161">
        <f t="shared" ref="BI161" si="232">IF(OR($K$13="CW",$K$13="CCW"),BE161,"?")</f>
        <v>0.37864861735243294</v>
      </c>
      <c r="BJ161">
        <f t="shared" ref="BJ161" si="233">IF(OR($K$13="CW",$K$13="CCW"),BF161,"?")</f>
        <v>6.6086650809240894E-11</v>
      </c>
      <c r="BL161">
        <f>IF($K$13="CCW",-BH161,BH161)</f>
        <v>-0.92554050401756638</v>
      </c>
      <c r="BM161">
        <f t="shared" ref="BM161" si="234">IF($K$13="CCW",-BI161,BI161)</f>
        <v>-0.37864861735243294</v>
      </c>
      <c r="BN161">
        <f>IF($K$13="CCW",BJ161,BJ161)</f>
        <v>6.6086650809240894E-11</v>
      </c>
    </row>
    <row r="162" spans="1:66">
      <c r="A162">
        <f t="shared" si="208"/>
        <v>0.5</v>
      </c>
      <c r="B162">
        <f t="shared" si="195"/>
        <v>0.4829629131445341</v>
      </c>
      <c r="C162">
        <f t="shared" si="196"/>
        <v>0.12940952255126034</v>
      </c>
      <c r="D162">
        <f t="shared" si="209"/>
        <v>-0.49999999999999989</v>
      </c>
      <c r="E162">
        <f t="shared" si="197"/>
        <v>0.48296291314453416</v>
      </c>
      <c r="F162">
        <f t="shared" si="198"/>
        <v>0.12940952255126037</v>
      </c>
      <c r="G162">
        <f t="shared" si="210"/>
        <v>0.5</v>
      </c>
      <c r="H162">
        <f t="shared" si="199"/>
        <v>-0.4829629131445341</v>
      </c>
      <c r="I162">
        <f t="shared" si="200"/>
        <v>-0.12940952255126034</v>
      </c>
      <c r="J162">
        <f t="shared" si="211"/>
        <v>0.49999999999999989</v>
      </c>
      <c r="K162">
        <f t="shared" si="201"/>
        <v>0.48296291314453416</v>
      </c>
      <c r="L162">
        <f t="shared" si="202"/>
        <v>0.12940952255126037</v>
      </c>
      <c r="N162">
        <v>15</v>
      </c>
      <c r="O162">
        <f t="shared" si="212"/>
        <v>17.057466303004944</v>
      </c>
      <c r="P162">
        <f t="shared" si="203"/>
        <v>72.942533696995056</v>
      </c>
      <c r="R162">
        <f t="shared" si="214"/>
        <v>0.39927182582162857</v>
      </c>
      <c r="T162">
        <f t="shared" si="204"/>
        <v>-16.743075842162696</v>
      </c>
      <c r="V162">
        <f t="shared" si="205"/>
        <v>0</v>
      </c>
      <c r="Y162" s="41">
        <f t="shared" ref="Y162:Y179" si="235">(1/(SQRT(2)))*(COS(RADIANS(45)))</f>
        <v>0.5</v>
      </c>
      <c r="Z162" s="41">
        <f t="shared" si="216"/>
        <v>0.49240387650610395</v>
      </c>
      <c r="AA162" s="41">
        <f t="shared" si="217"/>
        <v>8.6824088833465152E-2</v>
      </c>
      <c r="AB162" s="42">
        <f t="shared" ref="AB162:AB179" si="236">(-((1/(SQRT(2)))*(SIN(RADIANS(45)))))</f>
        <v>-0.49999999999999989</v>
      </c>
      <c r="AC162" s="43">
        <f t="shared" si="218"/>
        <v>0.49240387650610401</v>
      </c>
      <c r="AD162" s="43">
        <f t="shared" si="219"/>
        <v>8.6824088833465166E-2</v>
      </c>
      <c r="AE162" s="41">
        <f t="shared" ref="AE162:AE179" si="237">(1/(SQRT(2)))*(COS(RADIANS(-45)))</f>
        <v>0.5</v>
      </c>
      <c r="AF162" s="41">
        <f t="shared" si="220"/>
        <v>-0.49240387650610395</v>
      </c>
      <c r="AG162" s="41">
        <f t="shared" si="221"/>
        <v>-8.6824088833465152E-2</v>
      </c>
      <c r="AH162" s="43">
        <f t="shared" ref="AH162:AH179" si="238">(-((1/(SQRT(2)))*(SIN(RADIANS(-45)))))</f>
        <v>0.49999999999999989</v>
      </c>
      <c r="AI162" s="43">
        <f t="shared" si="222"/>
        <v>0.49240387650610401</v>
      </c>
      <c r="AJ162" s="43">
        <f t="shared" si="223"/>
        <v>8.6824088833465166E-2</v>
      </c>
      <c r="AK162">
        <v>10</v>
      </c>
      <c r="AL162">
        <f t="shared" ref="AL162:AL179" si="239">(DEGREES(ACOS(((-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*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)-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*(SQRT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-(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^2)))))/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))))/2</f>
        <v>26.20773885694614</v>
      </c>
      <c r="AM162">
        <f t="shared" ref="AM162:AM179" si="240">90-AL162</f>
        <v>63.792261143053864</v>
      </c>
      <c r="AN162">
        <f t="shared" ref="AN162:AN179" si="241">COS(RADIANS(Y182))</f>
        <v>0.89993861784988993</v>
      </c>
      <c r="AO162">
        <f t="shared" si="224"/>
        <v>0.42939253786455112</v>
      </c>
      <c r="AP162">
        <f t="shared" si="225"/>
        <v>7.5713489740401513E-2</v>
      </c>
      <c r="AR162">
        <f t="shared" si="226"/>
        <v>0.89993861784988993</v>
      </c>
      <c r="AS162">
        <f t="shared" si="227"/>
        <v>0.42939253786455112</v>
      </c>
      <c r="AT162">
        <f t="shared" si="228"/>
        <v>7.5713489740401513E-2</v>
      </c>
      <c r="AV162">
        <f t="shared" ref="AV162:AV219" si="242">AR162</f>
        <v>0.89993861784988993</v>
      </c>
      <c r="AW162">
        <f t="shared" ref="AW162:AW219" si="243">AS162</f>
        <v>0.42939253786455112</v>
      </c>
      <c r="AX162">
        <f t="shared" ref="AX162:AX219" si="244">AT162</f>
        <v>7.5713489740401513E-2</v>
      </c>
      <c r="AZ162">
        <f t="shared" ref="AZ162:AZ219" si="245">IF(OR($F$13="CCW",$F$13="CW"),AV162,"?")</f>
        <v>0.89993861784988993</v>
      </c>
      <c r="BA162">
        <f t="shared" ref="BA162:BA219" si="246">IF(OR($F$13="CCW",$F$13="CW"),AW162,"?")</f>
        <v>0.42939253786455112</v>
      </c>
      <c r="BB162">
        <f t="shared" ref="BB162:BB219" si="247">IF(OR($F$13="CCW",$F$13="CW"),AX162,"?")</f>
        <v>7.5713489740401513E-2</v>
      </c>
      <c r="BD162">
        <f t="shared" si="229"/>
        <v>0.89993861784988993</v>
      </c>
      <c r="BE162">
        <f t="shared" si="230"/>
        <v>0.42939253786455112</v>
      </c>
      <c r="BF162">
        <f t="shared" si="231"/>
        <v>7.5713489740401513E-2</v>
      </c>
      <c r="BH162">
        <f t="shared" ref="BH162:BH219" si="248">IF(OR($K$13="CW",$K$13="CCW"),BD162,"?")</f>
        <v>0.89993861784988993</v>
      </c>
      <c r="BI162">
        <f t="shared" ref="BI162:BI219" si="249">IF(OR($K$13="CW",$K$13="CCW"),BE162,"?")</f>
        <v>0.42939253786455112</v>
      </c>
      <c r="BJ162">
        <f t="shared" ref="BJ162:BJ219" si="250">IF(OR($K$13="CW",$K$13="CCW"),BF162,"?")</f>
        <v>7.5713489740401513E-2</v>
      </c>
      <c r="BL162">
        <f t="shared" ref="BL162:BL219" si="251">IF($K$13="CCW",-BH162,BH162)</f>
        <v>-0.89993861784988993</v>
      </c>
      <c r="BM162">
        <f t="shared" ref="BM162:BM219" si="252">IF($K$13="CCW",-BI162,BI162)</f>
        <v>-0.42939253786455112</v>
      </c>
      <c r="BN162">
        <f t="shared" ref="BN162:BN219" si="253">IF($K$13="CCW",BJ162,BJ162)</f>
        <v>7.5713489740401513E-2</v>
      </c>
    </row>
    <row r="163" spans="1:66">
      <c r="A163">
        <f t="shared" si="208"/>
        <v>0.5</v>
      </c>
      <c r="B163">
        <f t="shared" si="195"/>
        <v>0.48063084796915934</v>
      </c>
      <c r="C163">
        <f t="shared" si="196"/>
        <v>0.13781867790849955</v>
      </c>
      <c r="D163">
        <f t="shared" si="209"/>
        <v>-0.49999999999999989</v>
      </c>
      <c r="E163">
        <f t="shared" si="197"/>
        <v>0.48063084796915945</v>
      </c>
      <c r="F163">
        <f t="shared" si="198"/>
        <v>0.13781867790849958</v>
      </c>
      <c r="G163">
        <f t="shared" si="210"/>
        <v>0.5</v>
      </c>
      <c r="H163">
        <f t="shared" si="199"/>
        <v>-0.48063084796915934</v>
      </c>
      <c r="I163">
        <f t="shared" si="200"/>
        <v>-0.13781867790849955</v>
      </c>
      <c r="J163">
        <f t="shared" si="211"/>
        <v>0.49999999999999989</v>
      </c>
      <c r="K163">
        <f t="shared" si="201"/>
        <v>0.48063084796915945</v>
      </c>
      <c r="L163">
        <f t="shared" si="202"/>
        <v>0.13781867790849958</v>
      </c>
      <c r="N163">
        <v>16</v>
      </c>
      <c r="O163">
        <f t="shared" si="212"/>
        <v>16.654617633534489</v>
      </c>
      <c r="P163">
        <f t="shared" si="203"/>
        <v>73.3453823664655</v>
      </c>
      <c r="R163">
        <f t="shared" si="214"/>
        <v>0.40284866947044407</v>
      </c>
      <c r="T163">
        <f t="shared" si="204"/>
        <v>-16.340227172692252</v>
      </c>
      <c r="V163">
        <f t="shared" si="205"/>
        <v>0</v>
      </c>
      <c r="Y163" s="41">
        <f t="shared" si="235"/>
        <v>0.5</v>
      </c>
      <c r="Z163" s="41">
        <f t="shared" si="216"/>
        <v>0.4698463103929541</v>
      </c>
      <c r="AA163" s="41">
        <f t="shared" si="217"/>
        <v>0.17101007166283433</v>
      </c>
      <c r="AB163" s="42">
        <f t="shared" si="236"/>
        <v>-0.49999999999999989</v>
      </c>
      <c r="AC163" s="43">
        <f t="shared" si="218"/>
        <v>0.46984631039295421</v>
      </c>
      <c r="AD163" s="43">
        <f t="shared" si="219"/>
        <v>0.17101007166283436</v>
      </c>
      <c r="AE163" s="41">
        <f t="shared" si="237"/>
        <v>0.5</v>
      </c>
      <c r="AF163" s="41">
        <f t="shared" si="220"/>
        <v>-0.4698463103929541</v>
      </c>
      <c r="AG163" s="41">
        <f t="shared" si="221"/>
        <v>-0.17101007166283433</v>
      </c>
      <c r="AH163" s="43">
        <f t="shared" si="238"/>
        <v>0.49999999999999989</v>
      </c>
      <c r="AI163" s="43">
        <f t="shared" si="222"/>
        <v>0.46984631039295421</v>
      </c>
      <c r="AJ163" s="43">
        <f t="shared" si="223"/>
        <v>0.17101007166283436</v>
      </c>
      <c r="AK163">
        <v>20</v>
      </c>
      <c r="AL163">
        <f t="shared" si="239"/>
        <v>29.38219222730369</v>
      </c>
      <c r="AM163">
        <f t="shared" si="240"/>
        <v>60.61780777269631</v>
      </c>
      <c r="AN163">
        <f t="shared" si="241"/>
        <v>0.87334748269868745</v>
      </c>
      <c r="AO163">
        <f t="shared" si="224"/>
        <v>0.4577221192290809</v>
      </c>
      <c r="AP163">
        <f t="shared" si="225"/>
        <v>0.16659722696463117</v>
      </c>
      <c r="AR163">
        <f t="shared" si="226"/>
        <v>0.87334748269868745</v>
      </c>
      <c r="AS163">
        <f t="shared" si="227"/>
        <v>0.4577221192290809</v>
      </c>
      <c r="AT163">
        <f t="shared" si="228"/>
        <v>0.16659722696463117</v>
      </c>
      <c r="AV163">
        <f t="shared" si="242"/>
        <v>0.87334748269868745</v>
      </c>
      <c r="AW163">
        <f t="shared" si="243"/>
        <v>0.4577221192290809</v>
      </c>
      <c r="AX163">
        <f t="shared" si="244"/>
        <v>0.16659722696463117</v>
      </c>
      <c r="AZ163">
        <f t="shared" si="245"/>
        <v>0.87334748269868745</v>
      </c>
      <c r="BA163">
        <f t="shared" si="246"/>
        <v>0.4577221192290809</v>
      </c>
      <c r="BB163">
        <f t="shared" si="247"/>
        <v>0.16659722696463117</v>
      </c>
      <c r="BD163">
        <f t="shared" si="229"/>
        <v>0.87334748269868745</v>
      </c>
      <c r="BE163">
        <f t="shared" si="230"/>
        <v>0.4577221192290809</v>
      </c>
      <c r="BF163">
        <f t="shared" si="231"/>
        <v>0.16659722696463117</v>
      </c>
      <c r="BH163">
        <f t="shared" si="248"/>
        <v>0.87334748269868745</v>
      </c>
      <c r="BI163">
        <f t="shared" si="249"/>
        <v>0.4577221192290809</v>
      </c>
      <c r="BJ163">
        <f t="shared" si="250"/>
        <v>0.16659722696463117</v>
      </c>
      <c r="BL163">
        <f t="shared" si="251"/>
        <v>-0.87334748269868745</v>
      </c>
      <c r="BM163">
        <f t="shared" si="252"/>
        <v>-0.4577221192290809</v>
      </c>
      <c r="BN163">
        <f t="shared" si="253"/>
        <v>0.16659722696463117</v>
      </c>
    </row>
    <row r="164" spans="1:66">
      <c r="A164">
        <f t="shared" si="208"/>
        <v>0.5</v>
      </c>
      <c r="B164">
        <f t="shared" si="195"/>
        <v>0.47815237798151761</v>
      </c>
      <c r="C164">
        <f t="shared" si="196"/>
        <v>0.14618585236136836</v>
      </c>
      <c r="D164">
        <f t="shared" si="209"/>
        <v>-0.49999999999999989</v>
      </c>
      <c r="E164">
        <f t="shared" si="197"/>
        <v>0.47815237798151772</v>
      </c>
      <c r="F164">
        <f t="shared" si="198"/>
        <v>0.14618585236136838</v>
      </c>
      <c r="G164">
        <f t="shared" si="210"/>
        <v>0.5</v>
      </c>
      <c r="H164">
        <f t="shared" si="199"/>
        <v>-0.47815237798151761</v>
      </c>
      <c r="I164">
        <f t="shared" si="200"/>
        <v>-0.14618585236136836</v>
      </c>
      <c r="J164">
        <f t="shared" si="211"/>
        <v>0.49999999999999989</v>
      </c>
      <c r="K164">
        <f t="shared" si="201"/>
        <v>0.47815237798151772</v>
      </c>
      <c r="L164">
        <f t="shared" si="202"/>
        <v>0.14618585236136838</v>
      </c>
      <c r="N164">
        <v>17</v>
      </c>
      <c r="O164">
        <f t="shared" si="212"/>
        <v>16.248018996624303</v>
      </c>
      <c r="P164">
        <f t="shared" si="203"/>
        <v>73.75198100337569</v>
      </c>
      <c r="R164">
        <f t="shared" si="214"/>
        <v>0.40659863691018927</v>
      </c>
      <c r="T164">
        <f t="shared" si="204"/>
        <v>-15.933628535782063</v>
      </c>
      <c r="V164">
        <f t="shared" si="205"/>
        <v>0</v>
      </c>
      <c r="Y164" s="41">
        <f t="shared" si="235"/>
        <v>0.5</v>
      </c>
      <c r="Z164" s="41">
        <f t="shared" si="216"/>
        <v>0.43301270189221924</v>
      </c>
      <c r="AA164" s="41">
        <f t="shared" si="217"/>
        <v>0.24999999999999992</v>
      </c>
      <c r="AB164" s="42">
        <f t="shared" si="236"/>
        <v>-0.49999999999999989</v>
      </c>
      <c r="AC164" s="43">
        <f t="shared" si="218"/>
        <v>0.4330127018922193</v>
      </c>
      <c r="AD164" s="43">
        <f t="shared" si="219"/>
        <v>0.24999999999999994</v>
      </c>
      <c r="AE164" s="41">
        <f t="shared" si="237"/>
        <v>0.5</v>
      </c>
      <c r="AF164" s="41">
        <f t="shared" si="220"/>
        <v>-0.43301270189221924</v>
      </c>
      <c r="AG164" s="41">
        <f t="shared" si="221"/>
        <v>-0.24999999999999992</v>
      </c>
      <c r="AH164" s="43">
        <f t="shared" si="238"/>
        <v>0.49999999999999989</v>
      </c>
      <c r="AI164" s="43">
        <f t="shared" si="222"/>
        <v>0.4330127018922193</v>
      </c>
      <c r="AJ164" s="43">
        <f t="shared" si="223"/>
        <v>0.24999999999999994</v>
      </c>
      <c r="AK164">
        <v>30</v>
      </c>
      <c r="AL164">
        <f t="shared" si="239"/>
        <v>32.147821935066212</v>
      </c>
      <c r="AM164">
        <f t="shared" si="240"/>
        <v>57.852178064933788</v>
      </c>
      <c r="AN164">
        <f t="shared" si="241"/>
        <v>0.84198191007915291</v>
      </c>
      <c r="AO164">
        <f t="shared" si="224"/>
        <v>0.46722569206390607</v>
      </c>
      <c r="AP164">
        <f t="shared" si="225"/>
        <v>0.26975287908540529</v>
      </c>
      <c r="AR164">
        <f t="shared" si="226"/>
        <v>0.84198191007915291</v>
      </c>
      <c r="AS164">
        <f t="shared" si="227"/>
        <v>0.46722569206390607</v>
      </c>
      <c r="AT164">
        <f t="shared" si="228"/>
        <v>0.26975287908540529</v>
      </c>
      <c r="AV164">
        <f t="shared" si="242"/>
        <v>0.84198191007915291</v>
      </c>
      <c r="AW164">
        <f t="shared" si="243"/>
        <v>0.46722569206390607</v>
      </c>
      <c r="AX164">
        <f t="shared" si="244"/>
        <v>0.26975287908540529</v>
      </c>
      <c r="AZ164">
        <f t="shared" si="245"/>
        <v>0.84198191007915291</v>
      </c>
      <c r="BA164">
        <f t="shared" si="246"/>
        <v>0.46722569206390607</v>
      </c>
      <c r="BB164">
        <f t="shared" si="247"/>
        <v>0.26975287908540529</v>
      </c>
      <c r="BD164">
        <f t="shared" si="229"/>
        <v>0.84198191007915291</v>
      </c>
      <c r="BE164">
        <f t="shared" si="230"/>
        <v>0.46722569206390607</v>
      </c>
      <c r="BF164">
        <f t="shared" si="231"/>
        <v>0.26975287908540529</v>
      </c>
      <c r="BH164">
        <f t="shared" si="248"/>
        <v>0.84198191007915291</v>
      </c>
      <c r="BI164">
        <f t="shared" si="249"/>
        <v>0.46722569206390607</v>
      </c>
      <c r="BJ164">
        <f t="shared" si="250"/>
        <v>0.26975287908540529</v>
      </c>
      <c r="BL164">
        <f t="shared" si="251"/>
        <v>-0.84198191007915291</v>
      </c>
      <c r="BM164">
        <f t="shared" si="252"/>
        <v>-0.46722569206390607</v>
      </c>
      <c r="BN164">
        <f t="shared" si="253"/>
        <v>0.26975287908540529</v>
      </c>
    </row>
    <row r="165" spans="1:66">
      <c r="A165">
        <f t="shared" si="208"/>
        <v>0.5</v>
      </c>
      <c r="B165">
        <f t="shared" si="195"/>
        <v>0.47552825814757671</v>
      </c>
      <c r="C165">
        <f t="shared" si="196"/>
        <v>0.15450849718747367</v>
      </c>
      <c r="D165">
        <f t="shared" si="209"/>
        <v>-0.49999999999999989</v>
      </c>
      <c r="E165">
        <f t="shared" si="197"/>
        <v>0.47552825814757677</v>
      </c>
      <c r="F165">
        <f t="shared" si="198"/>
        <v>0.1545084971874737</v>
      </c>
      <c r="G165">
        <f t="shared" si="210"/>
        <v>0.5</v>
      </c>
      <c r="H165">
        <f t="shared" si="199"/>
        <v>-0.47552825814757671</v>
      </c>
      <c r="I165">
        <f t="shared" si="200"/>
        <v>-0.15450849718747367</v>
      </c>
      <c r="J165">
        <f t="shared" si="211"/>
        <v>0.49999999999999989</v>
      </c>
      <c r="K165">
        <f t="shared" si="201"/>
        <v>0.47552825814757677</v>
      </c>
      <c r="L165">
        <f t="shared" si="202"/>
        <v>0.1545084971874737</v>
      </c>
      <c r="N165">
        <v>18</v>
      </c>
      <c r="O165">
        <f t="shared" si="212"/>
        <v>15.837484568652689</v>
      </c>
      <c r="P165">
        <f t="shared" si="203"/>
        <v>74.162515431347316</v>
      </c>
      <c r="R165">
        <f t="shared" si="214"/>
        <v>0.41053442797162631</v>
      </c>
      <c r="T165">
        <f t="shared" si="204"/>
        <v>-15.523094107810437</v>
      </c>
      <c r="V165">
        <f t="shared" si="205"/>
        <v>0</v>
      </c>
      <c r="Y165" s="41">
        <f t="shared" si="235"/>
        <v>0.5</v>
      </c>
      <c r="Z165" s="41">
        <f t="shared" si="216"/>
        <v>0.38302222155948895</v>
      </c>
      <c r="AA165" s="41">
        <f t="shared" si="217"/>
        <v>0.32139380484326957</v>
      </c>
      <c r="AB165" s="42">
        <f t="shared" si="236"/>
        <v>-0.49999999999999989</v>
      </c>
      <c r="AC165" s="43">
        <f t="shared" si="218"/>
        <v>0.38302222155948906</v>
      </c>
      <c r="AD165" s="43">
        <f t="shared" si="219"/>
        <v>0.32139380484326963</v>
      </c>
      <c r="AE165" s="41">
        <f t="shared" si="237"/>
        <v>0.5</v>
      </c>
      <c r="AF165" s="41">
        <f t="shared" si="220"/>
        <v>-0.38302222155948895</v>
      </c>
      <c r="AG165" s="41">
        <f t="shared" si="221"/>
        <v>-0.32139380484326957</v>
      </c>
      <c r="AH165" s="43">
        <f t="shared" si="238"/>
        <v>0.49999999999999989</v>
      </c>
      <c r="AI165" s="43">
        <f t="shared" si="222"/>
        <v>0.38302222155948906</v>
      </c>
      <c r="AJ165" s="43">
        <f t="shared" si="223"/>
        <v>0.32139380484326963</v>
      </c>
      <c r="AK165">
        <v>40</v>
      </c>
      <c r="AL165">
        <f t="shared" si="239"/>
        <v>34.351697063579728</v>
      </c>
      <c r="AM165">
        <f t="shared" si="240"/>
        <v>55.648302936420272</v>
      </c>
      <c r="AN165">
        <f t="shared" si="241"/>
        <v>0.82363159219387216</v>
      </c>
      <c r="AO165">
        <f t="shared" si="224"/>
        <v>0.43444311332466329</v>
      </c>
      <c r="AP165">
        <f t="shared" si="225"/>
        <v>0.36454105615823418</v>
      </c>
      <c r="AR165">
        <f t="shared" si="226"/>
        <v>0.82363159219387216</v>
      </c>
      <c r="AS165">
        <f t="shared" si="227"/>
        <v>0.43444311332466329</v>
      </c>
      <c r="AT165">
        <f t="shared" si="228"/>
        <v>0.36454105615823418</v>
      </c>
      <c r="AV165">
        <f t="shared" si="242"/>
        <v>0.82363159219387216</v>
      </c>
      <c r="AW165">
        <f t="shared" si="243"/>
        <v>0.43444311332466329</v>
      </c>
      <c r="AX165">
        <f t="shared" si="244"/>
        <v>0.36454105615823418</v>
      </c>
      <c r="AZ165">
        <f t="shared" si="245"/>
        <v>0.82363159219387216</v>
      </c>
      <c r="BA165">
        <f t="shared" si="246"/>
        <v>0.43444311332466329</v>
      </c>
      <c r="BB165">
        <f t="shared" si="247"/>
        <v>0.36454105615823418</v>
      </c>
      <c r="BD165">
        <f t="shared" si="229"/>
        <v>0.82363159219387216</v>
      </c>
      <c r="BE165">
        <f t="shared" si="230"/>
        <v>0.43444311332466329</v>
      </c>
      <c r="BF165">
        <f t="shared" si="231"/>
        <v>0.36454105615823418</v>
      </c>
      <c r="BH165">
        <f t="shared" si="248"/>
        <v>0.82363159219387216</v>
      </c>
      <c r="BI165">
        <f t="shared" si="249"/>
        <v>0.43444311332466329</v>
      </c>
      <c r="BJ165">
        <f t="shared" si="250"/>
        <v>0.36454105615823418</v>
      </c>
      <c r="BL165">
        <f t="shared" si="251"/>
        <v>-0.82363159219387216</v>
      </c>
      <c r="BM165">
        <f t="shared" si="252"/>
        <v>-0.43444311332466329</v>
      </c>
      <c r="BN165">
        <f t="shared" si="253"/>
        <v>0.36454105615823418</v>
      </c>
    </row>
    <row r="166" spans="1:66">
      <c r="A166">
        <f t="shared" si="208"/>
        <v>0.5</v>
      </c>
      <c r="B166">
        <f t="shared" si="195"/>
        <v>0.47275928779965837</v>
      </c>
      <c r="C166">
        <f t="shared" si="196"/>
        <v>0.16278407722857832</v>
      </c>
      <c r="D166">
        <f t="shared" si="209"/>
        <v>-0.49999999999999989</v>
      </c>
      <c r="E166">
        <f t="shared" si="197"/>
        <v>0.47275928779965842</v>
      </c>
      <c r="F166">
        <f t="shared" si="198"/>
        <v>0.16278407722857835</v>
      </c>
      <c r="G166">
        <f t="shared" si="210"/>
        <v>0.5</v>
      </c>
      <c r="H166">
        <f t="shared" si="199"/>
        <v>-0.47275928779965837</v>
      </c>
      <c r="I166">
        <f t="shared" si="200"/>
        <v>-0.16278407722857832</v>
      </c>
      <c r="J166">
        <f t="shared" si="211"/>
        <v>0.49999999999999989</v>
      </c>
      <c r="K166">
        <f t="shared" si="201"/>
        <v>0.47275928779965842</v>
      </c>
      <c r="L166">
        <f t="shared" si="202"/>
        <v>0.16278407722857835</v>
      </c>
      <c r="N166">
        <v>19</v>
      </c>
      <c r="O166">
        <f t="shared" si="212"/>
        <v>15.422815756162855</v>
      </c>
      <c r="P166">
        <f t="shared" si="203"/>
        <v>74.577184243837152</v>
      </c>
      <c r="R166">
        <f t="shared" si="214"/>
        <v>0.41466881248983611</v>
      </c>
      <c r="T166">
        <f t="shared" si="204"/>
        <v>-15.1084252953206</v>
      </c>
      <c r="V166">
        <f t="shared" si="205"/>
        <v>0</v>
      </c>
      <c r="Y166" s="41">
        <f t="shared" si="235"/>
        <v>0.5</v>
      </c>
      <c r="Z166" s="41">
        <f t="shared" si="216"/>
        <v>0.32139380484326963</v>
      </c>
      <c r="AA166" s="41">
        <f t="shared" si="217"/>
        <v>0.38302222155948895</v>
      </c>
      <c r="AB166" s="42">
        <f t="shared" si="236"/>
        <v>-0.49999999999999989</v>
      </c>
      <c r="AC166" s="43">
        <f t="shared" si="218"/>
        <v>0.32139380484326968</v>
      </c>
      <c r="AD166" s="43">
        <f t="shared" si="219"/>
        <v>0.38302222155948906</v>
      </c>
      <c r="AE166" s="41">
        <f t="shared" si="237"/>
        <v>0.5</v>
      </c>
      <c r="AF166" s="41">
        <f t="shared" si="220"/>
        <v>-0.32139380484326963</v>
      </c>
      <c r="AG166" s="41">
        <f t="shared" si="221"/>
        <v>-0.38302222155948895</v>
      </c>
      <c r="AH166" s="43">
        <f t="shared" si="238"/>
        <v>0.49999999999999989</v>
      </c>
      <c r="AI166" s="43">
        <f t="shared" si="222"/>
        <v>0.32139380484326968</v>
      </c>
      <c r="AJ166" s="43">
        <f t="shared" si="223"/>
        <v>0.38302222155948906</v>
      </c>
      <c r="AK166">
        <v>50</v>
      </c>
      <c r="AL166">
        <f t="shared" si="239"/>
        <v>35.823458087030289</v>
      </c>
      <c r="AM166">
        <f t="shared" si="240"/>
        <v>54.176541912969711</v>
      </c>
      <c r="AN166">
        <f t="shared" si="241"/>
        <v>0.80541134648010337</v>
      </c>
      <c r="AO166">
        <f t="shared" si="224"/>
        <v>0.38099066695354361</v>
      </c>
      <c r="AP166">
        <f t="shared" si="225"/>
        <v>0.4540469960867497</v>
      </c>
      <c r="AR166">
        <f t="shared" si="226"/>
        <v>0.80541134648010337</v>
      </c>
      <c r="AS166">
        <f t="shared" si="227"/>
        <v>0.38099066695354361</v>
      </c>
      <c r="AT166">
        <f t="shared" si="228"/>
        <v>0.4540469960867497</v>
      </c>
      <c r="AV166">
        <f t="shared" si="242"/>
        <v>0.80541134648010337</v>
      </c>
      <c r="AW166">
        <f t="shared" si="243"/>
        <v>0.38099066695354361</v>
      </c>
      <c r="AX166">
        <f t="shared" si="244"/>
        <v>0.4540469960867497</v>
      </c>
      <c r="AZ166">
        <f t="shared" si="245"/>
        <v>0.80541134648010337</v>
      </c>
      <c r="BA166">
        <f t="shared" si="246"/>
        <v>0.38099066695354361</v>
      </c>
      <c r="BB166">
        <f t="shared" si="247"/>
        <v>0.4540469960867497</v>
      </c>
      <c r="BD166">
        <f t="shared" si="229"/>
        <v>0.80541134648010337</v>
      </c>
      <c r="BE166">
        <f t="shared" si="230"/>
        <v>0.38099066695354361</v>
      </c>
      <c r="BF166">
        <f t="shared" si="231"/>
        <v>0.4540469960867497</v>
      </c>
      <c r="BH166">
        <f t="shared" si="248"/>
        <v>0.80541134648010337</v>
      </c>
      <c r="BI166">
        <f t="shared" si="249"/>
        <v>0.38099066695354361</v>
      </c>
      <c r="BJ166">
        <f t="shared" si="250"/>
        <v>0.4540469960867497</v>
      </c>
      <c r="BL166">
        <f t="shared" si="251"/>
        <v>-0.80541134648010337</v>
      </c>
      <c r="BM166">
        <f t="shared" si="252"/>
        <v>-0.38099066695354361</v>
      </c>
      <c r="BN166">
        <f t="shared" si="253"/>
        <v>0.4540469960867497</v>
      </c>
    </row>
    <row r="167" spans="1:66">
      <c r="A167">
        <f t="shared" si="208"/>
        <v>0.5</v>
      </c>
      <c r="B167">
        <f t="shared" si="195"/>
        <v>0.4698463103929541</v>
      </c>
      <c r="C167">
        <f t="shared" si="196"/>
        <v>0.17101007166283433</v>
      </c>
      <c r="D167">
        <f t="shared" si="209"/>
        <v>-0.49999999999999989</v>
      </c>
      <c r="E167">
        <f t="shared" si="197"/>
        <v>0.46984631039295421</v>
      </c>
      <c r="F167">
        <f t="shared" si="198"/>
        <v>0.17101007166283436</v>
      </c>
      <c r="G167">
        <f t="shared" si="210"/>
        <v>0.5</v>
      </c>
      <c r="H167">
        <f t="shared" si="199"/>
        <v>-0.4698463103929541</v>
      </c>
      <c r="I167">
        <f t="shared" si="200"/>
        <v>-0.17101007166283433</v>
      </c>
      <c r="J167">
        <f t="shared" si="211"/>
        <v>0.49999999999999989</v>
      </c>
      <c r="K167">
        <f t="shared" si="201"/>
        <v>0.46984631039295421</v>
      </c>
      <c r="L167">
        <f t="shared" si="202"/>
        <v>0.17101007166283436</v>
      </c>
      <c r="N167">
        <v>20</v>
      </c>
      <c r="O167">
        <f t="shared" si="212"/>
        <v>15.003801153004934</v>
      </c>
      <c r="P167">
        <f t="shared" si="203"/>
        <v>74.996198846995071</v>
      </c>
      <c r="R167">
        <f t="shared" si="214"/>
        <v>0.41901460315791894</v>
      </c>
      <c r="T167">
        <f t="shared" si="204"/>
        <v>-14.689410692162681</v>
      </c>
      <c r="V167">
        <f t="shared" si="205"/>
        <v>0</v>
      </c>
      <c r="Y167" s="41">
        <f t="shared" si="235"/>
        <v>0.5</v>
      </c>
      <c r="Z167" s="41">
        <f t="shared" si="216"/>
        <v>0.25</v>
      </c>
      <c r="AA167" s="41">
        <f t="shared" si="217"/>
        <v>0.43301270189221924</v>
      </c>
      <c r="AB167" s="42">
        <f t="shared" si="236"/>
        <v>-0.49999999999999989</v>
      </c>
      <c r="AC167" s="43">
        <f t="shared" si="218"/>
        <v>0.25000000000000006</v>
      </c>
      <c r="AD167" s="43">
        <f t="shared" si="219"/>
        <v>0.4330127018922193</v>
      </c>
      <c r="AE167" s="41">
        <f t="shared" si="237"/>
        <v>0.5</v>
      </c>
      <c r="AF167" s="41">
        <f t="shared" si="220"/>
        <v>-0.25</v>
      </c>
      <c r="AG167" s="41">
        <f t="shared" si="221"/>
        <v>-0.43301270189221924</v>
      </c>
      <c r="AH167" s="43">
        <f t="shared" si="238"/>
        <v>0.49999999999999989</v>
      </c>
      <c r="AI167" s="43">
        <f t="shared" si="222"/>
        <v>0.25000000000000006</v>
      </c>
      <c r="AJ167" s="43">
        <f t="shared" si="223"/>
        <v>0.4330127018922193</v>
      </c>
      <c r="AK167">
        <v>60</v>
      </c>
      <c r="AL167">
        <f t="shared" si="239"/>
        <v>36.377452985108853</v>
      </c>
      <c r="AM167">
        <f t="shared" si="240"/>
        <v>53.622547014891147</v>
      </c>
      <c r="AN167">
        <f t="shared" si="241"/>
        <v>0.80850374699187622</v>
      </c>
      <c r="AO167">
        <f t="shared" si="224"/>
        <v>0.29424551445183339</v>
      </c>
      <c r="AP167">
        <f t="shared" si="225"/>
        <v>0.50964818092981767</v>
      </c>
      <c r="AR167">
        <f t="shared" si="226"/>
        <v>0.80850374699187622</v>
      </c>
      <c r="AS167">
        <f t="shared" si="227"/>
        <v>0.29424551445183339</v>
      </c>
      <c r="AT167">
        <f t="shared" si="228"/>
        <v>0.50964818092981767</v>
      </c>
      <c r="AV167">
        <f t="shared" si="242"/>
        <v>0.80850374699187622</v>
      </c>
      <c r="AW167">
        <f t="shared" si="243"/>
        <v>0.29424551445183339</v>
      </c>
      <c r="AX167">
        <f t="shared" si="244"/>
        <v>0.50964818092981767</v>
      </c>
      <c r="AZ167">
        <f t="shared" si="245"/>
        <v>0.80850374699187622</v>
      </c>
      <c r="BA167">
        <f t="shared" si="246"/>
        <v>0.29424551445183339</v>
      </c>
      <c r="BB167">
        <f t="shared" si="247"/>
        <v>0.50964818092981767</v>
      </c>
      <c r="BD167">
        <f t="shared" si="229"/>
        <v>0.80850374699187622</v>
      </c>
      <c r="BE167">
        <f t="shared" si="230"/>
        <v>0.29424551445183339</v>
      </c>
      <c r="BF167">
        <f t="shared" si="231"/>
        <v>0.50964818092981767</v>
      </c>
      <c r="BH167">
        <f t="shared" si="248"/>
        <v>0.80850374699187622</v>
      </c>
      <c r="BI167">
        <f t="shared" si="249"/>
        <v>0.29424551445183339</v>
      </c>
      <c r="BJ167">
        <f t="shared" si="250"/>
        <v>0.50964818092981767</v>
      </c>
      <c r="BL167">
        <f t="shared" si="251"/>
        <v>-0.80850374699187622</v>
      </c>
      <c r="BM167">
        <f t="shared" si="252"/>
        <v>-0.29424551445183339</v>
      </c>
      <c r="BN167">
        <f t="shared" si="253"/>
        <v>0.50964818092981767</v>
      </c>
    </row>
    <row r="168" spans="1:66">
      <c r="A168">
        <f t="shared" si="208"/>
        <v>0.5</v>
      </c>
      <c r="B168">
        <f t="shared" si="195"/>
        <v>0.46679021324860076</v>
      </c>
      <c r="C168">
        <f t="shared" si="196"/>
        <v>0.17918397477265008</v>
      </c>
      <c r="D168">
        <f t="shared" si="209"/>
        <v>-0.49999999999999989</v>
      </c>
      <c r="E168">
        <f t="shared" si="197"/>
        <v>0.46679021324860082</v>
      </c>
      <c r="F168">
        <f t="shared" si="198"/>
        <v>0.17918397477265011</v>
      </c>
      <c r="G168">
        <f t="shared" si="210"/>
        <v>0.5</v>
      </c>
      <c r="H168">
        <f t="shared" si="199"/>
        <v>-0.46679021324860076</v>
      </c>
      <c r="I168">
        <f t="shared" si="200"/>
        <v>-0.17918397477265008</v>
      </c>
      <c r="J168">
        <f t="shared" si="211"/>
        <v>0.49999999999999989</v>
      </c>
      <c r="K168">
        <f t="shared" si="201"/>
        <v>0.46679021324860082</v>
      </c>
      <c r="L168">
        <f t="shared" si="202"/>
        <v>0.17918397477265011</v>
      </c>
      <c r="N168">
        <v>21</v>
      </c>
      <c r="O168">
        <f t="shared" si="212"/>
        <v>14.580216529606689</v>
      </c>
      <c r="P168">
        <f t="shared" si="203"/>
        <v>75.419783470393313</v>
      </c>
      <c r="R168">
        <f t="shared" si="214"/>
        <v>0.42358462339824143</v>
      </c>
      <c r="T168">
        <f t="shared" si="204"/>
        <v>-14.26582606876444</v>
      </c>
      <c r="V168">
        <f t="shared" si="205"/>
        <v>0</v>
      </c>
      <c r="Y168" s="41">
        <f t="shared" si="235"/>
        <v>0.5</v>
      </c>
      <c r="Z168" s="41">
        <f t="shared" si="216"/>
        <v>0.17101007166283438</v>
      </c>
      <c r="AA168" s="41">
        <f t="shared" si="217"/>
        <v>0.46984631039295405</v>
      </c>
      <c r="AB168" s="42">
        <f t="shared" si="236"/>
        <v>-0.49999999999999989</v>
      </c>
      <c r="AC168" s="43">
        <f t="shared" si="218"/>
        <v>0.17101007166283441</v>
      </c>
      <c r="AD168" s="43">
        <f t="shared" si="219"/>
        <v>0.4698463103929541</v>
      </c>
      <c r="AE168" s="41">
        <f t="shared" si="237"/>
        <v>0.5</v>
      </c>
      <c r="AF168" s="41">
        <f t="shared" si="220"/>
        <v>-0.17101007166283438</v>
      </c>
      <c r="AG168" s="41">
        <f t="shared" si="221"/>
        <v>-0.46984631039295405</v>
      </c>
      <c r="AH168" s="43">
        <f t="shared" si="238"/>
        <v>0.49999999999999989</v>
      </c>
      <c r="AI168" s="43">
        <f t="shared" si="222"/>
        <v>0.17101007166283441</v>
      </c>
      <c r="AJ168" s="43">
        <f t="shared" si="223"/>
        <v>0.4698463103929541</v>
      </c>
      <c r="AK168">
        <v>70</v>
      </c>
      <c r="AL168">
        <f t="shared" si="239"/>
        <v>35.794030859626261</v>
      </c>
      <c r="AM168">
        <f t="shared" si="240"/>
        <v>54.205969140373739</v>
      </c>
      <c r="AN168">
        <f t="shared" si="241"/>
        <v>0.81462196722746938</v>
      </c>
      <c r="AO168">
        <f t="shared" si="224"/>
        <v>0.19836904439952804</v>
      </c>
      <c r="AP168">
        <f t="shared" si="225"/>
        <v>0.54501447020649452</v>
      </c>
      <c r="AR168">
        <f t="shared" si="226"/>
        <v>0.81462196722746938</v>
      </c>
      <c r="AS168">
        <f t="shared" si="227"/>
        <v>0.19836904439952804</v>
      </c>
      <c r="AT168">
        <f t="shared" si="228"/>
        <v>0.54501447020649452</v>
      </c>
      <c r="AV168">
        <f t="shared" si="242"/>
        <v>0.81462196722746938</v>
      </c>
      <c r="AW168">
        <f t="shared" si="243"/>
        <v>0.19836904439952804</v>
      </c>
      <c r="AX168">
        <f t="shared" si="244"/>
        <v>0.54501447020649452</v>
      </c>
      <c r="AZ168">
        <f t="shared" si="245"/>
        <v>0.81462196722746938</v>
      </c>
      <c r="BA168">
        <f t="shared" si="246"/>
        <v>0.19836904439952804</v>
      </c>
      <c r="BB168">
        <f t="shared" si="247"/>
        <v>0.54501447020649452</v>
      </c>
      <c r="BD168">
        <f t="shared" si="229"/>
        <v>0.81462196722746938</v>
      </c>
      <c r="BE168">
        <f t="shared" si="230"/>
        <v>0.19836904439952804</v>
      </c>
      <c r="BF168">
        <f t="shared" si="231"/>
        <v>0.54501447020649452</v>
      </c>
      <c r="BH168">
        <f t="shared" si="248"/>
        <v>0.81462196722746938</v>
      </c>
      <c r="BI168">
        <f t="shared" si="249"/>
        <v>0.19836904439952804</v>
      </c>
      <c r="BJ168">
        <f t="shared" si="250"/>
        <v>0.54501447020649452</v>
      </c>
      <c r="BL168">
        <f t="shared" si="251"/>
        <v>-0.81462196722746938</v>
      </c>
      <c r="BM168">
        <f t="shared" si="252"/>
        <v>-0.19836904439952804</v>
      </c>
      <c r="BN168">
        <f t="shared" si="253"/>
        <v>0.54501447020649452</v>
      </c>
    </row>
    <row r="169" spans="1:66">
      <c r="A169">
        <f t="shared" si="208"/>
        <v>0.5</v>
      </c>
      <c r="B169">
        <f t="shared" si="195"/>
        <v>0.46359192728339366</v>
      </c>
      <c r="C169">
        <f t="shared" si="196"/>
        <v>0.18730329670795598</v>
      </c>
      <c r="D169">
        <f t="shared" si="209"/>
        <v>-0.49999999999999989</v>
      </c>
      <c r="E169">
        <f t="shared" si="197"/>
        <v>0.46359192728339371</v>
      </c>
      <c r="F169">
        <f t="shared" si="198"/>
        <v>0.18730329670795604</v>
      </c>
      <c r="G169">
        <f t="shared" si="210"/>
        <v>0.5</v>
      </c>
      <c r="H169">
        <f t="shared" si="199"/>
        <v>-0.46359192728339366</v>
      </c>
      <c r="I169">
        <f t="shared" si="200"/>
        <v>-0.18730329670795598</v>
      </c>
      <c r="J169">
        <f t="shared" si="211"/>
        <v>0.49999999999999989</v>
      </c>
      <c r="K169">
        <f t="shared" si="201"/>
        <v>0.46359192728339371</v>
      </c>
      <c r="L169">
        <f t="shared" si="202"/>
        <v>0.18730329670795604</v>
      </c>
      <c r="N169">
        <v>22</v>
      </c>
      <c r="O169">
        <f t="shared" si="212"/>
        <v>14.151824860227345</v>
      </c>
      <c r="P169">
        <f t="shared" si="203"/>
        <v>75.848175139772678</v>
      </c>
      <c r="R169">
        <f t="shared" si="214"/>
        <v>0.42839166937936568</v>
      </c>
      <c r="T169">
        <f t="shared" si="204"/>
        <v>-13.837434399385074</v>
      </c>
      <c r="V169">
        <f t="shared" si="205"/>
        <v>0</v>
      </c>
      <c r="Y169" s="41">
        <f t="shared" si="235"/>
        <v>0.5</v>
      </c>
      <c r="Z169" s="41">
        <f t="shared" si="216"/>
        <v>8.6824088833465193E-2</v>
      </c>
      <c r="AA169" s="41">
        <f t="shared" si="217"/>
        <v>0.49240387650610395</v>
      </c>
      <c r="AB169" s="42">
        <f t="shared" si="236"/>
        <v>-0.49999999999999989</v>
      </c>
      <c r="AC169" s="43">
        <f t="shared" si="218"/>
        <v>8.6824088833465207E-2</v>
      </c>
      <c r="AD169" s="43">
        <f t="shared" si="219"/>
        <v>0.49240387650610401</v>
      </c>
      <c r="AE169" s="41">
        <f t="shared" si="237"/>
        <v>0.5</v>
      </c>
      <c r="AF169" s="41">
        <f t="shared" si="220"/>
        <v>-8.6824088833465193E-2</v>
      </c>
      <c r="AG169" s="41">
        <f t="shared" si="221"/>
        <v>-0.49240387650610395</v>
      </c>
      <c r="AH169" s="43">
        <f t="shared" si="238"/>
        <v>0.49999999999999989</v>
      </c>
      <c r="AI169" s="43">
        <f t="shared" si="222"/>
        <v>8.6824088833465207E-2</v>
      </c>
      <c r="AJ169" s="43">
        <f t="shared" si="223"/>
        <v>0.49240387650610401</v>
      </c>
      <c r="AK169">
        <v>80</v>
      </c>
      <c r="AL169">
        <f t="shared" si="239"/>
        <v>33.79198050486881</v>
      </c>
      <c r="AM169">
        <f t="shared" si="240"/>
        <v>56.20801949513119</v>
      </c>
      <c r="AN169">
        <f t="shared" si="241"/>
        <v>0.8324379983891651</v>
      </c>
      <c r="AO169">
        <f t="shared" si="224"/>
        <v>9.6221615527164198E-2</v>
      </c>
      <c r="AP169">
        <f t="shared" si="225"/>
        <v>0.54569989879345127</v>
      </c>
      <c r="AR169">
        <f t="shared" si="226"/>
        <v>0.8324379983891651</v>
      </c>
      <c r="AS169">
        <f t="shared" si="227"/>
        <v>9.6221615527164198E-2</v>
      </c>
      <c r="AT169">
        <f t="shared" si="228"/>
        <v>0.54569989879345127</v>
      </c>
      <c r="AV169">
        <f t="shared" si="242"/>
        <v>0.8324379983891651</v>
      </c>
      <c r="AW169">
        <f t="shared" si="243"/>
        <v>9.6221615527164198E-2</v>
      </c>
      <c r="AX169">
        <f t="shared" si="244"/>
        <v>0.54569989879345127</v>
      </c>
      <c r="AZ169">
        <f t="shared" si="245"/>
        <v>0.8324379983891651</v>
      </c>
      <c r="BA169">
        <f t="shared" si="246"/>
        <v>9.6221615527164198E-2</v>
      </c>
      <c r="BB169">
        <f t="shared" si="247"/>
        <v>0.54569989879345127</v>
      </c>
      <c r="BD169">
        <f t="shared" si="229"/>
        <v>0.8324379983891651</v>
      </c>
      <c r="BE169">
        <f t="shared" si="230"/>
        <v>9.6221615527164198E-2</v>
      </c>
      <c r="BF169">
        <f t="shared" si="231"/>
        <v>0.54569989879345127</v>
      </c>
      <c r="BH169">
        <f t="shared" si="248"/>
        <v>0.8324379983891651</v>
      </c>
      <c r="BI169">
        <f t="shared" si="249"/>
        <v>9.6221615527164198E-2</v>
      </c>
      <c r="BJ169">
        <f t="shared" si="250"/>
        <v>0.54569989879345127</v>
      </c>
      <c r="BL169">
        <f t="shared" si="251"/>
        <v>-0.8324379983891651</v>
      </c>
      <c r="BM169">
        <f t="shared" si="252"/>
        <v>-9.6221615527164198E-2</v>
      </c>
      <c r="BN169">
        <f t="shared" si="253"/>
        <v>0.54569989879345127</v>
      </c>
    </row>
    <row r="170" spans="1:66">
      <c r="A170">
        <f t="shared" si="208"/>
        <v>0.5</v>
      </c>
      <c r="B170">
        <f t="shared" si="195"/>
        <v>0.46025242672622013</v>
      </c>
      <c r="C170">
        <f t="shared" si="196"/>
        <v>0.19536556424463686</v>
      </c>
      <c r="D170">
        <f t="shared" si="209"/>
        <v>-0.49999999999999989</v>
      </c>
      <c r="E170">
        <f t="shared" si="197"/>
        <v>0.46025242672622019</v>
      </c>
      <c r="F170">
        <f t="shared" si="198"/>
        <v>0.19536556424463689</v>
      </c>
      <c r="G170">
        <f t="shared" si="210"/>
        <v>0.5</v>
      </c>
      <c r="H170">
        <f t="shared" si="199"/>
        <v>-0.46025242672622013</v>
      </c>
      <c r="I170">
        <f t="shared" si="200"/>
        <v>-0.19536556424463686</v>
      </c>
      <c r="J170">
        <f t="shared" si="211"/>
        <v>0.49999999999999989</v>
      </c>
      <c r="K170">
        <f t="shared" si="201"/>
        <v>0.46025242672622019</v>
      </c>
      <c r="L170">
        <f t="shared" si="202"/>
        <v>0.19536556424463689</v>
      </c>
      <c r="N170">
        <v>23</v>
      </c>
      <c r="O170">
        <f t="shared" si="212"/>
        <v>13.718376395017184</v>
      </c>
      <c r="P170">
        <f t="shared" si="203"/>
        <v>76.281623604982812</v>
      </c>
      <c r="R170">
        <f t="shared" si="214"/>
        <v>0.4334484652101338</v>
      </c>
      <c r="T170">
        <f t="shared" si="204"/>
        <v>-13.403985934174941</v>
      </c>
      <c r="V170">
        <f t="shared" si="205"/>
        <v>0</v>
      </c>
      <c r="Y170" s="41">
        <f t="shared" si="235"/>
        <v>0.5</v>
      </c>
      <c r="Z170" s="41">
        <f t="shared" si="216"/>
        <v>8.7266463787193441E-10</v>
      </c>
      <c r="AA170" s="41">
        <f t="shared" si="217"/>
        <v>0.49999999999999989</v>
      </c>
      <c r="AB170" s="42">
        <f t="shared" si="236"/>
        <v>-0.49999999999999989</v>
      </c>
      <c r="AC170" s="43">
        <f t="shared" si="218"/>
        <v>8.7266463787193452E-10</v>
      </c>
      <c r="AD170" s="43">
        <f t="shared" si="219"/>
        <v>0.5</v>
      </c>
      <c r="AE170" s="41">
        <f t="shared" si="237"/>
        <v>0.5</v>
      </c>
      <c r="AF170" s="41">
        <f t="shared" si="220"/>
        <v>-8.7266463787193441E-10</v>
      </c>
      <c r="AG170" s="41">
        <f t="shared" si="221"/>
        <v>-0.49999999999999989</v>
      </c>
      <c r="AH170" s="43">
        <f t="shared" si="238"/>
        <v>0.49999999999999989</v>
      </c>
      <c r="AI170" s="43">
        <f t="shared" si="222"/>
        <v>8.7266463787193452E-10</v>
      </c>
      <c r="AJ170" s="43">
        <f t="shared" si="223"/>
        <v>0.5</v>
      </c>
      <c r="AK170">
        <v>90</v>
      </c>
      <c r="AL170">
        <f t="shared" si="239"/>
        <v>30.033750436412301</v>
      </c>
      <c r="AM170">
        <f t="shared" si="240"/>
        <v>59.966249563587695</v>
      </c>
      <c r="AN170">
        <f t="shared" si="241"/>
        <v>0.86558874176881218</v>
      </c>
      <c r="AO170">
        <f t="shared" si="224"/>
        <v>8.7398333755627697E-10</v>
      </c>
      <c r="AP170">
        <f t="shared" si="225"/>
        <v>0.50075555925329929</v>
      </c>
      <c r="AR170">
        <f t="shared" si="226"/>
        <v>0.86558874176881218</v>
      </c>
      <c r="AS170">
        <f t="shared" si="227"/>
        <v>8.7398333755627697E-10</v>
      </c>
      <c r="AT170">
        <f t="shared" si="228"/>
        <v>0.50075555925329929</v>
      </c>
      <c r="AV170">
        <f t="shared" si="242"/>
        <v>0.86558874176881218</v>
      </c>
      <c r="AW170">
        <f t="shared" si="243"/>
        <v>8.7398333755627697E-10</v>
      </c>
      <c r="AX170">
        <f t="shared" si="244"/>
        <v>0.50075555925329929</v>
      </c>
      <c r="AZ170">
        <f t="shared" si="245"/>
        <v>0.86558874176881218</v>
      </c>
      <c r="BA170">
        <f t="shared" si="246"/>
        <v>8.7398333755627697E-10</v>
      </c>
      <c r="BB170">
        <f t="shared" si="247"/>
        <v>0.50075555925329929</v>
      </c>
      <c r="BD170">
        <f t="shared" si="229"/>
        <v>0.86558874176881218</v>
      </c>
      <c r="BE170">
        <f t="shared" si="230"/>
        <v>8.7398333755627697E-10</v>
      </c>
      <c r="BF170">
        <f t="shared" si="231"/>
        <v>0.50075555925329929</v>
      </c>
      <c r="BH170">
        <f t="shared" si="248"/>
        <v>0.86558874176881218</v>
      </c>
      <c r="BI170">
        <f t="shared" si="249"/>
        <v>8.7398333755627697E-10</v>
      </c>
      <c r="BJ170">
        <f t="shared" si="250"/>
        <v>0.50075555925329929</v>
      </c>
      <c r="BL170">
        <f t="shared" si="251"/>
        <v>-0.86558874176881218</v>
      </c>
      <c r="BM170">
        <f t="shared" si="252"/>
        <v>-8.7398333755627697E-10</v>
      </c>
      <c r="BN170">
        <f t="shared" si="253"/>
        <v>0.50075555925329929</v>
      </c>
    </row>
    <row r="171" spans="1:66">
      <c r="A171">
        <f t="shared" si="208"/>
        <v>0.5</v>
      </c>
      <c r="B171">
        <f t="shared" si="195"/>
        <v>0.45677272882130038</v>
      </c>
      <c r="C171">
        <f t="shared" si="196"/>
        <v>0.20336832153790008</v>
      </c>
      <c r="D171">
        <f t="shared" si="209"/>
        <v>-0.49999999999999989</v>
      </c>
      <c r="E171">
        <f t="shared" si="197"/>
        <v>0.45677272882130043</v>
      </c>
      <c r="F171">
        <f t="shared" si="198"/>
        <v>0.2033683215379001</v>
      </c>
      <c r="G171">
        <f t="shared" si="210"/>
        <v>0.5</v>
      </c>
      <c r="H171">
        <f t="shared" si="199"/>
        <v>-0.45677272882130038</v>
      </c>
      <c r="I171">
        <f t="shared" si="200"/>
        <v>-0.20336832153790008</v>
      </c>
      <c r="J171">
        <f t="shared" si="211"/>
        <v>0.49999999999999989</v>
      </c>
      <c r="K171">
        <f t="shared" si="201"/>
        <v>0.45677272882130043</v>
      </c>
      <c r="L171">
        <f t="shared" si="202"/>
        <v>0.2033683215379001</v>
      </c>
      <c r="N171">
        <v>24</v>
      </c>
      <c r="O171">
        <f t="shared" si="212"/>
        <v>13.279608784776173</v>
      </c>
      <c r="P171">
        <f t="shared" si="203"/>
        <v>76.720391215223827</v>
      </c>
      <c r="R171">
        <f t="shared" si="214"/>
        <v>0.4387676102410154</v>
      </c>
      <c r="T171">
        <f t="shared" si="204"/>
        <v>-12.965218323933925</v>
      </c>
      <c r="V171">
        <f t="shared" si="205"/>
        <v>0</v>
      </c>
      <c r="Y171" s="41">
        <f t="shared" si="235"/>
        <v>0.5</v>
      </c>
      <c r="Z171" s="41">
        <f t="shared" si="216"/>
        <v>-8.6824088833465138E-2</v>
      </c>
      <c r="AA171" s="41">
        <f t="shared" si="217"/>
        <v>0.49240387650610395</v>
      </c>
      <c r="AB171" s="42">
        <f t="shared" si="236"/>
        <v>-0.49999999999999989</v>
      </c>
      <c r="AC171" s="43">
        <f t="shared" si="218"/>
        <v>-8.6824088833465152E-2</v>
      </c>
      <c r="AD171" s="43">
        <f t="shared" si="219"/>
        <v>0.49240387650610401</v>
      </c>
      <c r="AE171" s="41">
        <f t="shared" si="237"/>
        <v>0.5</v>
      </c>
      <c r="AF171" s="41">
        <f t="shared" si="220"/>
        <v>8.6824088833465138E-2</v>
      </c>
      <c r="AG171" s="41">
        <f t="shared" si="221"/>
        <v>-0.49240387650610395</v>
      </c>
      <c r="AH171" s="43">
        <f t="shared" si="238"/>
        <v>0.49999999999999989</v>
      </c>
      <c r="AI171" s="43">
        <f t="shared" si="222"/>
        <v>-8.6824088833465152E-2</v>
      </c>
      <c r="AJ171" s="43">
        <f t="shared" si="223"/>
        <v>0.49240387650610401</v>
      </c>
      <c r="AK171">
        <v>100</v>
      </c>
      <c r="AL171">
        <f t="shared" si="239"/>
        <v>24.273241654562391</v>
      </c>
      <c r="AM171">
        <f t="shared" si="240"/>
        <v>65.726758345437617</v>
      </c>
      <c r="AN171">
        <f t="shared" si="241"/>
        <v>0.91176204357708857</v>
      </c>
      <c r="AO171">
        <f t="shared" si="224"/>
        <v>-7.1320580289782859E-2</v>
      </c>
      <c r="AP171">
        <f t="shared" si="225"/>
        <v>0.40447911036203077</v>
      </c>
      <c r="AR171">
        <f t="shared" si="226"/>
        <v>0.91176204357708857</v>
      </c>
      <c r="AS171">
        <f t="shared" si="227"/>
        <v>-7.1320580289782859E-2</v>
      </c>
      <c r="AT171">
        <f t="shared" si="228"/>
        <v>0.40447911036203077</v>
      </c>
      <c r="AV171">
        <f t="shared" si="242"/>
        <v>0.91176204357708857</v>
      </c>
      <c r="AW171">
        <f t="shared" si="243"/>
        <v>-7.1320580289782859E-2</v>
      </c>
      <c r="AX171">
        <f t="shared" si="244"/>
        <v>0.40447911036203077</v>
      </c>
      <c r="AZ171">
        <f t="shared" si="245"/>
        <v>0.91176204357708857</v>
      </c>
      <c r="BA171">
        <f t="shared" si="246"/>
        <v>-7.1320580289782859E-2</v>
      </c>
      <c r="BB171">
        <f t="shared" si="247"/>
        <v>0.40447911036203077</v>
      </c>
      <c r="BD171">
        <f t="shared" si="229"/>
        <v>0.91176204357708857</v>
      </c>
      <c r="BE171">
        <f t="shared" si="230"/>
        <v>-7.1320580289782859E-2</v>
      </c>
      <c r="BF171">
        <f t="shared" si="231"/>
        <v>0.40447911036203077</v>
      </c>
      <c r="BH171">
        <f t="shared" si="248"/>
        <v>0.91176204357708857</v>
      </c>
      <c r="BI171">
        <f t="shared" si="249"/>
        <v>-7.1320580289782859E-2</v>
      </c>
      <c r="BJ171">
        <f t="shared" si="250"/>
        <v>0.40447911036203077</v>
      </c>
      <c r="BL171">
        <f t="shared" si="251"/>
        <v>-0.91176204357708857</v>
      </c>
      <c r="BM171">
        <f t="shared" si="252"/>
        <v>7.1320580289782859E-2</v>
      </c>
      <c r="BN171">
        <f t="shared" si="253"/>
        <v>0.40447911036203077</v>
      </c>
    </row>
    <row r="172" spans="1:66">
      <c r="A172">
        <f t="shared" si="208"/>
        <v>0.5</v>
      </c>
      <c r="B172">
        <f t="shared" si="195"/>
        <v>0.45315389351832486</v>
      </c>
      <c r="C172">
        <f t="shared" si="196"/>
        <v>0.21130913087034969</v>
      </c>
      <c r="D172">
        <f t="shared" si="209"/>
        <v>-0.49999999999999989</v>
      </c>
      <c r="E172">
        <f t="shared" si="197"/>
        <v>0.45315389351832491</v>
      </c>
      <c r="F172">
        <f t="shared" si="198"/>
        <v>0.21130913087034975</v>
      </c>
      <c r="G172">
        <f t="shared" si="210"/>
        <v>0.5</v>
      </c>
      <c r="H172">
        <f t="shared" si="199"/>
        <v>-0.45315389351832486</v>
      </c>
      <c r="I172">
        <f t="shared" si="200"/>
        <v>-0.21130913087034969</v>
      </c>
      <c r="J172">
        <f t="shared" si="211"/>
        <v>0.49999999999999989</v>
      </c>
      <c r="K172">
        <f t="shared" si="201"/>
        <v>0.45315389351832491</v>
      </c>
      <c r="L172">
        <f t="shared" si="202"/>
        <v>0.21130913087034975</v>
      </c>
      <c r="N172">
        <v>25</v>
      </c>
      <c r="O172">
        <f t="shared" si="212"/>
        <v>12.8352472674793</v>
      </c>
      <c r="P172">
        <f t="shared" si="203"/>
        <v>77.164752732520697</v>
      </c>
      <c r="R172">
        <f t="shared" si="214"/>
        <v>0.44436151729686912</v>
      </c>
      <c r="T172">
        <f t="shared" si="204"/>
        <v>-12.520856806637056</v>
      </c>
      <c r="V172">
        <f t="shared" si="205"/>
        <v>0</v>
      </c>
      <c r="Y172" s="41">
        <f t="shared" si="235"/>
        <v>0.5</v>
      </c>
      <c r="Z172" s="41">
        <f t="shared" si="216"/>
        <v>-0.17101007166283433</v>
      </c>
      <c r="AA172" s="41">
        <f t="shared" si="217"/>
        <v>0.4698463103929541</v>
      </c>
      <c r="AB172" s="42">
        <f t="shared" si="236"/>
        <v>-0.49999999999999989</v>
      </c>
      <c r="AC172" s="43">
        <f t="shared" si="218"/>
        <v>-0.17101007166283436</v>
      </c>
      <c r="AD172" s="43">
        <f t="shared" si="219"/>
        <v>0.46984631039295421</v>
      </c>
      <c r="AE172" s="41">
        <f t="shared" si="237"/>
        <v>0.5</v>
      </c>
      <c r="AF172" s="41">
        <f t="shared" si="220"/>
        <v>0.17101007166283433</v>
      </c>
      <c r="AG172" s="41">
        <f t="shared" si="221"/>
        <v>-0.4698463103929541</v>
      </c>
      <c r="AH172" s="43">
        <f t="shared" si="238"/>
        <v>0.49999999999999989</v>
      </c>
      <c r="AI172" s="43">
        <f t="shared" si="222"/>
        <v>-0.17101007166283436</v>
      </c>
      <c r="AJ172" s="43">
        <f t="shared" si="223"/>
        <v>0.46984631039295421</v>
      </c>
      <c r="AK172">
        <v>110</v>
      </c>
      <c r="AL172">
        <f t="shared" si="239"/>
        <v>16.766861326146316</v>
      </c>
      <c r="AM172">
        <f t="shared" si="240"/>
        <v>73.233138673853688</v>
      </c>
      <c r="AN172">
        <f t="shared" si="241"/>
        <v>0.95757136080481442</v>
      </c>
      <c r="AO172">
        <f t="shared" si="224"/>
        <v>-9.856892893314409E-2</v>
      </c>
      <c r="AP172">
        <f t="shared" si="225"/>
        <v>0.27081590650364079</v>
      </c>
      <c r="AR172">
        <f t="shared" si="226"/>
        <v>0.95757136080481442</v>
      </c>
      <c r="AS172">
        <f t="shared" si="227"/>
        <v>-9.856892893314409E-2</v>
      </c>
      <c r="AT172">
        <f t="shared" si="228"/>
        <v>0.27081590650364079</v>
      </c>
      <c r="AV172">
        <f t="shared" si="242"/>
        <v>0.95757136080481442</v>
      </c>
      <c r="AW172">
        <f t="shared" si="243"/>
        <v>-9.856892893314409E-2</v>
      </c>
      <c r="AX172">
        <f t="shared" si="244"/>
        <v>0.27081590650364079</v>
      </c>
      <c r="AZ172">
        <f t="shared" si="245"/>
        <v>0.95757136080481442</v>
      </c>
      <c r="BA172">
        <f t="shared" si="246"/>
        <v>-9.856892893314409E-2</v>
      </c>
      <c r="BB172">
        <f t="shared" si="247"/>
        <v>0.27081590650364079</v>
      </c>
      <c r="BD172">
        <f t="shared" si="229"/>
        <v>0.95757136080481442</v>
      </c>
      <c r="BE172">
        <f t="shared" si="230"/>
        <v>-9.856892893314409E-2</v>
      </c>
      <c r="BF172">
        <f t="shared" si="231"/>
        <v>0.27081590650364079</v>
      </c>
      <c r="BH172">
        <f t="shared" si="248"/>
        <v>0.95757136080481442</v>
      </c>
      <c r="BI172">
        <f t="shared" si="249"/>
        <v>-9.856892893314409E-2</v>
      </c>
      <c r="BJ172">
        <f t="shared" si="250"/>
        <v>0.27081590650364079</v>
      </c>
      <c r="BL172">
        <f t="shared" si="251"/>
        <v>-0.95757136080481442</v>
      </c>
      <c r="BM172">
        <f t="shared" si="252"/>
        <v>9.856892893314409E-2</v>
      </c>
      <c r="BN172">
        <f t="shared" si="253"/>
        <v>0.27081590650364079</v>
      </c>
    </row>
    <row r="173" spans="1:66">
      <c r="A173">
        <f t="shared" si="208"/>
        <v>0.5</v>
      </c>
      <c r="B173">
        <f t="shared" si="195"/>
        <v>0.44939702314958346</v>
      </c>
      <c r="C173">
        <f t="shared" si="196"/>
        <v>0.21918557339453865</v>
      </c>
      <c r="D173">
        <f t="shared" si="209"/>
        <v>-0.49999999999999989</v>
      </c>
      <c r="E173">
        <f t="shared" si="197"/>
        <v>0.44939702314958352</v>
      </c>
      <c r="F173">
        <f t="shared" si="198"/>
        <v>0.21918557339453867</v>
      </c>
      <c r="G173">
        <f t="shared" si="210"/>
        <v>0.5</v>
      </c>
      <c r="H173">
        <f t="shared" si="199"/>
        <v>-0.44939702314958346</v>
      </c>
      <c r="I173">
        <f t="shared" si="200"/>
        <v>-0.21918557339453865</v>
      </c>
      <c r="J173">
        <f t="shared" si="211"/>
        <v>0.49999999999999989</v>
      </c>
      <c r="K173">
        <f t="shared" si="201"/>
        <v>0.44939702314958352</v>
      </c>
      <c r="L173">
        <f t="shared" si="202"/>
        <v>0.21918557339453867</v>
      </c>
      <c r="N173">
        <v>26</v>
      </c>
      <c r="O173">
        <f t="shared" si="212"/>
        <v>12.385004926918016</v>
      </c>
      <c r="P173">
        <f t="shared" si="203"/>
        <v>77.614995073081985</v>
      </c>
      <c r="R173">
        <f t="shared" si="214"/>
        <v>0.45024234056128876</v>
      </c>
      <c r="T173">
        <f t="shared" si="204"/>
        <v>-12.070614466075767</v>
      </c>
      <c r="V173">
        <f t="shared" si="205"/>
        <v>0</v>
      </c>
      <c r="Y173" s="41">
        <f t="shared" si="235"/>
        <v>0.5</v>
      </c>
      <c r="Z173" s="41">
        <f t="shared" si="216"/>
        <v>-0.24999999999999983</v>
      </c>
      <c r="AA173" s="41">
        <f t="shared" si="217"/>
        <v>0.43301270189221924</v>
      </c>
      <c r="AB173" s="42">
        <f t="shared" si="236"/>
        <v>-0.49999999999999989</v>
      </c>
      <c r="AC173" s="43">
        <f t="shared" si="218"/>
        <v>-0.24999999999999989</v>
      </c>
      <c r="AD173" s="43">
        <f t="shared" si="219"/>
        <v>0.4330127018922193</v>
      </c>
      <c r="AE173" s="41">
        <f t="shared" si="237"/>
        <v>0.5</v>
      </c>
      <c r="AF173" s="41">
        <f t="shared" si="220"/>
        <v>0.24999999999999983</v>
      </c>
      <c r="AG173" s="41">
        <f t="shared" si="221"/>
        <v>-0.43301270189221924</v>
      </c>
      <c r="AH173" s="43">
        <f t="shared" si="238"/>
        <v>0.49999999999999989</v>
      </c>
      <c r="AI173" s="43">
        <f t="shared" si="222"/>
        <v>-0.24999999999999989</v>
      </c>
      <c r="AJ173" s="43">
        <f t="shared" si="223"/>
        <v>0.4330127018922193</v>
      </c>
      <c r="AK173">
        <v>120</v>
      </c>
      <c r="AL173">
        <f t="shared" si="239"/>
        <v>8.5944257485537001</v>
      </c>
      <c r="AM173">
        <f t="shared" si="240"/>
        <v>81.405574251446296</v>
      </c>
      <c r="AN173">
        <f t="shared" si="241"/>
        <v>0.98836151046776066</v>
      </c>
      <c r="AO173">
        <f t="shared" si="224"/>
        <v>-7.6061693094958319E-2</v>
      </c>
      <c r="AP173">
        <f t="shared" si="225"/>
        <v>0.13174271695017872</v>
      </c>
      <c r="AR173">
        <f t="shared" si="226"/>
        <v>0.98836151046776066</v>
      </c>
      <c r="AS173">
        <f t="shared" si="227"/>
        <v>-7.6061693094958319E-2</v>
      </c>
      <c r="AT173">
        <f t="shared" si="228"/>
        <v>0.13174271695017872</v>
      </c>
      <c r="AV173">
        <f t="shared" si="242"/>
        <v>0.98836151046776066</v>
      </c>
      <c r="AW173">
        <f t="shared" si="243"/>
        <v>-7.6061693094958319E-2</v>
      </c>
      <c r="AX173">
        <f t="shared" si="244"/>
        <v>0.13174271695017872</v>
      </c>
      <c r="AZ173">
        <f t="shared" si="245"/>
        <v>0.98836151046776066</v>
      </c>
      <c r="BA173">
        <f t="shared" si="246"/>
        <v>-7.6061693094958319E-2</v>
      </c>
      <c r="BB173">
        <f t="shared" si="247"/>
        <v>0.13174271695017872</v>
      </c>
      <c r="BD173">
        <f t="shared" si="229"/>
        <v>0.98836151046776066</v>
      </c>
      <c r="BE173">
        <f t="shared" si="230"/>
        <v>-7.6061693094958319E-2</v>
      </c>
      <c r="BF173">
        <f t="shared" si="231"/>
        <v>0.13174271695017872</v>
      </c>
      <c r="BH173">
        <f t="shared" si="248"/>
        <v>0.98836151046776066</v>
      </c>
      <c r="BI173">
        <f t="shared" si="249"/>
        <v>-7.6061693094958319E-2</v>
      </c>
      <c r="BJ173">
        <f t="shared" si="250"/>
        <v>0.13174271695017872</v>
      </c>
      <c r="BL173">
        <f t="shared" si="251"/>
        <v>-0.98836151046776066</v>
      </c>
      <c r="BM173">
        <f t="shared" si="252"/>
        <v>7.6061693094958319E-2</v>
      </c>
      <c r="BN173">
        <f t="shared" si="253"/>
        <v>0.13174271695017872</v>
      </c>
    </row>
    <row r="174" spans="1:66">
      <c r="A174">
        <f t="shared" si="208"/>
        <v>0.5</v>
      </c>
      <c r="B174">
        <f t="shared" si="195"/>
        <v>0.44550326209418384</v>
      </c>
      <c r="C174">
        <f t="shared" si="196"/>
        <v>0.22699524986977335</v>
      </c>
      <c r="D174">
        <f t="shared" si="209"/>
        <v>-0.49999999999999989</v>
      </c>
      <c r="E174">
        <f t="shared" si="197"/>
        <v>0.44550326209418389</v>
      </c>
      <c r="F174">
        <f t="shared" si="198"/>
        <v>0.22699524986977337</v>
      </c>
      <c r="G174">
        <f t="shared" si="210"/>
        <v>0.5</v>
      </c>
      <c r="H174">
        <f t="shared" si="199"/>
        <v>-0.44550326209418384</v>
      </c>
      <c r="I174">
        <f t="shared" si="200"/>
        <v>-0.22699524986977335</v>
      </c>
      <c r="J174">
        <f t="shared" si="211"/>
        <v>0.49999999999999989</v>
      </c>
      <c r="K174">
        <f t="shared" si="201"/>
        <v>0.44550326209418389</v>
      </c>
      <c r="L174">
        <f t="shared" si="202"/>
        <v>0.22699524986977337</v>
      </c>
      <c r="N174">
        <v>27</v>
      </c>
      <c r="O174">
        <f t="shared" si="212"/>
        <v>11.928583035192039</v>
      </c>
      <c r="P174">
        <f t="shared" si="203"/>
        <v>78.071416964807966</v>
      </c>
      <c r="R174">
        <f t="shared" si="214"/>
        <v>0.4564218917259808</v>
      </c>
      <c r="T174">
        <f t="shared" si="204"/>
        <v>-11.614192574349786</v>
      </c>
      <c r="V174">
        <f t="shared" si="205"/>
        <v>0</v>
      </c>
      <c r="Y174" s="41">
        <f t="shared" si="235"/>
        <v>0.5</v>
      </c>
      <c r="Z174" s="41">
        <f t="shared" si="216"/>
        <v>-0.32139380484326963</v>
      </c>
      <c r="AA174" s="41">
        <f t="shared" si="217"/>
        <v>0.38302222155948895</v>
      </c>
      <c r="AB174" s="42">
        <f t="shared" si="236"/>
        <v>-0.49999999999999989</v>
      </c>
      <c r="AC174" s="43">
        <f t="shared" si="218"/>
        <v>-0.32139380484326968</v>
      </c>
      <c r="AD174" s="43">
        <f t="shared" si="219"/>
        <v>0.38302222155948906</v>
      </c>
      <c r="AE174" s="41">
        <f t="shared" si="237"/>
        <v>0.5</v>
      </c>
      <c r="AF174" s="41">
        <f t="shared" si="220"/>
        <v>0.32139380484326963</v>
      </c>
      <c r="AG174" s="41">
        <f t="shared" si="221"/>
        <v>-0.38302222155948895</v>
      </c>
      <c r="AH174" s="43">
        <f t="shared" si="238"/>
        <v>0.49999999999999989</v>
      </c>
      <c r="AI174" s="43">
        <f t="shared" si="222"/>
        <v>-0.32139380484326968</v>
      </c>
      <c r="AJ174" s="43">
        <f t="shared" si="223"/>
        <v>0.38302222155948906</v>
      </c>
      <c r="AK174">
        <v>130</v>
      </c>
      <c r="AL174">
        <f t="shared" si="239"/>
        <v>1.0519275384343116</v>
      </c>
      <c r="AM174">
        <f t="shared" si="240"/>
        <v>88.948072461565687</v>
      </c>
      <c r="AN174">
        <f t="shared" si="241"/>
        <v>0.99953359083671289</v>
      </c>
      <c r="AO174">
        <f t="shared" si="224"/>
        <v>-1.9629777909522715E-2</v>
      </c>
      <c r="AP174">
        <f t="shared" si="225"/>
        <v>2.3393858345500153E-2</v>
      </c>
      <c r="AR174">
        <f t="shared" si="226"/>
        <v>0.99953359083671289</v>
      </c>
      <c r="AS174">
        <f t="shared" si="227"/>
        <v>-1.9629777909522715E-2</v>
      </c>
      <c r="AT174">
        <f t="shared" si="228"/>
        <v>2.3393858345500153E-2</v>
      </c>
      <c r="AV174">
        <f t="shared" si="242"/>
        <v>0.99953359083671289</v>
      </c>
      <c r="AW174">
        <f t="shared" si="243"/>
        <v>-1.9629777909522715E-2</v>
      </c>
      <c r="AX174">
        <f t="shared" si="244"/>
        <v>2.3393858345500153E-2</v>
      </c>
      <c r="AZ174">
        <f t="shared" si="245"/>
        <v>0.99953359083671289</v>
      </c>
      <c r="BA174">
        <f t="shared" si="246"/>
        <v>-1.9629777909522715E-2</v>
      </c>
      <c r="BB174">
        <f t="shared" si="247"/>
        <v>2.3393858345500153E-2</v>
      </c>
      <c r="BD174">
        <f t="shared" si="229"/>
        <v>0.99953359083671289</v>
      </c>
      <c r="BE174">
        <f t="shared" si="230"/>
        <v>-1.9629777909522715E-2</v>
      </c>
      <c r="BF174">
        <f t="shared" si="231"/>
        <v>2.3393858345500153E-2</v>
      </c>
      <c r="BH174">
        <f t="shared" si="248"/>
        <v>0.99953359083671289</v>
      </c>
      <c r="BI174">
        <f t="shared" si="249"/>
        <v>-1.9629777909522715E-2</v>
      </c>
      <c r="BJ174">
        <f t="shared" si="250"/>
        <v>2.3393858345500153E-2</v>
      </c>
      <c r="BL174">
        <f t="shared" si="251"/>
        <v>-0.99953359083671289</v>
      </c>
      <c r="BM174">
        <f t="shared" si="252"/>
        <v>1.9629777909522715E-2</v>
      </c>
      <c r="BN174">
        <f t="shared" si="253"/>
        <v>2.3393858345500153E-2</v>
      </c>
    </row>
    <row r="175" spans="1:66">
      <c r="A175">
        <f t="shared" si="208"/>
        <v>0.5</v>
      </c>
      <c r="B175">
        <f t="shared" si="195"/>
        <v>0.44147379642946338</v>
      </c>
      <c r="C175">
        <f t="shared" si="196"/>
        <v>0.23473578139294538</v>
      </c>
      <c r="D175">
        <f t="shared" si="209"/>
        <v>-0.49999999999999989</v>
      </c>
      <c r="E175">
        <f t="shared" si="197"/>
        <v>0.44147379642946344</v>
      </c>
      <c r="F175">
        <f t="shared" si="198"/>
        <v>0.2347357813929454</v>
      </c>
      <c r="G175">
        <f t="shared" si="210"/>
        <v>0.5</v>
      </c>
      <c r="H175">
        <f t="shared" si="199"/>
        <v>-0.44147379642946338</v>
      </c>
      <c r="I175">
        <f t="shared" si="200"/>
        <v>-0.23473578139294538</v>
      </c>
      <c r="J175">
        <f t="shared" si="211"/>
        <v>0.49999999999999989</v>
      </c>
      <c r="K175">
        <f t="shared" si="201"/>
        <v>0.44147379642946344</v>
      </c>
      <c r="L175">
        <f t="shared" si="202"/>
        <v>0.2347357813929454</v>
      </c>
      <c r="N175">
        <v>28</v>
      </c>
      <c r="O175">
        <f t="shared" si="212"/>
        <v>11.465671492270472</v>
      </c>
      <c r="P175">
        <f t="shared" si="203"/>
        <v>78.534328507729526</v>
      </c>
      <c r="R175">
        <f t="shared" si="214"/>
        <v>0.46291154292156023</v>
      </c>
      <c r="T175">
        <f t="shared" si="204"/>
        <v>-11.151281031428226</v>
      </c>
      <c r="V175">
        <f t="shared" si="205"/>
        <v>0</v>
      </c>
      <c r="Y175" s="41">
        <f t="shared" si="235"/>
        <v>0.5</v>
      </c>
      <c r="Z175" s="41">
        <f t="shared" si="216"/>
        <v>-0.3830222215594889</v>
      </c>
      <c r="AA175" s="41">
        <f t="shared" si="217"/>
        <v>0.32139380484326968</v>
      </c>
      <c r="AB175" s="42">
        <f t="shared" si="236"/>
        <v>-0.49999999999999989</v>
      </c>
      <c r="AC175" s="43">
        <f t="shared" si="218"/>
        <v>-0.38302222155948895</v>
      </c>
      <c r="AD175" s="43">
        <f t="shared" si="219"/>
        <v>0.32139380484326974</v>
      </c>
      <c r="AE175" s="41">
        <f t="shared" si="237"/>
        <v>0.5</v>
      </c>
      <c r="AF175" s="41">
        <f t="shared" si="220"/>
        <v>0.3830222215594889</v>
      </c>
      <c r="AG175" s="41">
        <f t="shared" si="221"/>
        <v>-0.32139380484326968</v>
      </c>
      <c r="AH175" s="43">
        <f t="shared" si="238"/>
        <v>0.49999999999999989</v>
      </c>
      <c r="AI175" s="43">
        <f t="shared" si="222"/>
        <v>-0.38302222155948895</v>
      </c>
      <c r="AJ175" s="43">
        <f t="shared" si="223"/>
        <v>0.32139380484326974</v>
      </c>
      <c r="AK175">
        <v>140</v>
      </c>
      <c r="AL175">
        <f t="shared" si="239"/>
        <v>5.2798053956398974</v>
      </c>
      <c r="AM175">
        <f t="shared" si="240"/>
        <v>84.720194604360103</v>
      </c>
      <c r="AN175">
        <f t="shared" si="241"/>
        <v>-0.99531217816126538</v>
      </c>
      <c r="AO175">
        <f t="shared" si="224"/>
        <v>-7.4087500319730951E-2</v>
      </c>
      <c r="AP175">
        <f t="shared" si="225"/>
        <v>6.2166794193132882E-2</v>
      </c>
      <c r="AR175">
        <f t="shared" si="226"/>
        <v>-0.99531217816126538</v>
      </c>
      <c r="AS175">
        <f t="shared" si="227"/>
        <v>-7.4087500319730951E-2</v>
      </c>
      <c r="AT175">
        <f t="shared" si="228"/>
        <v>6.2166794193132882E-2</v>
      </c>
      <c r="AV175">
        <f t="shared" si="242"/>
        <v>-0.99531217816126538</v>
      </c>
      <c r="AW175">
        <f t="shared" si="243"/>
        <v>-7.4087500319730951E-2</v>
      </c>
      <c r="AX175">
        <f t="shared" si="244"/>
        <v>6.2166794193132882E-2</v>
      </c>
      <c r="AZ175">
        <f t="shared" si="245"/>
        <v>-0.99531217816126538</v>
      </c>
      <c r="BA175">
        <f t="shared" si="246"/>
        <v>-7.4087500319730951E-2</v>
      </c>
      <c r="BB175">
        <f t="shared" si="247"/>
        <v>6.2166794193132882E-2</v>
      </c>
      <c r="BD175">
        <f t="shared" si="229"/>
        <v>-0.99531217816126538</v>
      </c>
      <c r="BE175">
        <f t="shared" si="230"/>
        <v>-7.4087500319730951E-2</v>
      </c>
      <c r="BF175">
        <f t="shared" si="231"/>
        <v>6.2166794193132882E-2</v>
      </c>
      <c r="BH175">
        <f t="shared" si="248"/>
        <v>-0.99531217816126538</v>
      </c>
      <c r="BI175">
        <f t="shared" si="249"/>
        <v>-7.4087500319730951E-2</v>
      </c>
      <c r="BJ175">
        <f t="shared" si="250"/>
        <v>6.2166794193132882E-2</v>
      </c>
      <c r="BL175">
        <f t="shared" si="251"/>
        <v>0.99531217816126538</v>
      </c>
      <c r="BM175">
        <f t="shared" si="252"/>
        <v>7.4087500319730951E-2</v>
      </c>
      <c r="BN175">
        <f t="shared" si="253"/>
        <v>6.2166794193132882E-2</v>
      </c>
    </row>
    <row r="176" spans="1:66">
      <c r="A176">
        <f t="shared" si="208"/>
        <v>0.5</v>
      </c>
      <c r="B176">
        <f t="shared" si="195"/>
        <v>0.43730985356969776</v>
      </c>
      <c r="C176">
        <f t="shared" si="196"/>
        <v>0.2424048101231685</v>
      </c>
      <c r="D176">
        <f t="shared" si="209"/>
        <v>-0.49999999999999989</v>
      </c>
      <c r="E176">
        <f t="shared" si="197"/>
        <v>0.43730985356969782</v>
      </c>
      <c r="F176">
        <f t="shared" si="198"/>
        <v>0.24240481012316853</v>
      </c>
      <c r="G176">
        <f t="shared" si="210"/>
        <v>0.5</v>
      </c>
      <c r="H176">
        <f t="shared" si="199"/>
        <v>-0.43730985356969776</v>
      </c>
      <c r="I176">
        <f t="shared" si="200"/>
        <v>-0.2424048101231685</v>
      </c>
      <c r="J176">
        <f t="shared" si="211"/>
        <v>0.49999999999999989</v>
      </c>
      <c r="K176">
        <f t="shared" si="201"/>
        <v>0.43730985356969782</v>
      </c>
      <c r="L176">
        <f t="shared" si="202"/>
        <v>0.24240481012316853</v>
      </c>
      <c r="N176">
        <v>29</v>
      </c>
      <c r="O176">
        <f t="shared" si="212"/>
        <v>10.995949377415231</v>
      </c>
      <c r="P176">
        <f t="shared" si="203"/>
        <v>79.004050622584785</v>
      </c>
      <c r="R176">
        <f t="shared" si="214"/>
        <v>0.46972211485525861</v>
      </c>
      <c r="T176">
        <f t="shared" si="204"/>
        <v>-10.681558916572968</v>
      </c>
      <c r="V176">
        <f t="shared" si="205"/>
        <v>0</v>
      </c>
      <c r="Y176" s="41">
        <f t="shared" si="235"/>
        <v>0.5</v>
      </c>
      <c r="Z176" s="41">
        <f t="shared" si="216"/>
        <v>-0.43301270189221924</v>
      </c>
      <c r="AA176" s="41">
        <f t="shared" si="217"/>
        <v>0.24999999999999992</v>
      </c>
      <c r="AB176" s="42">
        <f t="shared" si="236"/>
        <v>-0.49999999999999989</v>
      </c>
      <c r="AC176" s="43">
        <f t="shared" si="218"/>
        <v>-0.4330127018922193</v>
      </c>
      <c r="AD176" s="43">
        <f t="shared" si="219"/>
        <v>0.24999999999999994</v>
      </c>
      <c r="AE176" s="41">
        <f t="shared" si="237"/>
        <v>0.5</v>
      </c>
      <c r="AF176" s="41">
        <f t="shared" si="220"/>
        <v>0.43301270189221924</v>
      </c>
      <c r="AG176" s="41">
        <f t="shared" si="221"/>
        <v>-0.24999999999999992</v>
      </c>
      <c r="AH176" s="43">
        <f t="shared" si="238"/>
        <v>0.49999999999999989</v>
      </c>
      <c r="AI176" s="43">
        <f t="shared" si="222"/>
        <v>-0.4330127018922193</v>
      </c>
      <c r="AJ176" s="43">
        <f t="shared" si="223"/>
        <v>0.24999999999999994</v>
      </c>
      <c r="AK176">
        <v>150</v>
      </c>
      <c r="AL176">
        <f t="shared" si="239"/>
        <v>10.519085628905557</v>
      </c>
      <c r="AM176">
        <f t="shared" si="240"/>
        <v>79.480914371094443</v>
      </c>
      <c r="AN176">
        <f t="shared" si="241"/>
        <v>-0.98245039772550968</v>
      </c>
      <c r="AO176">
        <f t="shared" si="224"/>
        <v>-0.1615345535999676</v>
      </c>
      <c r="AP176">
        <f t="shared" si="225"/>
        <v>9.32620180043673E-2</v>
      </c>
      <c r="AR176">
        <f t="shared" si="226"/>
        <v>-0.98245039772550968</v>
      </c>
      <c r="AS176">
        <f t="shared" si="227"/>
        <v>-0.1615345535999676</v>
      </c>
      <c r="AT176">
        <f t="shared" si="228"/>
        <v>9.32620180043673E-2</v>
      </c>
      <c r="AV176">
        <f t="shared" si="242"/>
        <v>-0.98245039772550968</v>
      </c>
      <c r="AW176">
        <f t="shared" si="243"/>
        <v>-0.1615345535999676</v>
      </c>
      <c r="AX176">
        <f t="shared" si="244"/>
        <v>9.32620180043673E-2</v>
      </c>
      <c r="AZ176">
        <f t="shared" si="245"/>
        <v>-0.98245039772550968</v>
      </c>
      <c r="BA176">
        <f t="shared" si="246"/>
        <v>-0.1615345535999676</v>
      </c>
      <c r="BB176">
        <f t="shared" si="247"/>
        <v>9.32620180043673E-2</v>
      </c>
      <c r="BD176">
        <f t="shared" si="229"/>
        <v>-0.98245039772550968</v>
      </c>
      <c r="BE176">
        <f t="shared" si="230"/>
        <v>-0.1615345535999676</v>
      </c>
      <c r="BF176">
        <f t="shared" si="231"/>
        <v>9.32620180043673E-2</v>
      </c>
      <c r="BH176">
        <f t="shared" si="248"/>
        <v>-0.98245039772550968</v>
      </c>
      <c r="BI176">
        <f t="shared" si="249"/>
        <v>-0.1615345535999676</v>
      </c>
      <c r="BJ176">
        <f t="shared" si="250"/>
        <v>9.32620180043673E-2</v>
      </c>
      <c r="BL176">
        <f t="shared" si="251"/>
        <v>0.98245039772550968</v>
      </c>
      <c r="BM176">
        <f t="shared" si="252"/>
        <v>0.1615345535999676</v>
      </c>
      <c r="BN176">
        <f t="shared" si="253"/>
        <v>9.32620180043673E-2</v>
      </c>
    </row>
    <row r="177" spans="1:66">
      <c r="A177">
        <f t="shared" si="208"/>
        <v>0.5</v>
      </c>
      <c r="B177">
        <f t="shared" si="195"/>
        <v>0.43301270189221924</v>
      </c>
      <c r="C177">
        <f t="shared" si="196"/>
        <v>0.24999999999999992</v>
      </c>
      <c r="D177">
        <f t="shared" si="209"/>
        <v>-0.49999999999999989</v>
      </c>
      <c r="E177">
        <f t="shared" si="197"/>
        <v>0.4330127018922193</v>
      </c>
      <c r="F177">
        <f t="shared" si="198"/>
        <v>0.24999999999999994</v>
      </c>
      <c r="G177">
        <f t="shared" si="210"/>
        <v>0.5</v>
      </c>
      <c r="H177">
        <f t="shared" si="199"/>
        <v>-0.43301270189221924</v>
      </c>
      <c r="I177">
        <f t="shared" si="200"/>
        <v>-0.24999999999999992</v>
      </c>
      <c r="J177">
        <f t="shared" si="211"/>
        <v>0.49999999999999989</v>
      </c>
      <c r="K177">
        <f t="shared" si="201"/>
        <v>0.4330127018922193</v>
      </c>
      <c r="L177">
        <f t="shared" si="202"/>
        <v>0.24999999999999994</v>
      </c>
      <c r="N177">
        <v>30</v>
      </c>
      <c r="O177">
        <f t="shared" si="212"/>
        <v>10.519085628905557</v>
      </c>
      <c r="P177">
        <f t="shared" si="203"/>
        <v>79.480914371094428</v>
      </c>
      <c r="R177">
        <f t="shared" si="214"/>
        <v>0.47686374850964341</v>
      </c>
      <c r="T177">
        <f t="shared" si="204"/>
        <v>-10.204695168063324</v>
      </c>
      <c r="V177">
        <f t="shared" si="205"/>
        <v>0</v>
      </c>
      <c r="Y177" s="41">
        <f t="shared" si="235"/>
        <v>0.5</v>
      </c>
      <c r="Z177" s="41">
        <f t="shared" si="216"/>
        <v>-0.46984631039295405</v>
      </c>
      <c r="AA177" s="41">
        <f t="shared" si="217"/>
        <v>0.17101007166283441</v>
      </c>
      <c r="AB177" s="42">
        <f t="shared" si="236"/>
        <v>-0.49999999999999989</v>
      </c>
      <c r="AC177" s="43">
        <f t="shared" si="218"/>
        <v>-0.4698463103929541</v>
      </c>
      <c r="AD177" s="43">
        <f t="shared" si="219"/>
        <v>0.17101007166283444</v>
      </c>
      <c r="AE177" s="41">
        <f t="shared" si="237"/>
        <v>0.5</v>
      </c>
      <c r="AF177" s="41">
        <f t="shared" si="220"/>
        <v>0.46984631039295405</v>
      </c>
      <c r="AG177" s="41">
        <f t="shared" si="221"/>
        <v>-0.17101007166283441</v>
      </c>
      <c r="AH177" s="43">
        <f t="shared" si="238"/>
        <v>0.49999999999999989</v>
      </c>
      <c r="AI177" s="43">
        <f t="shared" si="222"/>
        <v>-0.4698463103929541</v>
      </c>
      <c r="AJ177" s="43">
        <f t="shared" si="223"/>
        <v>0.17101007166283444</v>
      </c>
      <c r="AK177">
        <v>160</v>
      </c>
      <c r="AL177">
        <f t="shared" si="239"/>
        <v>15.003801153004934</v>
      </c>
      <c r="AM177">
        <f t="shared" si="240"/>
        <v>74.996198846995071</v>
      </c>
      <c r="AN177">
        <f t="shared" si="241"/>
        <v>-0.96339687683745578</v>
      </c>
      <c r="AO177">
        <f t="shared" si="224"/>
        <v>-0.25191204642438236</v>
      </c>
      <c r="AP177">
        <f t="shared" si="225"/>
        <v>9.1688486551560949E-2</v>
      </c>
      <c r="AR177">
        <f t="shared" si="226"/>
        <v>-0.96339687683745578</v>
      </c>
      <c r="AS177">
        <f t="shared" si="227"/>
        <v>-0.25191204642438236</v>
      </c>
      <c r="AT177">
        <f t="shared" si="228"/>
        <v>9.1688486551560949E-2</v>
      </c>
      <c r="AV177">
        <f t="shared" si="242"/>
        <v>-0.96339687683745578</v>
      </c>
      <c r="AW177">
        <f t="shared" si="243"/>
        <v>-0.25191204642438236</v>
      </c>
      <c r="AX177">
        <f t="shared" si="244"/>
        <v>9.1688486551560949E-2</v>
      </c>
      <c r="AZ177">
        <f t="shared" si="245"/>
        <v>-0.96339687683745578</v>
      </c>
      <c r="BA177">
        <f t="shared" si="246"/>
        <v>-0.25191204642438236</v>
      </c>
      <c r="BB177">
        <f t="shared" si="247"/>
        <v>9.1688486551560949E-2</v>
      </c>
      <c r="BD177">
        <f t="shared" si="229"/>
        <v>-0.96339687683745578</v>
      </c>
      <c r="BE177">
        <f t="shared" si="230"/>
        <v>-0.25191204642438236</v>
      </c>
      <c r="BF177">
        <f t="shared" si="231"/>
        <v>9.1688486551560949E-2</v>
      </c>
      <c r="BH177">
        <f t="shared" si="248"/>
        <v>-0.96339687683745578</v>
      </c>
      <c r="BI177">
        <f t="shared" si="249"/>
        <v>-0.25191204642438236</v>
      </c>
      <c r="BJ177">
        <f t="shared" si="250"/>
        <v>9.1688486551560949E-2</v>
      </c>
      <c r="BL177">
        <f t="shared" si="251"/>
        <v>0.96339687683745578</v>
      </c>
      <c r="BM177">
        <f t="shared" si="252"/>
        <v>0.25191204642438236</v>
      </c>
      <c r="BN177">
        <f t="shared" si="253"/>
        <v>9.1688486551560949E-2</v>
      </c>
    </row>
    <row r="178" spans="1:66">
      <c r="A178">
        <f t="shared" si="208"/>
        <v>0.5</v>
      </c>
      <c r="B178">
        <f t="shared" si="195"/>
        <v>0.42858365035105611</v>
      </c>
      <c r="C178">
        <f t="shared" si="196"/>
        <v>0.25751903745502708</v>
      </c>
      <c r="D178">
        <f t="shared" si="209"/>
        <v>-0.49999999999999989</v>
      </c>
      <c r="E178">
        <f t="shared" si="197"/>
        <v>0.42858365035105617</v>
      </c>
      <c r="F178">
        <f t="shared" si="198"/>
        <v>0.25751903745502708</v>
      </c>
      <c r="G178">
        <f t="shared" si="210"/>
        <v>0.5</v>
      </c>
      <c r="H178">
        <f t="shared" si="199"/>
        <v>-0.42858365035105611</v>
      </c>
      <c r="I178">
        <f t="shared" si="200"/>
        <v>-0.25751903745502708</v>
      </c>
      <c r="J178">
        <f t="shared" si="211"/>
        <v>0.49999999999999989</v>
      </c>
      <c r="K178">
        <f t="shared" si="201"/>
        <v>0.42858365035105617</v>
      </c>
      <c r="L178">
        <f t="shared" si="202"/>
        <v>0.25751903745502708</v>
      </c>
      <c r="N178">
        <v>31</v>
      </c>
      <c r="O178">
        <f t="shared" si="212"/>
        <v>10.034739870198569</v>
      </c>
      <c r="P178">
        <f t="shared" si="203"/>
        <v>79.965260129801436</v>
      </c>
      <c r="R178">
        <f t="shared" si="214"/>
        <v>0.48434575870700769</v>
      </c>
      <c r="T178">
        <f t="shared" si="204"/>
        <v>-9.7203494093563165</v>
      </c>
      <c r="V178">
        <f t="shared" si="205"/>
        <v>0</v>
      </c>
      <c r="Y178" s="41">
        <f t="shared" si="235"/>
        <v>0.5</v>
      </c>
      <c r="Z178" s="41">
        <f t="shared" si="216"/>
        <v>-0.49240387650610395</v>
      </c>
      <c r="AA178" s="41">
        <f t="shared" si="217"/>
        <v>8.6824088833465124E-2</v>
      </c>
      <c r="AB178" s="42">
        <f t="shared" si="236"/>
        <v>-0.49999999999999989</v>
      </c>
      <c r="AC178" s="43">
        <f t="shared" si="218"/>
        <v>-0.49240387650610401</v>
      </c>
      <c r="AD178" s="43">
        <f t="shared" si="219"/>
        <v>8.6824088833465138E-2</v>
      </c>
      <c r="AE178" s="41">
        <f t="shared" si="237"/>
        <v>0.5</v>
      </c>
      <c r="AF178" s="41">
        <f t="shared" si="220"/>
        <v>0.49240387650610395</v>
      </c>
      <c r="AG178" s="41">
        <f t="shared" si="221"/>
        <v>-8.6824088833465124E-2</v>
      </c>
      <c r="AH178" s="43">
        <f t="shared" si="238"/>
        <v>0.49999999999999989</v>
      </c>
      <c r="AI178" s="43">
        <f t="shared" si="222"/>
        <v>-0.49240387650610401</v>
      </c>
      <c r="AJ178" s="43">
        <f t="shared" si="223"/>
        <v>8.6824088833465138E-2</v>
      </c>
      <c r="AK178">
        <v>170</v>
      </c>
      <c r="AL178">
        <f t="shared" si="239"/>
        <v>19.021080703883005</v>
      </c>
      <c r="AM178">
        <f t="shared" si="240"/>
        <v>70.978919296116999</v>
      </c>
      <c r="AN178">
        <f t="shared" si="241"/>
        <v>-0.94234983075993217</v>
      </c>
      <c r="AO178">
        <f t="shared" si="224"/>
        <v>-0.32954557029776338</v>
      </c>
      <c r="AP178">
        <f t="shared" si="225"/>
        <v>5.8107775416453789E-2</v>
      </c>
      <c r="AR178">
        <f t="shared" si="226"/>
        <v>-0.94234983075993217</v>
      </c>
      <c r="AS178">
        <f t="shared" si="227"/>
        <v>-0.32954557029776338</v>
      </c>
      <c r="AT178">
        <f t="shared" si="228"/>
        <v>5.8107775416453789E-2</v>
      </c>
      <c r="AV178">
        <f t="shared" si="242"/>
        <v>-0.94234983075993217</v>
      </c>
      <c r="AW178">
        <f t="shared" si="243"/>
        <v>-0.32954557029776338</v>
      </c>
      <c r="AX178">
        <f t="shared" si="244"/>
        <v>5.8107775416453789E-2</v>
      </c>
      <c r="AZ178">
        <f t="shared" si="245"/>
        <v>-0.94234983075993217</v>
      </c>
      <c r="BA178">
        <f t="shared" si="246"/>
        <v>-0.32954557029776338</v>
      </c>
      <c r="BB178">
        <f t="shared" si="247"/>
        <v>5.8107775416453789E-2</v>
      </c>
      <c r="BD178">
        <f t="shared" si="229"/>
        <v>-0.94234983075993217</v>
      </c>
      <c r="BE178">
        <f t="shared" si="230"/>
        <v>-0.32954557029776338</v>
      </c>
      <c r="BF178">
        <f t="shared" si="231"/>
        <v>5.8107775416453789E-2</v>
      </c>
      <c r="BH178">
        <f t="shared" si="248"/>
        <v>-0.94234983075993217</v>
      </c>
      <c r="BI178">
        <f t="shared" si="249"/>
        <v>-0.32954557029776338</v>
      </c>
      <c r="BJ178">
        <f t="shared" si="250"/>
        <v>5.8107775416453789E-2</v>
      </c>
      <c r="BL178">
        <f t="shared" si="251"/>
        <v>0.94234983075993217</v>
      </c>
      <c r="BM178">
        <f t="shared" si="252"/>
        <v>0.32954557029776338</v>
      </c>
      <c r="BN178">
        <f t="shared" si="253"/>
        <v>5.8107775416453789E-2</v>
      </c>
    </row>
    <row r="179" spans="1:66">
      <c r="A179">
        <f t="shared" si="208"/>
        <v>0.5</v>
      </c>
      <c r="B179">
        <f t="shared" ref="B179:B210" si="254">((1/(SQRT(2)))*(COS(RADIANS(N179))))*(SIN(RADIANS(45)))</f>
        <v>0.42402404807821287</v>
      </c>
      <c r="C179">
        <f t="shared" ref="C179:C210" si="255">((1/(SQRT(2)))*(SIN(RADIANS(N179))))*(SIN(RADIANS(45)))</f>
        <v>0.26495963211660239</v>
      </c>
      <c r="D179">
        <f t="shared" si="209"/>
        <v>-0.49999999999999989</v>
      </c>
      <c r="E179">
        <f t="shared" ref="E179:E210" si="256">((1/(SQRT(2)))*(COS(RADIANS(N179))))*(COS(RADIANS(45)))</f>
        <v>0.42402404807821292</v>
      </c>
      <c r="F179">
        <f t="shared" ref="F179:F210" si="257">(((1/(SQRT(2)))*(SIN(RADIANS(N179))))*(COS(RADIANS(45))))</f>
        <v>0.26495963211660245</v>
      </c>
      <c r="G179">
        <f t="shared" si="210"/>
        <v>0.5</v>
      </c>
      <c r="H179">
        <f t="shared" ref="H179:H210" si="258">((1/(SQRT(2)))*(COS(RADIANS(N179))))*(SIN(RADIANS(-45)))</f>
        <v>-0.42402404807821287</v>
      </c>
      <c r="I179">
        <f t="shared" ref="I179:I210" si="259">((1/(SQRT(2)))*(SIN(RADIANS(N179))))*(SIN(RADIANS(-45)))</f>
        <v>-0.26495963211660239</v>
      </c>
      <c r="J179">
        <f t="shared" si="211"/>
        <v>0.49999999999999989</v>
      </c>
      <c r="K179">
        <f t="shared" ref="K179:K210" si="260">((1/(SQRT(2)))*(COS(RADIANS(N179))))*(COS(RADIANS(-45)))</f>
        <v>0.42402404807821292</v>
      </c>
      <c r="L179">
        <f t="shared" ref="L179:L210" si="261">(((1/(SQRT(2)))*(SIN(RADIANS(N179))))*(COS(RADIANS(-45))))</f>
        <v>0.26495963211660245</v>
      </c>
      <c r="N179">
        <v>32</v>
      </c>
      <c r="O179">
        <f t="shared" ref="O179:O210" si="262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-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9.5425634023686765</v>
      </c>
      <c r="P179">
        <f t="shared" ref="P179:P210" si="263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80.457436597631329</v>
      </c>
      <c r="R179">
        <f t="shared" si="214"/>
        <v>0.49217646782989277</v>
      </c>
      <c r="T179">
        <f t="shared" ref="T179:T210" si="264">(P179-$V$330)</f>
        <v>-9.2281729415264238</v>
      </c>
      <c r="V179">
        <f t="shared" ref="V179:V210" si="265">IF(T179=0,N179,0)</f>
        <v>0</v>
      </c>
      <c r="Y179" s="41">
        <f t="shared" si="235"/>
        <v>0.5</v>
      </c>
      <c r="Z179" s="41">
        <f t="shared" si="216"/>
        <v>-0.49999999999999983</v>
      </c>
      <c r="AA179" s="41">
        <f t="shared" si="217"/>
        <v>8.7266463557342575E-9</v>
      </c>
      <c r="AB179" s="42">
        <f t="shared" si="236"/>
        <v>-0.49999999999999989</v>
      </c>
      <c r="AC179" s="43">
        <f t="shared" si="218"/>
        <v>-0.49999999999999989</v>
      </c>
      <c r="AD179" s="43">
        <f t="shared" si="219"/>
        <v>8.7266463557342591E-9</v>
      </c>
      <c r="AE179" s="41">
        <f t="shared" si="237"/>
        <v>0.5</v>
      </c>
      <c r="AF179" s="41">
        <f t="shared" si="220"/>
        <v>0.49999999999999983</v>
      </c>
      <c r="AG179" s="41">
        <f t="shared" si="221"/>
        <v>-8.7266463557342575E-9</v>
      </c>
      <c r="AH179" s="43">
        <f t="shared" si="238"/>
        <v>0.49999999999999989</v>
      </c>
      <c r="AI179" s="43">
        <f t="shared" si="222"/>
        <v>-0.49999999999999989</v>
      </c>
      <c r="AJ179" s="43">
        <f t="shared" si="223"/>
        <v>8.7266463557342591E-9</v>
      </c>
      <c r="AK179">
        <v>180</v>
      </c>
      <c r="AL179">
        <f t="shared" si="239"/>
        <v>22.73878385791372</v>
      </c>
      <c r="AM179">
        <f t="shared" si="240"/>
        <v>67.261216142086283</v>
      </c>
      <c r="AN179">
        <f t="shared" si="241"/>
        <v>-0.92554050401756638</v>
      </c>
      <c r="AO179">
        <f t="shared" si="224"/>
        <v>-0.37864861735243288</v>
      </c>
      <c r="AP179">
        <f t="shared" si="225"/>
        <v>6.6086651534448497E-9</v>
      </c>
      <c r="AR179">
        <f t="shared" si="226"/>
        <v>-0.92554050401756638</v>
      </c>
      <c r="AS179">
        <f t="shared" si="227"/>
        <v>-0.37864861735243288</v>
      </c>
      <c r="AT179">
        <f t="shared" si="228"/>
        <v>6.6086651534448497E-9</v>
      </c>
      <c r="AV179">
        <f t="shared" si="242"/>
        <v>-0.92554050401756638</v>
      </c>
      <c r="AW179">
        <f t="shared" si="243"/>
        <v>-0.37864861735243288</v>
      </c>
      <c r="AX179">
        <f t="shared" si="244"/>
        <v>6.6086651534448497E-9</v>
      </c>
      <c r="AZ179">
        <f t="shared" si="245"/>
        <v>-0.92554050401756638</v>
      </c>
      <c r="BA179">
        <f t="shared" si="246"/>
        <v>-0.37864861735243288</v>
      </c>
      <c r="BB179">
        <f t="shared" si="247"/>
        <v>6.6086651534448497E-9</v>
      </c>
      <c r="BD179">
        <f t="shared" si="229"/>
        <v>-0.92554050401756638</v>
      </c>
      <c r="BE179">
        <f t="shared" si="230"/>
        <v>-0.37864861735243288</v>
      </c>
      <c r="BF179">
        <f t="shared" si="231"/>
        <v>6.6086651534448497E-9</v>
      </c>
      <c r="BH179">
        <f t="shared" si="248"/>
        <v>-0.92554050401756638</v>
      </c>
      <c r="BI179">
        <f t="shared" si="249"/>
        <v>-0.37864861735243288</v>
      </c>
      <c r="BJ179">
        <f t="shared" si="250"/>
        <v>6.6086651534448497E-9</v>
      </c>
      <c r="BL179">
        <f t="shared" si="251"/>
        <v>0.92554050401756638</v>
      </c>
      <c r="BM179">
        <f t="shared" si="252"/>
        <v>0.37864861735243288</v>
      </c>
      <c r="BN179">
        <f t="shared" si="253"/>
        <v>6.6086651534448497E-9</v>
      </c>
    </row>
    <row r="180" spans="1:66">
      <c r="A180">
        <f t="shared" si="208"/>
        <v>0.5</v>
      </c>
      <c r="B180">
        <f t="shared" si="254"/>
        <v>0.41933528397271191</v>
      </c>
      <c r="C180">
        <f t="shared" si="255"/>
        <v>0.27231951750751349</v>
      </c>
      <c r="D180">
        <f t="shared" si="209"/>
        <v>-0.49999999999999989</v>
      </c>
      <c r="E180">
        <f t="shared" si="256"/>
        <v>0.41933528397271203</v>
      </c>
      <c r="F180">
        <f t="shared" si="257"/>
        <v>0.27231951750751354</v>
      </c>
      <c r="G180">
        <f t="shared" si="210"/>
        <v>0.5</v>
      </c>
      <c r="H180">
        <f t="shared" si="258"/>
        <v>-0.41933528397271191</v>
      </c>
      <c r="I180">
        <f t="shared" si="259"/>
        <v>-0.27231951750751349</v>
      </c>
      <c r="J180">
        <f t="shared" si="211"/>
        <v>0.49999999999999989</v>
      </c>
      <c r="K180">
        <f t="shared" si="260"/>
        <v>0.41933528397271203</v>
      </c>
      <c r="L180">
        <f t="shared" si="261"/>
        <v>0.27231951750751354</v>
      </c>
      <c r="N180">
        <v>33</v>
      </c>
      <c r="O180">
        <f t="shared" si="262"/>
        <v>9.0422003843476357</v>
      </c>
      <c r="P180">
        <f t="shared" si="263"/>
        <v>80.957799615652362</v>
      </c>
      <c r="R180">
        <f t="shared" si="214"/>
        <v>0.50036301802103367</v>
      </c>
      <c r="T180">
        <f t="shared" si="264"/>
        <v>-8.7278099235053901</v>
      </c>
      <c r="V180">
        <f t="shared" si="265"/>
        <v>0</v>
      </c>
      <c r="Y180" t="s">
        <v>49</v>
      </c>
      <c r="AA180" t="s">
        <v>103</v>
      </c>
      <c r="AB180" t="s">
        <v>101</v>
      </c>
      <c r="AC180" t="s">
        <v>102</v>
      </c>
      <c r="AD180" s="48"/>
      <c r="AE180" t="s">
        <v>184</v>
      </c>
    </row>
    <row r="181" spans="1:66">
      <c r="A181">
        <f t="shared" si="208"/>
        <v>0.5</v>
      </c>
      <c r="B181">
        <f t="shared" si="254"/>
        <v>0.41451878627752076</v>
      </c>
      <c r="C181">
        <f t="shared" si="255"/>
        <v>0.2795964517353734</v>
      </c>
      <c r="D181">
        <f t="shared" si="209"/>
        <v>-0.49999999999999989</v>
      </c>
      <c r="E181">
        <f t="shared" si="256"/>
        <v>0.41451878627752081</v>
      </c>
      <c r="F181">
        <f t="shared" si="257"/>
        <v>0.27959645173537345</v>
      </c>
      <c r="G181">
        <f t="shared" si="210"/>
        <v>0.5</v>
      </c>
      <c r="H181">
        <f t="shared" si="258"/>
        <v>-0.41451878627752076</v>
      </c>
      <c r="I181">
        <f t="shared" si="259"/>
        <v>-0.2795964517353734</v>
      </c>
      <c r="J181">
        <f t="shared" si="211"/>
        <v>0.49999999999999989</v>
      </c>
      <c r="K181">
        <f t="shared" si="260"/>
        <v>0.41451878627752081</v>
      </c>
      <c r="L181">
        <f t="shared" si="261"/>
        <v>0.27959645173537345</v>
      </c>
      <c r="N181">
        <v>34</v>
      </c>
      <c r="O181">
        <f t="shared" si="262"/>
        <v>8.5332892240711455</v>
      </c>
      <c r="P181">
        <f t="shared" si="263"/>
        <v>81.466710775928846</v>
      </c>
      <c r="R181">
        <f t="shared" si="214"/>
        <v>0.50891116027648309</v>
      </c>
      <c r="T181">
        <f t="shared" si="264"/>
        <v>-8.218898763228907</v>
      </c>
      <c r="V181">
        <f t="shared" si="265"/>
        <v>0</v>
      </c>
      <c r="Y181" s="117">
        <f>IF(B2&lt;180,180+B2-$F$2,B2-$F$2)</f>
        <v>22.25</v>
      </c>
      <c r="AA181" s="2">
        <f>IF(C2&gt;90,180-C2,C2)</f>
        <v>22.25</v>
      </c>
      <c r="AB181" s="2">
        <f t="shared" ref="AB181:AB199" si="266">90-AL161</f>
        <v>67.261215779118771</v>
      </c>
      <c r="AC181" s="2">
        <f t="shared" ref="AC181:AC199" si="267">IF(ABS(AA181-AL161)&gt;ABS(AB181-AA181),AB181,AL161)</f>
        <v>22.738784220881229</v>
      </c>
      <c r="AD181" s="2"/>
      <c r="AE181" s="2">
        <f t="shared" ref="AE181:AE199" si="268">IF((ABS(((SUM($AG$201:$AG$219))-(SUM($AB$201:$AB$219)))))&gt;(ABS(((SUM($AJ$201:$AJ$219))-(SUM($AB$201:$AB$219))))),AJ201,AG201)</f>
        <v>67.261215779118771</v>
      </c>
      <c r="AF181">
        <f t="shared" ref="AF181:AF199" si="269">C2-AE181</f>
        <v>-45.011215779118771</v>
      </c>
      <c r="AG181" s="118">
        <f t="shared" ref="AG181:AG199" si="270">IF(ABS(AF181)&gt;45,AE181-90,AE181)</f>
        <v>-22.738784220881229</v>
      </c>
      <c r="AM181" s="117"/>
      <c r="AN181">
        <f>COS(RADIANS(D2+90))</f>
        <v>-0.38653043129168979</v>
      </c>
      <c r="AO181">
        <f t="shared" ref="AO181:AO199" si="271">(SIN(RADIANS(D2+90)))*(COS(RADIANS(A2)))</f>
        <v>0.92227665355112409</v>
      </c>
      <c r="AP181">
        <f t="shared" ref="AP181:AP199" si="272">(SIN(RADIANS(D2+90)))*(SIN(RADIANS(A2)))</f>
        <v>1.6096764218742169E-10</v>
      </c>
      <c r="AR181">
        <f t="shared" ref="AR181:AR199" si="273">IF(AP181&lt;0,-AN181,AN181)</f>
        <v>-0.38653043129168979</v>
      </c>
      <c r="AS181">
        <f t="shared" ref="AS181:AS199" si="274">IF(AP181&lt;0,-AO181,AO181)</f>
        <v>0.92227665355112409</v>
      </c>
      <c r="AT181">
        <f t="shared" ref="AT181:AT199" si="275">IF(AP181&lt;0,-AP181,AP181)</f>
        <v>1.6096764218742169E-10</v>
      </c>
      <c r="AV181">
        <f>AR181</f>
        <v>-0.38653043129168979</v>
      </c>
      <c r="AW181">
        <f t="shared" si="243"/>
        <v>0.92227665355112409</v>
      </c>
      <c r="AX181">
        <f t="shared" si="244"/>
        <v>1.6096764218742169E-10</v>
      </c>
      <c r="AZ181">
        <f>IF(OR($F$13="CCW",$F$13="CW"),AV181,"?")</f>
        <v>-0.38653043129168979</v>
      </c>
      <c r="BA181">
        <f t="shared" si="246"/>
        <v>0.92227665355112409</v>
      </c>
      <c r="BB181">
        <f t="shared" si="247"/>
        <v>1.6096764218742169E-10</v>
      </c>
      <c r="BD181">
        <f t="shared" ref="BD181:BD199" si="276">IF($F$13="CW",-AZ181,AZ181)</f>
        <v>-0.38653043129168979</v>
      </c>
      <c r="BE181">
        <f t="shared" ref="BE181:BE199" si="277">IF($F$13="CW",BA181,BA181)</f>
        <v>0.92227665355112409</v>
      </c>
      <c r="BF181">
        <f t="shared" ref="BF181:BF199" si="278">IF($F$13="CW",BB181,BB181)</f>
        <v>1.6096764218742169E-10</v>
      </c>
      <c r="BH181">
        <f>IF(OR($K$13="CW",$K$13="CCW"),BD181,"?")</f>
        <v>-0.38653043129168979</v>
      </c>
      <c r="BI181">
        <f t="shared" si="249"/>
        <v>0.92227665355112409</v>
      </c>
      <c r="BJ181">
        <f t="shared" si="250"/>
        <v>1.6096764218742169E-10</v>
      </c>
      <c r="BL181">
        <f>IF($K$13="CCW",-BH181,BH181)</f>
        <v>0.38653043129168979</v>
      </c>
      <c r="BM181">
        <f t="shared" si="252"/>
        <v>-0.92227665355112409</v>
      </c>
      <c r="BN181">
        <f t="shared" si="253"/>
        <v>1.6096764218742169E-10</v>
      </c>
    </row>
    <row r="182" spans="1:66">
      <c r="A182">
        <f t="shared" si="208"/>
        <v>0.5</v>
      </c>
      <c r="B182">
        <f t="shared" si="254"/>
        <v>0.40957602214449579</v>
      </c>
      <c r="C182">
        <f t="shared" si="255"/>
        <v>0.28678821817552297</v>
      </c>
      <c r="D182">
        <f t="shared" si="209"/>
        <v>-0.49999999999999989</v>
      </c>
      <c r="E182">
        <f t="shared" si="256"/>
        <v>0.40957602214449584</v>
      </c>
      <c r="F182">
        <f t="shared" si="257"/>
        <v>0.28678821817552302</v>
      </c>
      <c r="G182">
        <f t="shared" si="210"/>
        <v>0.5</v>
      </c>
      <c r="H182">
        <f t="shared" si="258"/>
        <v>-0.40957602214449579</v>
      </c>
      <c r="I182">
        <f t="shared" si="259"/>
        <v>-0.28678821817552297</v>
      </c>
      <c r="J182">
        <f t="shared" si="211"/>
        <v>0.49999999999999989</v>
      </c>
      <c r="K182">
        <f t="shared" si="260"/>
        <v>0.40957602214449584</v>
      </c>
      <c r="L182">
        <f t="shared" si="261"/>
        <v>0.28678821817552302</v>
      </c>
      <c r="N182">
        <v>35</v>
      </c>
      <c r="O182">
        <f t="shared" si="262"/>
        <v>8.0154642050533056</v>
      </c>
      <c r="P182">
        <f t="shared" si="263"/>
        <v>81.984535794946694</v>
      </c>
      <c r="R182">
        <f t="shared" si="214"/>
        <v>0.51782501901784883</v>
      </c>
      <c r="T182">
        <f t="shared" si="264"/>
        <v>-7.7010737442110582</v>
      </c>
      <c r="V182">
        <f t="shared" si="265"/>
        <v>0</v>
      </c>
      <c r="Y182" s="117">
        <f t="shared" ref="Y182:Y199" si="279">IF(B3&lt;180,180+B3-$F$2,B3-$F$2)</f>
        <v>25.849999999999994</v>
      </c>
      <c r="AA182" s="2">
        <f t="shared" ref="AA182:AA199" si="280">IF(C3&gt;90,180-C3,C3)</f>
        <v>25.849999999999994</v>
      </c>
      <c r="AB182" s="2">
        <f t="shared" si="266"/>
        <v>63.792261143053864</v>
      </c>
      <c r="AC182" s="2">
        <f t="shared" si="267"/>
        <v>26.20773885694614</v>
      </c>
      <c r="AD182" s="2"/>
      <c r="AE182" s="2">
        <f t="shared" si="268"/>
        <v>63.79226114305385</v>
      </c>
      <c r="AF182">
        <f t="shared" si="269"/>
        <v>-37.942261143053855</v>
      </c>
      <c r="AG182" s="118">
        <f t="shared" si="270"/>
        <v>63.79226114305385</v>
      </c>
      <c r="AM182" s="117"/>
      <c r="AN182">
        <f t="shared" ref="AN182:AN199" si="281">COS(RADIANS(D3+90))</f>
        <v>-0.44162704013672566</v>
      </c>
      <c r="AO182">
        <f t="shared" si="271"/>
        <v>0.88356826326960569</v>
      </c>
      <c r="AP182">
        <f t="shared" si="272"/>
        <v>0.15579692411215165</v>
      </c>
      <c r="AR182">
        <f t="shared" si="273"/>
        <v>-0.44162704013672566</v>
      </c>
      <c r="AS182">
        <f t="shared" si="274"/>
        <v>0.88356826326960569</v>
      </c>
      <c r="AT182">
        <f t="shared" si="275"/>
        <v>0.15579692411215165</v>
      </c>
      <c r="AV182">
        <f t="shared" si="242"/>
        <v>-0.44162704013672566</v>
      </c>
      <c r="AW182">
        <f t="shared" si="243"/>
        <v>0.88356826326960569</v>
      </c>
      <c r="AX182">
        <f t="shared" si="244"/>
        <v>0.15579692411215165</v>
      </c>
      <c r="AZ182">
        <f t="shared" si="245"/>
        <v>-0.44162704013672566</v>
      </c>
      <c r="BA182">
        <f t="shared" si="246"/>
        <v>0.88356826326960569</v>
      </c>
      <c r="BB182">
        <f t="shared" si="247"/>
        <v>0.15579692411215165</v>
      </c>
      <c r="BD182">
        <f t="shared" si="276"/>
        <v>-0.44162704013672566</v>
      </c>
      <c r="BE182">
        <f t="shared" si="277"/>
        <v>0.88356826326960569</v>
      </c>
      <c r="BF182">
        <f t="shared" si="278"/>
        <v>0.15579692411215165</v>
      </c>
      <c r="BH182">
        <f t="shared" si="248"/>
        <v>-0.44162704013672566</v>
      </c>
      <c r="BI182">
        <f t="shared" si="249"/>
        <v>0.88356826326960569</v>
      </c>
      <c r="BJ182">
        <f t="shared" si="250"/>
        <v>0.15579692411215165</v>
      </c>
      <c r="BL182">
        <f t="shared" si="251"/>
        <v>0.44162704013672566</v>
      </c>
      <c r="BM182">
        <f t="shared" si="252"/>
        <v>-0.88356826326960569</v>
      </c>
      <c r="BN182">
        <f t="shared" si="253"/>
        <v>0.15579692411215165</v>
      </c>
    </row>
    <row r="183" spans="1:66">
      <c r="A183">
        <f t="shared" si="208"/>
        <v>0.5</v>
      </c>
      <c r="B183">
        <f t="shared" si="254"/>
        <v>0.40450849718747367</v>
      </c>
      <c r="C183">
        <f t="shared" si="255"/>
        <v>0.29389262614623651</v>
      </c>
      <c r="D183">
        <f t="shared" si="209"/>
        <v>-0.49999999999999989</v>
      </c>
      <c r="E183">
        <f t="shared" si="256"/>
        <v>0.40450849718747373</v>
      </c>
      <c r="F183">
        <f t="shared" si="257"/>
        <v>0.29389262614623657</v>
      </c>
      <c r="G183">
        <f t="shared" si="210"/>
        <v>0.5</v>
      </c>
      <c r="H183">
        <f t="shared" si="258"/>
        <v>-0.40450849718747367</v>
      </c>
      <c r="I183">
        <f t="shared" si="259"/>
        <v>-0.29389262614623651</v>
      </c>
      <c r="J183">
        <f t="shared" si="211"/>
        <v>0.49999999999999989</v>
      </c>
      <c r="K183">
        <f t="shared" si="260"/>
        <v>0.40450849718747373</v>
      </c>
      <c r="L183">
        <f t="shared" si="261"/>
        <v>0.29389262614623657</v>
      </c>
      <c r="N183">
        <v>36</v>
      </c>
      <c r="O183">
        <f t="shared" si="262"/>
        <v>7.4883573740575455</v>
      </c>
      <c r="P183">
        <f t="shared" si="263"/>
        <v>82.511642625942457</v>
      </c>
      <c r="R183">
        <f t="shared" si="214"/>
        <v>0.52710683099576272</v>
      </c>
      <c r="T183">
        <f t="shared" si="264"/>
        <v>-7.1739669132152954</v>
      </c>
      <c r="V183">
        <f t="shared" si="265"/>
        <v>0</v>
      </c>
      <c r="Y183" s="117">
        <f t="shared" si="279"/>
        <v>29.149999999999977</v>
      </c>
      <c r="AA183" s="2">
        <f t="shared" si="280"/>
        <v>29.149999999999977</v>
      </c>
      <c r="AB183" s="2">
        <f t="shared" si="266"/>
        <v>60.61780777269631</v>
      </c>
      <c r="AC183" s="2">
        <f t="shared" si="267"/>
        <v>29.38219222730369</v>
      </c>
      <c r="AD183" s="2"/>
      <c r="AE183" s="2">
        <f t="shared" si="268"/>
        <v>60.617807772696324</v>
      </c>
      <c r="AF183">
        <f t="shared" si="269"/>
        <v>-31.467807772696347</v>
      </c>
      <c r="AG183" s="118">
        <f t="shared" si="270"/>
        <v>60.617807772696324</v>
      </c>
      <c r="AM183" s="117"/>
      <c r="AN183">
        <f t="shared" si="281"/>
        <v>-0.4906329529399312</v>
      </c>
      <c r="AO183">
        <f t="shared" si="271"/>
        <v>0.81881652347606804</v>
      </c>
      <c r="AP183">
        <f t="shared" si="272"/>
        <v>0.29802484187062184</v>
      </c>
      <c r="AR183">
        <f t="shared" si="273"/>
        <v>-0.4906329529399312</v>
      </c>
      <c r="AS183">
        <f t="shared" si="274"/>
        <v>0.81881652347606804</v>
      </c>
      <c r="AT183">
        <f t="shared" si="275"/>
        <v>0.29802484187062184</v>
      </c>
      <c r="AV183">
        <f t="shared" si="242"/>
        <v>-0.4906329529399312</v>
      </c>
      <c r="AW183">
        <f t="shared" si="243"/>
        <v>0.81881652347606804</v>
      </c>
      <c r="AX183">
        <f t="shared" si="244"/>
        <v>0.29802484187062184</v>
      </c>
      <c r="AZ183">
        <f t="shared" si="245"/>
        <v>-0.4906329529399312</v>
      </c>
      <c r="BA183">
        <f t="shared" si="246"/>
        <v>0.81881652347606804</v>
      </c>
      <c r="BB183">
        <f t="shared" si="247"/>
        <v>0.29802484187062184</v>
      </c>
      <c r="BD183">
        <f t="shared" si="276"/>
        <v>-0.4906329529399312</v>
      </c>
      <c r="BE183">
        <f t="shared" si="277"/>
        <v>0.81881652347606804</v>
      </c>
      <c r="BF183">
        <f t="shared" si="278"/>
        <v>0.29802484187062184</v>
      </c>
      <c r="BH183">
        <f t="shared" si="248"/>
        <v>-0.4906329529399312</v>
      </c>
      <c r="BI183">
        <f t="shared" si="249"/>
        <v>0.81881652347606804</v>
      </c>
      <c r="BJ183">
        <f t="shared" si="250"/>
        <v>0.29802484187062184</v>
      </c>
      <c r="BL183">
        <f t="shared" si="251"/>
        <v>0.4906329529399312</v>
      </c>
      <c r="BM183">
        <f t="shared" si="252"/>
        <v>-0.81881652347606804</v>
      </c>
      <c r="BN183">
        <f t="shared" si="253"/>
        <v>0.29802484187062184</v>
      </c>
    </row>
    <row r="184" spans="1:66">
      <c r="A184">
        <f t="shared" si="208"/>
        <v>0.5</v>
      </c>
      <c r="B184">
        <f t="shared" si="254"/>
        <v>0.3993177550236463</v>
      </c>
      <c r="C184">
        <f t="shared" si="255"/>
        <v>0.30090751157602408</v>
      </c>
      <c r="D184">
        <f t="shared" si="209"/>
        <v>-0.49999999999999989</v>
      </c>
      <c r="E184">
        <f t="shared" si="256"/>
        <v>0.39931775502364636</v>
      </c>
      <c r="F184">
        <f t="shared" si="257"/>
        <v>0.30090751157602413</v>
      </c>
      <c r="G184">
        <f t="shared" si="210"/>
        <v>0.5</v>
      </c>
      <c r="H184">
        <f t="shared" si="258"/>
        <v>-0.3993177550236463</v>
      </c>
      <c r="I184">
        <f t="shared" si="259"/>
        <v>-0.30090751157602408</v>
      </c>
      <c r="J184">
        <f t="shared" si="211"/>
        <v>0.49999999999999989</v>
      </c>
      <c r="K184">
        <f t="shared" si="260"/>
        <v>0.39931775502364636</v>
      </c>
      <c r="L184">
        <f t="shared" si="261"/>
        <v>0.30090751157602413</v>
      </c>
      <c r="N184">
        <v>37</v>
      </c>
      <c r="O184">
        <f t="shared" si="262"/>
        <v>6.9516007162934423</v>
      </c>
      <c r="P184">
        <f t="shared" si="263"/>
        <v>83.048399283706544</v>
      </c>
      <c r="R184">
        <f t="shared" si="214"/>
        <v>0.53675665776408721</v>
      </c>
      <c r="T184">
        <f t="shared" si="264"/>
        <v>-6.6372102554512082</v>
      </c>
      <c r="V184">
        <f t="shared" si="265"/>
        <v>0</v>
      </c>
      <c r="Y184" s="117">
        <f t="shared" si="279"/>
        <v>32.649999999999977</v>
      </c>
      <c r="AA184" s="2">
        <f t="shared" si="280"/>
        <v>32.649999999999977</v>
      </c>
      <c r="AB184" s="2">
        <f t="shared" si="266"/>
        <v>57.852178064933788</v>
      </c>
      <c r="AC184" s="2">
        <f t="shared" si="267"/>
        <v>32.147821935066212</v>
      </c>
      <c r="AD184" s="2"/>
      <c r="AE184" s="2">
        <f t="shared" si="268"/>
        <v>57.852178064933781</v>
      </c>
      <c r="AF184">
        <f t="shared" si="269"/>
        <v>-25.202178064933804</v>
      </c>
      <c r="AG184" s="118">
        <f t="shared" si="270"/>
        <v>57.852178064933781</v>
      </c>
      <c r="AM184" s="117"/>
      <c r="AN184">
        <f t="shared" si="281"/>
        <v>-0.53210544483837063</v>
      </c>
      <c r="AO184">
        <f t="shared" si="271"/>
        <v>0.73324473859688888</v>
      </c>
      <c r="AP184">
        <f t="shared" si="272"/>
        <v>0.42333904721079046</v>
      </c>
      <c r="AR184">
        <f t="shared" si="273"/>
        <v>-0.53210544483837063</v>
      </c>
      <c r="AS184">
        <f t="shared" si="274"/>
        <v>0.73324473859688888</v>
      </c>
      <c r="AT184">
        <f t="shared" si="275"/>
        <v>0.42333904721079046</v>
      </c>
      <c r="AV184">
        <f t="shared" si="242"/>
        <v>-0.53210544483837063</v>
      </c>
      <c r="AW184">
        <f t="shared" si="243"/>
        <v>0.73324473859688888</v>
      </c>
      <c r="AX184">
        <f t="shared" si="244"/>
        <v>0.42333904721079046</v>
      </c>
      <c r="AZ184">
        <f t="shared" si="245"/>
        <v>-0.53210544483837063</v>
      </c>
      <c r="BA184">
        <f t="shared" si="246"/>
        <v>0.73324473859688888</v>
      </c>
      <c r="BB184">
        <f t="shared" si="247"/>
        <v>0.42333904721079046</v>
      </c>
      <c r="BD184">
        <f t="shared" si="276"/>
        <v>-0.53210544483837063</v>
      </c>
      <c r="BE184">
        <f t="shared" si="277"/>
        <v>0.73324473859688888</v>
      </c>
      <c r="BF184">
        <f t="shared" si="278"/>
        <v>0.42333904721079046</v>
      </c>
      <c r="BH184">
        <f t="shared" si="248"/>
        <v>-0.53210544483837063</v>
      </c>
      <c r="BI184">
        <f t="shared" si="249"/>
        <v>0.73324473859688888</v>
      </c>
      <c r="BJ184">
        <f t="shared" si="250"/>
        <v>0.42333904721079046</v>
      </c>
      <c r="BL184">
        <f t="shared" si="251"/>
        <v>0.53210544483837063</v>
      </c>
      <c r="BM184">
        <f t="shared" si="252"/>
        <v>-0.73324473859688888</v>
      </c>
      <c r="BN184">
        <f t="shared" si="253"/>
        <v>0.42333904721079046</v>
      </c>
    </row>
    <row r="185" spans="1:66">
      <c r="A185">
        <f t="shared" si="208"/>
        <v>0.5</v>
      </c>
      <c r="B185">
        <f t="shared" si="254"/>
        <v>0.3940053768033609</v>
      </c>
      <c r="C185">
        <f t="shared" si="255"/>
        <v>0.30783073766282909</v>
      </c>
      <c r="D185">
        <f t="shared" si="209"/>
        <v>-0.49999999999999989</v>
      </c>
      <c r="E185">
        <f t="shared" si="256"/>
        <v>0.39400537680336095</v>
      </c>
      <c r="F185">
        <f t="shared" si="257"/>
        <v>0.30783073766282915</v>
      </c>
      <c r="G185">
        <f t="shared" si="210"/>
        <v>0.5</v>
      </c>
      <c r="H185">
        <f t="shared" si="258"/>
        <v>-0.3940053768033609</v>
      </c>
      <c r="I185">
        <f t="shared" si="259"/>
        <v>-0.30783073766282909</v>
      </c>
      <c r="J185">
        <f t="shared" si="211"/>
        <v>0.49999999999999989</v>
      </c>
      <c r="K185">
        <f t="shared" si="260"/>
        <v>0.39400537680336095</v>
      </c>
      <c r="L185">
        <f t="shared" si="261"/>
        <v>0.30783073766282915</v>
      </c>
      <c r="N185">
        <v>38</v>
      </c>
      <c r="O185">
        <f t="shared" si="262"/>
        <v>6.4048286447985738</v>
      </c>
      <c r="P185">
        <f t="shared" si="263"/>
        <v>83.59517135520143</v>
      </c>
      <c r="R185">
        <f t="shared" si="214"/>
        <v>0.54677207149488538</v>
      </c>
      <c r="T185">
        <f t="shared" si="264"/>
        <v>-6.0904381839563229</v>
      </c>
      <c r="V185">
        <f t="shared" si="265"/>
        <v>0</v>
      </c>
      <c r="Y185" s="117">
        <f t="shared" si="279"/>
        <v>34.549999999999983</v>
      </c>
      <c r="AA185" s="2">
        <f t="shared" si="280"/>
        <v>34.549999999999983</v>
      </c>
      <c r="AB185" s="2">
        <f t="shared" si="266"/>
        <v>55.648302936420272</v>
      </c>
      <c r="AC185" s="2">
        <f t="shared" si="267"/>
        <v>34.351697063579728</v>
      </c>
      <c r="AD185" s="2"/>
      <c r="AE185" s="2">
        <f t="shared" si="268"/>
        <v>55.648302936420265</v>
      </c>
      <c r="AF185">
        <f t="shared" si="269"/>
        <v>-21.098302936420282</v>
      </c>
      <c r="AG185" s="118">
        <f t="shared" si="270"/>
        <v>55.648302936420265</v>
      </c>
      <c r="AM185" s="117"/>
      <c r="AN185">
        <f t="shared" si="281"/>
        <v>-0.56427119469987141</v>
      </c>
      <c r="AO185">
        <f t="shared" si="271"/>
        <v>0.63243824706588669</v>
      </c>
      <c r="AP185">
        <f t="shared" si="272"/>
        <v>0.53067869985539096</v>
      </c>
      <c r="AR185">
        <f t="shared" si="273"/>
        <v>-0.56427119469987141</v>
      </c>
      <c r="AS185">
        <f t="shared" si="274"/>
        <v>0.63243824706588669</v>
      </c>
      <c r="AT185">
        <f t="shared" si="275"/>
        <v>0.53067869985539096</v>
      </c>
      <c r="AV185">
        <f t="shared" si="242"/>
        <v>-0.56427119469987141</v>
      </c>
      <c r="AW185">
        <f t="shared" si="243"/>
        <v>0.63243824706588669</v>
      </c>
      <c r="AX185">
        <f t="shared" si="244"/>
        <v>0.53067869985539096</v>
      </c>
      <c r="AZ185">
        <f t="shared" si="245"/>
        <v>-0.56427119469987141</v>
      </c>
      <c r="BA185">
        <f t="shared" si="246"/>
        <v>0.63243824706588669</v>
      </c>
      <c r="BB185">
        <f t="shared" si="247"/>
        <v>0.53067869985539096</v>
      </c>
      <c r="BD185">
        <f t="shared" si="276"/>
        <v>-0.56427119469987141</v>
      </c>
      <c r="BE185">
        <f t="shared" si="277"/>
        <v>0.63243824706588669</v>
      </c>
      <c r="BF185">
        <f t="shared" si="278"/>
        <v>0.53067869985539096</v>
      </c>
      <c r="BH185">
        <f t="shared" si="248"/>
        <v>-0.56427119469987141</v>
      </c>
      <c r="BI185">
        <f t="shared" si="249"/>
        <v>0.63243824706588669</v>
      </c>
      <c r="BJ185">
        <f t="shared" si="250"/>
        <v>0.53067869985539096</v>
      </c>
      <c r="BL185">
        <f t="shared" si="251"/>
        <v>0.56427119469987141</v>
      </c>
      <c r="BM185">
        <f t="shared" si="252"/>
        <v>-0.63243824706588669</v>
      </c>
      <c r="BN185">
        <f t="shared" si="253"/>
        <v>0.53067869985539096</v>
      </c>
    </row>
    <row r="186" spans="1:66">
      <c r="A186">
        <f t="shared" si="208"/>
        <v>0.5</v>
      </c>
      <c r="B186">
        <f t="shared" si="254"/>
        <v>0.3885729807284854</v>
      </c>
      <c r="C186">
        <f t="shared" si="255"/>
        <v>0.31466019552491864</v>
      </c>
      <c r="D186">
        <f t="shared" si="209"/>
        <v>-0.49999999999999989</v>
      </c>
      <c r="E186">
        <f t="shared" si="256"/>
        <v>0.38857298072848545</v>
      </c>
      <c r="F186">
        <f t="shared" si="257"/>
        <v>0.3146601955249187</v>
      </c>
      <c r="G186">
        <f t="shared" si="210"/>
        <v>0.5</v>
      </c>
      <c r="H186">
        <f t="shared" si="258"/>
        <v>-0.3885729807284854</v>
      </c>
      <c r="I186">
        <f t="shared" si="259"/>
        <v>-0.31466019552491864</v>
      </c>
      <c r="J186">
        <f t="shared" si="211"/>
        <v>0.49999999999999989</v>
      </c>
      <c r="K186">
        <f t="shared" si="260"/>
        <v>0.38857298072848545</v>
      </c>
      <c r="L186">
        <f t="shared" si="261"/>
        <v>0.3146601955249187</v>
      </c>
      <c r="N186">
        <v>39</v>
      </c>
      <c r="O186">
        <f t="shared" si="262"/>
        <v>5.847680830194526</v>
      </c>
      <c r="P186">
        <f t="shared" si="263"/>
        <v>84.15231916980548</v>
      </c>
      <c r="R186">
        <f t="shared" si="214"/>
        <v>0.5571478146040505</v>
      </c>
      <c r="T186">
        <f t="shared" si="264"/>
        <v>-5.5332903693522724</v>
      </c>
      <c r="V186">
        <f t="shared" si="265"/>
        <v>0</v>
      </c>
      <c r="Y186" s="117">
        <f t="shared" si="279"/>
        <v>36.349999999999994</v>
      </c>
      <c r="AA186" s="2">
        <f t="shared" si="280"/>
        <v>36.349999999999994</v>
      </c>
      <c r="AB186" s="2">
        <f t="shared" si="266"/>
        <v>54.176541912969711</v>
      </c>
      <c r="AC186" s="2">
        <f t="shared" si="267"/>
        <v>35.823458087030289</v>
      </c>
      <c r="AD186" s="2"/>
      <c r="AE186" s="2">
        <f t="shared" si="268"/>
        <v>35.823458087030289</v>
      </c>
      <c r="AF186">
        <f t="shared" si="269"/>
        <v>0.52654191296970509</v>
      </c>
      <c r="AG186" s="118">
        <f t="shared" si="270"/>
        <v>35.823458087030289</v>
      </c>
      <c r="AM186" s="117"/>
      <c r="AN186">
        <f t="shared" si="281"/>
        <v>-0.58528969239319373</v>
      </c>
      <c r="AO186">
        <f t="shared" si="271"/>
        <v>0.5211877861275015</v>
      </c>
      <c r="AP186">
        <f t="shared" si="272"/>
        <v>0.62112741653367265</v>
      </c>
      <c r="AR186">
        <f t="shared" si="273"/>
        <v>-0.58528969239319373</v>
      </c>
      <c r="AS186">
        <f t="shared" si="274"/>
        <v>0.5211877861275015</v>
      </c>
      <c r="AT186">
        <f t="shared" si="275"/>
        <v>0.62112741653367265</v>
      </c>
      <c r="AV186">
        <f t="shared" si="242"/>
        <v>-0.58528969239319373</v>
      </c>
      <c r="AW186">
        <f t="shared" si="243"/>
        <v>0.5211877861275015</v>
      </c>
      <c r="AX186">
        <f t="shared" si="244"/>
        <v>0.62112741653367265</v>
      </c>
      <c r="AZ186">
        <f t="shared" si="245"/>
        <v>-0.58528969239319373</v>
      </c>
      <c r="BA186">
        <f t="shared" si="246"/>
        <v>0.5211877861275015</v>
      </c>
      <c r="BB186">
        <f t="shared" si="247"/>
        <v>0.62112741653367265</v>
      </c>
      <c r="BD186">
        <f t="shared" si="276"/>
        <v>-0.58528969239319373</v>
      </c>
      <c r="BE186">
        <f t="shared" si="277"/>
        <v>0.5211877861275015</v>
      </c>
      <c r="BF186">
        <f t="shared" si="278"/>
        <v>0.62112741653367265</v>
      </c>
      <c r="BH186">
        <f t="shared" si="248"/>
        <v>-0.58528969239319373</v>
      </c>
      <c r="BI186">
        <f t="shared" si="249"/>
        <v>0.5211877861275015</v>
      </c>
      <c r="BJ186">
        <f t="shared" si="250"/>
        <v>0.62112741653367265</v>
      </c>
      <c r="BL186">
        <f t="shared" si="251"/>
        <v>0.58528969239319373</v>
      </c>
      <c r="BM186">
        <f t="shared" si="252"/>
        <v>-0.5211877861275015</v>
      </c>
      <c r="BN186">
        <f t="shared" si="253"/>
        <v>0.62112741653367265</v>
      </c>
    </row>
    <row r="187" spans="1:66">
      <c r="A187">
        <f t="shared" si="208"/>
        <v>0.5</v>
      </c>
      <c r="B187">
        <f t="shared" si="254"/>
        <v>0.38302222155948895</v>
      </c>
      <c r="C187">
        <f t="shared" si="255"/>
        <v>0.32139380484326957</v>
      </c>
      <c r="D187">
        <f t="shared" si="209"/>
        <v>-0.49999999999999989</v>
      </c>
      <c r="E187">
        <f t="shared" si="256"/>
        <v>0.38302222155948906</v>
      </c>
      <c r="F187">
        <f t="shared" si="257"/>
        <v>0.32139380484326963</v>
      </c>
      <c r="G187">
        <f t="shared" si="210"/>
        <v>0.5</v>
      </c>
      <c r="H187">
        <f t="shared" si="258"/>
        <v>-0.38302222155948895</v>
      </c>
      <c r="I187">
        <f t="shared" si="259"/>
        <v>-0.32139380484326957</v>
      </c>
      <c r="J187">
        <f t="shared" si="211"/>
        <v>0.49999999999999989</v>
      </c>
      <c r="K187">
        <f t="shared" si="260"/>
        <v>0.38302222155948906</v>
      </c>
      <c r="L187">
        <f t="shared" si="261"/>
        <v>0.32139380484326963</v>
      </c>
      <c r="N187">
        <v>40</v>
      </c>
      <c r="O187">
        <f t="shared" si="262"/>
        <v>5.2798053956399098</v>
      </c>
      <c r="P187">
        <f t="shared" si="263"/>
        <v>84.720194604360103</v>
      </c>
      <c r="R187">
        <f t="shared" si="214"/>
        <v>0.56787543455462242</v>
      </c>
      <c r="T187">
        <f t="shared" si="264"/>
        <v>-4.9654149347976499</v>
      </c>
      <c r="V187">
        <f t="shared" si="265"/>
        <v>0</v>
      </c>
      <c r="Y187" s="117">
        <f t="shared" si="279"/>
        <v>36.049999999999983</v>
      </c>
      <c r="AA187" s="2">
        <f t="shared" si="280"/>
        <v>36.049999999999983</v>
      </c>
      <c r="AB187" s="2">
        <f t="shared" si="266"/>
        <v>53.622547014891147</v>
      </c>
      <c r="AC187" s="2">
        <f t="shared" si="267"/>
        <v>36.377452985108853</v>
      </c>
      <c r="AD187" s="2"/>
      <c r="AE187" s="2">
        <f t="shared" si="268"/>
        <v>36.377452985108846</v>
      </c>
      <c r="AF187">
        <f t="shared" si="269"/>
        <v>-0.327452985108863</v>
      </c>
      <c r="AG187" s="118">
        <f t="shared" si="270"/>
        <v>36.377452985108846</v>
      </c>
      <c r="AM187" s="117"/>
      <c r="AN187">
        <f t="shared" si="281"/>
        <v>-0.59310209914164924</v>
      </c>
      <c r="AO187">
        <f t="shared" si="271"/>
        <v>0.40256362850913696</v>
      </c>
      <c r="AP187">
        <f t="shared" si="272"/>
        <v>0.697260657857108</v>
      </c>
      <c r="AR187">
        <f t="shared" si="273"/>
        <v>-0.59310209914164924</v>
      </c>
      <c r="AS187">
        <f t="shared" si="274"/>
        <v>0.40256362850913696</v>
      </c>
      <c r="AT187">
        <f t="shared" si="275"/>
        <v>0.697260657857108</v>
      </c>
      <c r="AV187">
        <f t="shared" si="242"/>
        <v>-0.59310209914164924</v>
      </c>
      <c r="AW187">
        <f t="shared" si="243"/>
        <v>0.40256362850913696</v>
      </c>
      <c r="AX187">
        <f t="shared" si="244"/>
        <v>0.697260657857108</v>
      </c>
      <c r="AZ187">
        <f t="shared" si="245"/>
        <v>-0.59310209914164924</v>
      </c>
      <c r="BA187">
        <f t="shared" si="246"/>
        <v>0.40256362850913696</v>
      </c>
      <c r="BB187">
        <f t="shared" si="247"/>
        <v>0.697260657857108</v>
      </c>
      <c r="BD187">
        <f t="shared" si="276"/>
        <v>-0.59310209914164924</v>
      </c>
      <c r="BE187">
        <f t="shared" si="277"/>
        <v>0.40256362850913696</v>
      </c>
      <c r="BF187">
        <f t="shared" si="278"/>
        <v>0.697260657857108</v>
      </c>
      <c r="BH187">
        <f t="shared" si="248"/>
        <v>-0.59310209914164924</v>
      </c>
      <c r="BI187">
        <f t="shared" si="249"/>
        <v>0.40256362850913696</v>
      </c>
      <c r="BJ187">
        <f t="shared" si="250"/>
        <v>0.697260657857108</v>
      </c>
      <c r="BL187">
        <f t="shared" si="251"/>
        <v>0.59310209914164924</v>
      </c>
      <c r="BM187">
        <f t="shared" si="252"/>
        <v>-0.40256362850913696</v>
      </c>
      <c r="BN187">
        <f t="shared" si="253"/>
        <v>0.697260657857108</v>
      </c>
    </row>
    <row r="188" spans="1:66">
      <c r="A188">
        <f t="shared" si="208"/>
        <v>0.5</v>
      </c>
      <c r="B188">
        <f t="shared" si="254"/>
        <v>0.3773547901113859</v>
      </c>
      <c r="C188">
        <f t="shared" si="255"/>
        <v>0.32802951449525358</v>
      </c>
      <c r="D188">
        <f t="shared" si="209"/>
        <v>-0.49999999999999989</v>
      </c>
      <c r="E188">
        <f t="shared" si="256"/>
        <v>0.37735479011138595</v>
      </c>
      <c r="F188">
        <f t="shared" si="257"/>
        <v>0.32802951449525364</v>
      </c>
      <c r="G188">
        <f t="shared" si="210"/>
        <v>0.5</v>
      </c>
      <c r="H188">
        <f t="shared" si="258"/>
        <v>-0.3773547901113859</v>
      </c>
      <c r="I188">
        <f t="shared" si="259"/>
        <v>-0.32802951449525358</v>
      </c>
      <c r="J188">
        <f t="shared" si="211"/>
        <v>0.49999999999999989</v>
      </c>
      <c r="K188">
        <f t="shared" si="260"/>
        <v>0.37735479011138595</v>
      </c>
      <c r="L188">
        <f t="shared" si="261"/>
        <v>0.32802951449525364</v>
      </c>
      <c r="N188">
        <v>41</v>
      </c>
      <c r="O188">
        <f t="shared" si="262"/>
        <v>4.7008624993214045</v>
      </c>
      <c r="P188">
        <f t="shared" si="263"/>
        <v>85.299137500678597</v>
      </c>
      <c r="R188">
        <f t="shared" si="214"/>
        <v>0.5789428963184946</v>
      </c>
      <c r="T188">
        <f t="shared" si="264"/>
        <v>-4.3864720384791553</v>
      </c>
      <c r="V188">
        <f t="shared" si="265"/>
        <v>0</v>
      </c>
      <c r="Y188" s="117">
        <f t="shared" si="279"/>
        <v>35.449999999999989</v>
      </c>
      <c r="AA188" s="2">
        <f t="shared" si="280"/>
        <v>35.449999999999989</v>
      </c>
      <c r="AB188" s="2">
        <f t="shared" si="266"/>
        <v>54.205969140373739</v>
      </c>
      <c r="AC188" s="2">
        <f t="shared" si="267"/>
        <v>35.794030859626261</v>
      </c>
      <c r="AD188" s="2"/>
      <c r="AE188" s="2">
        <f t="shared" si="268"/>
        <v>35.794030859626261</v>
      </c>
      <c r="AF188">
        <f t="shared" si="269"/>
        <v>-0.34403085962627244</v>
      </c>
      <c r="AG188" s="118">
        <f t="shared" si="270"/>
        <v>35.794030859626261</v>
      </c>
      <c r="AM188" s="117"/>
      <c r="AN188">
        <f t="shared" si="281"/>
        <v>-0.5848731742490394</v>
      </c>
      <c r="AO188">
        <f t="shared" si="271"/>
        <v>0.27742100535436059</v>
      </c>
      <c r="AP188">
        <f t="shared" si="272"/>
        <v>0.76220794789350532</v>
      </c>
      <c r="AR188">
        <f t="shared" si="273"/>
        <v>-0.5848731742490394</v>
      </c>
      <c r="AS188">
        <f t="shared" si="274"/>
        <v>0.27742100535436059</v>
      </c>
      <c r="AT188">
        <f t="shared" si="275"/>
        <v>0.76220794789350532</v>
      </c>
      <c r="AV188">
        <f t="shared" si="242"/>
        <v>-0.5848731742490394</v>
      </c>
      <c r="AW188">
        <f t="shared" si="243"/>
        <v>0.27742100535436059</v>
      </c>
      <c r="AX188">
        <f t="shared" si="244"/>
        <v>0.76220794789350532</v>
      </c>
      <c r="AZ188">
        <f t="shared" si="245"/>
        <v>-0.5848731742490394</v>
      </c>
      <c r="BA188">
        <f t="shared" si="246"/>
        <v>0.27742100535436059</v>
      </c>
      <c r="BB188">
        <f t="shared" si="247"/>
        <v>0.76220794789350532</v>
      </c>
      <c r="BD188">
        <f t="shared" si="276"/>
        <v>-0.5848731742490394</v>
      </c>
      <c r="BE188">
        <f t="shared" si="277"/>
        <v>0.27742100535436059</v>
      </c>
      <c r="BF188">
        <f t="shared" si="278"/>
        <v>0.76220794789350532</v>
      </c>
      <c r="BH188">
        <f t="shared" si="248"/>
        <v>-0.5848731742490394</v>
      </c>
      <c r="BI188">
        <f t="shared" si="249"/>
        <v>0.27742100535436059</v>
      </c>
      <c r="BJ188">
        <f t="shared" si="250"/>
        <v>0.76220794789350532</v>
      </c>
      <c r="BL188">
        <f t="shared" si="251"/>
        <v>0.5848731742490394</v>
      </c>
      <c r="BM188">
        <f t="shared" si="252"/>
        <v>-0.27742100535436059</v>
      </c>
      <c r="BN188">
        <f t="shared" si="253"/>
        <v>0.76220794789350532</v>
      </c>
    </row>
    <row r="189" spans="1:66">
      <c r="A189">
        <f t="shared" si="208"/>
        <v>0.5</v>
      </c>
      <c r="B189">
        <f t="shared" si="254"/>
        <v>0.37157241273869707</v>
      </c>
      <c r="C189">
        <f t="shared" si="255"/>
        <v>0.33456530317942906</v>
      </c>
      <c r="D189">
        <f t="shared" si="209"/>
        <v>-0.49999999999999989</v>
      </c>
      <c r="E189">
        <f t="shared" si="256"/>
        <v>0.37157241273869712</v>
      </c>
      <c r="F189">
        <f t="shared" si="257"/>
        <v>0.33456530317942912</v>
      </c>
      <c r="G189">
        <f t="shared" si="210"/>
        <v>0.5</v>
      </c>
      <c r="H189">
        <f t="shared" si="258"/>
        <v>-0.37157241273869707</v>
      </c>
      <c r="I189">
        <f t="shared" si="259"/>
        <v>-0.33456530317942906</v>
      </c>
      <c r="J189">
        <f t="shared" si="211"/>
        <v>0.49999999999999989</v>
      </c>
      <c r="K189">
        <f t="shared" si="260"/>
        <v>0.37157241273869712</v>
      </c>
      <c r="L189">
        <f t="shared" si="261"/>
        <v>0.33456530317942912</v>
      </c>
      <c r="N189">
        <v>42</v>
      </c>
      <c r="O189">
        <f t="shared" si="262"/>
        <v>4.1105283229832921</v>
      </c>
      <c r="P189">
        <f t="shared" si="263"/>
        <v>85.889471677016701</v>
      </c>
      <c r="R189">
        <f t="shared" si="214"/>
        <v>0.59033417633810359</v>
      </c>
      <c r="T189">
        <f t="shared" si="264"/>
        <v>-3.7961378621410518</v>
      </c>
      <c r="V189">
        <f t="shared" si="265"/>
        <v>0</v>
      </c>
      <c r="Y189" s="117">
        <f t="shared" si="279"/>
        <v>33.649999999999977</v>
      </c>
      <c r="AA189" s="2">
        <f t="shared" si="280"/>
        <v>33.649999999999977</v>
      </c>
      <c r="AB189" s="2">
        <f t="shared" si="266"/>
        <v>56.20801949513119</v>
      </c>
      <c r="AC189" s="2">
        <f t="shared" si="267"/>
        <v>33.79198050486881</v>
      </c>
      <c r="AD189" s="2"/>
      <c r="AE189" s="2">
        <f t="shared" si="268"/>
        <v>33.791980504868803</v>
      </c>
      <c r="AF189">
        <f t="shared" si="269"/>
        <v>-0.14198050486882607</v>
      </c>
      <c r="AG189" s="118">
        <f t="shared" si="270"/>
        <v>33.791980504868803</v>
      </c>
      <c r="AM189" s="117"/>
      <c r="AN189">
        <f t="shared" si="281"/>
        <v>-0.55617929998543603</v>
      </c>
      <c r="AO189">
        <f t="shared" si="271"/>
        <v>0.14431245807931919</v>
      </c>
      <c r="AP189">
        <f t="shared" si="272"/>
        <v>0.81843661984958549</v>
      </c>
      <c r="AR189">
        <f t="shared" si="273"/>
        <v>-0.55617929998543603</v>
      </c>
      <c r="AS189">
        <f t="shared" si="274"/>
        <v>0.14431245807931919</v>
      </c>
      <c r="AT189">
        <f t="shared" si="275"/>
        <v>0.81843661984958549</v>
      </c>
      <c r="AV189">
        <f t="shared" si="242"/>
        <v>-0.55617929998543603</v>
      </c>
      <c r="AW189">
        <f t="shared" si="243"/>
        <v>0.14431245807931919</v>
      </c>
      <c r="AX189">
        <f t="shared" si="244"/>
        <v>0.81843661984958549</v>
      </c>
      <c r="AZ189">
        <f t="shared" si="245"/>
        <v>-0.55617929998543603</v>
      </c>
      <c r="BA189">
        <f t="shared" si="246"/>
        <v>0.14431245807931919</v>
      </c>
      <c r="BB189">
        <f t="shared" si="247"/>
        <v>0.81843661984958549</v>
      </c>
      <c r="BD189">
        <f t="shared" si="276"/>
        <v>-0.55617929998543603</v>
      </c>
      <c r="BE189">
        <f t="shared" si="277"/>
        <v>0.14431245807931919</v>
      </c>
      <c r="BF189">
        <f t="shared" si="278"/>
        <v>0.81843661984958549</v>
      </c>
      <c r="BH189">
        <f t="shared" si="248"/>
        <v>-0.55617929998543603</v>
      </c>
      <c r="BI189">
        <f t="shared" si="249"/>
        <v>0.14431245807931919</v>
      </c>
      <c r="BJ189">
        <f t="shared" si="250"/>
        <v>0.81843661984958549</v>
      </c>
      <c r="BL189">
        <f t="shared" si="251"/>
        <v>0.55617929998543603</v>
      </c>
      <c r="BM189">
        <f t="shared" si="252"/>
        <v>-0.14431245807931919</v>
      </c>
      <c r="BN189">
        <f t="shared" si="253"/>
        <v>0.81843661984958549</v>
      </c>
    </row>
    <row r="190" spans="1:66">
      <c r="A190">
        <f t="shared" si="208"/>
        <v>0.5</v>
      </c>
      <c r="B190">
        <f t="shared" si="254"/>
        <v>0.36567685080958517</v>
      </c>
      <c r="C190">
        <f t="shared" si="255"/>
        <v>0.34099918003124918</v>
      </c>
      <c r="D190">
        <f t="shared" si="209"/>
        <v>-0.49999999999999989</v>
      </c>
      <c r="E190">
        <f t="shared" si="256"/>
        <v>0.36567685080958523</v>
      </c>
      <c r="F190">
        <f t="shared" si="257"/>
        <v>0.34099918003124924</v>
      </c>
      <c r="G190">
        <f t="shared" si="210"/>
        <v>0.5</v>
      </c>
      <c r="H190">
        <f t="shared" si="258"/>
        <v>-0.36567685080958517</v>
      </c>
      <c r="I190">
        <f t="shared" si="259"/>
        <v>-0.34099918003124918</v>
      </c>
      <c r="J190">
        <f t="shared" si="211"/>
        <v>0.49999999999999989</v>
      </c>
      <c r="K190">
        <f t="shared" si="260"/>
        <v>0.36567685080958523</v>
      </c>
      <c r="L190">
        <f t="shared" si="261"/>
        <v>0.34099918003124924</v>
      </c>
      <c r="N190">
        <v>43</v>
      </c>
      <c r="O190">
        <f t="shared" si="262"/>
        <v>3.5084994795452804</v>
      </c>
      <c r="P190">
        <f t="shared" si="263"/>
        <v>86.491500520454693</v>
      </c>
      <c r="R190">
        <f t="shared" si="214"/>
        <v>0.60202884343799212</v>
      </c>
      <c r="T190">
        <f t="shared" si="264"/>
        <v>-3.1941090187030596</v>
      </c>
      <c r="V190">
        <f t="shared" si="265"/>
        <v>0</v>
      </c>
      <c r="Y190" s="117">
        <f t="shared" si="279"/>
        <v>30.049999999999983</v>
      </c>
      <c r="AA190" s="2">
        <f t="shared" si="280"/>
        <v>30.049999999999983</v>
      </c>
      <c r="AB190" s="2">
        <f t="shared" si="266"/>
        <v>59.966249563587695</v>
      </c>
      <c r="AC190" s="2">
        <f t="shared" si="267"/>
        <v>30.033750436412301</v>
      </c>
      <c r="AD190" s="2"/>
      <c r="AE190" s="2">
        <f t="shared" si="268"/>
        <v>30.033750436412305</v>
      </c>
      <c r="AF190">
        <f t="shared" si="269"/>
        <v>1.624956358767804E-2</v>
      </c>
      <c r="AG190" s="118">
        <f t="shared" si="270"/>
        <v>30.033750436412305</v>
      </c>
      <c r="AM190" s="117"/>
      <c r="AN190">
        <f t="shared" si="281"/>
        <v>-0.50051005089124789</v>
      </c>
      <c r="AO190">
        <f t="shared" si="271"/>
        <v>1.5109851800072689E-9</v>
      </c>
      <c r="AP190">
        <f t="shared" si="272"/>
        <v>0.865730725431898</v>
      </c>
      <c r="AR190">
        <f t="shared" si="273"/>
        <v>-0.50051005089124789</v>
      </c>
      <c r="AS190">
        <f t="shared" si="274"/>
        <v>1.5109851800072689E-9</v>
      </c>
      <c r="AT190">
        <f t="shared" si="275"/>
        <v>0.865730725431898</v>
      </c>
      <c r="AV190">
        <f t="shared" si="242"/>
        <v>-0.50051005089124789</v>
      </c>
      <c r="AW190">
        <f t="shared" si="243"/>
        <v>1.5109851800072689E-9</v>
      </c>
      <c r="AX190">
        <f t="shared" si="244"/>
        <v>0.865730725431898</v>
      </c>
      <c r="AZ190">
        <f t="shared" si="245"/>
        <v>-0.50051005089124789</v>
      </c>
      <c r="BA190">
        <f t="shared" si="246"/>
        <v>1.5109851800072689E-9</v>
      </c>
      <c r="BB190">
        <f t="shared" si="247"/>
        <v>0.865730725431898</v>
      </c>
      <c r="BD190">
        <f t="shared" si="276"/>
        <v>-0.50051005089124789</v>
      </c>
      <c r="BE190">
        <f t="shared" si="277"/>
        <v>1.5109851800072689E-9</v>
      </c>
      <c r="BF190">
        <f t="shared" si="278"/>
        <v>0.865730725431898</v>
      </c>
      <c r="BH190">
        <f t="shared" si="248"/>
        <v>-0.50051005089124789</v>
      </c>
      <c r="BI190">
        <f t="shared" si="249"/>
        <v>1.5109851800072689E-9</v>
      </c>
      <c r="BJ190">
        <f t="shared" si="250"/>
        <v>0.865730725431898</v>
      </c>
      <c r="BL190">
        <f t="shared" si="251"/>
        <v>0.50051005089124789</v>
      </c>
      <c r="BM190">
        <f t="shared" si="252"/>
        <v>-1.5109851800072689E-9</v>
      </c>
      <c r="BN190">
        <f t="shared" si="253"/>
        <v>0.865730725431898</v>
      </c>
    </row>
    <row r="191" spans="1:66">
      <c r="A191">
        <f t="shared" si="208"/>
        <v>0.5</v>
      </c>
      <c r="B191">
        <f t="shared" si="254"/>
        <v>0.35966990016932548</v>
      </c>
      <c r="C191">
        <f t="shared" si="255"/>
        <v>0.34732918522949857</v>
      </c>
      <c r="D191">
        <f t="shared" si="209"/>
        <v>-0.49999999999999989</v>
      </c>
      <c r="E191">
        <f t="shared" si="256"/>
        <v>0.35966990016932554</v>
      </c>
      <c r="F191">
        <f t="shared" si="257"/>
        <v>0.34732918522949863</v>
      </c>
      <c r="G191">
        <f t="shared" si="210"/>
        <v>0.5</v>
      </c>
      <c r="H191">
        <f t="shared" si="258"/>
        <v>-0.35966990016932548</v>
      </c>
      <c r="I191">
        <f t="shared" si="259"/>
        <v>-0.34732918522949857</v>
      </c>
      <c r="J191">
        <f t="shared" si="211"/>
        <v>0.49999999999999989</v>
      </c>
      <c r="K191">
        <f t="shared" si="260"/>
        <v>0.35966990016932554</v>
      </c>
      <c r="L191">
        <f t="shared" si="261"/>
        <v>0.34732918522949863</v>
      </c>
      <c r="N191">
        <v>44</v>
      </c>
      <c r="O191">
        <f t="shared" si="262"/>
        <v>2.8944978455334973</v>
      </c>
      <c r="P191">
        <f t="shared" si="263"/>
        <v>87.105502154466535</v>
      </c>
      <c r="R191">
        <f t="shared" si="214"/>
        <v>0.61400163401184216</v>
      </c>
      <c r="T191">
        <f t="shared" si="264"/>
        <v>-2.5801073846912175</v>
      </c>
      <c r="V191">
        <f t="shared" si="265"/>
        <v>0</v>
      </c>
      <c r="Y191" s="117">
        <f t="shared" si="279"/>
        <v>24.25</v>
      </c>
      <c r="AA191" s="2">
        <f t="shared" si="280"/>
        <v>24.25</v>
      </c>
      <c r="AB191" s="2">
        <f t="shared" si="266"/>
        <v>65.726758345437617</v>
      </c>
      <c r="AC191" s="2">
        <f t="shared" si="267"/>
        <v>24.273241654562391</v>
      </c>
      <c r="AD191" s="2"/>
      <c r="AE191" s="2">
        <f t="shared" si="268"/>
        <v>24.273241654562383</v>
      </c>
      <c r="AF191">
        <f t="shared" si="269"/>
        <v>-2.3241654562383474E-2</v>
      </c>
      <c r="AG191" s="118">
        <f t="shared" si="270"/>
        <v>24.273241654562383</v>
      </c>
      <c r="AM191" s="117"/>
      <c r="AN191">
        <f t="shared" si="281"/>
        <v>-0.4110886690635962</v>
      </c>
      <c r="AO191">
        <f t="shared" si="271"/>
        <v>-0.15829687358547284</v>
      </c>
      <c r="AP191">
        <f t="shared" si="272"/>
        <v>0.89774618126761518</v>
      </c>
      <c r="AR191">
        <f t="shared" si="273"/>
        <v>-0.4110886690635962</v>
      </c>
      <c r="AS191">
        <f t="shared" si="274"/>
        <v>-0.15829687358547284</v>
      </c>
      <c r="AT191">
        <f t="shared" si="275"/>
        <v>0.89774618126761518</v>
      </c>
      <c r="AV191">
        <f t="shared" si="242"/>
        <v>-0.4110886690635962</v>
      </c>
      <c r="AW191">
        <f t="shared" si="243"/>
        <v>-0.15829687358547284</v>
      </c>
      <c r="AX191">
        <f t="shared" si="244"/>
        <v>0.89774618126761518</v>
      </c>
      <c r="AZ191">
        <f t="shared" si="245"/>
        <v>-0.4110886690635962</v>
      </c>
      <c r="BA191">
        <f t="shared" si="246"/>
        <v>-0.15829687358547284</v>
      </c>
      <c r="BB191">
        <f t="shared" si="247"/>
        <v>0.89774618126761518</v>
      </c>
      <c r="BD191">
        <f t="shared" si="276"/>
        <v>-0.4110886690635962</v>
      </c>
      <c r="BE191">
        <f t="shared" si="277"/>
        <v>-0.15829687358547284</v>
      </c>
      <c r="BF191">
        <f t="shared" si="278"/>
        <v>0.89774618126761518</v>
      </c>
      <c r="BH191">
        <f t="shared" si="248"/>
        <v>-0.4110886690635962</v>
      </c>
      <c r="BI191">
        <f t="shared" si="249"/>
        <v>-0.15829687358547284</v>
      </c>
      <c r="BJ191">
        <f t="shared" si="250"/>
        <v>0.89774618126761518</v>
      </c>
      <c r="BL191">
        <f t="shared" si="251"/>
        <v>0.4110886690635962</v>
      </c>
      <c r="BM191">
        <f t="shared" si="252"/>
        <v>0.15829687358547284</v>
      </c>
      <c r="BN191">
        <f t="shared" si="253"/>
        <v>0.89774618126761518</v>
      </c>
    </row>
    <row r="192" spans="1:66">
      <c r="A192">
        <f t="shared" si="208"/>
        <v>0.5</v>
      </c>
      <c r="B192">
        <f t="shared" si="254"/>
        <v>0.35355339059327373</v>
      </c>
      <c r="C192">
        <f t="shared" si="255"/>
        <v>0.35355339059327368</v>
      </c>
      <c r="D192">
        <f t="shared" si="209"/>
        <v>-0.49999999999999989</v>
      </c>
      <c r="E192">
        <f t="shared" si="256"/>
        <v>0.35355339059327379</v>
      </c>
      <c r="F192">
        <f t="shared" si="257"/>
        <v>0.35355339059327373</v>
      </c>
      <c r="G192">
        <f t="shared" si="210"/>
        <v>0.5</v>
      </c>
      <c r="H192">
        <f t="shared" si="258"/>
        <v>-0.35355339059327373</v>
      </c>
      <c r="I192">
        <f t="shared" si="259"/>
        <v>-0.35355339059327368</v>
      </c>
      <c r="J192">
        <f t="shared" si="211"/>
        <v>0.49999999999999989</v>
      </c>
      <c r="K192">
        <f t="shared" si="260"/>
        <v>0.35355339059327379</v>
      </c>
      <c r="L192">
        <f t="shared" si="261"/>
        <v>0.35355339059327373</v>
      </c>
      <c r="N192">
        <v>45</v>
      </c>
      <c r="O192">
        <f t="shared" si="262"/>
        <v>2.2682758146106021</v>
      </c>
      <c r="P192">
        <f t="shared" si="263"/>
        <v>87.73172418538941</v>
      </c>
      <c r="R192">
        <f t="shared" si="214"/>
        <v>0.62622203092287521</v>
      </c>
      <c r="T192">
        <f t="shared" si="264"/>
        <v>-1.9538853537683423</v>
      </c>
      <c r="V192">
        <f t="shared" si="265"/>
        <v>0</v>
      </c>
      <c r="Y192" s="117">
        <f t="shared" si="279"/>
        <v>16.75</v>
      </c>
      <c r="AA192" s="2">
        <f t="shared" si="280"/>
        <v>16.75</v>
      </c>
      <c r="AB192" s="2">
        <f t="shared" si="266"/>
        <v>73.233138673853688</v>
      </c>
      <c r="AC192" s="2">
        <f t="shared" si="267"/>
        <v>16.766861326146316</v>
      </c>
      <c r="AD192" s="2"/>
      <c r="AE192" s="2">
        <f t="shared" si="268"/>
        <v>16.766861326146312</v>
      </c>
      <c r="AF192">
        <f t="shared" si="269"/>
        <v>-1.6861326146312194E-2</v>
      </c>
      <c r="AG192" s="118">
        <f t="shared" si="270"/>
        <v>16.766861326146312</v>
      </c>
      <c r="AM192" s="117"/>
      <c r="AN192">
        <f t="shared" si="281"/>
        <v>-0.28847805516806319</v>
      </c>
      <c r="AO192">
        <f t="shared" si="271"/>
        <v>-0.32747967246358695</v>
      </c>
      <c r="AP192">
        <f t="shared" si="272"/>
        <v>0.89974300542410091</v>
      </c>
      <c r="AR192">
        <f t="shared" si="273"/>
        <v>-0.28847805516806319</v>
      </c>
      <c r="AS192">
        <f t="shared" si="274"/>
        <v>-0.32747967246358695</v>
      </c>
      <c r="AT192">
        <f t="shared" si="275"/>
        <v>0.89974300542410091</v>
      </c>
      <c r="AV192">
        <f t="shared" si="242"/>
        <v>-0.28847805516806319</v>
      </c>
      <c r="AW192">
        <f t="shared" si="243"/>
        <v>-0.32747967246358695</v>
      </c>
      <c r="AX192">
        <f t="shared" si="244"/>
        <v>0.89974300542410091</v>
      </c>
      <c r="AZ192">
        <f t="shared" si="245"/>
        <v>-0.28847805516806319</v>
      </c>
      <c r="BA192">
        <f t="shared" si="246"/>
        <v>-0.32747967246358695</v>
      </c>
      <c r="BB192">
        <f t="shared" si="247"/>
        <v>0.89974300542410091</v>
      </c>
      <c r="BD192">
        <f t="shared" si="276"/>
        <v>-0.28847805516806319</v>
      </c>
      <c r="BE192">
        <f t="shared" si="277"/>
        <v>-0.32747967246358695</v>
      </c>
      <c r="BF192">
        <f t="shared" si="278"/>
        <v>0.89974300542410091</v>
      </c>
      <c r="BH192">
        <f t="shared" si="248"/>
        <v>-0.28847805516806319</v>
      </c>
      <c r="BI192">
        <f t="shared" si="249"/>
        <v>-0.32747967246358695</v>
      </c>
      <c r="BJ192">
        <f t="shared" si="250"/>
        <v>0.89974300542410091</v>
      </c>
      <c r="BL192">
        <f t="shared" si="251"/>
        <v>0.28847805516806319</v>
      </c>
      <c r="BM192">
        <f t="shared" si="252"/>
        <v>0.32747967246358695</v>
      </c>
      <c r="BN192">
        <f t="shared" si="253"/>
        <v>0.89974300542410091</v>
      </c>
    </row>
    <row r="193" spans="1:66">
      <c r="A193">
        <f t="shared" si="208"/>
        <v>0.5</v>
      </c>
      <c r="B193">
        <f t="shared" si="254"/>
        <v>0.34732918522949857</v>
      </c>
      <c r="C193">
        <f t="shared" si="255"/>
        <v>0.35966990016932548</v>
      </c>
      <c r="D193">
        <f t="shared" si="209"/>
        <v>-0.49999999999999989</v>
      </c>
      <c r="E193">
        <f t="shared" si="256"/>
        <v>0.34732918522949863</v>
      </c>
      <c r="F193">
        <f t="shared" si="257"/>
        <v>0.35966990016932554</v>
      </c>
      <c r="G193">
        <f t="shared" si="210"/>
        <v>0.5</v>
      </c>
      <c r="H193">
        <f t="shared" si="258"/>
        <v>-0.34732918522949857</v>
      </c>
      <c r="I193">
        <f t="shared" si="259"/>
        <v>-0.35966990016932548</v>
      </c>
      <c r="J193">
        <f t="shared" si="211"/>
        <v>0.49999999999999989</v>
      </c>
      <c r="K193">
        <f t="shared" si="260"/>
        <v>0.34732918522949863</v>
      </c>
      <c r="L193">
        <f t="shared" si="261"/>
        <v>0.35966990016932554</v>
      </c>
      <c r="N193">
        <v>46</v>
      </c>
      <c r="O193">
        <f t="shared" si="262"/>
        <v>1.6296219567225811</v>
      </c>
      <c r="P193">
        <f t="shared" si="263"/>
        <v>88.370378043277412</v>
      </c>
      <c r="R193">
        <f t="shared" si="214"/>
        <v>0.63865385788800211</v>
      </c>
      <c r="T193">
        <f t="shared" si="264"/>
        <v>-1.3152314958803402</v>
      </c>
      <c r="V193">
        <f t="shared" si="265"/>
        <v>0</v>
      </c>
      <c r="Y193" s="117">
        <f t="shared" si="279"/>
        <v>8.75</v>
      </c>
      <c r="AA193" s="2">
        <f t="shared" si="280"/>
        <v>8.75</v>
      </c>
      <c r="AB193" s="2">
        <f t="shared" si="266"/>
        <v>81.405574251446296</v>
      </c>
      <c r="AC193" s="2">
        <f t="shared" si="267"/>
        <v>8.5944257485537001</v>
      </c>
      <c r="AD193" s="2"/>
      <c r="AE193" s="2">
        <f t="shared" si="268"/>
        <v>8.5944257485537037</v>
      </c>
      <c r="AF193">
        <f t="shared" si="269"/>
        <v>0.15557425144629633</v>
      </c>
      <c r="AG193" s="118">
        <f t="shared" si="270"/>
        <v>8.5944257485537037</v>
      </c>
      <c r="AM193" s="117"/>
      <c r="AN193">
        <f t="shared" si="281"/>
        <v>-0.14943914757600754</v>
      </c>
      <c r="AO193">
        <f t="shared" si="271"/>
        <v>-0.49438546225889252</v>
      </c>
      <c r="AP193">
        <f t="shared" si="272"/>
        <v>0.85630073915582794</v>
      </c>
      <c r="AR193">
        <f t="shared" si="273"/>
        <v>-0.14943914757600754</v>
      </c>
      <c r="AS193">
        <f t="shared" si="274"/>
        <v>-0.49438546225889252</v>
      </c>
      <c r="AT193">
        <f t="shared" si="275"/>
        <v>0.85630073915582794</v>
      </c>
      <c r="AV193">
        <f t="shared" si="242"/>
        <v>-0.14943914757600754</v>
      </c>
      <c r="AW193">
        <f t="shared" si="243"/>
        <v>-0.49438546225889252</v>
      </c>
      <c r="AX193">
        <f t="shared" si="244"/>
        <v>0.85630073915582794</v>
      </c>
      <c r="AZ193">
        <f t="shared" si="245"/>
        <v>-0.14943914757600754</v>
      </c>
      <c r="BA193">
        <f t="shared" si="246"/>
        <v>-0.49438546225889252</v>
      </c>
      <c r="BB193">
        <f t="shared" si="247"/>
        <v>0.85630073915582794</v>
      </c>
      <c r="BD193">
        <f t="shared" si="276"/>
        <v>-0.14943914757600754</v>
      </c>
      <c r="BE193">
        <f t="shared" si="277"/>
        <v>-0.49438546225889252</v>
      </c>
      <c r="BF193">
        <f t="shared" si="278"/>
        <v>0.85630073915582794</v>
      </c>
      <c r="BH193">
        <f t="shared" si="248"/>
        <v>-0.14943914757600754</v>
      </c>
      <c r="BI193">
        <f t="shared" si="249"/>
        <v>-0.49438546225889252</v>
      </c>
      <c r="BJ193">
        <f t="shared" si="250"/>
        <v>0.85630073915582794</v>
      </c>
      <c r="BL193">
        <f t="shared" si="251"/>
        <v>0.14943914757600754</v>
      </c>
      <c r="BM193">
        <f t="shared" si="252"/>
        <v>0.49438546225889252</v>
      </c>
      <c r="BN193">
        <f t="shared" si="253"/>
        <v>0.85630073915582794</v>
      </c>
    </row>
    <row r="194" spans="1:66">
      <c r="A194">
        <f t="shared" si="208"/>
        <v>0.5</v>
      </c>
      <c r="B194">
        <f t="shared" si="254"/>
        <v>0.34099918003124918</v>
      </c>
      <c r="C194">
        <f t="shared" si="255"/>
        <v>0.36567685080958517</v>
      </c>
      <c r="D194">
        <f t="shared" si="209"/>
        <v>-0.49999999999999989</v>
      </c>
      <c r="E194">
        <f t="shared" si="256"/>
        <v>0.34099918003124924</v>
      </c>
      <c r="F194">
        <f t="shared" si="257"/>
        <v>0.36567685080958523</v>
      </c>
      <c r="G194">
        <f t="shared" si="210"/>
        <v>0.5</v>
      </c>
      <c r="H194">
        <f t="shared" si="258"/>
        <v>-0.34099918003124918</v>
      </c>
      <c r="I194">
        <f t="shared" si="259"/>
        <v>-0.36567685080958517</v>
      </c>
      <c r="J194">
        <f t="shared" si="211"/>
        <v>0.49999999999999989</v>
      </c>
      <c r="K194">
        <f t="shared" si="260"/>
        <v>0.34099918003124924</v>
      </c>
      <c r="L194">
        <f t="shared" si="261"/>
        <v>0.36567685080958523</v>
      </c>
      <c r="N194">
        <v>47</v>
      </c>
      <c r="O194">
        <f t="shared" si="262"/>
        <v>0.97836705313404981</v>
      </c>
      <c r="P194">
        <f t="shared" si="263"/>
        <v>89.02163294686595</v>
      </c>
      <c r="R194">
        <f t="shared" si="214"/>
        <v>0.6512549035885371</v>
      </c>
      <c r="T194">
        <f t="shared" si="264"/>
        <v>-0.66397659229180306</v>
      </c>
      <c r="V194">
        <f t="shared" si="265"/>
        <v>0</v>
      </c>
      <c r="Y194" s="117">
        <f t="shared" si="279"/>
        <v>1.75</v>
      </c>
      <c r="AA194" s="2">
        <f t="shared" si="280"/>
        <v>1.75</v>
      </c>
      <c r="AB194" s="2">
        <f t="shared" si="266"/>
        <v>88.948072461565687</v>
      </c>
      <c r="AC194" s="2">
        <f t="shared" si="267"/>
        <v>1.0519275384343116</v>
      </c>
      <c r="AD194" s="2"/>
      <c r="AE194" s="2">
        <f t="shared" si="268"/>
        <v>1.0519275384343132</v>
      </c>
      <c r="AF194">
        <f t="shared" si="269"/>
        <v>0.69807246156568681</v>
      </c>
      <c r="AG194" s="118">
        <f t="shared" si="270"/>
        <v>1.0519275384343132</v>
      </c>
      <c r="AM194" s="117"/>
      <c r="AN194">
        <f t="shared" si="281"/>
        <v>-1.8358567628863814E-2</v>
      </c>
      <c r="AO194">
        <f t="shared" si="271"/>
        <v>-0.64267927895237031</v>
      </c>
      <c r="AP194">
        <f t="shared" si="272"/>
        <v>0.7659153395773437</v>
      </c>
      <c r="AR194">
        <f t="shared" si="273"/>
        <v>-1.8358567628863814E-2</v>
      </c>
      <c r="AS194">
        <f t="shared" si="274"/>
        <v>-0.64267927895237031</v>
      </c>
      <c r="AT194">
        <f t="shared" si="275"/>
        <v>0.7659153395773437</v>
      </c>
      <c r="AV194">
        <f t="shared" si="242"/>
        <v>-1.8358567628863814E-2</v>
      </c>
      <c r="AW194">
        <f t="shared" si="243"/>
        <v>-0.64267927895237031</v>
      </c>
      <c r="AX194">
        <f t="shared" si="244"/>
        <v>0.7659153395773437</v>
      </c>
      <c r="AZ194">
        <f t="shared" si="245"/>
        <v>-1.8358567628863814E-2</v>
      </c>
      <c r="BA194">
        <f t="shared" si="246"/>
        <v>-0.64267927895237031</v>
      </c>
      <c r="BB194">
        <f t="shared" si="247"/>
        <v>0.7659153395773437</v>
      </c>
      <c r="BD194">
        <f t="shared" si="276"/>
        <v>-1.8358567628863814E-2</v>
      </c>
      <c r="BE194">
        <f t="shared" si="277"/>
        <v>-0.64267927895237031</v>
      </c>
      <c r="BF194">
        <f t="shared" si="278"/>
        <v>0.7659153395773437</v>
      </c>
      <c r="BH194">
        <f t="shared" si="248"/>
        <v>-1.8358567628863814E-2</v>
      </c>
      <c r="BI194">
        <f t="shared" si="249"/>
        <v>-0.64267927895237031</v>
      </c>
      <c r="BJ194">
        <f t="shared" si="250"/>
        <v>0.7659153395773437</v>
      </c>
      <c r="BL194">
        <f t="shared" si="251"/>
        <v>1.8358567628863814E-2</v>
      </c>
      <c r="BM194">
        <f t="shared" si="252"/>
        <v>0.64267927895237031</v>
      </c>
      <c r="BN194">
        <f t="shared" si="253"/>
        <v>0.7659153395773437</v>
      </c>
    </row>
    <row r="195" spans="1:66">
      <c r="A195">
        <f t="shared" si="208"/>
        <v>0.5</v>
      </c>
      <c r="B195">
        <f t="shared" si="254"/>
        <v>0.33456530317942906</v>
      </c>
      <c r="C195">
        <f t="shared" si="255"/>
        <v>0.37157241273869707</v>
      </c>
      <c r="D195">
        <f t="shared" si="209"/>
        <v>-0.49999999999999989</v>
      </c>
      <c r="E195">
        <f t="shared" si="256"/>
        <v>0.33456530317942912</v>
      </c>
      <c r="F195">
        <f t="shared" si="257"/>
        <v>0.37157241273869712</v>
      </c>
      <c r="G195">
        <f t="shared" si="210"/>
        <v>0.5</v>
      </c>
      <c r="H195">
        <f t="shared" si="258"/>
        <v>-0.33456530317942906</v>
      </c>
      <c r="I195">
        <f t="shared" si="259"/>
        <v>-0.37157241273869707</v>
      </c>
      <c r="J195">
        <f t="shared" si="211"/>
        <v>0.49999999999999989</v>
      </c>
      <c r="K195">
        <f t="shared" si="260"/>
        <v>0.33456530317942912</v>
      </c>
      <c r="L195">
        <f t="shared" si="261"/>
        <v>0.37157241273869712</v>
      </c>
      <c r="N195">
        <v>48</v>
      </c>
      <c r="O195">
        <f t="shared" si="262"/>
        <v>0.3143904608422452</v>
      </c>
      <c r="P195">
        <f t="shared" si="263"/>
        <v>89.685609539157753</v>
      </c>
      <c r="R195">
        <f t="shared" si="214"/>
        <v>0.66397659229180306</v>
      </c>
      <c r="T195">
        <f t="shared" si="264"/>
        <v>0</v>
      </c>
      <c r="V195">
        <f t="shared" si="265"/>
        <v>48</v>
      </c>
      <c r="Y195" s="117">
        <f t="shared" si="279"/>
        <v>174.45</v>
      </c>
      <c r="AA195" s="2">
        <f t="shared" si="280"/>
        <v>5.5500000000000114</v>
      </c>
      <c r="AB195" s="2">
        <f t="shared" si="266"/>
        <v>84.720194604360103</v>
      </c>
      <c r="AC195" s="2">
        <f t="shared" si="267"/>
        <v>5.2798053956398974</v>
      </c>
      <c r="AD195" s="2"/>
      <c r="AE195" s="2">
        <f t="shared" si="268"/>
        <v>95.279805395639897</v>
      </c>
      <c r="AF195">
        <f t="shared" si="269"/>
        <v>79.170194604360091</v>
      </c>
      <c r="AG195" s="118">
        <f t="shared" si="270"/>
        <v>5.2798053956398974</v>
      </c>
      <c r="AM195" s="117"/>
      <c r="AN195">
        <f t="shared" si="281"/>
        <v>-9.2019626261891654E-2</v>
      </c>
      <c r="AO195">
        <f t="shared" si="271"/>
        <v>0.76279426476704792</v>
      </c>
      <c r="AP195">
        <f t="shared" si="272"/>
        <v>-0.64006038623017469</v>
      </c>
      <c r="AR195">
        <f t="shared" si="273"/>
        <v>9.2019626261891654E-2</v>
      </c>
      <c r="AS195">
        <f t="shared" si="274"/>
        <v>-0.76279426476704792</v>
      </c>
      <c r="AT195">
        <f t="shared" si="275"/>
        <v>0.64006038623017469</v>
      </c>
      <c r="AV195">
        <f t="shared" si="242"/>
        <v>9.2019626261891654E-2</v>
      </c>
      <c r="AW195">
        <f t="shared" si="243"/>
        <v>-0.76279426476704792</v>
      </c>
      <c r="AX195">
        <f t="shared" si="244"/>
        <v>0.64006038623017469</v>
      </c>
      <c r="AZ195">
        <f t="shared" si="245"/>
        <v>9.2019626261891654E-2</v>
      </c>
      <c r="BA195">
        <f t="shared" si="246"/>
        <v>-0.76279426476704792</v>
      </c>
      <c r="BB195">
        <f t="shared" si="247"/>
        <v>0.64006038623017469</v>
      </c>
      <c r="BD195">
        <f t="shared" si="276"/>
        <v>9.2019626261891654E-2</v>
      </c>
      <c r="BE195">
        <f t="shared" si="277"/>
        <v>-0.76279426476704792</v>
      </c>
      <c r="BF195">
        <f t="shared" si="278"/>
        <v>0.64006038623017469</v>
      </c>
      <c r="BH195">
        <f t="shared" si="248"/>
        <v>9.2019626261891654E-2</v>
      </c>
      <c r="BI195">
        <f t="shared" si="249"/>
        <v>-0.76279426476704792</v>
      </c>
      <c r="BJ195">
        <f t="shared" si="250"/>
        <v>0.64006038623017469</v>
      </c>
      <c r="BL195">
        <f t="shared" si="251"/>
        <v>-9.2019626261891654E-2</v>
      </c>
      <c r="BM195">
        <f t="shared" si="252"/>
        <v>0.76279426476704792</v>
      </c>
      <c r="BN195">
        <f t="shared" si="253"/>
        <v>0.64006038623017469</v>
      </c>
    </row>
    <row r="196" spans="1:66">
      <c r="A196">
        <f t="shared" si="208"/>
        <v>0.5</v>
      </c>
      <c r="B196">
        <f t="shared" si="254"/>
        <v>0.32802951449525358</v>
      </c>
      <c r="C196">
        <f t="shared" si="255"/>
        <v>0.3773547901113859</v>
      </c>
      <c r="D196">
        <f t="shared" si="209"/>
        <v>-0.49999999999999989</v>
      </c>
      <c r="E196">
        <f t="shared" si="256"/>
        <v>0.32802951449525364</v>
      </c>
      <c r="F196">
        <f t="shared" si="257"/>
        <v>0.37735479011138595</v>
      </c>
      <c r="G196">
        <f t="shared" si="210"/>
        <v>0.5</v>
      </c>
      <c r="H196">
        <f t="shared" si="258"/>
        <v>-0.32802951449525358</v>
      </c>
      <c r="I196">
        <f t="shared" si="259"/>
        <v>-0.3773547901113859</v>
      </c>
      <c r="J196">
        <f t="shared" si="211"/>
        <v>0.49999999999999989</v>
      </c>
      <c r="K196">
        <f t="shared" si="260"/>
        <v>0.32802951449525364</v>
      </c>
      <c r="L196">
        <f t="shared" si="261"/>
        <v>0.37735479011138595</v>
      </c>
      <c r="N196">
        <v>49</v>
      </c>
      <c r="O196">
        <f t="shared" si="262"/>
        <v>0.36237325937164222</v>
      </c>
      <c r="P196">
        <f t="shared" si="263"/>
        <v>89.637626740628619</v>
      </c>
      <c r="R196">
        <f t="shared" si="214"/>
        <v>-4.7982798529133674E-2</v>
      </c>
      <c r="T196">
        <f t="shared" si="264"/>
        <v>-4.7982798529133674E-2</v>
      </c>
      <c r="V196">
        <f t="shared" si="265"/>
        <v>0</v>
      </c>
      <c r="Y196" s="117">
        <f t="shared" si="279"/>
        <v>169.25</v>
      </c>
      <c r="AA196" s="2">
        <f t="shared" si="280"/>
        <v>10.75</v>
      </c>
      <c r="AB196" s="2">
        <f t="shared" si="266"/>
        <v>79.480914371094443</v>
      </c>
      <c r="AC196" s="2">
        <f t="shared" si="267"/>
        <v>10.519085628905557</v>
      </c>
      <c r="AD196" s="2"/>
      <c r="AE196" s="2">
        <f t="shared" si="268"/>
        <v>100.51908562890556</v>
      </c>
      <c r="AF196">
        <f t="shared" si="269"/>
        <v>68.730914371094443</v>
      </c>
      <c r="AG196" s="118">
        <f t="shared" si="270"/>
        <v>10.519085628905557</v>
      </c>
      <c r="AM196" s="117"/>
      <c r="AN196">
        <f t="shared" si="281"/>
        <v>-0.18256304453126923</v>
      </c>
      <c r="AO196">
        <f t="shared" si="271"/>
        <v>0.85147110994948361</v>
      </c>
      <c r="AP196">
        <f t="shared" si="272"/>
        <v>-0.49159707453652368</v>
      </c>
      <c r="AR196">
        <f t="shared" si="273"/>
        <v>0.18256304453126923</v>
      </c>
      <c r="AS196">
        <f t="shared" si="274"/>
        <v>-0.85147110994948361</v>
      </c>
      <c r="AT196">
        <f t="shared" si="275"/>
        <v>0.49159707453652368</v>
      </c>
      <c r="AV196">
        <f t="shared" si="242"/>
        <v>0.18256304453126923</v>
      </c>
      <c r="AW196">
        <f t="shared" si="243"/>
        <v>-0.85147110994948361</v>
      </c>
      <c r="AX196">
        <f t="shared" si="244"/>
        <v>0.49159707453652368</v>
      </c>
      <c r="AZ196">
        <f t="shared" si="245"/>
        <v>0.18256304453126923</v>
      </c>
      <c r="BA196">
        <f t="shared" si="246"/>
        <v>-0.85147110994948361</v>
      </c>
      <c r="BB196">
        <f t="shared" si="247"/>
        <v>0.49159707453652368</v>
      </c>
      <c r="BD196">
        <f t="shared" si="276"/>
        <v>0.18256304453126923</v>
      </c>
      <c r="BE196">
        <f t="shared" si="277"/>
        <v>-0.85147110994948361</v>
      </c>
      <c r="BF196">
        <f t="shared" si="278"/>
        <v>0.49159707453652368</v>
      </c>
      <c r="BH196">
        <f t="shared" si="248"/>
        <v>0.18256304453126923</v>
      </c>
      <c r="BI196">
        <f t="shared" si="249"/>
        <v>-0.85147110994948361</v>
      </c>
      <c r="BJ196">
        <f t="shared" si="250"/>
        <v>0.49159707453652368</v>
      </c>
      <c r="BL196">
        <f t="shared" si="251"/>
        <v>-0.18256304453126923</v>
      </c>
      <c r="BM196">
        <f t="shared" si="252"/>
        <v>0.85147110994948361</v>
      </c>
      <c r="BN196">
        <f t="shared" si="253"/>
        <v>0.49159707453652368</v>
      </c>
    </row>
    <row r="197" spans="1:66">
      <c r="A197">
        <f t="shared" si="208"/>
        <v>0.5</v>
      </c>
      <c r="B197">
        <f t="shared" si="254"/>
        <v>0.32139380484326963</v>
      </c>
      <c r="C197">
        <f t="shared" si="255"/>
        <v>0.38302222155948895</v>
      </c>
      <c r="D197">
        <f t="shared" si="209"/>
        <v>-0.49999999999999989</v>
      </c>
      <c r="E197">
        <f t="shared" si="256"/>
        <v>0.32139380484326968</v>
      </c>
      <c r="F197">
        <f t="shared" si="257"/>
        <v>0.38302222155948906</v>
      </c>
      <c r="G197">
        <f t="shared" si="210"/>
        <v>0.5</v>
      </c>
      <c r="H197">
        <f t="shared" si="258"/>
        <v>-0.32139380484326963</v>
      </c>
      <c r="I197">
        <f t="shared" si="259"/>
        <v>-0.38302222155948895</v>
      </c>
      <c r="J197">
        <f t="shared" si="211"/>
        <v>0.49999999999999989</v>
      </c>
      <c r="K197">
        <f t="shared" si="260"/>
        <v>0.32139380484326968</v>
      </c>
      <c r="L197">
        <f t="shared" si="261"/>
        <v>0.38302222155948906</v>
      </c>
      <c r="N197">
        <v>50</v>
      </c>
      <c r="O197">
        <f t="shared" si="262"/>
        <v>1.0519275384343116</v>
      </c>
      <c r="P197">
        <f t="shared" si="263"/>
        <v>88.948072461565687</v>
      </c>
      <c r="R197">
        <f t="shared" si="214"/>
        <v>-0.6895542790629321</v>
      </c>
      <c r="T197">
        <f t="shared" si="264"/>
        <v>-0.73753707759206577</v>
      </c>
      <c r="V197">
        <f t="shared" si="265"/>
        <v>0</v>
      </c>
      <c r="Y197" s="117">
        <f t="shared" si="279"/>
        <v>164.45</v>
      </c>
      <c r="AA197" s="2">
        <f t="shared" si="280"/>
        <v>15.550000000000011</v>
      </c>
      <c r="AB197" s="2">
        <f t="shared" si="266"/>
        <v>74.996198846995071</v>
      </c>
      <c r="AC197" s="2">
        <f t="shared" si="267"/>
        <v>15.003801153004934</v>
      </c>
      <c r="AD197" s="2"/>
      <c r="AE197" s="2">
        <f t="shared" si="268"/>
        <v>105.00380115300493</v>
      </c>
      <c r="AF197">
        <f t="shared" si="269"/>
        <v>59.44619884699506</v>
      </c>
      <c r="AG197" s="118">
        <f t="shared" si="270"/>
        <v>15.003801153004929</v>
      </c>
      <c r="AM197" s="117"/>
      <c r="AN197">
        <f t="shared" si="281"/>
        <v>-0.25888312659772572</v>
      </c>
      <c r="AO197">
        <f t="shared" si="271"/>
        <v>0.9076572339775475</v>
      </c>
      <c r="AP197">
        <f t="shared" si="272"/>
        <v>-0.33036021608422139</v>
      </c>
      <c r="AR197">
        <f t="shared" si="273"/>
        <v>0.25888312659772572</v>
      </c>
      <c r="AS197">
        <f t="shared" si="274"/>
        <v>-0.9076572339775475</v>
      </c>
      <c r="AT197">
        <f t="shared" si="275"/>
        <v>0.33036021608422139</v>
      </c>
      <c r="AV197">
        <f t="shared" si="242"/>
        <v>0.25888312659772572</v>
      </c>
      <c r="AW197">
        <f t="shared" si="243"/>
        <v>-0.9076572339775475</v>
      </c>
      <c r="AX197">
        <f t="shared" si="244"/>
        <v>0.33036021608422139</v>
      </c>
      <c r="AZ197">
        <f t="shared" si="245"/>
        <v>0.25888312659772572</v>
      </c>
      <c r="BA197">
        <f t="shared" si="246"/>
        <v>-0.9076572339775475</v>
      </c>
      <c r="BB197">
        <f t="shared" si="247"/>
        <v>0.33036021608422139</v>
      </c>
      <c r="BD197">
        <f t="shared" si="276"/>
        <v>0.25888312659772572</v>
      </c>
      <c r="BE197">
        <f t="shared" si="277"/>
        <v>-0.9076572339775475</v>
      </c>
      <c r="BF197">
        <f t="shared" si="278"/>
        <v>0.33036021608422139</v>
      </c>
      <c r="BH197">
        <f t="shared" si="248"/>
        <v>0.25888312659772572</v>
      </c>
      <c r="BI197">
        <f t="shared" si="249"/>
        <v>-0.9076572339775475</v>
      </c>
      <c r="BJ197">
        <f t="shared" si="250"/>
        <v>0.33036021608422139</v>
      </c>
      <c r="BL197">
        <f t="shared" si="251"/>
        <v>-0.25888312659772572</v>
      </c>
      <c r="BM197">
        <f t="shared" si="252"/>
        <v>0.9076572339775475</v>
      </c>
      <c r="BN197">
        <f t="shared" si="253"/>
        <v>0.33036021608422139</v>
      </c>
    </row>
    <row r="198" spans="1:66">
      <c r="A198">
        <f t="shared" si="208"/>
        <v>0.5</v>
      </c>
      <c r="B198">
        <f t="shared" si="254"/>
        <v>0.3146601955249187</v>
      </c>
      <c r="C198">
        <f t="shared" si="255"/>
        <v>0.3885729807284854</v>
      </c>
      <c r="D198">
        <f t="shared" si="209"/>
        <v>-0.49999999999999989</v>
      </c>
      <c r="E198">
        <f t="shared" si="256"/>
        <v>0.31466019552491875</v>
      </c>
      <c r="F198">
        <f t="shared" si="257"/>
        <v>0.38857298072848545</v>
      </c>
      <c r="G198">
        <f t="shared" si="210"/>
        <v>0.5</v>
      </c>
      <c r="H198">
        <f t="shared" si="258"/>
        <v>-0.3146601955249187</v>
      </c>
      <c r="I198">
        <f t="shared" si="259"/>
        <v>-0.3885729807284854</v>
      </c>
      <c r="J198">
        <f t="shared" si="211"/>
        <v>0.49999999999999989</v>
      </c>
      <c r="K198">
        <f t="shared" si="260"/>
        <v>0.31466019552491875</v>
      </c>
      <c r="L198">
        <f t="shared" si="261"/>
        <v>0.38857298072848545</v>
      </c>
      <c r="N198">
        <v>51</v>
      </c>
      <c r="O198">
        <f t="shared" si="262"/>
        <v>1.7542069283557407</v>
      </c>
      <c r="P198">
        <f t="shared" si="263"/>
        <v>88.245793071644329</v>
      </c>
      <c r="R198">
        <f t="shared" si="214"/>
        <v>-0.70227938992135819</v>
      </c>
      <c r="T198">
        <f t="shared" si="264"/>
        <v>-1.439816467513424</v>
      </c>
      <c r="V198">
        <f t="shared" si="265"/>
        <v>0</v>
      </c>
      <c r="Y198" s="117">
        <f t="shared" si="279"/>
        <v>160.44999999999999</v>
      </c>
      <c r="AA198" s="2">
        <f t="shared" si="280"/>
        <v>19.550000000000011</v>
      </c>
      <c r="AB198" s="2">
        <f t="shared" si="266"/>
        <v>70.978919296116999</v>
      </c>
      <c r="AC198" s="2">
        <f t="shared" si="267"/>
        <v>19.021080703883005</v>
      </c>
      <c r="AD198" s="2"/>
      <c r="AE198" s="2">
        <f t="shared" si="268"/>
        <v>109.021080703883</v>
      </c>
      <c r="AF198">
        <f t="shared" si="269"/>
        <v>51.428919296116987</v>
      </c>
      <c r="AG198" s="118">
        <f t="shared" si="270"/>
        <v>19.021080703883001</v>
      </c>
      <c r="AM198" s="117"/>
      <c r="AN198">
        <f t="shared" si="281"/>
        <v>-0.32591601487979216</v>
      </c>
      <c r="AO198">
        <f t="shared" si="271"/>
        <v>0.93103599511644231</v>
      </c>
      <c r="AP198">
        <f t="shared" si="272"/>
        <v>-0.16416676594978336</v>
      </c>
      <c r="AR198">
        <f t="shared" si="273"/>
        <v>0.32591601487979216</v>
      </c>
      <c r="AS198">
        <f t="shared" si="274"/>
        <v>-0.93103599511644231</v>
      </c>
      <c r="AT198">
        <f t="shared" si="275"/>
        <v>0.16416676594978336</v>
      </c>
      <c r="AV198">
        <f t="shared" si="242"/>
        <v>0.32591601487979216</v>
      </c>
      <c r="AW198">
        <f t="shared" si="243"/>
        <v>-0.93103599511644231</v>
      </c>
      <c r="AX198">
        <f t="shared" si="244"/>
        <v>0.16416676594978336</v>
      </c>
      <c r="AZ198">
        <f t="shared" si="245"/>
        <v>0.32591601487979216</v>
      </c>
      <c r="BA198">
        <f t="shared" si="246"/>
        <v>-0.93103599511644231</v>
      </c>
      <c r="BB198">
        <f t="shared" si="247"/>
        <v>0.16416676594978336</v>
      </c>
      <c r="BD198">
        <f t="shared" si="276"/>
        <v>0.32591601487979216</v>
      </c>
      <c r="BE198">
        <f t="shared" si="277"/>
        <v>-0.93103599511644231</v>
      </c>
      <c r="BF198">
        <f t="shared" si="278"/>
        <v>0.16416676594978336</v>
      </c>
      <c r="BH198">
        <f t="shared" si="248"/>
        <v>0.32591601487979216</v>
      </c>
      <c r="BI198">
        <f t="shared" si="249"/>
        <v>-0.93103599511644231</v>
      </c>
      <c r="BJ198">
        <f t="shared" si="250"/>
        <v>0.16416676594978336</v>
      </c>
      <c r="BL198">
        <f t="shared" si="251"/>
        <v>-0.32591601487979216</v>
      </c>
      <c r="BM198">
        <f t="shared" si="252"/>
        <v>0.93103599511644231</v>
      </c>
      <c r="BN198">
        <f t="shared" si="253"/>
        <v>0.16416676594978336</v>
      </c>
    </row>
    <row r="199" spans="1:66">
      <c r="A199">
        <f t="shared" si="208"/>
        <v>0.5</v>
      </c>
      <c r="B199">
        <f t="shared" si="254"/>
        <v>0.30783073766282909</v>
      </c>
      <c r="C199">
        <f t="shared" si="255"/>
        <v>0.39400537680336095</v>
      </c>
      <c r="D199">
        <f t="shared" si="209"/>
        <v>-0.49999999999999989</v>
      </c>
      <c r="E199">
        <f t="shared" si="256"/>
        <v>0.30783073766282915</v>
      </c>
      <c r="F199">
        <f t="shared" si="257"/>
        <v>0.39400537680336101</v>
      </c>
      <c r="G199">
        <f t="shared" si="210"/>
        <v>0.5</v>
      </c>
      <c r="H199">
        <f t="shared" si="258"/>
        <v>-0.30783073766282909</v>
      </c>
      <c r="I199">
        <f t="shared" si="259"/>
        <v>-0.39400537680336095</v>
      </c>
      <c r="J199">
        <f t="shared" si="211"/>
        <v>0.49999999999999989</v>
      </c>
      <c r="K199">
        <f t="shared" si="260"/>
        <v>0.30783073766282915</v>
      </c>
      <c r="L199">
        <f t="shared" si="261"/>
        <v>0.39400537680336101</v>
      </c>
      <c r="N199">
        <v>52</v>
      </c>
      <c r="O199">
        <f t="shared" si="262"/>
        <v>2.4690702999965</v>
      </c>
      <c r="P199">
        <f t="shared" si="263"/>
        <v>87.530929700003455</v>
      </c>
      <c r="R199">
        <f t="shared" si="214"/>
        <v>-0.71486337164087388</v>
      </c>
      <c r="T199">
        <f t="shared" si="264"/>
        <v>-2.1546798391542978</v>
      </c>
      <c r="V199">
        <f t="shared" si="265"/>
        <v>0</v>
      </c>
      <c r="Y199" s="117">
        <f t="shared" si="279"/>
        <v>157.75</v>
      </c>
      <c r="AA199" s="2">
        <f t="shared" si="280"/>
        <v>22.25</v>
      </c>
      <c r="AB199" s="2">
        <f t="shared" si="266"/>
        <v>67.261216142086283</v>
      </c>
      <c r="AC199" s="2">
        <f t="shared" si="267"/>
        <v>22.73878385791372</v>
      </c>
      <c r="AD199" s="2"/>
      <c r="AE199" s="2">
        <f t="shared" si="268"/>
        <v>112.73878385791372</v>
      </c>
      <c r="AF199">
        <f t="shared" si="269"/>
        <v>45.011216142086283</v>
      </c>
      <c r="AG199" s="118">
        <f t="shared" si="270"/>
        <v>22.738783857913717</v>
      </c>
      <c r="AM199" s="117"/>
      <c r="AN199">
        <f t="shared" si="281"/>
        <v>-0.38653042544908761</v>
      </c>
      <c r="AO199">
        <f t="shared" si="271"/>
        <v>0.9222766559997857</v>
      </c>
      <c r="AP199">
        <f t="shared" si="272"/>
        <v>-1.609676443811862E-8</v>
      </c>
      <c r="AR199">
        <f t="shared" si="273"/>
        <v>0.38653042544908761</v>
      </c>
      <c r="AS199">
        <f t="shared" si="274"/>
        <v>-0.9222766559997857</v>
      </c>
      <c r="AT199">
        <f t="shared" si="275"/>
        <v>1.609676443811862E-8</v>
      </c>
      <c r="AV199">
        <f t="shared" si="242"/>
        <v>0.38653042544908761</v>
      </c>
      <c r="AW199">
        <f t="shared" si="243"/>
        <v>-0.9222766559997857</v>
      </c>
      <c r="AX199">
        <f t="shared" si="244"/>
        <v>1.609676443811862E-8</v>
      </c>
      <c r="AZ199">
        <f t="shared" si="245"/>
        <v>0.38653042544908761</v>
      </c>
      <c r="BA199">
        <f t="shared" si="246"/>
        <v>-0.9222766559997857</v>
      </c>
      <c r="BB199">
        <f t="shared" si="247"/>
        <v>1.609676443811862E-8</v>
      </c>
      <c r="BD199">
        <f t="shared" si="276"/>
        <v>0.38653042544908761</v>
      </c>
      <c r="BE199">
        <f t="shared" si="277"/>
        <v>-0.9222766559997857</v>
      </c>
      <c r="BF199">
        <f t="shared" si="278"/>
        <v>1.609676443811862E-8</v>
      </c>
      <c r="BH199">
        <f t="shared" si="248"/>
        <v>0.38653042544908761</v>
      </c>
      <c r="BI199">
        <f t="shared" si="249"/>
        <v>-0.9222766559997857</v>
      </c>
      <c r="BJ199">
        <f t="shared" si="250"/>
        <v>1.609676443811862E-8</v>
      </c>
      <c r="BL199">
        <f t="shared" si="251"/>
        <v>-0.38653042544908761</v>
      </c>
      <c r="BM199">
        <f t="shared" si="252"/>
        <v>0.9222766559997857</v>
      </c>
      <c r="BN199">
        <f t="shared" si="253"/>
        <v>1.609676443811862E-8</v>
      </c>
    </row>
    <row r="200" spans="1:66">
      <c r="A200">
        <f t="shared" si="208"/>
        <v>0.5</v>
      </c>
      <c r="B200">
        <f t="shared" si="254"/>
        <v>0.30090751157602413</v>
      </c>
      <c r="C200">
        <f t="shared" si="255"/>
        <v>0.3993177550236463</v>
      </c>
      <c r="D200">
        <f t="shared" si="209"/>
        <v>-0.49999999999999989</v>
      </c>
      <c r="E200">
        <f t="shared" si="256"/>
        <v>0.30090751157602419</v>
      </c>
      <c r="F200">
        <f t="shared" si="257"/>
        <v>0.39931775502364636</v>
      </c>
      <c r="G200">
        <f t="shared" si="210"/>
        <v>0.5</v>
      </c>
      <c r="H200">
        <f t="shared" si="258"/>
        <v>-0.30090751157602413</v>
      </c>
      <c r="I200">
        <f t="shared" si="259"/>
        <v>-0.3993177550236463</v>
      </c>
      <c r="J200">
        <f t="shared" si="211"/>
        <v>0.49999999999999989</v>
      </c>
      <c r="K200">
        <f t="shared" si="260"/>
        <v>0.30090751157602419</v>
      </c>
      <c r="L200">
        <f t="shared" si="261"/>
        <v>0.39931775502364636</v>
      </c>
      <c r="N200">
        <v>53</v>
      </c>
      <c r="O200">
        <f t="shared" si="262"/>
        <v>3.196294267885361</v>
      </c>
      <c r="P200">
        <f t="shared" si="263"/>
        <v>86.803705732114665</v>
      </c>
      <c r="R200">
        <f t="shared" si="214"/>
        <v>-0.72722396788878996</v>
      </c>
      <c r="T200">
        <f t="shared" si="264"/>
        <v>-2.8819038070430878</v>
      </c>
      <c r="V200">
        <f t="shared" si="265"/>
        <v>0</v>
      </c>
      <c r="Y200" s="2"/>
      <c r="Z200" s="2"/>
      <c r="AA200" s="2"/>
      <c r="AB200" s="2" t="s">
        <v>135</v>
      </c>
      <c r="AC200" s="2"/>
      <c r="AD200" s="2" t="s">
        <v>162</v>
      </c>
      <c r="AE200" s="2"/>
      <c r="AF200" s="2"/>
      <c r="AG200" s="2" t="s">
        <v>165</v>
      </c>
      <c r="AH200" s="2"/>
      <c r="AJ200" s="2" t="s">
        <v>166</v>
      </c>
    </row>
    <row r="201" spans="1:66">
      <c r="A201">
        <f t="shared" si="208"/>
        <v>0.5</v>
      </c>
      <c r="B201">
        <f t="shared" si="254"/>
        <v>0.29389262614623651</v>
      </c>
      <c r="C201">
        <f t="shared" si="255"/>
        <v>0.40450849718747367</v>
      </c>
      <c r="D201">
        <f t="shared" si="209"/>
        <v>-0.49999999999999989</v>
      </c>
      <c r="E201">
        <f t="shared" si="256"/>
        <v>0.29389262614623657</v>
      </c>
      <c r="F201">
        <f t="shared" si="257"/>
        <v>0.40450849718747373</v>
      </c>
      <c r="G201">
        <f t="shared" si="210"/>
        <v>0.5</v>
      </c>
      <c r="H201">
        <f t="shared" si="258"/>
        <v>-0.29389262614623651</v>
      </c>
      <c r="I201">
        <f t="shared" si="259"/>
        <v>-0.40450849718747367</v>
      </c>
      <c r="J201">
        <f t="shared" si="211"/>
        <v>0.49999999999999989</v>
      </c>
      <c r="K201">
        <f t="shared" si="260"/>
        <v>0.29389262614623657</v>
      </c>
      <c r="L201">
        <f t="shared" si="261"/>
        <v>0.40450849718747373</v>
      </c>
      <c r="N201">
        <v>54</v>
      </c>
      <c r="O201">
        <f t="shared" si="262"/>
        <v>3.9355670235766054</v>
      </c>
      <c r="P201">
        <f t="shared" si="263"/>
        <v>86.064432976423419</v>
      </c>
      <c r="R201">
        <f t="shared" si="214"/>
        <v>-0.73927275569124618</v>
      </c>
      <c r="T201">
        <f t="shared" si="264"/>
        <v>-3.621176562734334</v>
      </c>
      <c r="V201">
        <f t="shared" si="265"/>
        <v>0</v>
      </c>
      <c r="Y201" s="2">
        <f t="shared" ref="Y201:Y219" si="282">IF(B2&lt;180,B2,B2-180)</f>
        <v>22.800000000000011</v>
      </c>
      <c r="Z201" s="2">
        <f>Y201-$F$2</f>
        <v>-157.75</v>
      </c>
      <c r="AA201" s="2">
        <f>IF(Z201&gt;180,Z201-180,Z201)</f>
        <v>-157.75</v>
      </c>
      <c r="AB201" s="2">
        <f>IF(AA201&lt;0,AA201+180,AA201)</f>
        <v>22.25</v>
      </c>
      <c r="AC201" s="2"/>
      <c r="AD201">
        <f t="shared" ref="AD201:AD219" si="283">IF(A2&lt;=$T$333,180-AL161,180-AM161)</f>
        <v>157.26121577911877</v>
      </c>
      <c r="AE201">
        <f>IF(AB201&gt;90,AD201,AD201-90)</f>
        <v>67.261215779118771</v>
      </c>
      <c r="AF201" s="2"/>
      <c r="AG201" s="2">
        <f>IF(AB201&gt;90,AD201,AD201-90)</f>
        <v>67.261215779118771</v>
      </c>
      <c r="AH201" s="2"/>
      <c r="AI201" s="2">
        <f>180-AG201+90</f>
        <v>202.73878422088123</v>
      </c>
      <c r="AJ201">
        <f>IF(AI201&gt;180,AI201-180,AI201)</f>
        <v>22.738784220881229</v>
      </c>
      <c r="AL201" s="88">
        <f t="shared" ref="AL201:AL219" si="284">D2+90</f>
        <v>112.73878422088123</v>
      </c>
      <c r="AN201">
        <f t="shared" ref="AN201:AN218" si="285">COS(RADIANS(AL201-90))</f>
        <v>0.92227665355112409</v>
      </c>
      <c r="AO201">
        <f t="shared" ref="AO201:AO219" si="286">(SIN(RADIANS(AL201-90)))*(COS(RADIANS(A2)))</f>
        <v>0.3865304312916899</v>
      </c>
      <c r="AP201">
        <f t="shared" ref="AP201:AP219" si="287">(SIN(RADIANS(AL201-90)))*(SIN(RADIANS(A2)))</f>
        <v>6.7462286851937075E-11</v>
      </c>
      <c r="AR201">
        <f t="shared" ref="AR201:AR219" si="288">IF(AP201&lt;0,-AN201,AN201)</f>
        <v>0.92227665355112409</v>
      </c>
      <c r="AS201">
        <f t="shared" ref="AS201:AS219" si="289">IF(AP201&lt;0,-AO201,AO201)</f>
        <v>0.3865304312916899</v>
      </c>
      <c r="AT201">
        <f t="shared" ref="AT201:AT219" si="290">IF(AP201&lt;0,-AP201,AP201)</f>
        <v>6.7462286851937075E-11</v>
      </c>
      <c r="AV201">
        <f t="shared" si="242"/>
        <v>0.92227665355112409</v>
      </c>
      <c r="AW201">
        <f t="shared" si="243"/>
        <v>0.3865304312916899</v>
      </c>
      <c r="AX201">
        <f t="shared" si="244"/>
        <v>6.7462286851937075E-11</v>
      </c>
      <c r="AZ201">
        <f t="shared" si="245"/>
        <v>0.92227665355112409</v>
      </c>
      <c r="BA201">
        <f t="shared" si="246"/>
        <v>0.3865304312916899</v>
      </c>
      <c r="BB201">
        <f t="shared" si="247"/>
        <v>6.7462286851937075E-11</v>
      </c>
      <c r="BD201">
        <f t="shared" ref="BD201:BD219" si="291">IF($F$13="CW",-AZ201,AZ201)</f>
        <v>0.92227665355112409</v>
      </c>
      <c r="BE201">
        <f t="shared" ref="BE201:BE219" si="292">IF($F$13="CW",BA201,BA201)</f>
        <v>0.3865304312916899</v>
      </c>
      <c r="BF201">
        <f t="shared" ref="BF201:BF219" si="293">IF($F$13="CW",BB201,BB201)</f>
        <v>6.7462286851937075E-11</v>
      </c>
      <c r="BH201">
        <f t="shared" si="248"/>
        <v>0.92227665355112409</v>
      </c>
      <c r="BI201">
        <f t="shared" si="249"/>
        <v>0.3865304312916899</v>
      </c>
      <c r="BJ201">
        <f t="shared" si="250"/>
        <v>6.7462286851937075E-11</v>
      </c>
      <c r="BL201">
        <f t="shared" si="251"/>
        <v>-0.92227665355112409</v>
      </c>
      <c r="BM201">
        <f t="shared" si="252"/>
        <v>-0.3865304312916899</v>
      </c>
      <c r="BN201">
        <f t="shared" si="253"/>
        <v>6.7462286851937075E-11</v>
      </c>
    </row>
    <row r="202" spans="1:66">
      <c r="A202">
        <f t="shared" si="208"/>
        <v>0.5</v>
      </c>
      <c r="B202">
        <f t="shared" si="254"/>
        <v>0.28678821817552302</v>
      </c>
      <c r="C202">
        <f t="shared" si="255"/>
        <v>0.40957602214449579</v>
      </c>
      <c r="D202">
        <f t="shared" si="209"/>
        <v>-0.49999999999999989</v>
      </c>
      <c r="E202">
        <f t="shared" si="256"/>
        <v>0.28678821817552308</v>
      </c>
      <c r="F202">
        <f t="shared" si="257"/>
        <v>0.40957602214449584</v>
      </c>
      <c r="G202">
        <f t="shared" si="210"/>
        <v>0.5</v>
      </c>
      <c r="H202">
        <f t="shared" si="258"/>
        <v>-0.28678821817552302</v>
      </c>
      <c r="I202">
        <f t="shared" si="259"/>
        <v>-0.40957602214449579</v>
      </c>
      <c r="J202">
        <f t="shared" si="211"/>
        <v>0.49999999999999989</v>
      </c>
      <c r="K202">
        <f t="shared" si="260"/>
        <v>0.28678821817552308</v>
      </c>
      <c r="L202">
        <f t="shared" si="261"/>
        <v>0.40957602214449584</v>
      </c>
      <c r="N202">
        <v>55</v>
      </c>
      <c r="O202">
        <f t="shared" si="262"/>
        <v>4.6864827789670214</v>
      </c>
      <c r="P202">
        <f t="shared" si="263"/>
        <v>85.313517221032996</v>
      </c>
      <c r="R202">
        <f t="shared" si="214"/>
        <v>-0.7509157553904231</v>
      </c>
      <c r="T202">
        <f t="shared" si="264"/>
        <v>-4.3720923181247571</v>
      </c>
      <c r="V202">
        <f t="shared" si="265"/>
        <v>0</v>
      </c>
      <c r="Y202" s="2">
        <f t="shared" si="282"/>
        <v>26.400000000000006</v>
      </c>
      <c r="Z202" s="2">
        <f t="shared" ref="Z202:Z219" si="294">Y202-$F$2</f>
        <v>-154.15</v>
      </c>
      <c r="AA202" s="2">
        <f t="shared" ref="AA202:AA219" si="295">IF(Z202&gt;180,Z202-180,Z202)</f>
        <v>-154.15</v>
      </c>
      <c r="AB202" s="2">
        <f t="shared" ref="AB202:AB219" si="296">IF(AA202&lt;0,AA202+180,AA202)</f>
        <v>25.849999999999994</v>
      </c>
      <c r="AC202" s="2"/>
      <c r="AD202">
        <f t="shared" si="283"/>
        <v>153.79226114305385</v>
      </c>
      <c r="AE202">
        <f t="shared" ref="AE202:AE219" si="297">IF(AB202&gt;90,AD202,AD202-90)</f>
        <v>63.79226114305385</v>
      </c>
      <c r="AF202" s="2"/>
      <c r="AG202" s="2">
        <f t="shared" ref="AG202:AG219" si="298">IF(AB202&gt;90,AD202,AD202-90)</f>
        <v>63.79226114305385</v>
      </c>
      <c r="AH202" s="2"/>
      <c r="AI202" s="2">
        <f t="shared" ref="AI202:AI219" si="299">180-AG202+90</f>
        <v>206.20773885694615</v>
      </c>
      <c r="AJ202">
        <f t="shared" ref="AJ202:AJ219" si="300">IF(AI202&gt;180,AI202-180,AI202)</f>
        <v>26.20773885694615</v>
      </c>
      <c r="AL202" s="2">
        <f t="shared" si="284"/>
        <v>116.20773885694614</v>
      </c>
      <c r="AN202">
        <f t="shared" si="285"/>
        <v>0.8971987279416278</v>
      </c>
      <c r="AO202">
        <f t="shared" si="286"/>
        <v>0.4349177330664809</v>
      </c>
      <c r="AP202">
        <f t="shared" si="287"/>
        <v>7.668773072818269E-2</v>
      </c>
      <c r="AR202">
        <f t="shared" si="288"/>
        <v>0.8971987279416278</v>
      </c>
      <c r="AS202">
        <f t="shared" si="289"/>
        <v>0.4349177330664809</v>
      </c>
      <c r="AT202">
        <f t="shared" si="290"/>
        <v>7.668773072818269E-2</v>
      </c>
      <c r="AV202">
        <f t="shared" si="242"/>
        <v>0.8971987279416278</v>
      </c>
      <c r="AW202">
        <f t="shared" si="243"/>
        <v>0.4349177330664809</v>
      </c>
      <c r="AX202">
        <f t="shared" si="244"/>
        <v>7.668773072818269E-2</v>
      </c>
      <c r="AZ202">
        <f t="shared" si="245"/>
        <v>0.8971987279416278</v>
      </c>
      <c r="BA202">
        <f t="shared" si="246"/>
        <v>0.4349177330664809</v>
      </c>
      <c r="BB202">
        <f t="shared" si="247"/>
        <v>7.668773072818269E-2</v>
      </c>
      <c r="BD202">
        <f t="shared" si="291"/>
        <v>0.8971987279416278</v>
      </c>
      <c r="BE202">
        <f t="shared" si="292"/>
        <v>0.4349177330664809</v>
      </c>
      <c r="BF202">
        <f t="shared" si="293"/>
        <v>7.668773072818269E-2</v>
      </c>
      <c r="BH202">
        <f t="shared" si="248"/>
        <v>0.8971987279416278</v>
      </c>
      <c r="BI202">
        <f t="shared" si="249"/>
        <v>0.4349177330664809</v>
      </c>
      <c r="BJ202">
        <f t="shared" si="250"/>
        <v>7.668773072818269E-2</v>
      </c>
      <c r="BL202">
        <f t="shared" si="251"/>
        <v>-0.8971987279416278</v>
      </c>
      <c r="BM202">
        <f t="shared" si="252"/>
        <v>-0.4349177330664809</v>
      </c>
      <c r="BN202">
        <f t="shared" si="253"/>
        <v>7.668773072818269E-2</v>
      </c>
    </row>
    <row r="203" spans="1:66">
      <c r="A203">
        <f t="shared" si="208"/>
        <v>0.5</v>
      </c>
      <c r="B203">
        <f t="shared" si="254"/>
        <v>0.27959645173537334</v>
      </c>
      <c r="C203">
        <f t="shared" si="255"/>
        <v>0.41451878627752081</v>
      </c>
      <c r="D203">
        <f t="shared" si="209"/>
        <v>-0.49999999999999989</v>
      </c>
      <c r="E203">
        <f t="shared" si="256"/>
        <v>0.2795964517353734</v>
      </c>
      <c r="F203">
        <f t="shared" si="257"/>
        <v>0.41451878627752087</v>
      </c>
      <c r="G203">
        <f t="shared" si="210"/>
        <v>0.5</v>
      </c>
      <c r="H203">
        <f t="shared" si="258"/>
        <v>-0.27959645173537334</v>
      </c>
      <c r="I203">
        <f t="shared" si="259"/>
        <v>-0.41451878627752081</v>
      </c>
      <c r="J203">
        <f t="shared" si="211"/>
        <v>0.49999999999999989</v>
      </c>
      <c r="K203">
        <f t="shared" si="260"/>
        <v>0.2795964517353734</v>
      </c>
      <c r="L203">
        <f t="shared" si="261"/>
        <v>0.41451878627752087</v>
      </c>
      <c r="N203">
        <v>56</v>
      </c>
      <c r="O203">
        <f t="shared" si="262"/>
        <v>5.4485370362069467</v>
      </c>
      <c r="P203">
        <f t="shared" si="263"/>
        <v>84.551462963793071</v>
      </c>
      <c r="R203">
        <f t="shared" si="214"/>
        <v>-0.76205425723992448</v>
      </c>
      <c r="T203">
        <f t="shared" si="264"/>
        <v>-5.1341465753646816</v>
      </c>
      <c r="V203">
        <f t="shared" si="265"/>
        <v>0</v>
      </c>
      <c r="Y203" s="2">
        <f t="shared" si="282"/>
        <v>29.699999999999989</v>
      </c>
      <c r="Z203" s="2">
        <f t="shared" si="294"/>
        <v>-150.85000000000002</v>
      </c>
      <c r="AA203" s="2">
        <f t="shared" si="295"/>
        <v>-150.85000000000002</v>
      </c>
      <c r="AB203" s="2">
        <f t="shared" si="296"/>
        <v>29.149999999999977</v>
      </c>
      <c r="AC203" s="2"/>
      <c r="AD203">
        <f t="shared" si="283"/>
        <v>150.61780777269632</v>
      </c>
      <c r="AE203">
        <f t="shared" si="297"/>
        <v>60.617807772696324</v>
      </c>
      <c r="AF203" s="2"/>
      <c r="AG203" s="2">
        <f t="shared" si="298"/>
        <v>60.617807772696324</v>
      </c>
      <c r="AH203" s="2"/>
      <c r="AI203" s="2">
        <f t="shared" si="299"/>
        <v>209.38219222730368</v>
      </c>
      <c r="AJ203">
        <f t="shared" si="300"/>
        <v>29.382192227303676</v>
      </c>
      <c r="AL203" s="2">
        <f t="shared" si="284"/>
        <v>119.38219222730369</v>
      </c>
      <c r="AN203">
        <f t="shared" si="285"/>
        <v>0.87136634401923252</v>
      </c>
      <c r="AO203">
        <f t="shared" si="286"/>
        <v>0.46104416539205312</v>
      </c>
      <c r="AP203">
        <f t="shared" si="287"/>
        <v>0.1678063528848113</v>
      </c>
      <c r="AR203">
        <f t="shared" si="288"/>
        <v>0.87136634401923252</v>
      </c>
      <c r="AS203">
        <f t="shared" si="289"/>
        <v>0.46104416539205312</v>
      </c>
      <c r="AT203">
        <f t="shared" si="290"/>
        <v>0.1678063528848113</v>
      </c>
      <c r="AV203">
        <f t="shared" si="242"/>
        <v>0.87136634401923252</v>
      </c>
      <c r="AW203">
        <f t="shared" si="243"/>
        <v>0.46104416539205312</v>
      </c>
      <c r="AX203">
        <f t="shared" si="244"/>
        <v>0.1678063528848113</v>
      </c>
      <c r="AZ203">
        <f t="shared" si="245"/>
        <v>0.87136634401923252</v>
      </c>
      <c r="BA203">
        <f t="shared" si="246"/>
        <v>0.46104416539205312</v>
      </c>
      <c r="BB203">
        <f t="shared" si="247"/>
        <v>0.1678063528848113</v>
      </c>
      <c r="BD203">
        <f t="shared" si="291"/>
        <v>0.87136634401923252</v>
      </c>
      <c r="BE203">
        <f t="shared" si="292"/>
        <v>0.46104416539205312</v>
      </c>
      <c r="BF203">
        <f t="shared" si="293"/>
        <v>0.1678063528848113</v>
      </c>
      <c r="BH203">
        <f t="shared" si="248"/>
        <v>0.87136634401923252</v>
      </c>
      <c r="BI203">
        <f t="shared" si="249"/>
        <v>0.46104416539205312</v>
      </c>
      <c r="BJ203">
        <f t="shared" si="250"/>
        <v>0.1678063528848113</v>
      </c>
      <c r="BL203">
        <f t="shared" si="251"/>
        <v>-0.87136634401923252</v>
      </c>
      <c r="BM203">
        <f t="shared" si="252"/>
        <v>-0.46104416539205312</v>
      </c>
      <c r="BN203">
        <f t="shared" si="253"/>
        <v>0.1678063528848113</v>
      </c>
    </row>
    <row r="204" spans="1:66">
      <c r="A204">
        <f t="shared" si="208"/>
        <v>0.5</v>
      </c>
      <c r="B204">
        <f t="shared" si="254"/>
        <v>0.27231951750751349</v>
      </c>
      <c r="C204">
        <f t="shared" si="255"/>
        <v>0.41933528397271191</v>
      </c>
      <c r="D204">
        <f t="shared" si="209"/>
        <v>-0.49999999999999989</v>
      </c>
      <c r="E204">
        <f t="shared" si="256"/>
        <v>0.27231951750751354</v>
      </c>
      <c r="F204">
        <f t="shared" si="257"/>
        <v>0.41933528397271203</v>
      </c>
      <c r="G204">
        <f t="shared" si="210"/>
        <v>0.5</v>
      </c>
      <c r="H204">
        <f t="shared" si="258"/>
        <v>-0.27231951750751349</v>
      </c>
      <c r="I204">
        <f t="shared" si="259"/>
        <v>-0.41933528397271191</v>
      </c>
      <c r="J204">
        <f t="shared" si="211"/>
        <v>0.49999999999999989</v>
      </c>
      <c r="K204">
        <f t="shared" si="260"/>
        <v>0.27231951750751354</v>
      </c>
      <c r="L204">
        <f t="shared" si="261"/>
        <v>0.41933528397271203</v>
      </c>
      <c r="N204">
        <v>57</v>
      </c>
      <c r="O204">
        <f t="shared" si="262"/>
        <v>6.2211229093891731</v>
      </c>
      <c r="P204">
        <f t="shared" si="263"/>
        <v>83.77887709061082</v>
      </c>
      <c r="R204">
        <f t="shared" si="214"/>
        <v>-0.77258587318225125</v>
      </c>
      <c r="T204">
        <f t="shared" si="264"/>
        <v>-5.9067324485469328</v>
      </c>
      <c r="V204">
        <f t="shared" si="265"/>
        <v>0</v>
      </c>
      <c r="Y204" s="2">
        <f t="shared" si="282"/>
        <v>33.199999999999989</v>
      </c>
      <c r="Z204" s="2">
        <f t="shared" si="294"/>
        <v>-147.35000000000002</v>
      </c>
      <c r="AA204" s="2">
        <f t="shared" si="295"/>
        <v>-147.35000000000002</v>
      </c>
      <c r="AB204" s="2">
        <f t="shared" si="296"/>
        <v>32.649999999999977</v>
      </c>
      <c r="AC204" s="2"/>
      <c r="AD204">
        <f t="shared" si="283"/>
        <v>147.85217806493378</v>
      </c>
      <c r="AE204">
        <f t="shared" si="297"/>
        <v>57.852178064933781</v>
      </c>
      <c r="AF204" s="2"/>
      <c r="AG204" s="2">
        <f t="shared" si="298"/>
        <v>57.852178064933781</v>
      </c>
      <c r="AH204" s="2"/>
      <c r="AI204" s="2">
        <f t="shared" si="299"/>
        <v>212.14782193506622</v>
      </c>
      <c r="AJ204">
        <f t="shared" si="300"/>
        <v>32.147821935066219</v>
      </c>
      <c r="AL204" s="2">
        <f t="shared" si="284"/>
        <v>122.14782193506622</v>
      </c>
      <c r="AN204">
        <f t="shared" si="285"/>
        <v>0.84667809442158104</v>
      </c>
      <c r="AO204">
        <f t="shared" si="286"/>
        <v>0.46081683272204832</v>
      </c>
      <c r="AP204">
        <f t="shared" si="287"/>
        <v>0.26605272241918526</v>
      </c>
      <c r="AR204">
        <f t="shared" si="288"/>
        <v>0.84667809442158104</v>
      </c>
      <c r="AS204">
        <f t="shared" si="289"/>
        <v>0.46081683272204832</v>
      </c>
      <c r="AT204">
        <f t="shared" si="290"/>
        <v>0.26605272241918526</v>
      </c>
      <c r="AV204">
        <f t="shared" si="242"/>
        <v>0.84667809442158104</v>
      </c>
      <c r="AW204">
        <f t="shared" si="243"/>
        <v>0.46081683272204832</v>
      </c>
      <c r="AX204">
        <f t="shared" si="244"/>
        <v>0.26605272241918526</v>
      </c>
      <c r="AZ204">
        <f t="shared" si="245"/>
        <v>0.84667809442158104</v>
      </c>
      <c r="BA204">
        <f t="shared" si="246"/>
        <v>0.46081683272204832</v>
      </c>
      <c r="BB204">
        <f t="shared" si="247"/>
        <v>0.26605272241918526</v>
      </c>
      <c r="BD204">
        <f t="shared" si="291"/>
        <v>0.84667809442158104</v>
      </c>
      <c r="BE204">
        <f t="shared" si="292"/>
        <v>0.46081683272204832</v>
      </c>
      <c r="BF204">
        <f t="shared" si="293"/>
        <v>0.26605272241918526</v>
      </c>
      <c r="BH204">
        <f t="shared" si="248"/>
        <v>0.84667809442158104</v>
      </c>
      <c r="BI204">
        <f t="shared" si="249"/>
        <v>0.46081683272204832</v>
      </c>
      <c r="BJ204">
        <f t="shared" si="250"/>
        <v>0.26605272241918526</v>
      </c>
      <c r="BL204">
        <f t="shared" si="251"/>
        <v>-0.84667809442158104</v>
      </c>
      <c r="BM204">
        <f t="shared" si="252"/>
        <v>-0.46081683272204832</v>
      </c>
      <c r="BN204">
        <f t="shared" si="253"/>
        <v>0.26605272241918526</v>
      </c>
    </row>
    <row r="205" spans="1:66">
      <c r="A205">
        <f t="shared" si="208"/>
        <v>0.5</v>
      </c>
      <c r="B205">
        <f t="shared" si="254"/>
        <v>0.26495963211660239</v>
      </c>
      <c r="C205">
        <f t="shared" si="255"/>
        <v>0.42402404807821287</v>
      </c>
      <c r="D205">
        <f t="shared" si="209"/>
        <v>-0.49999999999999989</v>
      </c>
      <c r="E205">
        <f t="shared" si="256"/>
        <v>0.26495963211660245</v>
      </c>
      <c r="F205">
        <f t="shared" si="257"/>
        <v>0.42402404807821292</v>
      </c>
      <c r="G205">
        <f t="shared" si="210"/>
        <v>0.5</v>
      </c>
      <c r="H205">
        <f t="shared" si="258"/>
        <v>-0.26495963211660239</v>
      </c>
      <c r="I205">
        <f t="shared" si="259"/>
        <v>-0.42402404807821287</v>
      </c>
      <c r="J205">
        <f t="shared" si="211"/>
        <v>0.49999999999999989</v>
      </c>
      <c r="K205">
        <f t="shared" si="260"/>
        <v>0.26495963211660245</v>
      </c>
      <c r="L205">
        <f t="shared" si="261"/>
        <v>0.42402404807821292</v>
      </c>
      <c r="N205">
        <v>58</v>
      </c>
      <c r="O205">
        <f t="shared" si="262"/>
        <v>7.0035287231393379</v>
      </c>
      <c r="P205">
        <f t="shared" si="263"/>
        <v>82.99647127686066</v>
      </c>
      <c r="R205">
        <f t="shared" si="214"/>
        <v>-0.7824058137501595</v>
      </c>
      <c r="T205">
        <f t="shared" si="264"/>
        <v>-6.6891382622970923</v>
      </c>
      <c r="V205">
        <f t="shared" si="265"/>
        <v>0</v>
      </c>
      <c r="Y205" s="2">
        <f t="shared" si="282"/>
        <v>35.099999999999994</v>
      </c>
      <c r="Z205" s="2">
        <f t="shared" si="294"/>
        <v>-145.45000000000002</v>
      </c>
      <c r="AA205" s="2">
        <f t="shared" si="295"/>
        <v>-145.45000000000002</v>
      </c>
      <c r="AB205" s="2">
        <f t="shared" si="296"/>
        <v>34.549999999999983</v>
      </c>
      <c r="AC205" s="2"/>
      <c r="AD205">
        <f t="shared" si="283"/>
        <v>145.64830293642027</v>
      </c>
      <c r="AE205">
        <f t="shared" si="297"/>
        <v>55.648302936420265</v>
      </c>
      <c r="AF205" s="2"/>
      <c r="AG205" s="2">
        <f t="shared" si="298"/>
        <v>55.648302936420265</v>
      </c>
      <c r="AH205" s="2"/>
      <c r="AI205" s="2">
        <f t="shared" si="299"/>
        <v>214.35169706357973</v>
      </c>
      <c r="AJ205">
        <f t="shared" si="300"/>
        <v>34.351697063579735</v>
      </c>
      <c r="AL205" s="2">
        <f t="shared" si="284"/>
        <v>124.35169706357973</v>
      </c>
      <c r="AN205">
        <f t="shared" si="285"/>
        <v>0.82558949777233714</v>
      </c>
      <c r="AO205">
        <f t="shared" si="286"/>
        <v>0.43225681311194342</v>
      </c>
      <c r="AP205">
        <f t="shared" si="287"/>
        <v>0.36270653245609813</v>
      </c>
      <c r="AR205">
        <f t="shared" si="288"/>
        <v>0.82558949777233714</v>
      </c>
      <c r="AS205">
        <f t="shared" si="289"/>
        <v>0.43225681311194342</v>
      </c>
      <c r="AT205">
        <f t="shared" si="290"/>
        <v>0.36270653245609813</v>
      </c>
      <c r="AV205">
        <f t="shared" si="242"/>
        <v>0.82558949777233714</v>
      </c>
      <c r="AW205">
        <f t="shared" si="243"/>
        <v>0.43225681311194342</v>
      </c>
      <c r="AX205">
        <f t="shared" si="244"/>
        <v>0.36270653245609813</v>
      </c>
      <c r="AZ205">
        <f t="shared" si="245"/>
        <v>0.82558949777233714</v>
      </c>
      <c r="BA205">
        <f t="shared" si="246"/>
        <v>0.43225681311194342</v>
      </c>
      <c r="BB205">
        <f t="shared" si="247"/>
        <v>0.36270653245609813</v>
      </c>
      <c r="BD205">
        <f t="shared" si="291"/>
        <v>0.82558949777233714</v>
      </c>
      <c r="BE205">
        <f t="shared" si="292"/>
        <v>0.43225681311194342</v>
      </c>
      <c r="BF205">
        <f t="shared" si="293"/>
        <v>0.36270653245609813</v>
      </c>
      <c r="BH205">
        <f t="shared" si="248"/>
        <v>0.82558949777233714</v>
      </c>
      <c r="BI205">
        <f t="shared" si="249"/>
        <v>0.43225681311194342</v>
      </c>
      <c r="BJ205">
        <f t="shared" si="250"/>
        <v>0.36270653245609813</v>
      </c>
      <c r="BL205">
        <f t="shared" si="251"/>
        <v>-0.82558949777233714</v>
      </c>
      <c r="BM205">
        <f t="shared" si="252"/>
        <v>-0.43225681311194342</v>
      </c>
      <c r="BN205">
        <f t="shared" si="253"/>
        <v>0.36270653245609813</v>
      </c>
    </row>
    <row r="206" spans="1:66">
      <c r="A206">
        <f t="shared" si="208"/>
        <v>0.5</v>
      </c>
      <c r="B206">
        <f t="shared" si="254"/>
        <v>0.25751903745502708</v>
      </c>
      <c r="C206">
        <f t="shared" si="255"/>
        <v>0.42858365035105611</v>
      </c>
      <c r="D206">
        <f t="shared" si="209"/>
        <v>-0.49999999999999989</v>
      </c>
      <c r="E206">
        <f t="shared" si="256"/>
        <v>0.25751903745502708</v>
      </c>
      <c r="F206">
        <f t="shared" si="257"/>
        <v>0.42858365035105617</v>
      </c>
      <c r="G206">
        <f t="shared" si="210"/>
        <v>0.5</v>
      </c>
      <c r="H206">
        <f t="shared" si="258"/>
        <v>-0.25751903745502708</v>
      </c>
      <c r="I206">
        <f t="shared" si="259"/>
        <v>-0.42858365035105611</v>
      </c>
      <c r="J206">
        <f t="shared" si="211"/>
        <v>0.49999999999999989</v>
      </c>
      <c r="K206">
        <f t="shared" si="260"/>
        <v>0.25751903745502708</v>
      </c>
      <c r="L206">
        <f t="shared" si="261"/>
        <v>0.42858365035105617</v>
      </c>
      <c r="N206">
        <v>59</v>
      </c>
      <c r="O206">
        <f t="shared" si="262"/>
        <v>7.794937102785112</v>
      </c>
      <c r="P206">
        <f t="shared" si="263"/>
        <v>82.205062897214887</v>
      </c>
      <c r="R206">
        <f t="shared" si="214"/>
        <v>-0.79140837964577315</v>
      </c>
      <c r="T206">
        <f t="shared" si="264"/>
        <v>-7.4805466419428654</v>
      </c>
      <c r="V206">
        <f t="shared" si="265"/>
        <v>0</v>
      </c>
      <c r="Y206" s="2">
        <f t="shared" si="282"/>
        <v>36.900000000000006</v>
      </c>
      <c r="Z206" s="2">
        <f t="shared" si="294"/>
        <v>-143.65</v>
      </c>
      <c r="AA206" s="2">
        <f t="shared" si="295"/>
        <v>-143.65</v>
      </c>
      <c r="AB206" s="2">
        <f t="shared" si="296"/>
        <v>36.349999999999994</v>
      </c>
      <c r="AC206" s="2"/>
      <c r="AD206">
        <f t="shared" si="283"/>
        <v>125.82345808703029</v>
      </c>
      <c r="AE206">
        <f t="shared" si="297"/>
        <v>35.823458087030289</v>
      </c>
      <c r="AF206" s="2"/>
      <c r="AG206" s="2">
        <f t="shared" si="298"/>
        <v>35.823458087030289</v>
      </c>
      <c r="AH206" s="2"/>
      <c r="AI206" s="2">
        <f t="shared" si="299"/>
        <v>234.1765419129697</v>
      </c>
      <c r="AJ206">
        <f t="shared" si="300"/>
        <v>54.176541912969697</v>
      </c>
      <c r="AL206" s="2">
        <f t="shared" si="284"/>
        <v>125.82345808703029</v>
      </c>
      <c r="AN206">
        <f t="shared" si="285"/>
        <v>0.81082425714718287</v>
      </c>
      <c r="AO206">
        <f t="shared" si="286"/>
        <v>0.37621696234759083</v>
      </c>
      <c r="AP206">
        <f t="shared" si="287"/>
        <v>0.44835791647262196</v>
      </c>
      <c r="AR206">
        <f t="shared" si="288"/>
        <v>0.81082425714718287</v>
      </c>
      <c r="AS206">
        <f t="shared" si="289"/>
        <v>0.37621696234759083</v>
      </c>
      <c r="AT206">
        <f t="shared" si="290"/>
        <v>0.44835791647262196</v>
      </c>
      <c r="AV206">
        <f t="shared" si="242"/>
        <v>0.81082425714718287</v>
      </c>
      <c r="AW206">
        <f t="shared" si="243"/>
        <v>0.37621696234759083</v>
      </c>
      <c r="AX206">
        <f t="shared" si="244"/>
        <v>0.44835791647262196</v>
      </c>
      <c r="AZ206">
        <f t="shared" si="245"/>
        <v>0.81082425714718287</v>
      </c>
      <c r="BA206">
        <f t="shared" si="246"/>
        <v>0.37621696234759083</v>
      </c>
      <c r="BB206">
        <f t="shared" si="247"/>
        <v>0.44835791647262196</v>
      </c>
      <c r="BD206">
        <f t="shared" si="291"/>
        <v>0.81082425714718287</v>
      </c>
      <c r="BE206">
        <f t="shared" si="292"/>
        <v>0.37621696234759083</v>
      </c>
      <c r="BF206">
        <f t="shared" si="293"/>
        <v>0.44835791647262196</v>
      </c>
      <c r="BH206">
        <f t="shared" si="248"/>
        <v>0.81082425714718287</v>
      </c>
      <c r="BI206">
        <f t="shared" si="249"/>
        <v>0.37621696234759083</v>
      </c>
      <c r="BJ206">
        <f t="shared" si="250"/>
        <v>0.44835791647262196</v>
      </c>
      <c r="BL206">
        <f t="shared" si="251"/>
        <v>-0.81082425714718287</v>
      </c>
      <c r="BM206">
        <f t="shared" si="252"/>
        <v>-0.37621696234759083</v>
      </c>
      <c r="BN206">
        <f t="shared" si="253"/>
        <v>0.44835791647262196</v>
      </c>
    </row>
    <row r="207" spans="1:66">
      <c r="A207">
        <f t="shared" si="208"/>
        <v>0.5</v>
      </c>
      <c r="B207">
        <f t="shared" si="254"/>
        <v>0.25</v>
      </c>
      <c r="C207">
        <f t="shared" si="255"/>
        <v>0.43301270189221924</v>
      </c>
      <c r="D207">
        <f t="shared" si="209"/>
        <v>-0.49999999999999989</v>
      </c>
      <c r="E207">
        <f t="shared" si="256"/>
        <v>0.25000000000000006</v>
      </c>
      <c r="F207">
        <f t="shared" si="257"/>
        <v>0.4330127018922193</v>
      </c>
      <c r="G207">
        <f t="shared" si="210"/>
        <v>0.5</v>
      </c>
      <c r="H207">
        <f t="shared" si="258"/>
        <v>-0.25</v>
      </c>
      <c r="I207">
        <f t="shared" si="259"/>
        <v>-0.43301270189221924</v>
      </c>
      <c r="J207">
        <f t="shared" si="211"/>
        <v>0.49999999999999989</v>
      </c>
      <c r="K207">
        <f t="shared" si="260"/>
        <v>0.25000000000000006</v>
      </c>
      <c r="L207">
        <f t="shared" si="261"/>
        <v>0.4330127018922193</v>
      </c>
      <c r="N207">
        <v>60</v>
      </c>
      <c r="O207">
        <f t="shared" si="262"/>
        <v>8.5944257485536877</v>
      </c>
      <c r="P207">
        <f t="shared" si="263"/>
        <v>81.405574251446311</v>
      </c>
      <c r="R207">
        <f t="shared" si="214"/>
        <v>-0.79948864576857659</v>
      </c>
      <c r="T207">
        <f t="shared" si="264"/>
        <v>-8.280035287711442</v>
      </c>
      <c r="V207">
        <f t="shared" si="265"/>
        <v>0</v>
      </c>
      <c r="Y207" s="2">
        <f t="shared" si="282"/>
        <v>36.599999999999994</v>
      </c>
      <c r="Z207" s="2">
        <f t="shared" si="294"/>
        <v>-143.95000000000002</v>
      </c>
      <c r="AA207" s="2">
        <f t="shared" si="295"/>
        <v>-143.95000000000002</v>
      </c>
      <c r="AB207" s="2">
        <f t="shared" si="296"/>
        <v>36.049999999999983</v>
      </c>
      <c r="AC207" s="2"/>
      <c r="AD207">
        <f t="shared" si="283"/>
        <v>126.37745298510885</v>
      </c>
      <c r="AE207">
        <f t="shared" si="297"/>
        <v>36.377452985108846</v>
      </c>
      <c r="AF207" s="2"/>
      <c r="AG207" s="2">
        <f t="shared" si="298"/>
        <v>36.377452985108846</v>
      </c>
      <c r="AH207" s="2"/>
      <c r="AI207" s="2">
        <f t="shared" si="299"/>
        <v>233.62254701489115</v>
      </c>
      <c r="AJ207">
        <f t="shared" si="300"/>
        <v>53.622547014891154</v>
      </c>
      <c r="AL207" s="2">
        <f t="shared" si="284"/>
        <v>126.37745298510885</v>
      </c>
      <c r="AN207">
        <f t="shared" si="285"/>
        <v>0.8051272570182737</v>
      </c>
      <c r="AO207">
        <f t="shared" si="286"/>
        <v>0.29655104957082468</v>
      </c>
      <c r="AP207">
        <f t="shared" si="287"/>
        <v>0.51364148489454486</v>
      </c>
      <c r="AR207">
        <f t="shared" si="288"/>
        <v>0.8051272570182737</v>
      </c>
      <c r="AS207">
        <f t="shared" si="289"/>
        <v>0.29655104957082468</v>
      </c>
      <c r="AT207">
        <f t="shared" si="290"/>
        <v>0.51364148489454486</v>
      </c>
      <c r="AV207">
        <f t="shared" si="242"/>
        <v>0.8051272570182737</v>
      </c>
      <c r="AW207">
        <f t="shared" si="243"/>
        <v>0.29655104957082468</v>
      </c>
      <c r="AX207">
        <f t="shared" si="244"/>
        <v>0.51364148489454486</v>
      </c>
      <c r="AZ207">
        <f t="shared" si="245"/>
        <v>0.8051272570182737</v>
      </c>
      <c r="BA207">
        <f t="shared" si="246"/>
        <v>0.29655104957082468</v>
      </c>
      <c r="BB207">
        <f t="shared" si="247"/>
        <v>0.51364148489454486</v>
      </c>
      <c r="BD207">
        <f t="shared" si="291"/>
        <v>0.8051272570182737</v>
      </c>
      <c r="BE207">
        <f t="shared" si="292"/>
        <v>0.29655104957082468</v>
      </c>
      <c r="BF207">
        <f t="shared" si="293"/>
        <v>0.51364148489454486</v>
      </c>
      <c r="BH207">
        <f t="shared" si="248"/>
        <v>0.8051272570182737</v>
      </c>
      <c r="BI207">
        <f t="shared" si="249"/>
        <v>0.29655104957082468</v>
      </c>
      <c r="BJ207">
        <f t="shared" si="250"/>
        <v>0.51364148489454486</v>
      </c>
      <c r="BL207">
        <f t="shared" si="251"/>
        <v>-0.8051272570182737</v>
      </c>
      <c r="BM207">
        <f t="shared" si="252"/>
        <v>-0.29655104957082468</v>
      </c>
      <c r="BN207">
        <f t="shared" si="253"/>
        <v>0.51364148489454486</v>
      </c>
    </row>
    <row r="208" spans="1:66">
      <c r="A208">
        <f t="shared" si="208"/>
        <v>0.5</v>
      </c>
      <c r="B208">
        <f t="shared" si="254"/>
        <v>0.24240481012316853</v>
      </c>
      <c r="C208">
        <f t="shared" si="255"/>
        <v>0.43730985356969776</v>
      </c>
      <c r="D208">
        <f t="shared" si="209"/>
        <v>-0.49999999999999989</v>
      </c>
      <c r="E208">
        <f t="shared" si="256"/>
        <v>0.24240481012316856</v>
      </c>
      <c r="F208">
        <f t="shared" si="257"/>
        <v>0.43730985356969782</v>
      </c>
      <c r="G208">
        <f t="shared" si="210"/>
        <v>0.5</v>
      </c>
      <c r="H208">
        <f t="shared" si="258"/>
        <v>-0.24240481012316853</v>
      </c>
      <c r="I208">
        <f t="shared" si="259"/>
        <v>-0.43730985356969776</v>
      </c>
      <c r="J208">
        <f t="shared" si="211"/>
        <v>0.49999999999999989</v>
      </c>
      <c r="K208">
        <f t="shared" si="260"/>
        <v>0.24240481012316856</v>
      </c>
      <c r="L208">
        <f t="shared" si="261"/>
        <v>0.43730985356969782</v>
      </c>
      <c r="N208">
        <v>61</v>
      </c>
      <c r="O208">
        <f t="shared" si="262"/>
        <v>9.4009700514563939</v>
      </c>
      <c r="P208">
        <f t="shared" si="263"/>
        <v>80.599029948543603</v>
      </c>
      <c r="R208">
        <f t="shared" si="214"/>
        <v>-0.80654430290270795</v>
      </c>
      <c r="T208">
        <f t="shared" si="264"/>
        <v>-9.08657959061415</v>
      </c>
      <c r="V208">
        <f t="shared" si="265"/>
        <v>0</v>
      </c>
      <c r="Y208" s="2">
        <f t="shared" si="282"/>
        <v>36</v>
      </c>
      <c r="Z208" s="2">
        <f t="shared" si="294"/>
        <v>-144.55000000000001</v>
      </c>
      <c r="AA208" s="2">
        <f t="shared" si="295"/>
        <v>-144.55000000000001</v>
      </c>
      <c r="AB208" s="2">
        <f t="shared" si="296"/>
        <v>35.449999999999989</v>
      </c>
      <c r="AC208" s="2"/>
      <c r="AD208">
        <f t="shared" si="283"/>
        <v>125.79403085962626</v>
      </c>
      <c r="AE208">
        <f t="shared" si="297"/>
        <v>35.794030859626261</v>
      </c>
      <c r="AF208" s="2"/>
      <c r="AG208" s="2">
        <f t="shared" si="298"/>
        <v>35.794030859626261</v>
      </c>
      <c r="AH208" s="2"/>
      <c r="AI208" s="2">
        <f t="shared" si="299"/>
        <v>234.20596914037372</v>
      </c>
      <c r="AJ208">
        <f t="shared" si="300"/>
        <v>54.205969140373725</v>
      </c>
      <c r="AL208" s="2">
        <f t="shared" si="284"/>
        <v>125.79403085962626</v>
      </c>
      <c r="AN208">
        <f t="shared" si="285"/>
        <v>0.81112475615274671</v>
      </c>
      <c r="AO208">
        <f t="shared" si="286"/>
        <v>0.20003840688399532</v>
      </c>
      <c r="AP208">
        <f t="shared" si="287"/>
        <v>0.54960100593745309</v>
      </c>
      <c r="AR208">
        <f t="shared" si="288"/>
        <v>0.81112475615274671</v>
      </c>
      <c r="AS208">
        <f t="shared" si="289"/>
        <v>0.20003840688399532</v>
      </c>
      <c r="AT208">
        <f t="shared" si="290"/>
        <v>0.54960100593745309</v>
      </c>
      <c r="AV208">
        <f t="shared" si="242"/>
        <v>0.81112475615274671</v>
      </c>
      <c r="AW208">
        <f t="shared" si="243"/>
        <v>0.20003840688399532</v>
      </c>
      <c r="AX208">
        <f t="shared" si="244"/>
        <v>0.54960100593745309</v>
      </c>
      <c r="AZ208">
        <f t="shared" si="245"/>
        <v>0.81112475615274671</v>
      </c>
      <c r="BA208">
        <f t="shared" si="246"/>
        <v>0.20003840688399532</v>
      </c>
      <c r="BB208">
        <f t="shared" si="247"/>
        <v>0.54960100593745309</v>
      </c>
      <c r="BD208">
        <f t="shared" si="291"/>
        <v>0.81112475615274671</v>
      </c>
      <c r="BE208">
        <f t="shared" si="292"/>
        <v>0.20003840688399532</v>
      </c>
      <c r="BF208">
        <f t="shared" si="293"/>
        <v>0.54960100593745309</v>
      </c>
      <c r="BH208">
        <f t="shared" si="248"/>
        <v>0.81112475615274671</v>
      </c>
      <c r="BI208">
        <f t="shared" si="249"/>
        <v>0.20003840688399532</v>
      </c>
      <c r="BJ208">
        <f t="shared" si="250"/>
        <v>0.54960100593745309</v>
      </c>
      <c r="BL208">
        <f t="shared" si="251"/>
        <v>-0.81112475615274671</v>
      </c>
      <c r="BM208">
        <f t="shared" si="252"/>
        <v>-0.20003840688399532</v>
      </c>
      <c r="BN208">
        <f t="shared" si="253"/>
        <v>0.54960100593745309</v>
      </c>
    </row>
    <row r="209" spans="1:66">
      <c r="A209">
        <f t="shared" si="208"/>
        <v>0.5</v>
      </c>
      <c r="B209">
        <f t="shared" si="254"/>
        <v>0.23473578139294538</v>
      </c>
      <c r="C209">
        <f t="shared" si="255"/>
        <v>0.44147379642946338</v>
      </c>
      <c r="D209">
        <f t="shared" si="209"/>
        <v>-0.49999999999999989</v>
      </c>
      <c r="E209">
        <f t="shared" si="256"/>
        <v>0.2347357813929454</v>
      </c>
      <c r="F209">
        <f t="shared" si="257"/>
        <v>0.44147379642946344</v>
      </c>
      <c r="G209">
        <f t="shared" si="210"/>
        <v>0.5</v>
      </c>
      <c r="H209">
        <f t="shared" si="258"/>
        <v>-0.23473578139294538</v>
      </c>
      <c r="I209">
        <f t="shared" si="259"/>
        <v>-0.44147379642946338</v>
      </c>
      <c r="J209">
        <f t="shared" si="211"/>
        <v>0.49999999999999989</v>
      </c>
      <c r="K209">
        <f t="shared" si="260"/>
        <v>0.2347357813929454</v>
      </c>
      <c r="L209">
        <f t="shared" si="261"/>
        <v>0.44147379642946344</v>
      </c>
      <c r="N209">
        <v>62</v>
      </c>
      <c r="O209">
        <f t="shared" si="262"/>
        <v>10.213447661182872</v>
      </c>
      <c r="P209">
        <f t="shared" si="263"/>
        <v>79.786552338817117</v>
      </c>
      <c r="R209">
        <f t="shared" si="214"/>
        <v>-0.81247760972648564</v>
      </c>
      <c r="T209">
        <f t="shared" si="264"/>
        <v>-9.8990572003406356</v>
      </c>
      <c r="V209">
        <f t="shared" si="265"/>
        <v>0</v>
      </c>
      <c r="Y209" s="2">
        <f t="shared" si="282"/>
        <v>34.199999999999989</v>
      </c>
      <c r="Z209" s="2">
        <f t="shared" si="294"/>
        <v>-146.35000000000002</v>
      </c>
      <c r="AA209" s="2">
        <f t="shared" si="295"/>
        <v>-146.35000000000002</v>
      </c>
      <c r="AB209" s="2">
        <f t="shared" si="296"/>
        <v>33.649999999999977</v>
      </c>
      <c r="AD209">
        <f t="shared" si="283"/>
        <v>123.7919805048688</v>
      </c>
      <c r="AE209">
        <f t="shared" si="297"/>
        <v>33.791980504868803</v>
      </c>
      <c r="AF209" s="2"/>
      <c r="AG209" s="2">
        <f t="shared" si="298"/>
        <v>33.791980504868803</v>
      </c>
      <c r="AH209" s="2"/>
      <c r="AI209" s="2">
        <f t="shared" si="299"/>
        <v>236.2080194951312</v>
      </c>
      <c r="AJ209">
        <f t="shared" si="300"/>
        <v>56.208019495131197</v>
      </c>
      <c r="AL209" s="2">
        <f t="shared" si="284"/>
        <v>123.7919805048688</v>
      </c>
      <c r="AN209">
        <f t="shared" si="285"/>
        <v>0.83106232393708612</v>
      </c>
      <c r="AO209">
        <f t="shared" si="286"/>
        <v>9.657952189853998E-2</v>
      </c>
      <c r="AP209">
        <f t="shared" si="287"/>
        <v>0.54772968669055999</v>
      </c>
      <c r="AR209">
        <f t="shared" si="288"/>
        <v>0.83106232393708612</v>
      </c>
      <c r="AS209">
        <f t="shared" si="289"/>
        <v>9.657952189853998E-2</v>
      </c>
      <c r="AT209">
        <f t="shared" si="290"/>
        <v>0.54772968669055999</v>
      </c>
      <c r="AV209">
        <f t="shared" si="242"/>
        <v>0.83106232393708612</v>
      </c>
      <c r="AW209">
        <f t="shared" si="243"/>
        <v>9.657952189853998E-2</v>
      </c>
      <c r="AX209">
        <f t="shared" si="244"/>
        <v>0.54772968669055999</v>
      </c>
      <c r="AZ209">
        <f t="shared" si="245"/>
        <v>0.83106232393708612</v>
      </c>
      <c r="BA209">
        <f t="shared" si="246"/>
        <v>9.657952189853998E-2</v>
      </c>
      <c r="BB209">
        <f t="shared" si="247"/>
        <v>0.54772968669055999</v>
      </c>
      <c r="BD209">
        <f t="shared" si="291"/>
        <v>0.83106232393708612</v>
      </c>
      <c r="BE209">
        <f t="shared" si="292"/>
        <v>9.657952189853998E-2</v>
      </c>
      <c r="BF209">
        <f t="shared" si="293"/>
        <v>0.54772968669055999</v>
      </c>
      <c r="BH209">
        <f t="shared" si="248"/>
        <v>0.83106232393708612</v>
      </c>
      <c r="BI209">
        <f t="shared" si="249"/>
        <v>9.657952189853998E-2</v>
      </c>
      <c r="BJ209">
        <f t="shared" si="250"/>
        <v>0.54772968669055999</v>
      </c>
      <c r="BL209">
        <f t="shared" si="251"/>
        <v>-0.83106232393708612</v>
      </c>
      <c r="BM209">
        <f t="shared" si="252"/>
        <v>-9.657952189853998E-2</v>
      </c>
      <c r="BN209">
        <f t="shared" si="253"/>
        <v>0.54772968669055999</v>
      </c>
    </row>
    <row r="210" spans="1:66">
      <c r="A210">
        <f t="shared" si="208"/>
        <v>0.5</v>
      </c>
      <c r="B210">
        <f t="shared" si="254"/>
        <v>0.22699524986977335</v>
      </c>
      <c r="C210">
        <f t="shared" si="255"/>
        <v>0.44550326209418384</v>
      </c>
      <c r="D210">
        <f t="shared" si="209"/>
        <v>-0.49999999999999989</v>
      </c>
      <c r="E210">
        <f t="shared" si="256"/>
        <v>0.22699524986977337</v>
      </c>
      <c r="F210">
        <f t="shared" si="257"/>
        <v>0.44550326209418389</v>
      </c>
      <c r="G210">
        <f t="shared" si="210"/>
        <v>0.5</v>
      </c>
      <c r="H210">
        <f t="shared" si="258"/>
        <v>-0.22699524986977335</v>
      </c>
      <c r="I210">
        <f t="shared" si="259"/>
        <v>-0.44550326209418384</v>
      </c>
      <c r="J210">
        <f t="shared" si="211"/>
        <v>0.49999999999999989</v>
      </c>
      <c r="K210">
        <f t="shared" si="260"/>
        <v>0.22699524986977337</v>
      </c>
      <c r="L210">
        <f t="shared" si="261"/>
        <v>0.44550326209418389</v>
      </c>
      <c r="N210">
        <v>63</v>
      </c>
      <c r="O210">
        <f t="shared" si="262"/>
        <v>11.030645057458329</v>
      </c>
      <c r="P210">
        <f t="shared" si="263"/>
        <v>78.969354942541671</v>
      </c>
      <c r="R210">
        <f t="shared" si="214"/>
        <v>-0.81719739627544641</v>
      </c>
      <c r="T210">
        <f t="shared" si="264"/>
        <v>-10.716254596616082</v>
      </c>
      <c r="V210">
        <f t="shared" si="265"/>
        <v>0</v>
      </c>
      <c r="Y210" s="2">
        <f t="shared" si="282"/>
        <v>30.599999999999994</v>
      </c>
      <c r="Z210" s="2">
        <f t="shared" si="294"/>
        <v>-149.95000000000002</v>
      </c>
      <c r="AA210" s="2">
        <f t="shared" si="295"/>
        <v>-149.95000000000002</v>
      </c>
      <c r="AB210" s="2">
        <f t="shared" si="296"/>
        <v>30.049999999999983</v>
      </c>
      <c r="AD210">
        <f t="shared" si="283"/>
        <v>120.0337504364123</v>
      </c>
      <c r="AE210">
        <f t="shared" si="297"/>
        <v>30.033750436412305</v>
      </c>
      <c r="AF210" s="2"/>
      <c r="AG210" s="2">
        <f t="shared" si="298"/>
        <v>30.033750436412305</v>
      </c>
      <c r="AH210" s="2"/>
      <c r="AI210" s="2">
        <f t="shared" si="299"/>
        <v>239.9662495635877</v>
      </c>
      <c r="AJ210">
        <f t="shared" si="300"/>
        <v>59.966249563587695</v>
      </c>
      <c r="AL210" s="2">
        <f t="shared" si="284"/>
        <v>120.0337504364123</v>
      </c>
      <c r="AN210">
        <f t="shared" si="285"/>
        <v>0.865730725431898</v>
      </c>
      <c r="AO210">
        <f t="shared" si="286"/>
        <v>8.7355484462454874E-10</v>
      </c>
      <c r="AP210">
        <f t="shared" si="287"/>
        <v>0.50051005089124789</v>
      </c>
      <c r="AR210">
        <f t="shared" si="288"/>
        <v>0.865730725431898</v>
      </c>
      <c r="AS210">
        <f t="shared" si="289"/>
        <v>8.7355484462454874E-10</v>
      </c>
      <c r="AT210">
        <f t="shared" si="290"/>
        <v>0.50051005089124789</v>
      </c>
      <c r="AV210">
        <f t="shared" si="242"/>
        <v>0.865730725431898</v>
      </c>
      <c r="AW210">
        <f t="shared" si="243"/>
        <v>8.7355484462454874E-10</v>
      </c>
      <c r="AX210">
        <f t="shared" si="244"/>
        <v>0.50051005089124789</v>
      </c>
      <c r="AZ210">
        <f t="shared" si="245"/>
        <v>0.865730725431898</v>
      </c>
      <c r="BA210">
        <f t="shared" si="246"/>
        <v>8.7355484462454874E-10</v>
      </c>
      <c r="BB210">
        <f t="shared" si="247"/>
        <v>0.50051005089124789</v>
      </c>
      <c r="BD210">
        <f t="shared" si="291"/>
        <v>0.865730725431898</v>
      </c>
      <c r="BE210">
        <f t="shared" si="292"/>
        <v>8.7355484462454874E-10</v>
      </c>
      <c r="BF210">
        <f t="shared" si="293"/>
        <v>0.50051005089124789</v>
      </c>
      <c r="BH210">
        <f t="shared" si="248"/>
        <v>0.865730725431898</v>
      </c>
      <c r="BI210">
        <f t="shared" si="249"/>
        <v>8.7355484462454874E-10</v>
      </c>
      <c r="BJ210">
        <f t="shared" si="250"/>
        <v>0.50051005089124789</v>
      </c>
      <c r="BL210">
        <f t="shared" si="251"/>
        <v>-0.865730725431898</v>
      </c>
      <c r="BM210">
        <f t="shared" si="252"/>
        <v>-8.7355484462454874E-10</v>
      </c>
      <c r="BN210">
        <f t="shared" si="253"/>
        <v>0.50051005089124789</v>
      </c>
    </row>
    <row r="211" spans="1:66">
      <c r="A211">
        <f t="shared" si="208"/>
        <v>0.5</v>
      </c>
      <c r="B211">
        <f t="shared" ref="B211:B242" si="301">((1/(SQRT(2)))*(COS(RADIANS(N211))))*(SIN(RADIANS(45)))</f>
        <v>0.2191855733945387</v>
      </c>
      <c r="C211">
        <f t="shared" ref="C211:C242" si="302">((1/(SQRT(2)))*(SIN(RADIANS(N211))))*(SIN(RADIANS(45)))</f>
        <v>0.44939702314958346</v>
      </c>
      <c r="D211">
        <f t="shared" si="209"/>
        <v>-0.49999999999999989</v>
      </c>
      <c r="E211">
        <f t="shared" ref="E211:E242" si="303">((1/(SQRT(2)))*(COS(RADIANS(N211))))*(COS(RADIANS(45)))</f>
        <v>0.21918557339453873</v>
      </c>
      <c r="F211">
        <f t="shared" ref="F211:F242" si="304">(((1/(SQRT(2)))*(SIN(RADIANS(N211))))*(COS(RADIANS(45))))</f>
        <v>0.44939702314958352</v>
      </c>
      <c r="G211">
        <f t="shared" si="210"/>
        <v>0.5</v>
      </c>
      <c r="H211">
        <f t="shared" ref="H211:H242" si="305">((1/(SQRT(2)))*(COS(RADIANS(N211))))*(SIN(RADIANS(-45)))</f>
        <v>-0.2191855733945387</v>
      </c>
      <c r="I211">
        <f t="shared" ref="I211:I242" si="306">((1/(SQRT(2)))*(SIN(RADIANS(N211))))*(SIN(RADIANS(-45)))</f>
        <v>-0.44939702314958346</v>
      </c>
      <c r="J211">
        <f t="shared" si="211"/>
        <v>0.49999999999999989</v>
      </c>
      <c r="K211">
        <f t="shared" ref="K211:K242" si="307">((1/(SQRT(2)))*(COS(RADIANS(N211))))*(COS(RADIANS(-45)))</f>
        <v>0.21918557339453873</v>
      </c>
      <c r="L211">
        <f t="shared" ref="L211:L242" si="308">(((1/(SQRT(2)))*(SIN(RADIANS(N211))))*(COS(RADIANS(-45))))</f>
        <v>0.44939702314958352</v>
      </c>
      <c r="N211">
        <v>64</v>
      </c>
      <c r="O211">
        <f t="shared" ref="O211:O242" si="309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-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11.851266107991435</v>
      </c>
      <c r="P211">
        <f t="shared" ref="P211:P242" si="310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78.148733892008565</v>
      </c>
      <c r="R211">
        <f t="shared" si="214"/>
        <v>-0.82062105053310574</v>
      </c>
      <c r="T211">
        <f t="shared" ref="T211:T242" si="311">(P211-$V$330)</f>
        <v>-11.536875647149188</v>
      </c>
      <c r="V211">
        <f t="shared" ref="V211:V242" si="312">IF(T211=0,N211,0)</f>
        <v>0</v>
      </c>
      <c r="Y211" s="2">
        <f t="shared" si="282"/>
        <v>24.800000000000011</v>
      </c>
      <c r="Z211" s="2">
        <f t="shared" si="294"/>
        <v>-155.75</v>
      </c>
      <c r="AA211" s="2">
        <f t="shared" si="295"/>
        <v>-155.75</v>
      </c>
      <c r="AB211" s="2">
        <f t="shared" si="296"/>
        <v>24.25</v>
      </c>
      <c r="AD211">
        <f t="shared" si="283"/>
        <v>114.27324165456238</v>
      </c>
      <c r="AE211">
        <f t="shared" si="297"/>
        <v>24.273241654562383</v>
      </c>
      <c r="AF211" s="2"/>
      <c r="AG211" s="2">
        <f t="shared" si="298"/>
        <v>24.273241654562383</v>
      </c>
      <c r="AH211" s="2"/>
      <c r="AI211" s="2">
        <f t="shared" si="299"/>
        <v>245.72675834543762</v>
      </c>
      <c r="AJ211">
        <f t="shared" si="300"/>
        <v>65.726758345437617</v>
      </c>
      <c r="AL211" s="2">
        <f t="shared" si="284"/>
        <v>114.27324165456238</v>
      </c>
      <c r="AN211">
        <f t="shared" si="285"/>
        <v>0.91159536317794043</v>
      </c>
      <c r="AO211">
        <f t="shared" si="286"/>
        <v>-7.138479824241728E-2</v>
      </c>
      <c r="AP211">
        <f t="shared" si="287"/>
        <v>0.40484330846929945</v>
      </c>
      <c r="AR211">
        <f t="shared" si="288"/>
        <v>0.91159536317794043</v>
      </c>
      <c r="AS211">
        <f t="shared" si="289"/>
        <v>-7.138479824241728E-2</v>
      </c>
      <c r="AT211">
        <f t="shared" si="290"/>
        <v>0.40484330846929945</v>
      </c>
      <c r="AV211">
        <f t="shared" si="242"/>
        <v>0.91159536317794043</v>
      </c>
      <c r="AW211">
        <f t="shared" si="243"/>
        <v>-7.138479824241728E-2</v>
      </c>
      <c r="AX211">
        <f t="shared" si="244"/>
        <v>0.40484330846929945</v>
      </c>
      <c r="AZ211">
        <f t="shared" si="245"/>
        <v>0.91159536317794043</v>
      </c>
      <c r="BA211">
        <f t="shared" si="246"/>
        <v>-7.138479824241728E-2</v>
      </c>
      <c r="BB211">
        <f t="shared" si="247"/>
        <v>0.40484330846929945</v>
      </c>
      <c r="BD211">
        <f t="shared" si="291"/>
        <v>0.91159536317794043</v>
      </c>
      <c r="BE211">
        <f t="shared" si="292"/>
        <v>-7.138479824241728E-2</v>
      </c>
      <c r="BF211">
        <f t="shared" si="293"/>
        <v>0.40484330846929945</v>
      </c>
      <c r="BH211">
        <f t="shared" si="248"/>
        <v>0.91159536317794043</v>
      </c>
      <c r="BI211">
        <f t="shared" si="249"/>
        <v>-7.138479824241728E-2</v>
      </c>
      <c r="BJ211">
        <f t="shared" si="250"/>
        <v>0.40484330846929945</v>
      </c>
      <c r="BL211">
        <f t="shared" si="251"/>
        <v>-0.91159536317794043</v>
      </c>
      <c r="BM211">
        <f t="shared" si="252"/>
        <v>7.138479824241728E-2</v>
      </c>
      <c r="BN211">
        <f t="shared" si="253"/>
        <v>0.40484330846929945</v>
      </c>
    </row>
    <row r="212" spans="1:66">
      <c r="A212">
        <f t="shared" ref="A212:A275" si="313">(1/(SQRT(2)))*(COS(RADIANS(45)))</f>
        <v>0.5</v>
      </c>
      <c r="B212">
        <f t="shared" si="301"/>
        <v>0.21130913087034969</v>
      </c>
      <c r="C212">
        <f t="shared" si="302"/>
        <v>0.45315389351832486</v>
      </c>
      <c r="D212">
        <f t="shared" ref="D212:D275" si="314">(-((1/(SQRT(2)))*(SIN(RADIANS(45)))))</f>
        <v>-0.49999999999999989</v>
      </c>
      <c r="E212">
        <f t="shared" si="303"/>
        <v>0.21130913087034975</v>
      </c>
      <c r="F212">
        <f t="shared" si="304"/>
        <v>0.45315389351832491</v>
      </c>
      <c r="G212">
        <f t="shared" ref="G212:G275" si="315">(1/(SQRT(2)))*(COS(RADIANS(-45)))</f>
        <v>0.5</v>
      </c>
      <c r="H212">
        <f t="shared" si="305"/>
        <v>-0.21130913087034969</v>
      </c>
      <c r="I212">
        <f t="shared" si="306"/>
        <v>-0.45315389351832486</v>
      </c>
      <c r="J212">
        <f t="shared" ref="J212:J275" si="316">(-((1/(SQRT(2)))*(SIN(RADIANS(-45)))))</f>
        <v>0.49999999999999989</v>
      </c>
      <c r="K212">
        <f t="shared" si="307"/>
        <v>0.21130913087034975</v>
      </c>
      <c r="L212">
        <f t="shared" si="308"/>
        <v>0.45315389351832491</v>
      </c>
      <c r="N212">
        <v>65</v>
      </c>
      <c r="O212">
        <f t="shared" si="309"/>
        <v>12.67394252148824</v>
      </c>
      <c r="P212">
        <f t="shared" si="310"/>
        <v>77.326057478511757</v>
      </c>
      <c r="R212">
        <f t="shared" si="214"/>
        <v>-0.82267641349680787</v>
      </c>
      <c r="T212">
        <f t="shared" si="311"/>
        <v>-12.359552060645996</v>
      </c>
      <c r="V212">
        <f t="shared" si="312"/>
        <v>0</v>
      </c>
      <c r="Y212" s="2">
        <f t="shared" si="282"/>
        <v>17.300000000000011</v>
      </c>
      <c r="Z212" s="2">
        <f t="shared" si="294"/>
        <v>-163.25</v>
      </c>
      <c r="AA212" s="2">
        <f t="shared" si="295"/>
        <v>-163.25</v>
      </c>
      <c r="AB212" s="2">
        <f t="shared" si="296"/>
        <v>16.75</v>
      </c>
      <c r="AD212">
        <f t="shared" si="283"/>
        <v>106.76686132614631</v>
      </c>
      <c r="AE212">
        <f t="shared" si="297"/>
        <v>16.766861326146312</v>
      </c>
      <c r="AF212" s="2"/>
      <c r="AG212" s="2">
        <f t="shared" si="298"/>
        <v>16.766861326146312</v>
      </c>
      <c r="AH212" s="2"/>
      <c r="AI212" s="2">
        <f t="shared" si="299"/>
        <v>253.23313867385369</v>
      </c>
      <c r="AJ212">
        <f t="shared" si="300"/>
        <v>73.233138673853688</v>
      </c>
      <c r="AL212" s="2">
        <f t="shared" si="284"/>
        <v>106.76686132614631</v>
      </c>
      <c r="AN212">
        <f t="shared" si="285"/>
        <v>0.95748650731300222</v>
      </c>
      <c r="AO212">
        <f t="shared" si="286"/>
        <v>-9.8665305774891174E-2</v>
      </c>
      <c r="AP212">
        <f t="shared" si="287"/>
        <v>0.27108069970009929</v>
      </c>
      <c r="AR212">
        <f t="shared" si="288"/>
        <v>0.95748650731300222</v>
      </c>
      <c r="AS212">
        <f t="shared" si="289"/>
        <v>-9.8665305774891174E-2</v>
      </c>
      <c r="AT212">
        <f t="shared" si="290"/>
        <v>0.27108069970009929</v>
      </c>
      <c r="AV212">
        <f t="shared" si="242"/>
        <v>0.95748650731300222</v>
      </c>
      <c r="AW212">
        <f t="shared" si="243"/>
        <v>-9.8665305774891174E-2</v>
      </c>
      <c r="AX212">
        <f t="shared" si="244"/>
        <v>0.27108069970009929</v>
      </c>
      <c r="AZ212">
        <f t="shared" si="245"/>
        <v>0.95748650731300222</v>
      </c>
      <c r="BA212">
        <f t="shared" si="246"/>
        <v>-9.8665305774891174E-2</v>
      </c>
      <c r="BB212">
        <f t="shared" si="247"/>
        <v>0.27108069970009929</v>
      </c>
      <c r="BD212">
        <f t="shared" si="291"/>
        <v>0.95748650731300222</v>
      </c>
      <c r="BE212">
        <f t="shared" si="292"/>
        <v>-9.8665305774891174E-2</v>
      </c>
      <c r="BF212">
        <f t="shared" si="293"/>
        <v>0.27108069970009929</v>
      </c>
      <c r="BH212">
        <f t="shared" si="248"/>
        <v>0.95748650731300222</v>
      </c>
      <c r="BI212">
        <f t="shared" si="249"/>
        <v>-9.8665305774891174E-2</v>
      </c>
      <c r="BJ212">
        <f t="shared" si="250"/>
        <v>0.27108069970009929</v>
      </c>
      <c r="BL212">
        <f t="shared" si="251"/>
        <v>-0.95748650731300222</v>
      </c>
      <c r="BM212">
        <f t="shared" si="252"/>
        <v>9.8665305774891174E-2</v>
      </c>
      <c r="BN212">
        <f t="shared" si="253"/>
        <v>0.27108069970009929</v>
      </c>
    </row>
    <row r="213" spans="1:66">
      <c r="A213">
        <f t="shared" si="313"/>
        <v>0.5</v>
      </c>
      <c r="B213">
        <f t="shared" si="301"/>
        <v>0.20336832153790008</v>
      </c>
      <c r="C213">
        <f t="shared" si="302"/>
        <v>0.45677272882130038</v>
      </c>
      <c r="D213">
        <f t="shared" si="314"/>
        <v>-0.49999999999999989</v>
      </c>
      <c r="E213">
        <f t="shared" si="303"/>
        <v>0.2033683215379001</v>
      </c>
      <c r="F213">
        <f t="shared" si="304"/>
        <v>0.45677272882130043</v>
      </c>
      <c r="G213">
        <f t="shared" si="315"/>
        <v>0.5</v>
      </c>
      <c r="H213">
        <f t="shared" si="305"/>
        <v>-0.20336832153790008</v>
      </c>
      <c r="I213">
        <f t="shared" si="306"/>
        <v>-0.45677272882130038</v>
      </c>
      <c r="J213">
        <f t="shared" si="316"/>
        <v>0.49999999999999989</v>
      </c>
      <c r="K213">
        <f t="shared" si="307"/>
        <v>0.2033683215379001</v>
      </c>
      <c r="L213">
        <f t="shared" si="308"/>
        <v>0.45677272882130043</v>
      </c>
      <c r="N213">
        <v>66</v>
      </c>
      <c r="O213">
        <f t="shared" si="309"/>
        <v>13.497246027282914</v>
      </c>
      <c r="P213">
        <f t="shared" si="310"/>
        <v>76.502753972717088</v>
      </c>
      <c r="R213">
        <f t="shared" ref="R213:R276" si="317">P213-P212</f>
        <v>-0.82330350579466938</v>
      </c>
      <c r="T213">
        <f t="shared" si="311"/>
        <v>-13.182855566440665</v>
      </c>
      <c r="V213">
        <f t="shared" si="312"/>
        <v>0</v>
      </c>
      <c r="Y213" s="2">
        <f t="shared" si="282"/>
        <v>9.3000000000000114</v>
      </c>
      <c r="Z213" s="2">
        <f>Y213-$F$2</f>
        <v>-171.25</v>
      </c>
      <c r="AA213" s="2">
        <f t="shared" si="295"/>
        <v>-171.25</v>
      </c>
      <c r="AB213" s="2">
        <f>IF(AA213&lt;0,AA213+180,AA213)</f>
        <v>8.75</v>
      </c>
      <c r="AD213">
        <f t="shared" si="283"/>
        <v>98.594425748553704</v>
      </c>
      <c r="AE213">
        <f t="shared" si="297"/>
        <v>8.5944257485537037</v>
      </c>
      <c r="AF213" s="2"/>
      <c r="AG213" s="2">
        <f t="shared" si="298"/>
        <v>8.5944257485537037</v>
      </c>
      <c r="AH213" s="2"/>
      <c r="AI213" s="2">
        <f t="shared" si="299"/>
        <v>261.4055742514463</v>
      </c>
      <c r="AJ213">
        <f t="shared" si="300"/>
        <v>81.405574251446296</v>
      </c>
      <c r="AL213" s="2">
        <f t="shared" si="284"/>
        <v>98.594425748553704</v>
      </c>
      <c r="AN213">
        <f t="shared" si="285"/>
        <v>0.98877092451778548</v>
      </c>
      <c r="AO213">
        <f t="shared" si="286"/>
        <v>-7.4719573788003812E-2</v>
      </c>
      <c r="AP213">
        <f t="shared" si="287"/>
        <v>0.12941809812071436</v>
      </c>
      <c r="AR213">
        <f t="shared" si="288"/>
        <v>0.98877092451778548</v>
      </c>
      <c r="AS213">
        <f t="shared" si="289"/>
        <v>-7.4719573788003812E-2</v>
      </c>
      <c r="AT213">
        <f t="shared" si="290"/>
        <v>0.12941809812071436</v>
      </c>
      <c r="AV213">
        <f t="shared" si="242"/>
        <v>0.98877092451778548</v>
      </c>
      <c r="AW213">
        <f t="shared" si="243"/>
        <v>-7.4719573788003812E-2</v>
      </c>
      <c r="AX213">
        <f t="shared" si="244"/>
        <v>0.12941809812071436</v>
      </c>
      <c r="AZ213">
        <f t="shared" si="245"/>
        <v>0.98877092451778548</v>
      </c>
      <c r="BA213">
        <f t="shared" si="246"/>
        <v>-7.4719573788003812E-2</v>
      </c>
      <c r="BB213">
        <f t="shared" si="247"/>
        <v>0.12941809812071436</v>
      </c>
      <c r="BD213">
        <f t="shared" si="291"/>
        <v>0.98877092451778548</v>
      </c>
      <c r="BE213">
        <f t="shared" si="292"/>
        <v>-7.4719573788003812E-2</v>
      </c>
      <c r="BF213">
        <f t="shared" si="293"/>
        <v>0.12941809812071436</v>
      </c>
      <c r="BH213">
        <f t="shared" si="248"/>
        <v>0.98877092451778548</v>
      </c>
      <c r="BI213">
        <f t="shared" si="249"/>
        <v>-7.4719573788003812E-2</v>
      </c>
      <c r="BJ213">
        <f t="shared" si="250"/>
        <v>0.12941809812071436</v>
      </c>
      <c r="BL213">
        <f t="shared" si="251"/>
        <v>-0.98877092451778548</v>
      </c>
      <c r="BM213">
        <f t="shared" si="252"/>
        <v>7.4719573788003812E-2</v>
      </c>
      <c r="BN213">
        <f t="shared" si="253"/>
        <v>0.12941809812071436</v>
      </c>
    </row>
    <row r="214" spans="1:66">
      <c r="A214">
        <f t="shared" si="313"/>
        <v>0.5</v>
      </c>
      <c r="B214">
        <f t="shared" si="301"/>
        <v>0.19536556424463683</v>
      </c>
      <c r="C214">
        <f t="shared" si="302"/>
        <v>0.46025242672622013</v>
      </c>
      <c r="D214">
        <f t="shared" si="314"/>
        <v>-0.49999999999999989</v>
      </c>
      <c r="E214">
        <f t="shared" si="303"/>
        <v>0.19536556424463686</v>
      </c>
      <c r="F214">
        <f t="shared" si="304"/>
        <v>0.46025242672622019</v>
      </c>
      <c r="G214">
        <f t="shared" si="315"/>
        <v>0.5</v>
      </c>
      <c r="H214">
        <f t="shared" si="305"/>
        <v>-0.19536556424463683</v>
      </c>
      <c r="I214">
        <f t="shared" si="306"/>
        <v>-0.46025242672622013</v>
      </c>
      <c r="J214">
        <f t="shared" si="316"/>
        <v>0.49999999999999989</v>
      </c>
      <c r="K214">
        <f t="shared" si="307"/>
        <v>0.19536556424463686</v>
      </c>
      <c r="L214">
        <f t="shared" si="308"/>
        <v>0.46025242672622019</v>
      </c>
      <c r="N214">
        <v>67</v>
      </c>
      <c r="O214">
        <f t="shared" si="309"/>
        <v>14.319702038626474</v>
      </c>
      <c r="P214">
        <f t="shared" si="310"/>
        <v>75.680297961373526</v>
      </c>
      <c r="R214">
        <f t="shared" si="317"/>
        <v>-0.8224560113435615</v>
      </c>
      <c r="T214">
        <f t="shared" si="311"/>
        <v>-14.005311577784227</v>
      </c>
      <c r="V214">
        <f t="shared" si="312"/>
        <v>0</v>
      </c>
      <c r="Y214" s="2">
        <f t="shared" si="282"/>
        <v>2.3000000000000114</v>
      </c>
      <c r="Z214" s="2">
        <f t="shared" si="294"/>
        <v>-178.25</v>
      </c>
      <c r="AA214" s="2">
        <f t="shared" si="295"/>
        <v>-178.25</v>
      </c>
      <c r="AB214" s="2">
        <f t="shared" si="296"/>
        <v>1.75</v>
      </c>
      <c r="AD214">
        <f t="shared" si="283"/>
        <v>91.051927538434313</v>
      </c>
      <c r="AE214">
        <f t="shared" si="297"/>
        <v>1.0519275384343132</v>
      </c>
      <c r="AF214" s="2"/>
      <c r="AG214" s="2">
        <f t="shared" si="298"/>
        <v>1.0519275384343132</v>
      </c>
      <c r="AH214" s="2"/>
      <c r="AI214" s="2">
        <f t="shared" si="299"/>
        <v>268.94807246156569</v>
      </c>
      <c r="AJ214">
        <f t="shared" si="300"/>
        <v>88.948072461565687</v>
      </c>
      <c r="AL214" s="2">
        <f t="shared" si="284"/>
        <v>91.051927538434313</v>
      </c>
      <c r="AN214">
        <f t="shared" si="285"/>
        <v>0.99983146729567196</v>
      </c>
      <c r="AO214">
        <f t="shared" si="286"/>
        <v>-1.1800659803426037E-2</v>
      </c>
      <c r="AP214">
        <f t="shared" si="287"/>
        <v>1.4063478715715061E-2</v>
      </c>
      <c r="AR214">
        <f t="shared" si="288"/>
        <v>0.99983146729567196</v>
      </c>
      <c r="AS214">
        <f t="shared" si="289"/>
        <v>-1.1800659803426037E-2</v>
      </c>
      <c r="AT214">
        <f t="shared" si="290"/>
        <v>1.4063478715715061E-2</v>
      </c>
      <c r="AV214">
        <f t="shared" si="242"/>
        <v>0.99983146729567196</v>
      </c>
      <c r="AW214">
        <f t="shared" si="243"/>
        <v>-1.1800659803426037E-2</v>
      </c>
      <c r="AX214">
        <f t="shared" si="244"/>
        <v>1.4063478715715061E-2</v>
      </c>
      <c r="AZ214">
        <f t="shared" si="245"/>
        <v>0.99983146729567196</v>
      </c>
      <c r="BA214">
        <f t="shared" si="246"/>
        <v>-1.1800659803426037E-2</v>
      </c>
      <c r="BB214">
        <f t="shared" si="247"/>
        <v>1.4063478715715061E-2</v>
      </c>
      <c r="BD214">
        <f t="shared" si="291"/>
        <v>0.99983146729567196</v>
      </c>
      <c r="BE214">
        <f t="shared" si="292"/>
        <v>-1.1800659803426037E-2</v>
      </c>
      <c r="BF214">
        <f t="shared" si="293"/>
        <v>1.4063478715715061E-2</v>
      </c>
      <c r="BH214">
        <f t="shared" si="248"/>
        <v>0.99983146729567196</v>
      </c>
      <c r="BI214">
        <f t="shared" si="249"/>
        <v>-1.1800659803426037E-2</v>
      </c>
      <c r="BJ214">
        <f t="shared" si="250"/>
        <v>1.4063478715715061E-2</v>
      </c>
      <c r="BL214">
        <f t="shared" si="251"/>
        <v>-0.99983146729567196</v>
      </c>
      <c r="BM214">
        <f t="shared" si="252"/>
        <v>1.1800659803426037E-2</v>
      </c>
      <c r="BN214">
        <f t="shared" si="253"/>
        <v>1.4063478715715061E-2</v>
      </c>
    </row>
    <row r="215" spans="1:66">
      <c r="A215">
        <f t="shared" si="313"/>
        <v>0.5</v>
      </c>
      <c r="B215">
        <f t="shared" si="301"/>
        <v>0.18730329670795595</v>
      </c>
      <c r="C215">
        <f t="shared" si="302"/>
        <v>0.46359192728339366</v>
      </c>
      <c r="D215">
        <f t="shared" si="314"/>
        <v>-0.49999999999999989</v>
      </c>
      <c r="E215">
        <f t="shared" si="303"/>
        <v>0.18730329670795598</v>
      </c>
      <c r="F215">
        <f t="shared" si="304"/>
        <v>0.46359192728339371</v>
      </c>
      <c r="G215">
        <f t="shared" si="315"/>
        <v>0.5</v>
      </c>
      <c r="H215">
        <f t="shared" si="305"/>
        <v>-0.18730329670795595</v>
      </c>
      <c r="I215">
        <f t="shared" si="306"/>
        <v>-0.46359192728339366</v>
      </c>
      <c r="J215">
        <f t="shared" si="316"/>
        <v>0.49999999999999989</v>
      </c>
      <c r="K215">
        <f t="shared" si="307"/>
        <v>0.18730329670795598</v>
      </c>
      <c r="L215">
        <f t="shared" si="308"/>
        <v>0.46359192728339371</v>
      </c>
      <c r="N215">
        <v>68</v>
      </c>
      <c r="O215">
        <f t="shared" si="309"/>
        <v>15.139804489533459</v>
      </c>
      <c r="P215">
        <f t="shared" si="310"/>
        <v>74.860195510466539</v>
      </c>
      <c r="R215">
        <f t="shared" si="317"/>
        <v>-0.82010245090698675</v>
      </c>
      <c r="T215">
        <f t="shared" si="311"/>
        <v>-14.825414028691213</v>
      </c>
      <c r="V215">
        <f t="shared" si="312"/>
        <v>0</v>
      </c>
      <c r="Y215" s="2">
        <f t="shared" si="282"/>
        <v>175</v>
      </c>
      <c r="Z215" s="2">
        <f t="shared" si="294"/>
        <v>-5.5500000000000114</v>
      </c>
      <c r="AA215" s="2">
        <f t="shared" si="295"/>
        <v>-5.5500000000000114</v>
      </c>
      <c r="AB215" s="2">
        <f t="shared" si="296"/>
        <v>174.45</v>
      </c>
      <c r="AD215">
        <f t="shared" si="283"/>
        <v>95.279805395639897</v>
      </c>
      <c r="AE215">
        <f t="shared" si="297"/>
        <v>95.279805395639897</v>
      </c>
      <c r="AF215" s="2"/>
      <c r="AG215" s="2">
        <f t="shared" si="298"/>
        <v>95.279805395639897</v>
      </c>
      <c r="AH215" s="2"/>
      <c r="AI215" s="2">
        <f t="shared" si="299"/>
        <v>174.7201946043601</v>
      </c>
      <c r="AJ215">
        <f t="shared" si="300"/>
        <v>174.7201946043601</v>
      </c>
      <c r="AL215" s="2">
        <f t="shared" si="284"/>
        <v>264.72019460436013</v>
      </c>
      <c r="AN215">
        <f t="shared" si="285"/>
        <v>-0.99575719348776082</v>
      </c>
      <c r="AO215">
        <f t="shared" si="286"/>
        <v>-7.0491123355806887E-2</v>
      </c>
      <c r="AP215">
        <f t="shared" si="287"/>
        <v>5.9149075609129728E-2</v>
      </c>
      <c r="AR215">
        <f t="shared" si="288"/>
        <v>-0.99575719348776082</v>
      </c>
      <c r="AS215">
        <f t="shared" si="289"/>
        <v>-7.0491123355806887E-2</v>
      </c>
      <c r="AT215">
        <f t="shared" si="290"/>
        <v>5.9149075609129728E-2</v>
      </c>
      <c r="AV215">
        <f t="shared" si="242"/>
        <v>-0.99575719348776082</v>
      </c>
      <c r="AW215">
        <f t="shared" si="243"/>
        <v>-7.0491123355806887E-2</v>
      </c>
      <c r="AX215">
        <f t="shared" si="244"/>
        <v>5.9149075609129728E-2</v>
      </c>
      <c r="AZ215">
        <f t="shared" si="245"/>
        <v>-0.99575719348776082</v>
      </c>
      <c r="BA215">
        <f t="shared" si="246"/>
        <v>-7.0491123355806887E-2</v>
      </c>
      <c r="BB215">
        <f t="shared" si="247"/>
        <v>5.9149075609129728E-2</v>
      </c>
      <c r="BD215">
        <f t="shared" si="291"/>
        <v>-0.99575719348776082</v>
      </c>
      <c r="BE215">
        <f t="shared" si="292"/>
        <v>-7.0491123355806887E-2</v>
      </c>
      <c r="BF215">
        <f t="shared" si="293"/>
        <v>5.9149075609129728E-2</v>
      </c>
      <c r="BH215">
        <f t="shared" si="248"/>
        <v>-0.99575719348776082</v>
      </c>
      <c r="BI215">
        <f t="shared" si="249"/>
        <v>-7.0491123355806887E-2</v>
      </c>
      <c r="BJ215">
        <f t="shared" si="250"/>
        <v>5.9149075609129728E-2</v>
      </c>
      <c r="BL215">
        <f t="shared" si="251"/>
        <v>0.99575719348776082</v>
      </c>
      <c r="BM215">
        <f t="shared" si="252"/>
        <v>7.0491123355806887E-2</v>
      </c>
      <c r="BN215">
        <f t="shared" si="253"/>
        <v>5.9149075609129728E-2</v>
      </c>
    </row>
    <row r="216" spans="1:66">
      <c r="A216">
        <f t="shared" si="313"/>
        <v>0.5</v>
      </c>
      <c r="B216">
        <f t="shared" si="301"/>
        <v>0.17918397477265016</v>
      </c>
      <c r="C216">
        <f t="shared" si="302"/>
        <v>0.46679021324860076</v>
      </c>
      <c r="D216">
        <f t="shared" si="314"/>
        <v>-0.49999999999999989</v>
      </c>
      <c r="E216">
        <f t="shared" si="303"/>
        <v>0.17918397477265019</v>
      </c>
      <c r="F216">
        <f t="shared" si="304"/>
        <v>0.46679021324860082</v>
      </c>
      <c r="G216">
        <f t="shared" si="315"/>
        <v>0.5</v>
      </c>
      <c r="H216">
        <f t="shared" si="305"/>
        <v>-0.17918397477265016</v>
      </c>
      <c r="I216">
        <f t="shared" si="306"/>
        <v>-0.46679021324860076</v>
      </c>
      <c r="J216">
        <f t="shared" si="316"/>
        <v>0.49999999999999989</v>
      </c>
      <c r="K216">
        <f t="shared" si="307"/>
        <v>0.17918397477265019</v>
      </c>
      <c r="L216">
        <f t="shared" si="308"/>
        <v>0.46679021324860082</v>
      </c>
      <c r="N216">
        <v>69</v>
      </c>
      <c r="O216">
        <f t="shared" si="309"/>
        <v>15.95603148006929</v>
      </c>
      <c r="P216">
        <f t="shared" si="310"/>
        <v>74.043968519930715</v>
      </c>
      <c r="R216">
        <f t="shared" si="317"/>
        <v>-0.81622699053582437</v>
      </c>
      <c r="T216">
        <f t="shared" si="311"/>
        <v>-15.641641019227038</v>
      </c>
      <c r="V216">
        <f t="shared" si="312"/>
        <v>0</v>
      </c>
      <c r="Y216" s="2">
        <f t="shared" si="282"/>
        <v>169.8</v>
      </c>
      <c r="Z216" s="2">
        <f t="shared" si="294"/>
        <v>-10.75</v>
      </c>
      <c r="AA216" s="2">
        <f t="shared" si="295"/>
        <v>-10.75</v>
      </c>
      <c r="AB216" s="2">
        <f t="shared" si="296"/>
        <v>169.25</v>
      </c>
      <c r="AD216">
        <f t="shared" si="283"/>
        <v>100.51908562890556</v>
      </c>
      <c r="AE216">
        <f t="shared" si="297"/>
        <v>100.51908562890556</v>
      </c>
      <c r="AF216" s="2"/>
      <c r="AG216" s="2">
        <f t="shared" si="298"/>
        <v>100.51908562890556</v>
      </c>
      <c r="AH216" s="2"/>
      <c r="AI216" s="2">
        <f t="shared" si="299"/>
        <v>169.48091437109446</v>
      </c>
      <c r="AJ216">
        <f t="shared" si="300"/>
        <v>169.48091437109446</v>
      </c>
      <c r="AL216" s="2">
        <f t="shared" si="284"/>
        <v>259.48091437109446</v>
      </c>
      <c r="AN216">
        <f t="shared" si="285"/>
        <v>-0.98319414907304747</v>
      </c>
      <c r="AO216">
        <f t="shared" si="286"/>
        <v>-0.15810423435630847</v>
      </c>
      <c r="AP216">
        <f t="shared" si="287"/>
        <v>9.1281522265634352E-2</v>
      </c>
      <c r="AR216">
        <f t="shared" si="288"/>
        <v>-0.98319414907304747</v>
      </c>
      <c r="AS216">
        <f t="shared" si="289"/>
        <v>-0.15810423435630847</v>
      </c>
      <c r="AT216">
        <f t="shared" si="290"/>
        <v>9.1281522265634352E-2</v>
      </c>
      <c r="AV216">
        <f t="shared" si="242"/>
        <v>-0.98319414907304747</v>
      </c>
      <c r="AW216">
        <f t="shared" si="243"/>
        <v>-0.15810423435630847</v>
      </c>
      <c r="AX216">
        <f t="shared" si="244"/>
        <v>9.1281522265634352E-2</v>
      </c>
      <c r="AZ216">
        <f t="shared" si="245"/>
        <v>-0.98319414907304747</v>
      </c>
      <c r="BA216">
        <f t="shared" si="246"/>
        <v>-0.15810423435630847</v>
      </c>
      <c r="BB216">
        <f t="shared" si="247"/>
        <v>9.1281522265634352E-2</v>
      </c>
      <c r="BD216">
        <f t="shared" si="291"/>
        <v>-0.98319414907304747</v>
      </c>
      <c r="BE216">
        <f t="shared" si="292"/>
        <v>-0.15810423435630847</v>
      </c>
      <c r="BF216">
        <f t="shared" si="293"/>
        <v>9.1281522265634352E-2</v>
      </c>
      <c r="BH216">
        <f t="shared" si="248"/>
        <v>-0.98319414907304747</v>
      </c>
      <c r="BI216">
        <f t="shared" si="249"/>
        <v>-0.15810423435630847</v>
      </c>
      <c r="BJ216">
        <f t="shared" si="250"/>
        <v>9.1281522265634352E-2</v>
      </c>
      <c r="BL216">
        <f t="shared" si="251"/>
        <v>0.98319414907304747</v>
      </c>
      <c r="BM216">
        <f t="shared" si="252"/>
        <v>0.15810423435630847</v>
      </c>
      <c r="BN216">
        <f t="shared" si="253"/>
        <v>9.1281522265634352E-2</v>
      </c>
    </row>
    <row r="217" spans="1:66">
      <c r="A217">
        <f t="shared" si="313"/>
        <v>0.5</v>
      </c>
      <c r="B217">
        <f t="shared" si="301"/>
        <v>0.17101007166283438</v>
      </c>
      <c r="C217">
        <f t="shared" si="302"/>
        <v>0.46984631039295405</v>
      </c>
      <c r="D217">
        <f t="shared" si="314"/>
        <v>-0.49999999999999989</v>
      </c>
      <c r="E217">
        <f t="shared" si="303"/>
        <v>0.17101007166283441</v>
      </c>
      <c r="F217">
        <f t="shared" si="304"/>
        <v>0.4698463103929541</v>
      </c>
      <c r="G217">
        <f t="shared" si="315"/>
        <v>0.5</v>
      </c>
      <c r="H217">
        <f t="shared" si="305"/>
        <v>-0.17101007166283438</v>
      </c>
      <c r="I217">
        <f t="shared" si="306"/>
        <v>-0.46984631039295405</v>
      </c>
      <c r="J217">
        <f t="shared" si="316"/>
        <v>0.49999999999999989</v>
      </c>
      <c r="K217">
        <f t="shared" si="307"/>
        <v>0.17101007166283441</v>
      </c>
      <c r="L217">
        <f t="shared" si="308"/>
        <v>0.4698463103929541</v>
      </c>
      <c r="N217">
        <v>70</v>
      </c>
      <c r="O217">
        <f t="shared" si="309"/>
        <v>16.766861326146309</v>
      </c>
      <c r="P217">
        <f t="shared" si="310"/>
        <v>73.233138673853702</v>
      </c>
      <c r="R217">
        <f t="shared" si="317"/>
        <v>-0.81082984607701292</v>
      </c>
      <c r="T217">
        <f t="shared" si="311"/>
        <v>-16.452470865304051</v>
      </c>
      <c r="V217">
        <f t="shared" si="312"/>
        <v>0</v>
      </c>
      <c r="Y217" s="2">
        <f t="shared" si="282"/>
        <v>165</v>
      </c>
      <c r="Z217" s="2">
        <f t="shared" si="294"/>
        <v>-15.550000000000011</v>
      </c>
      <c r="AA217" s="2">
        <f t="shared" si="295"/>
        <v>-15.550000000000011</v>
      </c>
      <c r="AB217" s="2">
        <f t="shared" si="296"/>
        <v>164.45</v>
      </c>
      <c r="AD217">
        <f t="shared" si="283"/>
        <v>105.00380115300493</v>
      </c>
      <c r="AE217">
        <f t="shared" si="297"/>
        <v>105.00380115300493</v>
      </c>
      <c r="AF217" s="2"/>
      <c r="AG217" s="2">
        <f t="shared" si="298"/>
        <v>105.00380115300493</v>
      </c>
      <c r="AH217" s="2"/>
      <c r="AI217" s="2">
        <f t="shared" si="299"/>
        <v>164.99619884699507</v>
      </c>
      <c r="AJ217">
        <f t="shared" si="300"/>
        <v>164.99619884699507</v>
      </c>
      <c r="AL217" s="2">
        <f t="shared" si="284"/>
        <v>254.99619884699507</v>
      </c>
      <c r="AN217">
        <f t="shared" si="285"/>
        <v>-0.96590865342587429</v>
      </c>
      <c r="AO217">
        <f t="shared" si="286"/>
        <v>-0.24327056370986733</v>
      </c>
      <c r="AP217">
        <f t="shared" si="287"/>
        <v>8.854324406355156E-2</v>
      </c>
      <c r="AR217">
        <f t="shared" si="288"/>
        <v>-0.96590865342587429</v>
      </c>
      <c r="AS217">
        <f t="shared" si="289"/>
        <v>-0.24327056370986733</v>
      </c>
      <c r="AT217">
        <f t="shared" si="290"/>
        <v>8.854324406355156E-2</v>
      </c>
      <c r="AV217">
        <f t="shared" si="242"/>
        <v>-0.96590865342587429</v>
      </c>
      <c r="AW217">
        <f t="shared" si="243"/>
        <v>-0.24327056370986733</v>
      </c>
      <c r="AX217">
        <f t="shared" si="244"/>
        <v>8.854324406355156E-2</v>
      </c>
      <c r="AZ217">
        <f t="shared" si="245"/>
        <v>-0.96590865342587429</v>
      </c>
      <c r="BA217">
        <f t="shared" si="246"/>
        <v>-0.24327056370986733</v>
      </c>
      <c r="BB217">
        <f t="shared" si="247"/>
        <v>8.854324406355156E-2</v>
      </c>
      <c r="BD217">
        <f t="shared" si="291"/>
        <v>-0.96590865342587429</v>
      </c>
      <c r="BE217">
        <f t="shared" si="292"/>
        <v>-0.24327056370986733</v>
      </c>
      <c r="BF217">
        <f t="shared" si="293"/>
        <v>8.854324406355156E-2</v>
      </c>
      <c r="BH217">
        <f t="shared" si="248"/>
        <v>-0.96590865342587429</v>
      </c>
      <c r="BI217">
        <f t="shared" si="249"/>
        <v>-0.24327056370986733</v>
      </c>
      <c r="BJ217">
        <f t="shared" si="250"/>
        <v>8.854324406355156E-2</v>
      </c>
      <c r="BL217">
        <f t="shared" si="251"/>
        <v>0.96590865342587429</v>
      </c>
      <c r="BM217">
        <f t="shared" si="252"/>
        <v>0.24327056370986733</v>
      </c>
      <c r="BN217">
        <f t="shared" si="253"/>
        <v>8.854324406355156E-2</v>
      </c>
    </row>
    <row r="218" spans="1:66">
      <c r="A218">
        <f t="shared" si="313"/>
        <v>0.5</v>
      </c>
      <c r="B218">
        <f t="shared" si="301"/>
        <v>0.16278407722857835</v>
      </c>
      <c r="C218">
        <f t="shared" si="302"/>
        <v>0.47275928779965831</v>
      </c>
      <c r="D218">
        <f t="shared" si="314"/>
        <v>-0.49999999999999989</v>
      </c>
      <c r="E218">
        <f t="shared" si="303"/>
        <v>0.16278407722857838</v>
      </c>
      <c r="F218">
        <f t="shared" si="304"/>
        <v>0.47275928779965837</v>
      </c>
      <c r="G218">
        <f t="shared" si="315"/>
        <v>0.5</v>
      </c>
      <c r="H218">
        <f t="shared" si="305"/>
        <v>-0.16278407722857835</v>
      </c>
      <c r="I218">
        <f t="shared" si="306"/>
        <v>-0.47275928779965831</v>
      </c>
      <c r="J218">
        <f t="shared" si="316"/>
        <v>0.49999999999999989</v>
      </c>
      <c r="K218">
        <f t="shared" si="307"/>
        <v>0.16278407722857838</v>
      </c>
      <c r="L218">
        <f t="shared" si="308"/>
        <v>0.47275928779965837</v>
      </c>
      <c r="N218">
        <v>71</v>
      </c>
      <c r="O218">
        <f t="shared" si="309"/>
        <v>17.570788590250366</v>
      </c>
      <c r="P218">
        <f t="shared" si="310"/>
        <v>72.429211409749641</v>
      </c>
      <c r="R218">
        <f t="shared" si="317"/>
        <v>-0.80392726410406112</v>
      </c>
      <c r="T218">
        <f t="shared" si="311"/>
        <v>-17.256398129408112</v>
      </c>
      <c r="V218">
        <f t="shared" si="312"/>
        <v>0</v>
      </c>
      <c r="Y218" s="2">
        <f t="shared" si="282"/>
        <v>161</v>
      </c>
      <c r="Z218" s="2">
        <f t="shared" si="294"/>
        <v>-19.550000000000011</v>
      </c>
      <c r="AA218" s="2">
        <f t="shared" si="295"/>
        <v>-19.550000000000011</v>
      </c>
      <c r="AB218" s="2">
        <f t="shared" si="296"/>
        <v>160.44999999999999</v>
      </c>
      <c r="AD218">
        <f t="shared" si="283"/>
        <v>109.021080703883</v>
      </c>
      <c r="AE218">
        <f t="shared" si="297"/>
        <v>109.021080703883</v>
      </c>
      <c r="AF218" s="2"/>
      <c r="AG218" s="2">
        <f t="shared" si="298"/>
        <v>109.021080703883</v>
      </c>
      <c r="AH218" s="2"/>
      <c r="AI218" s="2">
        <f t="shared" si="299"/>
        <v>160.978919296117</v>
      </c>
      <c r="AJ218">
        <f t="shared" si="300"/>
        <v>160.978919296117</v>
      </c>
      <c r="AL218" s="2">
        <f t="shared" si="284"/>
        <v>250.978919296117</v>
      </c>
      <c r="AN218">
        <f t="shared" si="285"/>
        <v>-0.94539872606476216</v>
      </c>
      <c r="AO218">
        <f t="shared" si="286"/>
        <v>-0.32096461828446143</v>
      </c>
      <c r="AP218">
        <f t="shared" si="287"/>
        <v>5.6594722056344034E-2</v>
      </c>
      <c r="AR218">
        <f t="shared" si="288"/>
        <v>-0.94539872606476216</v>
      </c>
      <c r="AS218">
        <f t="shared" si="289"/>
        <v>-0.32096461828446143</v>
      </c>
      <c r="AT218">
        <f t="shared" si="290"/>
        <v>5.6594722056344034E-2</v>
      </c>
      <c r="AV218">
        <f t="shared" si="242"/>
        <v>-0.94539872606476216</v>
      </c>
      <c r="AW218">
        <f t="shared" si="243"/>
        <v>-0.32096461828446143</v>
      </c>
      <c r="AX218">
        <f t="shared" si="244"/>
        <v>5.6594722056344034E-2</v>
      </c>
      <c r="AZ218">
        <f t="shared" si="245"/>
        <v>-0.94539872606476216</v>
      </c>
      <c r="BA218">
        <f t="shared" si="246"/>
        <v>-0.32096461828446143</v>
      </c>
      <c r="BB218">
        <f t="shared" si="247"/>
        <v>5.6594722056344034E-2</v>
      </c>
      <c r="BD218">
        <f t="shared" si="291"/>
        <v>-0.94539872606476216</v>
      </c>
      <c r="BE218">
        <f t="shared" si="292"/>
        <v>-0.32096461828446143</v>
      </c>
      <c r="BF218">
        <f t="shared" si="293"/>
        <v>5.6594722056344034E-2</v>
      </c>
      <c r="BH218">
        <f t="shared" si="248"/>
        <v>-0.94539872606476216</v>
      </c>
      <c r="BI218">
        <f t="shared" si="249"/>
        <v>-0.32096461828446143</v>
      </c>
      <c r="BJ218">
        <f t="shared" si="250"/>
        <v>5.6594722056344034E-2</v>
      </c>
      <c r="BL218">
        <f t="shared" si="251"/>
        <v>0.94539872606476216</v>
      </c>
      <c r="BM218">
        <f t="shared" si="252"/>
        <v>0.32096461828446143</v>
      </c>
      <c r="BN218">
        <f t="shared" si="253"/>
        <v>5.6594722056344034E-2</v>
      </c>
    </row>
    <row r="219" spans="1:66">
      <c r="A219">
        <f t="shared" si="313"/>
        <v>0.5</v>
      </c>
      <c r="B219">
        <f t="shared" si="301"/>
        <v>0.1545084971874737</v>
      </c>
      <c r="C219">
        <f t="shared" si="302"/>
        <v>0.47552825814757671</v>
      </c>
      <c r="D219">
        <f t="shared" si="314"/>
        <v>-0.49999999999999989</v>
      </c>
      <c r="E219">
        <f t="shared" si="303"/>
        <v>0.15450849718747373</v>
      </c>
      <c r="F219">
        <f t="shared" si="304"/>
        <v>0.47552825814757677</v>
      </c>
      <c r="G219">
        <f t="shared" si="315"/>
        <v>0.5</v>
      </c>
      <c r="H219">
        <f t="shared" si="305"/>
        <v>-0.1545084971874737</v>
      </c>
      <c r="I219">
        <f t="shared" si="306"/>
        <v>-0.47552825814757671</v>
      </c>
      <c r="J219">
        <f t="shared" si="316"/>
        <v>0.49999999999999989</v>
      </c>
      <c r="K219">
        <f t="shared" si="307"/>
        <v>0.15450849718747373</v>
      </c>
      <c r="L219">
        <f t="shared" si="308"/>
        <v>0.47552825814757677</v>
      </c>
      <c r="N219">
        <v>72</v>
      </c>
      <c r="O219">
        <f t="shared" si="309"/>
        <v>18.366339670576014</v>
      </c>
      <c r="P219">
        <f t="shared" si="310"/>
        <v>71.633660329423989</v>
      </c>
      <c r="R219">
        <f t="shared" si="317"/>
        <v>-0.79555108032565158</v>
      </c>
      <c r="T219">
        <f t="shared" si="311"/>
        <v>-18.051949209733763</v>
      </c>
      <c r="V219">
        <f t="shared" si="312"/>
        <v>0</v>
      </c>
      <c r="Y219" s="2">
        <f t="shared" si="282"/>
        <v>158.30000000000001</v>
      </c>
      <c r="Z219" s="2">
        <f t="shared" si="294"/>
        <v>-22.25</v>
      </c>
      <c r="AA219" s="2">
        <f t="shared" si="295"/>
        <v>-22.25</v>
      </c>
      <c r="AB219" s="2">
        <f t="shared" si="296"/>
        <v>157.75</v>
      </c>
      <c r="AD219">
        <f t="shared" si="283"/>
        <v>112.73878385791372</v>
      </c>
      <c r="AE219">
        <f t="shared" si="297"/>
        <v>112.73878385791372</v>
      </c>
      <c r="AF219" s="2"/>
      <c r="AG219" s="2">
        <f t="shared" si="298"/>
        <v>112.73878385791372</v>
      </c>
      <c r="AH219" s="2"/>
      <c r="AI219" s="2">
        <f t="shared" si="299"/>
        <v>157.26121614208628</v>
      </c>
      <c r="AJ219">
        <f t="shared" si="300"/>
        <v>157.26121614208628</v>
      </c>
      <c r="AL219" s="88">
        <f t="shared" si="284"/>
        <v>247.26121614208628</v>
      </c>
      <c r="AN219">
        <f>COS(RADIANS(AL219-90))</f>
        <v>-0.92227665599978592</v>
      </c>
      <c r="AO219">
        <f t="shared" si="286"/>
        <v>-0.3865304254490875</v>
      </c>
      <c r="AP219">
        <f t="shared" si="287"/>
        <v>6.7462286572513851E-9</v>
      </c>
      <c r="AR219">
        <f t="shared" si="288"/>
        <v>-0.92227665599978592</v>
      </c>
      <c r="AS219">
        <f t="shared" si="289"/>
        <v>-0.3865304254490875</v>
      </c>
      <c r="AT219">
        <f t="shared" si="290"/>
        <v>6.7462286572513851E-9</v>
      </c>
      <c r="AV219">
        <f t="shared" si="242"/>
        <v>-0.92227665599978592</v>
      </c>
      <c r="AW219">
        <f t="shared" si="243"/>
        <v>-0.3865304254490875</v>
      </c>
      <c r="AX219">
        <f t="shared" si="244"/>
        <v>6.7462286572513851E-9</v>
      </c>
      <c r="AZ219">
        <f t="shared" si="245"/>
        <v>-0.92227665599978592</v>
      </c>
      <c r="BA219">
        <f t="shared" si="246"/>
        <v>-0.3865304254490875</v>
      </c>
      <c r="BB219">
        <f t="shared" si="247"/>
        <v>6.7462286572513851E-9</v>
      </c>
      <c r="BD219">
        <f t="shared" si="291"/>
        <v>-0.92227665599978592</v>
      </c>
      <c r="BE219">
        <f t="shared" si="292"/>
        <v>-0.3865304254490875</v>
      </c>
      <c r="BF219">
        <f t="shared" si="293"/>
        <v>6.7462286572513851E-9</v>
      </c>
      <c r="BH219">
        <f t="shared" si="248"/>
        <v>-0.92227665599978592</v>
      </c>
      <c r="BI219">
        <f t="shared" si="249"/>
        <v>-0.3865304254490875</v>
      </c>
      <c r="BJ219">
        <f t="shared" si="250"/>
        <v>6.7462286572513851E-9</v>
      </c>
      <c r="BL219">
        <f t="shared" si="251"/>
        <v>0.92227665599978592</v>
      </c>
      <c r="BM219">
        <f t="shared" si="252"/>
        <v>0.3865304254490875</v>
      </c>
      <c r="BN219">
        <f t="shared" si="253"/>
        <v>6.7462286572513851E-9</v>
      </c>
    </row>
    <row r="220" spans="1:66">
      <c r="A220">
        <f t="shared" si="313"/>
        <v>0.5</v>
      </c>
      <c r="B220">
        <f t="shared" si="301"/>
        <v>0.14618585236136836</v>
      </c>
      <c r="C220">
        <f t="shared" si="302"/>
        <v>0.47815237798151761</v>
      </c>
      <c r="D220">
        <f t="shared" si="314"/>
        <v>-0.49999999999999989</v>
      </c>
      <c r="E220">
        <f t="shared" si="303"/>
        <v>0.14618585236136838</v>
      </c>
      <c r="F220">
        <f t="shared" si="304"/>
        <v>0.47815237798151772</v>
      </c>
      <c r="G220">
        <f t="shared" si="315"/>
        <v>0.5</v>
      </c>
      <c r="H220">
        <f t="shared" si="305"/>
        <v>-0.14618585236136836</v>
      </c>
      <c r="I220">
        <f t="shared" si="306"/>
        <v>-0.47815237798151761</v>
      </c>
      <c r="J220">
        <f t="shared" si="316"/>
        <v>0.49999999999999989</v>
      </c>
      <c r="K220">
        <f t="shared" si="307"/>
        <v>0.14618585236136838</v>
      </c>
      <c r="L220">
        <f t="shared" si="308"/>
        <v>0.47815237798151772</v>
      </c>
      <c r="N220">
        <v>73</v>
      </c>
      <c r="O220">
        <f t="shared" si="309"/>
        <v>19.152087547719201</v>
      </c>
      <c r="P220">
        <f t="shared" si="310"/>
        <v>70.847912452280781</v>
      </c>
      <c r="R220">
        <f t="shared" si="317"/>
        <v>-0.78574787714320848</v>
      </c>
      <c r="T220">
        <f t="shared" si="311"/>
        <v>-18.837697086876972</v>
      </c>
      <c r="V220">
        <f t="shared" si="312"/>
        <v>0</v>
      </c>
    </row>
    <row r="221" spans="1:66">
      <c r="A221">
        <f t="shared" si="313"/>
        <v>0.5</v>
      </c>
      <c r="B221">
        <f t="shared" si="301"/>
        <v>0.13781867790849955</v>
      </c>
      <c r="C221">
        <f t="shared" si="302"/>
        <v>0.48063084796915934</v>
      </c>
      <c r="D221">
        <f t="shared" si="314"/>
        <v>-0.49999999999999989</v>
      </c>
      <c r="E221">
        <f t="shared" si="303"/>
        <v>0.13781867790849958</v>
      </c>
      <c r="F221">
        <f t="shared" si="304"/>
        <v>0.48063084796915945</v>
      </c>
      <c r="G221">
        <f t="shared" si="315"/>
        <v>0.5</v>
      </c>
      <c r="H221">
        <f t="shared" si="305"/>
        <v>-0.13781867790849955</v>
      </c>
      <c r="I221">
        <f t="shared" si="306"/>
        <v>-0.48063084796915934</v>
      </c>
      <c r="J221">
        <f t="shared" si="316"/>
        <v>0.49999999999999989</v>
      </c>
      <c r="K221">
        <f t="shared" si="307"/>
        <v>0.13781867790849958</v>
      </c>
      <c r="L221">
        <f t="shared" si="308"/>
        <v>0.48063084796915945</v>
      </c>
      <c r="N221">
        <v>74</v>
      </c>
      <c r="O221">
        <f t="shared" si="309"/>
        <v>19.926665328682798</v>
      </c>
      <c r="P221">
        <f t="shared" si="310"/>
        <v>70.073334671317198</v>
      </c>
      <c r="R221">
        <f t="shared" si="317"/>
        <v>-0.77457778096358254</v>
      </c>
      <c r="T221">
        <f t="shared" si="311"/>
        <v>-19.612274867840554</v>
      </c>
      <c r="V221">
        <f t="shared" si="312"/>
        <v>0</v>
      </c>
      <c r="Y221" s="38" t="s">
        <v>232</v>
      </c>
      <c r="Z221" s="38" t="s">
        <v>227</v>
      </c>
      <c r="AA221" s="38" t="s">
        <v>228</v>
      </c>
      <c r="AB221" s="38" t="s">
        <v>229</v>
      </c>
      <c r="AC221" s="38" t="s">
        <v>230</v>
      </c>
      <c r="AE221" s="121" t="s">
        <v>231</v>
      </c>
      <c r="AF221" s="122"/>
      <c r="AG221" s="19"/>
    </row>
    <row r="222" spans="1:66">
      <c r="A222">
        <f t="shared" si="313"/>
        <v>0.5</v>
      </c>
      <c r="B222">
        <f t="shared" si="301"/>
        <v>0.12940952255126034</v>
      </c>
      <c r="C222">
        <f t="shared" si="302"/>
        <v>0.4829629131445341</v>
      </c>
      <c r="D222">
        <f t="shared" si="314"/>
        <v>-0.49999999999999989</v>
      </c>
      <c r="E222">
        <f t="shared" si="303"/>
        <v>0.12940952255126037</v>
      </c>
      <c r="F222">
        <f t="shared" si="304"/>
        <v>0.48296291314453416</v>
      </c>
      <c r="G222">
        <f t="shared" si="315"/>
        <v>0.5</v>
      </c>
      <c r="H222">
        <f t="shared" si="305"/>
        <v>-0.12940952255126034</v>
      </c>
      <c r="I222">
        <f t="shared" si="306"/>
        <v>-0.4829629131445341</v>
      </c>
      <c r="J222">
        <f t="shared" si="316"/>
        <v>0.49999999999999989</v>
      </c>
      <c r="K222">
        <f t="shared" si="307"/>
        <v>0.12940952255126037</v>
      </c>
      <c r="L222">
        <f t="shared" si="308"/>
        <v>0.48296291314453416</v>
      </c>
      <c r="N222">
        <v>75</v>
      </c>
      <c r="O222">
        <f t="shared" si="309"/>
        <v>20.688778284391624</v>
      </c>
      <c r="P222">
        <f t="shared" si="310"/>
        <v>69.311221715608383</v>
      </c>
      <c r="R222">
        <f t="shared" si="317"/>
        <v>-0.76211295570881532</v>
      </c>
      <c r="T222">
        <f t="shared" si="311"/>
        <v>-20.37438782354937</v>
      </c>
      <c r="V222">
        <f t="shared" si="312"/>
        <v>0</v>
      </c>
      <c r="Y222" s="38"/>
      <c r="Z222" s="38" t="str">
        <f>IF(AND(90&gt;B2-$F$5+180,B2-$F$5+180&gt;=0),B2,"j")</f>
        <v>j</v>
      </c>
      <c r="AA222" s="38" t="str">
        <f>IF(AND(180&gt;B2-$F$5+180,B2-$F$5+180&gt;=90),B2,"j")</f>
        <v>j</v>
      </c>
      <c r="AB222" s="38">
        <f>IF(AND(270&gt;B2-$F$5+180,B2-$F$5+180&gt;=180),B2,"j")</f>
        <v>202.8</v>
      </c>
      <c r="AC222" s="38" t="str">
        <f>IF(AND(360&gt;B2-$F$5+180,B2-$F$5+180&gt;=270),B2,"j")</f>
        <v>j</v>
      </c>
      <c r="AE222">
        <f>AL161</f>
        <v>22.738784220881229</v>
      </c>
      <c r="AF222" s="2"/>
    </row>
    <row r="223" spans="1:66">
      <c r="A223">
        <f t="shared" si="313"/>
        <v>0.5</v>
      </c>
      <c r="B223">
        <f t="shared" si="301"/>
        <v>0.12096094779983381</v>
      </c>
      <c r="C223">
        <f t="shared" si="302"/>
        <v>0.48514786313799813</v>
      </c>
      <c r="D223">
        <f t="shared" si="314"/>
        <v>-0.49999999999999989</v>
      </c>
      <c r="E223">
        <f t="shared" si="303"/>
        <v>0.12096094779983382</v>
      </c>
      <c r="F223">
        <f t="shared" si="304"/>
        <v>0.48514786313799824</v>
      </c>
      <c r="G223">
        <f t="shared" si="315"/>
        <v>0.5</v>
      </c>
      <c r="H223">
        <f t="shared" si="305"/>
        <v>-0.12096094779983381</v>
      </c>
      <c r="I223">
        <f t="shared" si="306"/>
        <v>-0.48514786313799813</v>
      </c>
      <c r="J223">
        <f t="shared" si="316"/>
        <v>0.49999999999999989</v>
      </c>
      <c r="K223">
        <f t="shared" si="307"/>
        <v>0.12096094779983382</v>
      </c>
      <c r="L223">
        <f t="shared" si="308"/>
        <v>0.48514786313799824</v>
      </c>
      <c r="N223">
        <v>76</v>
      </c>
      <c r="O223">
        <f t="shared" si="309"/>
        <v>21.437214145025258</v>
      </c>
      <c r="P223">
        <f t="shared" si="310"/>
        <v>68.562785854974749</v>
      </c>
      <c r="R223">
        <f t="shared" si="317"/>
        <v>-0.74843586063363432</v>
      </c>
      <c r="T223">
        <f t="shared" si="311"/>
        <v>-21.122823684183004</v>
      </c>
      <c r="V223">
        <f t="shared" si="312"/>
        <v>0</v>
      </c>
      <c r="Y223" s="38"/>
      <c r="Z223" s="38" t="str">
        <f t="shared" ref="Z223:Z240" si="318">IF(AND(90&gt;B3-$F$5+180,B3-$F$5+180&gt;=0),B3,"j")</f>
        <v>j</v>
      </c>
      <c r="AA223" s="38" t="str">
        <f t="shared" ref="AA223:AA240" si="319">IF(AND(180&gt;B3-$F$5+180,B3-$F$5+180&gt;=90),B3,"j")</f>
        <v>j</v>
      </c>
      <c r="AB223" s="38">
        <f t="shared" ref="AB223:AB240" si="320">IF(AND(270&gt;B3-$F$5+180,B3-$F$5+180&gt;=180),B3,"j")</f>
        <v>206.4</v>
      </c>
      <c r="AC223" s="38" t="str">
        <f t="shared" ref="AC223:AC240" si="321">IF(AND(360&gt;B3-$F$5+180,B3-$F$5+180&gt;=270),B3,"j")</f>
        <v>j</v>
      </c>
      <c r="AE223">
        <f t="shared" ref="AE223:AE240" si="322">AL162</f>
        <v>26.20773885694614</v>
      </c>
      <c r="AF223" s="2"/>
    </row>
    <row r="224" spans="1:66">
      <c r="A224">
        <f t="shared" si="313"/>
        <v>0.5</v>
      </c>
      <c r="B224">
        <f t="shared" si="301"/>
        <v>0.11247552717193245</v>
      </c>
      <c r="C224">
        <f t="shared" si="302"/>
        <v>0.48718503239261751</v>
      </c>
      <c r="D224">
        <f t="shared" si="314"/>
        <v>-0.49999999999999989</v>
      </c>
      <c r="E224">
        <f t="shared" si="303"/>
        <v>0.11247552717193246</v>
      </c>
      <c r="F224">
        <f t="shared" si="304"/>
        <v>0.48718503239261757</v>
      </c>
      <c r="G224">
        <f t="shared" si="315"/>
        <v>0.5</v>
      </c>
      <c r="H224">
        <f t="shared" si="305"/>
        <v>-0.11247552717193245</v>
      </c>
      <c r="I224">
        <f t="shared" si="306"/>
        <v>-0.48718503239261751</v>
      </c>
      <c r="J224">
        <f t="shared" si="316"/>
        <v>0.49999999999999989</v>
      </c>
      <c r="K224">
        <f t="shared" si="307"/>
        <v>0.11247552717193246</v>
      </c>
      <c r="L224">
        <f t="shared" si="308"/>
        <v>0.48718503239261757</v>
      </c>
      <c r="N224">
        <v>77</v>
      </c>
      <c r="O224">
        <f t="shared" si="309"/>
        <v>22.170851492460766</v>
      </c>
      <c r="P224">
        <f t="shared" si="310"/>
        <v>67.82914850753923</v>
      </c>
      <c r="R224">
        <f t="shared" si="317"/>
        <v>-0.73363734743551845</v>
      </c>
      <c r="T224">
        <f t="shared" si="311"/>
        <v>-21.856461031618522</v>
      </c>
      <c r="V224">
        <f t="shared" si="312"/>
        <v>0</v>
      </c>
      <c r="Y224" s="38"/>
      <c r="Z224" s="38" t="str">
        <f t="shared" si="318"/>
        <v>j</v>
      </c>
      <c r="AA224" s="38" t="str">
        <f t="shared" si="319"/>
        <v>j</v>
      </c>
      <c r="AB224" s="38">
        <f t="shared" si="320"/>
        <v>209.7</v>
      </c>
      <c r="AC224" s="38" t="str">
        <f t="shared" si="321"/>
        <v>j</v>
      </c>
      <c r="AE224">
        <f t="shared" si="322"/>
        <v>29.38219222730369</v>
      </c>
      <c r="AF224" s="2"/>
    </row>
    <row r="225" spans="1:34">
      <c r="A225">
        <f t="shared" si="313"/>
        <v>0.5</v>
      </c>
      <c r="B225">
        <f t="shared" si="301"/>
        <v>0.1039558454088797</v>
      </c>
      <c r="C225">
        <f t="shared" si="302"/>
        <v>0.48907380036690268</v>
      </c>
      <c r="D225">
        <f t="shared" si="314"/>
        <v>-0.49999999999999989</v>
      </c>
      <c r="E225">
        <f t="shared" si="303"/>
        <v>0.10395584540887973</v>
      </c>
      <c r="F225">
        <f t="shared" si="304"/>
        <v>0.48907380036690273</v>
      </c>
      <c r="G225">
        <f t="shared" si="315"/>
        <v>0.5</v>
      </c>
      <c r="H225">
        <f t="shared" si="305"/>
        <v>-0.1039558454088797</v>
      </c>
      <c r="I225">
        <f t="shared" si="306"/>
        <v>-0.48907380036690268</v>
      </c>
      <c r="J225">
        <f t="shared" si="316"/>
        <v>0.49999999999999989</v>
      </c>
      <c r="K225">
        <f t="shared" si="307"/>
        <v>0.10395584540887973</v>
      </c>
      <c r="L225">
        <f t="shared" si="308"/>
        <v>0.48907380036690273</v>
      </c>
      <c r="N225">
        <v>78</v>
      </c>
      <c r="O225">
        <f t="shared" si="309"/>
        <v>22.888666166028223</v>
      </c>
      <c r="P225">
        <f t="shared" si="310"/>
        <v>67.11133383397177</v>
      </c>
      <c r="R225">
        <f t="shared" si="317"/>
        <v>-0.7178146735674602</v>
      </c>
      <c r="T225">
        <f t="shared" si="311"/>
        <v>-22.574275705185983</v>
      </c>
      <c r="V225">
        <f t="shared" si="312"/>
        <v>0</v>
      </c>
      <c r="Y225" s="38"/>
      <c r="Z225" s="38" t="str">
        <f t="shared" si="318"/>
        <v>j</v>
      </c>
      <c r="AA225" s="38" t="str">
        <f t="shared" si="319"/>
        <v>j</v>
      </c>
      <c r="AB225" s="38">
        <f t="shared" si="320"/>
        <v>213.2</v>
      </c>
      <c r="AC225" s="38" t="str">
        <f t="shared" si="321"/>
        <v>j</v>
      </c>
      <c r="AE225">
        <f t="shared" si="322"/>
        <v>32.147821935066212</v>
      </c>
      <c r="AF225" s="2"/>
    </row>
    <row r="226" spans="1:34">
      <c r="A226">
        <f t="shared" si="313"/>
        <v>0.5</v>
      </c>
      <c r="B226">
        <f t="shared" si="301"/>
        <v>9.5404497688272444E-2</v>
      </c>
      <c r="C226">
        <f t="shared" si="302"/>
        <v>0.49081359172383188</v>
      </c>
      <c r="D226">
        <f t="shared" si="314"/>
        <v>-0.49999999999999989</v>
      </c>
      <c r="E226">
        <f t="shared" si="303"/>
        <v>9.5404497688272458E-2</v>
      </c>
      <c r="F226">
        <f t="shared" si="304"/>
        <v>0.49081359172383199</v>
      </c>
      <c r="G226">
        <f t="shared" si="315"/>
        <v>0.5</v>
      </c>
      <c r="H226">
        <f t="shared" si="305"/>
        <v>-9.5404497688272444E-2</v>
      </c>
      <c r="I226">
        <f t="shared" si="306"/>
        <v>-0.49081359172383188</v>
      </c>
      <c r="J226">
        <f t="shared" si="316"/>
        <v>0.49999999999999989</v>
      </c>
      <c r="K226">
        <f t="shared" si="307"/>
        <v>9.5404497688272458E-2</v>
      </c>
      <c r="L226">
        <f t="shared" si="308"/>
        <v>0.49081359172383199</v>
      </c>
      <c r="N226">
        <v>79</v>
      </c>
      <c r="O226">
        <f t="shared" si="309"/>
        <v>23.589735671976996</v>
      </c>
      <c r="P226">
        <f t="shared" si="310"/>
        <v>66.410264328023004</v>
      </c>
      <c r="R226">
        <f t="shared" si="317"/>
        <v>-0.70106950594876594</v>
      </c>
      <c r="T226">
        <f t="shared" si="311"/>
        <v>-23.275345211134749</v>
      </c>
      <c r="V226">
        <f t="shared" si="312"/>
        <v>0</v>
      </c>
      <c r="Y226" s="38"/>
      <c r="Z226" s="38" t="str">
        <f t="shared" si="318"/>
        <v>j</v>
      </c>
      <c r="AA226" s="38" t="str">
        <f t="shared" si="319"/>
        <v>j</v>
      </c>
      <c r="AB226" s="38">
        <f t="shared" si="320"/>
        <v>215.1</v>
      </c>
      <c r="AC226" s="38" t="str">
        <f t="shared" si="321"/>
        <v>j</v>
      </c>
      <c r="AE226">
        <f t="shared" si="322"/>
        <v>34.351697063579728</v>
      </c>
      <c r="AF226" s="2"/>
    </row>
    <row r="227" spans="1:34">
      <c r="A227">
        <f t="shared" si="313"/>
        <v>0.5</v>
      </c>
      <c r="B227">
        <f t="shared" si="301"/>
        <v>8.6824088833465193E-2</v>
      </c>
      <c r="C227">
        <f t="shared" si="302"/>
        <v>0.49240387650610395</v>
      </c>
      <c r="D227">
        <f t="shared" si="314"/>
        <v>-0.49999999999999989</v>
      </c>
      <c r="E227">
        <f t="shared" si="303"/>
        <v>8.6824088833465207E-2</v>
      </c>
      <c r="F227">
        <f t="shared" si="304"/>
        <v>0.49240387650610401</v>
      </c>
      <c r="G227">
        <f t="shared" si="315"/>
        <v>0.5</v>
      </c>
      <c r="H227">
        <f t="shared" si="305"/>
        <v>-8.6824088833465193E-2</v>
      </c>
      <c r="I227">
        <f t="shared" si="306"/>
        <v>-0.49240387650610395</v>
      </c>
      <c r="J227">
        <f t="shared" si="316"/>
        <v>0.49999999999999989</v>
      </c>
      <c r="K227">
        <f t="shared" si="307"/>
        <v>8.6824088833465207E-2</v>
      </c>
      <c r="L227">
        <f t="shared" si="308"/>
        <v>0.49240387650610401</v>
      </c>
      <c r="N227">
        <v>80</v>
      </c>
      <c r="O227">
        <f t="shared" si="309"/>
        <v>24.273241654562398</v>
      </c>
      <c r="P227">
        <f t="shared" si="310"/>
        <v>65.726758345437602</v>
      </c>
      <c r="R227">
        <f t="shared" si="317"/>
        <v>-0.68350598258540174</v>
      </c>
      <c r="T227">
        <f t="shared" si="311"/>
        <v>-23.95885119372015</v>
      </c>
      <c r="V227">
        <f t="shared" si="312"/>
        <v>0</v>
      </c>
      <c r="Y227" s="38"/>
      <c r="Z227" s="38" t="str">
        <f t="shared" si="318"/>
        <v>j</v>
      </c>
      <c r="AA227" s="38" t="str">
        <f t="shared" si="319"/>
        <v>j</v>
      </c>
      <c r="AB227" s="38">
        <f t="shared" si="320"/>
        <v>216.9</v>
      </c>
      <c r="AC227" s="38" t="str">
        <f t="shared" si="321"/>
        <v>j</v>
      </c>
      <c r="AE227">
        <f t="shared" si="322"/>
        <v>35.823458087030289</v>
      </c>
      <c r="AF227" s="2"/>
    </row>
    <row r="228" spans="1:34">
      <c r="A228">
        <f t="shared" si="313"/>
        <v>0.5</v>
      </c>
      <c r="B228">
        <f t="shared" si="301"/>
        <v>7.8217232520115448E-2</v>
      </c>
      <c r="C228">
        <f t="shared" si="302"/>
        <v>0.49384417029756883</v>
      </c>
      <c r="D228">
        <f t="shared" si="314"/>
        <v>-0.49999999999999989</v>
      </c>
      <c r="E228">
        <f t="shared" si="303"/>
        <v>7.8217232520115462E-2</v>
      </c>
      <c r="F228">
        <f t="shared" si="304"/>
        <v>0.49384417029756889</v>
      </c>
      <c r="G228">
        <f t="shared" si="315"/>
        <v>0.5</v>
      </c>
      <c r="H228">
        <f t="shared" si="305"/>
        <v>-7.8217232520115448E-2</v>
      </c>
      <c r="I228">
        <f t="shared" si="306"/>
        <v>-0.49384417029756883</v>
      </c>
      <c r="J228">
        <f t="shared" si="316"/>
        <v>0.49999999999999989</v>
      </c>
      <c r="K228">
        <f t="shared" si="307"/>
        <v>7.8217232520115462E-2</v>
      </c>
      <c r="L228">
        <f t="shared" si="308"/>
        <v>0.49384417029756889</v>
      </c>
      <c r="N228">
        <v>81</v>
      </c>
      <c r="O228">
        <f t="shared" si="309"/>
        <v>24.938470544459076</v>
      </c>
      <c r="P228">
        <f t="shared" si="310"/>
        <v>65.061529455540935</v>
      </c>
      <c r="R228">
        <f t="shared" si="317"/>
        <v>-0.6652288898966674</v>
      </c>
      <c r="T228">
        <f t="shared" si="311"/>
        <v>-24.624080083616818</v>
      </c>
      <c r="V228">
        <f t="shared" si="312"/>
        <v>0</v>
      </c>
      <c r="Y228" s="38"/>
      <c r="Z228" s="38" t="str">
        <f t="shared" si="318"/>
        <v>j</v>
      </c>
      <c r="AA228" s="38" t="str">
        <f t="shared" si="319"/>
        <v>j</v>
      </c>
      <c r="AB228" s="38">
        <f t="shared" si="320"/>
        <v>216.6</v>
      </c>
      <c r="AC228" s="38" t="str">
        <f t="shared" si="321"/>
        <v>j</v>
      </c>
      <c r="AE228">
        <f t="shared" si="322"/>
        <v>36.377452985108853</v>
      </c>
      <c r="AF228" s="2"/>
    </row>
    <row r="229" spans="1:34">
      <c r="A229">
        <f t="shared" si="313"/>
        <v>0.5</v>
      </c>
      <c r="B229">
        <f t="shared" si="301"/>
        <v>6.9586550480032719E-2</v>
      </c>
      <c r="C229">
        <f t="shared" si="302"/>
        <v>0.49513403437078513</v>
      </c>
      <c r="D229">
        <f t="shared" si="314"/>
        <v>-0.49999999999999989</v>
      </c>
      <c r="E229">
        <f t="shared" si="303"/>
        <v>6.9586550480032733E-2</v>
      </c>
      <c r="F229">
        <f t="shared" si="304"/>
        <v>0.49513403437078518</v>
      </c>
      <c r="G229">
        <f t="shared" si="315"/>
        <v>0.5</v>
      </c>
      <c r="H229">
        <f t="shared" si="305"/>
        <v>-6.9586550480032719E-2</v>
      </c>
      <c r="I229">
        <f t="shared" si="306"/>
        <v>-0.49513403437078513</v>
      </c>
      <c r="J229">
        <f t="shared" si="316"/>
        <v>0.49999999999999989</v>
      </c>
      <c r="K229">
        <f t="shared" si="307"/>
        <v>6.9586550480032733E-2</v>
      </c>
      <c r="L229">
        <f t="shared" si="308"/>
        <v>0.49513403437078518</v>
      </c>
      <c r="N229">
        <v>82</v>
      </c>
      <c r="O229">
        <f t="shared" si="309"/>
        <v>25.584812546320734</v>
      </c>
      <c r="P229">
        <f t="shared" si="310"/>
        <v>64.415187453679266</v>
      </c>
      <c r="R229">
        <f t="shared" si="317"/>
        <v>-0.64634200186166879</v>
      </c>
      <c r="T229">
        <f t="shared" si="311"/>
        <v>-25.270422085478486</v>
      </c>
      <c r="V229">
        <f t="shared" si="312"/>
        <v>0</v>
      </c>
      <c r="Y229" s="38"/>
      <c r="Z229" s="38" t="str">
        <f t="shared" si="318"/>
        <v>j</v>
      </c>
      <c r="AA229" s="38" t="str">
        <f t="shared" si="319"/>
        <v>j</v>
      </c>
      <c r="AB229" s="38">
        <f t="shared" si="320"/>
        <v>216</v>
      </c>
      <c r="AC229" s="38" t="str">
        <f t="shared" si="321"/>
        <v>j</v>
      </c>
      <c r="AE229">
        <f t="shared" si="322"/>
        <v>35.794030859626261</v>
      </c>
      <c r="AF229" s="2"/>
    </row>
    <row r="230" spans="1:34">
      <c r="A230">
        <f t="shared" si="313"/>
        <v>0.5</v>
      </c>
      <c r="B230">
        <f t="shared" si="301"/>
        <v>6.0934671702573731E-2</v>
      </c>
      <c r="C230">
        <f t="shared" si="302"/>
        <v>0.49627307582066088</v>
      </c>
      <c r="D230">
        <f t="shared" si="314"/>
        <v>-0.49999999999999989</v>
      </c>
      <c r="E230">
        <f t="shared" si="303"/>
        <v>6.0934671702573738E-2</v>
      </c>
      <c r="F230">
        <f t="shared" si="304"/>
        <v>0.49627307582066094</v>
      </c>
      <c r="G230">
        <f t="shared" si="315"/>
        <v>0.5</v>
      </c>
      <c r="H230">
        <f t="shared" si="305"/>
        <v>-6.0934671702573731E-2</v>
      </c>
      <c r="I230">
        <f t="shared" si="306"/>
        <v>-0.49627307582066088</v>
      </c>
      <c r="J230">
        <f t="shared" si="316"/>
        <v>0.49999999999999989</v>
      </c>
      <c r="K230">
        <f t="shared" si="307"/>
        <v>6.0934671702573738E-2</v>
      </c>
      <c r="L230">
        <f t="shared" si="308"/>
        <v>0.49627307582066094</v>
      </c>
      <c r="N230">
        <v>83</v>
      </c>
      <c r="O230">
        <f t="shared" si="309"/>
        <v>26.211759160831257</v>
      </c>
      <c r="P230">
        <f t="shared" si="310"/>
        <v>63.788240839168758</v>
      </c>
      <c r="R230">
        <f t="shared" si="317"/>
        <v>-0.62694661451050848</v>
      </c>
      <c r="T230">
        <f t="shared" si="311"/>
        <v>-25.897368699988995</v>
      </c>
      <c r="V230">
        <f t="shared" si="312"/>
        <v>0</v>
      </c>
      <c r="Y230" s="38"/>
      <c r="Z230" s="38" t="str">
        <f t="shared" si="318"/>
        <v>j</v>
      </c>
      <c r="AA230" s="38" t="str">
        <f t="shared" si="319"/>
        <v>j</v>
      </c>
      <c r="AB230" s="38">
        <f t="shared" si="320"/>
        <v>214.2</v>
      </c>
      <c r="AC230" s="38" t="str">
        <f t="shared" si="321"/>
        <v>j</v>
      </c>
      <c r="AE230">
        <f t="shared" si="322"/>
        <v>33.79198050486881</v>
      </c>
      <c r="AF230" s="2"/>
    </row>
    <row r="231" spans="1:34">
      <c r="A231">
        <f t="shared" si="313"/>
        <v>0.5</v>
      </c>
      <c r="B231">
        <f t="shared" si="301"/>
        <v>5.2264231633826722E-2</v>
      </c>
      <c r="C231">
        <f t="shared" si="302"/>
        <v>0.49726094768413659</v>
      </c>
      <c r="D231">
        <f t="shared" si="314"/>
        <v>-0.49999999999999989</v>
      </c>
      <c r="E231">
        <f t="shared" si="303"/>
        <v>5.2264231633826728E-2</v>
      </c>
      <c r="F231">
        <f t="shared" si="304"/>
        <v>0.49726094768413664</v>
      </c>
      <c r="G231">
        <f t="shared" si="315"/>
        <v>0.5</v>
      </c>
      <c r="H231">
        <f t="shared" si="305"/>
        <v>-5.2264231633826722E-2</v>
      </c>
      <c r="I231">
        <f t="shared" si="306"/>
        <v>-0.49726094768413659</v>
      </c>
      <c r="J231">
        <f t="shared" si="316"/>
        <v>0.49999999999999989</v>
      </c>
      <c r="K231">
        <f t="shared" si="307"/>
        <v>5.2264231633826728E-2</v>
      </c>
      <c r="L231">
        <f t="shared" si="308"/>
        <v>0.49726094768413664</v>
      </c>
      <c r="N231">
        <v>84</v>
      </c>
      <c r="O231">
        <f t="shared" si="309"/>
        <v>26.818899457595975</v>
      </c>
      <c r="P231">
        <f t="shared" si="310"/>
        <v>63.181100542404025</v>
      </c>
      <c r="R231">
        <f t="shared" si="317"/>
        <v>-0.60714029676473302</v>
      </c>
      <c r="T231">
        <f t="shared" si="311"/>
        <v>-26.504508996753728</v>
      </c>
      <c r="V231">
        <f t="shared" si="312"/>
        <v>0</v>
      </c>
      <c r="Y231" s="38"/>
      <c r="Z231" s="38" t="str">
        <f t="shared" si="318"/>
        <v>j</v>
      </c>
      <c r="AA231" s="38" t="str">
        <f t="shared" si="319"/>
        <v>j</v>
      </c>
      <c r="AB231" s="38">
        <f t="shared" si="320"/>
        <v>210.6</v>
      </c>
      <c r="AC231" s="38" t="str">
        <f t="shared" si="321"/>
        <v>j</v>
      </c>
      <c r="AE231">
        <f t="shared" si="322"/>
        <v>30.033750436412301</v>
      </c>
      <c r="AF231" s="2"/>
    </row>
    <row r="232" spans="1:34">
      <c r="A232">
        <f t="shared" si="313"/>
        <v>0.5</v>
      </c>
      <c r="B232">
        <f t="shared" si="301"/>
        <v>4.3577871373829062E-2</v>
      </c>
      <c r="C232">
        <f t="shared" si="302"/>
        <v>0.49809734904587266</v>
      </c>
      <c r="D232">
        <f t="shared" si="314"/>
        <v>-0.49999999999999989</v>
      </c>
      <c r="E232">
        <f t="shared" si="303"/>
        <v>4.3577871373829069E-2</v>
      </c>
      <c r="F232">
        <f t="shared" si="304"/>
        <v>0.49809734904587272</v>
      </c>
      <c r="G232">
        <f t="shared" si="315"/>
        <v>0.5</v>
      </c>
      <c r="H232">
        <f t="shared" si="305"/>
        <v>-4.3577871373829062E-2</v>
      </c>
      <c r="I232">
        <f t="shared" si="306"/>
        <v>-0.49809734904587266</v>
      </c>
      <c r="J232">
        <f t="shared" si="316"/>
        <v>0.49999999999999989</v>
      </c>
      <c r="K232">
        <f t="shared" si="307"/>
        <v>4.3577871373829069E-2</v>
      </c>
      <c r="L232">
        <f t="shared" si="308"/>
        <v>0.49809734904587272</v>
      </c>
      <c r="N232">
        <v>85</v>
      </c>
      <c r="O232">
        <f t="shared" si="309"/>
        <v>27.405915324562606</v>
      </c>
      <c r="P232">
        <f t="shared" si="310"/>
        <v>62.594084675437401</v>
      </c>
      <c r="R232">
        <f t="shared" si="317"/>
        <v>-0.58701586696662389</v>
      </c>
      <c r="T232">
        <f t="shared" si="311"/>
        <v>-27.091524863720352</v>
      </c>
      <c r="V232">
        <f t="shared" si="312"/>
        <v>0</v>
      </c>
      <c r="Y232" s="38"/>
      <c r="Z232" s="38" t="str">
        <f t="shared" si="318"/>
        <v>j</v>
      </c>
      <c r="AA232" s="38" t="str">
        <f t="shared" si="319"/>
        <v>j</v>
      </c>
      <c r="AB232" s="38">
        <f t="shared" si="320"/>
        <v>204.8</v>
      </c>
      <c r="AC232" s="38" t="str">
        <f t="shared" si="321"/>
        <v>j</v>
      </c>
      <c r="AE232">
        <f t="shared" si="322"/>
        <v>24.273241654562391</v>
      </c>
      <c r="AF232" s="2"/>
    </row>
    <row r="233" spans="1:34">
      <c r="A233">
        <f t="shared" si="313"/>
        <v>0.5</v>
      </c>
      <c r="B233">
        <f t="shared" si="301"/>
        <v>3.487823687206261E-2</v>
      </c>
      <c r="C233">
        <f t="shared" si="302"/>
        <v>0.49878202512991204</v>
      </c>
      <c r="D233">
        <f t="shared" si="314"/>
        <v>-0.49999999999999989</v>
      </c>
      <c r="E233">
        <f t="shared" si="303"/>
        <v>3.4878236872062617E-2</v>
      </c>
      <c r="F233">
        <f t="shared" si="304"/>
        <v>0.4987820251299121</v>
      </c>
      <c r="G233">
        <f t="shared" si="315"/>
        <v>0.5</v>
      </c>
      <c r="H233">
        <f t="shared" si="305"/>
        <v>-3.487823687206261E-2</v>
      </c>
      <c r="I233">
        <f t="shared" si="306"/>
        <v>-0.49878202512991204</v>
      </c>
      <c r="J233">
        <f t="shared" si="316"/>
        <v>0.49999999999999989</v>
      </c>
      <c r="K233">
        <f t="shared" si="307"/>
        <v>3.4878236872062617E-2</v>
      </c>
      <c r="L233">
        <f t="shared" si="308"/>
        <v>0.4987820251299121</v>
      </c>
      <c r="N233">
        <v>86</v>
      </c>
      <c r="O233">
        <f t="shared" si="309"/>
        <v>27.972575918777622</v>
      </c>
      <c r="P233">
        <f t="shared" si="310"/>
        <v>62.027424081222385</v>
      </c>
      <c r="R233">
        <f t="shared" si="317"/>
        <v>-0.56666059421501558</v>
      </c>
      <c r="T233">
        <f t="shared" si="311"/>
        <v>-27.658185457935367</v>
      </c>
      <c r="V233">
        <f t="shared" si="312"/>
        <v>0</v>
      </c>
      <c r="Y233" s="38"/>
      <c r="Z233" s="38" t="str">
        <f t="shared" si="318"/>
        <v>j</v>
      </c>
      <c r="AA233" s="38" t="str">
        <f t="shared" si="319"/>
        <v>j</v>
      </c>
      <c r="AB233" s="38">
        <f t="shared" si="320"/>
        <v>197.3</v>
      </c>
      <c r="AC233" s="38" t="str">
        <f t="shared" si="321"/>
        <v>j</v>
      </c>
      <c r="AE233">
        <f t="shared" si="322"/>
        <v>16.766861326146316</v>
      </c>
      <c r="AF233" s="2"/>
    </row>
    <row r="234" spans="1:34">
      <c r="A234">
        <f t="shared" si="313"/>
        <v>0.5</v>
      </c>
      <c r="B234">
        <f t="shared" si="301"/>
        <v>2.6167978121471976E-2</v>
      </c>
      <c r="C234">
        <f t="shared" si="302"/>
        <v>0.49931476737728681</v>
      </c>
      <c r="D234">
        <f t="shared" si="314"/>
        <v>-0.49999999999999989</v>
      </c>
      <c r="E234">
        <f t="shared" si="303"/>
        <v>2.6167978121471983E-2</v>
      </c>
      <c r="F234">
        <f t="shared" si="304"/>
        <v>0.49931476737728692</v>
      </c>
      <c r="G234">
        <f t="shared" si="315"/>
        <v>0.5</v>
      </c>
      <c r="H234">
        <f t="shared" si="305"/>
        <v>-2.6167978121471976E-2</v>
      </c>
      <c r="I234">
        <f t="shared" si="306"/>
        <v>-0.49931476737728681</v>
      </c>
      <c r="J234">
        <f t="shared" si="316"/>
        <v>0.49999999999999989</v>
      </c>
      <c r="K234">
        <f t="shared" si="307"/>
        <v>2.6167978121471983E-2</v>
      </c>
      <c r="L234">
        <f t="shared" si="308"/>
        <v>0.49931476737728692</v>
      </c>
      <c r="N234">
        <v>87</v>
      </c>
      <c r="O234">
        <f t="shared" si="309"/>
        <v>28.518731533979267</v>
      </c>
      <c r="P234">
        <f t="shared" si="310"/>
        <v>61.48126846602073</v>
      </c>
      <c r="R234">
        <f t="shared" si="317"/>
        <v>-0.54615561520165556</v>
      </c>
      <c r="T234">
        <f t="shared" si="311"/>
        <v>-28.204341073137023</v>
      </c>
      <c r="V234">
        <f t="shared" si="312"/>
        <v>0</v>
      </c>
      <c r="Y234" s="38"/>
      <c r="Z234" s="38" t="str">
        <f t="shared" si="318"/>
        <v>j</v>
      </c>
      <c r="AA234" s="38" t="str">
        <f t="shared" si="319"/>
        <v>j</v>
      </c>
      <c r="AB234" s="38">
        <f t="shared" si="320"/>
        <v>189.3</v>
      </c>
      <c r="AC234" s="38" t="str">
        <f t="shared" si="321"/>
        <v>j</v>
      </c>
      <c r="AE234">
        <f t="shared" si="322"/>
        <v>8.5944257485537001</v>
      </c>
      <c r="AF234" s="2"/>
    </row>
    <row r="235" spans="1:34">
      <c r="A235">
        <f t="shared" si="313"/>
        <v>0.5</v>
      </c>
      <c r="B235">
        <f t="shared" si="301"/>
        <v>1.7449748351250537E-2</v>
      </c>
      <c r="C235">
        <f t="shared" si="302"/>
        <v>0.49969541350954777</v>
      </c>
      <c r="D235">
        <f t="shared" si="314"/>
        <v>-0.49999999999999989</v>
      </c>
      <c r="E235">
        <f t="shared" si="303"/>
        <v>1.744974835125054E-2</v>
      </c>
      <c r="F235">
        <f t="shared" si="304"/>
        <v>0.49969541350954783</v>
      </c>
      <c r="G235">
        <f t="shared" si="315"/>
        <v>0.5</v>
      </c>
      <c r="H235">
        <f t="shared" si="305"/>
        <v>-1.7449748351250537E-2</v>
      </c>
      <c r="I235">
        <f t="shared" si="306"/>
        <v>-0.49969541350954777</v>
      </c>
      <c r="J235">
        <f t="shared" si="316"/>
        <v>0.49999999999999989</v>
      </c>
      <c r="K235">
        <f t="shared" si="307"/>
        <v>1.744974835125054E-2</v>
      </c>
      <c r="L235">
        <f t="shared" si="308"/>
        <v>0.49969541350954783</v>
      </c>
      <c r="N235">
        <v>88</v>
      </c>
      <c r="O235">
        <f t="shared" si="309"/>
        <v>29.044307084756802</v>
      </c>
      <c r="P235">
        <f t="shared" si="310"/>
        <v>60.955692915243198</v>
      </c>
      <c r="R235">
        <f t="shared" si="317"/>
        <v>-0.52557555077753193</v>
      </c>
      <c r="T235">
        <f t="shared" si="311"/>
        <v>-28.729916623914555</v>
      </c>
      <c r="V235">
        <f t="shared" si="312"/>
        <v>0</v>
      </c>
      <c r="Y235" s="38"/>
      <c r="Z235" s="38" t="str">
        <f t="shared" si="318"/>
        <v>j</v>
      </c>
      <c r="AA235" s="38" t="str">
        <f t="shared" si="319"/>
        <v>j</v>
      </c>
      <c r="AB235" s="38">
        <f t="shared" si="320"/>
        <v>182.3</v>
      </c>
      <c r="AC235" s="38" t="str">
        <f t="shared" si="321"/>
        <v>j</v>
      </c>
      <c r="AE235">
        <f t="shared" si="322"/>
        <v>1.0519275384343116</v>
      </c>
      <c r="AF235" s="2"/>
    </row>
    <row r="236" spans="1:34">
      <c r="A236">
        <f t="shared" si="313"/>
        <v>0.5</v>
      </c>
      <c r="B236">
        <f t="shared" si="301"/>
        <v>8.7262032186417975E-3</v>
      </c>
      <c r="C236">
        <f t="shared" si="302"/>
        <v>0.49992384757819552</v>
      </c>
      <c r="D236">
        <f t="shared" si="314"/>
        <v>-0.49999999999999989</v>
      </c>
      <c r="E236">
        <f t="shared" si="303"/>
        <v>8.7262032186417992E-3</v>
      </c>
      <c r="F236">
        <f t="shared" si="304"/>
        <v>0.49992384757819563</v>
      </c>
      <c r="G236">
        <f t="shared" si="315"/>
        <v>0.5</v>
      </c>
      <c r="H236">
        <f t="shared" si="305"/>
        <v>-8.7262032186417975E-3</v>
      </c>
      <c r="I236">
        <f t="shared" si="306"/>
        <v>-0.49992384757819552</v>
      </c>
      <c r="J236">
        <f t="shared" si="316"/>
        <v>0.49999999999999989</v>
      </c>
      <c r="K236">
        <f t="shared" si="307"/>
        <v>8.7262032186417992E-3</v>
      </c>
      <c r="L236">
        <f t="shared" si="308"/>
        <v>0.49992384757819563</v>
      </c>
      <c r="N236">
        <v>89</v>
      </c>
      <c r="O236">
        <f t="shared" si="309"/>
        <v>29.549295386707477</v>
      </c>
      <c r="P236">
        <f t="shared" si="310"/>
        <v>60.450704613292523</v>
      </c>
      <c r="R236">
        <f t="shared" si="317"/>
        <v>-0.50498830195067512</v>
      </c>
      <c r="T236">
        <f t="shared" si="311"/>
        <v>-29.23490492586523</v>
      </c>
      <c r="V236">
        <f t="shared" si="312"/>
        <v>0</v>
      </c>
      <c r="Y236" s="38"/>
      <c r="Z236" s="38" t="str">
        <f t="shared" si="318"/>
        <v>j</v>
      </c>
      <c r="AA236" s="38">
        <f t="shared" si="319"/>
        <v>175</v>
      </c>
      <c r="AB236" s="38" t="str">
        <f t="shared" si="320"/>
        <v>j</v>
      </c>
      <c r="AC236" s="38" t="str">
        <f t="shared" si="321"/>
        <v>j</v>
      </c>
      <c r="AE236">
        <f t="shared" si="322"/>
        <v>5.2798053956398974</v>
      </c>
      <c r="AF236" s="2"/>
    </row>
    <row r="237" spans="1:34">
      <c r="A237">
        <f t="shared" si="313"/>
        <v>0.5</v>
      </c>
      <c r="B237">
        <f t="shared" si="301"/>
        <v>3.0628711372715494E-17</v>
      </c>
      <c r="C237">
        <f t="shared" si="302"/>
        <v>0.49999999999999989</v>
      </c>
      <c r="D237">
        <f t="shared" si="314"/>
        <v>-0.49999999999999989</v>
      </c>
      <c r="E237">
        <f t="shared" si="303"/>
        <v>3.06287113727155E-17</v>
      </c>
      <c r="F237">
        <f t="shared" si="304"/>
        <v>0.5</v>
      </c>
      <c r="G237">
        <f t="shared" si="315"/>
        <v>0.5</v>
      </c>
      <c r="H237">
        <f t="shared" si="305"/>
        <v>-3.0628711372715494E-17</v>
      </c>
      <c r="I237">
        <f t="shared" si="306"/>
        <v>-0.49999999999999989</v>
      </c>
      <c r="J237">
        <f t="shared" si="316"/>
        <v>0.49999999999999989</v>
      </c>
      <c r="K237">
        <f t="shared" si="307"/>
        <v>3.06287113727155E-17</v>
      </c>
      <c r="L237">
        <f t="shared" si="308"/>
        <v>0.5</v>
      </c>
      <c r="N237">
        <v>90</v>
      </c>
      <c r="O237">
        <f t="shared" si="309"/>
        <v>30.033750388990256</v>
      </c>
      <c r="P237">
        <f t="shared" si="310"/>
        <v>59.966249611009744</v>
      </c>
      <c r="R237">
        <f t="shared" si="317"/>
        <v>-0.48445500228277893</v>
      </c>
      <c r="T237">
        <f t="shared" si="311"/>
        <v>-29.719359928148009</v>
      </c>
      <c r="V237">
        <f t="shared" si="312"/>
        <v>0</v>
      </c>
      <c r="Y237" s="38"/>
      <c r="Z237" s="38" t="str">
        <f t="shared" si="318"/>
        <v>j</v>
      </c>
      <c r="AA237" s="38">
        <f t="shared" si="319"/>
        <v>169.8</v>
      </c>
      <c r="AB237" s="38" t="str">
        <f t="shared" si="320"/>
        <v>j</v>
      </c>
      <c r="AC237" s="38" t="str">
        <f t="shared" si="321"/>
        <v>j</v>
      </c>
      <c r="AE237">
        <f t="shared" si="322"/>
        <v>10.519085628905557</v>
      </c>
      <c r="AF237" s="2"/>
      <c r="AG237" s="38"/>
      <c r="AH237" s="38" t="s">
        <v>25</v>
      </c>
    </row>
    <row r="238" spans="1:34">
      <c r="A238">
        <f t="shared" si="313"/>
        <v>0.5</v>
      </c>
      <c r="B238">
        <f t="shared" si="301"/>
        <v>-8.7262032186417367E-3</v>
      </c>
      <c r="C238">
        <f t="shared" si="302"/>
        <v>0.49992384757819552</v>
      </c>
      <c r="D238">
        <f t="shared" si="314"/>
        <v>-0.49999999999999989</v>
      </c>
      <c r="E238">
        <f t="shared" si="303"/>
        <v>-8.7262032186417385E-3</v>
      </c>
      <c r="F238">
        <f t="shared" si="304"/>
        <v>0.49992384757819563</v>
      </c>
      <c r="G238">
        <f t="shared" si="315"/>
        <v>0.5</v>
      </c>
      <c r="H238">
        <f t="shared" si="305"/>
        <v>8.7262032186417367E-3</v>
      </c>
      <c r="I238">
        <f t="shared" si="306"/>
        <v>-0.49992384757819552</v>
      </c>
      <c r="J238">
        <f t="shared" si="316"/>
        <v>0.49999999999999989</v>
      </c>
      <c r="K238">
        <f t="shared" si="307"/>
        <v>-8.7262032186417385E-3</v>
      </c>
      <c r="L238">
        <f t="shared" si="308"/>
        <v>0.49992384757819563</v>
      </c>
      <c r="N238">
        <v>91</v>
      </c>
      <c r="O238">
        <f t="shared" si="309"/>
        <v>30.497780491465594</v>
      </c>
      <c r="P238">
        <f t="shared" si="310"/>
        <v>59.502219508534409</v>
      </c>
      <c r="R238">
        <f t="shared" si="317"/>
        <v>-0.46403010247533416</v>
      </c>
      <c r="T238">
        <f t="shared" si="311"/>
        <v>-30.183390030623343</v>
      </c>
      <c r="V238">
        <f t="shared" si="312"/>
        <v>0</v>
      </c>
      <c r="Y238" s="38"/>
      <c r="Z238" s="38" t="str">
        <f t="shared" si="318"/>
        <v>j</v>
      </c>
      <c r="AA238" s="38">
        <f t="shared" si="319"/>
        <v>165</v>
      </c>
      <c r="AB238" s="38" t="str">
        <f t="shared" si="320"/>
        <v>j</v>
      </c>
      <c r="AC238" s="38" t="str">
        <f t="shared" si="321"/>
        <v>j</v>
      </c>
      <c r="AE238">
        <f t="shared" si="322"/>
        <v>15.003801153004934</v>
      </c>
      <c r="AF238" s="2"/>
      <c r="AG238" s="38" t="s">
        <v>235</v>
      </c>
      <c r="AH238" s="38">
        <f>180-T333</f>
        <v>131.5</v>
      </c>
    </row>
    <row r="239" spans="1:34">
      <c r="A239">
        <f t="shared" si="313"/>
        <v>0.5</v>
      </c>
      <c r="B239">
        <f t="shared" si="301"/>
        <v>-1.7449748351250474E-2</v>
      </c>
      <c r="C239">
        <f t="shared" si="302"/>
        <v>0.49969541350954777</v>
      </c>
      <c r="D239">
        <f t="shared" si="314"/>
        <v>-0.49999999999999989</v>
      </c>
      <c r="E239">
        <f t="shared" si="303"/>
        <v>-1.7449748351250478E-2</v>
      </c>
      <c r="F239">
        <f t="shared" si="304"/>
        <v>0.49969541350954783</v>
      </c>
      <c r="G239">
        <f t="shared" si="315"/>
        <v>0.5</v>
      </c>
      <c r="H239">
        <f t="shared" si="305"/>
        <v>1.7449748351250474E-2</v>
      </c>
      <c r="I239">
        <f t="shared" si="306"/>
        <v>-0.49969541350954777</v>
      </c>
      <c r="J239">
        <f t="shared" si="316"/>
        <v>0.49999999999999989</v>
      </c>
      <c r="K239">
        <f t="shared" si="307"/>
        <v>-1.7449748351250478E-2</v>
      </c>
      <c r="L239">
        <f t="shared" si="308"/>
        <v>0.49969541350954783</v>
      </c>
      <c r="N239">
        <v>92</v>
      </c>
      <c r="O239">
        <f t="shared" si="309"/>
        <v>30.941542054501674</v>
      </c>
      <c r="P239">
        <f t="shared" si="310"/>
        <v>59.058457945498319</v>
      </c>
      <c r="R239">
        <f t="shared" si="317"/>
        <v>-0.44376156303609093</v>
      </c>
      <c r="T239">
        <f t="shared" si="311"/>
        <v>-30.627151593659434</v>
      </c>
      <c r="V239">
        <f t="shared" si="312"/>
        <v>0</v>
      </c>
      <c r="Y239" s="38"/>
      <c r="Z239" s="38" t="str">
        <f t="shared" si="318"/>
        <v>j</v>
      </c>
      <c r="AA239" s="38">
        <f t="shared" si="319"/>
        <v>161</v>
      </c>
      <c r="AB239" s="38" t="str">
        <f t="shared" si="320"/>
        <v>j</v>
      </c>
      <c r="AC239" s="38" t="str">
        <f t="shared" si="321"/>
        <v>j</v>
      </c>
      <c r="AE239">
        <f t="shared" si="322"/>
        <v>19.021080703883005</v>
      </c>
      <c r="AF239" s="2"/>
    </row>
    <row r="240" spans="1:34">
      <c r="A240">
        <f t="shared" si="313"/>
        <v>0.5</v>
      </c>
      <c r="B240">
        <f t="shared" si="301"/>
        <v>-2.6167978121471914E-2</v>
      </c>
      <c r="C240">
        <f t="shared" si="302"/>
        <v>0.49931476737728681</v>
      </c>
      <c r="D240">
        <f t="shared" si="314"/>
        <v>-0.49999999999999989</v>
      </c>
      <c r="E240">
        <f t="shared" si="303"/>
        <v>-2.6167978121471917E-2</v>
      </c>
      <c r="F240">
        <f t="shared" si="304"/>
        <v>0.49931476737728692</v>
      </c>
      <c r="G240">
        <f t="shared" si="315"/>
        <v>0.5</v>
      </c>
      <c r="H240">
        <f t="shared" si="305"/>
        <v>2.6167978121471914E-2</v>
      </c>
      <c r="I240">
        <f t="shared" si="306"/>
        <v>-0.49931476737728681</v>
      </c>
      <c r="J240">
        <f t="shared" si="316"/>
        <v>0.49999999999999989</v>
      </c>
      <c r="K240">
        <f t="shared" si="307"/>
        <v>-2.6167978121471917E-2</v>
      </c>
      <c r="L240">
        <f t="shared" si="308"/>
        <v>0.49931476737728692</v>
      </c>
      <c r="N240">
        <v>93</v>
      </c>
      <c r="O240">
        <f t="shared" si="309"/>
        <v>31.365233186502607</v>
      </c>
      <c r="P240">
        <f t="shared" si="310"/>
        <v>58.6347668134974</v>
      </c>
      <c r="R240">
        <f t="shared" si="317"/>
        <v>-0.42369113200091846</v>
      </c>
      <c r="T240">
        <f t="shared" si="311"/>
        <v>-31.050842725660353</v>
      </c>
      <c r="V240">
        <f t="shared" si="312"/>
        <v>0</v>
      </c>
      <c r="Y240" s="38"/>
      <c r="Z240" s="38" t="str">
        <f t="shared" si="318"/>
        <v>j</v>
      </c>
      <c r="AA240" s="38">
        <f t="shared" si="319"/>
        <v>158.30000000000001</v>
      </c>
      <c r="AB240" s="38" t="str">
        <f t="shared" si="320"/>
        <v>j</v>
      </c>
      <c r="AC240" s="38" t="str">
        <f t="shared" si="321"/>
        <v>j</v>
      </c>
      <c r="AE240">
        <f t="shared" si="322"/>
        <v>22.73878385791372</v>
      </c>
      <c r="AF240" s="2"/>
    </row>
    <row r="241" spans="1:34">
      <c r="A241">
        <f t="shared" si="313"/>
        <v>0.5</v>
      </c>
      <c r="B241">
        <f t="shared" si="301"/>
        <v>-3.4878236872062658E-2</v>
      </c>
      <c r="C241">
        <f t="shared" si="302"/>
        <v>0.49878202512991204</v>
      </c>
      <c r="D241">
        <f t="shared" si="314"/>
        <v>-0.49999999999999989</v>
      </c>
      <c r="E241">
        <f t="shared" si="303"/>
        <v>-3.4878236872062665E-2</v>
      </c>
      <c r="F241">
        <f t="shared" si="304"/>
        <v>0.4987820251299121</v>
      </c>
      <c r="G241">
        <f t="shared" si="315"/>
        <v>0.5</v>
      </c>
      <c r="H241">
        <f t="shared" si="305"/>
        <v>3.4878236872062658E-2</v>
      </c>
      <c r="I241">
        <f t="shared" si="306"/>
        <v>-0.49878202512991204</v>
      </c>
      <c r="J241">
        <f t="shared" si="316"/>
        <v>0.49999999999999989</v>
      </c>
      <c r="K241">
        <f t="shared" si="307"/>
        <v>-3.4878236872062665E-2</v>
      </c>
      <c r="L241">
        <f t="shared" si="308"/>
        <v>0.4987820251299121</v>
      </c>
      <c r="N241">
        <v>94</v>
      </c>
      <c r="O241">
        <f t="shared" si="309"/>
        <v>31.769087872973014</v>
      </c>
      <c r="P241">
        <f t="shared" si="310"/>
        <v>58.23091212702699</v>
      </c>
      <c r="R241">
        <f t="shared" si="317"/>
        <v>-0.40385468647041023</v>
      </c>
      <c r="T241">
        <f t="shared" si="311"/>
        <v>-31.454697412130763</v>
      </c>
      <c r="V241">
        <f t="shared" si="312"/>
        <v>0</v>
      </c>
      <c r="Y241" t="s">
        <v>233</v>
      </c>
      <c r="AD241" s="121" t="s">
        <v>25</v>
      </c>
      <c r="AH241" t="s">
        <v>234</v>
      </c>
    </row>
    <row r="242" spans="1:34">
      <c r="A242">
        <f t="shared" si="313"/>
        <v>0.5</v>
      </c>
      <c r="B242">
        <f t="shared" si="301"/>
        <v>-4.3577871373829111E-2</v>
      </c>
      <c r="C242">
        <f t="shared" si="302"/>
        <v>0.49809734904587266</v>
      </c>
      <c r="D242">
        <f t="shared" si="314"/>
        <v>-0.49999999999999989</v>
      </c>
      <c r="E242">
        <f t="shared" si="303"/>
        <v>-4.3577871373829118E-2</v>
      </c>
      <c r="F242">
        <f t="shared" si="304"/>
        <v>0.49809734904587272</v>
      </c>
      <c r="G242">
        <f t="shared" si="315"/>
        <v>0.5</v>
      </c>
      <c r="H242">
        <f t="shared" si="305"/>
        <v>4.3577871373829111E-2</v>
      </c>
      <c r="I242">
        <f t="shared" si="306"/>
        <v>-0.49809734904587266</v>
      </c>
      <c r="J242">
        <f t="shared" si="316"/>
        <v>0.49999999999999989</v>
      </c>
      <c r="K242">
        <f t="shared" si="307"/>
        <v>-4.3577871373829118E-2</v>
      </c>
      <c r="L242">
        <f t="shared" si="308"/>
        <v>0.49809734904587272</v>
      </c>
      <c r="N242">
        <v>95</v>
      </c>
      <c r="O242">
        <f t="shared" si="309"/>
        <v>32.15337049192722</v>
      </c>
      <c r="P242">
        <f t="shared" si="310"/>
        <v>57.84662950807278</v>
      </c>
      <c r="R242">
        <f t="shared" si="317"/>
        <v>-0.38428261895420945</v>
      </c>
      <c r="T242">
        <f t="shared" si="311"/>
        <v>-31.838980031084972</v>
      </c>
      <c r="V242">
        <f t="shared" si="312"/>
        <v>0</v>
      </c>
      <c r="Z242" s="120">
        <f>IFERROR(Z222-$F$2+180,0)</f>
        <v>0</v>
      </c>
      <c r="AA242" s="120">
        <f>IFERROR(AA222-$F$2+90,0)</f>
        <v>0</v>
      </c>
      <c r="AB242" s="120">
        <f>IFERROR(AB222-$F$2,0)</f>
        <v>22.25</v>
      </c>
      <c r="AC242" s="120">
        <f>IFERROR(AC222-$F$2-90,0)</f>
        <v>0</v>
      </c>
      <c r="AD242">
        <v>0</v>
      </c>
      <c r="AE242">
        <f>SUM(Z242:AC242)</f>
        <v>22.25</v>
      </c>
      <c r="AF242">
        <f>IF(AD242&gt;$AH$238,AE222,90-AE222)</f>
        <v>67.261215779118771</v>
      </c>
    </row>
    <row r="243" spans="1:34">
      <c r="A243">
        <f t="shared" si="313"/>
        <v>0.5</v>
      </c>
      <c r="B243">
        <f t="shared" ref="B243:B274" si="323">((1/(SQRT(2)))*(COS(RADIANS(N243))))*(SIN(RADIANS(45)))</f>
        <v>-5.226423163382677E-2</v>
      </c>
      <c r="C243">
        <f t="shared" ref="C243:C274" si="324">((1/(SQRT(2)))*(SIN(RADIANS(N243))))*(SIN(RADIANS(45)))</f>
        <v>0.49726094768413659</v>
      </c>
      <c r="D243">
        <f t="shared" si="314"/>
        <v>-0.49999999999999989</v>
      </c>
      <c r="E243">
        <f t="shared" ref="E243:E274" si="325">((1/(SQRT(2)))*(COS(RADIANS(N243))))*(COS(RADIANS(45)))</f>
        <v>-5.2264231633826777E-2</v>
      </c>
      <c r="F243">
        <f t="shared" ref="F243:F274" si="326">(((1/(SQRT(2)))*(SIN(RADIANS(N243))))*(COS(RADIANS(45))))</f>
        <v>0.49726094768413664</v>
      </c>
      <c r="G243">
        <f t="shared" si="315"/>
        <v>0.5</v>
      </c>
      <c r="H243">
        <f t="shared" ref="H243:H274" si="327">((1/(SQRT(2)))*(COS(RADIANS(N243))))*(SIN(RADIANS(-45)))</f>
        <v>5.226423163382677E-2</v>
      </c>
      <c r="I243">
        <f t="shared" ref="I243:I274" si="328">((1/(SQRT(2)))*(SIN(RADIANS(N243))))*(SIN(RADIANS(-45)))</f>
        <v>-0.49726094768413659</v>
      </c>
      <c r="J243">
        <f t="shared" si="316"/>
        <v>0.49999999999999989</v>
      </c>
      <c r="K243">
        <f t="shared" ref="K243:K274" si="329">((1/(SQRT(2)))*(COS(RADIANS(N243))))*(COS(RADIANS(-45)))</f>
        <v>-5.2264231633826777E-2</v>
      </c>
      <c r="L243">
        <f t="shared" ref="L243:L274" si="330">(((1/(SQRT(2)))*(SIN(RADIANS(N243))))*(COS(RADIANS(-45))))</f>
        <v>0.49726094768413664</v>
      </c>
      <c r="N243">
        <v>96</v>
      </c>
      <c r="O243">
        <f t="shared" ref="O243:O274" si="331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-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32.518370743911156</v>
      </c>
      <c r="P243">
        <f t="shared" ref="P243:P274" si="332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57.481629256088837</v>
      </c>
      <c r="R243">
        <f t="shared" si="317"/>
        <v>-0.36500025198394326</v>
      </c>
      <c r="T243">
        <f t="shared" ref="T243:T274" si="333">(P243-$V$330)</f>
        <v>-32.203980283068915</v>
      </c>
      <c r="V243">
        <f t="shared" ref="V243:V274" si="334">IF(T243=0,N243,0)</f>
        <v>0</v>
      </c>
      <c r="Z243" s="120">
        <f t="shared" ref="Z243:Z260" si="335">IFERROR(Z223-$F$2+180,0)</f>
        <v>0</v>
      </c>
      <c r="AA243" s="120">
        <f t="shared" ref="AA243:AA260" si="336">IFERROR(AA223-$F$2+90,0)</f>
        <v>0</v>
      </c>
      <c r="AB243" s="120">
        <f t="shared" ref="AB243:AB260" si="337">IFERROR(AB223-$F$2,0)</f>
        <v>25.849999999999994</v>
      </c>
      <c r="AC243" s="120">
        <f t="shared" ref="AC243:AC260" si="338">IFERROR(AC223-$F$2-90,0)</f>
        <v>0</v>
      </c>
      <c r="AD243">
        <v>10</v>
      </c>
      <c r="AE243">
        <f t="shared" ref="AE243:AE260" si="339">SUM(Z243:AC243)</f>
        <v>25.849999999999994</v>
      </c>
      <c r="AF243">
        <f t="shared" ref="AF243:AF260" si="340">IF(AD243&gt;$AH$238,AE223,90-AE223)</f>
        <v>63.792261143053864</v>
      </c>
    </row>
    <row r="244" spans="1:34">
      <c r="A244">
        <f t="shared" si="313"/>
        <v>0.5</v>
      </c>
      <c r="B244">
        <f t="shared" si="323"/>
        <v>-6.0934671702573676E-2</v>
      </c>
      <c r="C244">
        <f t="shared" si="324"/>
        <v>0.49627307582066094</v>
      </c>
      <c r="D244">
        <f t="shared" si="314"/>
        <v>-0.49999999999999989</v>
      </c>
      <c r="E244">
        <f t="shared" si="325"/>
        <v>-6.0934671702573683E-2</v>
      </c>
      <c r="F244">
        <f t="shared" si="326"/>
        <v>0.49627307582066105</v>
      </c>
      <c r="G244">
        <f t="shared" si="315"/>
        <v>0.5</v>
      </c>
      <c r="H244">
        <f t="shared" si="327"/>
        <v>6.0934671702573676E-2</v>
      </c>
      <c r="I244">
        <f t="shared" si="328"/>
        <v>-0.49627307582066094</v>
      </c>
      <c r="J244">
        <f t="shared" si="316"/>
        <v>0.49999999999999989</v>
      </c>
      <c r="K244">
        <f t="shared" si="329"/>
        <v>-6.0934671702573683E-2</v>
      </c>
      <c r="L244">
        <f t="shared" si="330"/>
        <v>0.49627307582066105</v>
      </c>
      <c r="N244">
        <v>97</v>
      </c>
      <c r="O244">
        <f t="shared" si="331"/>
        <v>32.864399010896598</v>
      </c>
      <c r="P244">
        <f t="shared" si="332"/>
        <v>57.135600989103395</v>
      </c>
      <c r="R244">
        <f t="shared" si="317"/>
        <v>-0.3460282669854422</v>
      </c>
      <c r="T244">
        <f t="shared" si="333"/>
        <v>-32.550008550054358</v>
      </c>
      <c r="V244">
        <f t="shared" si="334"/>
        <v>0</v>
      </c>
      <c r="Z244" s="120">
        <f t="shared" si="335"/>
        <v>0</v>
      </c>
      <c r="AA244" s="120">
        <f t="shared" si="336"/>
        <v>0</v>
      </c>
      <c r="AB244" s="120">
        <f t="shared" si="337"/>
        <v>29.149999999999977</v>
      </c>
      <c r="AC244" s="120">
        <f t="shared" si="338"/>
        <v>0</v>
      </c>
      <c r="AD244">
        <v>20</v>
      </c>
      <c r="AE244">
        <f t="shared" si="339"/>
        <v>29.149999999999977</v>
      </c>
      <c r="AF244">
        <f t="shared" si="340"/>
        <v>60.61780777269631</v>
      </c>
    </row>
    <row r="245" spans="1:34">
      <c r="A245">
        <f t="shared" si="313"/>
        <v>0.5</v>
      </c>
      <c r="B245">
        <f t="shared" si="323"/>
        <v>-6.9586550480032663E-2</v>
      </c>
      <c r="C245">
        <f t="shared" si="324"/>
        <v>0.49513403437078513</v>
      </c>
      <c r="D245">
        <f t="shared" si="314"/>
        <v>-0.49999999999999989</v>
      </c>
      <c r="E245">
        <f t="shared" si="325"/>
        <v>-6.9586550480032677E-2</v>
      </c>
      <c r="F245">
        <f t="shared" si="326"/>
        <v>0.49513403437078518</v>
      </c>
      <c r="G245">
        <f t="shared" si="315"/>
        <v>0.5</v>
      </c>
      <c r="H245">
        <f t="shared" si="327"/>
        <v>6.9586550480032663E-2</v>
      </c>
      <c r="I245">
        <f t="shared" si="328"/>
        <v>-0.49513403437078513</v>
      </c>
      <c r="J245">
        <f t="shared" si="316"/>
        <v>0.49999999999999989</v>
      </c>
      <c r="K245">
        <f t="shared" si="329"/>
        <v>-6.9586550480032677E-2</v>
      </c>
      <c r="L245">
        <f t="shared" si="330"/>
        <v>0.49513403437078518</v>
      </c>
      <c r="N245">
        <v>98</v>
      </c>
      <c r="O245">
        <f t="shared" si="331"/>
        <v>33.191782146763117</v>
      </c>
      <c r="P245">
        <f t="shared" si="332"/>
        <v>56.808217853236883</v>
      </c>
      <c r="R245">
        <f t="shared" si="317"/>
        <v>-0.32738313586651202</v>
      </c>
      <c r="T245">
        <f t="shared" si="333"/>
        <v>-32.87739168592087</v>
      </c>
      <c r="V245">
        <f t="shared" si="334"/>
        <v>0</v>
      </c>
      <c r="Z245" s="120">
        <f t="shared" si="335"/>
        <v>0</v>
      </c>
      <c r="AA245" s="120">
        <f t="shared" si="336"/>
        <v>0</v>
      </c>
      <c r="AB245" s="120">
        <f t="shared" si="337"/>
        <v>32.649999999999977</v>
      </c>
      <c r="AC245" s="120">
        <f t="shared" si="338"/>
        <v>0</v>
      </c>
      <c r="AD245">
        <v>30</v>
      </c>
      <c r="AE245">
        <f t="shared" si="339"/>
        <v>32.649999999999977</v>
      </c>
      <c r="AF245">
        <f t="shared" si="340"/>
        <v>57.852178064933788</v>
      </c>
    </row>
    <row r="246" spans="1:34">
      <c r="A246">
        <f t="shared" si="313"/>
        <v>0.5</v>
      </c>
      <c r="B246">
        <f t="shared" si="323"/>
        <v>-7.8217232520115393E-2</v>
      </c>
      <c r="C246">
        <f t="shared" si="324"/>
        <v>0.49384417029756883</v>
      </c>
      <c r="D246">
        <f t="shared" si="314"/>
        <v>-0.49999999999999989</v>
      </c>
      <c r="E246">
        <f t="shared" si="325"/>
        <v>-7.8217232520115407E-2</v>
      </c>
      <c r="F246">
        <f t="shared" si="326"/>
        <v>0.49384417029756889</v>
      </c>
      <c r="G246">
        <f t="shared" si="315"/>
        <v>0.5</v>
      </c>
      <c r="H246">
        <f t="shared" si="327"/>
        <v>7.8217232520115393E-2</v>
      </c>
      <c r="I246">
        <f t="shared" si="328"/>
        <v>-0.49384417029756883</v>
      </c>
      <c r="J246">
        <f t="shared" si="316"/>
        <v>0.49999999999999989</v>
      </c>
      <c r="K246">
        <f t="shared" si="329"/>
        <v>-7.8217232520115407E-2</v>
      </c>
      <c r="L246">
        <f t="shared" si="330"/>
        <v>0.49384417029756889</v>
      </c>
      <c r="N246">
        <v>99</v>
      </c>
      <c r="O246">
        <f t="shared" si="331"/>
        <v>33.500859692844394</v>
      </c>
      <c r="P246">
        <f t="shared" si="332"/>
        <v>56.499140307155606</v>
      </c>
      <c r="R246">
        <f t="shared" si="317"/>
        <v>-0.30907754608127647</v>
      </c>
      <c r="T246">
        <f t="shared" si="333"/>
        <v>-33.186469232002146</v>
      </c>
      <c r="V246">
        <f t="shared" si="334"/>
        <v>0</v>
      </c>
      <c r="Z246" s="120">
        <f t="shared" si="335"/>
        <v>0</v>
      </c>
      <c r="AA246" s="120">
        <f t="shared" si="336"/>
        <v>0</v>
      </c>
      <c r="AB246" s="120">
        <f t="shared" si="337"/>
        <v>34.549999999999983</v>
      </c>
      <c r="AC246" s="120">
        <f t="shared" si="338"/>
        <v>0</v>
      </c>
      <c r="AD246">
        <v>40</v>
      </c>
      <c r="AE246">
        <f t="shared" si="339"/>
        <v>34.549999999999983</v>
      </c>
      <c r="AF246">
        <f t="shared" si="340"/>
        <v>55.648302936420272</v>
      </c>
    </row>
    <row r="247" spans="1:34">
      <c r="A247">
        <f t="shared" si="313"/>
        <v>0.5</v>
      </c>
      <c r="B247">
        <f t="shared" si="323"/>
        <v>-8.6824088833465138E-2</v>
      </c>
      <c r="C247">
        <f t="shared" si="324"/>
        <v>0.49240387650610395</v>
      </c>
      <c r="D247">
        <f t="shared" si="314"/>
        <v>-0.49999999999999989</v>
      </c>
      <c r="E247">
        <f t="shared" si="325"/>
        <v>-8.6824088833465152E-2</v>
      </c>
      <c r="F247">
        <f t="shared" si="326"/>
        <v>0.49240387650610401</v>
      </c>
      <c r="G247">
        <f t="shared" si="315"/>
        <v>0.5</v>
      </c>
      <c r="H247">
        <f t="shared" si="327"/>
        <v>8.6824088833465138E-2</v>
      </c>
      <c r="I247">
        <f t="shared" si="328"/>
        <v>-0.49240387650610395</v>
      </c>
      <c r="J247">
        <f t="shared" si="316"/>
        <v>0.49999999999999989</v>
      </c>
      <c r="K247">
        <f t="shared" si="329"/>
        <v>-8.6824088833465152E-2</v>
      </c>
      <c r="L247">
        <f t="shared" si="330"/>
        <v>0.49240387650610401</v>
      </c>
      <c r="N247">
        <v>100</v>
      </c>
      <c r="O247">
        <f t="shared" si="331"/>
        <v>33.79198050486881</v>
      </c>
      <c r="P247">
        <f t="shared" si="332"/>
        <v>56.20801949513119</v>
      </c>
      <c r="R247">
        <f t="shared" si="317"/>
        <v>-0.29112081202441686</v>
      </c>
      <c r="T247">
        <f t="shared" si="333"/>
        <v>-33.477590044026563</v>
      </c>
      <c r="V247">
        <f t="shared" si="334"/>
        <v>0</v>
      </c>
      <c r="Z247" s="120">
        <f t="shared" si="335"/>
        <v>0</v>
      </c>
      <c r="AA247" s="120">
        <f t="shared" si="336"/>
        <v>0</v>
      </c>
      <c r="AB247" s="120">
        <f t="shared" si="337"/>
        <v>36.349999999999994</v>
      </c>
      <c r="AC247" s="120">
        <f t="shared" si="338"/>
        <v>0</v>
      </c>
      <c r="AD247">
        <v>50</v>
      </c>
      <c r="AE247">
        <f t="shared" si="339"/>
        <v>36.349999999999994</v>
      </c>
      <c r="AF247">
        <f t="shared" si="340"/>
        <v>54.176541912969711</v>
      </c>
    </row>
    <row r="248" spans="1:34">
      <c r="A248">
        <f t="shared" si="313"/>
        <v>0.5</v>
      </c>
      <c r="B248">
        <f t="shared" si="323"/>
        <v>-9.5404497688272388E-2</v>
      </c>
      <c r="C248">
        <f t="shared" si="324"/>
        <v>0.49081359172383188</v>
      </c>
      <c r="D248">
        <f t="shared" si="314"/>
        <v>-0.49999999999999989</v>
      </c>
      <c r="E248">
        <f t="shared" si="325"/>
        <v>-9.5404497688272402E-2</v>
      </c>
      <c r="F248">
        <f t="shared" si="326"/>
        <v>0.49081359172383199</v>
      </c>
      <c r="G248">
        <f t="shared" si="315"/>
        <v>0.5</v>
      </c>
      <c r="H248">
        <f t="shared" si="327"/>
        <v>9.5404497688272388E-2</v>
      </c>
      <c r="I248">
        <f t="shared" si="328"/>
        <v>-0.49081359172383188</v>
      </c>
      <c r="J248">
        <f t="shared" si="316"/>
        <v>0.49999999999999989</v>
      </c>
      <c r="K248">
        <f t="shared" si="329"/>
        <v>-9.5404497688272402E-2</v>
      </c>
      <c r="L248">
        <f t="shared" si="330"/>
        <v>0.49081359172383199</v>
      </c>
      <c r="N248">
        <v>101</v>
      </c>
      <c r="O248">
        <f t="shared" si="331"/>
        <v>34.065499772317352</v>
      </c>
      <c r="P248">
        <f t="shared" si="332"/>
        <v>55.934500227682641</v>
      </c>
      <c r="R248">
        <f t="shared" si="317"/>
        <v>-0.27351926744854893</v>
      </c>
      <c r="T248">
        <f t="shared" si="333"/>
        <v>-33.751109311475112</v>
      </c>
      <c r="V248">
        <f t="shared" si="334"/>
        <v>0</v>
      </c>
      <c r="Z248" s="120">
        <f t="shared" si="335"/>
        <v>0</v>
      </c>
      <c r="AA248" s="120">
        <f t="shared" si="336"/>
        <v>0</v>
      </c>
      <c r="AB248" s="120">
        <f t="shared" si="337"/>
        <v>36.049999999999983</v>
      </c>
      <c r="AC248" s="120">
        <f t="shared" si="338"/>
        <v>0</v>
      </c>
      <c r="AD248">
        <v>60</v>
      </c>
      <c r="AE248">
        <f t="shared" si="339"/>
        <v>36.049999999999983</v>
      </c>
      <c r="AF248">
        <f t="shared" si="340"/>
        <v>53.622547014891147</v>
      </c>
    </row>
    <row r="249" spans="1:34">
      <c r="A249">
        <f t="shared" si="313"/>
        <v>0.5</v>
      </c>
      <c r="B249">
        <f t="shared" si="323"/>
        <v>-0.10395584540887964</v>
      </c>
      <c r="C249">
        <f t="shared" si="324"/>
        <v>0.48907380036690273</v>
      </c>
      <c r="D249">
        <f t="shared" si="314"/>
        <v>-0.49999999999999989</v>
      </c>
      <c r="E249">
        <f t="shared" si="325"/>
        <v>-0.10395584540887966</v>
      </c>
      <c r="F249">
        <f t="shared" si="326"/>
        <v>0.48907380036690284</v>
      </c>
      <c r="G249">
        <f t="shared" si="315"/>
        <v>0.5</v>
      </c>
      <c r="H249">
        <f t="shared" si="327"/>
        <v>0.10395584540887964</v>
      </c>
      <c r="I249">
        <f t="shared" si="328"/>
        <v>-0.48907380036690273</v>
      </c>
      <c r="J249">
        <f t="shared" si="316"/>
        <v>0.49999999999999989</v>
      </c>
      <c r="K249">
        <f t="shared" si="329"/>
        <v>-0.10395584540887966</v>
      </c>
      <c r="L249">
        <f t="shared" si="330"/>
        <v>0.48907380036690284</v>
      </c>
      <c r="N249">
        <v>102</v>
      </c>
      <c r="O249">
        <f t="shared" si="331"/>
        <v>34.321776407501055</v>
      </c>
      <c r="P249">
        <f t="shared" si="332"/>
        <v>55.678223592498952</v>
      </c>
      <c r="R249">
        <f t="shared" si="317"/>
        <v>-0.25627663518368848</v>
      </c>
      <c r="T249">
        <f t="shared" si="333"/>
        <v>-34.0073859466588</v>
      </c>
      <c r="V249">
        <f t="shared" si="334"/>
        <v>0</v>
      </c>
      <c r="Z249" s="120">
        <f t="shared" si="335"/>
        <v>0</v>
      </c>
      <c r="AA249" s="120">
        <f t="shared" si="336"/>
        <v>0</v>
      </c>
      <c r="AB249" s="120">
        <f t="shared" si="337"/>
        <v>35.449999999999989</v>
      </c>
      <c r="AC249" s="120">
        <f t="shared" si="338"/>
        <v>0</v>
      </c>
      <c r="AD249">
        <v>70</v>
      </c>
      <c r="AE249">
        <f t="shared" si="339"/>
        <v>35.449999999999989</v>
      </c>
      <c r="AF249">
        <f t="shared" si="340"/>
        <v>54.205969140373739</v>
      </c>
    </row>
    <row r="250" spans="1:34">
      <c r="A250">
        <f t="shared" si="313"/>
        <v>0.5</v>
      </c>
      <c r="B250">
        <f t="shared" si="323"/>
        <v>-0.1124755271719325</v>
      </c>
      <c r="C250">
        <f t="shared" si="324"/>
        <v>0.48718503239261751</v>
      </c>
      <c r="D250">
        <f t="shared" si="314"/>
        <v>-0.49999999999999989</v>
      </c>
      <c r="E250">
        <f t="shared" si="325"/>
        <v>-0.11247552717193252</v>
      </c>
      <c r="F250">
        <f t="shared" si="326"/>
        <v>0.48718503239261757</v>
      </c>
      <c r="G250">
        <f t="shared" si="315"/>
        <v>0.5</v>
      </c>
      <c r="H250">
        <f t="shared" si="327"/>
        <v>0.1124755271719325</v>
      </c>
      <c r="I250">
        <f t="shared" si="328"/>
        <v>-0.48718503239261751</v>
      </c>
      <c r="J250">
        <f t="shared" si="316"/>
        <v>0.49999999999999989</v>
      </c>
      <c r="K250">
        <f t="shared" si="329"/>
        <v>-0.11247552717193252</v>
      </c>
      <c r="L250">
        <f t="shared" si="330"/>
        <v>0.48718503239261757</v>
      </c>
      <c r="N250">
        <v>103</v>
      </c>
      <c r="O250">
        <f t="shared" si="331"/>
        <v>34.561170779266192</v>
      </c>
      <c r="P250">
        <f t="shared" si="332"/>
        <v>55.438829220733808</v>
      </c>
      <c r="R250">
        <f t="shared" si="317"/>
        <v>-0.23939437176514389</v>
      </c>
      <c r="T250">
        <f t="shared" si="333"/>
        <v>-34.246780318423944</v>
      </c>
      <c r="V250">
        <f t="shared" si="334"/>
        <v>0</v>
      </c>
      <c r="Z250" s="120">
        <f t="shared" si="335"/>
        <v>0</v>
      </c>
      <c r="AA250" s="120">
        <f t="shared" si="336"/>
        <v>0</v>
      </c>
      <c r="AB250" s="120">
        <f t="shared" si="337"/>
        <v>33.649999999999977</v>
      </c>
      <c r="AC250" s="120">
        <f t="shared" si="338"/>
        <v>0</v>
      </c>
      <c r="AD250">
        <v>80</v>
      </c>
      <c r="AE250">
        <f t="shared" si="339"/>
        <v>33.649999999999977</v>
      </c>
      <c r="AF250">
        <f t="shared" si="340"/>
        <v>56.20801949513119</v>
      </c>
    </row>
    <row r="251" spans="1:34">
      <c r="A251">
        <f t="shared" si="313"/>
        <v>0.5</v>
      </c>
      <c r="B251">
        <f t="shared" si="323"/>
        <v>-0.12096094779983387</v>
      </c>
      <c r="C251">
        <f t="shared" si="324"/>
        <v>0.48514786313799813</v>
      </c>
      <c r="D251">
        <f t="shared" si="314"/>
        <v>-0.49999999999999989</v>
      </c>
      <c r="E251">
        <f t="shared" si="325"/>
        <v>-0.12096094779983388</v>
      </c>
      <c r="F251">
        <f t="shared" si="326"/>
        <v>0.48514786313799824</v>
      </c>
      <c r="G251">
        <f t="shared" si="315"/>
        <v>0.5</v>
      </c>
      <c r="H251">
        <f t="shared" si="327"/>
        <v>0.12096094779983387</v>
      </c>
      <c r="I251">
        <f t="shared" si="328"/>
        <v>-0.48514786313799813</v>
      </c>
      <c r="J251">
        <f t="shared" si="316"/>
        <v>0.49999999999999989</v>
      </c>
      <c r="K251">
        <f t="shared" si="329"/>
        <v>-0.12096094779983388</v>
      </c>
      <c r="L251">
        <f t="shared" si="330"/>
        <v>0.48514786313799824</v>
      </c>
      <c r="N251">
        <v>104</v>
      </c>
      <c r="O251">
        <f t="shared" si="331"/>
        <v>34.784042764932877</v>
      </c>
      <c r="P251">
        <f t="shared" si="332"/>
        <v>55.215957235067123</v>
      </c>
      <c r="R251">
        <f t="shared" si="317"/>
        <v>-0.22287198566668565</v>
      </c>
      <c r="T251">
        <f t="shared" si="333"/>
        <v>-34.46965230409063</v>
      </c>
      <c r="V251">
        <f t="shared" si="334"/>
        <v>0</v>
      </c>
      <c r="Z251" s="120">
        <f t="shared" si="335"/>
        <v>0</v>
      </c>
      <c r="AA251" s="120">
        <f t="shared" si="336"/>
        <v>0</v>
      </c>
      <c r="AB251" s="120">
        <f t="shared" si="337"/>
        <v>30.049999999999983</v>
      </c>
      <c r="AC251" s="120">
        <f t="shared" si="338"/>
        <v>0</v>
      </c>
      <c r="AD251">
        <v>90</v>
      </c>
      <c r="AE251">
        <f t="shared" si="339"/>
        <v>30.049999999999983</v>
      </c>
      <c r="AF251">
        <f t="shared" si="340"/>
        <v>59.966249563587695</v>
      </c>
    </row>
    <row r="252" spans="1:34">
      <c r="A252">
        <f t="shared" si="313"/>
        <v>0.5</v>
      </c>
      <c r="B252">
        <f t="shared" si="323"/>
        <v>-0.1294095225512604</v>
      </c>
      <c r="C252">
        <f t="shared" si="324"/>
        <v>0.4829629131445341</v>
      </c>
      <c r="D252">
        <f t="shared" si="314"/>
        <v>-0.49999999999999989</v>
      </c>
      <c r="E252">
        <f t="shared" si="325"/>
        <v>-0.12940952255126043</v>
      </c>
      <c r="F252">
        <f t="shared" si="326"/>
        <v>0.48296291314453416</v>
      </c>
      <c r="G252">
        <f t="shared" si="315"/>
        <v>0.5</v>
      </c>
      <c r="H252">
        <f t="shared" si="327"/>
        <v>0.1294095225512604</v>
      </c>
      <c r="I252">
        <f t="shared" si="328"/>
        <v>-0.4829629131445341</v>
      </c>
      <c r="J252">
        <f t="shared" si="316"/>
        <v>0.49999999999999989</v>
      </c>
      <c r="K252">
        <f t="shared" si="329"/>
        <v>-0.12940952255126043</v>
      </c>
      <c r="L252">
        <f t="shared" si="330"/>
        <v>0.48296291314453416</v>
      </c>
      <c r="N252">
        <v>105</v>
      </c>
      <c r="O252">
        <f t="shared" si="331"/>
        <v>34.990750093640095</v>
      </c>
      <c r="P252">
        <f t="shared" si="332"/>
        <v>55.009249906359905</v>
      </c>
      <c r="R252">
        <f t="shared" si="317"/>
        <v>-0.20670732870721764</v>
      </c>
      <c r="T252">
        <f t="shared" si="333"/>
        <v>-34.676359632797848</v>
      </c>
      <c r="V252">
        <f t="shared" si="334"/>
        <v>0</v>
      </c>
      <c r="Z252" s="120">
        <f t="shared" si="335"/>
        <v>0</v>
      </c>
      <c r="AA252" s="120">
        <f t="shared" si="336"/>
        <v>0</v>
      </c>
      <c r="AB252" s="120">
        <f t="shared" si="337"/>
        <v>24.25</v>
      </c>
      <c r="AC252" s="120">
        <f t="shared" si="338"/>
        <v>0</v>
      </c>
      <c r="AD252">
        <v>100</v>
      </c>
      <c r="AE252">
        <f t="shared" si="339"/>
        <v>24.25</v>
      </c>
      <c r="AF252">
        <f t="shared" si="340"/>
        <v>65.726758345437617</v>
      </c>
    </row>
    <row r="253" spans="1:34">
      <c r="A253">
        <f t="shared" si="313"/>
        <v>0.5</v>
      </c>
      <c r="B253">
        <f t="shared" si="323"/>
        <v>-0.1378186779084995</v>
      </c>
      <c r="C253">
        <f t="shared" si="324"/>
        <v>0.48063084796915934</v>
      </c>
      <c r="D253">
        <f t="shared" si="314"/>
        <v>-0.49999999999999989</v>
      </c>
      <c r="E253">
        <f t="shared" si="325"/>
        <v>-0.13781867790849953</v>
      </c>
      <c r="F253">
        <f t="shared" si="326"/>
        <v>0.48063084796915945</v>
      </c>
      <c r="G253">
        <f t="shared" si="315"/>
        <v>0.5</v>
      </c>
      <c r="H253">
        <f t="shared" si="327"/>
        <v>0.1378186779084995</v>
      </c>
      <c r="I253">
        <f t="shared" si="328"/>
        <v>-0.48063084796915934</v>
      </c>
      <c r="J253">
        <f t="shared" si="316"/>
        <v>0.49999999999999989</v>
      </c>
      <c r="K253">
        <f t="shared" si="329"/>
        <v>-0.13781867790849953</v>
      </c>
      <c r="L253">
        <f t="shared" si="330"/>
        <v>0.48063084796915945</v>
      </c>
      <c r="N253">
        <v>106</v>
      </c>
      <c r="O253">
        <f t="shared" si="331"/>
        <v>35.181646954517483</v>
      </c>
      <c r="P253">
        <f t="shared" si="332"/>
        <v>54.818353045482517</v>
      </c>
      <c r="R253">
        <f t="shared" si="317"/>
        <v>-0.19089686087738755</v>
      </c>
      <c r="T253">
        <f t="shared" si="333"/>
        <v>-34.867256493675235</v>
      </c>
      <c r="V253">
        <f t="shared" si="334"/>
        <v>0</v>
      </c>
      <c r="Z253" s="120">
        <f t="shared" si="335"/>
        <v>0</v>
      </c>
      <c r="AA253" s="120">
        <f t="shared" si="336"/>
        <v>0</v>
      </c>
      <c r="AB253" s="120">
        <f t="shared" si="337"/>
        <v>16.75</v>
      </c>
      <c r="AC253" s="120">
        <f t="shared" si="338"/>
        <v>0</v>
      </c>
      <c r="AD253">
        <v>110</v>
      </c>
      <c r="AE253">
        <f t="shared" si="339"/>
        <v>16.75</v>
      </c>
      <c r="AF253">
        <f t="shared" si="340"/>
        <v>73.233138673853688</v>
      </c>
    </row>
    <row r="254" spans="1:34">
      <c r="A254">
        <f t="shared" si="313"/>
        <v>0.5</v>
      </c>
      <c r="B254">
        <f t="shared" si="323"/>
        <v>-0.1461858523613683</v>
      </c>
      <c r="C254">
        <f t="shared" si="324"/>
        <v>0.47815237798151772</v>
      </c>
      <c r="D254">
        <f t="shared" si="314"/>
        <v>-0.49999999999999989</v>
      </c>
      <c r="E254">
        <f t="shared" si="325"/>
        <v>-0.14618585236136833</v>
      </c>
      <c r="F254">
        <f t="shared" si="326"/>
        <v>0.47815237798151777</v>
      </c>
      <c r="G254">
        <f t="shared" si="315"/>
        <v>0.5</v>
      </c>
      <c r="H254">
        <f t="shared" si="327"/>
        <v>0.1461858523613683</v>
      </c>
      <c r="I254">
        <f t="shared" si="328"/>
        <v>-0.47815237798151772</v>
      </c>
      <c r="J254">
        <f t="shared" si="316"/>
        <v>0.49999999999999989</v>
      </c>
      <c r="K254">
        <f t="shared" si="329"/>
        <v>-0.14618585236136833</v>
      </c>
      <c r="L254">
        <f t="shared" si="330"/>
        <v>0.47815237798151777</v>
      </c>
      <c r="N254">
        <v>107</v>
      </c>
      <c r="O254">
        <f t="shared" si="331"/>
        <v>35.35708284386164</v>
      </c>
      <c r="P254">
        <f t="shared" si="332"/>
        <v>54.64291715613836</v>
      </c>
      <c r="R254">
        <f t="shared" si="317"/>
        <v>-0.17543588934415766</v>
      </c>
      <c r="T254">
        <f t="shared" si="333"/>
        <v>-35.042692383019393</v>
      </c>
      <c r="V254">
        <f t="shared" si="334"/>
        <v>0</v>
      </c>
      <c r="Z254" s="120">
        <f t="shared" si="335"/>
        <v>0</v>
      </c>
      <c r="AA254" s="120">
        <f t="shared" si="336"/>
        <v>0</v>
      </c>
      <c r="AB254" s="120">
        <f t="shared" si="337"/>
        <v>8.75</v>
      </c>
      <c r="AC254" s="120">
        <f t="shared" si="338"/>
        <v>0</v>
      </c>
      <c r="AD254">
        <v>120</v>
      </c>
      <c r="AE254">
        <f t="shared" si="339"/>
        <v>8.75</v>
      </c>
      <c r="AF254">
        <f t="shared" si="340"/>
        <v>81.405574251446296</v>
      </c>
    </row>
    <row r="255" spans="1:34">
      <c r="A255">
        <f t="shared" si="313"/>
        <v>0.5</v>
      </c>
      <c r="B255">
        <f t="shared" si="323"/>
        <v>-0.15450849718747364</v>
      </c>
      <c r="C255">
        <f t="shared" si="324"/>
        <v>0.47552825814757671</v>
      </c>
      <c r="D255">
        <f t="shared" si="314"/>
        <v>-0.49999999999999989</v>
      </c>
      <c r="E255">
        <f t="shared" si="325"/>
        <v>-0.15450849718747367</v>
      </c>
      <c r="F255">
        <f t="shared" si="326"/>
        <v>0.47552825814757677</v>
      </c>
      <c r="G255">
        <f t="shared" si="315"/>
        <v>0.5</v>
      </c>
      <c r="H255">
        <f t="shared" si="327"/>
        <v>0.15450849718747364</v>
      </c>
      <c r="I255">
        <f t="shared" si="328"/>
        <v>-0.47552825814757671</v>
      </c>
      <c r="J255">
        <f t="shared" si="316"/>
        <v>0.49999999999999989</v>
      </c>
      <c r="K255">
        <f t="shared" si="329"/>
        <v>-0.15450849718747367</v>
      </c>
      <c r="L255">
        <f t="shared" si="330"/>
        <v>0.47552825814757677</v>
      </c>
      <c r="N255">
        <v>108</v>
      </c>
      <c r="O255">
        <f t="shared" si="331"/>
        <v>35.517401626623766</v>
      </c>
      <c r="P255">
        <f t="shared" si="332"/>
        <v>54.482598373376234</v>
      </c>
      <c r="R255">
        <f t="shared" si="317"/>
        <v>-0.16031878276212552</v>
      </c>
      <c r="T255">
        <f t="shared" si="333"/>
        <v>-35.203011165781518</v>
      </c>
      <c r="V255">
        <f t="shared" si="334"/>
        <v>0</v>
      </c>
      <c r="Z255" s="120">
        <f t="shared" si="335"/>
        <v>0</v>
      </c>
      <c r="AA255" s="120">
        <f t="shared" si="336"/>
        <v>0</v>
      </c>
      <c r="AB255" s="120">
        <f t="shared" si="337"/>
        <v>1.75</v>
      </c>
      <c r="AC255" s="120">
        <f t="shared" si="338"/>
        <v>0</v>
      </c>
      <c r="AD255">
        <v>130</v>
      </c>
      <c r="AE255">
        <f t="shared" si="339"/>
        <v>1.75</v>
      </c>
      <c r="AF255">
        <f t="shared" si="340"/>
        <v>88.948072461565687</v>
      </c>
    </row>
    <row r="256" spans="1:34">
      <c r="A256">
        <f t="shared" si="313"/>
        <v>0.5</v>
      </c>
      <c r="B256">
        <f t="shared" si="323"/>
        <v>-0.16278407722857829</v>
      </c>
      <c r="C256">
        <f t="shared" si="324"/>
        <v>0.47275928779965837</v>
      </c>
      <c r="D256">
        <f t="shared" si="314"/>
        <v>-0.49999999999999989</v>
      </c>
      <c r="E256">
        <f t="shared" si="325"/>
        <v>-0.16278407722857832</v>
      </c>
      <c r="F256">
        <f t="shared" si="326"/>
        <v>0.47275928779965842</v>
      </c>
      <c r="G256">
        <f t="shared" si="315"/>
        <v>0.5</v>
      </c>
      <c r="H256">
        <f t="shared" si="327"/>
        <v>0.16278407722857829</v>
      </c>
      <c r="I256">
        <f t="shared" si="328"/>
        <v>-0.47275928779965837</v>
      </c>
      <c r="J256">
        <f t="shared" si="316"/>
        <v>0.49999999999999989</v>
      </c>
      <c r="K256">
        <f t="shared" si="329"/>
        <v>-0.16278407722857832</v>
      </c>
      <c r="L256">
        <f t="shared" si="330"/>
        <v>0.47275928779965842</v>
      </c>
      <c r="N256">
        <v>109</v>
      </c>
      <c r="O256">
        <f t="shared" si="331"/>
        <v>35.662940788896265</v>
      </c>
      <c r="P256">
        <f t="shared" si="332"/>
        <v>54.337059211103735</v>
      </c>
      <c r="R256">
        <f t="shared" si="317"/>
        <v>-0.14553916227249886</v>
      </c>
      <c r="T256">
        <f t="shared" si="333"/>
        <v>-35.348550328054017</v>
      </c>
      <c r="V256">
        <f t="shared" si="334"/>
        <v>0</v>
      </c>
      <c r="Z256" s="120">
        <f t="shared" si="335"/>
        <v>0</v>
      </c>
      <c r="AA256" s="120">
        <f t="shared" si="336"/>
        <v>84.449999999999989</v>
      </c>
      <c r="AB256" s="120">
        <f t="shared" si="337"/>
        <v>0</v>
      </c>
      <c r="AC256" s="120">
        <f t="shared" si="338"/>
        <v>0</v>
      </c>
      <c r="AD256">
        <v>140</v>
      </c>
      <c r="AE256">
        <f t="shared" si="339"/>
        <v>84.449999999999989</v>
      </c>
      <c r="AF256">
        <f t="shared" si="340"/>
        <v>5.2798053956398974</v>
      </c>
    </row>
    <row r="257" spans="1:32">
      <c r="A257">
        <f t="shared" si="313"/>
        <v>0.5</v>
      </c>
      <c r="B257">
        <f t="shared" si="323"/>
        <v>-0.17101007166283433</v>
      </c>
      <c r="C257">
        <f t="shared" si="324"/>
        <v>0.4698463103929541</v>
      </c>
      <c r="D257">
        <f t="shared" si="314"/>
        <v>-0.49999999999999989</v>
      </c>
      <c r="E257">
        <f t="shared" si="325"/>
        <v>-0.17101007166283436</v>
      </c>
      <c r="F257">
        <f t="shared" si="326"/>
        <v>0.46984631039295421</v>
      </c>
      <c r="G257">
        <f t="shared" si="315"/>
        <v>0.5</v>
      </c>
      <c r="H257">
        <f t="shared" si="327"/>
        <v>0.17101007166283433</v>
      </c>
      <c r="I257">
        <f t="shared" si="328"/>
        <v>-0.4698463103929541</v>
      </c>
      <c r="J257">
        <f t="shared" si="316"/>
        <v>0.49999999999999989</v>
      </c>
      <c r="K257">
        <f t="shared" si="329"/>
        <v>-0.17101007166283436</v>
      </c>
      <c r="L257">
        <f t="shared" si="330"/>
        <v>0.46984631039295421</v>
      </c>
      <c r="N257">
        <v>110</v>
      </c>
      <c r="O257">
        <f t="shared" si="331"/>
        <v>35.794030859626261</v>
      </c>
      <c r="P257">
        <f t="shared" si="332"/>
        <v>54.205969140373746</v>
      </c>
      <c r="R257">
        <f t="shared" si="317"/>
        <v>-0.13109007072998935</v>
      </c>
      <c r="T257">
        <f t="shared" si="333"/>
        <v>-35.479640398784007</v>
      </c>
      <c r="V257">
        <f t="shared" si="334"/>
        <v>0</v>
      </c>
      <c r="Z257" s="120">
        <f t="shared" si="335"/>
        <v>0</v>
      </c>
      <c r="AA257" s="120">
        <f t="shared" si="336"/>
        <v>79.25</v>
      </c>
      <c r="AB257" s="120">
        <f t="shared" si="337"/>
        <v>0</v>
      </c>
      <c r="AC257" s="120">
        <f t="shared" si="338"/>
        <v>0</v>
      </c>
      <c r="AD257">
        <v>150</v>
      </c>
      <c r="AE257">
        <f t="shared" si="339"/>
        <v>79.25</v>
      </c>
      <c r="AF257">
        <f t="shared" si="340"/>
        <v>10.519085628905557</v>
      </c>
    </row>
    <row r="258" spans="1:32">
      <c r="A258">
        <f t="shared" si="313"/>
        <v>0.5</v>
      </c>
      <c r="B258">
        <f t="shared" si="323"/>
        <v>-0.17918397477265008</v>
      </c>
      <c r="C258">
        <f t="shared" si="324"/>
        <v>0.46679021324860076</v>
      </c>
      <c r="D258">
        <f t="shared" si="314"/>
        <v>-0.49999999999999989</v>
      </c>
      <c r="E258">
        <f t="shared" si="325"/>
        <v>-0.17918397477265011</v>
      </c>
      <c r="F258">
        <f t="shared" si="326"/>
        <v>0.46679021324860082</v>
      </c>
      <c r="G258">
        <f t="shared" si="315"/>
        <v>0.5</v>
      </c>
      <c r="H258">
        <f t="shared" si="327"/>
        <v>0.17918397477265008</v>
      </c>
      <c r="I258">
        <f t="shared" si="328"/>
        <v>-0.46679021324860076</v>
      </c>
      <c r="J258">
        <f t="shared" si="316"/>
        <v>0.49999999999999989</v>
      </c>
      <c r="K258">
        <f t="shared" si="329"/>
        <v>-0.17918397477265011</v>
      </c>
      <c r="L258">
        <f t="shared" si="330"/>
        <v>0.46679021324860082</v>
      </c>
      <c r="N258">
        <v>111</v>
      </c>
      <c r="O258">
        <f t="shared" si="331"/>
        <v>35.910994981405523</v>
      </c>
      <c r="P258">
        <f t="shared" si="332"/>
        <v>54.089005018594477</v>
      </c>
      <c r="R258">
        <f t="shared" si="317"/>
        <v>-0.11696412177926874</v>
      </c>
      <c r="T258">
        <f t="shared" si="333"/>
        <v>-35.596604520563275</v>
      </c>
      <c r="V258">
        <f t="shared" si="334"/>
        <v>0</v>
      </c>
      <c r="Z258" s="120">
        <f t="shared" si="335"/>
        <v>0</v>
      </c>
      <c r="AA258" s="120">
        <f t="shared" si="336"/>
        <v>74.449999999999989</v>
      </c>
      <c r="AB258" s="120">
        <f t="shared" si="337"/>
        <v>0</v>
      </c>
      <c r="AC258" s="120">
        <f t="shared" si="338"/>
        <v>0</v>
      </c>
      <c r="AD258">
        <v>160</v>
      </c>
      <c r="AE258">
        <f t="shared" si="339"/>
        <v>74.449999999999989</v>
      </c>
      <c r="AF258">
        <f t="shared" si="340"/>
        <v>15.003801153004934</v>
      </c>
    </row>
    <row r="259" spans="1:32">
      <c r="A259">
        <f t="shared" si="313"/>
        <v>0.5</v>
      </c>
      <c r="B259">
        <f t="shared" si="323"/>
        <v>-0.18730329670795598</v>
      </c>
      <c r="C259">
        <f t="shared" si="324"/>
        <v>0.46359192728339366</v>
      </c>
      <c r="D259">
        <f t="shared" si="314"/>
        <v>-0.49999999999999989</v>
      </c>
      <c r="E259">
        <f t="shared" si="325"/>
        <v>-0.18730329670795604</v>
      </c>
      <c r="F259">
        <f t="shared" si="326"/>
        <v>0.46359192728339371</v>
      </c>
      <c r="G259">
        <f t="shared" si="315"/>
        <v>0.5</v>
      </c>
      <c r="H259">
        <f t="shared" si="327"/>
        <v>0.18730329670795598</v>
      </c>
      <c r="I259">
        <f t="shared" si="328"/>
        <v>-0.46359192728339366</v>
      </c>
      <c r="J259">
        <f t="shared" si="316"/>
        <v>0.49999999999999989</v>
      </c>
      <c r="K259">
        <f t="shared" si="329"/>
        <v>-0.18730329670795604</v>
      </c>
      <c r="L259">
        <f t="shared" si="330"/>
        <v>0.46359192728339371</v>
      </c>
      <c r="N259">
        <v>112</v>
      </c>
      <c r="O259">
        <f t="shared" si="331"/>
        <v>36.014148611831935</v>
      </c>
      <c r="P259">
        <f t="shared" si="332"/>
        <v>53.985851388168079</v>
      </c>
      <c r="R259">
        <f t="shared" si="317"/>
        <v>-0.10315363042639802</v>
      </c>
      <c r="T259">
        <f t="shared" si="333"/>
        <v>-35.699758150989673</v>
      </c>
      <c r="V259">
        <f t="shared" si="334"/>
        <v>0</v>
      </c>
      <c r="Z259" s="120">
        <f t="shared" si="335"/>
        <v>0</v>
      </c>
      <c r="AA259" s="120">
        <f t="shared" si="336"/>
        <v>70.449999999999989</v>
      </c>
      <c r="AB259" s="120">
        <f t="shared" si="337"/>
        <v>0</v>
      </c>
      <c r="AC259" s="120">
        <f t="shared" si="338"/>
        <v>0</v>
      </c>
      <c r="AD259">
        <v>170</v>
      </c>
      <c r="AE259">
        <f t="shared" si="339"/>
        <v>70.449999999999989</v>
      </c>
      <c r="AF259">
        <f t="shared" si="340"/>
        <v>19.021080703883005</v>
      </c>
    </row>
    <row r="260" spans="1:32">
      <c r="A260">
        <f t="shared" si="313"/>
        <v>0.5</v>
      </c>
      <c r="B260">
        <f t="shared" si="323"/>
        <v>-0.19536556424463686</v>
      </c>
      <c r="C260">
        <f t="shared" si="324"/>
        <v>0.46025242672622002</v>
      </c>
      <c r="D260">
        <f t="shared" si="314"/>
        <v>-0.49999999999999989</v>
      </c>
      <c r="E260">
        <f t="shared" si="325"/>
        <v>-0.19536556424463689</v>
      </c>
      <c r="F260">
        <f t="shared" si="326"/>
        <v>0.46025242672622008</v>
      </c>
      <c r="G260">
        <f t="shared" si="315"/>
        <v>0.5</v>
      </c>
      <c r="H260">
        <f t="shared" si="327"/>
        <v>0.19536556424463686</v>
      </c>
      <c r="I260">
        <f t="shared" si="328"/>
        <v>-0.46025242672622002</v>
      </c>
      <c r="J260">
        <f t="shared" si="316"/>
        <v>0.49999999999999989</v>
      </c>
      <c r="K260">
        <f t="shared" si="329"/>
        <v>-0.19536556424463689</v>
      </c>
      <c r="L260">
        <f t="shared" si="330"/>
        <v>0.46025242672622008</v>
      </c>
      <c r="N260">
        <v>113</v>
      </c>
      <c r="O260">
        <f t="shared" si="331"/>
        <v>36.103799338562055</v>
      </c>
      <c r="P260">
        <f t="shared" si="332"/>
        <v>53.896200661437952</v>
      </c>
      <c r="R260">
        <f t="shared" si="317"/>
        <v>-8.9650726730127417E-2</v>
      </c>
      <c r="T260">
        <f t="shared" si="333"/>
        <v>-35.789408877719801</v>
      </c>
      <c r="V260">
        <f t="shared" si="334"/>
        <v>0</v>
      </c>
      <c r="Z260" s="120">
        <f t="shared" si="335"/>
        <v>0</v>
      </c>
      <c r="AA260" s="120">
        <f t="shared" si="336"/>
        <v>67.75</v>
      </c>
      <c r="AB260" s="120">
        <f t="shared" si="337"/>
        <v>0</v>
      </c>
      <c r="AC260" s="120">
        <f t="shared" si="338"/>
        <v>0</v>
      </c>
      <c r="AD260">
        <v>180</v>
      </c>
      <c r="AE260">
        <f t="shared" si="339"/>
        <v>67.75</v>
      </c>
      <c r="AF260">
        <f t="shared" si="340"/>
        <v>22.73878385791372</v>
      </c>
    </row>
    <row r="261" spans="1:32">
      <c r="A261">
        <f t="shared" si="313"/>
        <v>0.5</v>
      </c>
      <c r="B261">
        <f t="shared" si="323"/>
        <v>-0.20336832153790008</v>
      </c>
      <c r="C261">
        <f t="shared" si="324"/>
        <v>0.45677272882130038</v>
      </c>
      <c r="D261">
        <f t="shared" si="314"/>
        <v>-0.49999999999999989</v>
      </c>
      <c r="E261">
        <f t="shared" si="325"/>
        <v>-0.2033683215379001</v>
      </c>
      <c r="F261">
        <f t="shared" si="326"/>
        <v>0.45677272882130043</v>
      </c>
      <c r="G261">
        <f t="shared" si="315"/>
        <v>0.5</v>
      </c>
      <c r="H261">
        <f t="shared" si="327"/>
        <v>0.20336832153790008</v>
      </c>
      <c r="I261">
        <f t="shared" si="328"/>
        <v>-0.45677272882130038</v>
      </c>
      <c r="J261">
        <f t="shared" si="316"/>
        <v>0.49999999999999989</v>
      </c>
      <c r="K261">
        <f t="shared" si="329"/>
        <v>-0.2033683215379001</v>
      </c>
      <c r="L261">
        <f t="shared" si="330"/>
        <v>0.45677272882130043</v>
      </c>
      <c r="N261">
        <v>114</v>
      </c>
      <c r="O261">
        <f t="shared" si="331"/>
        <v>36.180246792744917</v>
      </c>
      <c r="P261">
        <f t="shared" si="332"/>
        <v>53.819753207255083</v>
      </c>
      <c r="R261">
        <f t="shared" si="317"/>
        <v>-7.6447454182869023E-2</v>
      </c>
      <c r="T261">
        <f t="shared" si="333"/>
        <v>-35.86585633190267</v>
      </c>
      <c r="V261">
        <f t="shared" si="334"/>
        <v>0</v>
      </c>
    </row>
    <row r="262" spans="1:32">
      <c r="A262">
        <f t="shared" si="313"/>
        <v>0.5</v>
      </c>
      <c r="B262">
        <f t="shared" si="323"/>
        <v>-0.21130913087034964</v>
      </c>
      <c r="C262">
        <f t="shared" si="324"/>
        <v>0.45315389351832491</v>
      </c>
      <c r="D262">
        <f t="shared" si="314"/>
        <v>-0.49999999999999989</v>
      </c>
      <c r="E262">
        <f t="shared" si="325"/>
        <v>-0.21130913087034967</v>
      </c>
      <c r="F262">
        <f t="shared" si="326"/>
        <v>0.45315389351832502</v>
      </c>
      <c r="G262">
        <f t="shared" si="315"/>
        <v>0.5</v>
      </c>
      <c r="H262">
        <f t="shared" si="327"/>
        <v>0.21130913087034964</v>
      </c>
      <c r="I262">
        <f t="shared" si="328"/>
        <v>-0.45315389351832491</v>
      </c>
      <c r="J262">
        <f t="shared" si="316"/>
        <v>0.49999999999999989</v>
      </c>
      <c r="K262">
        <f t="shared" si="329"/>
        <v>-0.21130913087034967</v>
      </c>
      <c r="L262">
        <f t="shared" si="330"/>
        <v>0.45315389351832502</v>
      </c>
      <c r="N262">
        <v>115</v>
      </c>
      <c r="O262">
        <f t="shared" si="331"/>
        <v>36.243782647020737</v>
      </c>
      <c r="P262">
        <f t="shared" si="332"/>
        <v>53.75621735297927</v>
      </c>
      <c r="R262">
        <f t="shared" si="317"/>
        <v>-6.3535854275812653E-2</v>
      </c>
      <c r="T262">
        <f t="shared" si="333"/>
        <v>-35.929392186178482</v>
      </c>
      <c r="V262">
        <f t="shared" si="334"/>
        <v>0</v>
      </c>
      <c r="Z262" s="120">
        <f>IFERROR(Z222-$F$2+180,0)</f>
        <v>0</v>
      </c>
      <c r="AA262" s="120">
        <f>IFERROR(AA222-$F$2+180,0)</f>
        <v>0</v>
      </c>
      <c r="AB262" s="119">
        <f>IFERROR(AB222-$F$2,0)</f>
        <v>22.25</v>
      </c>
      <c r="AC262" s="119">
        <f>IFERROR(AC222-$F$2,0)</f>
        <v>0</v>
      </c>
      <c r="AE262">
        <f>SUM(Z262:AC262)</f>
        <v>22.25</v>
      </c>
    </row>
    <row r="263" spans="1:32">
      <c r="A263">
        <f t="shared" si="313"/>
        <v>0.5</v>
      </c>
      <c r="B263">
        <f t="shared" si="323"/>
        <v>-0.21918557339453873</v>
      </c>
      <c r="C263">
        <f t="shared" si="324"/>
        <v>0.44939702314958335</v>
      </c>
      <c r="D263">
        <f t="shared" si="314"/>
        <v>-0.49999999999999989</v>
      </c>
      <c r="E263">
        <f t="shared" si="325"/>
        <v>-0.21918557339453876</v>
      </c>
      <c r="F263">
        <f t="shared" si="326"/>
        <v>0.44939702314958341</v>
      </c>
      <c r="G263">
        <f t="shared" si="315"/>
        <v>0.5</v>
      </c>
      <c r="H263">
        <f t="shared" si="327"/>
        <v>0.21918557339453873</v>
      </c>
      <c r="I263">
        <f t="shared" si="328"/>
        <v>-0.44939702314958335</v>
      </c>
      <c r="J263">
        <f t="shared" si="316"/>
        <v>0.49999999999999989</v>
      </c>
      <c r="K263">
        <f t="shared" si="329"/>
        <v>-0.21918557339453876</v>
      </c>
      <c r="L263">
        <f t="shared" si="330"/>
        <v>0.44939702314958341</v>
      </c>
      <c r="N263">
        <v>116</v>
      </c>
      <c r="O263">
        <f t="shared" si="331"/>
        <v>36.294690685670091</v>
      </c>
      <c r="P263">
        <f t="shared" si="332"/>
        <v>53.705309314329902</v>
      </c>
      <c r="R263">
        <f t="shared" si="317"/>
        <v>-5.0908038649367882E-2</v>
      </c>
      <c r="T263">
        <f t="shared" si="333"/>
        <v>-35.98030022482785</v>
      </c>
      <c r="V263">
        <f t="shared" si="334"/>
        <v>0</v>
      </c>
      <c r="Z263" s="120">
        <f t="shared" ref="Z263:AA279" si="341">IFERROR(Z223-$F$2+180,0)</f>
        <v>0</v>
      </c>
      <c r="AA263" s="120">
        <f t="shared" si="341"/>
        <v>0</v>
      </c>
      <c r="AB263" s="119">
        <f t="shared" ref="AB263:AC279" si="342">IFERROR(AB223-$F$2,0)</f>
        <v>25.849999999999994</v>
      </c>
      <c r="AC263" s="119">
        <f t="shared" si="342"/>
        <v>0</v>
      </c>
      <c r="AE263">
        <f t="shared" ref="AE263:AE280" si="343">SUM(Z263:AC263)</f>
        <v>25.849999999999994</v>
      </c>
    </row>
    <row r="264" spans="1:32">
      <c r="A264">
        <f t="shared" si="313"/>
        <v>0.5</v>
      </c>
      <c r="B264">
        <f t="shared" si="323"/>
        <v>-0.22699524986977332</v>
      </c>
      <c r="C264">
        <f t="shared" si="324"/>
        <v>0.44550326209418384</v>
      </c>
      <c r="D264">
        <f t="shared" si="314"/>
        <v>-0.49999999999999989</v>
      </c>
      <c r="E264">
        <f t="shared" si="325"/>
        <v>-0.22699524986977335</v>
      </c>
      <c r="F264">
        <f t="shared" si="326"/>
        <v>0.44550326209418389</v>
      </c>
      <c r="G264">
        <f t="shared" si="315"/>
        <v>0.5</v>
      </c>
      <c r="H264">
        <f t="shared" si="327"/>
        <v>0.22699524986977332</v>
      </c>
      <c r="I264">
        <f t="shared" si="328"/>
        <v>-0.44550326209418384</v>
      </c>
      <c r="J264">
        <f t="shared" si="316"/>
        <v>0.49999999999999989</v>
      </c>
      <c r="K264">
        <f t="shared" si="329"/>
        <v>-0.22699524986977335</v>
      </c>
      <c r="L264">
        <f t="shared" si="330"/>
        <v>0.44550326209418389</v>
      </c>
      <c r="N264">
        <v>117</v>
      </c>
      <c r="O264">
        <f t="shared" si="331"/>
        <v>36.333246935799814</v>
      </c>
      <c r="P264">
        <f t="shared" si="332"/>
        <v>53.666753064200179</v>
      </c>
      <c r="R264">
        <f t="shared" si="317"/>
        <v>-3.8556250129722969E-2</v>
      </c>
      <c r="T264">
        <f t="shared" si="333"/>
        <v>-36.018856474957573</v>
      </c>
      <c r="V264">
        <f t="shared" si="334"/>
        <v>0</v>
      </c>
      <c r="Z264" s="120">
        <f t="shared" si="341"/>
        <v>0</v>
      </c>
      <c r="AA264" s="120">
        <f t="shared" si="341"/>
        <v>0</v>
      </c>
      <c r="AB264" s="119">
        <f t="shared" si="342"/>
        <v>29.149999999999977</v>
      </c>
      <c r="AC264" s="119">
        <f t="shared" si="342"/>
        <v>0</v>
      </c>
      <c r="AE264">
        <f t="shared" si="343"/>
        <v>29.149999999999977</v>
      </c>
    </row>
    <row r="265" spans="1:32">
      <c r="A265">
        <f t="shared" si="313"/>
        <v>0.5</v>
      </c>
      <c r="B265">
        <f t="shared" si="323"/>
        <v>-0.2347357813929454</v>
      </c>
      <c r="C265">
        <f t="shared" si="324"/>
        <v>0.44147379642946338</v>
      </c>
      <c r="D265">
        <f t="shared" si="314"/>
        <v>-0.49999999999999989</v>
      </c>
      <c r="E265">
        <f t="shared" si="325"/>
        <v>-0.23473578139294546</v>
      </c>
      <c r="F265">
        <f t="shared" si="326"/>
        <v>0.44147379642946344</v>
      </c>
      <c r="G265">
        <f t="shared" si="315"/>
        <v>0.5</v>
      </c>
      <c r="H265">
        <f t="shared" si="327"/>
        <v>0.2347357813929454</v>
      </c>
      <c r="I265">
        <f t="shared" si="328"/>
        <v>-0.44147379642946338</v>
      </c>
      <c r="J265">
        <f t="shared" si="316"/>
        <v>0.49999999999999989</v>
      </c>
      <c r="K265">
        <f t="shared" si="329"/>
        <v>-0.23473578139294546</v>
      </c>
      <c r="L265">
        <f t="shared" si="330"/>
        <v>0.44147379642946344</v>
      </c>
      <c r="N265">
        <v>118</v>
      </c>
      <c r="O265">
        <f t="shared" si="331"/>
        <v>36.359719849647171</v>
      </c>
      <c r="P265">
        <f t="shared" si="332"/>
        <v>53.640280150352837</v>
      </c>
      <c r="R265">
        <f t="shared" si="317"/>
        <v>-2.6472913847342738E-2</v>
      </c>
      <c r="T265">
        <f t="shared" si="333"/>
        <v>-36.045329388804916</v>
      </c>
      <c r="V265">
        <f t="shared" si="334"/>
        <v>0</v>
      </c>
      <c r="Z265" s="120">
        <f t="shared" si="341"/>
        <v>0</v>
      </c>
      <c r="AA265" s="120">
        <f t="shared" si="341"/>
        <v>0</v>
      </c>
      <c r="AB265" s="119">
        <f t="shared" si="342"/>
        <v>32.649999999999977</v>
      </c>
      <c r="AC265" s="119">
        <f t="shared" si="342"/>
        <v>0</v>
      </c>
      <c r="AE265">
        <f t="shared" si="343"/>
        <v>32.649999999999977</v>
      </c>
    </row>
    <row r="266" spans="1:32">
      <c r="A266">
        <f t="shared" si="313"/>
        <v>0.5</v>
      </c>
      <c r="B266">
        <f t="shared" si="323"/>
        <v>-0.24240481012316845</v>
      </c>
      <c r="C266">
        <f t="shared" si="324"/>
        <v>0.43730985356969787</v>
      </c>
      <c r="D266">
        <f t="shared" si="314"/>
        <v>-0.49999999999999989</v>
      </c>
      <c r="E266">
        <f t="shared" si="325"/>
        <v>-0.2424048101231685</v>
      </c>
      <c r="F266">
        <f t="shared" si="326"/>
        <v>0.43730985356969793</v>
      </c>
      <c r="G266">
        <f t="shared" si="315"/>
        <v>0.5</v>
      </c>
      <c r="H266">
        <f t="shared" si="327"/>
        <v>0.24240481012316845</v>
      </c>
      <c r="I266">
        <f t="shared" si="328"/>
        <v>-0.43730985356969787</v>
      </c>
      <c r="J266">
        <f t="shared" si="316"/>
        <v>0.49999999999999989</v>
      </c>
      <c r="K266">
        <f t="shared" si="329"/>
        <v>-0.2424048101231685</v>
      </c>
      <c r="L266">
        <f t="shared" si="330"/>
        <v>0.43730985356969793</v>
      </c>
      <c r="N266">
        <v>119</v>
      </c>
      <c r="O266">
        <f t="shared" si="331"/>
        <v>36.374370529174001</v>
      </c>
      <c r="P266">
        <f t="shared" si="332"/>
        <v>53.625629470825999</v>
      </c>
      <c r="R266">
        <f t="shared" si="317"/>
        <v>-1.4650679526837962E-2</v>
      </c>
      <c r="T266">
        <f t="shared" si="333"/>
        <v>-36.059980068331754</v>
      </c>
      <c r="V266">
        <f t="shared" si="334"/>
        <v>0</v>
      </c>
      <c r="Z266" s="120">
        <f t="shared" si="341"/>
        <v>0</v>
      </c>
      <c r="AA266" s="120">
        <f t="shared" si="341"/>
        <v>0</v>
      </c>
      <c r="AB266" s="119">
        <f t="shared" si="342"/>
        <v>34.549999999999983</v>
      </c>
      <c r="AC266" s="119">
        <f t="shared" si="342"/>
        <v>0</v>
      </c>
      <c r="AE266">
        <f t="shared" si="343"/>
        <v>34.549999999999983</v>
      </c>
    </row>
    <row r="267" spans="1:32">
      <c r="A267">
        <f t="shared" si="313"/>
        <v>0.5</v>
      </c>
      <c r="B267">
        <f t="shared" si="323"/>
        <v>-0.24999999999999983</v>
      </c>
      <c r="C267">
        <f t="shared" si="324"/>
        <v>0.43301270189221924</v>
      </c>
      <c r="D267">
        <f t="shared" si="314"/>
        <v>-0.49999999999999989</v>
      </c>
      <c r="E267">
        <f t="shared" si="325"/>
        <v>-0.24999999999999989</v>
      </c>
      <c r="F267">
        <f t="shared" si="326"/>
        <v>0.4330127018922193</v>
      </c>
      <c r="G267">
        <f t="shared" si="315"/>
        <v>0.5</v>
      </c>
      <c r="H267">
        <f t="shared" si="327"/>
        <v>0.24999999999999983</v>
      </c>
      <c r="I267">
        <f t="shared" si="328"/>
        <v>-0.43301270189221924</v>
      </c>
      <c r="J267">
        <f t="shared" si="316"/>
        <v>0.49999999999999989</v>
      </c>
      <c r="K267">
        <f t="shared" si="329"/>
        <v>-0.24999999999999989</v>
      </c>
      <c r="L267">
        <f t="shared" si="330"/>
        <v>0.4330127018922193</v>
      </c>
      <c r="N267">
        <v>120</v>
      </c>
      <c r="O267">
        <f t="shared" si="331"/>
        <v>36.377452985108846</v>
      </c>
      <c r="P267">
        <f t="shared" si="332"/>
        <v>53.622547014891161</v>
      </c>
      <c r="R267">
        <f t="shared" si="317"/>
        <v>-3.0824559348374692E-3</v>
      </c>
      <c r="T267">
        <f t="shared" si="333"/>
        <v>-36.063062524266591</v>
      </c>
      <c r="V267">
        <f t="shared" si="334"/>
        <v>0</v>
      </c>
      <c r="Z267" s="120">
        <f t="shared" si="341"/>
        <v>0</v>
      </c>
      <c r="AA267" s="120">
        <f t="shared" si="341"/>
        <v>0</v>
      </c>
      <c r="AB267" s="119">
        <f t="shared" si="342"/>
        <v>36.349999999999994</v>
      </c>
      <c r="AC267" s="119">
        <f t="shared" si="342"/>
        <v>0</v>
      </c>
      <c r="AE267">
        <f t="shared" si="343"/>
        <v>36.349999999999994</v>
      </c>
    </row>
    <row r="268" spans="1:32">
      <c r="A268">
        <f t="shared" si="313"/>
        <v>0.5</v>
      </c>
      <c r="B268">
        <f t="shared" si="323"/>
        <v>-0.25751903745502708</v>
      </c>
      <c r="C268">
        <f t="shared" si="324"/>
        <v>0.42858365035105611</v>
      </c>
      <c r="D268">
        <f t="shared" si="314"/>
        <v>-0.49999999999999989</v>
      </c>
      <c r="E268">
        <f t="shared" si="325"/>
        <v>-0.25751903745502713</v>
      </c>
      <c r="F268">
        <f t="shared" si="326"/>
        <v>0.42858365035105617</v>
      </c>
      <c r="G268">
        <f t="shared" si="315"/>
        <v>0.5</v>
      </c>
      <c r="H268">
        <f t="shared" si="327"/>
        <v>0.25751903745502708</v>
      </c>
      <c r="I268">
        <f t="shared" si="328"/>
        <v>-0.42858365035105611</v>
      </c>
      <c r="J268">
        <f t="shared" si="316"/>
        <v>0.49999999999999989</v>
      </c>
      <c r="K268">
        <f t="shared" si="329"/>
        <v>-0.25751903745502713</v>
      </c>
      <c r="L268">
        <f t="shared" si="330"/>
        <v>0.42858365035105617</v>
      </c>
      <c r="N268">
        <v>121</v>
      </c>
      <c r="O268">
        <f t="shared" si="331"/>
        <v>36.369214423481885</v>
      </c>
      <c r="P268">
        <f t="shared" si="332"/>
        <v>53.630785576518115</v>
      </c>
      <c r="R268">
        <f t="shared" si="317"/>
        <v>8.2385616269533557E-3</v>
      </c>
      <c r="T268">
        <f t="shared" si="333"/>
        <v>-36.054823962639638</v>
      </c>
      <c r="V268">
        <f t="shared" si="334"/>
        <v>0</v>
      </c>
      <c r="Z268" s="120">
        <f t="shared" si="341"/>
        <v>0</v>
      </c>
      <c r="AA268" s="120">
        <f t="shared" si="341"/>
        <v>0</v>
      </c>
      <c r="AB268" s="119">
        <f t="shared" si="342"/>
        <v>36.049999999999983</v>
      </c>
      <c r="AC268" s="119">
        <f t="shared" si="342"/>
        <v>0</v>
      </c>
      <c r="AE268">
        <f t="shared" si="343"/>
        <v>36.049999999999983</v>
      </c>
    </row>
    <row r="269" spans="1:32">
      <c r="A269">
        <f t="shared" si="313"/>
        <v>0.5</v>
      </c>
      <c r="B269">
        <f t="shared" si="323"/>
        <v>-0.26495963211660234</v>
      </c>
      <c r="C269">
        <f t="shared" si="324"/>
        <v>0.42402404807821292</v>
      </c>
      <c r="D269">
        <f t="shared" si="314"/>
        <v>-0.49999999999999989</v>
      </c>
      <c r="E269">
        <f t="shared" si="325"/>
        <v>-0.26495963211660239</v>
      </c>
      <c r="F269">
        <f t="shared" si="326"/>
        <v>0.42402404807821303</v>
      </c>
      <c r="G269">
        <f t="shared" si="315"/>
        <v>0.5</v>
      </c>
      <c r="H269">
        <f t="shared" si="327"/>
        <v>0.26495963211660234</v>
      </c>
      <c r="I269">
        <f t="shared" si="328"/>
        <v>-0.42402404807821292</v>
      </c>
      <c r="J269">
        <f t="shared" si="316"/>
        <v>0.49999999999999989</v>
      </c>
      <c r="K269">
        <f t="shared" si="329"/>
        <v>-0.26495963211660239</v>
      </c>
      <c r="L269">
        <f t="shared" si="330"/>
        <v>0.42402404807821303</v>
      </c>
      <c r="N269">
        <v>122</v>
      </c>
      <c r="O269">
        <f t="shared" si="331"/>
        <v>36.349895553490995</v>
      </c>
      <c r="P269">
        <f t="shared" si="332"/>
        <v>53.650104446508998</v>
      </c>
      <c r="R269">
        <f t="shared" si="317"/>
        <v>1.9318869990883059E-2</v>
      </c>
      <c r="T269">
        <f t="shared" si="333"/>
        <v>-36.035505092648755</v>
      </c>
      <c r="V269">
        <f t="shared" si="334"/>
        <v>0</v>
      </c>
      <c r="Z269" s="120">
        <f t="shared" si="341"/>
        <v>0</v>
      </c>
      <c r="AA269" s="120">
        <f t="shared" si="341"/>
        <v>0</v>
      </c>
      <c r="AB269" s="119">
        <f t="shared" si="342"/>
        <v>35.449999999999989</v>
      </c>
      <c r="AC269" s="119">
        <f t="shared" si="342"/>
        <v>0</v>
      </c>
      <c r="AE269">
        <f t="shared" si="343"/>
        <v>35.449999999999989</v>
      </c>
    </row>
    <row r="270" spans="1:32">
      <c r="A270">
        <f t="shared" si="313"/>
        <v>0.5</v>
      </c>
      <c r="B270">
        <f t="shared" si="323"/>
        <v>-0.27231951750751349</v>
      </c>
      <c r="C270">
        <f t="shared" si="324"/>
        <v>0.41933528397271186</v>
      </c>
      <c r="D270">
        <f t="shared" si="314"/>
        <v>-0.49999999999999989</v>
      </c>
      <c r="E270">
        <f t="shared" si="325"/>
        <v>-0.27231951750751354</v>
      </c>
      <c r="F270">
        <f t="shared" si="326"/>
        <v>0.41933528397271191</v>
      </c>
      <c r="G270">
        <f t="shared" si="315"/>
        <v>0.5</v>
      </c>
      <c r="H270">
        <f t="shared" si="327"/>
        <v>0.27231951750751349</v>
      </c>
      <c r="I270">
        <f t="shared" si="328"/>
        <v>-0.41933528397271186</v>
      </c>
      <c r="J270">
        <f t="shared" si="316"/>
        <v>0.49999999999999989</v>
      </c>
      <c r="K270">
        <f t="shared" si="329"/>
        <v>-0.27231951750751354</v>
      </c>
      <c r="L270">
        <f t="shared" si="330"/>
        <v>0.41933528397271191</v>
      </c>
      <c r="N270">
        <v>123</v>
      </c>
      <c r="O270">
        <f t="shared" si="331"/>
        <v>36.319730911242935</v>
      </c>
      <c r="P270">
        <f t="shared" si="332"/>
        <v>53.680269088757072</v>
      </c>
      <c r="R270">
        <f t="shared" si="317"/>
        <v>3.0164642248074358E-2</v>
      </c>
      <c r="T270">
        <f t="shared" si="333"/>
        <v>-36.005340450400681</v>
      </c>
      <c r="V270">
        <f t="shared" si="334"/>
        <v>0</v>
      </c>
      <c r="Z270" s="120">
        <f t="shared" si="341"/>
        <v>0</v>
      </c>
      <c r="AA270" s="120">
        <f t="shared" si="341"/>
        <v>0</v>
      </c>
      <c r="AB270" s="119">
        <f t="shared" si="342"/>
        <v>33.649999999999977</v>
      </c>
      <c r="AC270" s="119">
        <f t="shared" si="342"/>
        <v>0</v>
      </c>
      <c r="AE270">
        <f t="shared" si="343"/>
        <v>33.649999999999977</v>
      </c>
    </row>
    <row r="271" spans="1:32">
      <c r="A271">
        <f t="shared" si="313"/>
        <v>0.5</v>
      </c>
      <c r="B271">
        <f t="shared" si="323"/>
        <v>-0.27959645173537329</v>
      </c>
      <c r="C271">
        <f t="shared" si="324"/>
        <v>0.41451878627752081</v>
      </c>
      <c r="D271">
        <f t="shared" si="314"/>
        <v>-0.49999999999999989</v>
      </c>
      <c r="E271">
        <f t="shared" si="325"/>
        <v>-0.27959645173537334</v>
      </c>
      <c r="F271">
        <f t="shared" si="326"/>
        <v>0.41451878627752087</v>
      </c>
      <c r="G271">
        <f t="shared" si="315"/>
        <v>0.5</v>
      </c>
      <c r="H271">
        <f t="shared" si="327"/>
        <v>0.27959645173537329</v>
      </c>
      <c r="I271">
        <f t="shared" si="328"/>
        <v>-0.41451878627752081</v>
      </c>
      <c r="J271">
        <f t="shared" si="316"/>
        <v>0.49999999999999989</v>
      </c>
      <c r="K271">
        <f t="shared" si="329"/>
        <v>-0.27959645173537334</v>
      </c>
      <c r="L271">
        <f t="shared" si="330"/>
        <v>0.41451878627752087</v>
      </c>
      <c r="N271">
        <v>124</v>
      </c>
      <c r="O271">
        <f t="shared" si="331"/>
        <v>36.278949194538434</v>
      </c>
      <c r="P271">
        <f t="shared" si="332"/>
        <v>53.721050805461566</v>
      </c>
      <c r="R271">
        <f t="shared" si="317"/>
        <v>4.0781716704493931E-2</v>
      </c>
      <c r="T271">
        <f t="shared" si="333"/>
        <v>-35.964558733696187</v>
      </c>
      <c r="V271">
        <f t="shared" si="334"/>
        <v>0</v>
      </c>
      <c r="Z271" s="120">
        <f t="shared" si="341"/>
        <v>0</v>
      </c>
      <c r="AA271" s="120">
        <f t="shared" si="341"/>
        <v>0</v>
      </c>
      <c r="AB271" s="119">
        <f t="shared" si="342"/>
        <v>30.049999999999983</v>
      </c>
      <c r="AC271" s="119">
        <f t="shared" si="342"/>
        <v>0</v>
      </c>
      <c r="AE271">
        <f t="shared" si="343"/>
        <v>30.049999999999983</v>
      </c>
    </row>
    <row r="272" spans="1:32">
      <c r="A272">
        <f t="shared" si="313"/>
        <v>0.5</v>
      </c>
      <c r="B272">
        <f t="shared" si="323"/>
        <v>-0.28678821817552302</v>
      </c>
      <c r="C272">
        <f t="shared" si="324"/>
        <v>0.40957602214449579</v>
      </c>
      <c r="D272">
        <f t="shared" si="314"/>
        <v>-0.49999999999999989</v>
      </c>
      <c r="E272">
        <f t="shared" si="325"/>
        <v>-0.28678821817552308</v>
      </c>
      <c r="F272">
        <f t="shared" si="326"/>
        <v>0.40957602214449584</v>
      </c>
      <c r="G272">
        <f t="shared" si="315"/>
        <v>0.5</v>
      </c>
      <c r="H272">
        <f t="shared" si="327"/>
        <v>0.28678821817552302</v>
      </c>
      <c r="I272">
        <f t="shared" si="328"/>
        <v>-0.40957602214449579</v>
      </c>
      <c r="J272">
        <f t="shared" si="316"/>
        <v>0.49999999999999989</v>
      </c>
      <c r="K272">
        <f t="shared" si="329"/>
        <v>-0.28678821817552308</v>
      </c>
      <c r="L272">
        <f t="shared" si="330"/>
        <v>0.40957602214449584</v>
      </c>
      <c r="N272">
        <v>125</v>
      </c>
      <c r="O272">
        <f t="shared" si="331"/>
        <v>36.227773604421699</v>
      </c>
      <c r="P272">
        <f t="shared" si="332"/>
        <v>53.772226395578308</v>
      </c>
      <c r="R272">
        <f t="shared" si="317"/>
        <v>5.1175590116741887E-2</v>
      </c>
      <c r="T272">
        <f t="shared" si="333"/>
        <v>-35.913383143579445</v>
      </c>
      <c r="V272">
        <f t="shared" si="334"/>
        <v>0</v>
      </c>
      <c r="Z272" s="120">
        <f t="shared" si="341"/>
        <v>0</v>
      </c>
      <c r="AA272" s="120">
        <f t="shared" si="341"/>
        <v>0</v>
      </c>
      <c r="AB272" s="119">
        <f t="shared" si="342"/>
        <v>24.25</v>
      </c>
      <c r="AC272" s="119">
        <f t="shared" si="342"/>
        <v>0</v>
      </c>
      <c r="AE272">
        <f t="shared" si="343"/>
        <v>24.25</v>
      </c>
    </row>
    <row r="273" spans="1:33">
      <c r="A273">
        <f t="shared" si="313"/>
        <v>0.5</v>
      </c>
      <c r="B273">
        <f t="shared" si="323"/>
        <v>-0.29389262614623646</v>
      </c>
      <c r="C273">
        <f t="shared" si="324"/>
        <v>0.40450849718747367</v>
      </c>
      <c r="D273">
        <f t="shared" si="314"/>
        <v>-0.49999999999999989</v>
      </c>
      <c r="E273">
        <f t="shared" si="325"/>
        <v>-0.29389262614623651</v>
      </c>
      <c r="F273">
        <f t="shared" si="326"/>
        <v>0.40450849718747373</v>
      </c>
      <c r="G273">
        <f t="shared" si="315"/>
        <v>0.5</v>
      </c>
      <c r="H273">
        <f t="shared" si="327"/>
        <v>0.29389262614623646</v>
      </c>
      <c r="I273">
        <f t="shared" si="328"/>
        <v>-0.40450849718747367</v>
      </c>
      <c r="J273">
        <f t="shared" si="316"/>
        <v>0.49999999999999989</v>
      </c>
      <c r="K273">
        <f t="shared" si="329"/>
        <v>-0.29389262614623651</v>
      </c>
      <c r="L273">
        <f t="shared" si="330"/>
        <v>0.40450849718747373</v>
      </c>
      <c r="N273">
        <v>126</v>
      </c>
      <c r="O273">
        <f t="shared" si="331"/>
        <v>36.166422189699539</v>
      </c>
      <c r="P273">
        <f t="shared" si="332"/>
        <v>53.833577810300461</v>
      </c>
      <c r="R273">
        <f t="shared" si="317"/>
        <v>6.1351414722153663E-2</v>
      </c>
      <c r="T273">
        <f t="shared" si="333"/>
        <v>-35.852031728857291</v>
      </c>
      <c r="V273">
        <f t="shared" si="334"/>
        <v>0</v>
      </c>
      <c r="Z273" s="120">
        <f t="shared" si="341"/>
        <v>0</v>
      </c>
      <c r="AA273" s="120">
        <f t="shared" si="341"/>
        <v>0</v>
      </c>
      <c r="AB273" s="119">
        <f t="shared" si="342"/>
        <v>16.75</v>
      </c>
      <c r="AC273" s="119">
        <f t="shared" si="342"/>
        <v>0</v>
      </c>
      <c r="AE273">
        <f t="shared" si="343"/>
        <v>16.75</v>
      </c>
    </row>
    <row r="274" spans="1:33">
      <c r="A274">
        <f t="shared" si="313"/>
        <v>0.5</v>
      </c>
      <c r="B274">
        <f t="shared" si="323"/>
        <v>-0.30090751157602413</v>
      </c>
      <c r="C274">
        <f t="shared" si="324"/>
        <v>0.3993177550236463</v>
      </c>
      <c r="D274">
        <f t="shared" si="314"/>
        <v>-0.49999999999999989</v>
      </c>
      <c r="E274">
        <f t="shared" si="325"/>
        <v>-0.30090751157602419</v>
      </c>
      <c r="F274">
        <f t="shared" si="326"/>
        <v>0.39931775502364636</v>
      </c>
      <c r="G274">
        <f t="shared" si="315"/>
        <v>0.5</v>
      </c>
      <c r="H274">
        <f t="shared" si="327"/>
        <v>0.30090751157602413</v>
      </c>
      <c r="I274">
        <f t="shared" si="328"/>
        <v>-0.3993177550236463</v>
      </c>
      <c r="J274">
        <f t="shared" si="316"/>
        <v>0.49999999999999989</v>
      </c>
      <c r="K274">
        <f t="shared" si="329"/>
        <v>-0.30090751157602419</v>
      </c>
      <c r="L274">
        <f t="shared" si="330"/>
        <v>0.39931775502364636</v>
      </c>
      <c r="N274">
        <v>127</v>
      </c>
      <c r="O274">
        <f t="shared" si="331"/>
        <v>36.095108191060426</v>
      </c>
      <c r="P274">
        <f t="shared" si="332"/>
        <v>53.904891808939574</v>
      </c>
      <c r="R274">
        <f t="shared" si="317"/>
        <v>7.1313998639112697E-2</v>
      </c>
      <c r="T274">
        <f t="shared" si="333"/>
        <v>-35.780717730218178</v>
      </c>
      <c r="V274">
        <f t="shared" si="334"/>
        <v>0</v>
      </c>
      <c r="Z274" s="120">
        <f t="shared" si="341"/>
        <v>0</v>
      </c>
      <c r="AA274" s="120">
        <f t="shared" si="341"/>
        <v>0</v>
      </c>
      <c r="AB274" s="119">
        <f t="shared" si="342"/>
        <v>8.75</v>
      </c>
      <c r="AC274" s="119">
        <f t="shared" si="342"/>
        <v>0</v>
      </c>
      <c r="AE274">
        <f t="shared" si="343"/>
        <v>8.75</v>
      </c>
    </row>
    <row r="275" spans="1:33">
      <c r="A275">
        <f t="shared" si="313"/>
        <v>0.5</v>
      </c>
      <c r="B275">
        <f t="shared" ref="B275:B306" si="344">((1/(SQRT(2)))*(COS(RADIANS(N275))))*(SIN(RADIANS(45)))</f>
        <v>-0.30783073766282909</v>
      </c>
      <c r="C275">
        <f t="shared" ref="C275:C306" si="345">((1/(SQRT(2)))*(SIN(RADIANS(N275))))*(SIN(RADIANS(45)))</f>
        <v>0.39400537680336095</v>
      </c>
      <c r="D275">
        <f t="shared" si="314"/>
        <v>-0.49999999999999989</v>
      </c>
      <c r="E275">
        <f t="shared" ref="E275:E306" si="346">((1/(SQRT(2)))*(COS(RADIANS(N275))))*(COS(RADIANS(45)))</f>
        <v>-0.30783073766282915</v>
      </c>
      <c r="F275">
        <f t="shared" ref="F275:F306" si="347">(((1/(SQRT(2)))*(SIN(RADIANS(N275))))*(COS(RADIANS(45))))</f>
        <v>0.39400537680336101</v>
      </c>
      <c r="G275">
        <f t="shared" si="315"/>
        <v>0.5</v>
      </c>
      <c r="H275">
        <f t="shared" ref="H275:H306" si="348">((1/(SQRT(2)))*(COS(RADIANS(N275))))*(SIN(RADIANS(-45)))</f>
        <v>0.30783073766282909</v>
      </c>
      <c r="I275">
        <f t="shared" ref="I275:I306" si="349">((1/(SQRT(2)))*(SIN(RADIANS(N275))))*(SIN(RADIANS(-45)))</f>
        <v>-0.39400537680336095</v>
      </c>
      <c r="J275">
        <f t="shared" si="316"/>
        <v>0.49999999999999989</v>
      </c>
      <c r="K275">
        <f t="shared" ref="K275:K306" si="350">((1/(SQRT(2)))*(COS(RADIANS(N275))))*(COS(RADIANS(-45)))</f>
        <v>-0.30783073766282915</v>
      </c>
      <c r="L275">
        <f t="shared" ref="L275:L306" si="351">(((1/(SQRT(2)))*(SIN(RADIANS(N275))))*(COS(RADIANS(-45))))</f>
        <v>0.39400537680336101</v>
      </c>
      <c r="N275">
        <v>128</v>
      </c>
      <c r="O275">
        <f t="shared" ref="O275:O306" si="352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-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36.014040381796114</v>
      </c>
      <c r="P275">
        <f t="shared" ref="P275:P306" si="353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53.985959618203886</v>
      </c>
      <c r="R275">
        <f t="shared" si="317"/>
        <v>8.1067809264311563E-2</v>
      </c>
      <c r="T275">
        <f t="shared" ref="T275:T306" si="354">(P275-$V$330)</f>
        <v>-35.699649920953867</v>
      </c>
      <c r="V275">
        <f t="shared" ref="V275:V306" si="355">IF(T275=0,N275,0)</f>
        <v>0</v>
      </c>
      <c r="Z275" s="120">
        <f t="shared" si="341"/>
        <v>0</v>
      </c>
      <c r="AA275" s="120">
        <f t="shared" si="341"/>
        <v>0</v>
      </c>
      <c r="AB275" s="119">
        <f t="shared" si="342"/>
        <v>1.75</v>
      </c>
      <c r="AC275" s="119">
        <f t="shared" si="342"/>
        <v>0</v>
      </c>
      <c r="AE275">
        <f t="shared" si="343"/>
        <v>1.75</v>
      </c>
    </row>
    <row r="276" spans="1:33">
      <c r="A276">
        <f t="shared" ref="A276:A327" si="356">(1/(SQRT(2)))*(COS(RADIANS(45)))</f>
        <v>0.5</v>
      </c>
      <c r="B276">
        <f t="shared" si="344"/>
        <v>-0.31466019552491858</v>
      </c>
      <c r="C276">
        <f t="shared" si="345"/>
        <v>0.3885729807284854</v>
      </c>
      <c r="D276">
        <f t="shared" ref="D276:D327" si="357">(-((1/(SQRT(2)))*(SIN(RADIANS(45)))))</f>
        <v>-0.49999999999999989</v>
      </c>
      <c r="E276">
        <f t="shared" si="346"/>
        <v>-0.31466019552491864</v>
      </c>
      <c r="F276">
        <f t="shared" si="347"/>
        <v>0.38857298072848545</v>
      </c>
      <c r="G276">
        <f t="shared" ref="G276:G327" si="358">(1/(SQRT(2)))*(COS(RADIANS(-45)))</f>
        <v>0.5</v>
      </c>
      <c r="H276">
        <f t="shared" si="348"/>
        <v>0.31466019552491858</v>
      </c>
      <c r="I276">
        <f t="shared" si="349"/>
        <v>-0.3885729807284854</v>
      </c>
      <c r="J276">
        <f t="shared" ref="J276:J327" si="359">(-((1/(SQRT(2)))*(SIN(RADIANS(-45)))))</f>
        <v>0.49999999999999989</v>
      </c>
      <c r="K276">
        <f t="shared" si="350"/>
        <v>-0.31466019552491864</v>
      </c>
      <c r="L276">
        <f t="shared" si="351"/>
        <v>0.38857298072848545</v>
      </c>
      <c r="N276">
        <v>129</v>
      </c>
      <c r="O276">
        <f t="shared" si="352"/>
        <v>35.923423402453629</v>
      </c>
      <c r="P276">
        <f t="shared" si="353"/>
        <v>54.076576597546371</v>
      </c>
      <c r="R276">
        <f t="shared" si="317"/>
        <v>9.0616979342485138E-2</v>
      </c>
      <c r="T276">
        <f t="shared" si="354"/>
        <v>-35.609032941611382</v>
      </c>
      <c r="V276">
        <f t="shared" si="355"/>
        <v>0</v>
      </c>
      <c r="Z276" s="120">
        <f t="shared" si="341"/>
        <v>0</v>
      </c>
      <c r="AA276" s="120">
        <f t="shared" si="341"/>
        <v>174.45</v>
      </c>
      <c r="AB276" s="119">
        <f t="shared" si="342"/>
        <v>0</v>
      </c>
      <c r="AC276" s="119">
        <f t="shared" si="342"/>
        <v>0</v>
      </c>
      <c r="AE276">
        <f t="shared" si="343"/>
        <v>174.45</v>
      </c>
    </row>
    <row r="277" spans="1:33">
      <c r="A277">
        <f t="shared" si="356"/>
        <v>0.5</v>
      </c>
      <c r="B277">
        <f t="shared" si="344"/>
        <v>-0.32139380484326963</v>
      </c>
      <c r="C277">
        <f t="shared" si="345"/>
        <v>0.38302222155948895</v>
      </c>
      <c r="D277">
        <f t="shared" si="357"/>
        <v>-0.49999999999999989</v>
      </c>
      <c r="E277">
        <f t="shared" si="346"/>
        <v>-0.32139380484326968</v>
      </c>
      <c r="F277">
        <f t="shared" si="347"/>
        <v>0.38302222155948906</v>
      </c>
      <c r="G277">
        <f t="shared" si="358"/>
        <v>0.5</v>
      </c>
      <c r="H277">
        <f t="shared" si="348"/>
        <v>0.32139380484326963</v>
      </c>
      <c r="I277">
        <f t="shared" si="349"/>
        <v>-0.38302222155948895</v>
      </c>
      <c r="J277">
        <f t="shared" si="359"/>
        <v>0.49999999999999989</v>
      </c>
      <c r="K277">
        <f t="shared" si="350"/>
        <v>-0.32139380484326968</v>
      </c>
      <c r="L277">
        <f t="shared" si="351"/>
        <v>0.38302222155948906</v>
      </c>
      <c r="N277">
        <v>130</v>
      </c>
      <c r="O277">
        <f t="shared" si="352"/>
        <v>35.823458087030289</v>
      </c>
      <c r="P277">
        <f t="shared" si="353"/>
        <v>54.176541912969711</v>
      </c>
      <c r="R277">
        <f t="shared" ref="R277:R327" si="360">P277-P276</f>
        <v>9.9965315423339973E-2</v>
      </c>
      <c r="T277">
        <f t="shared" si="354"/>
        <v>-35.509067626188042</v>
      </c>
      <c r="V277">
        <f t="shared" si="355"/>
        <v>0</v>
      </c>
      <c r="Z277" s="120">
        <f t="shared" si="341"/>
        <v>0</v>
      </c>
      <c r="AA277" s="120">
        <f t="shared" si="341"/>
        <v>169.25</v>
      </c>
      <c r="AB277" s="119">
        <f t="shared" si="342"/>
        <v>0</v>
      </c>
      <c r="AC277" s="119">
        <f t="shared" si="342"/>
        <v>0</v>
      </c>
      <c r="AE277">
        <f t="shared" si="343"/>
        <v>169.25</v>
      </c>
    </row>
    <row r="278" spans="1:33">
      <c r="A278">
        <f t="shared" si="356"/>
        <v>0.5</v>
      </c>
      <c r="B278">
        <f t="shared" si="344"/>
        <v>-0.32802951449525353</v>
      </c>
      <c r="C278">
        <f t="shared" si="345"/>
        <v>0.37735479011138601</v>
      </c>
      <c r="D278">
        <f t="shared" si="357"/>
        <v>-0.49999999999999989</v>
      </c>
      <c r="E278">
        <f t="shared" si="346"/>
        <v>-0.32802951449525358</v>
      </c>
      <c r="F278">
        <f t="shared" si="347"/>
        <v>0.37735479011138606</v>
      </c>
      <c r="G278">
        <f t="shared" si="358"/>
        <v>0.5</v>
      </c>
      <c r="H278">
        <f t="shared" si="348"/>
        <v>0.32802951449525353</v>
      </c>
      <c r="I278">
        <f t="shared" si="349"/>
        <v>-0.37735479011138601</v>
      </c>
      <c r="J278">
        <f t="shared" si="359"/>
        <v>0.49999999999999989</v>
      </c>
      <c r="K278">
        <f t="shared" si="350"/>
        <v>-0.32802951449525358</v>
      </c>
      <c r="L278">
        <f t="shared" si="351"/>
        <v>0.37735479011138606</v>
      </c>
      <c r="N278">
        <v>131</v>
      </c>
      <c r="O278">
        <f t="shared" si="352"/>
        <v>35.714341778573562</v>
      </c>
      <c r="P278">
        <f t="shared" si="353"/>
        <v>54.285658221426445</v>
      </c>
      <c r="R278">
        <f t="shared" si="360"/>
        <v>0.10911630845673415</v>
      </c>
      <c r="T278">
        <f t="shared" si="354"/>
        <v>-35.399951317731308</v>
      </c>
      <c r="V278">
        <f t="shared" si="355"/>
        <v>0</v>
      </c>
      <c r="Z278" s="120">
        <f t="shared" si="341"/>
        <v>0</v>
      </c>
      <c r="AA278" s="120">
        <f t="shared" si="341"/>
        <v>164.45</v>
      </c>
      <c r="AB278" s="119">
        <f t="shared" si="342"/>
        <v>0</v>
      </c>
      <c r="AC278" s="119">
        <f t="shared" si="342"/>
        <v>0</v>
      </c>
      <c r="AE278">
        <f t="shared" si="343"/>
        <v>164.45</v>
      </c>
    </row>
    <row r="279" spans="1:33">
      <c r="A279">
        <f t="shared" si="356"/>
        <v>0.5</v>
      </c>
      <c r="B279">
        <f t="shared" si="344"/>
        <v>-0.33456530317942906</v>
      </c>
      <c r="C279">
        <f t="shared" si="345"/>
        <v>0.37157241273869707</v>
      </c>
      <c r="D279">
        <f t="shared" si="357"/>
        <v>-0.49999999999999989</v>
      </c>
      <c r="E279">
        <f t="shared" si="346"/>
        <v>-0.33456530317942912</v>
      </c>
      <c r="F279">
        <f t="shared" si="347"/>
        <v>0.37157241273869712</v>
      </c>
      <c r="G279">
        <f t="shared" si="358"/>
        <v>0.5</v>
      </c>
      <c r="H279">
        <f t="shared" si="348"/>
        <v>0.33456530317942906</v>
      </c>
      <c r="I279">
        <f t="shared" si="349"/>
        <v>-0.37157241273869707</v>
      </c>
      <c r="J279">
        <f t="shared" si="359"/>
        <v>0.49999999999999989</v>
      </c>
      <c r="K279">
        <f t="shared" si="350"/>
        <v>-0.33456530317942912</v>
      </c>
      <c r="L279">
        <f t="shared" si="351"/>
        <v>0.37157241273869712</v>
      </c>
      <c r="N279">
        <v>132</v>
      </c>
      <c r="O279">
        <f t="shared" si="352"/>
        <v>35.596268632266927</v>
      </c>
      <c r="P279">
        <f t="shared" si="353"/>
        <v>54.403731367733073</v>
      </c>
      <c r="R279">
        <f t="shared" si="360"/>
        <v>0.11807314630662802</v>
      </c>
      <c r="T279">
        <f t="shared" si="354"/>
        <v>-35.28187817142468</v>
      </c>
      <c r="V279">
        <f t="shared" si="355"/>
        <v>0</v>
      </c>
      <c r="Z279" s="120">
        <f t="shared" si="341"/>
        <v>0</v>
      </c>
      <c r="AA279" s="120">
        <f t="shared" si="341"/>
        <v>160.44999999999999</v>
      </c>
      <c r="AB279" s="119">
        <f t="shared" si="342"/>
        <v>0</v>
      </c>
      <c r="AC279" s="119">
        <f t="shared" si="342"/>
        <v>0</v>
      </c>
      <c r="AE279">
        <f t="shared" si="343"/>
        <v>160.44999999999999</v>
      </c>
    </row>
    <row r="280" spans="1:33">
      <c r="A280">
        <f t="shared" si="356"/>
        <v>0.5</v>
      </c>
      <c r="B280">
        <f t="shared" si="344"/>
        <v>-0.34099918003124913</v>
      </c>
      <c r="C280">
        <f t="shared" si="345"/>
        <v>0.36567685080958523</v>
      </c>
      <c r="D280">
        <f t="shared" si="357"/>
        <v>-0.49999999999999989</v>
      </c>
      <c r="E280">
        <f t="shared" si="346"/>
        <v>-0.34099918003124918</v>
      </c>
      <c r="F280">
        <f t="shared" si="347"/>
        <v>0.36567685080958529</v>
      </c>
      <c r="G280">
        <f t="shared" si="358"/>
        <v>0.5</v>
      </c>
      <c r="H280">
        <f t="shared" si="348"/>
        <v>0.34099918003124913</v>
      </c>
      <c r="I280">
        <f t="shared" si="349"/>
        <v>-0.36567685080958523</v>
      </c>
      <c r="J280">
        <f t="shared" si="359"/>
        <v>0.49999999999999989</v>
      </c>
      <c r="K280">
        <f t="shared" si="350"/>
        <v>-0.34099918003124918</v>
      </c>
      <c r="L280">
        <f t="shared" si="351"/>
        <v>0.36567685080958529</v>
      </c>
      <c r="N280">
        <v>133</v>
      </c>
      <c r="O280">
        <f t="shared" si="352"/>
        <v>35.469429904276886</v>
      </c>
      <c r="P280">
        <f t="shared" si="353"/>
        <v>54.530570095723114</v>
      </c>
      <c r="R280">
        <f t="shared" si="360"/>
        <v>0.12683872799004092</v>
      </c>
      <c r="T280">
        <f t="shared" si="354"/>
        <v>-35.155039443434639</v>
      </c>
      <c r="V280">
        <f t="shared" si="355"/>
        <v>0</v>
      </c>
      <c r="Z280" s="120">
        <f>IFERROR(Z240-$F$2+180,0)</f>
        <v>0</v>
      </c>
      <c r="AA280" s="120">
        <f t="shared" ref="AA280" si="361">IFERROR(AA240-$F$2+180,0)</f>
        <v>157.75</v>
      </c>
      <c r="AB280" s="119">
        <f>IFERROR(AB240-$F$2,0)</f>
        <v>0</v>
      </c>
      <c r="AC280" s="119">
        <f t="shared" ref="AC280" si="362">IFERROR(AC240-$F$2,0)</f>
        <v>0</v>
      </c>
      <c r="AE280">
        <f t="shared" si="343"/>
        <v>157.75</v>
      </c>
    </row>
    <row r="281" spans="1:33">
      <c r="A281">
        <f t="shared" si="356"/>
        <v>0.5</v>
      </c>
      <c r="B281">
        <f t="shared" si="344"/>
        <v>-0.34732918522949863</v>
      </c>
      <c r="C281">
        <f t="shared" si="345"/>
        <v>0.35966990016932548</v>
      </c>
      <c r="D281">
        <f t="shared" si="357"/>
        <v>-0.49999999999999989</v>
      </c>
      <c r="E281">
        <f t="shared" si="346"/>
        <v>-0.34732918522949868</v>
      </c>
      <c r="F281">
        <f t="shared" si="347"/>
        <v>0.35966990016932554</v>
      </c>
      <c r="G281">
        <f t="shared" si="358"/>
        <v>0.5</v>
      </c>
      <c r="H281">
        <f t="shared" si="348"/>
        <v>0.34732918522949863</v>
      </c>
      <c r="I281">
        <f t="shared" si="349"/>
        <v>-0.35966990016932548</v>
      </c>
      <c r="J281">
        <f t="shared" si="359"/>
        <v>0.49999999999999989</v>
      </c>
      <c r="K281">
        <f t="shared" si="350"/>
        <v>-0.34732918522949868</v>
      </c>
      <c r="L281">
        <f t="shared" si="351"/>
        <v>0.35966990016932554</v>
      </c>
      <c r="N281">
        <v>134</v>
      </c>
      <c r="O281">
        <f t="shared" si="352"/>
        <v>35.334014224808534</v>
      </c>
      <c r="P281">
        <f t="shared" si="353"/>
        <v>54.665985775191466</v>
      </c>
      <c r="R281">
        <f t="shared" si="360"/>
        <v>0.13541567946835187</v>
      </c>
      <c r="T281">
        <f t="shared" si="354"/>
        <v>-35.019623763966287</v>
      </c>
      <c r="V281">
        <f t="shared" si="355"/>
        <v>0</v>
      </c>
      <c r="Z281" t="s">
        <v>162</v>
      </c>
    </row>
    <row r="282" spans="1:33">
      <c r="A282">
        <f t="shared" si="356"/>
        <v>0.5</v>
      </c>
      <c r="B282">
        <f t="shared" si="344"/>
        <v>-0.35355339059327368</v>
      </c>
      <c r="C282">
        <f t="shared" si="345"/>
        <v>0.35355339059327373</v>
      </c>
      <c r="D282">
        <f t="shared" si="357"/>
        <v>-0.49999999999999989</v>
      </c>
      <c r="E282">
        <f t="shared" si="346"/>
        <v>-0.35355339059327373</v>
      </c>
      <c r="F282">
        <f t="shared" si="347"/>
        <v>0.35355339059327379</v>
      </c>
      <c r="G282">
        <f t="shared" si="358"/>
        <v>0.5</v>
      </c>
      <c r="H282">
        <f t="shared" si="348"/>
        <v>0.35355339059327368</v>
      </c>
      <c r="I282">
        <f t="shared" si="349"/>
        <v>-0.35355339059327373</v>
      </c>
      <c r="J282">
        <f t="shared" si="359"/>
        <v>0.49999999999999989</v>
      </c>
      <c r="K282">
        <f t="shared" si="350"/>
        <v>-0.35355339059327373</v>
      </c>
      <c r="L282">
        <f t="shared" si="351"/>
        <v>0.35355339059327379</v>
      </c>
      <c r="N282">
        <v>135</v>
      </c>
      <c r="O282">
        <f t="shared" si="352"/>
        <v>35.190207853973291</v>
      </c>
      <c r="P282">
        <f t="shared" si="353"/>
        <v>54.809792146026716</v>
      </c>
      <c r="R282">
        <f t="shared" si="360"/>
        <v>0.14380637083525016</v>
      </c>
      <c r="T282">
        <f t="shared" si="354"/>
        <v>-34.875817393131037</v>
      </c>
      <c r="V282">
        <f t="shared" si="355"/>
        <v>0</v>
      </c>
      <c r="Z282" s="120">
        <f>IF(Z262=AE262,AF242,0)</f>
        <v>0</v>
      </c>
      <c r="AA282" s="120">
        <f>IF(AA262=AE262,AF242+90,0)</f>
        <v>0</v>
      </c>
      <c r="AB282" s="120">
        <f>IF(AB262=AE262,AF242,0)</f>
        <v>67.261215779118771</v>
      </c>
      <c r="AC282" s="120">
        <f>IF(AC262=AE262,AF242+90,0)</f>
        <v>0</v>
      </c>
      <c r="AE282">
        <f>SUM(Z282:AC282)</f>
        <v>67.261215779118771</v>
      </c>
      <c r="AG282">
        <f>ABS(AE282-C2)</f>
        <v>45.011215779118771</v>
      </c>
    </row>
    <row r="283" spans="1:33">
      <c r="A283">
        <f t="shared" si="356"/>
        <v>0.5</v>
      </c>
      <c r="B283">
        <f t="shared" si="344"/>
        <v>-0.35966990016932548</v>
      </c>
      <c r="C283">
        <f t="shared" si="345"/>
        <v>0.34732918522949852</v>
      </c>
      <c r="D283">
        <f t="shared" si="357"/>
        <v>-0.49999999999999989</v>
      </c>
      <c r="E283">
        <f t="shared" si="346"/>
        <v>-0.35966990016932554</v>
      </c>
      <c r="F283">
        <f t="shared" si="347"/>
        <v>0.34732918522949857</v>
      </c>
      <c r="G283">
        <f t="shared" si="358"/>
        <v>0.5</v>
      </c>
      <c r="H283">
        <f t="shared" si="348"/>
        <v>0.35966990016932548</v>
      </c>
      <c r="I283">
        <f t="shared" si="349"/>
        <v>-0.34732918522949852</v>
      </c>
      <c r="J283">
        <f t="shared" si="359"/>
        <v>0.49999999999999989</v>
      </c>
      <c r="K283">
        <f t="shared" si="350"/>
        <v>-0.35966990016932554</v>
      </c>
      <c r="L283">
        <f t="shared" si="351"/>
        <v>0.34732918522949857</v>
      </c>
      <c r="N283">
        <v>136</v>
      </c>
      <c r="O283">
        <f t="shared" si="352"/>
        <v>35.038194919213495</v>
      </c>
      <c r="P283">
        <f t="shared" si="353"/>
        <v>54.961805080786512</v>
      </c>
      <c r="R283">
        <f t="shared" si="360"/>
        <v>0.15201293475979583</v>
      </c>
      <c r="T283">
        <f t="shared" si="354"/>
        <v>-34.723804458371241</v>
      </c>
      <c r="V283">
        <f t="shared" si="355"/>
        <v>0</v>
      </c>
      <c r="Z283" s="120">
        <f t="shared" ref="Z283:Z300" si="363">IF(Z263=AE263,AF243,0)</f>
        <v>0</v>
      </c>
      <c r="AA283" s="120">
        <f t="shared" ref="AA283:AA300" si="364">IF(AA263=AE263,AF243+90,0)</f>
        <v>0</v>
      </c>
      <c r="AB283" s="120">
        <f t="shared" ref="AB283:AB300" si="365">IF(AB263=AE263,AF243,0)</f>
        <v>63.792261143053864</v>
      </c>
      <c r="AC283" s="120">
        <f t="shared" ref="AC283:AC300" si="366">IF(AC263=AE263,AF243+90,0)</f>
        <v>0</v>
      </c>
      <c r="AE283">
        <f t="shared" ref="AE283:AE300" si="367">SUM(Z283:AC283)</f>
        <v>63.792261143053864</v>
      </c>
      <c r="AG283">
        <f t="shared" ref="AG283:AG300" si="368">ABS(AE283-C3)</f>
        <v>37.942261143053869</v>
      </c>
    </row>
    <row r="284" spans="1:33">
      <c r="A284">
        <f t="shared" si="356"/>
        <v>0.5</v>
      </c>
      <c r="B284">
        <f t="shared" si="344"/>
        <v>-0.36567685080958517</v>
      </c>
      <c r="C284">
        <f t="shared" si="345"/>
        <v>0.34099918003124924</v>
      </c>
      <c r="D284">
        <f t="shared" si="357"/>
        <v>-0.49999999999999989</v>
      </c>
      <c r="E284">
        <f t="shared" si="346"/>
        <v>-0.36567685080958523</v>
      </c>
      <c r="F284">
        <f t="shared" si="347"/>
        <v>0.34099918003124929</v>
      </c>
      <c r="G284">
        <f t="shared" si="358"/>
        <v>0.5</v>
      </c>
      <c r="H284">
        <f t="shared" si="348"/>
        <v>0.36567685080958517</v>
      </c>
      <c r="I284">
        <f t="shared" si="349"/>
        <v>-0.34099918003124924</v>
      </c>
      <c r="J284">
        <f t="shared" si="359"/>
        <v>0.49999999999999989</v>
      </c>
      <c r="K284">
        <f t="shared" si="350"/>
        <v>-0.36567685080958523</v>
      </c>
      <c r="L284">
        <f t="shared" si="351"/>
        <v>0.34099918003124929</v>
      </c>
      <c r="N284">
        <v>137</v>
      </c>
      <c r="O284">
        <f t="shared" si="352"/>
        <v>34.878157633160356</v>
      </c>
      <c r="P284">
        <f t="shared" si="353"/>
        <v>55.121842366839644</v>
      </c>
      <c r="R284">
        <f t="shared" si="360"/>
        <v>0.16003728605313228</v>
      </c>
      <c r="T284">
        <f t="shared" si="354"/>
        <v>-34.563767172318109</v>
      </c>
      <c r="V284">
        <f t="shared" si="355"/>
        <v>0</v>
      </c>
      <c r="Z284" s="120">
        <f t="shared" si="363"/>
        <v>0</v>
      </c>
      <c r="AA284" s="120">
        <f t="shared" si="364"/>
        <v>0</v>
      </c>
      <c r="AB284" s="120">
        <f t="shared" si="365"/>
        <v>60.61780777269631</v>
      </c>
      <c r="AC284" s="120">
        <f t="shared" si="366"/>
        <v>0</v>
      </c>
      <c r="AE284">
        <f t="shared" si="367"/>
        <v>60.61780777269631</v>
      </c>
      <c r="AG284">
        <f t="shared" si="368"/>
        <v>31.467807772696332</v>
      </c>
    </row>
    <row r="285" spans="1:33">
      <c r="A285">
        <f t="shared" si="356"/>
        <v>0.5</v>
      </c>
      <c r="B285">
        <f t="shared" si="344"/>
        <v>-0.3715724127386969</v>
      </c>
      <c r="C285">
        <f t="shared" si="345"/>
        <v>0.33456530317942912</v>
      </c>
      <c r="D285">
        <f t="shared" si="357"/>
        <v>-0.49999999999999989</v>
      </c>
      <c r="E285">
        <f t="shared" si="346"/>
        <v>-0.37157241273869696</v>
      </c>
      <c r="F285">
        <f t="shared" si="347"/>
        <v>0.33456530317942917</v>
      </c>
      <c r="G285">
        <f t="shared" si="358"/>
        <v>0.5</v>
      </c>
      <c r="H285">
        <f t="shared" si="348"/>
        <v>0.3715724127386969</v>
      </c>
      <c r="I285">
        <f t="shared" si="349"/>
        <v>-0.33456530317942912</v>
      </c>
      <c r="J285">
        <f t="shared" si="359"/>
        <v>0.49999999999999989</v>
      </c>
      <c r="K285">
        <f t="shared" si="350"/>
        <v>-0.37157241273869696</v>
      </c>
      <c r="L285">
        <f t="shared" si="351"/>
        <v>0.33456530317942917</v>
      </c>
      <c r="N285">
        <v>138</v>
      </c>
      <c r="O285">
        <f t="shared" si="352"/>
        <v>34.710276490924834</v>
      </c>
      <c r="P285">
        <f t="shared" si="353"/>
        <v>55.289723509075166</v>
      </c>
      <c r="R285">
        <f t="shared" si="360"/>
        <v>0.16788114223552242</v>
      </c>
      <c r="T285">
        <f t="shared" si="354"/>
        <v>-34.395886030082586</v>
      </c>
      <c r="V285">
        <f t="shared" si="355"/>
        <v>0</v>
      </c>
      <c r="Z285" s="120">
        <f t="shared" si="363"/>
        <v>0</v>
      </c>
      <c r="AA285" s="120">
        <f t="shared" si="364"/>
        <v>0</v>
      </c>
      <c r="AB285" s="120">
        <f t="shared" si="365"/>
        <v>57.852178064933788</v>
      </c>
      <c r="AC285" s="120">
        <f t="shared" si="366"/>
        <v>0</v>
      </c>
      <c r="AE285">
        <f t="shared" si="367"/>
        <v>57.852178064933788</v>
      </c>
      <c r="AG285">
        <f t="shared" si="368"/>
        <v>25.202178064933811</v>
      </c>
    </row>
    <row r="286" spans="1:33">
      <c r="A286">
        <f t="shared" si="356"/>
        <v>0.5</v>
      </c>
      <c r="B286">
        <f t="shared" si="344"/>
        <v>-0.3773547901113859</v>
      </c>
      <c r="C286">
        <f t="shared" si="345"/>
        <v>0.32802951449525358</v>
      </c>
      <c r="D286">
        <f t="shared" si="357"/>
        <v>-0.49999999999999989</v>
      </c>
      <c r="E286">
        <f t="shared" si="346"/>
        <v>-0.37735479011138595</v>
      </c>
      <c r="F286">
        <f t="shared" si="347"/>
        <v>0.32802951449525364</v>
      </c>
      <c r="G286">
        <f t="shared" si="358"/>
        <v>0.5</v>
      </c>
      <c r="H286">
        <f t="shared" si="348"/>
        <v>0.3773547901113859</v>
      </c>
      <c r="I286">
        <f t="shared" si="349"/>
        <v>-0.32802951449525358</v>
      </c>
      <c r="J286">
        <f t="shared" si="359"/>
        <v>0.49999999999999989</v>
      </c>
      <c r="K286">
        <f t="shared" si="350"/>
        <v>-0.37735479011138595</v>
      </c>
      <c r="L286">
        <f t="shared" si="351"/>
        <v>0.32802951449525364</v>
      </c>
      <c r="N286">
        <v>139</v>
      </c>
      <c r="O286">
        <f t="shared" si="352"/>
        <v>34.534730445938919</v>
      </c>
      <c r="P286">
        <f t="shared" si="353"/>
        <v>55.465269554061081</v>
      </c>
      <c r="R286">
        <f t="shared" si="360"/>
        <v>0.17554604498591431</v>
      </c>
      <c r="T286">
        <f t="shared" si="354"/>
        <v>-34.220339985096672</v>
      </c>
      <c r="V286">
        <f t="shared" si="355"/>
        <v>0</v>
      </c>
      <c r="Z286" s="120">
        <f t="shared" si="363"/>
        <v>0</v>
      </c>
      <c r="AA286" s="120">
        <f t="shared" si="364"/>
        <v>0</v>
      </c>
      <c r="AB286" s="120">
        <f t="shared" si="365"/>
        <v>55.648302936420272</v>
      </c>
      <c r="AC286" s="120">
        <f t="shared" si="366"/>
        <v>0</v>
      </c>
      <c r="AE286">
        <f t="shared" si="367"/>
        <v>55.648302936420272</v>
      </c>
      <c r="AG286">
        <f t="shared" si="368"/>
        <v>21.098302936420289</v>
      </c>
    </row>
    <row r="287" spans="1:33">
      <c r="A287">
        <f t="shared" si="356"/>
        <v>0.5</v>
      </c>
      <c r="B287">
        <f t="shared" si="344"/>
        <v>-0.3830222215594889</v>
      </c>
      <c r="C287">
        <f t="shared" si="345"/>
        <v>0.32139380484326968</v>
      </c>
      <c r="D287">
        <f t="shared" si="357"/>
        <v>-0.49999999999999989</v>
      </c>
      <c r="E287">
        <f t="shared" si="346"/>
        <v>-0.38302222155948895</v>
      </c>
      <c r="F287">
        <f t="shared" si="347"/>
        <v>0.32139380484326974</v>
      </c>
      <c r="G287">
        <f t="shared" si="358"/>
        <v>0.5</v>
      </c>
      <c r="H287">
        <f t="shared" si="348"/>
        <v>0.3830222215594889</v>
      </c>
      <c r="I287">
        <f t="shared" si="349"/>
        <v>-0.32139380484326968</v>
      </c>
      <c r="J287">
        <f t="shared" si="359"/>
        <v>0.49999999999999989</v>
      </c>
      <c r="K287">
        <f t="shared" si="350"/>
        <v>-0.38302222155948895</v>
      </c>
      <c r="L287">
        <f t="shared" si="351"/>
        <v>0.32139380484326974</v>
      </c>
      <c r="N287">
        <v>140</v>
      </c>
      <c r="O287">
        <f t="shared" si="352"/>
        <v>34.351697063579728</v>
      </c>
      <c r="P287">
        <f t="shared" si="353"/>
        <v>55.648302936420272</v>
      </c>
      <c r="R287">
        <f t="shared" si="360"/>
        <v>0.18303338235919142</v>
      </c>
      <c r="T287">
        <f t="shared" si="354"/>
        <v>-34.03730660273748</v>
      </c>
      <c r="V287">
        <f t="shared" si="355"/>
        <v>0</v>
      </c>
      <c r="Z287" s="120">
        <f t="shared" si="363"/>
        <v>0</v>
      </c>
      <c r="AA287" s="120">
        <f t="shared" si="364"/>
        <v>0</v>
      </c>
      <c r="AB287" s="120">
        <f t="shared" si="365"/>
        <v>54.176541912969711</v>
      </c>
      <c r="AC287" s="120">
        <f t="shared" si="366"/>
        <v>0</v>
      </c>
      <c r="AE287">
        <f t="shared" si="367"/>
        <v>54.176541912969711</v>
      </c>
      <c r="AG287">
        <f t="shared" si="368"/>
        <v>17.826541912969716</v>
      </c>
    </row>
    <row r="288" spans="1:33">
      <c r="A288">
        <f t="shared" si="356"/>
        <v>0.5</v>
      </c>
      <c r="B288">
        <f t="shared" si="344"/>
        <v>-0.3885729807284854</v>
      </c>
      <c r="C288">
        <f t="shared" si="345"/>
        <v>0.31466019552491864</v>
      </c>
      <c r="D288">
        <f t="shared" si="357"/>
        <v>-0.49999999999999989</v>
      </c>
      <c r="E288">
        <f t="shared" si="346"/>
        <v>-0.38857298072848545</v>
      </c>
      <c r="F288">
        <f t="shared" si="347"/>
        <v>0.3146601955249187</v>
      </c>
      <c r="G288">
        <f t="shared" si="358"/>
        <v>0.5</v>
      </c>
      <c r="H288">
        <f t="shared" si="348"/>
        <v>0.3885729807284854</v>
      </c>
      <c r="I288">
        <f t="shared" si="349"/>
        <v>-0.31466019552491864</v>
      </c>
      <c r="J288">
        <f t="shared" si="359"/>
        <v>0.49999999999999989</v>
      </c>
      <c r="K288">
        <f t="shared" si="350"/>
        <v>-0.38857298072848545</v>
      </c>
      <c r="L288">
        <f t="shared" si="351"/>
        <v>0.3146601955249187</v>
      </c>
      <c r="N288">
        <v>141</v>
      </c>
      <c r="O288">
        <f t="shared" si="352"/>
        <v>34.161352651921113</v>
      </c>
      <c r="P288">
        <f t="shared" si="353"/>
        <v>55.838647348078879</v>
      </c>
      <c r="R288">
        <f t="shared" si="360"/>
        <v>0.19034441165860727</v>
      </c>
      <c r="T288">
        <f t="shared" si="354"/>
        <v>-33.846962191078873</v>
      </c>
      <c r="V288">
        <f t="shared" si="355"/>
        <v>0</v>
      </c>
      <c r="Z288" s="120">
        <f t="shared" si="363"/>
        <v>0</v>
      </c>
      <c r="AA288" s="120">
        <f t="shared" si="364"/>
        <v>0</v>
      </c>
      <c r="AB288" s="120">
        <f t="shared" si="365"/>
        <v>53.622547014891147</v>
      </c>
      <c r="AC288" s="120">
        <f t="shared" si="366"/>
        <v>0</v>
      </c>
      <c r="AE288">
        <f t="shared" si="367"/>
        <v>53.622547014891147</v>
      </c>
      <c r="AG288">
        <f t="shared" si="368"/>
        <v>17.572547014891164</v>
      </c>
    </row>
    <row r="289" spans="1:37">
      <c r="A289">
        <f t="shared" si="356"/>
        <v>0.5</v>
      </c>
      <c r="B289">
        <f t="shared" si="344"/>
        <v>-0.3940053768033609</v>
      </c>
      <c r="C289">
        <f t="shared" si="345"/>
        <v>0.30783073766282915</v>
      </c>
      <c r="D289">
        <f t="shared" si="357"/>
        <v>-0.49999999999999989</v>
      </c>
      <c r="E289">
        <f t="shared" si="346"/>
        <v>-0.39400537680336095</v>
      </c>
      <c r="F289">
        <f t="shared" si="347"/>
        <v>0.3078307376628292</v>
      </c>
      <c r="G289">
        <f t="shared" si="358"/>
        <v>0.5</v>
      </c>
      <c r="H289">
        <f t="shared" si="348"/>
        <v>0.3940053768033609</v>
      </c>
      <c r="I289">
        <f t="shared" si="349"/>
        <v>-0.30783073766282915</v>
      </c>
      <c r="J289">
        <f t="shared" si="359"/>
        <v>0.49999999999999989</v>
      </c>
      <c r="K289">
        <f t="shared" si="350"/>
        <v>-0.39400537680336095</v>
      </c>
      <c r="L289">
        <f t="shared" si="351"/>
        <v>0.3078307376628292</v>
      </c>
      <c r="N289">
        <v>142</v>
      </c>
      <c r="O289">
        <f t="shared" si="352"/>
        <v>33.963872369070813</v>
      </c>
      <c r="P289">
        <f t="shared" si="353"/>
        <v>56.036127630929187</v>
      </c>
      <c r="R289">
        <f t="shared" si="360"/>
        <v>0.19748028285030728</v>
      </c>
      <c r="T289">
        <f t="shared" si="354"/>
        <v>-33.649481908228566</v>
      </c>
      <c r="V289">
        <f t="shared" si="355"/>
        <v>0</v>
      </c>
      <c r="Z289" s="120">
        <f t="shared" si="363"/>
        <v>0</v>
      </c>
      <c r="AA289" s="120">
        <f t="shared" si="364"/>
        <v>0</v>
      </c>
      <c r="AB289" s="120">
        <f t="shared" si="365"/>
        <v>54.205969140373739</v>
      </c>
      <c r="AC289" s="120">
        <f t="shared" si="366"/>
        <v>0</v>
      </c>
      <c r="AE289">
        <f t="shared" si="367"/>
        <v>54.205969140373739</v>
      </c>
      <c r="AG289">
        <f t="shared" si="368"/>
        <v>18.75596914037375</v>
      </c>
    </row>
    <row r="290" spans="1:37">
      <c r="A290">
        <f t="shared" si="356"/>
        <v>0.5</v>
      </c>
      <c r="B290">
        <f t="shared" si="344"/>
        <v>-0.39931775502364641</v>
      </c>
      <c r="C290">
        <f t="shared" si="345"/>
        <v>0.30090751157602402</v>
      </c>
      <c r="D290">
        <f t="shared" si="357"/>
        <v>-0.49999999999999989</v>
      </c>
      <c r="E290">
        <f t="shared" si="346"/>
        <v>-0.39931775502364647</v>
      </c>
      <c r="F290">
        <f t="shared" si="347"/>
        <v>0.30090751157602408</v>
      </c>
      <c r="G290">
        <f t="shared" si="358"/>
        <v>0.5</v>
      </c>
      <c r="H290">
        <f t="shared" si="348"/>
        <v>0.39931775502364641</v>
      </c>
      <c r="I290">
        <f t="shared" si="349"/>
        <v>-0.30090751157602402</v>
      </c>
      <c r="J290">
        <f t="shared" si="359"/>
        <v>0.49999999999999989</v>
      </c>
      <c r="K290">
        <f t="shared" si="350"/>
        <v>-0.39931775502364647</v>
      </c>
      <c r="L290">
        <f t="shared" si="351"/>
        <v>0.30090751157602408</v>
      </c>
      <c r="N290">
        <v>143</v>
      </c>
      <c r="O290">
        <f t="shared" si="352"/>
        <v>33.759430306663546</v>
      </c>
      <c r="P290">
        <f t="shared" si="353"/>
        <v>56.240569693336454</v>
      </c>
      <c r="R290">
        <f t="shared" si="360"/>
        <v>0.20444206240726714</v>
      </c>
      <c r="T290">
        <f t="shared" si="354"/>
        <v>-33.445039845821299</v>
      </c>
      <c r="V290">
        <f t="shared" si="355"/>
        <v>0</v>
      </c>
      <c r="Z290" s="120">
        <f t="shared" si="363"/>
        <v>0</v>
      </c>
      <c r="AA290" s="120">
        <f t="shared" si="364"/>
        <v>0</v>
      </c>
      <c r="AB290" s="120">
        <f t="shared" si="365"/>
        <v>56.20801949513119</v>
      </c>
      <c r="AC290" s="120">
        <f t="shared" si="366"/>
        <v>0</v>
      </c>
      <c r="AE290">
        <f t="shared" si="367"/>
        <v>56.20801949513119</v>
      </c>
      <c r="AG290">
        <f t="shared" si="368"/>
        <v>22.558019495131212</v>
      </c>
    </row>
    <row r="291" spans="1:37">
      <c r="A291">
        <f t="shared" si="356"/>
        <v>0.5</v>
      </c>
      <c r="B291">
        <f t="shared" si="344"/>
        <v>-0.40450849718747356</v>
      </c>
      <c r="C291">
        <f t="shared" si="345"/>
        <v>0.29389262614623657</v>
      </c>
      <c r="D291">
        <f t="shared" si="357"/>
        <v>-0.49999999999999989</v>
      </c>
      <c r="E291">
        <f t="shared" si="346"/>
        <v>-0.40450849718747361</v>
      </c>
      <c r="F291">
        <f t="shared" si="347"/>
        <v>0.29389262614623662</v>
      </c>
      <c r="G291">
        <f t="shared" si="358"/>
        <v>0.5</v>
      </c>
      <c r="H291">
        <f t="shared" si="348"/>
        <v>0.40450849718747356</v>
      </c>
      <c r="I291">
        <f t="shared" si="349"/>
        <v>-0.29389262614623657</v>
      </c>
      <c r="J291">
        <f t="shared" si="359"/>
        <v>0.49999999999999989</v>
      </c>
      <c r="K291">
        <f t="shared" si="350"/>
        <v>-0.40450849718747361</v>
      </c>
      <c r="L291">
        <f t="shared" si="351"/>
        <v>0.29389262614623662</v>
      </c>
      <c r="N291">
        <v>144</v>
      </c>
      <c r="O291">
        <f t="shared" si="352"/>
        <v>33.548199549196404</v>
      </c>
      <c r="P291">
        <f t="shared" si="353"/>
        <v>56.451800450803596</v>
      </c>
      <c r="R291">
        <f t="shared" si="360"/>
        <v>0.21123075746714193</v>
      </c>
      <c r="T291">
        <f t="shared" si="354"/>
        <v>-33.233809088354157</v>
      </c>
      <c r="V291">
        <f t="shared" si="355"/>
        <v>0</v>
      </c>
      <c r="Z291" s="120">
        <f t="shared" si="363"/>
        <v>0</v>
      </c>
      <c r="AA291" s="120">
        <f t="shared" si="364"/>
        <v>0</v>
      </c>
      <c r="AB291" s="120">
        <f t="shared" si="365"/>
        <v>59.966249563587695</v>
      </c>
      <c r="AC291" s="120">
        <f t="shared" si="366"/>
        <v>0</v>
      </c>
      <c r="AE291">
        <f t="shared" si="367"/>
        <v>59.966249563587695</v>
      </c>
      <c r="AG291">
        <f t="shared" si="368"/>
        <v>29.916249563587712</v>
      </c>
    </row>
    <row r="292" spans="1:37">
      <c r="A292">
        <f t="shared" si="356"/>
        <v>0.5</v>
      </c>
      <c r="B292">
        <f t="shared" si="344"/>
        <v>-0.40957602214449584</v>
      </c>
      <c r="C292">
        <f t="shared" si="345"/>
        <v>0.28678821817552291</v>
      </c>
      <c r="D292">
        <f t="shared" si="357"/>
        <v>-0.49999999999999989</v>
      </c>
      <c r="E292">
        <f t="shared" si="346"/>
        <v>-0.40957602214449595</v>
      </c>
      <c r="F292">
        <f t="shared" si="347"/>
        <v>0.28678821817552297</v>
      </c>
      <c r="G292">
        <f t="shared" si="358"/>
        <v>0.5</v>
      </c>
      <c r="H292">
        <f t="shared" si="348"/>
        <v>0.40957602214449584</v>
      </c>
      <c r="I292">
        <f t="shared" si="349"/>
        <v>-0.28678821817552291</v>
      </c>
      <c r="J292">
        <f t="shared" si="359"/>
        <v>0.49999999999999989</v>
      </c>
      <c r="K292">
        <f t="shared" si="350"/>
        <v>-0.40957602214449595</v>
      </c>
      <c r="L292">
        <f t="shared" si="351"/>
        <v>0.28678821817552297</v>
      </c>
      <c r="N292">
        <v>145</v>
      </c>
      <c r="O292">
        <f t="shared" si="352"/>
        <v>33.330352209008623</v>
      </c>
      <c r="P292">
        <f t="shared" si="353"/>
        <v>56.66964779099137</v>
      </c>
      <c r="R292">
        <f t="shared" si="360"/>
        <v>0.21784734018777385</v>
      </c>
      <c r="T292">
        <f t="shared" si="354"/>
        <v>-33.015961748166383</v>
      </c>
      <c r="V292">
        <f t="shared" si="355"/>
        <v>0</v>
      </c>
      <c r="Z292" s="120">
        <f t="shared" si="363"/>
        <v>0</v>
      </c>
      <c r="AA292" s="120">
        <f t="shared" si="364"/>
        <v>0</v>
      </c>
      <c r="AB292" s="120">
        <f t="shared" si="365"/>
        <v>65.726758345437617</v>
      </c>
      <c r="AC292" s="120">
        <f t="shared" si="366"/>
        <v>0</v>
      </c>
      <c r="AE292">
        <f t="shared" si="367"/>
        <v>65.726758345437617</v>
      </c>
      <c r="AG292">
        <f t="shared" si="368"/>
        <v>41.476758345437617</v>
      </c>
    </row>
    <row r="293" spans="1:37">
      <c r="A293">
        <f t="shared" si="356"/>
        <v>0.5</v>
      </c>
      <c r="B293">
        <f t="shared" si="344"/>
        <v>-0.41451878627752076</v>
      </c>
      <c r="C293">
        <f t="shared" si="345"/>
        <v>0.2795964517353734</v>
      </c>
      <c r="D293">
        <f t="shared" si="357"/>
        <v>-0.49999999999999989</v>
      </c>
      <c r="E293">
        <f t="shared" si="346"/>
        <v>-0.41451878627752081</v>
      </c>
      <c r="F293">
        <f t="shared" si="347"/>
        <v>0.27959645173537345</v>
      </c>
      <c r="G293">
        <f t="shared" si="358"/>
        <v>0.5</v>
      </c>
      <c r="H293">
        <f t="shared" si="348"/>
        <v>0.41451878627752076</v>
      </c>
      <c r="I293">
        <f t="shared" si="349"/>
        <v>-0.2795964517353734</v>
      </c>
      <c r="J293">
        <f t="shared" si="359"/>
        <v>0.49999999999999989</v>
      </c>
      <c r="K293">
        <f t="shared" si="350"/>
        <v>-0.41451878627752081</v>
      </c>
      <c r="L293">
        <f t="shared" si="351"/>
        <v>0.27959645173537345</v>
      </c>
      <c r="N293">
        <v>146</v>
      </c>
      <c r="O293">
        <f t="shared" si="352"/>
        <v>33.106059436827586</v>
      </c>
      <c r="P293">
        <f t="shared" si="353"/>
        <v>56.893940563172414</v>
      </c>
      <c r="R293">
        <f t="shared" si="360"/>
        <v>0.2242927721810446</v>
      </c>
      <c r="T293">
        <f t="shared" si="354"/>
        <v>-32.791668975985338</v>
      </c>
      <c r="V293">
        <f t="shared" si="355"/>
        <v>0</v>
      </c>
      <c r="Z293" s="120">
        <f t="shared" si="363"/>
        <v>0</v>
      </c>
      <c r="AA293" s="120">
        <f t="shared" si="364"/>
        <v>0</v>
      </c>
      <c r="AB293" s="120">
        <f t="shared" si="365"/>
        <v>73.233138673853688</v>
      </c>
      <c r="AC293" s="120">
        <f t="shared" si="366"/>
        <v>0</v>
      </c>
      <c r="AE293">
        <f t="shared" si="367"/>
        <v>73.233138673853688</v>
      </c>
      <c r="AG293">
        <f t="shared" si="368"/>
        <v>56.483138673853688</v>
      </c>
    </row>
    <row r="294" spans="1:37">
      <c r="A294">
        <f t="shared" si="356"/>
        <v>0.5</v>
      </c>
      <c r="B294">
        <f t="shared" si="344"/>
        <v>-0.41933528397271186</v>
      </c>
      <c r="C294">
        <f t="shared" si="345"/>
        <v>0.2723195175075136</v>
      </c>
      <c r="D294">
        <f t="shared" si="357"/>
        <v>-0.49999999999999989</v>
      </c>
      <c r="E294">
        <f t="shared" si="346"/>
        <v>-0.41933528397271191</v>
      </c>
      <c r="F294">
        <f t="shared" si="347"/>
        <v>0.27231951750751365</v>
      </c>
      <c r="G294">
        <f t="shared" si="358"/>
        <v>0.5</v>
      </c>
      <c r="H294">
        <f t="shared" si="348"/>
        <v>0.41933528397271186</v>
      </c>
      <c r="I294">
        <f t="shared" si="349"/>
        <v>-0.2723195175075136</v>
      </c>
      <c r="J294">
        <f t="shared" si="359"/>
        <v>0.49999999999999989</v>
      </c>
      <c r="K294">
        <f t="shared" si="350"/>
        <v>-0.41933528397271191</v>
      </c>
      <c r="L294">
        <f t="shared" si="351"/>
        <v>0.27231951750751365</v>
      </c>
      <c r="N294">
        <v>147</v>
      </c>
      <c r="O294">
        <f t="shared" si="352"/>
        <v>32.875491407923391</v>
      </c>
      <c r="P294">
        <f t="shared" si="353"/>
        <v>57.124508592076609</v>
      </c>
      <c r="R294">
        <f t="shared" si="360"/>
        <v>0.23056802890419448</v>
      </c>
      <c r="T294">
        <f t="shared" si="354"/>
        <v>-32.561100947081144</v>
      </c>
      <c r="V294">
        <f t="shared" si="355"/>
        <v>0</v>
      </c>
      <c r="Z294" s="120">
        <f t="shared" si="363"/>
        <v>0</v>
      </c>
      <c r="AA294" s="120">
        <f t="shared" si="364"/>
        <v>0</v>
      </c>
      <c r="AB294" s="120">
        <f t="shared" si="365"/>
        <v>81.405574251446296</v>
      </c>
      <c r="AC294" s="120">
        <f t="shared" si="366"/>
        <v>0</v>
      </c>
      <c r="AE294">
        <f t="shared" si="367"/>
        <v>81.405574251446296</v>
      </c>
      <c r="AG294">
        <f t="shared" si="368"/>
        <v>72.655574251446296</v>
      </c>
    </row>
    <row r="295" spans="1:37">
      <c r="A295">
        <f t="shared" si="356"/>
        <v>0.5</v>
      </c>
      <c r="B295">
        <f t="shared" si="344"/>
        <v>-0.42402404807821287</v>
      </c>
      <c r="C295">
        <f t="shared" si="345"/>
        <v>0.26495963211660239</v>
      </c>
      <c r="D295">
        <f t="shared" si="357"/>
        <v>-0.49999999999999989</v>
      </c>
      <c r="E295">
        <f t="shared" si="346"/>
        <v>-0.42402404807821292</v>
      </c>
      <c r="F295">
        <f t="shared" si="347"/>
        <v>0.26495963211660245</v>
      </c>
      <c r="G295">
        <f t="shared" si="358"/>
        <v>0.5</v>
      </c>
      <c r="H295">
        <f t="shared" si="348"/>
        <v>0.42402404807821287</v>
      </c>
      <c r="I295">
        <f t="shared" si="349"/>
        <v>-0.26495963211660239</v>
      </c>
      <c r="J295">
        <f t="shared" si="359"/>
        <v>0.49999999999999989</v>
      </c>
      <c r="K295">
        <f t="shared" si="350"/>
        <v>-0.42402404807821292</v>
      </c>
      <c r="L295">
        <f t="shared" si="351"/>
        <v>0.26495963211660245</v>
      </c>
      <c r="N295">
        <v>148</v>
      </c>
      <c r="O295">
        <f t="shared" si="352"/>
        <v>32.638817284037387</v>
      </c>
      <c r="P295">
        <f t="shared" si="353"/>
        <v>57.361182715962613</v>
      </c>
      <c r="R295">
        <f t="shared" si="360"/>
        <v>0.23667412388600439</v>
      </c>
      <c r="T295">
        <f t="shared" si="354"/>
        <v>-32.324426823195139</v>
      </c>
      <c r="V295">
        <f t="shared" si="355"/>
        <v>0</v>
      </c>
      <c r="Z295" s="120">
        <f t="shared" si="363"/>
        <v>0</v>
      </c>
      <c r="AA295" s="120">
        <f t="shared" si="364"/>
        <v>0</v>
      </c>
      <c r="AB295" s="120">
        <f t="shared" si="365"/>
        <v>88.948072461565687</v>
      </c>
      <c r="AC295" s="120">
        <f t="shared" si="366"/>
        <v>0</v>
      </c>
      <c r="AE295">
        <f t="shared" si="367"/>
        <v>88.948072461565687</v>
      </c>
      <c r="AG295">
        <f t="shared" si="368"/>
        <v>87.198072461565687</v>
      </c>
    </row>
    <row r="296" spans="1:37">
      <c r="A296">
        <f t="shared" si="356"/>
        <v>0.5</v>
      </c>
      <c r="B296">
        <f t="shared" si="344"/>
        <v>-0.428583650351056</v>
      </c>
      <c r="C296">
        <f t="shared" si="345"/>
        <v>0.25751903745502713</v>
      </c>
      <c r="D296">
        <f t="shared" si="357"/>
        <v>-0.49999999999999989</v>
      </c>
      <c r="E296">
        <f t="shared" si="346"/>
        <v>-0.42858365035105611</v>
      </c>
      <c r="F296">
        <f t="shared" si="347"/>
        <v>0.25751903745502719</v>
      </c>
      <c r="G296">
        <f t="shared" si="358"/>
        <v>0.5</v>
      </c>
      <c r="H296">
        <f t="shared" si="348"/>
        <v>0.428583650351056</v>
      </c>
      <c r="I296">
        <f t="shared" si="349"/>
        <v>-0.25751903745502713</v>
      </c>
      <c r="J296">
        <f t="shared" si="359"/>
        <v>0.49999999999999989</v>
      </c>
      <c r="K296">
        <f t="shared" si="350"/>
        <v>-0.42858365035105611</v>
      </c>
      <c r="L296">
        <f t="shared" si="351"/>
        <v>0.25751903745502719</v>
      </c>
      <c r="N296">
        <v>149</v>
      </c>
      <c r="O296">
        <f t="shared" si="352"/>
        <v>32.396205151373586</v>
      </c>
      <c r="P296">
        <f t="shared" si="353"/>
        <v>57.603794848626421</v>
      </c>
      <c r="R296">
        <f t="shared" si="360"/>
        <v>0.24261213266380821</v>
      </c>
      <c r="T296">
        <f t="shared" si="354"/>
        <v>-32.081814690531331</v>
      </c>
      <c r="V296">
        <f t="shared" si="355"/>
        <v>0</v>
      </c>
      <c r="Z296" s="120">
        <f t="shared" si="363"/>
        <v>0</v>
      </c>
      <c r="AA296" s="120">
        <f t="shared" si="364"/>
        <v>95.279805395639897</v>
      </c>
      <c r="AB296" s="120">
        <f t="shared" si="365"/>
        <v>0</v>
      </c>
      <c r="AC296" s="120">
        <f t="shared" si="366"/>
        <v>0</v>
      </c>
      <c r="AE296">
        <f t="shared" si="367"/>
        <v>95.279805395639897</v>
      </c>
      <c r="AG296">
        <f t="shared" si="368"/>
        <v>79.170194604360091</v>
      </c>
    </row>
    <row r="297" spans="1:37">
      <c r="A297">
        <f t="shared" si="356"/>
        <v>0.5</v>
      </c>
      <c r="B297">
        <f t="shared" si="344"/>
        <v>-0.43301270189221924</v>
      </c>
      <c r="C297">
        <f t="shared" si="345"/>
        <v>0.24999999999999992</v>
      </c>
      <c r="D297">
        <f t="shared" si="357"/>
        <v>-0.49999999999999989</v>
      </c>
      <c r="E297">
        <f t="shared" si="346"/>
        <v>-0.4330127018922193</v>
      </c>
      <c r="F297">
        <f t="shared" si="347"/>
        <v>0.24999999999999994</v>
      </c>
      <c r="G297">
        <f t="shared" si="358"/>
        <v>0.5</v>
      </c>
      <c r="H297">
        <f t="shared" si="348"/>
        <v>0.43301270189221924</v>
      </c>
      <c r="I297">
        <f t="shared" si="349"/>
        <v>-0.24999999999999992</v>
      </c>
      <c r="J297">
        <f t="shared" si="359"/>
        <v>0.49999999999999989</v>
      </c>
      <c r="K297">
        <f t="shared" si="350"/>
        <v>-0.4330127018922193</v>
      </c>
      <c r="L297">
        <f t="shared" si="351"/>
        <v>0.24999999999999994</v>
      </c>
      <c r="N297">
        <v>150</v>
      </c>
      <c r="O297">
        <f t="shared" si="352"/>
        <v>32.147821935066212</v>
      </c>
      <c r="P297">
        <f t="shared" si="353"/>
        <v>57.852178064933774</v>
      </c>
      <c r="R297">
        <f t="shared" si="360"/>
        <v>0.24838321630735294</v>
      </c>
      <c r="T297">
        <f t="shared" si="354"/>
        <v>-31.833431474223978</v>
      </c>
      <c r="V297">
        <f t="shared" si="355"/>
        <v>0</v>
      </c>
      <c r="Z297" s="120">
        <f t="shared" si="363"/>
        <v>0</v>
      </c>
      <c r="AA297" s="120">
        <f t="shared" si="364"/>
        <v>100.51908562890556</v>
      </c>
      <c r="AB297" s="120">
        <f t="shared" si="365"/>
        <v>0</v>
      </c>
      <c r="AC297" s="120">
        <f t="shared" si="366"/>
        <v>0</v>
      </c>
      <c r="AE297">
        <f t="shared" si="367"/>
        <v>100.51908562890556</v>
      </c>
      <c r="AG297">
        <f t="shared" si="368"/>
        <v>68.730914371094443</v>
      </c>
    </row>
    <row r="298" spans="1:37">
      <c r="A298">
        <f t="shared" si="356"/>
        <v>0.5</v>
      </c>
      <c r="B298">
        <f t="shared" si="344"/>
        <v>-0.43730985356969776</v>
      </c>
      <c r="C298">
        <f t="shared" si="345"/>
        <v>0.24240481012316853</v>
      </c>
      <c r="D298">
        <f t="shared" si="357"/>
        <v>-0.49999999999999989</v>
      </c>
      <c r="E298">
        <f t="shared" si="346"/>
        <v>-0.43730985356969782</v>
      </c>
      <c r="F298">
        <f t="shared" si="347"/>
        <v>0.24240481012316856</v>
      </c>
      <c r="G298">
        <f t="shared" si="358"/>
        <v>0.5</v>
      </c>
      <c r="H298">
        <f t="shared" si="348"/>
        <v>0.43730985356969776</v>
      </c>
      <c r="I298">
        <f t="shared" si="349"/>
        <v>-0.24240481012316853</v>
      </c>
      <c r="J298">
        <f t="shared" si="359"/>
        <v>0.49999999999999989</v>
      </c>
      <c r="K298">
        <f t="shared" si="350"/>
        <v>-0.43730985356969782</v>
      </c>
      <c r="L298">
        <f t="shared" si="351"/>
        <v>0.24240481012316856</v>
      </c>
      <c r="N298">
        <v>151</v>
      </c>
      <c r="O298">
        <f t="shared" si="352"/>
        <v>31.893833290660414</v>
      </c>
      <c r="P298">
        <f t="shared" si="353"/>
        <v>58.106166709339597</v>
      </c>
      <c r="R298">
        <f t="shared" si="360"/>
        <v>0.25398864440582258</v>
      </c>
      <c r="T298">
        <f t="shared" si="354"/>
        <v>-31.579442829818156</v>
      </c>
      <c r="V298">
        <f t="shared" si="355"/>
        <v>0</v>
      </c>
      <c r="Z298" s="120">
        <f t="shared" si="363"/>
        <v>0</v>
      </c>
      <c r="AA298" s="120">
        <f t="shared" si="364"/>
        <v>105.00380115300493</v>
      </c>
      <c r="AB298" s="120">
        <f t="shared" si="365"/>
        <v>0</v>
      </c>
      <c r="AC298" s="120">
        <f t="shared" si="366"/>
        <v>0</v>
      </c>
      <c r="AE298">
        <f t="shared" si="367"/>
        <v>105.00380115300493</v>
      </c>
      <c r="AG298">
        <f t="shared" si="368"/>
        <v>59.44619884699506</v>
      </c>
    </row>
    <row r="299" spans="1:37">
      <c r="A299">
        <f t="shared" si="356"/>
        <v>0.5</v>
      </c>
      <c r="B299">
        <f t="shared" si="344"/>
        <v>-0.44147379642946338</v>
      </c>
      <c r="C299">
        <f t="shared" si="345"/>
        <v>0.23473578139294529</v>
      </c>
      <c r="D299">
        <f t="shared" si="357"/>
        <v>-0.49999999999999989</v>
      </c>
      <c r="E299">
        <f t="shared" si="346"/>
        <v>-0.44147379642946344</v>
      </c>
      <c r="F299">
        <f t="shared" si="347"/>
        <v>0.23473578139294535</v>
      </c>
      <c r="G299">
        <f t="shared" si="358"/>
        <v>0.5</v>
      </c>
      <c r="H299">
        <f t="shared" si="348"/>
        <v>0.44147379642946338</v>
      </c>
      <c r="I299">
        <f t="shared" si="349"/>
        <v>-0.23473578139294529</v>
      </c>
      <c r="J299">
        <f t="shared" si="359"/>
        <v>0.49999999999999989</v>
      </c>
      <c r="K299">
        <f t="shared" si="350"/>
        <v>-0.44147379642946344</v>
      </c>
      <c r="L299">
        <f t="shared" si="351"/>
        <v>0.23473578139294535</v>
      </c>
      <c r="N299">
        <v>152</v>
      </c>
      <c r="O299">
        <f t="shared" si="352"/>
        <v>31.634403473264168</v>
      </c>
      <c r="P299">
        <f t="shared" si="353"/>
        <v>58.365596526735835</v>
      </c>
      <c r="R299">
        <f t="shared" si="360"/>
        <v>0.2594298173962386</v>
      </c>
      <c r="T299">
        <f t="shared" si="354"/>
        <v>-31.320013012421917</v>
      </c>
      <c r="V299">
        <f t="shared" si="355"/>
        <v>0</v>
      </c>
      <c r="Z299" s="120">
        <f t="shared" si="363"/>
        <v>0</v>
      </c>
      <c r="AA299" s="120">
        <f t="shared" si="364"/>
        <v>109.021080703883</v>
      </c>
      <c r="AB299" s="120">
        <f t="shared" si="365"/>
        <v>0</v>
      </c>
      <c r="AC299" s="120">
        <f t="shared" si="366"/>
        <v>0</v>
      </c>
      <c r="AE299">
        <f t="shared" si="367"/>
        <v>109.021080703883</v>
      </c>
      <c r="AG299">
        <f t="shared" si="368"/>
        <v>51.428919296116987</v>
      </c>
    </row>
    <row r="300" spans="1:37">
      <c r="A300">
        <f t="shared" si="356"/>
        <v>0.5</v>
      </c>
      <c r="B300">
        <f t="shared" si="344"/>
        <v>-0.44550326209418384</v>
      </c>
      <c r="C300">
        <f t="shared" si="345"/>
        <v>0.2269952498697734</v>
      </c>
      <c r="D300">
        <f t="shared" si="357"/>
        <v>-0.49999999999999989</v>
      </c>
      <c r="E300">
        <f t="shared" si="346"/>
        <v>-0.44550326209418389</v>
      </c>
      <c r="F300">
        <f t="shared" si="347"/>
        <v>0.22699524986977343</v>
      </c>
      <c r="G300">
        <f t="shared" si="358"/>
        <v>0.5</v>
      </c>
      <c r="H300">
        <f t="shared" si="348"/>
        <v>0.44550326209418384</v>
      </c>
      <c r="I300">
        <f t="shared" si="349"/>
        <v>-0.2269952498697734</v>
      </c>
      <c r="J300">
        <f t="shared" si="359"/>
        <v>0.49999999999999989</v>
      </c>
      <c r="K300">
        <f t="shared" si="350"/>
        <v>-0.44550326209418389</v>
      </c>
      <c r="L300">
        <f t="shared" si="351"/>
        <v>0.22699524986977343</v>
      </c>
      <c r="N300">
        <v>153</v>
      </c>
      <c r="O300">
        <f t="shared" si="352"/>
        <v>31.369695185149677</v>
      </c>
      <c r="P300">
        <f t="shared" si="353"/>
        <v>58.630304814850319</v>
      </c>
      <c r="R300">
        <f t="shared" si="360"/>
        <v>0.26470828811448399</v>
      </c>
      <c r="T300">
        <f t="shared" si="354"/>
        <v>-31.055304724307433</v>
      </c>
      <c r="V300">
        <f t="shared" si="355"/>
        <v>0</v>
      </c>
      <c r="Z300" s="120">
        <f t="shared" si="363"/>
        <v>0</v>
      </c>
      <c r="AA300" s="120">
        <f t="shared" si="364"/>
        <v>112.73878385791372</v>
      </c>
      <c r="AB300" s="120">
        <f t="shared" si="365"/>
        <v>0</v>
      </c>
      <c r="AC300" s="120">
        <f t="shared" si="366"/>
        <v>0</v>
      </c>
      <c r="AE300">
        <f t="shared" si="367"/>
        <v>112.73878385791372</v>
      </c>
      <c r="AG300">
        <f t="shared" si="368"/>
        <v>45.011216142086283</v>
      </c>
    </row>
    <row r="301" spans="1:37">
      <c r="A301">
        <f t="shared" si="356"/>
        <v>0.5</v>
      </c>
      <c r="B301">
        <f t="shared" si="344"/>
        <v>-0.44939702314958346</v>
      </c>
      <c r="C301">
        <f t="shared" si="345"/>
        <v>0.21918557339453862</v>
      </c>
      <c r="D301">
        <f t="shared" si="357"/>
        <v>-0.49999999999999989</v>
      </c>
      <c r="E301">
        <f t="shared" si="346"/>
        <v>-0.44939702314958352</v>
      </c>
      <c r="F301">
        <f t="shared" si="347"/>
        <v>0.21918557339453865</v>
      </c>
      <c r="G301">
        <f t="shared" si="358"/>
        <v>0.5</v>
      </c>
      <c r="H301">
        <f t="shared" si="348"/>
        <v>0.44939702314958346</v>
      </c>
      <c r="I301">
        <f t="shared" si="349"/>
        <v>-0.21918557339453862</v>
      </c>
      <c r="J301">
        <f t="shared" si="359"/>
        <v>0.49999999999999989</v>
      </c>
      <c r="K301">
        <f t="shared" si="350"/>
        <v>-0.44939702314958352</v>
      </c>
      <c r="L301">
        <f t="shared" si="351"/>
        <v>0.21918557339453865</v>
      </c>
      <c r="N301">
        <v>154</v>
      </c>
      <c r="O301">
        <f t="shared" si="352"/>
        <v>31.099869402695337</v>
      </c>
      <c r="P301">
        <f t="shared" si="353"/>
        <v>58.900130597304674</v>
      </c>
      <c r="R301">
        <f t="shared" si="360"/>
        <v>0.26982578245435462</v>
      </c>
      <c r="T301">
        <f t="shared" si="354"/>
        <v>-30.785478941853079</v>
      </c>
      <c r="V301">
        <f t="shared" si="355"/>
        <v>0</v>
      </c>
      <c r="Z301" s="16" t="s">
        <v>236</v>
      </c>
      <c r="AA301" s="16"/>
      <c r="AB301" s="16"/>
      <c r="AC301" s="16"/>
    </row>
    <row r="302" spans="1:37">
      <c r="A302">
        <f t="shared" si="356"/>
        <v>0.5</v>
      </c>
      <c r="B302">
        <f t="shared" si="344"/>
        <v>-0.45315389351832486</v>
      </c>
      <c r="C302">
        <f t="shared" si="345"/>
        <v>0.21130913087034969</v>
      </c>
      <c r="D302">
        <f t="shared" si="357"/>
        <v>-0.49999999999999989</v>
      </c>
      <c r="E302">
        <f t="shared" si="346"/>
        <v>-0.45315389351832491</v>
      </c>
      <c r="F302">
        <f t="shared" si="347"/>
        <v>0.21130913087034975</v>
      </c>
      <c r="G302">
        <f t="shared" si="358"/>
        <v>0.5</v>
      </c>
      <c r="H302">
        <f t="shared" si="348"/>
        <v>0.45315389351832486</v>
      </c>
      <c r="I302">
        <f t="shared" si="349"/>
        <v>-0.21130913087034969</v>
      </c>
      <c r="J302">
        <f t="shared" si="359"/>
        <v>0.49999999999999989</v>
      </c>
      <c r="K302">
        <f t="shared" si="350"/>
        <v>-0.45315389351832491</v>
      </c>
      <c r="L302">
        <f t="shared" si="351"/>
        <v>0.21130913087034975</v>
      </c>
      <c r="N302">
        <v>155</v>
      </c>
      <c r="O302">
        <f t="shared" si="352"/>
        <v>30.825085183669568</v>
      </c>
      <c r="P302">
        <f t="shared" si="353"/>
        <v>59.174914816330435</v>
      </c>
      <c r="R302">
        <f t="shared" si="360"/>
        <v>0.27478421902576144</v>
      </c>
      <c r="T302">
        <f t="shared" si="354"/>
        <v>-30.510694722827317</v>
      </c>
      <c r="V302">
        <f t="shared" si="355"/>
        <v>0</v>
      </c>
      <c r="Z302" s="120">
        <f>IF(Z262=AE262,90-AF242,0)</f>
        <v>0</v>
      </c>
      <c r="AA302" s="120">
        <f>IF(AA262=AE262,90-AF242+90,0)</f>
        <v>0</v>
      </c>
      <c r="AB302" s="120">
        <f>IF(AB262=AE262,90-AF242,0)</f>
        <v>22.738784220881229</v>
      </c>
      <c r="AC302" s="120">
        <f>IF(AC262=AE262,90-AF242+90,0)</f>
        <v>0</v>
      </c>
      <c r="AE302">
        <f>SUM(Z302:AC302)</f>
        <v>22.738784220881229</v>
      </c>
      <c r="AG302">
        <f>ABS(AE302-C2)</f>
        <v>0.48878422088122875</v>
      </c>
      <c r="AI302">
        <f>IF(SUM($AG$302:$AG$320)&lt;SUM($AG$282:$AG$300),AE302,AE282)</f>
        <v>22.738784220881229</v>
      </c>
      <c r="AK302">
        <f>IF($K$13="CCW",AI302,AG181)</f>
        <v>22.738784220881229</v>
      </c>
    </row>
    <row r="303" spans="1:37">
      <c r="A303">
        <f t="shared" si="356"/>
        <v>0.5</v>
      </c>
      <c r="B303">
        <f t="shared" si="344"/>
        <v>-0.45677272882130027</v>
      </c>
      <c r="C303">
        <f t="shared" si="345"/>
        <v>0.20336832153790016</v>
      </c>
      <c r="D303">
        <f t="shared" si="357"/>
        <v>-0.49999999999999989</v>
      </c>
      <c r="E303">
        <f t="shared" si="346"/>
        <v>-0.45677272882130038</v>
      </c>
      <c r="F303">
        <f t="shared" si="347"/>
        <v>0.20336832153790019</v>
      </c>
      <c r="G303">
        <f t="shared" si="358"/>
        <v>0.5</v>
      </c>
      <c r="H303">
        <f t="shared" si="348"/>
        <v>0.45677272882130027</v>
      </c>
      <c r="I303">
        <f t="shared" si="349"/>
        <v>-0.20336832153790016</v>
      </c>
      <c r="J303">
        <f t="shared" si="359"/>
        <v>0.49999999999999989</v>
      </c>
      <c r="K303">
        <f t="shared" si="350"/>
        <v>-0.45677272882130038</v>
      </c>
      <c r="L303">
        <f t="shared" si="351"/>
        <v>0.20336832153790019</v>
      </c>
      <c r="N303">
        <v>156</v>
      </c>
      <c r="O303">
        <f t="shared" si="352"/>
        <v>30.545499455958808</v>
      </c>
      <c r="P303">
        <f t="shared" si="353"/>
        <v>59.454500544041196</v>
      </c>
      <c r="R303">
        <f t="shared" si="360"/>
        <v>0.27958572771076007</v>
      </c>
      <c r="T303">
        <f t="shared" si="354"/>
        <v>-30.231108995116557</v>
      </c>
      <c r="V303">
        <f t="shared" si="355"/>
        <v>0</v>
      </c>
      <c r="Z303" s="120">
        <f t="shared" ref="Z303:Z320" si="369">IF(Z263=AE263,90-AF243,0)</f>
        <v>0</v>
      </c>
      <c r="AA303" s="120">
        <f t="shared" ref="AA303:AA320" si="370">IF(AA263=AE263,90-AF243+90,0)</f>
        <v>0</v>
      </c>
      <c r="AB303" s="120">
        <f t="shared" ref="AB303:AB320" si="371">IF(AB263=AE263,90-AF243,0)</f>
        <v>26.207738856946136</v>
      </c>
      <c r="AC303" s="120">
        <f t="shared" ref="AC303:AC320" si="372">IF(AC263=AE263,90-AF243+90,0)</f>
        <v>0</v>
      </c>
      <c r="AE303">
        <f t="shared" ref="AE303:AE320" si="373">SUM(Z303:AC303)</f>
        <v>26.207738856946136</v>
      </c>
      <c r="AG303">
        <f t="shared" ref="AG303:AG320" si="374">ABS(AE303-C3)</f>
        <v>0.35773885694614194</v>
      </c>
      <c r="AI303">
        <f t="shared" ref="AI303:AI320" si="375">IF(SUM($AG$302:$AG$320)&lt;SUM($AG$282:$AG$300),AE303,AE283)</f>
        <v>26.207738856946136</v>
      </c>
      <c r="AK303">
        <f t="shared" ref="AK303:AK320" si="376">IF($K$13="CCW",AI303,AG182)</f>
        <v>26.207738856946136</v>
      </c>
    </row>
    <row r="304" spans="1:37">
      <c r="A304">
        <f t="shared" si="356"/>
        <v>0.5</v>
      </c>
      <c r="B304">
        <f t="shared" si="344"/>
        <v>-0.46025242672622013</v>
      </c>
      <c r="C304">
        <f t="shared" si="345"/>
        <v>0.19536556424463686</v>
      </c>
      <c r="D304">
        <f t="shared" si="357"/>
        <v>-0.49999999999999989</v>
      </c>
      <c r="E304">
        <f t="shared" si="346"/>
        <v>-0.46025242672622019</v>
      </c>
      <c r="F304">
        <f t="shared" si="347"/>
        <v>0.19536556424463689</v>
      </c>
      <c r="G304">
        <f t="shared" si="358"/>
        <v>0.5</v>
      </c>
      <c r="H304">
        <f t="shared" si="348"/>
        <v>0.46025242672622013</v>
      </c>
      <c r="I304">
        <f t="shared" si="349"/>
        <v>-0.19536556424463686</v>
      </c>
      <c r="J304">
        <f t="shared" si="359"/>
        <v>0.49999999999999989</v>
      </c>
      <c r="K304">
        <f t="shared" si="350"/>
        <v>-0.46025242672622019</v>
      </c>
      <c r="L304">
        <f t="shared" si="351"/>
        <v>0.19536556424463689</v>
      </c>
      <c r="N304">
        <v>157</v>
      </c>
      <c r="O304">
        <f t="shared" si="352"/>
        <v>30.261266788935092</v>
      </c>
      <c r="P304">
        <f t="shared" si="353"/>
        <v>59.738733211064904</v>
      </c>
      <c r="R304">
        <f t="shared" si="360"/>
        <v>0.28423266702370853</v>
      </c>
      <c r="T304">
        <f t="shared" si="354"/>
        <v>-29.946876328092848</v>
      </c>
      <c r="V304">
        <f t="shared" si="355"/>
        <v>0</v>
      </c>
      <c r="Z304" s="120">
        <f t="shared" si="369"/>
        <v>0</v>
      </c>
      <c r="AA304" s="120">
        <f t="shared" si="370"/>
        <v>0</v>
      </c>
      <c r="AB304" s="120">
        <f t="shared" si="371"/>
        <v>29.38219222730369</v>
      </c>
      <c r="AC304" s="120">
        <f t="shared" si="372"/>
        <v>0</v>
      </c>
      <c r="AE304">
        <f t="shared" si="373"/>
        <v>29.38219222730369</v>
      </c>
      <c r="AG304">
        <f t="shared" si="374"/>
        <v>0.23219222730371314</v>
      </c>
      <c r="AI304">
        <f t="shared" si="375"/>
        <v>29.38219222730369</v>
      </c>
      <c r="AK304">
        <f t="shared" si="376"/>
        <v>29.38219222730369</v>
      </c>
    </row>
    <row r="305" spans="1:37">
      <c r="A305">
        <f t="shared" si="356"/>
        <v>0.5</v>
      </c>
      <c r="B305">
        <f t="shared" si="344"/>
        <v>-0.4635919272833936</v>
      </c>
      <c r="C305">
        <f t="shared" si="345"/>
        <v>0.18730329670795606</v>
      </c>
      <c r="D305">
        <f t="shared" si="357"/>
        <v>-0.49999999999999989</v>
      </c>
      <c r="E305">
        <f t="shared" si="346"/>
        <v>-0.46359192728339366</v>
      </c>
      <c r="F305">
        <f t="shared" si="347"/>
        <v>0.18730329670795609</v>
      </c>
      <c r="G305">
        <f t="shared" si="358"/>
        <v>0.5</v>
      </c>
      <c r="H305">
        <f t="shared" si="348"/>
        <v>0.4635919272833936</v>
      </c>
      <c r="I305">
        <f t="shared" si="349"/>
        <v>-0.18730329670795606</v>
      </c>
      <c r="J305">
        <f t="shared" si="359"/>
        <v>0.49999999999999989</v>
      </c>
      <c r="K305">
        <f t="shared" si="350"/>
        <v>-0.46359192728339366</v>
      </c>
      <c r="L305">
        <f t="shared" si="351"/>
        <v>0.18730329670795609</v>
      </c>
      <c r="N305">
        <v>158</v>
      </c>
      <c r="O305">
        <f t="shared" si="352"/>
        <v>29.972539148742438</v>
      </c>
      <c r="P305">
        <f t="shared" si="353"/>
        <v>60.027460851257558</v>
      </c>
      <c r="R305">
        <f t="shared" si="360"/>
        <v>0.28872764019265418</v>
      </c>
      <c r="T305">
        <f t="shared" si="354"/>
        <v>-29.658148687900194</v>
      </c>
      <c r="V305">
        <f t="shared" si="355"/>
        <v>0</v>
      </c>
      <c r="Z305" s="120">
        <f t="shared" si="369"/>
        <v>0</v>
      </c>
      <c r="AA305" s="120">
        <f t="shared" si="370"/>
        <v>0</v>
      </c>
      <c r="AB305" s="120">
        <f t="shared" si="371"/>
        <v>32.147821935066212</v>
      </c>
      <c r="AC305" s="120">
        <f t="shared" si="372"/>
        <v>0</v>
      </c>
      <c r="AE305">
        <f t="shared" si="373"/>
        <v>32.147821935066212</v>
      </c>
      <c r="AG305">
        <f t="shared" si="374"/>
        <v>0.50217806493376571</v>
      </c>
      <c r="AI305">
        <f t="shared" si="375"/>
        <v>32.147821935066212</v>
      </c>
      <c r="AK305">
        <f t="shared" si="376"/>
        <v>32.147821935066212</v>
      </c>
    </row>
    <row r="306" spans="1:37">
      <c r="A306">
        <f t="shared" si="356"/>
        <v>0.5</v>
      </c>
      <c r="B306">
        <f t="shared" si="344"/>
        <v>-0.46679021324860076</v>
      </c>
      <c r="C306">
        <f t="shared" si="345"/>
        <v>0.17918397477265008</v>
      </c>
      <c r="D306">
        <f t="shared" si="357"/>
        <v>-0.49999999999999989</v>
      </c>
      <c r="E306">
        <f t="shared" si="346"/>
        <v>-0.46679021324860082</v>
      </c>
      <c r="F306">
        <f t="shared" si="347"/>
        <v>0.17918397477265011</v>
      </c>
      <c r="G306">
        <f t="shared" si="358"/>
        <v>0.5</v>
      </c>
      <c r="H306">
        <f t="shared" si="348"/>
        <v>0.46679021324860076</v>
      </c>
      <c r="I306">
        <f t="shared" si="349"/>
        <v>-0.17918397477265008</v>
      </c>
      <c r="J306">
        <f t="shared" si="359"/>
        <v>0.49999999999999989</v>
      </c>
      <c r="K306">
        <f t="shared" si="350"/>
        <v>-0.46679021324860082</v>
      </c>
      <c r="L306">
        <f t="shared" si="351"/>
        <v>0.17918397477265011</v>
      </c>
      <c r="N306">
        <v>159</v>
      </c>
      <c r="O306">
        <f t="shared" si="352"/>
        <v>29.679465638852875</v>
      </c>
      <c r="P306">
        <f t="shared" si="353"/>
        <v>60.320534361147125</v>
      </c>
      <c r="R306">
        <f t="shared" si="360"/>
        <v>0.29307350988956671</v>
      </c>
      <c r="T306">
        <f t="shared" si="354"/>
        <v>-29.365075178010628</v>
      </c>
      <c r="V306">
        <f t="shared" si="355"/>
        <v>0</v>
      </c>
      <c r="Z306" s="120">
        <f t="shared" si="369"/>
        <v>0</v>
      </c>
      <c r="AA306" s="120">
        <f t="shared" si="370"/>
        <v>0</v>
      </c>
      <c r="AB306" s="120">
        <f t="shared" si="371"/>
        <v>34.351697063579728</v>
      </c>
      <c r="AC306" s="120">
        <f t="shared" si="372"/>
        <v>0</v>
      </c>
      <c r="AE306">
        <f t="shared" si="373"/>
        <v>34.351697063579728</v>
      </c>
      <c r="AG306">
        <f t="shared" si="374"/>
        <v>0.19830293642025509</v>
      </c>
      <c r="AI306">
        <f t="shared" si="375"/>
        <v>34.351697063579728</v>
      </c>
      <c r="AK306">
        <f t="shared" si="376"/>
        <v>34.351697063579728</v>
      </c>
    </row>
    <row r="307" spans="1:37">
      <c r="A307">
        <f t="shared" si="356"/>
        <v>0.5</v>
      </c>
      <c r="B307">
        <f t="shared" ref="B307:B327" si="377">((1/(SQRT(2)))*(COS(RADIANS(N307))))*(SIN(RADIANS(45)))</f>
        <v>-0.46984631039295405</v>
      </c>
      <c r="C307">
        <f t="shared" ref="C307:C327" si="378">((1/(SQRT(2)))*(SIN(RADIANS(N307))))*(SIN(RADIANS(45)))</f>
        <v>0.17101007166283441</v>
      </c>
      <c r="D307">
        <f t="shared" si="357"/>
        <v>-0.49999999999999989</v>
      </c>
      <c r="E307">
        <f t="shared" ref="E307:E327" si="379">((1/(SQRT(2)))*(COS(RADIANS(N307))))*(COS(RADIANS(45)))</f>
        <v>-0.4698463103929541</v>
      </c>
      <c r="F307">
        <f t="shared" ref="F307:F327" si="380">(((1/(SQRT(2)))*(SIN(RADIANS(N307))))*(COS(RADIANS(45))))</f>
        <v>0.17101007166283444</v>
      </c>
      <c r="G307">
        <f t="shared" si="358"/>
        <v>0.5</v>
      </c>
      <c r="H307">
        <f t="shared" ref="H307:H327" si="381">((1/(SQRT(2)))*(COS(RADIANS(N307))))*(SIN(RADIANS(-45)))</f>
        <v>0.46984631039295405</v>
      </c>
      <c r="I307">
        <f t="shared" ref="I307:I327" si="382">((1/(SQRT(2)))*(SIN(RADIANS(N307))))*(SIN(RADIANS(-45)))</f>
        <v>-0.17101007166283441</v>
      </c>
      <c r="J307">
        <f t="shared" si="359"/>
        <v>0.49999999999999989</v>
      </c>
      <c r="K307">
        <f t="shared" ref="K307:K327" si="383">((1/(SQRT(2)))*(COS(RADIANS(N307))))*(COS(RADIANS(-45)))</f>
        <v>-0.4698463103929541</v>
      </c>
      <c r="L307">
        <f t="shared" ref="L307:L327" si="384">(((1/(SQRT(2)))*(SIN(RADIANS(N307))))*(COS(RADIANS(-45))))</f>
        <v>0.17101007166283444</v>
      </c>
      <c r="N307">
        <v>160</v>
      </c>
      <c r="O307">
        <f t="shared" ref="O307:O327" si="385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-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29.38219222730369</v>
      </c>
      <c r="P307">
        <f t="shared" ref="P307:P327" si="386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60.61780777269631</v>
      </c>
      <c r="R307">
        <f t="shared" si="360"/>
        <v>0.29727341154918463</v>
      </c>
      <c r="T307">
        <f t="shared" ref="T307:T326" si="387">(P307-$V$330)</f>
        <v>-29.067801766461443</v>
      </c>
      <c r="V307">
        <f>IF(T307=0,N307,0)</f>
        <v>0</v>
      </c>
      <c r="Z307" s="120">
        <f t="shared" si="369"/>
        <v>0</v>
      </c>
      <c r="AA307" s="120">
        <f t="shared" si="370"/>
        <v>0</v>
      </c>
      <c r="AB307" s="120">
        <f t="shared" si="371"/>
        <v>35.823458087030289</v>
      </c>
      <c r="AC307" s="120">
        <f t="shared" si="372"/>
        <v>0</v>
      </c>
      <c r="AE307">
        <f t="shared" si="373"/>
        <v>35.823458087030289</v>
      </c>
      <c r="AG307">
        <f t="shared" si="374"/>
        <v>0.52654191296970509</v>
      </c>
      <c r="AI307">
        <f t="shared" si="375"/>
        <v>35.823458087030289</v>
      </c>
      <c r="AK307">
        <f t="shared" si="376"/>
        <v>35.823458087030289</v>
      </c>
    </row>
    <row r="308" spans="1:37">
      <c r="A308">
        <f t="shared" si="356"/>
        <v>0.5</v>
      </c>
      <c r="B308">
        <f t="shared" si="377"/>
        <v>-0.47275928779965837</v>
      </c>
      <c r="C308">
        <f t="shared" si="378"/>
        <v>0.16278407722857827</v>
      </c>
      <c r="D308">
        <f t="shared" si="357"/>
        <v>-0.49999999999999989</v>
      </c>
      <c r="E308">
        <f t="shared" si="379"/>
        <v>-0.47275928779965842</v>
      </c>
      <c r="F308">
        <f t="shared" si="380"/>
        <v>0.16278407722857829</v>
      </c>
      <c r="G308">
        <f t="shared" si="358"/>
        <v>0.5</v>
      </c>
      <c r="H308">
        <f t="shared" si="381"/>
        <v>0.47275928779965837</v>
      </c>
      <c r="I308">
        <f t="shared" si="382"/>
        <v>-0.16278407722857827</v>
      </c>
      <c r="J308">
        <f t="shared" si="359"/>
        <v>0.49999999999999989</v>
      </c>
      <c r="K308">
        <f t="shared" si="383"/>
        <v>-0.47275928779965842</v>
      </c>
      <c r="L308">
        <f t="shared" si="384"/>
        <v>0.16278407722857829</v>
      </c>
      <c r="N308">
        <v>161</v>
      </c>
      <c r="O308">
        <f t="shared" si="385"/>
        <v>29.08086146207361</v>
      </c>
      <c r="P308">
        <f t="shared" si="386"/>
        <v>60.919138537926401</v>
      </c>
      <c r="R308">
        <f t="shared" si="360"/>
        <v>0.30133076523009095</v>
      </c>
      <c r="T308">
        <f t="shared" si="387"/>
        <v>-28.766471001231352</v>
      </c>
      <c r="V308">
        <f t="shared" ref="V308:V327" si="388">IF(T308=0,N308,0)</f>
        <v>0</v>
      </c>
      <c r="Z308" s="120">
        <f t="shared" si="369"/>
        <v>0</v>
      </c>
      <c r="AA308" s="120">
        <f t="shared" si="370"/>
        <v>0</v>
      </c>
      <c r="AB308" s="120">
        <f t="shared" si="371"/>
        <v>36.377452985108853</v>
      </c>
      <c r="AC308" s="120">
        <f t="shared" si="372"/>
        <v>0</v>
      </c>
      <c r="AE308">
        <f t="shared" si="373"/>
        <v>36.377452985108853</v>
      </c>
      <c r="AG308">
        <f t="shared" si="374"/>
        <v>0.32745298510887011</v>
      </c>
      <c r="AI308">
        <f t="shared" si="375"/>
        <v>36.377452985108853</v>
      </c>
      <c r="AK308">
        <f t="shared" si="376"/>
        <v>36.377452985108853</v>
      </c>
    </row>
    <row r="309" spans="1:37">
      <c r="A309">
        <f t="shared" si="356"/>
        <v>0.5</v>
      </c>
      <c r="B309">
        <f t="shared" si="377"/>
        <v>-0.47552825814757671</v>
      </c>
      <c r="C309">
        <f t="shared" si="378"/>
        <v>0.15450849718747373</v>
      </c>
      <c r="D309">
        <f t="shared" si="357"/>
        <v>-0.49999999999999989</v>
      </c>
      <c r="E309">
        <f t="shared" si="379"/>
        <v>-0.47552825814757677</v>
      </c>
      <c r="F309">
        <f t="shared" si="380"/>
        <v>0.15450849718747375</v>
      </c>
      <c r="G309">
        <f t="shared" si="358"/>
        <v>0.5</v>
      </c>
      <c r="H309">
        <f t="shared" si="381"/>
        <v>0.47552825814757671</v>
      </c>
      <c r="I309">
        <f t="shared" si="382"/>
        <v>-0.15450849718747373</v>
      </c>
      <c r="J309">
        <f t="shared" si="359"/>
        <v>0.49999999999999989</v>
      </c>
      <c r="K309">
        <f t="shared" si="383"/>
        <v>-0.47552825814757677</v>
      </c>
      <c r="L309">
        <f t="shared" si="384"/>
        <v>0.15450849718747375</v>
      </c>
      <c r="N309">
        <v>162</v>
      </c>
      <c r="O309">
        <f t="shared" si="385"/>
        <v>28.775612176089215</v>
      </c>
      <c r="P309">
        <f t="shared" si="386"/>
        <v>61.224387823910781</v>
      </c>
      <c r="R309">
        <f t="shared" si="360"/>
        <v>0.30524928598438095</v>
      </c>
      <c r="T309">
        <f t="shared" si="387"/>
        <v>-28.461221715246971</v>
      </c>
      <c r="V309">
        <f t="shared" si="388"/>
        <v>0</v>
      </c>
      <c r="Z309" s="120">
        <f t="shared" si="369"/>
        <v>0</v>
      </c>
      <c r="AA309" s="120">
        <f t="shared" si="370"/>
        <v>0</v>
      </c>
      <c r="AB309" s="120">
        <f t="shared" si="371"/>
        <v>35.794030859626261</v>
      </c>
      <c r="AC309" s="120">
        <f t="shared" si="372"/>
        <v>0</v>
      </c>
      <c r="AE309">
        <f t="shared" si="373"/>
        <v>35.794030859626261</v>
      </c>
      <c r="AG309">
        <f t="shared" si="374"/>
        <v>0.34403085962627244</v>
      </c>
      <c r="AI309">
        <f t="shared" si="375"/>
        <v>35.794030859626261</v>
      </c>
      <c r="AK309">
        <f t="shared" si="376"/>
        <v>35.794030859626261</v>
      </c>
    </row>
    <row r="310" spans="1:37">
      <c r="A310">
        <f t="shared" si="356"/>
        <v>0.5</v>
      </c>
      <c r="B310">
        <f t="shared" si="377"/>
        <v>-0.47815237798151772</v>
      </c>
      <c r="C310">
        <f t="shared" si="378"/>
        <v>0.14618585236136827</v>
      </c>
      <c r="D310">
        <f t="shared" si="357"/>
        <v>-0.49999999999999989</v>
      </c>
      <c r="E310">
        <f t="shared" si="379"/>
        <v>-0.47815237798151777</v>
      </c>
      <c r="F310">
        <f t="shared" si="380"/>
        <v>0.1461858523613683</v>
      </c>
      <c r="G310">
        <f t="shared" si="358"/>
        <v>0.5</v>
      </c>
      <c r="H310">
        <f t="shared" si="381"/>
        <v>0.47815237798151772</v>
      </c>
      <c r="I310">
        <f t="shared" si="382"/>
        <v>-0.14618585236136827</v>
      </c>
      <c r="J310">
        <f t="shared" si="359"/>
        <v>0.49999999999999989</v>
      </c>
      <c r="K310">
        <f t="shared" si="383"/>
        <v>-0.47815237798151777</v>
      </c>
      <c r="L310">
        <f t="shared" si="384"/>
        <v>0.1461858523613683</v>
      </c>
      <c r="N310">
        <v>163</v>
      </c>
      <c r="O310">
        <f t="shared" si="385"/>
        <v>28.466579183370939</v>
      </c>
      <c r="P310">
        <f t="shared" si="386"/>
        <v>61.533420816629054</v>
      </c>
      <c r="R310">
        <f t="shared" si="360"/>
        <v>0.30903299271827223</v>
      </c>
      <c r="T310">
        <f t="shared" si="387"/>
        <v>-28.152188722528699</v>
      </c>
      <c r="V310">
        <f t="shared" si="388"/>
        <v>0</v>
      </c>
      <c r="Z310" s="120">
        <f t="shared" si="369"/>
        <v>0</v>
      </c>
      <c r="AA310" s="120">
        <f t="shared" si="370"/>
        <v>0</v>
      </c>
      <c r="AB310" s="120">
        <f t="shared" si="371"/>
        <v>33.79198050486881</v>
      </c>
      <c r="AC310" s="120">
        <f t="shared" si="372"/>
        <v>0</v>
      </c>
      <c r="AE310">
        <f t="shared" si="373"/>
        <v>33.79198050486881</v>
      </c>
      <c r="AG310">
        <f t="shared" si="374"/>
        <v>0.14198050486883318</v>
      </c>
      <c r="AI310">
        <f t="shared" si="375"/>
        <v>33.79198050486881</v>
      </c>
      <c r="AK310">
        <f t="shared" si="376"/>
        <v>33.79198050486881</v>
      </c>
    </row>
    <row r="311" spans="1:37">
      <c r="A311">
        <f t="shared" si="356"/>
        <v>0.5</v>
      </c>
      <c r="B311">
        <f t="shared" si="377"/>
        <v>-0.48063084796915934</v>
      </c>
      <c r="C311">
        <f t="shared" si="378"/>
        <v>0.13781867790849958</v>
      </c>
      <c r="D311">
        <f t="shared" si="357"/>
        <v>-0.49999999999999989</v>
      </c>
      <c r="E311">
        <f t="shared" si="379"/>
        <v>-0.48063084796915945</v>
      </c>
      <c r="F311">
        <f t="shared" si="380"/>
        <v>0.13781867790849961</v>
      </c>
      <c r="G311">
        <f t="shared" si="358"/>
        <v>0.5</v>
      </c>
      <c r="H311">
        <f t="shared" si="381"/>
        <v>0.48063084796915934</v>
      </c>
      <c r="I311">
        <f t="shared" si="382"/>
        <v>-0.13781867790849958</v>
      </c>
      <c r="J311">
        <f t="shared" si="359"/>
        <v>0.49999999999999989</v>
      </c>
      <c r="K311">
        <f t="shared" si="383"/>
        <v>-0.48063084796915945</v>
      </c>
      <c r="L311">
        <f t="shared" si="384"/>
        <v>0.13781867790849961</v>
      </c>
      <c r="N311">
        <v>164</v>
      </c>
      <c r="O311">
        <f t="shared" si="385"/>
        <v>28.153892967831638</v>
      </c>
      <c r="P311">
        <f t="shared" si="386"/>
        <v>61.846107032168355</v>
      </c>
      <c r="R311">
        <f t="shared" si="360"/>
        <v>0.31268621553930132</v>
      </c>
      <c r="T311">
        <f t="shared" si="387"/>
        <v>-27.839502506989398</v>
      </c>
      <c r="V311">
        <f t="shared" si="388"/>
        <v>0</v>
      </c>
      <c r="Z311" s="120">
        <f t="shared" si="369"/>
        <v>0</v>
      </c>
      <c r="AA311" s="120">
        <f t="shared" si="370"/>
        <v>0</v>
      </c>
      <c r="AB311" s="120">
        <f t="shared" si="371"/>
        <v>30.033750436412305</v>
      </c>
      <c r="AC311" s="120">
        <f t="shared" si="372"/>
        <v>0</v>
      </c>
      <c r="AE311">
        <f t="shared" si="373"/>
        <v>30.033750436412305</v>
      </c>
      <c r="AG311">
        <f t="shared" si="374"/>
        <v>1.624956358767804E-2</v>
      </c>
      <c r="AI311">
        <f t="shared" si="375"/>
        <v>30.033750436412305</v>
      </c>
      <c r="AK311">
        <f t="shared" si="376"/>
        <v>30.033750436412305</v>
      </c>
    </row>
    <row r="312" spans="1:37">
      <c r="A312">
        <f t="shared" si="356"/>
        <v>0.5</v>
      </c>
      <c r="B312">
        <f t="shared" si="377"/>
        <v>-0.48296291314453399</v>
      </c>
      <c r="C312">
        <f t="shared" si="378"/>
        <v>0.12940952255126048</v>
      </c>
      <c r="D312">
        <f t="shared" si="357"/>
        <v>-0.49999999999999989</v>
      </c>
      <c r="E312">
        <f t="shared" si="379"/>
        <v>-0.4829629131445341</v>
      </c>
      <c r="F312">
        <f t="shared" si="380"/>
        <v>0.12940952255126051</v>
      </c>
      <c r="G312">
        <f t="shared" si="358"/>
        <v>0.5</v>
      </c>
      <c r="H312">
        <f t="shared" si="381"/>
        <v>0.48296291314453399</v>
      </c>
      <c r="I312">
        <f t="shared" si="382"/>
        <v>-0.12940952255126048</v>
      </c>
      <c r="J312">
        <f t="shared" si="359"/>
        <v>0.49999999999999989</v>
      </c>
      <c r="K312">
        <f t="shared" si="383"/>
        <v>-0.4829629131445341</v>
      </c>
      <c r="L312">
        <f t="shared" si="384"/>
        <v>0.12940952255126051</v>
      </c>
      <c r="N312">
        <v>165</v>
      </c>
      <c r="O312">
        <f t="shared" si="385"/>
        <v>27.837679366229484</v>
      </c>
      <c r="P312">
        <f t="shared" si="386"/>
        <v>62.16232063377052</v>
      </c>
      <c r="R312">
        <f t="shared" si="360"/>
        <v>0.31621360160216483</v>
      </c>
      <c r="T312">
        <f t="shared" si="387"/>
        <v>-27.523288905387233</v>
      </c>
      <c r="V312">
        <f t="shared" si="388"/>
        <v>0</v>
      </c>
      <c r="Z312" s="120">
        <f t="shared" si="369"/>
        <v>0</v>
      </c>
      <c r="AA312" s="120">
        <f t="shared" si="370"/>
        <v>0</v>
      </c>
      <c r="AB312" s="120">
        <f t="shared" si="371"/>
        <v>24.273241654562383</v>
      </c>
      <c r="AC312" s="120">
        <f t="shared" si="372"/>
        <v>0</v>
      </c>
      <c r="AE312">
        <f t="shared" si="373"/>
        <v>24.273241654562383</v>
      </c>
      <c r="AG312">
        <f t="shared" si="374"/>
        <v>2.3241654562383474E-2</v>
      </c>
      <c r="AI312">
        <f t="shared" si="375"/>
        <v>24.273241654562383</v>
      </c>
      <c r="AK312">
        <f t="shared" si="376"/>
        <v>24.273241654562383</v>
      </c>
    </row>
    <row r="313" spans="1:37">
      <c r="A313">
        <f t="shared" si="356"/>
        <v>0.5</v>
      </c>
      <c r="B313">
        <f t="shared" si="377"/>
        <v>-0.48514786313799813</v>
      </c>
      <c r="C313">
        <f t="shared" si="378"/>
        <v>0.12096094779983385</v>
      </c>
      <c r="D313">
        <f t="shared" si="357"/>
        <v>-0.49999999999999989</v>
      </c>
      <c r="E313">
        <f t="shared" si="379"/>
        <v>-0.48514786313799824</v>
      </c>
      <c r="F313">
        <f t="shared" si="380"/>
        <v>0.12096094779983387</v>
      </c>
      <c r="G313">
        <f t="shared" si="358"/>
        <v>0.5</v>
      </c>
      <c r="H313">
        <f t="shared" si="381"/>
        <v>0.48514786313799813</v>
      </c>
      <c r="I313">
        <f t="shared" si="382"/>
        <v>-0.12096094779983385</v>
      </c>
      <c r="J313">
        <f t="shared" si="359"/>
        <v>0.49999999999999989</v>
      </c>
      <c r="K313">
        <f t="shared" si="383"/>
        <v>-0.48514786313799824</v>
      </c>
      <c r="L313">
        <f t="shared" si="384"/>
        <v>0.12096094779983387</v>
      </c>
      <c r="N313">
        <v>166</v>
      </c>
      <c r="O313">
        <f t="shared" si="385"/>
        <v>27.518059246750592</v>
      </c>
      <c r="P313">
        <f t="shared" si="386"/>
        <v>62.481940753249411</v>
      </c>
      <c r="R313">
        <f t="shared" si="360"/>
        <v>0.31962011947889124</v>
      </c>
      <c r="T313">
        <f t="shared" si="387"/>
        <v>-27.203668785908341</v>
      </c>
      <c r="V313">
        <f t="shared" si="388"/>
        <v>0</v>
      </c>
      <c r="Z313" s="120">
        <f t="shared" si="369"/>
        <v>0</v>
      </c>
      <c r="AA313" s="120">
        <f t="shared" si="370"/>
        <v>0</v>
      </c>
      <c r="AB313" s="120">
        <f t="shared" si="371"/>
        <v>16.766861326146312</v>
      </c>
      <c r="AC313" s="120">
        <f t="shared" si="372"/>
        <v>0</v>
      </c>
      <c r="AE313">
        <f t="shared" si="373"/>
        <v>16.766861326146312</v>
      </c>
      <c r="AG313">
        <f t="shared" si="374"/>
        <v>1.6861326146312194E-2</v>
      </c>
      <c r="AI313">
        <f t="shared" si="375"/>
        <v>16.766861326146312</v>
      </c>
      <c r="AK313">
        <f t="shared" si="376"/>
        <v>16.766861326146312</v>
      </c>
    </row>
    <row r="314" spans="1:37">
      <c r="A314">
        <f t="shared" si="356"/>
        <v>0.5</v>
      </c>
      <c r="B314">
        <f t="shared" si="377"/>
        <v>-0.48718503239261751</v>
      </c>
      <c r="C314">
        <f t="shared" si="378"/>
        <v>0.11247552717193258</v>
      </c>
      <c r="D314">
        <f t="shared" si="357"/>
        <v>-0.49999999999999989</v>
      </c>
      <c r="E314">
        <f t="shared" si="379"/>
        <v>-0.48718503239261757</v>
      </c>
      <c r="F314">
        <f t="shared" si="380"/>
        <v>0.1124755271719326</v>
      </c>
      <c r="G314">
        <f t="shared" si="358"/>
        <v>0.5</v>
      </c>
      <c r="H314">
        <f t="shared" si="381"/>
        <v>0.48718503239261751</v>
      </c>
      <c r="I314">
        <f t="shared" si="382"/>
        <v>-0.11247552717193258</v>
      </c>
      <c r="J314">
        <f t="shared" si="359"/>
        <v>0.49999999999999989</v>
      </c>
      <c r="K314">
        <f t="shared" si="383"/>
        <v>-0.48718503239261757</v>
      </c>
      <c r="L314">
        <f t="shared" si="384"/>
        <v>0.1124755271719326</v>
      </c>
      <c r="N314">
        <v>167</v>
      </c>
      <c r="O314">
        <f t="shared" si="385"/>
        <v>27.195148184656734</v>
      </c>
      <c r="P314">
        <f t="shared" si="386"/>
        <v>62.80485181534327</v>
      </c>
      <c r="R314">
        <f t="shared" si="360"/>
        <v>0.32291106209385845</v>
      </c>
      <c r="T314">
        <f t="shared" si="387"/>
        <v>-26.880757723814483</v>
      </c>
      <c r="V314">
        <f t="shared" si="388"/>
        <v>0</v>
      </c>
      <c r="Z314" s="120">
        <f t="shared" si="369"/>
        <v>0</v>
      </c>
      <c r="AA314" s="120">
        <f t="shared" si="370"/>
        <v>0</v>
      </c>
      <c r="AB314" s="120">
        <f t="shared" si="371"/>
        <v>8.5944257485537037</v>
      </c>
      <c r="AC314" s="120">
        <f t="shared" si="372"/>
        <v>0</v>
      </c>
      <c r="AE314">
        <f t="shared" si="373"/>
        <v>8.5944257485537037</v>
      </c>
      <c r="AG314">
        <f t="shared" si="374"/>
        <v>0.15557425144629633</v>
      </c>
      <c r="AI314">
        <f t="shared" si="375"/>
        <v>8.5944257485537037</v>
      </c>
      <c r="AK314">
        <f t="shared" si="376"/>
        <v>8.5944257485537037</v>
      </c>
    </row>
    <row r="315" spans="1:37">
      <c r="A315">
        <f t="shared" si="356"/>
        <v>0.5</v>
      </c>
      <c r="B315">
        <f t="shared" si="377"/>
        <v>-0.48907380036690273</v>
      </c>
      <c r="C315">
        <f t="shared" si="378"/>
        <v>0.10395584540887964</v>
      </c>
      <c r="D315">
        <f t="shared" si="357"/>
        <v>-0.49999999999999989</v>
      </c>
      <c r="E315">
        <f t="shared" si="379"/>
        <v>-0.48907380036690284</v>
      </c>
      <c r="F315">
        <f t="shared" si="380"/>
        <v>0.10395584540887966</v>
      </c>
      <c r="G315">
        <f t="shared" si="358"/>
        <v>0.5</v>
      </c>
      <c r="H315">
        <f t="shared" si="381"/>
        <v>0.48907380036690273</v>
      </c>
      <c r="I315">
        <f t="shared" si="382"/>
        <v>-0.10395584540887964</v>
      </c>
      <c r="J315">
        <f t="shared" si="359"/>
        <v>0.49999999999999989</v>
      </c>
      <c r="K315">
        <f t="shared" si="383"/>
        <v>-0.48907380036690284</v>
      </c>
      <c r="L315">
        <f t="shared" si="384"/>
        <v>0.10395584540887966</v>
      </c>
      <c r="N315">
        <v>168</v>
      </c>
      <c r="O315">
        <f t="shared" si="385"/>
        <v>26.869056136378433</v>
      </c>
      <c r="P315">
        <f t="shared" si="386"/>
        <v>63.130943863621567</v>
      </c>
      <c r="R315">
        <f t="shared" si="360"/>
        <v>0.32609204827829785</v>
      </c>
      <c r="T315">
        <f t="shared" si="387"/>
        <v>-26.554665675536185</v>
      </c>
      <c r="V315">
        <f t="shared" si="388"/>
        <v>0</v>
      </c>
      <c r="Z315" s="120">
        <f t="shared" si="369"/>
        <v>0</v>
      </c>
      <c r="AA315" s="120">
        <f t="shared" si="370"/>
        <v>0</v>
      </c>
      <c r="AB315" s="120">
        <f t="shared" si="371"/>
        <v>1.0519275384343132</v>
      </c>
      <c r="AC315" s="120">
        <f>IF(AC275=AE275,90-AF255+90,0)</f>
        <v>0</v>
      </c>
      <c r="AE315">
        <f t="shared" si="373"/>
        <v>1.0519275384343132</v>
      </c>
      <c r="AG315">
        <f t="shared" si="374"/>
        <v>0.69807246156568681</v>
      </c>
      <c r="AI315">
        <f t="shared" si="375"/>
        <v>1.0519275384343132</v>
      </c>
      <c r="AK315">
        <f t="shared" si="376"/>
        <v>1.0519275384343132</v>
      </c>
    </row>
    <row r="316" spans="1:37">
      <c r="A316">
        <f t="shared" si="356"/>
        <v>0.5</v>
      </c>
      <c r="B316">
        <f t="shared" si="377"/>
        <v>-0.49081359172383188</v>
      </c>
      <c r="C316">
        <f t="shared" si="378"/>
        <v>9.5404497688272472E-2</v>
      </c>
      <c r="D316">
        <f t="shared" si="357"/>
        <v>-0.49999999999999989</v>
      </c>
      <c r="E316">
        <f t="shared" si="379"/>
        <v>-0.49081359172383199</v>
      </c>
      <c r="F316">
        <f t="shared" si="380"/>
        <v>9.5404497688272485E-2</v>
      </c>
      <c r="G316">
        <f t="shared" si="358"/>
        <v>0.5</v>
      </c>
      <c r="H316">
        <f t="shared" si="381"/>
        <v>0.49081359172383188</v>
      </c>
      <c r="I316">
        <f t="shared" si="382"/>
        <v>-9.5404497688272472E-2</v>
      </c>
      <c r="J316">
        <f t="shared" si="359"/>
        <v>0.49999999999999989</v>
      </c>
      <c r="K316">
        <f t="shared" si="383"/>
        <v>-0.49081359172383199</v>
      </c>
      <c r="L316">
        <f t="shared" si="384"/>
        <v>9.5404497688272485E-2</v>
      </c>
      <c r="N316">
        <v>169</v>
      </c>
      <c r="O316">
        <f t="shared" si="385"/>
        <v>26.539887113367861</v>
      </c>
      <c r="P316">
        <f t="shared" si="386"/>
        <v>63.460112886632139</v>
      </c>
      <c r="R316">
        <f t="shared" si="360"/>
        <v>0.32916902301057149</v>
      </c>
      <c r="T316">
        <f t="shared" si="387"/>
        <v>-26.225496652525614</v>
      </c>
      <c r="V316">
        <f t="shared" si="388"/>
        <v>0</v>
      </c>
      <c r="Z316" s="120">
        <f t="shared" si="369"/>
        <v>0</v>
      </c>
      <c r="AA316" s="120">
        <f t="shared" si="370"/>
        <v>174.7201946043601</v>
      </c>
      <c r="AB316" s="120">
        <f t="shared" si="371"/>
        <v>0</v>
      </c>
      <c r="AC316" s="120">
        <f t="shared" si="372"/>
        <v>0</v>
      </c>
      <c r="AE316">
        <f t="shared" si="373"/>
        <v>174.7201946043601</v>
      </c>
      <c r="AG316">
        <f t="shared" si="374"/>
        <v>0.270194604360114</v>
      </c>
      <c r="AI316">
        <f t="shared" si="375"/>
        <v>174.7201946043601</v>
      </c>
      <c r="AK316">
        <f t="shared" si="376"/>
        <v>174.7201946043601</v>
      </c>
    </row>
    <row r="317" spans="1:37">
      <c r="A317">
        <f t="shared" si="356"/>
        <v>0.5</v>
      </c>
      <c r="B317">
        <f t="shared" si="377"/>
        <v>-0.49240387650610395</v>
      </c>
      <c r="C317">
        <f t="shared" si="378"/>
        <v>8.6824088833465124E-2</v>
      </c>
      <c r="D317">
        <f t="shared" si="357"/>
        <v>-0.49999999999999989</v>
      </c>
      <c r="E317">
        <f t="shared" si="379"/>
        <v>-0.49240387650610401</v>
      </c>
      <c r="F317">
        <f t="shared" si="380"/>
        <v>8.6824088833465138E-2</v>
      </c>
      <c r="G317">
        <f t="shared" si="358"/>
        <v>0.5</v>
      </c>
      <c r="H317">
        <f t="shared" si="381"/>
        <v>0.49240387650610395</v>
      </c>
      <c r="I317">
        <f t="shared" si="382"/>
        <v>-8.6824088833465124E-2</v>
      </c>
      <c r="J317">
        <f t="shared" si="359"/>
        <v>0.49999999999999989</v>
      </c>
      <c r="K317">
        <f t="shared" si="383"/>
        <v>-0.49240387650610401</v>
      </c>
      <c r="L317">
        <f t="shared" si="384"/>
        <v>8.6824088833465138E-2</v>
      </c>
      <c r="N317">
        <v>170</v>
      </c>
      <c r="O317">
        <f t="shared" si="385"/>
        <v>26.207738856946147</v>
      </c>
      <c r="P317">
        <f t="shared" si="386"/>
        <v>63.792261143053857</v>
      </c>
      <c r="R317">
        <f t="shared" si="360"/>
        <v>0.33214825642171775</v>
      </c>
      <c r="T317">
        <f t="shared" si="387"/>
        <v>-25.893348396103896</v>
      </c>
      <c r="V317">
        <f t="shared" si="388"/>
        <v>0</v>
      </c>
      <c r="Z317" s="120">
        <f t="shared" si="369"/>
        <v>0</v>
      </c>
      <c r="AA317" s="120">
        <f t="shared" si="370"/>
        <v>169.48091437109446</v>
      </c>
      <c r="AB317" s="120">
        <f t="shared" si="371"/>
        <v>0</v>
      </c>
      <c r="AC317" s="120">
        <f t="shared" si="372"/>
        <v>0</v>
      </c>
      <c r="AE317">
        <f t="shared" si="373"/>
        <v>169.48091437109446</v>
      </c>
      <c r="AG317">
        <f t="shared" si="374"/>
        <v>0.23091437109445678</v>
      </c>
      <c r="AI317">
        <f t="shared" si="375"/>
        <v>169.48091437109446</v>
      </c>
      <c r="AK317">
        <f t="shared" si="376"/>
        <v>169.48091437109446</v>
      </c>
    </row>
    <row r="318" spans="1:37">
      <c r="A318">
        <f t="shared" si="356"/>
        <v>0.5</v>
      </c>
      <c r="B318">
        <f t="shared" si="377"/>
        <v>-0.49384417029756877</v>
      </c>
      <c r="C318">
        <f t="shared" si="378"/>
        <v>7.8217232520115476E-2</v>
      </c>
      <c r="D318">
        <f t="shared" si="357"/>
        <v>-0.49999999999999989</v>
      </c>
      <c r="E318">
        <f t="shared" si="379"/>
        <v>-0.49384417029756883</v>
      </c>
      <c r="F318">
        <f t="shared" si="380"/>
        <v>7.821723252011549E-2</v>
      </c>
      <c r="G318">
        <f t="shared" si="358"/>
        <v>0.5</v>
      </c>
      <c r="H318">
        <f t="shared" si="381"/>
        <v>0.49384417029756877</v>
      </c>
      <c r="I318">
        <f t="shared" si="382"/>
        <v>-7.8217232520115476E-2</v>
      </c>
      <c r="J318">
        <f t="shared" si="359"/>
        <v>0.49999999999999989</v>
      </c>
      <c r="K318">
        <f t="shared" si="383"/>
        <v>-0.49384417029756883</v>
      </c>
      <c r="L318">
        <f t="shared" si="384"/>
        <v>7.821723252011549E-2</v>
      </c>
      <c r="N318">
        <v>171</v>
      </c>
      <c r="O318">
        <f t="shared" si="385"/>
        <v>25.872702515291802</v>
      </c>
      <c r="P318">
        <f t="shared" si="386"/>
        <v>64.127297484708194</v>
      </c>
      <c r="R318">
        <f t="shared" si="360"/>
        <v>0.33503634165433738</v>
      </c>
      <c r="T318">
        <f t="shared" si="387"/>
        <v>-25.558312054449559</v>
      </c>
      <c r="V318">
        <f t="shared" si="388"/>
        <v>0</v>
      </c>
      <c r="Z318" s="120">
        <f t="shared" si="369"/>
        <v>0</v>
      </c>
      <c r="AA318" s="120">
        <f t="shared" si="370"/>
        <v>164.99619884699507</v>
      </c>
      <c r="AB318" s="120">
        <f t="shared" si="371"/>
        <v>0</v>
      </c>
      <c r="AC318" s="120">
        <f t="shared" si="372"/>
        <v>0</v>
      </c>
      <c r="AE318">
        <f t="shared" si="373"/>
        <v>164.99619884699507</v>
      </c>
      <c r="AG318">
        <f t="shared" si="374"/>
        <v>0.54619884699508248</v>
      </c>
      <c r="AI318">
        <f t="shared" si="375"/>
        <v>164.99619884699507</v>
      </c>
      <c r="AK318">
        <f t="shared" si="376"/>
        <v>164.99619884699507</v>
      </c>
    </row>
    <row r="319" spans="1:37">
      <c r="A319">
        <f t="shared" si="356"/>
        <v>0.5</v>
      </c>
      <c r="B319">
        <f t="shared" si="377"/>
        <v>-0.49513403437078513</v>
      </c>
      <c r="C319">
        <f t="shared" si="378"/>
        <v>6.958655048003265E-2</v>
      </c>
      <c r="D319">
        <f t="shared" si="357"/>
        <v>-0.49999999999999989</v>
      </c>
      <c r="E319">
        <f t="shared" si="379"/>
        <v>-0.49513403437078518</v>
      </c>
      <c r="F319">
        <f t="shared" si="380"/>
        <v>6.9586550480032663E-2</v>
      </c>
      <c r="G319">
        <f t="shared" si="358"/>
        <v>0.5</v>
      </c>
      <c r="H319">
        <f t="shared" si="381"/>
        <v>0.49513403437078513</v>
      </c>
      <c r="I319">
        <f t="shared" si="382"/>
        <v>-6.958655048003265E-2</v>
      </c>
      <c r="J319">
        <f t="shared" si="359"/>
        <v>0.49999999999999989</v>
      </c>
      <c r="K319">
        <f t="shared" si="383"/>
        <v>-0.49513403437078518</v>
      </c>
      <c r="L319">
        <f t="shared" si="384"/>
        <v>6.9586550480032663E-2</v>
      </c>
      <c r="N319">
        <v>172</v>
      </c>
      <c r="O319">
        <f t="shared" si="385"/>
        <v>25.534862323618604</v>
      </c>
      <c r="P319">
        <f t="shared" si="386"/>
        <v>64.465137676381389</v>
      </c>
      <c r="R319">
        <f t="shared" si="360"/>
        <v>0.33784019167319457</v>
      </c>
      <c r="T319">
        <f t="shared" si="387"/>
        <v>-25.220471862776364</v>
      </c>
      <c r="V319">
        <f t="shared" si="388"/>
        <v>0</v>
      </c>
      <c r="Z319" s="120">
        <f t="shared" si="369"/>
        <v>0</v>
      </c>
      <c r="AA319" s="120">
        <f t="shared" si="370"/>
        <v>160.978919296117</v>
      </c>
      <c r="AB319" s="120">
        <f t="shared" si="371"/>
        <v>0</v>
      </c>
      <c r="AC319" s="120">
        <f t="shared" si="372"/>
        <v>0</v>
      </c>
      <c r="AE319">
        <f t="shared" si="373"/>
        <v>160.978919296117</v>
      </c>
      <c r="AG319">
        <f t="shared" si="374"/>
        <v>0.52891929611701016</v>
      </c>
      <c r="AI319">
        <f t="shared" si="375"/>
        <v>160.978919296117</v>
      </c>
      <c r="AK319">
        <f t="shared" si="376"/>
        <v>160.978919296117</v>
      </c>
    </row>
    <row r="320" spans="1:37">
      <c r="A320">
        <f t="shared" si="356"/>
        <v>0.5</v>
      </c>
      <c r="B320">
        <f t="shared" si="377"/>
        <v>-0.49627307582066088</v>
      </c>
      <c r="C320">
        <f t="shared" si="378"/>
        <v>6.0934671702573759E-2</v>
      </c>
      <c r="D320">
        <f t="shared" si="357"/>
        <v>-0.49999999999999989</v>
      </c>
      <c r="E320">
        <f t="shared" si="379"/>
        <v>-0.49627307582066094</v>
      </c>
      <c r="F320">
        <f t="shared" si="380"/>
        <v>6.0934671702573773E-2</v>
      </c>
      <c r="G320">
        <f t="shared" si="358"/>
        <v>0.5</v>
      </c>
      <c r="H320">
        <f t="shared" si="381"/>
        <v>0.49627307582066088</v>
      </c>
      <c r="I320">
        <f t="shared" si="382"/>
        <v>-6.0934671702573759E-2</v>
      </c>
      <c r="J320">
        <f t="shared" si="359"/>
        <v>0.49999999999999989</v>
      </c>
      <c r="K320">
        <f t="shared" si="383"/>
        <v>-0.49627307582066094</v>
      </c>
      <c r="L320">
        <f t="shared" si="384"/>
        <v>6.0934671702573773E-2</v>
      </c>
      <c r="N320">
        <v>173</v>
      </c>
      <c r="O320">
        <f t="shared" si="385"/>
        <v>25.194295288486959</v>
      </c>
      <c r="P320">
        <f t="shared" si="386"/>
        <v>64.80570471151303</v>
      </c>
      <c r="R320">
        <f t="shared" si="360"/>
        <v>0.34056703513164166</v>
      </c>
      <c r="T320">
        <f t="shared" si="387"/>
        <v>-24.879904827644722</v>
      </c>
      <c r="V320">
        <f t="shared" si="388"/>
        <v>0</v>
      </c>
      <c r="Z320" s="120">
        <f t="shared" si="369"/>
        <v>0</v>
      </c>
      <c r="AA320" s="120">
        <f t="shared" si="370"/>
        <v>157.26121614208628</v>
      </c>
      <c r="AB320" s="120">
        <f t="shared" si="371"/>
        <v>0</v>
      </c>
      <c r="AC320" s="120">
        <f t="shared" si="372"/>
        <v>0</v>
      </c>
      <c r="AE320">
        <f t="shared" si="373"/>
        <v>157.26121614208628</v>
      </c>
      <c r="AG320">
        <f t="shared" si="374"/>
        <v>0.4887838579137167</v>
      </c>
      <c r="AI320">
        <f t="shared" si="375"/>
        <v>157.26121614208628</v>
      </c>
      <c r="AK320">
        <f t="shared" si="376"/>
        <v>157.26121614208628</v>
      </c>
    </row>
    <row r="321" spans="1:29">
      <c r="A321">
        <f t="shared" si="356"/>
        <v>0.5</v>
      </c>
      <c r="B321">
        <f t="shared" si="377"/>
        <v>-0.49726094768413659</v>
      </c>
      <c r="C321">
        <f t="shared" si="378"/>
        <v>5.226423163382686E-2</v>
      </c>
      <c r="D321">
        <f t="shared" si="357"/>
        <v>-0.49999999999999989</v>
      </c>
      <c r="E321">
        <f t="shared" si="379"/>
        <v>-0.49726094768413664</v>
      </c>
      <c r="F321">
        <f t="shared" si="380"/>
        <v>5.2264231633826867E-2</v>
      </c>
      <c r="G321">
        <f t="shared" si="358"/>
        <v>0.5</v>
      </c>
      <c r="H321">
        <f t="shared" si="381"/>
        <v>0.49726094768413659</v>
      </c>
      <c r="I321">
        <f t="shared" si="382"/>
        <v>-5.226423163382686E-2</v>
      </c>
      <c r="J321">
        <f t="shared" si="359"/>
        <v>0.49999999999999989</v>
      </c>
      <c r="K321">
        <f t="shared" si="383"/>
        <v>-0.49726094768413664</v>
      </c>
      <c r="L321">
        <f t="shared" si="384"/>
        <v>5.2264231633826867E-2</v>
      </c>
      <c r="N321">
        <v>174</v>
      </c>
      <c r="O321">
        <f t="shared" si="385"/>
        <v>24.851070877083128</v>
      </c>
      <c r="P321">
        <f t="shared" si="386"/>
        <v>65.148929122916869</v>
      </c>
      <c r="R321">
        <f t="shared" si="360"/>
        <v>0.3432244114038383</v>
      </c>
      <c r="T321">
        <f t="shared" si="387"/>
        <v>-24.536680416240884</v>
      </c>
      <c r="V321">
        <f t="shared" si="388"/>
        <v>0</v>
      </c>
      <c r="AC321" s="16"/>
    </row>
    <row r="322" spans="1:29">
      <c r="A322">
        <f t="shared" si="356"/>
        <v>0.5</v>
      </c>
      <c r="B322">
        <f t="shared" si="377"/>
        <v>-0.49809734904587266</v>
      </c>
      <c r="C322">
        <f t="shared" si="378"/>
        <v>4.357787137382909E-2</v>
      </c>
      <c r="D322">
        <f t="shared" si="357"/>
        <v>-0.49999999999999989</v>
      </c>
      <c r="E322">
        <f t="shared" si="379"/>
        <v>-0.49809734904587272</v>
      </c>
      <c r="F322">
        <f t="shared" si="380"/>
        <v>4.3577871373829097E-2</v>
      </c>
      <c r="G322">
        <f t="shared" si="358"/>
        <v>0.5</v>
      </c>
      <c r="H322">
        <f t="shared" si="381"/>
        <v>0.49809734904587266</v>
      </c>
      <c r="I322">
        <f t="shared" si="382"/>
        <v>-4.357787137382909E-2</v>
      </c>
      <c r="J322">
        <f t="shared" si="359"/>
        <v>0.49999999999999989</v>
      </c>
      <c r="K322">
        <f t="shared" si="383"/>
        <v>-0.49809734904587272</v>
      </c>
      <c r="L322">
        <f t="shared" si="384"/>
        <v>4.3577871373829097E-2</v>
      </c>
      <c r="N322">
        <v>175</v>
      </c>
      <c r="O322">
        <f t="shared" si="385"/>
        <v>24.505250712187649</v>
      </c>
      <c r="P322">
        <f t="shared" si="386"/>
        <v>65.494749287812354</v>
      </c>
      <c r="R322">
        <f t="shared" si="360"/>
        <v>0.3458201648954855</v>
      </c>
      <c r="T322">
        <f t="shared" si="387"/>
        <v>-24.190860251345399</v>
      </c>
      <c r="V322">
        <f t="shared" si="388"/>
        <v>0</v>
      </c>
      <c r="AC322" s="16"/>
    </row>
    <row r="323" spans="1:29">
      <c r="A323">
        <f t="shared" si="356"/>
        <v>0.5</v>
      </c>
      <c r="B323">
        <f t="shared" si="377"/>
        <v>-0.49878202512991204</v>
      </c>
      <c r="C323">
        <f t="shared" si="378"/>
        <v>3.4878236872062755E-2</v>
      </c>
      <c r="D323">
        <f t="shared" si="357"/>
        <v>-0.49999999999999989</v>
      </c>
      <c r="E323">
        <f t="shared" si="379"/>
        <v>-0.4987820251299121</v>
      </c>
      <c r="F323">
        <f t="shared" si="380"/>
        <v>3.4878236872062762E-2</v>
      </c>
      <c r="G323">
        <f t="shared" si="358"/>
        <v>0.5</v>
      </c>
      <c r="H323">
        <f t="shared" si="381"/>
        <v>0.49878202512991204</v>
      </c>
      <c r="I323">
        <f t="shared" si="382"/>
        <v>-3.4878236872062755E-2</v>
      </c>
      <c r="J323">
        <f t="shared" si="359"/>
        <v>0.49999999999999989</v>
      </c>
      <c r="K323">
        <f t="shared" si="383"/>
        <v>-0.4987820251299121</v>
      </c>
      <c r="L323">
        <f t="shared" si="384"/>
        <v>3.4878236872062762E-2</v>
      </c>
      <c r="N323">
        <v>176</v>
      </c>
      <c r="O323">
        <f t="shared" si="385"/>
        <v>24.156888273441059</v>
      </c>
      <c r="P323">
        <f t="shared" si="386"/>
        <v>65.843111726558945</v>
      </c>
      <c r="R323">
        <f t="shared" si="360"/>
        <v>0.3483624387465909</v>
      </c>
      <c r="T323">
        <f t="shared" si="387"/>
        <v>-23.842497812598808</v>
      </c>
      <c r="V323">
        <f t="shared" si="388"/>
        <v>0</v>
      </c>
      <c r="AC323" s="16"/>
    </row>
    <row r="324" spans="1:29">
      <c r="A324">
        <f t="shared" si="356"/>
        <v>0.5</v>
      </c>
      <c r="B324">
        <f t="shared" si="377"/>
        <v>-0.49931476737728681</v>
      </c>
      <c r="C324">
        <f t="shared" si="378"/>
        <v>2.61679781214719E-2</v>
      </c>
      <c r="D324">
        <f t="shared" si="357"/>
        <v>-0.49999999999999989</v>
      </c>
      <c r="E324">
        <f t="shared" si="379"/>
        <v>-0.49931476737728692</v>
      </c>
      <c r="F324">
        <f t="shared" si="380"/>
        <v>2.6167978121471903E-2</v>
      </c>
      <c r="G324">
        <f t="shared" si="358"/>
        <v>0.5</v>
      </c>
      <c r="H324">
        <f t="shared" si="381"/>
        <v>0.49931476737728681</v>
      </c>
      <c r="I324">
        <f t="shared" si="382"/>
        <v>-2.61679781214719E-2</v>
      </c>
      <c r="J324">
        <f t="shared" si="359"/>
        <v>0.49999999999999989</v>
      </c>
      <c r="K324">
        <f t="shared" si="383"/>
        <v>-0.49931476737728692</v>
      </c>
      <c r="L324">
        <f t="shared" si="384"/>
        <v>2.6167978121471903E-2</v>
      </c>
      <c r="N324">
        <v>177</v>
      </c>
      <c r="O324">
        <f t="shared" si="385"/>
        <v>23.806028605401842</v>
      </c>
      <c r="P324">
        <f t="shared" si="386"/>
        <v>66.193971394598151</v>
      </c>
      <c r="R324">
        <f t="shared" si="360"/>
        <v>0.35085966803920599</v>
      </c>
      <c r="T324">
        <f t="shared" si="387"/>
        <v>-23.491638144559602</v>
      </c>
      <c r="V324">
        <f t="shared" si="388"/>
        <v>0</v>
      </c>
    </row>
    <row r="325" spans="1:29">
      <c r="A325">
        <f t="shared" si="356"/>
        <v>0.5</v>
      </c>
      <c r="B325">
        <f t="shared" si="377"/>
        <v>-0.49969541350954777</v>
      </c>
      <c r="C325">
        <f t="shared" si="378"/>
        <v>1.7449748351250568E-2</v>
      </c>
      <c r="D325">
        <f t="shared" si="357"/>
        <v>-0.49999999999999989</v>
      </c>
      <c r="E325">
        <f t="shared" si="379"/>
        <v>-0.49969541350954783</v>
      </c>
      <c r="F325">
        <f t="shared" si="380"/>
        <v>1.7449748351250571E-2</v>
      </c>
      <c r="G325">
        <f t="shared" si="358"/>
        <v>0.5</v>
      </c>
      <c r="H325">
        <f t="shared" si="381"/>
        <v>0.49969541350954777</v>
      </c>
      <c r="I325">
        <f t="shared" si="382"/>
        <v>-1.7449748351250568E-2</v>
      </c>
      <c r="J325">
        <f t="shared" si="359"/>
        <v>0.49999999999999989</v>
      </c>
      <c r="K325">
        <f t="shared" si="383"/>
        <v>-0.49969541350954783</v>
      </c>
      <c r="L325">
        <f t="shared" si="384"/>
        <v>1.7449748351250571E-2</v>
      </c>
      <c r="N325">
        <v>178</v>
      </c>
      <c r="O325">
        <f t="shared" si="385"/>
        <v>23.452708032783598</v>
      </c>
      <c r="P325">
        <f t="shared" si="386"/>
        <v>66.54729196721641</v>
      </c>
      <c r="R325">
        <f t="shared" si="360"/>
        <v>0.35332057261825867</v>
      </c>
      <c r="T325">
        <f t="shared" si="387"/>
        <v>-23.138317571941343</v>
      </c>
      <c r="V325">
        <f t="shared" si="388"/>
        <v>0</v>
      </c>
    </row>
    <row r="326" spans="1:29">
      <c r="A326">
        <f t="shared" si="356"/>
        <v>0.5</v>
      </c>
      <c r="B326">
        <f t="shared" si="377"/>
        <v>-0.49992384757819552</v>
      </c>
      <c r="C326">
        <f t="shared" si="378"/>
        <v>8.7262032186417177E-3</v>
      </c>
      <c r="D326">
        <f t="shared" si="357"/>
        <v>-0.49999999999999989</v>
      </c>
      <c r="E326">
        <f t="shared" si="379"/>
        <v>-0.49992384757819563</v>
      </c>
      <c r="F326">
        <f t="shared" si="380"/>
        <v>8.7262032186417194E-3</v>
      </c>
      <c r="G326">
        <f t="shared" si="358"/>
        <v>0.5</v>
      </c>
      <c r="H326">
        <f t="shared" si="381"/>
        <v>0.49992384757819552</v>
      </c>
      <c r="I326">
        <f t="shared" si="382"/>
        <v>-8.7262032186417177E-3</v>
      </c>
      <c r="J326">
        <f t="shared" si="359"/>
        <v>0.49999999999999989</v>
      </c>
      <c r="K326">
        <f t="shared" si="383"/>
        <v>-0.49992384757819563</v>
      </c>
      <c r="L326">
        <f t="shared" si="384"/>
        <v>8.7262032186417194E-3</v>
      </c>
      <c r="N326">
        <v>179</v>
      </c>
      <c r="O326">
        <f t="shared" si="385"/>
        <v>23.096953883154423</v>
      </c>
      <c r="P326">
        <f t="shared" si="386"/>
        <v>66.903046116845587</v>
      </c>
      <c r="R326">
        <f t="shared" si="360"/>
        <v>0.35575414962917762</v>
      </c>
      <c r="T326">
        <f t="shared" si="387"/>
        <v>-22.782563422312165</v>
      </c>
      <c r="V326">
        <f t="shared" si="388"/>
        <v>0</v>
      </c>
    </row>
    <row r="327" spans="1:29">
      <c r="A327">
        <f t="shared" si="356"/>
        <v>0.5</v>
      </c>
      <c r="B327">
        <f t="shared" si="377"/>
        <v>-0.49999999999999989</v>
      </c>
      <c r="C327">
        <f t="shared" si="378"/>
        <v>6.1257422745430988E-17</v>
      </c>
      <c r="D327">
        <f t="shared" si="357"/>
        <v>-0.49999999999999989</v>
      </c>
      <c r="E327">
        <f t="shared" si="379"/>
        <v>-0.5</v>
      </c>
      <c r="F327">
        <f t="shared" si="380"/>
        <v>6.1257422745431001E-17</v>
      </c>
      <c r="G327">
        <f t="shared" si="358"/>
        <v>0.5</v>
      </c>
      <c r="H327">
        <f t="shared" si="381"/>
        <v>0.49999999999999989</v>
      </c>
      <c r="I327">
        <f t="shared" si="382"/>
        <v>-6.1257422745430988E-17</v>
      </c>
      <c r="J327">
        <f t="shared" si="359"/>
        <v>0.49999999999999989</v>
      </c>
      <c r="K327">
        <f t="shared" si="383"/>
        <v>-0.5</v>
      </c>
      <c r="L327">
        <f t="shared" si="384"/>
        <v>6.1257422745431001E-17</v>
      </c>
      <c r="N327">
        <v>180</v>
      </c>
      <c r="O327">
        <f t="shared" si="385"/>
        <v>22.738784217287495</v>
      </c>
      <c r="P327">
        <f t="shared" si="386"/>
        <v>67.261215782712497</v>
      </c>
      <c r="R327">
        <f t="shared" si="360"/>
        <v>0.35816966586691024</v>
      </c>
      <c r="T327">
        <f>(P327-$V$330)</f>
        <v>-22.424393756445255</v>
      </c>
      <c r="V327">
        <f t="shared" si="388"/>
        <v>0</v>
      </c>
    </row>
    <row r="329" spans="1:29">
      <c r="O329">
        <f>MIN(O147:O327)</f>
        <v>0.3143904608422452</v>
      </c>
      <c r="T329" t="s">
        <v>25</v>
      </c>
      <c r="U329" t="s">
        <v>159</v>
      </c>
      <c r="V329" t="s">
        <v>160</v>
      </c>
    </row>
    <row r="330" spans="1:29">
      <c r="O330">
        <f>MIN(O147:P327)</f>
        <v>0.3143904608422452</v>
      </c>
      <c r="P330">
        <f>MAX(O147:P327)</f>
        <v>89.685609539157753</v>
      </c>
      <c r="R330" s="33" t="s">
        <v>177</v>
      </c>
      <c r="S330" s="33"/>
      <c r="T330" s="33">
        <f>SUM(V147:V327)</f>
        <v>48</v>
      </c>
      <c r="U330" s="33">
        <f>IF(O330=O329,O330,P330)</f>
        <v>0.3143904608422452</v>
      </c>
      <c r="V330" s="33">
        <f>IF(O330=O329,P330,O330)</f>
        <v>89.685609539157753</v>
      </c>
    </row>
    <row r="331" spans="1:29">
      <c r="R331" s="40" t="s">
        <v>180</v>
      </c>
      <c r="S331" s="40"/>
      <c r="T331" s="40">
        <f>IF(O692&lt;R692,N692,Q692)</f>
        <v>228.466903612289</v>
      </c>
      <c r="U331" s="40">
        <f>IF(O692&lt;R692,O692,R692)</f>
        <v>0</v>
      </c>
      <c r="V331" s="33">
        <f>90-U331</f>
        <v>90</v>
      </c>
    </row>
    <row r="332" spans="1:29">
      <c r="R332" s="91" t="s">
        <v>182</v>
      </c>
      <c r="S332" s="91"/>
      <c r="T332" s="91">
        <f>T331</f>
        <v>228.466903612289</v>
      </c>
      <c r="U332" s="91">
        <f>IF(U331=R692,90-U331,O692)</f>
        <v>0</v>
      </c>
      <c r="V332" s="91">
        <f>90-U332</f>
        <v>90</v>
      </c>
    </row>
    <row r="333" spans="1:29">
      <c r="R333" s="91" t="s">
        <v>183</v>
      </c>
      <c r="S333" s="91"/>
      <c r="T333" s="91">
        <f>IF((ABS(T332))&gt;180,T2516,T332)</f>
        <v>48.5</v>
      </c>
      <c r="U333" s="91">
        <f>IF((ABS(T332))&gt;180,U2516,U332)</f>
        <v>2.2391260022615961E-2</v>
      </c>
      <c r="V333" s="91">
        <f>IF((ABS(T332))&gt;180,V2516,V332)</f>
        <v>89.977608739973306</v>
      </c>
    </row>
    <row r="335" spans="1:29">
      <c r="O335" s="19"/>
      <c r="P335" s="19"/>
    </row>
    <row r="336" spans="1:29">
      <c r="A336" t="s">
        <v>170</v>
      </c>
      <c r="B336" t="s">
        <v>171</v>
      </c>
      <c r="C336" t="s">
        <v>172</v>
      </c>
      <c r="D336" t="s">
        <v>173</v>
      </c>
      <c r="E336" t="s">
        <v>174</v>
      </c>
      <c r="F336" t="s">
        <v>175</v>
      </c>
      <c r="L336" t="s">
        <v>168</v>
      </c>
      <c r="O336" s="19"/>
      <c r="P336" s="19"/>
    </row>
    <row r="337" spans="1:31">
      <c r="A337">
        <f>I21</f>
        <v>-0.86399545459420413</v>
      </c>
      <c r="B337">
        <f>J21</f>
        <v>0.16430755262887164</v>
      </c>
      <c r="C337">
        <f>K21</f>
        <v>0.47593579670966674</v>
      </c>
      <c r="D337">
        <f>I23</f>
        <v>-0.52658432086144791</v>
      </c>
      <c r="E337">
        <f>J23</f>
        <v>-0.7879412955299977</v>
      </c>
      <c r="F337">
        <f>K23</f>
        <v>0.31915116766415946</v>
      </c>
      <c r="L337" t="s">
        <v>169</v>
      </c>
      <c r="O337" s="19"/>
      <c r="P337" s="19"/>
    </row>
    <row r="338" spans="1:31">
      <c r="O338" s="89" t="s">
        <v>181</v>
      </c>
    </row>
    <row r="339" spans="1:31">
      <c r="N339" t="s">
        <v>178</v>
      </c>
      <c r="R339" t="s">
        <v>179</v>
      </c>
    </row>
    <row r="340" spans="1:31">
      <c r="A340">
        <f>(1/(SQRT(2)))*(COS(RADIANS(45)))</f>
        <v>0.5</v>
      </c>
      <c r="B340">
        <f>((1/(SQRT(2)))*(COS(RADIANS(N340))))*(SIN(RADIANS(45)))</f>
        <v>0.49992384757819552</v>
      </c>
      <c r="C340">
        <f t="shared" ref="C340" si="389">((1/(SQRT(2)))*(SIN(RADIANS(N340))))*(SIN(RADIANS(45)))</f>
        <v>8.7262032186417541E-3</v>
      </c>
      <c r="D340">
        <f t="shared" ref="D340" si="390">(-((1/(SQRT(2)))*(SIN(RADIANS(45)))))</f>
        <v>-0.49999999999999989</v>
      </c>
      <c r="E340">
        <f t="shared" ref="E340" si="391">((1/(SQRT(2)))*(COS(RADIANS(N340))))*(COS(RADIANS(45)))</f>
        <v>0.49992384757819563</v>
      </c>
      <c r="F340">
        <f t="shared" ref="F340" si="392">(((1/(SQRT(2)))*(SIN(RADIANS(N340))))*(COS(RADIANS(45))))</f>
        <v>8.7262032186417558E-3</v>
      </c>
      <c r="G340">
        <f t="shared" ref="G340" si="393">(1/(SQRT(2)))*(COS(RADIANS(-45)))</f>
        <v>0.5</v>
      </c>
      <c r="H340">
        <f t="shared" ref="H340" si="394">((1/(SQRT(2)))*(COS(RADIANS(N340))))*(SIN(RADIANS(-45)))</f>
        <v>-0.49992384757819552</v>
      </c>
      <c r="I340">
        <f t="shared" ref="I340" si="395">((1/(SQRT(2)))*(SIN(RADIANS(N340))))*(SIN(RADIANS(-45)))</f>
        <v>-8.7262032186417541E-3</v>
      </c>
      <c r="J340">
        <f t="shared" ref="J340" si="396">(-((1/(SQRT(2)))*(SIN(RADIANS(-45)))))</f>
        <v>0.49999999999999989</v>
      </c>
      <c r="K340">
        <f t="shared" ref="K340" si="397">((1/(SQRT(2)))*(COS(RADIANS(N340))))*(COS(RADIANS(-45)))</f>
        <v>0.49992384757819563</v>
      </c>
      <c r="L340">
        <f>(((1/(SQRT(2)))*(SIN(RADIANS(N340))))*(COS(RADIANS(-45))))</f>
        <v>8.7262032186417558E-3</v>
      </c>
      <c r="N340" s="89">
        <v>1</v>
      </c>
      <c r="O340">
        <f>(DEGREES(ACOS(((-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*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)-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*(SQRT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-(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^2)))))/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))))/2</f>
        <v>22.378207567266912</v>
      </c>
      <c r="Q340" s="89">
        <v>1</v>
      </c>
      <c r="R340">
        <f>(DEGREES(ACOS(((-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*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*(SQRT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-(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^2)))))/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))))/2</f>
        <v>67.621792432733088</v>
      </c>
      <c r="T340">
        <f>(1/(SQRT(2)))*(COS(RADIANS(45)))</f>
        <v>0.5</v>
      </c>
      <c r="U340">
        <f>((1/(SQRT(2)))*(COS(RADIANS(Q340))))*(SIN(RADIANS(45)))</f>
        <v>0.49992384757819552</v>
      </c>
      <c r="V340">
        <f>((1/(SQRT(2)))*(SIN(RADIANS(Q340))))*(SIN(RADIANS(45)))</f>
        <v>8.7262032186417541E-3</v>
      </c>
      <c r="W340">
        <f>(-((1/(SQRT(2)))*(SIN(RADIANS(45)))))</f>
        <v>-0.49999999999999989</v>
      </c>
      <c r="X340">
        <f>((1/(SQRT(2)))*(COS(RADIANS(Q340))))*(COS(RADIANS(45)))</f>
        <v>0.49992384757819563</v>
      </c>
      <c r="Y340">
        <f>(((1/(SQRT(2)))*(SIN(RADIANS(Q340))))*(COS(RADIANS(45))))</f>
        <v>8.7262032186417558E-3</v>
      </c>
      <c r="Z340">
        <f t="shared" ref="Z340" si="398">(1/(SQRT(2)))*(COS(RADIANS(-45)))</f>
        <v>0.5</v>
      </c>
      <c r="AA340">
        <f>((1/(SQRT(2)))*(COS(RADIANS(Q340))))*(SIN(RADIANS(-45)))</f>
        <v>-0.49992384757819552</v>
      </c>
      <c r="AB340">
        <f>((1/(SQRT(2)))*(SIN(RADIANS(Q340))))*(SIN(RADIANS(-45)))</f>
        <v>-8.7262032186417541E-3</v>
      </c>
      <c r="AC340">
        <f>(-((1/(SQRT(2)))*(SIN(RADIANS(-45)))))</f>
        <v>0.49999999999999989</v>
      </c>
      <c r="AD340">
        <f>((1/(SQRT(2)))*(COS(RADIANS(Q340))))*(COS(RADIANS(-45)))</f>
        <v>0.49992384757819563</v>
      </c>
      <c r="AE340">
        <f>(((1/(SQRT(2)))*(SIN(RADIANS(Q340))))*(COS(RADIANS(-45))))</f>
        <v>8.7262032186417558E-3</v>
      </c>
    </row>
    <row r="341" spans="1:31">
      <c r="O341" t="s">
        <v>176</v>
      </c>
      <c r="R341" t="s">
        <v>176</v>
      </c>
    </row>
    <row r="342" spans="1:31">
      <c r="O342">
        <f>(COS(RADIANS(N340)))*((SIN(RADIANS(45)))*(COS(RADIANS(45))))-(SIN(RADIANS(135)))*(COS(RADIANS((135))))*($A$337*$F$337+$C$337*$D$337)-(2*((SIN(RADIANS(45)))^2))-(SIN(RADIANS(135)))^2*(SIN(RADIANS(N340)))*(($B$337*$E$337))-($C$337*$F$337)+(SIN(RADIANS(N340)))*(-(SIN(RADIANS(45))))*(COS(RADIANS(45)))-(SIN(RADIANS(135)))*(COS(RADIANS(135)))*($A$337*$E$337+$B$337*$D$337)-(SIN(RADIANS(45)))^2-(SIN(RADIANS(135)))^2*(SIN(RADIANS(N340)))*($B$337*$F$337+$C$337*$E$337)+(SIN(RADIANS(45)))^2-((SIN(RADIANS(135)))^2)*((COS(RADIANS(N340)))^2)*($B$337*$F$337+$C$337*$E$337)</f>
        <v>-0.46157191929934227</v>
      </c>
      <c r="R342">
        <f>(COS(RADIANS(Q340)))*((SIN(RADIANS(45)))*(COS(RADIANS(45))))-(SIN(RADIANS(135)))*(COS(RADIANS((135))))*($A$337*$F$337+$C$337*$D$337)-(2*((SIN(RADIANS(45)))^2))-(SIN(RADIANS(135)))^2*(SIN(RADIANS(Q340)))*(($B$337*$E$337))-($C$337*$F$337)+(SIN(RADIANS(Q340)))*(-(SIN(RADIANS(45))))*(COS(RADIANS(45)))-(SIN(RADIANS(135)))*(COS(RADIANS(135)))*($A$337*$E$337+$B$337*$D$337)-(SIN(RADIANS(45)))^2-(SIN(RADIANS(135)))^2*(SIN(RADIANS(Q340)))*($B$337*$F$337+$C$337*$E$337)+(SIN(RADIANS(45)))^2-((SIN(RADIANS(135)))^2)*((COS(RADIANS(Q340)))^2)*($B$337*$F$337+$C$337*$E$337)</f>
        <v>-0.46157191929934227</v>
      </c>
    </row>
    <row r="343" spans="1:31">
      <c r="A343" s="21"/>
      <c r="Q343" s="21"/>
    </row>
    <row r="344" spans="1:31">
      <c r="A344">
        <f>(1/(SQRT(2)))*(COS(RADIANS(45)))</f>
        <v>0.5</v>
      </c>
      <c r="B344">
        <f>((1/(SQRT(2)))*(COS(RADIANS(N344))))*(SIN(RADIANS(45)))</f>
        <v>0.32483946003534186</v>
      </c>
      <c r="C344">
        <f t="shared" ref="C344" si="399">((1/(SQRT(2)))*(SIN(RADIANS(N344))))*(SIN(RADIANS(45)))</f>
        <v>0.38010436093781858</v>
      </c>
      <c r="D344">
        <f t="shared" ref="D344" si="400">(-((1/(SQRT(2)))*(SIN(RADIANS(45)))))</f>
        <v>-0.49999999999999989</v>
      </c>
      <c r="E344">
        <f t="shared" ref="E344" si="401">((1/(SQRT(2)))*(COS(RADIANS(N344))))*(COS(RADIANS(45)))</f>
        <v>0.32483946003534192</v>
      </c>
      <c r="F344">
        <f t="shared" ref="F344" si="402">(((1/(SQRT(2)))*(SIN(RADIANS(N344))))*(COS(RADIANS(45))))</f>
        <v>0.38010436093781863</v>
      </c>
      <c r="G344">
        <f t="shared" ref="G344" si="403">(1/(SQRT(2)))*(COS(RADIANS(-45)))</f>
        <v>0.5</v>
      </c>
      <c r="H344">
        <f t="shared" ref="H344" si="404">((1/(SQRT(2)))*(COS(RADIANS(N344))))*(SIN(RADIANS(-45)))</f>
        <v>-0.32483946003534186</v>
      </c>
      <c r="I344">
        <f t="shared" ref="I344" si="405">((1/(SQRT(2)))*(SIN(RADIANS(N344))))*(SIN(RADIANS(-45)))</f>
        <v>-0.38010436093781858</v>
      </c>
      <c r="J344">
        <f t="shared" ref="J344" si="406">(-((1/(SQRT(2)))*(SIN(RADIANS(-45)))))</f>
        <v>0.49999999999999989</v>
      </c>
      <c r="K344">
        <f t="shared" ref="K344" si="407">((1/(SQRT(2)))*(COS(RADIANS(N344))))*(COS(RADIANS(-45)))</f>
        <v>0.32483946003534192</v>
      </c>
      <c r="L344">
        <f>(((1/(SQRT(2)))*(SIN(RADIANS(N344))))*(COS(RADIANS(-45))))</f>
        <v>0.38010436093781863</v>
      </c>
      <c r="N344">
        <f>N340-(O340/O342)</f>
        <v>49.482601803932575</v>
      </c>
      <c r="O344">
        <f>(DEGREES(ACOS(((-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*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)-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*(SQRT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-(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^2)))))/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))))/2</f>
        <v>0.69355886056975924</v>
      </c>
      <c r="Q344">
        <f>Q340-(R340/R342)</f>
        <v>147.50326331675836</v>
      </c>
      <c r="R344">
        <f>(DEGREES(ACOS(((-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*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*(SQRT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-(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^2)))))/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))))/2</f>
        <v>57.2428653211851</v>
      </c>
      <c r="T344">
        <f>(1/(SQRT(2)))*(COS(RADIANS(45)))</f>
        <v>0.5</v>
      </c>
      <c r="U344">
        <f>((1/(SQRT(2)))*(COS(RADIANS(Q344))))*(SIN(RADIANS(45)))</f>
        <v>-0.42171102333914462</v>
      </c>
      <c r="V344">
        <f>((1/(SQRT(2)))*(SIN(RADIANS(Q344))))*(SIN(RADIANS(45)))</f>
        <v>0.26862578579550273</v>
      </c>
      <c r="W344">
        <f>(-((1/(SQRT(2)))*(SIN(RADIANS(45)))))</f>
        <v>-0.49999999999999989</v>
      </c>
      <c r="X344">
        <f>((1/(SQRT(2)))*(COS(RADIANS(Q344))))*(COS(RADIANS(45)))</f>
        <v>-0.42171102333914473</v>
      </c>
      <c r="Y344">
        <f>(((1/(SQRT(2)))*(SIN(RADIANS(Q344))))*(COS(RADIANS(45))))</f>
        <v>0.26862578579550278</v>
      </c>
      <c r="Z344">
        <f t="shared" ref="Z344" si="408">(1/(SQRT(2)))*(COS(RADIANS(-45)))</f>
        <v>0.5</v>
      </c>
      <c r="AA344">
        <f>((1/(SQRT(2)))*(COS(RADIANS(Q344))))*(SIN(RADIANS(-45)))</f>
        <v>0.42171102333914462</v>
      </c>
      <c r="AB344">
        <f>((1/(SQRT(2)))*(SIN(RADIANS(Q344))))*(SIN(RADIANS(-45)))</f>
        <v>-0.26862578579550273</v>
      </c>
      <c r="AC344">
        <f>(-((1/(SQRT(2)))*(SIN(RADIANS(-45)))))</f>
        <v>0.49999999999999989</v>
      </c>
      <c r="AD344">
        <f>((1/(SQRT(2)))*(COS(RADIANS(Q344))))*(COS(RADIANS(-45)))</f>
        <v>-0.42171102333914473</v>
      </c>
      <c r="AE344">
        <f>(((1/(SQRT(2)))*(SIN(RADIANS(Q344))))*(COS(RADIANS(-45))))</f>
        <v>0.26862578579550278</v>
      </c>
    </row>
    <row r="345" spans="1:31">
      <c r="O345" t="s">
        <v>176</v>
      </c>
      <c r="R345" t="s">
        <v>176</v>
      </c>
    </row>
    <row r="346" spans="1:31">
      <c r="O346" s="21">
        <f>(COS(RADIANS(N344)))*((SIN(RADIANS(45)))*(COS(RADIANS(45))))-(SIN(RADIANS(135)))*(COS(RADIANS((135))))*($A$337*$F$337+$C$337*$D$337)-(2*((SIN(RADIANS(45)))^2))-(SIN(RADIANS(135)))^2*(SIN(RADIANS(N344)))*(($B$337*$E$337))-($C$337*$F$337)+(SIN(RADIANS(N344)))*(-(SIN(RADIANS(45))))*(COS(RADIANS(45)))-(SIN(RADIANS(135)))*(COS(RADIANS(135)))*($A$337*$E$337+$B$337*$D$337)-(SIN(RADIANS(45)))^2-(SIN(RADIANS(135)))^2*(SIN(RADIANS(N344)))*($B$337*$F$337+$C$337*$E$337)+(SIN(RADIANS(45)))^2-((SIN(RADIANS(135)))^2)*((COS(RADIANS(N344)))^2)*($B$337*$F$337+$C$337*$E$337)</f>
        <v>-0.93331887187758489</v>
      </c>
      <c r="R346">
        <f>(COS(RADIANS(Q344)))*((SIN(RADIANS(45)))*(COS(RADIANS(45))))-(SIN(RADIANS(135)))*(COS(RADIANS((135))))*($A$337*$F$337+$C$337*$D$337)-(2*((SIN(RADIANS(45)))^2))-(SIN(RADIANS(135)))^2*(SIN(RADIANS(Q344)))*(($B$337*$E$337))-($C$337*$F$337)+(SIN(RADIANS(Q344)))*(-(SIN(RADIANS(45))))*(COS(RADIANS(45)))-(SIN(RADIANS(135)))*(COS(RADIANS(135)))*($A$337*$E$337+$B$337*$D$337)-(SIN(RADIANS(45)))^2-(SIN(RADIANS(135)))^2*(SIN(RADIANS(Q344)))*($B$337*$F$337+$C$337*$E$337)+(SIN(RADIANS(45)))^2-((SIN(RADIANS(135)))^2)*((COS(RADIANS(Q344)))^2)*($B$337*$F$337+$C$337*$E$337)</f>
        <v>-1.5721267375249293</v>
      </c>
      <c r="AE346" s="21"/>
    </row>
    <row r="347" spans="1:31">
      <c r="A347" s="21"/>
      <c r="Q347" s="21"/>
    </row>
    <row r="348" spans="1:31">
      <c r="A348">
        <f>(1/(SQRT(2)))*(COS(RADIANS(45)))</f>
        <v>0.5</v>
      </c>
      <c r="B348">
        <f>((1/(SQRT(2)))*(COS(RADIANS(N348))))*(SIN(RADIANS(45)))</f>
        <v>0.31988242977454973</v>
      </c>
      <c r="C348">
        <f t="shared" ref="C348" si="409">((1/(SQRT(2)))*(SIN(RADIANS(N348))))*(SIN(RADIANS(45)))</f>
        <v>0.38428535116698131</v>
      </c>
      <c r="D348">
        <f t="shared" ref="D348" si="410">(-((1/(SQRT(2)))*(SIN(RADIANS(45)))))</f>
        <v>-0.49999999999999989</v>
      </c>
      <c r="E348">
        <f t="shared" ref="E348" si="411">((1/(SQRT(2)))*(COS(RADIANS(N348))))*(COS(RADIANS(45)))</f>
        <v>0.31988242977454978</v>
      </c>
      <c r="F348">
        <f t="shared" ref="F348" si="412">(((1/(SQRT(2)))*(SIN(RADIANS(N348))))*(COS(RADIANS(45))))</f>
        <v>0.38428535116698137</v>
      </c>
      <c r="G348">
        <f t="shared" ref="G348" si="413">(1/(SQRT(2)))*(COS(RADIANS(-45)))</f>
        <v>0.5</v>
      </c>
      <c r="H348">
        <f t="shared" ref="H348" si="414">((1/(SQRT(2)))*(COS(RADIANS(N348))))*(SIN(RADIANS(-45)))</f>
        <v>-0.31988242977454973</v>
      </c>
      <c r="I348">
        <f t="shared" ref="I348" si="415">((1/(SQRT(2)))*(SIN(RADIANS(N348))))*(SIN(RADIANS(-45)))</f>
        <v>-0.38428535116698131</v>
      </c>
      <c r="J348">
        <f t="shared" ref="J348" si="416">(-((1/(SQRT(2)))*(SIN(RADIANS(-45)))))</f>
        <v>0.49999999999999989</v>
      </c>
      <c r="K348">
        <f t="shared" ref="K348" si="417">((1/(SQRT(2)))*(COS(RADIANS(N348))))*(COS(RADIANS(-45)))</f>
        <v>0.31988242977454978</v>
      </c>
      <c r="L348">
        <f>(((1/(SQRT(2)))*(SIN(RADIANS(N348))))*(COS(RADIANS(-45))))</f>
        <v>0.38428535116698137</v>
      </c>
      <c r="N348">
        <f>N344-(O344/O346)</f>
        <v>50.225712097175126</v>
      </c>
      <c r="O348">
        <f>(DEGREES(ACOS(((-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*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)-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*(SQRT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-(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^2)))))/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))))/2</f>
        <v>1.2093323257867092</v>
      </c>
      <c r="Q348">
        <f>Q344-(R344/R346)</f>
        <v>183.91436425083774</v>
      </c>
      <c r="R348">
        <f>(DEGREES(ACOS(((-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*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*(SQRT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-(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^2)))))/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))))/2</f>
        <v>68.686430158529831</v>
      </c>
      <c r="T348">
        <f>(1/(SQRT(2)))*(COS(RADIANS(45)))</f>
        <v>0.5</v>
      </c>
      <c r="U348">
        <f>((1/(SQRT(2)))*(COS(RADIANS(Q348))))*(SIN(RADIANS(45)))</f>
        <v>-0.49883359790647208</v>
      </c>
      <c r="V348">
        <f>((1/(SQRT(2)))*(SIN(RADIANS(Q348))))*(SIN(RADIANS(45)))</f>
        <v>-3.4132705718768544E-2</v>
      </c>
      <c r="W348">
        <f>(-((1/(SQRT(2)))*(SIN(RADIANS(45)))))</f>
        <v>-0.49999999999999989</v>
      </c>
      <c r="X348">
        <f>((1/(SQRT(2)))*(COS(RADIANS(Q348))))*(COS(RADIANS(45)))</f>
        <v>-0.49883359790647214</v>
      </c>
      <c r="Y348">
        <f>(((1/(SQRT(2)))*(SIN(RADIANS(Q348))))*(COS(RADIANS(45))))</f>
        <v>-3.4132705718768551E-2</v>
      </c>
      <c r="Z348">
        <f t="shared" ref="Z348" si="418">(1/(SQRT(2)))*(COS(RADIANS(-45)))</f>
        <v>0.5</v>
      </c>
      <c r="AA348">
        <f>((1/(SQRT(2)))*(COS(RADIANS(Q348))))*(SIN(RADIANS(-45)))</f>
        <v>0.49883359790647208</v>
      </c>
      <c r="AB348">
        <f>((1/(SQRT(2)))*(SIN(RADIANS(Q348))))*(SIN(RADIANS(-45)))</f>
        <v>3.4132705718768544E-2</v>
      </c>
      <c r="AC348">
        <f>(-((1/(SQRT(2)))*(SIN(RADIANS(-45)))))</f>
        <v>0.49999999999999989</v>
      </c>
      <c r="AD348">
        <f>((1/(SQRT(2)))*(COS(RADIANS(Q348))))*(COS(RADIANS(-45)))</f>
        <v>-0.49883359790647214</v>
      </c>
      <c r="AE348">
        <f>(((1/(SQRT(2)))*(SIN(RADIANS(Q348))))*(COS(RADIANS(-45))))</f>
        <v>-3.4132705718768551E-2</v>
      </c>
    </row>
    <row r="349" spans="1:31">
      <c r="O349" t="s">
        <v>176</v>
      </c>
      <c r="R349" t="s">
        <v>176</v>
      </c>
    </row>
    <row r="350" spans="1:31">
      <c r="O350" s="21">
        <f>(COS(RADIANS(N348)))*((SIN(RADIANS(45)))*(COS(RADIANS(45))))-(SIN(RADIANS(135)))*(COS(RADIANS((135))))*($A$337*$F$337+$C$337*$D$337)-(2*((SIN(RADIANS(45)))^2))-(SIN(RADIANS(135)))^2*(SIN(RADIANS(N348)))*(($B$337*$E$337))-($C$337*$F$337)+(SIN(RADIANS(N348)))*(-(SIN(RADIANS(45))))*(COS(RADIANS(45)))-(SIN(RADIANS(135)))*(COS(RADIANS(135)))*($A$337*$E$337+$B$337*$D$337)-(SIN(RADIANS(45)))^2-(SIN(RADIANS(135)))^2*(SIN(RADIANS(N348)))*($B$337*$F$337+$C$337*$E$337)+(SIN(RADIANS(45)))^2-((SIN(RADIANS(135)))^2)*((COS(RADIANS(N348)))^2)*($B$337*$F$337+$C$337*$E$337)</f>
        <v>-0.94262874757444026</v>
      </c>
      <c r="R350">
        <f>(COS(RADIANS(Q348)))*((SIN(RADIANS(45)))*(COS(RADIANS(45))))-(SIN(RADIANS(135)))*(COS(RADIANS((135))))*($A$337*$F$337+$C$337*$D$337)-(2*((SIN(RADIANS(45)))^2))-(SIN(RADIANS(135)))^2*(SIN(RADIANS(Q348)))*(($B$337*$E$337))-($C$337*$F$337)+(SIN(RADIANS(Q348)))*(-(SIN(RADIANS(45))))*(COS(RADIANS(45)))-(SIN(RADIANS(135)))*(COS(RADIANS(135)))*($A$337*$E$337+$B$337*$D$337)-(SIN(RADIANS(45)))^2-(SIN(RADIANS(135)))^2*(SIN(RADIANS(Q348)))*($B$337*$F$337+$C$337*$E$337)+(SIN(RADIANS(45)))^2-((SIN(RADIANS(135)))^2)*((COS(RADIANS(Q348)))^2)*($B$337*$F$337+$C$337*$E$337)</f>
        <v>-1.4375466833109414</v>
      </c>
      <c r="AE350" s="21"/>
    </row>
    <row r="351" spans="1:31">
      <c r="A351" s="21"/>
      <c r="Q351" s="21"/>
    </row>
    <row r="352" spans="1:31">
      <c r="A352">
        <f>(1/(SQRT(2)))*(COS(RADIANS(45)))</f>
        <v>0.5</v>
      </c>
      <c r="B352">
        <f>((1/(SQRT(2)))*(COS(RADIANS(N352))))*(SIN(RADIANS(45)))</f>
        <v>0.31119825241952592</v>
      </c>
      <c r="C352">
        <f t="shared" ref="C352" si="419">((1/(SQRT(2)))*(SIN(RADIANS(N352))))*(SIN(RADIANS(45)))</f>
        <v>0.39135105428634392</v>
      </c>
      <c r="D352">
        <f t="shared" ref="D352" si="420">(-((1/(SQRT(2)))*(SIN(RADIANS(45)))))</f>
        <v>-0.49999999999999989</v>
      </c>
      <c r="E352">
        <f t="shared" ref="E352" si="421">((1/(SQRT(2)))*(COS(RADIANS(N352))))*(COS(RADIANS(45)))</f>
        <v>0.31119825241952598</v>
      </c>
      <c r="F352">
        <f t="shared" ref="F352" si="422">(((1/(SQRT(2)))*(SIN(RADIANS(N352))))*(COS(RADIANS(45))))</f>
        <v>0.39135105428634398</v>
      </c>
      <c r="G352">
        <f t="shared" ref="G352" si="423">(1/(SQRT(2)))*(COS(RADIANS(-45)))</f>
        <v>0.5</v>
      </c>
      <c r="H352">
        <f t="shared" ref="H352" si="424">((1/(SQRT(2)))*(COS(RADIANS(N352))))*(SIN(RADIANS(-45)))</f>
        <v>-0.31119825241952592</v>
      </c>
      <c r="I352">
        <f t="shared" ref="I352" si="425">((1/(SQRT(2)))*(SIN(RADIANS(N352))))*(SIN(RADIANS(-45)))</f>
        <v>-0.39135105428634392</v>
      </c>
      <c r="J352">
        <f t="shared" ref="J352" si="426">(-((1/(SQRT(2)))*(SIN(RADIANS(-45)))))</f>
        <v>0.49999999999999989</v>
      </c>
      <c r="K352">
        <f t="shared" ref="K352" si="427">((1/(SQRT(2)))*(COS(RADIANS(N352))))*(COS(RADIANS(-45)))</f>
        <v>0.31119825241952598</v>
      </c>
      <c r="L352">
        <f>(((1/(SQRT(2)))*(SIN(RADIANS(N352))))*(COS(RADIANS(-45))))</f>
        <v>0.39135105428634398</v>
      </c>
      <c r="N352">
        <f>N348-(O348/O350)</f>
        <v>51.508648066291862</v>
      </c>
      <c r="O352">
        <f>(DEGREES(ACOS(((-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*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)-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*(SQRT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-(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^2)))))/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))))/2</f>
        <v>2.1162603085448812</v>
      </c>
      <c r="Q352">
        <f>Q348-(R348/R350)</f>
        <v>231.69467702672063</v>
      </c>
      <c r="R352">
        <f>(DEGREES(ACOS(((-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*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*(SQRT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-(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^2)))))/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))))/2</f>
        <v>87.750516739505471</v>
      </c>
      <c r="T352">
        <f>(1/(SQRT(2)))*(COS(RADIANS(45)))</f>
        <v>0.5</v>
      </c>
      <c r="U352">
        <f>((1/(SQRT(2)))*(COS(RADIANS(Q352))))*(SIN(RADIANS(45)))</f>
        <v>-0.30992596876052819</v>
      </c>
      <c r="V352">
        <f>((1/(SQRT(2)))*(SIN(RADIANS(Q352))))*(SIN(RADIANS(45)))</f>
        <v>-0.39235939378055934</v>
      </c>
      <c r="W352">
        <f>(-((1/(SQRT(2)))*(SIN(RADIANS(45)))))</f>
        <v>-0.49999999999999989</v>
      </c>
      <c r="X352">
        <f>((1/(SQRT(2)))*(COS(RADIANS(Q352))))*(COS(RADIANS(45)))</f>
        <v>-0.30992596876052825</v>
      </c>
      <c r="Y352">
        <f>(((1/(SQRT(2)))*(SIN(RADIANS(Q352))))*(COS(RADIANS(45))))</f>
        <v>-0.3923593937805594</v>
      </c>
      <c r="Z352">
        <f t="shared" ref="Z352" si="428">(1/(SQRT(2)))*(COS(RADIANS(-45)))</f>
        <v>0.5</v>
      </c>
      <c r="AA352">
        <f>((1/(SQRT(2)))*(COS(RADIANS(Q352))))*(SIN(RADIANS(-45)))</f>
        <v>0.30992596876052819</v>
      </c>
      <c r="AB352">
        <f>((1/(SQRT(2)))*(SIN(RADIANS(Q352))))*(SIN(RADIANS(-45)))</f>
        <v>0.39235939378055934</v>
      </c>
      <c r="AC352">
        <f>(-((1/(SQRT(2)))*(SIN(RADIANS(-45)))))</f>
        <v>0.49999999999999989</v>
      </c>
      <c r="AD352">
        <f>((1/(SQRT(2)))*(COS(RADIANS(Q352))))*(COS(RADIANS(-45)))</f>
        <v>-0.30992596876052825</v>
      </c>
      <c r="AE352">
        <f>(((1/(SQRT(2)))*(SIN(RADIANS(Q352))))*(COS(RADIANS(-45))))</f>
        <v>-0.3923593937805594</v>
      </c>
    </row>
    <row r="353" spans="1:31">
      <c r="O353" t="s">
        <v>176</v>
      </c>
      <c r="R353" t="s">
        <v>176</v>
      </c>
    </row>
    <row r="354" spans="1:31">
      <c r="O354" s="21">
        <f>(COS(RADIANS(N352)))*((SIN(RADIANS(45)))*(COS(RADIANS(45))))-(SIN(RADIANS(135)))*(COS(RADIANS((135))))*($A$337*$F$337+$C$337*$D$337)-(2*((SIN(RADIANS(45)))^2))-(SIN(RADIANS(135)))^2*(SIN(RADIANS(N352)))*(($B$337*$E$337))-($C$337*$F$337)+(SIN(RADIANS(N352)))*(-(SIN(RADIANS(45))))*(COS(RADIANS(45)))-(SIN(RADIANS(135)))*(COS(RADIANS(135)))*($A$337*$E$337+$B$337*$D$337)-(SIN(RADIANS(45)))^2-(SIN(RADIANS(135)))^2*(SIN(RADIANS(N352)))*($B$337*$F$337+$C$337*$E$337)+(SIN(RADIANS(45)))^2-((SIN(RADIANS(135)))^2)*((COS(RADIANS(N352)))^2)*($B$337*$F$337+$C$337*$E$337)</f>
        <v>-0.95872032299230214</v>
      </c>
      <c r="R354">
        <f>(COS(RADIANS(Q352)))*((SIN(RADIANS(45)))*(COS(RADIANS(45))))-(SIN(RADIANS(135)))*(COS(RADIANS((135))))*($A$337*$F$337+$C$337*$D$337)-(2*((SIN(RADIANS(45)))^2))-(SIN(RADIANS(135)))^2*(SIN(RADIANS(Q352)))*(($B$337*$E$337))-($C$337*$F$337)+(SIN(RADIANS(Q352)))*(-(SIN(RADIANS(45))))*(COS(RADIANS(45)))-(SIN(RADIANS(135)))*(COS(RADIANS(135)))*($A$337*$E$337+$B$337*$D$337)-(SIN(RADIANS(45)))^2-(SIN(RADIANS(135)))^2*(SIN(RADIANS(Q352)))*($B$337*$F$337+$C$337*$E$337)+(SIN(RADIANS(45)))^2-((SIN(RADIANS(135)))^2)*((COS(RADIANS(Q352)))^2)*($B$337*$F$337+$C$337*$E$337)</f>
        <v>-1.1509086465406007</v>
      </c>
      <c r="AE354" s="21"/>
    </row>
    <row r="355" spans="1:31">
      <c r="A355" s="21"/>
      <c r="Q355" s="21"/>
    </row>
    <row r="356" spans="1:31">
      <c r="A356">
        <f>(1/(SQRT(2)))*(COS(RADIANS(45)))</f>
        <v>0.5</v>
      </c>
      <c r="B356">
        <f>((1/(SQRT(2)))*(COS(RADIANS(N356))))*(SIN(RADIANS(45)))</f>
        <v>0.29589384983532158</v>
      </c>
      <c r="C356">
        <f t="shared" ref="C356" si="429">((1/(SQRT(2)))*(SIN(RADIANS(N356))))*(SIN(RADIANS(45)))</f>
        <v>0.40304693229155342</v>
      </c>
      <c r="D356">
        <f t="shared" ref="D356" si="430">(-((1/(SQRT(2)))*(SIN(RADIANS(45)))))</f>
        <v>-0.49999999999999989</v>
      </c>
      <c r="E356">
        <f t="shared" ref="E356" si="431">((1/(SQRT(2)))*(COS(RADIANS(N356))))*(COS(RADIANS(45)))</f>
        <v>0.29589384983532163</v>
      </c>
      <c r="F356">
        <f t="shared" ref="F356" si="432">(((1/(SQRT(2)))*(SIN(RADIANS(N356))))*(COS(RADIANS(45))))</f>
        <v>0.40304693229155353</v>
      </c>
      <c r="G356">
        <f t="shared" ref="G356" si="433">(1/(SQRT(2)))*(COS(RADIANS(-45)))</f>
        <v>0.5</v>
      </c>
      <c r="H356">
        <f t="shared" ref="H356" si="434">((1/(SQRT(2)))*(COS(RADIANS(N356))))*(SIN(RADIANS(-45)))</f>
        <v>-0.29589384983532158</v>
      </c>
      <c r="I356">
        <f t="shared" ref="I356" si="435">((1/(SQRT(2)))*(SIN(RADIANS(N356))))*(SIN(RADIANS(-45)))</f>
        <v>-0.40304693229155342</v>
      </c>
      <c r="J356">
        <f t="shared" ref="J356" si="436">(-((1/(SQRT(2)))*(SIN(RADIANS(-45)))))</f>
        <v>0.49999999999999989</v>
      </c>
      <c r="K356">
        <f t="shared" ref="K356" si="437">((1/(SQRT(2)))*(COS(RADIANS(N356))))*(COS(RADIANS(-45)))</f>
        <v>0.29589384983532163</v>
      </c>
      <c r="L356">
        <f>(((1/(SQRT(2)))*(SIN(RADIANS(N356))))*(COS(RADIANS(-45))))</f>
        <v>0.40304693229155353</v>
      </c>
      <c r="N356">
        <f>N352-(O352/O354)</f>
        <v>53.716028318688863</v>
      </c>
      <c r="O356">
        <f>(DEGREES(ACOS(((-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*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)-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*(SQRT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-(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^2)))))/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))))/2</f>
        <v>3.7244313377585776</v>
      </c>
      <c r="Q356">
        <f t="shared" ref="Q356" si="438">Q352-(R352/R354)</f>
        <v>307.93923127806443</v>
      </c>
      <c r="R356">
        <f>(DEGREES(ACOS(((-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*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*(SQRT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-(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^2)))))/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))))/2</f>
        <v>53.980758671680924</v>
      </c>
      <c r="T356">
        <f t="shared" ref="T356" si="439">(1/(SQRT(2)))*(COS(RADIANS(45)))</f>
        <v>0.5</v>
      </c>
      <c r="U356">
        <f t="shared" ref="U356" si="440">((1/(SQRT(2)))*(COS(RADIANS(Q356))))*(SIN(RADIANS(45)))</f>
        <v>0.30741267687234963</v>
      </c>
      <c r="V356">
        <f t="shared" ref="V356" si="441">((1/(SQRT(2)))*(SIN(RADIANS(Q356))))*(SIN(RADIANS(45)))</f>
        <v>-0.39433164480951344</v>
      </c>
      <c r="W356">
        <f t="shared" ref="W356" si="442">(-((1/(SQRT(2)))*(SIN(RADIANS(45)))))</f>
        <v>-0.49999999999999989</v>
      </c>
      <c r="X356">
        <f t="shared" ref="X356" si="443">((1/(SQRT(2)))*(COS(RADIANS(Q356))))*(COS(RADIANS(45)))</f>
        <v>0.30741267687234969</v>
      </c>
      <c r="Y356">
        <f t="shared" ref="Y356" si="444">(((1/(SQRT(2)))*(SIN(RADIANS(Q356))))*(COS(RADIANS(45))))</f>
        <v>-0.39433164480951349</v>
      </c>
      <c r="Z356">
        <f t="shared" ref="Z356" si="445">(1/(SQRT(2)))*(COS(RADIANS(-45)))</f>
        <v>0.5</v>
      </c>
      <c r="AA356">
        <f t="shared" ref="AA356" si="446">((1/(SQRT(2)))*(COS(RADIANS(Q356))))*(SIN(RADIANS(-45)))</f>
        <v>-0.30741267687234963</v>
      </c>
      <c r="AB356">
        <f t="shared" ref="AB356" si="447">((1/(SQRT(2)))*(SIN(RADIANS(Q356))))*(SIN(RADIANS(-45)))</f>
        <v>0.39433164480951344</v>
      </c>
      <c r="AC356">
        <f t="shared" ref="AC356" si="448">(-((1/(SQRT(2)))*(SIN(RADIANS(-45)))))</f>
        <v>0.49999999999999989</v>
      </c>
      <c r="AD356">
        <f t="shared" ref="AD356" si="449">((1/(SQRT(2)))*(COS(RADIANS(Q356))))*(COS(RADIANS(-45)))</f>
        <v>0.30741267687234969</v>
      </c>
      <c r="AE356">
        <f t="shared" ref="AE356" si="450">(((1/(SQRT(2)))*(SIN(RADIANS(Q356))))*(COS(RADIANS(-45))))</f>
        <v>-0.39433164480951349</v>
      </c>
    </row>
    <row r="357" spans="1:31">
      <c r="O357" t="s">
        <v>176</v>
      </c>
      <c r="R357" t="s">
        <v>176</v>
      </c>
    </row>
    <row r="358" spans="1:31">
      <c r="O358" s="21">
        <f>(COS(RADIANS(N356)))*((SIN(RADIANS(45)))*(COS(RADIANS(45))))-(SIN(RADIANS(135)))*(COS(RADIANS((135))))*($A$337*$F$337+$C$337*$D$337)-(2*((SIN(RADIANS(45)))^2))-(SIN(RADIANS(135)))^2*(SIN(RADIANS(N356)))*(($B$337*$E$337))-($C$337*$F$337)+(SIN(RADIANS(N356)))*(-(SIN(RADIANS(45))))*(COS(RADIANS(45)))-(SIN(RADIANS(135)))*(COS(RADIANS(135)))*($A$337*$E$337+$B$337*$D$337)-(SIN(RADIANS(45)))^2-(SIN(RADIANS(135)))^2*(SIN(RADIANS(N356)))*($B$337*$F$337+$C$337*$E$337)+(SIN(RADIANS(45)))^2-((SIN(RADIANS(135)))^2)*((COS(RADIANS(N356)))^2)*($B$337*$F$337+$C$337*$E$337)</f>
        <v>-0.98642777751110589</v>
      </c>
      <c r="R358">
        <f t="shared" ref="R358" si="451">(COS(RADIANS(Q356)))*((SIN(RADIANS(45)))*(COS(RADIANS(45))))-(SIN(RADIANS(135)))*(COS(RADIANS((135))))*($A$337*$F$337+$C$337*$D$337)-(2*((SIN(RADIANS(45)))^2))-(SIN(RADIANS(135)))^2*(SIN(RADIANS(Q356)))*(($B$337*$E$337))-($C$337*$F$337)+(SIN(RADIANS(Q356)))*(-(SIN(RADIANS(45))))*(COS(RADIANS(45)))-(SIN(RADIANS(135)))*(COS(RADIANS(135)))*($A$337*$E$337+$B$337*$D$337)-(SIN(RADIANS(45)))^2-(SIN(RADIANS(135)))^2*(SIN(RADIANS(Q356)))*($B$337*$F$337+$C$337*$E$337)+(SIN(RADIANS(45)))^2-((SIN(RADIANS(135)))^2)*((COS(RADIANS(Q356)))^2)*($B$337*$F$337+$C$337*$E$337)</f>
        <v>-0.53349024682965451</v>
      </c>
      <c r="AE358" s="21"/>
    </row>
    <row r="359" spans="1:31">
      <c r="A359" s="21"/>
      <c r="Q359" s="21"/>
    </row>
    <row r="360" spans="1:31">
      <c r="A360">
        <f>(1/(SQRT(2)))*(COS(RADIANS(45)))</f>
        <v>0.5</v>
      </c>
      <c r="B360">
        <f>((1/(SQRT(2)))*(COS(RADIANS(N360))))*(SIN(RADIANS(45)))</f>
        <v>0.2687108599886624</v>
      </c>
      <c r="C360">
        <f t="shared" ref="C360" si="452">((1/(SQRT(2)))*(SIN(RADIANS(N360))))*(SIN(RADIANS(45)))</f>
        <v>0.42165681984779202</v>
      </c>
      <c r="D360">
        <f t="shared" ref="D360" si="453">(-((1/(SQRT(2)))*(SIN(RADIANS(45)))))</f>
        <v>-0.49999999999999989</v>
      </c>
      <c r="E360">
        <f t="shared" ref="E360" si="454">((1/(SQRT(2)))*(COS(RADIANS(N360))))*(COS(RADIANS(45)))</f>
        <v>0.26871085998866245</v>
      </c>
      <c r="F360">
        <f t="shared" ref="F360" si="455">(((1/(SQRT(2)))*(SIN(RADIANS(N360))))*(COS(RADIANS(45))))</f>
        <v>0.42165681984779213</v>
      </c>
      <c r="G360">
        <f t="shared" ref="G360" si="456">(1/(SQRT(2)))*(COS(RADIANS(-45)))</f>
        <v>0.5</v>
      </c>
      <c r="H360">
        <f t="shared" ref="H360" si="457">((1/(SQRT(2)))*(COS(RADIANS(N360))))*(SIN(RADIANS(-45)))</f>
        <v>-0.2687108599886624</v>
      </c>
      <c r="I360">
        <f t="shared" ref="I360" si="458">((1/(SQRT(2)))*(SIN(RADIANS(N360))))*(SIN(RADIANS(-45)))</f>
        <v>-0.42165681984779202</v>
      </c>
      <c r="J360">
        <f t="shared" ref="J360" si="459">(-((1/(SQRT(2)))*(SIN(RADIANS(-45)))))</f>
        <v>0.49999999999999989</v>
      </c>
      <c r="K360">
        <f t="shared" ref="K360" si="460">((1/(SQRT(2)))*(COS(RADIANS(N360))))*(COS(RADIANS(-45)))</f>
        <v>0.26871085998866245</v>
      </c>
      <c r="L360">
        <f>(((1/(SQRT(2)))*(SIN(RADIANS(N360))))*(COS(RADIANS(-45))))</f>
        <v>0.42165681984779213</v>
      </c>
      <c r="N360">
        <f>N356-(O356/O358)</f>
        <v>57.491703966383859</v>
      </c>
      <c r="O360">
        <f>(DEGREES(ACOS(((-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*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)-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*(SQRT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-(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^2)))))/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))))/2</f>
        <v>6.6046561098984604</v>
      </c>
      <c r="Q360">
        <f t="shared" ref="Q360" si="461">Q356-(R356/R358)</f>
        <v>409.12338411397781</v>
      </c>
      <c r="R360">
        <f>(DEGREES(ACOS(((-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*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*(SQRT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-(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^2)))))/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))))/2</f>
        <v>89.553237770049421</v>
      </c>
      <c r="T360">
        <f t="shared" ref="T360" si="462">(1/(SQRT(2)))*(COS(RADIANS(45)))</f>
        <v>0.5</v>
      </c>
      <c r="U360">
        <f t="shared" ref="U360" si="463">((1/(SQRT(2)))*(COS(RADIANS(Q360))))*(SIN(RADIANS(45)))</f>
        <v>0.32721613644228464</v>
      </c>
      <c r="V360">
        <f t="shared" ref="V360" si="464">((1/(SQRT(2)))*(SIN(RADIANS(Q360))))*(SIN(RADIANS(45)))</f>
        <v>0.37806031271714319</v>
      </c>
      <c r="W360">
        <f t="shared" ref="W360" si="465">(-((1/(SQRT(2)))*(SIN(RADIANS(45)))))</f>
        <v>-0.49999999999999989</v>
      </c>
      <c r="X360">
        <f t="shared" ref="X360" si="466">((1/(SQRT(2)))*(COS(RADIANS(Q360))))*(COS(RADIANS(45)))</f>
        <v>0.3272161364422847</v>
      </c>
      <c r="Y360">
        <f t="shared" ref="Y360" si="467">(((1/(SQRT(2)))*(SIN(RADIANS(Q360))))*(COS(RADIANS(45))))</f>
        <v>0.37806031271714324</v>
      </c>
      <c r="Z360">
        <f t="shared" ref="Z360" si="468">(1/(SQRT(2)))*(COS(RADIANS(-45)))</f>
        <v>0.5</v>
      </c>
      <c r="AA360">
        <f t="shared" ref="AA360" si="469">((1/(SQRT(2)))*(COS(RADIANS(Q360))))*(SIN(RADIANS(-45)))</f>
        <v>-0.32721613644228464</v>
      </c>
      <c r="AB360">
        <f t="shared" ref="AB360" si="470">((1/(SQRT(2)))*(SIN(RADIANS(Q360))))*(SIN(RADIANS(-45)))</f>
        <v>-0.37806031271714319</v>
      </c>
      <c r="AC360">
        <f t="shared" ref="AC360" si="471">(-((1/(SQRT(2)))*(SIN(RADIANS(-45)))))</f>
        <v>0.49999999999999989</v>
      </c>
      <c r="AD360">
        <f t="shared" ref="AD360" si="472">((1/(SQRT(2)))*(COS(RADIANS(Q360))))*(COS(RADIANS(-45)))</f>
        <v>0.3272161364422847</v>
      </c>
      <c r="AE360">
        <f t="shared" ref="AE360" si="473">(((1/(SQRT(2)))*(SIN(RADIANS(Q360))))*(COS(RADIANS(-45))))</f>
        <v>0.37806031271714324</v>
      </c>
    </row>
    <row r="361" spans="1:31">
      <c r="O361" t="s">
        <v>176</v>
      </c>
      <c r="R361" t="s">
        <v>176</v>
      </c>
    </row>
    <row r="362" spans="1:31">
      <c r="O362" s="21">
        <f>(COS(RADIANS(N360)))*((SIN(RADIANS(45)))*(COS(RADIANS(45))))-(SIN(RADIANS(135)))*(COS(RADIANS((135))))*($A$337*$F$337+$C$337*$D$337)-(2*((SIN(RADIANS(45)))^2))-(SIN(RADIANS(135)))^2*(SIN(RADIANS(N360)))*(($B$337*$E$337))-($C$337*$F$337)+(SIN(RADIANS(N360)))*(-(SIN(RADIANS(45))))*(COS(RADIANS(45)))-(SIN(RADIANS(135)))*(COS(RADIANS(135)))*($A$337*$E$337+$B$337*$D$337)-(SIN(RADIANS(45)))^2-(SIN(RADIANS(135)))^2*(SIN(RADIANS(N360)))*($B$337*$F$337+$C$337*$E$337)+(SIN(RADIANS(45)))^2-((SIN(RADIANS(135)))^2)*((COS(RADIANS(N360)))^2)*($B$337*$F$337+$C$337*$E$337)</f>
        <v>-1.0337097252732719</v>
      </c>
      <c r="R362">
        <f t="shared" ref="R362" si="474">(COS(RADIANS(Q360)))*((SIN(RADIANS(45)))*(COS(RADIANS(45))))-(SIN(RADIANS(135)))*(COS(RADIANS((135))))*($A$337*$F$337+$C$337*$D$337)-(2*((SIN(RADIANS(45)))^2))-(SIN(RADIANS(135)))^2*(SIN(RADIANS(Q360)))*(($B$337*$E$337))-($C$337*$F$337)+(SIN(RADIANS(Q360)))*(-(SIN(RADIANS(45))))*(COS(RADIANS(45)))-(SIN(RADIANS(135)))*(COS(RADIANS(135)))*($A$337*$E$337+$B$337*$D$337)-(SIN(RADIANS(45)))^2-(SIN(RADIANS(135)))^2*(SIN(RADIANS(Q360)))*($B$337*$F$337+$C$337*$E$337)+(SIN(RADIANS(45)))^2-((SIN(RADIANS(135)))^2)*((COS(RADIANS(Q360)))^2)*($B$337*$F$337+$C$337*$E$337)</f>
        <v>-0.92882233775171108</v>
      </c>
      <c r="AE362" s="21"/>
    </row>
    <row r="363" spans="1:31">
      <c r="A363" s="21"/>
      <c r="Q363" s="21"/>
    </row>
    <row r="364" spans="1:31">
      <c r="A364">
        <f>(1/(SQRT(2)))*(COS(RADIANS(45)))</f>
        <v>0.5</v>
      </c>
      <c r="B364">
        <f>((1/(SQRT(2)))*(COS(RADIANS(N364))))*(SIN(RADIANS(45)))</f>
        <v>0.22011863318051916</v>
      </c>
      <c r="C364">
        <f t="shared" ref="C364" si="475">((1/(SQRT(2)))*(SIN(RADIANS(N364))))*(SIN(RADIANS(45)))</f>
        <v>0.44894073921480993</v>
      </c>
      <c r="D364">
        <f t="shared" ref="D364" si="476">(-((1/(SQRT(2)))*(SIN(RADIANS(45)))))</f>
        <v>-0.49999999999999989</v>
      </c>
      <c r="E364">
        <f t="shared" ref="E364" si="477">((1/(SQRT(2)))*(COS(RADIANS(N364))))*(COS(RADIANS(45)))</f>
        <v>0.22011863318051919</v>
      </c>
      <c r="F364">
        <f t="shared" ref="F364" si="478">(((1/(SQRT(2)))*(SIN(RADIANS(N364))))*(COS(RADIANS(45))))</f>
        <v>0.44894073921480998</v>
      </c>
      <c r="G364">
        <f t="shared" ref="G364" si="479">(1/(SQRT(2)))*(COS(RADIANS(-45)))</f>
        <v>0.5</v>
      </c>
      <c r="H364">
        <f t="shared" ref="H364" si="480">((1/(SQRT(2)))*(COS(RADIANS(N364))))*(SIN(RADIANS(-45)))</f>
        <v>-0.22011863318051916</v>
      </c>
      <c r="I364">
        <f t="shared" ref="I364" si="481">((1/(SQRT(2)))*(SIN(RADIANS(N364))))*(SIN(RADIANS(-45)))</f>
        <v>-0.44894073921480993</v>
      </c>
      <c r="J364">
        <f t="shared" ref="J364" si="482">(-((1/(SQRT(2)))*(SIN(RADIANS(-45)))))</f>
        <v>0.49999999999999989</v>
      </c>
      <c r="K364">
        <f t="shared" ref="K364" si="483">((1/(SQRT(2)))*(COS(RADIANS(N364))))*(COS(RADIANS(-45)))</f>
        <v>0.22011863318051919</v>
      </c>
      <c r="L364">
        <f>(((1/(SQRT(2)))*(SIN(RADIANS(N364))))*(COS(RADIANS(-45))))</f>
        <v>0.44894073921480998</v>
      </c>
      <c r="N364">
        <f>N360-(O360/O362)</f>
        <v>63.880979358131242</v>
      </c>
      <c r="O364">
        <f>(DEGREES(ACOS(((-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*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)-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*(SQRT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-(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^2)))))/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))))/2</f>
        <v>11.753460146530525</v>
      </c>
      <c r="Q364">
        <f>Q360-(R360/R362)</f>
        <v>505.53927995345578</v>
      </c>
      <c r="R364">
        <f>(DEGREES(ACOS(((-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*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*(SQRT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-(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^2)))))/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))))/2</f>
        <v>56.789814550263117</v>
      </c>
      <c r="T364">
        <f>(1/(SQRT(2)))*(COS(RADIANS(45)))</f>
        <v>0.5</v>
      </c>
      <c r="U364">
        <f>((1/(SQRT(2)))*(COS(RADIANS(Q364))))*(SIN(RADIANS(45)))</f>
        <v>-0.4122571514705996</v>
      </c>
      <c r="V364">
        <f>((1/(SQRT(2)))*(SIN(RADIANS(Q364))))*(SIN(RADIANS(45)))</f>
        <v>0.28292055609542938</v>
      </c>
      <c r="W364">
        <f>(-((1/(SQRT(2)))*(SIN(RADIANS(45)))))</f>
        <v>-0.49999999999999989</v>
      </c>
      <c r="X364">
        <f>((1/(SQRT(2)))*(COS(RADIANS(Q364))))*(COS(RADIANS(45)))</f>
        <v>-0.41225715147059966</v>
      </c>
      <c r="Y364">
        <f>(((1/(SQRT(2)))*(SIN(RADIANS(Q364))))*(COS(RADIANS(45))))</f>
        <v>0.28292055609542943</v>
      </c>
      <c r="Z364">
        <f t="shared" ref="Z364" si="484">(1/(SQRT(2)))*(COS(RADIANS(-45)))</f>
        <v>0.5</v>
      </c>
      <c r="AA364">
        <f>((1/(SQRT(2)))*(COS(RADIANS(Q364))))*(SIN(RADIANS(-45)))</f>
        <v>0.4122571514705996</v>
      </c>
      <c r="AB364">
        <f>((1/(SQRT(2)))*(SIN(RADIANS(Q364))))*(SIN(RADIANS(-45)))</f>
        <v>-0.28292055609542938</v>
      </c>
      <c r="AC364">
        <f>(-((1/(SQRT(2)))*(SIN(RADIANS(-45)))))</f>
        <v>0.49999999999999989</v>
      </c>
      <c r="AD364">
        <f>((1/(SQRT(2)))*(COS(RADIANS(Q364))))*(COS(RADIANS(-45)))</f>
        <v>-0.41225715147059966</v>
      </c>
      <c r="AE364">
        <f>(((1/(SQRT(2)))*(SIN(RADIANS(Q364))))*(COS(RADIANS(-45))))</f>
        <v>0.28292055609542943</v>
      </c>
    </row>
    <row r="365" spans="1:31">
      <c r="O365" t="s">
        <v>176</v>
      </c>
      <c r="R365" t="s">
        <v>176</v>
      </c>
    </row>
    <row r="366" spans="1:31">
      <c r="O366" s="21">
        <f>(COS(RADIANS(N364)))*((SIN(RADIANS(45)))*(COS(RADIANS(45))))-(SIN(RADIANS(135)))*(COS(RADIANS((135))))*($A$337*$F$337+$C$337*$D$337)-(2*((SIN(RADIANS(45)))^2))-(SIN(RADIANS(135)))^2*(SIN(RADIANS(N364)))*(($B$337*$E$337))-($C$337*$F$337)+(SIN(RADIANS(N364)))*(-(SIN(RADIANS(45))))*(COS(RADIANS(45)))-(SIN(RADIANS(135)))*(COS(RADIANS(135)))*($A$337*$E$337+$B$337*$D$337)-(SIN(RADIANS(45)))^2-(SIN(RADIANS(135)))^2*(SIN(RADIANS(N364)))*($B$337*$F$337+$C$337*$E$337)+(SIN(RADIANS(45)))^2-((SIN(RADIANS(135)))^2)*((COS(RADIANS(N364)))^2)*($B$337*$F$337+$C$337*$E$337)</f>
        <v>-1.1125768162550236</v>
      </c>
      <c r="R366">
        <f>(COS(RADIANS(Q364)))*((SIN(RADIANS(45)))*(COS(RADIANS(45))))-(SIN(RADIANS(135)))*(COS(RADIANS((135))))*($A$337*$F$337+$C$337*$D$337)-(2*((SIN(RADIANS(45)))^2))-(SIN(RADIANS(135)))^2*(SIN(RADIANS(Q364)))*(($B$337*$E$337))-($C$337*$F$337)+(SIN(RADIANS(Q364)))*(-(SIN(RADIANS(45))))*(COS(RADIANS(45)))-(SIN(RADIANS(135)))*(COS(RADIANS(135)))*($A$337*$E$337+$B$337*$D$337)-(SIN(RADIANS(45)))^2-(SIN(RADIANS(135)))^2*(SIN(RADIANS(Q364)))*($B$337*$F$337+$C$337*$E$337)+(SIN(RADIANS(45)))^2-((SIN(RADIANS(135)))^2)*((COS(RADIANS(Q364)))^2)*($B$337*$F$337+$C$337*$E$337)</f>
        <v>-1.5755923354600896</v>
      </c>
      <c r="AE366" s="21"/>
    </row>
    <row r="367" spans="1:31">
      <c r="A367" s="21"/>
      <c r="Q367" s="21"/>
    </row>
    <row r="368" spans="1:31">
      <c r="A368">
        <f>(1/(SQRT(2)))*(COS(RADIANS(45)))</f>
        <v>0.5</v>
      </c>
      <c r="B368">
        <f>((1/(SQRT(2)))*(COS(RADIANS(N368))))*(SIN(RADIANS(45)))</f>
        <v>0.13408030821476521</v>
      </c>
      <c r="C368">
        <f t="shared" ref="C368" si="485">((1/(SQRT(2)))*(SIN(RADIANS(N368))))*(SIN(RADIANS(45)))</f>
        <v>0.48168710897120076</v>
      </c>
      <c r="D368">
        <f t="shared" ref="D368" si="486">(-((1/(SQRT(2)))*(SIN(RADIANS(45)))))</f>
        <v>-0.49999999999999989</v>
      </c>
      <c r="E368">
        <f t="shared" ref="E368" si="487">((1/(SQRT(2)))*(COS(RADIANS(N368))))*(COS(RADIANS(45)))</f>
        <v>0.13408030821476524</v>
      </c>
      <c r="F368">
        <f t="shared" ref="F368" si="488">(((1/(SQRT(2)))*(SIN(RADIANS(N368))))*(COS(RADIANS(45))))</f>
        <v>0.48168710897120082</v>
      </c>
      <c r="G368">
        <f t="shared" ref="G368" si="489">(1/(SQRT(2)))*(COS(RADIANS(-45)))</f>
        <v>0.5</v>
      </c>
      <c r="H368">
        <f t="shared" ref="H368" si="490">((1/(SQRT(2)))*(COS(RADIANS(N368))))*(SIN(RADIANS(-45)))</f>
        <v>-0.13408030821476521</v>
      </c>
      <c r="I368">
        <f t="shared" ref="I368" si="491">((1/(SQRT(2)))*(SIN(RADIANS(N368))))*(SIN(RADIANS(-45)))</f>
        <v>-0.48168710897120076</v>
      </c>
      <c r="J368">
        <f t="shared" ref="J368" si="492">(-((1/(SQRT(2)))*(SIN(RADIANS(-45)))))</f>
        <v>0.49999999999999989</v>
      </c>
      <c r="K368">
        <f t="shared" ref="K368" si="493">((1/(SQRT(2)))*(COS(RADIANS(N368))))*(COS(RADIANS(-45)))</f>
        <v>0.13408030821476524</v>
      </c>
      <c r="L368">
        <f>(((1/(SQRT(2)))*(SIN(RADIANS(N368))))*(COS(RADIANS(-45))))</f>
        <v>0.48168710897120082</v>
      </c>
      <c r="N368">
        <f>N364-(O364/O366)</f>
        <v>74.445157916240262</v>
      </c>
      <c r="O368">
        <f>(DEGREES(ACOS(((-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*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)-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*(SQRT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-(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^2)))))/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))))/2</f>
        <v>20.267539431912386</v>
      </c>
      <c r="Q368">
        <f>Q364-(R364/R366)</f>
        <v>541.58274962016992</v>
      </c>
      <c r="R368">
        <f>(DEGREES(ACOS(((-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*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*(SQRT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-(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^2)))))/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))))/2</f>
        <v>67.83302845961714</v>
      </c>
      <c r="T368">
        <f>(1/(SQRT(2)))*(COS(RADIANS(45)))</f>
        <v>0.5</v>
      </c>
      <c r="U368">
        <f>((1/(SQRT(2)))*(COS(RADIANS(Q368))))*(SIN(RADIANS(45)))</f>
        <v>-0.49980923813387768</v>
      </c>
      <c r="V368">
        <f>((1/(SQRT(2)))*(SIN(RADIANS(Q368))))*(SIN(RADIANS(45)))</f>
        <v>-1.3810339461166995E-2</v>
      </c>
      <c r="W368">
        <f>(-((1/(SQRT(2)))*(SIN(RADIANS(45)))))</f>
        <v>-0.49999999999999989</v>
      </c>
      <c r="X368">
        <f>((1/(SQRT(2)))*(COS(RADIANS(Q368))))*(COS(RADIANS(45)))</f>
        <v>-0.49980923813387773</v>
      </c>
      <c r="Y368">
        <f>(((1/(SQRT(2)))*(SIN(RADIANS(Q368))))*(COS(RADIANS(45))))</f>
        <v>-1.3810339461166997E-2</v>
      </c>
      <c r="Z368">
        <f t="shared" ref="Z368" si="494">(1/(SQRT(2)))*(COS(RADIANS(-45)))</f>
        <v>0.5</v>
      </c>
      <c r="AA368">
        <f>((1/(SQRT(2)))*(COS(RADIANS(Q368))))*(SIN(RADIANS(-45)))</f>
        <v>0.49980923813387768</v>
      </c>
      <c r="AB368">
        <f>((1/(SQRT(2)))*(SIN(RADIANS(Q368))))*(SIN(RADIANS(-45)))</f>
        <v>1.3810339461166995E-2</v>
      </c>
      <c r="AC368">
        <f>(-((1/(SQRT(2)))*(SIN(RADIANS(-45)))))</f>
        <v>0.49999999999999989</v>
      </c>
      <c r="AD368">
        <f>((1/(SQRT(2)))*(COS(RADIANS(Q368))))*(COS(RADIANS(-45)))</f>
        <v>-0.49980923813387773</v>
      </c>
      <c r="AE368">
        <f>(((1/(SQRT(2)))*(SIN(RADIANS(Q368))))*(COS(RADIANS(-45))))</f>
        <v>-1.3810339461166997E-2</v>
      </c>
    </row>
    <row r="369" spans="1:31">
      <c r="O369" t="s">
        <v>176</v>
      </c>
      <c r="R369" t="s">
        <v>176</v>
      </c>
    </row>
    <row r="370" spans="1:31">
      <c r="O370" s="21">
        <f>(COS(RADIANS(N368)))*((SIN(RADIANS(45)))*(COS(RADIANS(45))))-(SIN(RADIANS(135)))*(COS(RADIANS((135))))*($A$337*$F$337+$C$337*$D$337)-(2*((SIN(RADIANS(45)))^2))-(SIN(RADIANS(135)))^2*(SIN(RADIANS(N368)))*(($B$337*$E$337))-($C$337*$F$337)+(SIN(RADIANS(N368)))*(-(SIN(RADIANS(45))))*(COS(RADIANS(45)))-(SIN(RADIANS(135)))*(COS(RADIANS(135)))*($A$337*$E$337+$B$337*$D$337)-(SIN(RADIANS(45)))^2-(SIN(RADIANS(135)))^2*(SIN(RADIANS(N368)))*($B$337*$F$337+$C$337*$E$337)+(SIN(RADIANS(45)))^2-((SIN(RADIANS(135)))^2)*((COS(RADIANS(N368)))^2)*($B$337*$F$337+$C$337*$E$337)</f>
        <v>-1.2362194674406071</v>
      </c>
      <c r="R370">
        <f>(COS(RADIANS(Q368)))*((SIN(RADIANS(45)))*(COS(RADIANS(45))))-(SIN(RADIANS(135)))*(COS(RADIANS((135))))*($A$337*$F$337+$C$337*$D$337)-(2*((SIN(RADIANS(45)))^2))-(SIN(RADIANS(135)))^2*(SIN(RADIANS(Q368)))*(($B$337*$E$337))-($C$337*$F$337)+(SIN(RADIANS(Q368)))*(-(SIN(RADIANS(45))))*(COS(RADIANS(45)))-(SIN(RADIANS(135)))*(COS(RADIANS(135)))*($A$337*$E$337+$B$337*$D$337)-(SIN(RADIANS(45)))^2-(SIN(RADIANS(135)))^2*(SIN(RADIANS(Q368)))*($B$337*$F$337+$C$337*$E$337)+(SIN(RADIANS(45)))^2-((SIN(RADIANS(135)))^2)*((COS(RADIANS(Q368)))^2)*($B$337*$F$337+$C$337*$E$337)</f>
        <v>-1.4490296930352755</v>
      </c>
      <c r="AE370" s="21"/>
    </row>
    <row r="371" spans="1:31">
      <c r="A371" s="21"/>
      <c r="Q371" s="21"/>
    </row>
    <row r="372" spans="1:31">
      <c r="A372">
        <f>(1/(SQRT(2)))*(COS(RADIANS(45)))</f>
        <v>0.5</v>
      </c>
      <c r="B372">
        <f>((1/(SQRT(2)))*(COS(RADIANS(N372))))*(SIN(RADIANS(45)))</f>
        <v>-7.3295307654308419E-3</v>
      </c>
      <c r="C372">
        <f t="shared" ref="C372" si="495">((1/(SQRT(2)))*(SIN(RADIANS(N372))))*(SIN(RADIANS(45)))</f>
        <v>0.49994627509239287</v>
      </c>
      <c r="D372">
        <f t="shared" ref="D372" si="496">(-((1/(SQRT(2)))*(SIN(RADIANS(45)))))</f>
        <v>-0.49999999999999989</v>
      </c>
      <c r="E372">
        <f t="shared" ref="E372" si="497">((1/(SQRT(2)))*(COS(RADIANS(N372))))*(COS(RADIANS(45)))</f>
        <v>-7.3295307654308427E-3</v>
      </c>
      <c r="F372">
        <f t="shared" ref="F372" si="498">(((1/(SQRT(2)))*(SIN(RADIANS(N372))))*(COS(RADIANS(45))))</f>
        <v>0.49994627509239292</v>
      </c>
      <c r="G372">
        <f t="shared" ref="G372" si="499">(1/(SQRT(2)))*(COS(RADIANS(-45)))</f>
        <v>0.5</v>
      </c>
      <c r="H372">
        <f t="shared" ref="H372" si="500">((1/(SQRT(2)))*(COS(RADIANS(N372))))*(SIN(RADIANS(-45)))</f>
        <v>7.3295307654308419E-3</v>
      </c>
      <c r="I372">
        <f t="shared" ref="I372" si="501">((1/(SQRT(2)))*(SIN(RADIANS(N372))))*(SIN(RADIANS(-45)))</f>
        <v>-0.49994627509239287</v>
      </c>
      <c r="J372">
        <f t="shared" ref="J372" si="502">(-((1/(SQRT(2)))*(SIN(RADIANS(-45)))))</f>
        <v>0.49999999999999989</v>
      </c>
      <c r="K372">
        <f t="shared" ref="K372" si="503">((1/(SQRT(2)))*(COS(RADIANS(N372))))*(COS(RADIANS(-45)))</f>
        <v>-7.3295307654308427E-3</v>
      </c>
      <c r="L372">
        <f>(((1/(SQRT(2)))*(SIN(RADIANS(N372))))*(COS(RADIANS(-45))))</f>
        <v>0.49994627509239292</v>
      </c>
      <c r="N372">
        <f>N368-(O368/O370)</f>
        <v>90.839932441084997</v>
      </c>
      <c r="O372">
        <f>(DEGREES(ACOS(((-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*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)-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*(SQRT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-(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^2)))))/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))))/2</f>
        <v>30.424871432061728</v>
      </c>
      <c r="Q372">
        <f t="shared" ref="Q372" si="504">Q368-(R368/R370)</f>
        <v>588.39547456683931</v>
      </c>
      <c r="R372">
        <f>(DEGREES(ACOS(((-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*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*(SQRT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-(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^2)))))/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))))/2</f>
        <v>89.951722193353518</v>
      </c>
      <c r="T372">
        <f t="shared" ref="T372" si="505">(1/(SQRT(2)))*(COS(RADIANS(45)))</f>
        <v>0.5</v>
      </c>
      <c r="U372">
        <f t="shared" ref="U372" si="506">((1/(SQRT(2)))*(COS(RADIANS(Q372))))*(SIN(RADIANS(45)))</f>
        <v>-0.3319926372239122</v>
      </c>
      <c r="V372">
        <f t="shared" ref="V372" si="507">((1/(SQRT(2)))*(SIN(RADIANS(Q372))))*(SIN(RADIANS(45)))</f>
        <v>-0.37387282440572184</v>
      </c>
      <c r="W372">
        <f t="shared" ref="W372" si="508">(-((1/(SQRT(2)))*(SIN(RADIANS(45)))))</f>
        <v>-0.49999999999999989</v>
      </c>
      <c r="X372">
        <f t="shared" ref="X372" si="509">((1/(SQRT(2)))*(COS(RADIANS(Q372))))*(COS(RADIANS(45)))</f>
        <v>-0.33199263722391226</v>
      </c>
      <c r="Y372">
        <f t="shared" ref="Y372" si="510">(((1/(SQRT(2)))*(SIN(RADIANS(Q372))))*(COS(RADIANS(45))))</f>
        <v>-0.37387282440572189</v>
      </c>
      <c r="Z372">
        <f t="shared" ref="Z372" si="511">(1/(SQRT(2)))*(COS(RADIANS(-45)))</f>
        <v>0.5</v>
      </c>
      <c r="AA372">
        <f t="shared" ref="AA372" si="512">((1/(SQRT(2)))*(COS(RADIANS(Q372))))*(SIN(RADIANS(-45)))</f>
        <v>0.3319926372239122</v>
      </c>
      <c r="AB372">
        <f t="shared" ref="AB372" si="513">((1/(SQRT(2)))*(SIN(RADIANS(Q372))))*(SIN(RADIANS(-45)))</f>
        <v>0.37387282440572184</v>
      </c>
      <c r="AC372">
        <f t="shared" ref="AC372" si="514">(-((1/(SQRT(2)))*(SIN(RADIANS(-45)))))</f>
        <v>0.49999999999999989</v>
      </c>
      <c r="AD372">
        <f t="shared" ref="AD372" si="515">((1/(SQRT(2)))*(COS(RADIANS(Q372))))*(COS(RADIANS(-45)))</f>
        <v>-0.33199263722391226</v>
      </c>
      <c r="AE372">
        <f t="shared" ref="AE372" si="516">(((1/(SQRT(2)))*(SIN(RADIANS(Q372))))*(COS(RADIANS(-45))))</f>
        <v>-0.37387282440572189</v>
      </c>
    </row>
    <row r="373" spans="1:31">
      <c r="O373" t="s">
        <v>176</v>
      </c>
      <c r="R373" t="s">
        <v>176</v>
      </c>
    </row>
    <row r="374" spans="1:31">
      <c r="O374" s="21">
        <f>(COS(RADIANS(N372)))*((SIN(RADIANS(45)))*(COS(RADIANS(45))))-(SIN(RADIANS(135)))*(COS(RADIANS((135))))*($A$337*$F$337+$C$337*$D$337)-(2*((SIN(RADIANS(45)))^2))-(SIN(RADIANS(135)))^2*(SIN(RADIANS(N372)))*(($B$337*$E$337))-($C$337*$F$337)+(SIN(RADIANS(N372)))*(-(SIN(RADIANS(45))))*(COS(RADIANS(45)))-(SIN(RADIANS(135)))*(COS(RADIANS(135)))*($A$337*$E$337+$B$337*$D$337)-(SIN(RADIANS(45)))^2-(SIN(RADIANS(135)))^2*(SIN(RADIANS(N372)))*($B$337*$F$337+$C$337*$E$337)+(SIN(RADIANS(45)))^2-((SIN(RADIANS(135)))^2)*((COS(RADIANS(N372)))^2)*($B$337*$F$337+$C$337*$E$337)</f>
        <v>-1.3991980697849471</v>
      </c>
      <c r="R374">
        <f t="shared" ref="R374" si="517">(COS(RADIANS(Q372)))*((SIN(RADIANS(45)))*(COS(RADIANS(45))))-(SIN(RADIANS(135)))*(COS(RADIANS((135))))*($A$337*$F$337+$C$337*$D$337)-(2*((SIN(RADIANS(45)))^2))-(SIN(RADIANS(135)))^2*(SIN(RADIANS(Q372)))*(($B$337*$E$337))-($C$337*$F$337)+(SIN(RADIANS(Q372)))*(-(SIN(RADIANS(45))))*(COS(RADIANS(45)))-(SIN(RADIANS(135)))*(COS(RADIANS(135)))*($A$337*$E$337+$B$337*$D$337)-(SIN(RADIANS(45)))^2-(SIN(RADIANS(135)))^2*(SIN(RADIANS(Q372)))*($B$337*$F$337+$C$337*$E$337)+(SIN(RADIANS(45)))^2-((SIN(RADIANS(135)))^2)*((COS(RADIANS(Q372)))^2)*($B$337*$F$337+$C$337*$E$337)</f>
        <v>-1.1739668776749956</v>
      </c>
      <c r="AE374" s="21"/>
    </row>
    <row r="375" spans="1:31">
      <c r="A375" s="21"/>
      <c r="Q375" s="21"/>
    </row>
    <row r="376" spans="1:31">
      <c r="A376">
        <f>(1/(SQRT(2)))*(COS(RADIANS(45)))</f>
        <v>0.5</v>
      </c>
      <c r="B376">
        <f>((1/(SQRT(2)))*(COS(RADIANS(N376))))*(SIN(RADIANS(45)))</f>
        <v>-0.19202228559762061</v>
      </c>
      <c r="C376">
        <f t="shared" ref="C376" si="518">((1/(SQRT(2)))*(SIN(RADIANS(N376))))*(SIN(RADIANS(45)))</f>
        <v>0.46165727746225954</v>
      </c>
      <c r="D376">
        <f t="shared" ref="D376" si="519">(-((1/(SQRT(2)))*(SIN(RADIANS(45)))))</f>
        <v>-0.49999999999999989</v>
      </c>
      <c r="E376">
        <f t="shared" ref="E376" si="520">((1/(SQRT(2)))*(COS(RADIANS(N376))))*(COS(RADIANS(45)))</f>
        <v>-0.19202228559762063</v>
      </c>
      <c r="F376">
        <f t="shared" ref="F376" si="521">(((1/(SQRT(2)))*(SIN(RADIANS(N376))))*(COS(RADIANS(45))))</f>
        <v>0.4616572774622596</v>
      </c>
      <c r="G376">
        <f t="shared" ref="G376" si="522">(1/(SQRT(2)))*(COS(RADIANS(-45)))</f>
        <v>0.5</v>
      </c>
      <c r="H376">
        <f t="shared" ref="H376" si="523">((1/(SQRT(2)))*(COS(RADIANS(N376))))*(SIN(RADIANS(-45)))</f>
        <v>0.19202228559762061</v>
      </c>
      <c r="I376">
        <f t="shared" ref="I376" si="524">((1/(SQRT(2)))*(SIN(RADIANS(N376))))*(SIN(RADIANS(-45)))</f>
        <v>-0.46165727746225954</v>
      </c>
      <c r="J376">
        <f t="shared" ref="J376" si="525">(-((1/(SQRT(2)))*(SIN(RADIANS(-45)))))</f>
        <v>0.49999999999999989</v>
      </c>
      <c r="K376">
        <f t="shared" ref="K376" si="526">((1/(SQRT(2)))*(COS(RADIANS(N376))))*(COS(RADIANS(-45)))</f>
        <v>-0.19202228559762063</v>
      </c>
      <c r="L376">
        <f>(((1/(SQRT(2)))*(SIN(RADIANS(N376))))*(COS(RADIANS(-45))))</f>
        <v>0.4616572774622596</v>
      </c>
      <c r="N376">
        <f>N372-(O372/O374)</f>
        <v>112.58443887593018</v>
      </c>
      <c r="O376">
        <f>(DEGREES(ACOS(((-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*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)-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*(SQRT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-(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^2)))))/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))))/2</f>
        <v>36.068164309450665</v>
      </c>
      <c r="Q376">
        <f t="shared" ref="Q376" si="527">Q372-(R372/R374)</f>
        <v>665.01750190333462</v>
      </c>
      <c r="R376">
        <f>(DEGREES(ACOS(((-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*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*(SQRT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-(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^2)))))/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))))/2</f>
        <v>53.773213301049203</v>
      </c>
      <c r="T376">
        <f t="shared" ref="T376" si="528">(1/(SQRT(2)))*(COS(RADIANS(45)))</f>
        <v>0.5</v>
      </c>
      <c r="U376">
        <f t="shared" ref="U376" si="529">((1/(SQRT(2)))*(COS(RADIANS(Q376))))*(SIN(RADIANS(45)))</f>
        <v>0.28691331627661859</v>
      </c>
      <c r="V376">
        <f t="shared" ref="V376" si="530">((1/(SQRT(2)))*(SIN(RADIANS(Q376))))*(SIN(RADIANS(45)))</f>
        <v>-0.40948839903366363</v>
      </c>
      <c r="W376">
        <f t="shared" ref="W376" si="531">(-((1/(SQRT(2)))*(SIN(RADIANS(45)))))</f>
        <v>-0.49999999999999989</v>
      </c>
      <c r="X376">
        <f t="shared" ref="X376" si="532">((1/(SQRT(2)))*(COS(RADIANS(Q376))))*(COS(RADIANS(45)))</f>
        <v>0.28691331627661865</v>
      </c>
      <c r="Y376">
        <f t="shared" ref="Y376" si="533">(((1/(SQRT(2)))*(SIN(RADIANS(Q376))))*(COS(RADIANS(45))))</f>
        <v>-0.40948839903366369</v>
      </c>
      <c r="Z376">
        <f t="shared" ref="Z376" si="534">(1/(SQRT(2)))*(COS(RADIANS(-45)))</f>
        <v>0.5</v>
      </c>
      <c r="AA376">
        <f t="shared" ref="AA376" si="535">((1/(SQRT(2)))*(COS(RADIANS(Q376))))*(SIN(RADIANS(-45)))</f>
        <v>-0.28691331627661859</v>
      </c>
      <c r="AB376">
        <f t="shared" ref="AB376" si="536">((1/(SQRT(2)))*(SIN(RADIANS(Q376))))*(SIN(RADIANS(-45)))</f>
        <v>0.40948839903366363</v>
      </c>
      <c r="AC376">
        <f t="shared" ref="AC376" si="537">(-((1/(SQRT(2)))*(SIN(RADIANS(-45)))))</f>
        <v>0.49999999999999989</v>
      </c>
      <c r="AD376">
        <f t="shared" ref="AD376" si="538">((1/(SQRT(2)))*(COS(RADIANS(Q376))))*(COS(RADIANS(-45)))</f>
        <v>0.28691331627661865</v>
      </c>
      <c r="AE376">
        <f t="shared" ref="AE376" si="539">(((1/(SQRT(2)))*(SIN(RADIANS(Q376))))*(COS(RADIANS(-45))))</f>
        <v>-0.40948839903366369</v>
      </c>
    </row>
    <row r="377" spans="1:31">
      <c r="O377" t="s">
        <v>176</v>
      </c>
      <c r="R377" t="s">
        <v>176</v>
      </c>
    </row>
    <row r="378" spans="1:31">
      <c r="O378" s="21">
        <f>(COS(RADIANS(N376)))*((SIN(RADIANS(45)))*(COS(RADIANS(45))))-(SIN(RADIANS(135)))*(COS(RADIANS((135))))*($A$337*$F$337+$C$337*$D$337)-(2*((SIN(RADIANS(45)))^2))-(SIN(RADIANS(135)))^2*(SIN(RADIANS(N376)))*(($B$337*$E$337))-($C$337*$F$337)+(SIN(RADIANS(N376)))*(-(SIN(RADIANS(45))))*(COS(RADIANS(45)))-(SIN(RADIANS(135)))*(COS(RADIANS(135)))*($A$337*$E$337+$B$337*$D$337)-(SIN(RADIANS(45)))^2-(SIN(RADIANS(135)))^2*(SIN(RADIANS(N376)))*($B$337*$F$337+$C$337*$E$337)+(SIN(RADIANS(45)))^2-((SIN(RADIANS(135)))^2)*((COS(RADIANS(N376)))^2)*($B$337*$F$337+$C$337*$E$337)</f>
        <v>-1.5391564604031758</v>
      </c>
      <c r="R378">
        <f t="shared" ref="R378" si="540">(COS(RADIANS(Q376)))*((SIN(RADIANS(45)))*(COS(RADIANS(45))))-(SIN(RADIANS(135)))*(COS(RADIANS((135))))*($A$337*$F$337+$C$337*$D$337)-(2*((SIN(RADIANS(45)))^2))-(SIN(RADIANS(135)))^2*(SIN(RADIANS(Q376)))*(($B$337*$E$337))-($C$337*$F$337)+(SIN(RADIANS(Q376)))*(-(SIN(RADIANS(45))))*(COS(RADIANS(45)))-(SIN(RADIANS(135)))*(COS(RADIANS(135)))*($A$337*$E$337+$B$337*$D$337)-(SIN(RADIANS(45)))^2-(SIN(RADIANS(135)))^2*(SIN(RADIANS(Q376)))*($B$337*$F$337+$C$337*$E$337)+(SIN(RADIANS(45)))^2-((SIN(RADIANS(135)))^2)*((COS(RADIANS(Q376)))^2)*($B$337*$F$337+$C$337*$E$337)</f>
        <v>-0.55354418872703282</v>
      </c>
      <c r="AE378" s="21"/>
    </row>
    <row r="379" spans="1:31">
      <c r="A379" s="21"/>
      <c r="Q379" s="21"/>
    </row>
    <row r="380" spans="1:31">
      <c r="A380">
        <f>(1/(SQRT(2)))*(COS(RADIANS(45)))</f>
        <v>0.5</v>
      </c>
      <c r="B380">
        <f>((1/(SQRT(2)))*(COS(RADIANS(N380))))*(SIN(RADIANS(45)))</f>
        <v>-0.35977997284359381</v>
      </c>
      <c r="C380">
        <f t="shared" ref="C380" si="541">((1/(SQRT(2)))*(SIN(RADIANS(N380))))*(SIN(RADIANS(45)))</f>
        <v>0.34721516548195702</v>
      </c>
      <c r="D380">
        <f t="shared" ref="D380" si="542">(-((1/(SQRT(2)))*(SIN(RADIANS(45)))))</f>
        <v>-0.49999999999999989</v>
      </c>
      <c r="E380">
        <f t="shared" ref="E380" si="543">((1/(SQRT(2)))*(COS(RADIANS(N380))))*(COS(RADIANS(45)))</f>
        <v>-0.35977997284359386</v>
      </c>
      <c r="F380">
        <f t="shared" ref="F380" si="544">(((1/(SQRT(2)))*(SIN(RADIANS(N380))))*(COS(RADIANS(45))))</f>
        <v>0.34721516548195708</v>
      </c>
      <c r="G380">
        <f t="shared" ref="G380" si="545">(1/(SQRT(2)))*(COS(RADIANS(-45)))</f>
        <v>0.5</v>
      </c>
      <c r="H380">
        <f t="shared" ref="H380" si="546">((1/(SQRT(2)))*(COS(RADIANS(N380))))*(SIN(RADIANS(-45)))</f>
        <v>0.35977997284359381</v>
      </c>
      <c r="I380">
        <f t="shared" ref="I380" si="547">((1/(SQRT(2)))*(SIN(RADIANS(N380))))*(SIN(RADIANS(-45)))</f>
        <v>-0.34721516548195702</v>
      </c>
      <c r="J380">
        <f t="shared" ref="J380" si="548">(-((1/(SQRT(2)))*(SIN(RADIANS(-45)))))</f>
        <v>0.49999999999999989</v>
      </c>
      <c r="K380">
        <f t="shared" ref="K380" si="549">((1/(SQRT(2)))*(COS(RADIANS(N380))))*(COS(RADIANS(-45)))</f>
        <v>-0.35977997284359386</v>
      </c>
      <c r="L380">
        <f>(((1/(SQRT(2)))*(SIN(RADIANS(N380))))*(COS(RADIANS(-45))))</f>
        <v>0.34721516548195708</v>
      </c>
      <c r="N380">
        <f>N376-(O376/O378)</f>
        <v>136.01816068222578</v>
      </c>
      <c r="O380">
        <f>(DEGREES(ACOS(((-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*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)-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*(SQRT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-(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^2)))))/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))))/2</f>
        <v>35.035359524906241</v>
      </c>
      <c r="Q380">
        <f>Q376-(R376/R378)</f>
        <v>762.16098998639018</v>
      </c>
      <c r="R380">
        <f>(DEGREES(ACOS(((-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*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*(SQRT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-(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^2)))))/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))))/2</f>
        <v>85.985594881123447</v>
      </c>
      <c r="T380">
        <f>(1/(SQRT(2)))*(COS(RADIANS(45)))</f>
        <v>0.5</v>
      </c>
      <c r="U380">
        <f>((1/(SQRT(2)))*(COS(RADIANS(Q380))))*(SIN(RADIANS(45)))</f>
        <v>0.37063088382290438</v>
      </c>
      <c r="V380">
        <f>((1/(SQRT(2)))*(SIN(RADIANS(Q380))))*(SIN(RADIANS(45)))</f>
        <v>0.33560802725300337</v>
      </c>
      <c r="W380">
        <f>(-((1/(SQRT(2)))*(SIN(RADIANS(45)))))</f>
        <v>-0.49999999999999989</v>
      </c>
      <c r="X380">
        <f>((1/(SQRT(2)))*(COS(RADIANS(Q380))))*(COS(RADIANS(45)))</f>
        <v>0.37063088382290443</v>
      </c>
      <c r="Y380">
        <f>(((1/(SQRT(2)))*(SIN(RADIANS(Q380))))*(COS(RADIANS(45))))</f>
        <v>0.33560802725300343</v>
      </c>
      <c r="Z380">
        <f t="shared" ref="Z380" si="550">(1/(SQRT(2)))*(COS(RADIANS(-45)))</f>
        <v>0.5</v>
      </c>
      <c r="AA380">
        <f>((1/(SQRT(2)))*(COS(RADIANS(Q380))))*(SIN(RADIANS(-45)))</f>
        <v>-0.37063088382290438</v>
      </c>
      <c r="AB380">
        <f>((1/(SQRT(2)))*(SIN(RADIANS(Q380))))*(SIN(RADIANS(-45)))</f>
        <v>-0.33560802725300337</v>
      </c>
      <c r="AC380">
        <f>(-((1/(SQRT(2)))*(SIN(RADIANS(-45)))))</f>
        <v>0.49999999999999989</v>
      </c>
      <c r="AD380">
        <f>((1/(SQRT(2)))*(COS(RADIANS(Q380))))*(COS(RADIANS(-45)))</f>
        <v>0.37063088382290443</v>
      </c>
      <c r="AE380">
        <f>(((1/(SQRT(2)))*(SIN(RADIANS(Q380))))*(COS(RADIANS(-45))))</f>
        <v>0.33560802725300343</v>
      </c>
    </row>
    <row r="381" spans="1:31">
      <c r="O381" t="s">
        <v>176</v>
      </c>
      <c r="R381" t="s">
        <v>176</v>
      </c>
    </row>
    <row r="382" spans="1:31">
      <c r="O382" s="21">
        <f>(COS(RADIANS(N380)))*((SIN(RADIANS(45)))*(COS(RADIANS(45))))-(SIN(RADIANS(135)))*(COS(RADIANS((135))))*($A$337*$F$337+$C$337*$D$337)-(2*((SIN(RADIANS(45)))^2))-(SIN(RADIANS(135)))^2*(SIN(RADIANS(N380)))*(($B$337*$E$337))-($C$337*$F$337)+(SIN(RADIANS(N380)))*(-(SIN(RADIANS(45))))*(COS(RADIANS(45)))-(SIN(RADIANS(135)))*(COS(RADIANS(135)))*($A$337*$E$337+$B$337*$D$337)-(SIN(RADIANS(45)))^2-(SIN(RADIANS(135)))^2*(SIN(RADIANS(N380)))*($B$337*$F$337+$C$337*$E$337)+(SIN(RADIANS(45)))^2-((SIN(RADIANS(135)))^2)*((COS(RADIANS(N380)))^2)*($B$337*$F$337+$C$337*$E$337)</f>
        <v>-1.584483795000986</v>
      </c>
      <c r="R382">
        <f>(COS(RADIANS(Q380)))*((SIN(RADIANS(45)))*(COS(RADIANS(45))))-(SIN(RADIANS(135)))*(COS(RADIANS((135))))*($A$337*$F$337+$C$337*$D$337)-(2*((SIN(RADIANS(45)))^2))-(SIN(RADIANS(135)))^2*(SIN(RADIANS(Q380)))*(($B$337*$E$337))-($C$337*$F$337)+(SIN(RADIANS(Q380)))*(-(SIN(RADIANS(45))))*(COS(RADIANS(45)))-(SIN(RADIANS(135)))*(COS(RADIANS(135)))*($A$337*$E$337+$B$337*$D$337)-(SIN(RADIANS(45)))^2-(SIN(RADIANS(135)))^2*(SIN(RADIANS(Q380)))*($B$337*$F$337+$C$337*$E$337)+(SIN(RADIANS(45)))^2-((SIN(RADIANS(135)))^2)*((COS(RADIANS(Q380)))^2)*($B$337*$F$337+$C$337*$E$337)</f>
        <v>-0.84259949066902151</v>
      </c>
      <c r="AE382" s="21"/>
    </row>
    <row r="383" spans="1:31">
      <c r="A383" s="21"/>
      <c r="Q383" s="21"/>
    </row>
    <row r="384" spans="1:31">
      <c r="A384">
        <f>(1/(SQRT(2)))*(COS(RADIANS(45)))</f>
        <v>0.5</v>
      </c>
      <c r="B384">
        <f>((1/(SQRT(2)))*(COS(RADIANS(N384))))*(SIN(RADIANS(45)))</f>
        <v>-0.46401470286152091</v>
      </c>
      <c r="C384">
        <f t="shared" ref="C384" si="551">((1/(SQRT(2)))*(SIN(RADIANS(N384))))*(SIN(RADIANS(45)))</f>
        <v>0.18625347118465832</v>
      </c>
      <c r="D384">
        <f t="shared" ref="D384" si="552">(-((1/(SQRT(2)))*(SIN(RADIANS(45)))))</f>
        <v>-0.49999999999999989</v>
      </c>
      <c r="E384">
        <f t="shared" ref="E384" si="553">((1/(SQRT(2)))*(COS(RADIANS(N384))))*(COS(RADIANS(45)))</f>
        <v>-0.46401470286152102</v>
      </c>
      <c r="F384">
        <f t="shared" ref="F384" si="554">(((1/(SQRT(2)))*(SIN(RADIANS(N384))))*(COS(RADIANS(45))))</f>
        <v>0.18625347118465835</v>
      </c>
      <c r="G384">
        <f t="shared" ref="G384" si="555">(1/(SQRT(2)))*(COS(RADIANS(-45)))</f>
        <v>0.5</v>
      </c>
      <c r="H384">
        <f t="shared" ref="H384" si="556">((1/(SQRT(2)))*(COS(RADIANS(N384))))*(SIN(RADIANS(-45)))</f>
        <v>0.46401470286152091</v>
      </c>
      <c r="I384">
        <f t="shared" ref="I384" si="557">((1/(SQRT(2)))*(SIN(RADIANS(N384))))*(SIN(RADIANS(-45)))</f>
        <v>-0.18625347118465832</v>
      </c>
      <c r="J384">
        <f t="shared" ref="J384" si="558">(-((1/(SQRT(2)))*(SIN(RADIANS(-45)))))</f>
        <v>0.49999999999999989</v>
      </c>
      <c r="K384">
        <f t="shared" ref="K384" si="559">((1/(SQRT(2)))*(COS(RADIANS(N384))))*(COS(RADIANS(-45)))</f>
        <v>-0.46401470286152102</v>
      </c>
      <c r="L384">
        <f>(((1/(SQRT(2)))*(SIN(RADIANS(N384))))*(COS(RADIANS(-45))))</f>
        <v>0.18625347118465835</v>
      </c>
      <c r="N384">
        <f>N380-(O380/O382)</f>
        <v>158.12968977166304</v>
      </c>
      <c r="O384">
        <f>(DEGREES(ACOS(((-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*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)-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*(SQRT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-(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^2)))))/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))))/2</f>
        <v>29.934772637683732</v>
      </c>
      <c r="Q384">
        <f>Q380-(R380/R382)</f>
        <v>864.20899242803796</v>
      </c>
      <c r="R384">
        <f>(DEGREES(ACOS(((-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*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*(SQRT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-(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^2)))))/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))))/2</f>
        <v>56.496787702037501</v>
      </c>
      <c r="T384">
        <f>(1/(SQRT(2)))*(COS(RADIANS(45)))</f>
        <v>0.5</v>
      </c>
      <c r="U384">
        <f>((1/(SQRT(2)))*(COS(RADIANS(Q384))))*(SIN(RADIANS(45)))</f>
        <v>-0.40557780831546386</v>
      </c>
      <c r="V384">
        <f>((1/(SQRT(2)))*(SIN(RADIANS(Q384))))*(SIN(RADIANS(45)))</f>
        <v>0.29241518668158256</v>
      </c>
      <c r="W384">
        <f>(-((1/(SQRT(2)))*(SIN(RADIANS(45)))))</f>
        <v>-0.49999999999999989</v>
      </c>
      <c r="X384">
        <f>((1/(SQRT(2)))*(COS(RADIANS(Q384))))*(COS(RADIANS(45)))</f>
        <v>-0.40557780831546392</v>
      </c>
      <c r="Y384">
        <f>(((1/(SQRT(2)))*(SIN(RADIANS(Q384))))*(COS(RADIANS(45))))</f>
        <v>0.29241518668158262</v>
      </c>
      <c r="Z384">
        <f t="shared" ref="Z384" si="560">(1/(SQRT(2)))*(COS(RADIANS(-45)))</f>
        <v>0.5</v>
      </c>
      <c r="AA384">
        <f>((1/(SQRT(2)))*(COS(RADIANS(Q384))))*(SIN(RADIANS(-45)))</f>
        <v>0.40557780831546386</v>
      </c>
      <c r="AB384">
        <f>((1/(SQRT(2)))*(SIN(RADIANS(Q384))))*(SIN(RADIANS(-45)))</f>
        <v>-0.29241518668158256</v>
      </c>
      <c r="AC384">
        <f>(-((1/(SQRT(2)))*(SIN(RADIANS(-45)))))</f>
        <v>0.49999999999999989</v>
      </c>
      <c r="AD384">
        <f>((1/(SQRT(2)))*(COS(RADIANS(Q384))))*(COS(RADIANS(-45)))</f>
        <v>-0.40557780831546392</v>
      </c>
      <c r="AE384">
        <f>(((1/(SQRT(2)))*(SIN(RADIANS(Q384))))*(COS(RADIANS(-45))))</f>
        <v>0.29241518668158262</v>
      </c>
    </row>
    <row r="385" spans="1:31">
      <c r="O385" t="s">
        <v>176</v>
      </c>
      <c r="R385" t="s">
        <v>176</v>
      </c>
    </row>
    <row r="386" spans="1:31">
      <c r="O386" s="21">
        <f>(COS(RADIANS(N384)))*((SIN(RADIANS(45)))*(COS(RADIANS(45))))-(SIN(RADIANS(135)))*(COS(RADIANS((135))))*($A$337*$F$337+$C$337*$D$337)-(2*((SIN(RADIANS(45)))^2))-(SIN(RADIANS(135)))^2*(SIN(RADIANS(N384)))*(($B$337*$E$337))-($C$337*$F$337)+(SIN(RADIANS(N384)))*(-(SIN(RADIANS(45))))*(COS(RADIANS(45)))-(SIN(RADIANS(135)))*(COS(RADIANS(135)))*($A$337*$E$337+$B$337*$D$337)-(SIN(RADIANS(45)))^2-(SIN(RADIANS(135)))^2*(SIN(RADIANS(N384)))*($B$337*$F$337+$C$337*$E$337)+(SIN(RADIANS(45)))^2-((SIN(RADIANS(135)))^2)*((COS(RADIANS(N384)))^2)*($B$337*$F$337+$C$337*$E$337)</f>
        <v>-1.5451202056565903</v>
      </c>
      <c r="R386">
        <f>(COS(RADIANS(Q384)))*((SIN(RADIANS(45)))*(COS(RADIANS(45))))-(SIN(RADIANS(135)))*(COS(RADIANS((135))))*($A$337*$F$337+$C$337*$D$337)-(2*((SIN(RADIANS(45)))^2))-(SIN(RADIANS(135)))^2*(SIN(RADIANS(Q384)))*(($B$337*$E$337))-($C$337*$F$337)+(SIN(RADIANS(Q384)))*(-(SIN(RADIANS(45))))*(COS(RADIANS(45)))-(SIN(RADIANS(135)))*(COS(RADIANS(135)))*($A$337*$E$337+$B$337*$D$337)-(SIN(RADIANS(45)))^2-(SIN(RADIANS(135)))^2*(SIN(RADIANS(Q384)))*($B$337*$F$337+$C$337*$E$337)+(SIN(RADIANS(45)))^2-((SIN(RADIANS(135)))^2)*((COS(RADIANS(Q384)))^2)*($B$337*$F$337+$C$337*$E$337)</f>
        <v>-1.5776398630756907</v>
      </c>
      <c r="AE386" s="21"/>
    </row>
    <row r="387" spans="1:31">
      <c r="A387" s="21"/>
      <c r="Q387" s="21"/>
    </row>
    <row r="388" spans="1:31">
      <c r="A388">
        <f>(1/(SQRT(2)))*(COS(RADIANS(45)))</f>
        <v>0.5</v>
      </c>
      <c r="B388">
        <f>((1/(SQRT(2)))*(COS(RADIANS(N388))))*(SIN(RADIANS(45)))</f>
        <v>-0.49952541925624694</v>
      </c>
      <c r="C388">
        <f t="shared" ref="C388" si="561">((1/(SQRT(2)))*(SIN(RADIANS(N388))))*(SIN(RADIANS(45)))</f>
        <v>2.1779704242038355E-2</v>
      </c>
      <c r="D388">
        <f t="shared" ref="D388" si="562">(-((1/(SQRT(2)))*(SIN(RADIANS(45)))))</f>
        <v>-0.49999999999999989</v>
      </c>
      <c r="E388">
        <f t="shared" ref="E388" si="563">((1/(SQRT(2)))*(COS(RADIANS(N388))))*(COS(RADIANS(45)))</f>
        <v>-0.49952541925624699</v>
      </c>
      <c r="F388">
        <f t="shared" ref="F388" si="564">(((1/(SQRT(2)))*(SIN(RADIANS(N388))))*(COS(RADIANS(45))))</f>
        <v>2.1779704242038359E-2</v>
      </c>
      <c r="G388">
        <f t="shared" ref="G388" si="565">(1/(SQRT(2)))*(COS(RADIANS(-45)))</f>
        <v>0.5</v>
      </c>
      <c r="H388">
        <f t="shared" ref="H388" si="566">((1/(SQRT(2)))*(COS(RADIANS(N388))))*(SIN(RADIANS(-45)))</f>
        <v>0.49952541925624694</v>
      </c>
      <c r="I388">
        <f t="shared" ref="I388" si="567">((1/(SQRT(2)))*(SIN(RADIANS(N388))))*(SIN(RADIANS(-45)))</f>
        <v>-2.1779704242038355E-2</v>
      </c>
      <c r="J388">
        <f t="shared" ref="J388" si="568">(-((1/(SQRT(2)))*(SIN(RADIANS(-45)))))</f>
        <v>0.49999999999999989</v>
      </c>
      <c r="K388">
        <f t="shared" ref="K388" si="569">((1/(SQRT(2)))*(COS(RADIANS(N388))))*(COS(RADIANS(-45)))</f>
        <v>-0.49952541925624699</v>
      </c>
      <c r="L388">
        <f>(((1/(SQRT(2)))*(SIN(RADIANS(N388))))*(COS(RADIANS(-45))))</f>
        <v>2.1779704242038359E-2</v>
      </c>
      <c r="N388">
        <f>N384-(O384/O386)</f>
        <v>177.50343980618746</v>
      </c>
      <c r="O388">
        <f>(DEGREES(ACOS(((-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*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)-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*(SQRT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-(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^2)))))/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))))/2</f>
        <v>23.628458637444155</v>
      </c>
      <c r="Q388">
        <f t="shared" ref="Q388" si="570">Q384-(R384/R386)</f>
        <v>900.01994588093442</v>
      </c>
      <c r="R388">
        <f>(DEGREES(ACOS(((-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*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*(SQRT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-(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^2)))))/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))))/2</f>
        <v>67.268384287829079</v>
      </c>
      <c r="T388">
        <f t="shared" ref="T388" si="571">(1/(SQRT(2)))*(COS(RADIANS(45)))</f>
        <v>0.5</v>
      </c>
      <c r="U388">
        <f t="shared" ref="U388" si="572">((1/(SQRT(2)))*(COS(RADIANS(Q388))))*(SIN(RADIANS(45)))</f>
        <v>-0.49999996970289134</v>
      </c>
      <c r="V388">
        <f t="shared" ref="V388" si="573">((1/(SQRT(2)))*(SIN(RADIANS(Q388))))*(SIN(RADIANS(45)))</f>
        <v>-1.7406064374222697E-4</v>
      </c>
      <c r="W388">
        <f t="shared" ref="W388" si="574">(-((1/(SQRT(2)))*(SIN(RADIANS(45)))))</f>
        <v>-0.49999999999999989</v>
      </c>
      <c r="X388">
        <f t="shared" ref="X388" si="575">((1/(SQRT(2)))*(COS(RADIANS(Q388))))*(COS(RADIANS(45)))</f>
        <v>-0.4999999697028914</v>
      </c>
      <c r="Y388">
        <f t="shared" ref="Y388" si="576">(((1/(SQRT(2)))*(SIN(RADIANS(Q388))))*(COS(RADIANS(45))))</f>
        <v>-1.74060643742227E-4</v>
      </c>
      <c r="Z388">
        <f t="shared" ref="Z388" si="577">(1/(SQRT(2)))*(COS(RADIANS(-45)))</f>
        <v>0.5</v>
      </c>
      <c r="AA388">
        <f t="shared" ref="AA388" si="578">((1/(SQRT(2)))*(COS(RADIANS(Q388))))*(SIN(RADIANS(-45)))</f>
        <v>0.49999996970289134</v>
      </c>
      <c r="AB388">
        <f t="shared" ref="AB388" si="579">((1/(SQRT(2)))*(SIN(RADIANS(Q388))))*(SIN(RADIANS(-45)))</f>
        <v>1.7406064374222697E-4</v>
      </c>
      <c r="AC388">
        <f t="shared" ref="AC388" si="580">(-((1/(SQRT(2)))*(SIN(RADIANS(-45)))))</f>
        <v>0.49999999999999989</v>
      </c>
      <c r="AD388">
        <f t="shared" ref="AD388" si="581">((1/(SQRT(2)))*(COS(RADIANS(Q388))))*(COS(RADIANS(-45)))</f>
        <v>-0.4999999697028914</v>
      </c>
      <c r="AE388">
        <f t="shared" ref="AE388" si="582">(((1/(SQRT(2)))*(SIN(RADIANS(Q388))))*(COS(RADIANS(-45))))</f>
        <v>-1.74060643742227E-4</v>
      </c>
    </row>
    <row r="389" spans="1:31">
      <c r="O389" t="s">
        <v>176</v>
      </c>
      <c r="R389" t="s">
        <v>176</v>
      </c>
    </row>
    <row r="390" spans="1:31">
      <c r="O390" s="21">
        <f>(COS(RADIANS(N388)))*((SIN(RADIANS(45)))*(COS(RADIANS(45))))-(SIN(RADIANS(135)))*(COS(RADIANS((135))))*($A$337*$F$337+$C$337*$D$337)-(2*((SIN(RADIANS(45)))^2))-(SIN(RADIANS(135)))^2*(SIN(RADIANS(N388)))*(($B$337*$E$337))-($C$337*$F$337)+(SIN(RADIANS(N388)))*(-(SIN(RADIANS(45))))*(COS(RADIANS(45)))-(SIN(RADIANS(135)))*(COS(RADIANS(135)))*($A$337*$E$337+$B$337*$D$337)-(SIN(RADIANS(45)))^2-(SIN(RADIANS(135)))^2*(SIN(RADIANS(N388)))*($B$337*$F$337+$C$337*$E$337)+(SIN(RADIANS(45)))^2-((SIN(RADIANS(135)))^2)*((COS(RADIANS(N388)))^2)*($B$337*$F$337+$C$337*$E$337)</f>
        <v>-1.4684309457617739</v>
      </c>
      <c r="R390">
        <f t="shared" ref="R390" si="583">(COS(RADIANS(Q388)))*((SIN(RADIANS(45)))*(COS(RADIANS(45))))-(SIN(RADIANS(135)))*(COS(RADIANS((135))))*($A$337*$F$337+$C$337*$D$337)-(2*((SIN(RADIANS(45)))^2))-(SIN(RADIANS(135)))^2*(SIN(RADIANS(Q388)))*(($B$337*$E$337))-($C$337*$F$337)+(SIN(RADIANS(Q388)))*(-(SIN(RADIANS(45))))*(COS(RADIANS(45)))-(SIN(RADIANS(135)))*(COS(RADIANS(135)))*($A$337*$E$337+$B$337*$D$337)-(SIN(RADIANS(45)))^2-(SIN(RADIANS(135)))^2*(SIN(RADIANS(Q388)))*($B$337*$F$337+$C$337*$E$337)+(SIN(RADIANS(45)))^2-((SIN(RADIANS(135)))^2)*((COS(RADIANS(Q388)))^2)*($B$337*$F$337+$C$337*$E$337)</f>
        <v>-1.4565695997466002</v>
      </c>
      <c r="AE390" s="21"/>
    </row>
    <row r="391" spans="1:31">
      <c r="A391" s="21"/>
      <c r="Q391" s="21"/>
    </row>
    <row r="392" spans="1:31">
      <c r="A392">
        <f>(1/(SQRT(2)))*(COS(RADIANS(45)))</f>
        <v>0.5</v>
      </c>
      <c r="B392">
        <f>((1/(SQRT(2)))*(COS(RADIANS(N392))))*(SIN(RADIANS(45)))</f>
        <v>-0.48599199652430963</v>
      </c>
      <c r="C392">
        <f t="shared" ref="C392" si="584">((1/(SQRT(2)))*(SIN(RADIANS(N392))))*(SIN(RADIANS(45)))</f>
        <v>-0.11752352664175493</v>
      </c>
      <c r="D392">
        <f t="shared" ref="D392" si="585">(-((1/(SQRT(2)))*(SIN(RADIANS(45)))))</f>
        <v>-0.49999999999999989</v>
      </c>
      <c r="E392">
        <f t="shared" ref="E392" si="586">((1/(SQRT(2)))*(COS(RADIANS(N392))))*(COS(RADIANS(45)))</f>
        <v>-0.48599199652430969</v>
      </c>
      <c r="F392">
        <f t="shared" ref="F392" si="587">(((1/(SQRT(2)))*(SIN(RADIANS(N392))))*(COS(RADIANS(45))))</f>
        <v>-0.11752352664175494</v>
      </c>
      <c r="G392">
        <f t="shared" ref="G392" si="588">(1/(SQRT(2)))*(COS(RADIANS(-45)))</f>
        <v>0.5</v>
      </c>
      <c r="H392">
        <f t="shared" ref="H392" si="589">((1/(SQRT(2)))*(COS(RADIANS(N392))))*(SIN(RADIANS(-45)))</f>
        <v>0.48599199652430963</v>
      </c>
      <c r="I392">
        <f t="shared" ref="I392" si="590">((1/(SQRT(2)))*(SIN(RADIANS(N392))))*(SIN(RADIANS(-45)))</f>
        <v>0.11752352664175493</v>
      </c>
      <c r="J392">
        <f t="shared" ref="J392" si="591">(-((1/(SQRT(2)))*(SIN(RADIANS(-45)))))</f>
        <v>0.49999999999999989</v>
      </c>
      <c r="K392">
        <f t="shared" ref="K392" si="592">((1/(SQRT(2)))*(COS(RADIANS(N392))))*(COS(RADIANS(-45)))</f>
        <v>-0.48599199652430969</v>
      </c>
      <c r="L392">
        <f>(((1/(SQRT(2)))*(SIN(RADIANS(N392))))*(COS(RADIANS(-45))))</f>
        <v>-0.11752352664175494</v>
      </c>
      <c r="N392" s="16">
        <f>N388-(O388/O390)</f>
        <v>193.59439641919079</v>
      </c>
      <c r="O392" s="16">
        <f>(DEGREES(ACOS(((-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*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)-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*(SQRT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-(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^2)))))/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))))/2</f>
        <v>17.617701716509259</v>
      </c>
      <c r="Q392" s="16">
        <f t="shared" ref="Q392" si="593">Q388-(R388/R390)</f>
        <v>946.20269217711677</v>
      </c>
      <c r="R392" s="16">
        <f>(DEGREES(ACOS(((-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*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*(SQRT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-(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^2)))))/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))))/2</f>
        <v>88.501359445290205</v>
      </c>
      <c r="T392">
        <f t="shared" ref="T392" si="594">(1/(SQRT(2)))*(COS(RADIANS(45)))</f>
        <v>0.5</v>
      </c>
      <c r="U392">
        <f t="shared" ref="U392" si="595">((1/(SQRT(2)))*(COS(RADIANS(Q392))))*(SIN(RADIANS(45)))</f>
        <v>-0.34605462975124357</v>
      </c>
      <c r="V392">
        <f t="shared" ref="V392" si="596">((1/(SQRT(2)))*(SIN(RADIANS(Q392))))*(SIN(RADIANS(45)))</f>
        <v>-0.36089637463921642</v>
      </c>
      <c r="W392">
        <f t="shared" ref="W392" si="597">(-((1/(SQRT(2)))*(SIN(RADIANS(45)))))</f>
        <v>-0.49999999999999989</v>
      </c>
      <c r="X392">
        <f t="shared" ref="X392" si="598">((1/(SQRT(2)))*(COS(RADIANS(Q392))))*(COS(RADIANS(45)))</f>
        <v>-0.34605462975124363</v>
      </c>
      <c r="Y392">
        <f t="shared" ref="Y392" si="599">(((1/(SQRT(2)))*(SIN(RADIANS(Q392))))*(COS(RADIANS(45))))</f>
        <v>-0.36089637463921648</v>
      </c>
      <c r="Z392">
        <f t="shared" ref="Z392" si="600">(1/(SQRT(2)))*(COS(RADIANS(-45)))</f>
        <v>0.5</v>
      </c>
      <c r="AA392">
        <f t="shared" ref="AA392" si="601">((1/(SQRT(2)))*(COS(RADIANS(Q392))))*(SIN(RADIANS(-45)))</f>
        <v>0.34605462975124357</v>
      </c>
      <c r="AB392">
        <f t="shared" ref="AB392" si="602">((1/(SQRT(2)))*(SIN(RADIANS(Q392))))*(SIN(RADIANS(-45)))</f>
        <v>0.36089637463921642</v>
      </c>
      <c r="AC392">
        <f t="shared" ref="AC392" si="603">(-((1/(SQRT(2)))*(SIN(RADIANS(-45)))))</f>
        <v>0.49999999999999989</v>
      </c>
      <c r="AD392">
        <f t="shared" ref="AD392" si="604">((1/(SQRT(2)))*(COS(RADIANS(Q392))))*(COS(RADIANS(-45)))</f>
        <v>-0.34605462975124363</v>
      </c>
      <c r="AE392">
        <f t="shared" ref="AE392" si="605">(((1/(SQRT(2)))*(SIN(RADIANS(Q392))))*(COS(RADIANS(-45))))</f>
        <v>-0.36089637463921648</v>
      </c>
    </row>
    <row r="393" spans="1:31">
      <c r="O393" t="s">
        <v>176</v>
      </c>
      <c r="R393" t="s">
        <v>176</v>
      </c>
    </row>
    <row r="394" spans="1:31">
      <c r="O394" s="21">
        <f>(COS(RADIANS(N392)))*((SIN(RADIANS(45)))*(COS(RADIANS(45))))-(SIN(RADIANS(135)))*(COS(RADIANS((135))))*($A$337*$F$337+$C$337*$D$337)-(2*((SIN(RADIANS(45)))^2))-(SIN(RADIANS(135)))^2*(SIN(RADIANS(N392)))*(($B$337*$E$337))-($C$337*$F$337)+(SIN(RADIANS(N392)))*(-(SIN(RADIANS(45))))*(COS(RADIANS(45)))-(SIN(RADIANS(135)))*(COS(RADIANS(135)))*($A$337*$E$337+$B$337*$D$337)-(SIN(RADIANS(45)))^2-(SIN(RADIANS(135)))^2*(SIN(RADIANS(N392)))*($B$337*$F$337+$C$337*$E$337)+(SIN(RADIANS(45)))^2-((SIN(RADIANS(135)))^2)*((COS(RADIANS(N392)))^2)*($B$337*$F$337+$C$337*$E$337)</f>
        <v>-1.3871687792057004</v>
      </c>
      <c r="R394">
        <f t="shared" ref="R394" si="606">(COS(RADIANS(Q392)))*((SIN(RADIANS(45)))*(COS(RADIANS(45))))-(SIN(RADIANS(135)))*(COS(RADIANS((135))))*($A$337*$F$337+$C$337*$D$337)-(2*((SIN(RADIANS(45)))^2))-(SIN(RADIANS(135)))^2*(SIN(RADIANS(Q392)))*(($B$337*$E$337))-($C$337*$F$337)+(SIN(RADIANS(Q392)))*(-(SIN(RADIANS(45))))*(COS(RADIANS(45)))-(SIN(RADIANS(135)))*(COS(RADIANS(135)))*($A$337*$E$337+$B$337*$D$337)-(SIN(RADIANS(45)))^2-(SIN(RADIANS(135)))^2*(SIN(RADIANS(Q392)))*($B$337*$F$337+$C$337*$E$337)+(SIN(RADIANS(45)))^2-((SIN(RADIANS(135)))^2)*((COS(RADIANS(Q392)))^2)*($B$337*$F$337+$C$337*$E$337)</f>
        <v>-1.1889882840999864</v>
      </c>
      <c r="AE394" s="21"/>
    </row>
    <row r="395" spans="1:31">
      <c r="A395" s="21"/>
      <c r="Q395" s="21"/>
    </row>
    <row r="396" spans="1:31">
      <c r="A396">
        <f>(1/(SQRT(2)))*(COS(RADIANS(45)))</f>
        <v>0.5</v>
      </c>
      <c r="B396">
        <f>((1/(SQRT(2)))*(COS(RADIANS(N396))))*(SIN(RADIANS(45)))</f>
        <v>-0.44826304509253317</v>
      </c>
      <c r="C396">
        <f t="shared" ref="C396" si="607">((1/(SQRT(2)))*(SIN(RADIANS(N396))))*(SIN(RADIANS(45)))</f>
        <v>-0.22149546813506027</v>
      </c>
      <c r="D396">
        <f t="shared" ref="D396" si="608">(-((1/(SQRT(2)))*(SIN(RADIANS(45)))))</f>
        <v>-0.49999999999999989</v>
      </c>
      <c r="E396">
        <f t="shared" ref="E396" si="609">((1/(SQRT(2)))*(COS(RADIANS(N396))))*(COS(RADIANS(45)))</f>
        <v>-0.44826304509253323</v>
      </c>
      <c r="F396">
        <f t="shared" ref="F396" si="610">(((1/(SQRT(2)))*(SIN(RADIANS(N396))))*(COS(RADIANS(45))))</f>
        <v>-0.22149546813506032</v>
      </c>
      <c r="G396">
        <f t="shared" ref="G396" si="611">(1/(SQRT(2)))*(COS(RADIANS(-45)))</f>
        <v>0.5</v>
      </c>
      <c r="H396">
        <f t="shared" ref="H396" si="612">((1/(SQRT(2)))*(COS(RADIANS(N396))))*(SIN(RADIANS(-45)))</f>
        <v>0.44826304509253317</v>
      </c>
      <c r="I396">
        <f t="shared" ref="I396" si="613">((1/(SQRT(2)))*(SIN(RADIANS(N396))))*(SIN(RADIANS(-45)))</f>
        <v>0.22149546813506027</v>
      </c>
      <c r="J396">
        <f t="shared" ref="J396" si="614">(-((1/(SQRT(2)))*(SIN(RADIANS(-45)))))</f>
        <v>0.49999999999999989</v>
      </c>
      <c r="K396">
        <f t="shared" ref="K396" si="615">((1/(SQRT(2)))*(COS(RADIANS(N396))))*(COS(RADIANS(-45)))</f>
        <v>-0.44826304509253323</v>
      </c>
      <c r="L396">
        <f>(((1/(SQRT(2)))*(SIN(RADIANS(N396))))*(COS(RADIANS(-45))))</f>
        <v>-0.22149546813506032</v>
      </c>
      <c r="N396">
        <f>N392-(O392/O394)</f>
        <v>206.29487092568684</v>
      </c>
      <c r="O396">
        <f>(DEGREES(ACOS(((-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*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)-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*(SQRT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-(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^2)))))/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))))/2</f>
        <v>12.25107551537592</v>
      </c>
      <c r="Q396">
        <f t="shared" ref="Q396" si="616">Q392-(R392/R394)</f>
        <v>1020.6368650186785</v>
      </c>
      <c r="R396">
        <f>(DEGREES(ACOS(((-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*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*(SQRT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-(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^2)))))/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))))/2</f>
        <v>53.626500095238086</v>
      </c>
      <c r="T396">
        <f t="shared" ref="T396" si="617">(1/(SQRT(2)))*(COS(RADIANS(45)))</f>
        <v>0.5</v>
      </c>
      <c r="U396">
        <f t="shared" ref="U396" si="618">((1/(SQRT(2)))*(COS(RADIANS(Q396))))*(SIN(RADIANS(45)))</f>
        <v>0.25479756274886783</v>
      </c>
      <c r="V396">
        <f t="shared" ref="V396" si="619">((1/(SQRT(2)))*(SIN(RADIANS(Q396))))*(SIN(RADIANS(45)))</f>
        <v>-0.430207161745637</v>
      </c>
      <c r="W396">
        <f t="shared" ref="W396" si="620">(-((1/(SQRT(2)))*(SIN(RADIANS(45)))))</f>
        <v>-0.49999999999999989</v>
      </c>
      <c r="X396">
        <f t="shared" ref="X396" si="621">((1/(SQRT(2)))*(COS(RADIANS(Q396))))*(COS(RADIANS(45)))</f>
        <v>0.25479756274886789</v>
      </c>
      <c r="Y396">
        <f t="shared" ref="Y396" si="622">(((1/(SQRT(2)))*(SIN(RADIANS(Q396))))*(COS(RADIANS(45))))</f>
        <v>-0.43020716174563706</v>
      </c>
      <c r="Z396">
        <f t="shared" ref="Z396" si="623">(1/(SQRT(2)))*(COS(RADIANS(-45)))</f>
        <v>0.5</v>
      </c>
      <c r="AA396">
        <f t="shared" ref="AA396" si="624">((1/(SQRT(2)))*(COS(RADIANS(Q396))))*(SIN(RADIANS(-45)))</f>
        <v>-0.25479756274886783</v>
      </c>
      <c r="AB396">
        <f t="shared" ref="AB396" si="625">((1/(SQRT(2)))*(SIN(RADIANS(Q396))))*(SIN(RADIANS(-45)))</f>
        <v>0.430207161745637</v>
      </c>
      <c r="AC396">
        <f t="shared" ref="AC396" si="626">(-((1/(SQRT(2)))*(SIN(RADIANS(-45)))))</f>
        <v>0.49999999999999989</v>
      </c>
      <c r="AD396">
        <f t="shared" ref="AD396" si="627">((1/(SQRT(2)))*(COS(RADIANS(Q396))))*(COS(RADIANS(-45)))</f>
        <v>0.25479756274886789</v>
      </c>
      <c r="AE396">
        <f t="shared" ref="AE396" si="628">(((1/(SQRT(2)))*(SIN(RADIANS(Q396))))*(COS(RADIANS(-45))))</f>
        <v>-0.43020716174563706</v>
      </c>
    </row>
    <row r="397" spans="1:31">
      <c r="O397" t="s">
        <v>176</v>
      </c>
      <c r="R397" t="s">
        <v>176</v>
      </c>
    </row>
    <row r="398" spans="1:31">
      <c r="O398" s="21">
        <f>(COS(RADIANS(N396)))*((SIN(RADIANS(45)))*(COS(RADIANS(45))))-(SIN(RADIANS(135)))*(COS(RADIANS((135))))*($A$337*$F$337+$C$337*$D$337)-(2*((SIN(RADIANS(45)))^2))-(SIN(RADIANS(135)))^2*(SIN(RADIANS(N396)))*(($B$337*$E$337))-($C$337*$F$337)+(SIN(RADIANS(N396)))*(-(SIN(RADIANS(45))))*(COS(RADIANS(45)))-(SIN(RADIANS(135)))*(COS(RADIANS(135)))*($A$337*$E$337+$B$337*$D$337)-(SIN(RADIANS(45)))^2-(SIN(RADIANS(135)))^2*(SIN(RADIANS(N396)))*($B$337*$F$337+$C$337*$E$337)+(SIN(RADIANS(45)))^2-((SIN(RADIANS(135)))^2)*((COS(RADIANS(N396)))^2)*($B$337*$F$337+$C$337*$E$337)</f>
        <v>-1.315207096644841</v>
      </c>
      <c r="R398">
        <f t="shared" ref="R398" si="629">(COS(RADIANS(Q396)))*((SIN(RADIANS(45)))*(COS(RADIANS(45))))-(SIN(RADIANS(135)))*(COS(RADIANS((135))))*($A$337*$F$337+$C$337*$D$337)-(2*((SIN(RADIANS(45)))^2))-(SIN(RADIANS(135)))^2*(SIN(RADIANS(Q396)))*(($B$337*$E$337))-($C$337*$F$337)+(SIN(RADIANS(Q396)))*(-(SIN(RADIANS(45))))*(COS(RADIANS(45)))-(SIN(RADIANS(135)))*(COS(RADIANS(135)))*($A$337*$E$337+$B$337*$D$337)-(SIN(RADIANS(45)))^2-(SIN(RADIANS(135)))^2*(SIN(RADIANS(Q396)))*($B$337*$F$337+$C$337*$E$337)+(SIN(RADIANS(45)))^2-((SIN(RADIANS(135)))^2)*((COS(RADIANS(Q396)))^2)*($B$337*$F$337+$C$337*$E$337)</f>
        <v>-0.58553060114881694</v>
      </c>
      <c r="AE398" s="21"/>
    </row>
    <row r="399" spans="1:31">
      <c r="A399" s="21"/>
      <c r="Q399" s="21"/>
    </row>
    <row r="400" spans="1:31">
      <c r="A400">
        <f>(1/(SQRT(2)))*(COS(RADIANS(45)))</f>
        <v>0.5</v>
      </c>
      <c r="B400">
        <f>((1/(SQRT(2)))*(COS(RADIANS(N400))))*(SIN(RADIANS(45)))</f>
        <v>-0.40650053399897623</v>
      </c>
      <c r="C400">
        <f t="shared" ref="C400" si="630">((1/(SQRT(2)))*(SIN(RADIANS(N400))))*(SIN(RADIANS(45)))</f>
        <v>-0.29113109737461407</v>
      </c>
      <c r="D400">
        <f t="shared" ref="D400" si="631">(-((1/(SQRT(2)))*(SIN(RADIANS(45)))))</f>
        <v>-0.49999999999999989</v>
      </c>
      <c r="E400">
        <f t="shared" ref="E400" si="632">((1/(SQRT(2)))*(COS(RADIANS(N400))))*(COS(RADIANS(45)))</f>
        <v>-0.40650053399897629</v>
      </c>
      <c r="F400">
        <f t="shared" ref="F400" si="633">(((1/(SQRT(2)))*(SIN(RADIANS(N400))))*(COS(RADIANS(45))))</f>
        <v>-0.29113109737461412</v>
      </c>
      <c r="G400">
        <f t="shared" ref="G400" si="634">(1/(SQRT(2)))*(COS(RADIANS(-45)))</f>
        <v>0.5</v>
      </c>
      <c r="H400">
        <f t="shared" ref="H400" si="635">((1/(SQRT(2)))*(COS(RADIANS(N400))))*(SIN(RADIANS(-45)))</f>
        <v>0.40650053399897623</v>
      </c>
      <c r="I400">
        <f t="shared" ref="I400" si="636">((1/(SQRT(2)))*(SIN(RADIANS(N400))))*(SIN(RADIANS(-45)))</f>
        <v>0.29113109737461407</v>
      </c>
      <c r="J400">
        <f t="shared" ref="J400" si="637">(-((1/(SQRT(2)))*(SIN(RADIANS(-45)))))</f>
        <v>0.49999999999999989</v>
      </c>
      <c r="K400">
        <f t="shared" ref="K400" si="638">((1/(SQRT(2)))*(COS(RADIANS(N400))))*(COS(RADIANS(-45)))</f>
        <v>-0.40650053399897629</v>
      </c>
      <c r="L400">
        <f>(((1/(SQRT(2)))*(SIN(RADIANS(N400))))*(COS(RADIANS(-45))))</f>
        <v>-0.29113109737461412</v>
      </c>
      <c r="N400">
        <f>N396-(O396/O398)</f>
        <v>215.60981117093721</v>
      </c>
      <c r="O400">
        <f>(DEGREES(ACOS(((-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*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)-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*(SQRT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-(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^2)))))/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))))/2</f>
        <v>7.6951563554687512</v>
      </c>
      <c r="Q400">
        <f>Q396-(R396/R398)</f>
        <v>1112.2230263397475</v>
      </c>
      <c r="R400">
        <f>(DEGREES(ACOS(((-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*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*(SQRT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-(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^2)))))/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))))/2</f>
        <v>80.568308731975918</v>
      </c>
      <c r="T400">
        <f>(1/(SQRT(2)))*(COS(RADIANS(45)))</f>
        <v>0.5</v>
      </c>
      <c r="U400">
        <f>((1/(SQRT(2)))*(COS(RADIANS(Q400))))*(SIN(RADIANS(45)))</f>
        <v>0.42298947128988584</v>
      </c>
      <c r="V400">
        <f>((1/(SQRT(2)))*(SIN(RADIANS(Q400))))*(SIN(RADIANS(45)))</f>
        <v>0.26660815287215572</v>
      </c>
      <c r="W400">
        <f>(-((1/(SQRT(2)))*(SIN(RADIANS(45)))))</f>
        <v>-0.49999999999999989</v>
      </c>
      <c r="X400">
        <f>((1/(SQRT(2)))*(COS(RADIANS(Q400))))*(COS(RADIANS(45)))</f>
        <v>0.4229894712898859</v>
      </c>
      <c r="Y400">
        <f>(((1/(SQRT(2)))*(SIN(RADIANS(Q400))))*(COS(RADIANS(45))))</f>
        <v>0.26660815287215578</v>
      </c>
      <c r="Z400">
        <f t="shared" ref="Z400" si="639">(1/(SQRT(2)))*(COS(RADIANS(-45)))</f>
        <v>0.5</v>
      </c>
      <c r="AA400">
        <f>((1/(SQRT(2)))*(COS(RADIANS(Q400))))*(SIN(RADIANS(-45)))</f>
        <v>-0.42298947128988584</v>
      </c>
      <c r="AB400">
        <f>((1/(SQRT(2)))*(SIN(RADIANS(Q400))))*(SIN(RADIANS(-45)))</f>
        <v>-0.26660815287215572</v>
      </c>
      <c r="AC400">
        <f>(-((1/(SQRT(2)))*(SIN(RADIANS(-45)))))</f>
        <v>0.49999999999999989</v>
      </c>
      <c r="AD400">
        <f>((1/(SQRT(2)))*(COS(RADIANS(Q400))))*(COS(RADIANS(-45)))</f>
        <v>0.4229894712898859</v>
      </c>
      <c r="AE400">
        <f>(((1/(SQRT(2)))*(SIN(RADIANS(Q400))))*(COS(RADIANS(-45))))</f>
        <v>0.26660815287215578</v>
      </c>
    </row>
    <row r="401" spans="1:31">
      <c r="O401" t="s">
        <v>176</v>
      </c>
      <c r="R401" t="s">
        <v>176</v>
      </c>
    </row>
    <row r="402" spans="1:31">
      <c r="O402" s="21">
        <f>(COS(RADIANS(N400)))*((SIN(RADIANS(45)))*(COS(RADIANS(45))))-(SIN(RADIANS(135)))*(COS(RADIANS((135))))*($A$337*$F$337+$C$337*$D$337)-(2*((SIN(RADIANS(45)))^2))-(SIN(RADIANS(135)))^2*(SIN(RADIANS(N400)))*(($B$337*$E$337))-($C$337*$F$337)+(SIN(RADIANS(N400)))*(-(SIN(RADIANS(45))))*(COS(RADIANS(45)))-(SIN(RADIANS(135)))*(COS(RADIANS(135)))*($A$337*$E$337+$B$337*$D$337)-(SIN(RADIANS(45)))^2-(SIN(RADIANS(135)))^2*(SIN(RADIANS(N400)))*($B$337*$F$337+$C$337*$E$337)+(SIN(RADIANS(45)))^2-((SIN(RADIANS(135)))^2)*((COS(RADIANS(N400)))^2)*($B$337*$F$337+$C$337*$E$337)</f>
        <v>-1.2583163609347101</v>
      </c>
      <c r="R402">
        <f>(COS(RADIANS(Q400)))*((SIN(RADIANS(45)))*(COS(RADIANS(45))))-(SIN(RADIANS(135)))*(COS(RADIANS((135))))*($A$337*$F$337+$C$337*$D$337)-(2*((SIN(RADIANS(45)))^2))-(SIN(RADIANS(135)))^2*(SIN(RADIANS(Q400)))*(($B$337*$E$337))-($C$337*$F$337)+(SIN(RADIANS(Q400)))*(-(SIN(RADIANS(45))))*(COS(RADIANS(45)))-(SIN(RADIANS(135)))*(COS(RADIANS(135)))*($A$337*$E$337+$B$337*$D$337)-(SIN(RADIANS(45)))^2-(SIN(RADIANS(135)))^2*(SIN(RADIANS(Q400)))*($B$337*$F$337+$C$337*$E$337)+(SIN(RADIANS(45)))^2-((SIN(RADIANS(135)))^2)*((COS(RADIANS(Q400)))^2)*($B$337*$F$337+$C$337*$E$337)</f>
        <v>-0.72562395969423621</v>
      </c>
      <c r="AE402" s="21"/>
    </row>
    <row r="403" spans="1:31">
      <c r="A403" s="21"/>
      <c r="Q403" s="21"/>
    </row>
    <row r="404" spans="1:31">
      <c r="A404">
        <f>(1/(SQRT(2)))*(COS(RADIANS(45)))</f>
        <v>0.5</v>
      </c>
      <c r="B404">
        <f>((1/(SQRT(2)))*(COS(RADIANS(N404))))*(SIN(RADIANS(45)))</f>
        <v>-0.37317247458079883</v>
      </c>
      <c r="C404">
        <f t="shared" ref="C404" si="640">((1/(SQRT(2)))*(SIN(RADIANS(N404))))*(SIN(RADIANS(45)))</f>
        <v>-0.33277966316354574</v>
      </c>
      <c r="D404">
        <f t="shared" ref="D404" si="641">(-((1/(SQRT(2)))*(SIN(RADIANS(45)))))</f>
        <v>-0.49999999999999989</v>
      </c>
      <c r="E404">
        <f t="shared" ref="E404" si="642">((1/(SQRT(2)))*(COS(RADIANS(N404))))*(COS(RADIANS(45)))</f>
        <v>-0.37317247458079889</v>
      </c>
      <c r="F404">
        <f t="shared" ref="F404" si="643">(((1/(SQRT(2)))*(SIN(RADIANS(N404))))*(COS(RADIANS(45))))</f>
        <v>-0.33277966316354579</v>
      </c>
      <c r="G404">
        <f t="shared" ref="G404" si="644">(1/(SQRT(2)))*(COS(RADIANS(-45)))</f>
        <v>0.5</v>
      </c>
      <c r="H404">
        <f t="shared" ref="H404" si="645">((1/(SQRT(2)))*(COS(RADIANS(N404))))*(SIN(RADIANS(-45)))</f>
        <v>0.37317247458079883</v>
      </c>
      <c r="I404">
        <f t="shared" ref="I404" si="646">((1/(SQRT(2)))*(SIN(RADIANS(N404))))*(SIN(RADIANS(-45)))</f>
        <v>0.33277966316354574</v>
      </c>
      <c r="J404">
        <f t="shared" ref="J404" si="647">(-((1/(SQRT(2)))*(SIN(RADIANS(-45)))))</f>
        <v>0.49999999999999989</v>
      </c>
      <c r="K404">
        <f t="shared" ref="K404" si="648">((1/(SQRT(2)))*(COS(RADIANS(N404))))*(COS(RADIANS(-45)))</f>
        <v>-0.37317247458079889</v>
      </c>
      <c r="L404">
        <f>(((1/(SQRT(2)))*(SIN(RADIANS(N404))))*(COS(RADIANS(-45))))</f>
        <v>-0.33277966316354579</v>
      </c>
      <c r="N404">
        <f>N400-(O400/O402)</f>
        <v>221.72524970004653</v>
      </c>
      <c r="O404">
        <f>(DEGREES(ACOS(((-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*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)-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*(SQRT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-(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^2)))))/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))))/2</f>
        <v>4.2738755453933548</v>
      </c>
      <c r="Q404">
        <f>Q400-(R400/R402)</f>
        <v>1223.256169134434</v>
      </c>
      <c r="R404">
        <f>(DEGREES(ACOS(((-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*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*(SQRT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-(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^2)))))/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))))/2</f>
        <v>56.294040595403494</v>
      </c>
      <c r="T404">
        <f>(1/(SQRT(2)))*(COS(RADIANS(45)))</f>
        <v>0.5</v>
      </c>
      <c r="U404">
        <f>((1/(SQRT(2)))*(COS(RADIANS(Q404))))*(SIN(RADIANS(45)))</f>
        <v>-0.4006591153389969</v>
      </c>
      <c r="V404">
        <f>((1/(SQRT(2)))*(SIN(RADIANS(Q404))))*(SIN(RADIANS(45)))</f>
        <v>0.29911916236806402</v>
      </c>
      <c r="W404">
        <f>(-((1/(SQRT(2)))*(SIN(RADIANS(45)))))</f>
        <v>-0.49999999999999989</v>
      </c>
      <c r="X404">
        <f>((1/(SQRT(2)))*(COS(RADIANS(Q404))))*(COS(RADIANS(45)))</f>
        <v>-0.40065911533899701</v>
      </c>
      <c r="Y404">
        <f>(((1/(SQRT(2)))*(SIN(RADIANS(Q404))))*(COS(RADIANS(45))))</f>
        <v>0.29911916236806407</v>
      </c>
      <c r="Z404">
        <f t="shared" ref="Z404" si="649">(1/(SQRT(2)))*(COS(RADIANS(-45)))</f>
        <v>0.5</v>
      </c>
      <c r="AA404">
        <f>((1/(SQRT(2)))*(COS(RADIANS(Q404))))*(SIN(RADIANS(-45)))</f>
        <v>0.4006591153389969</v>
      </c>
      <c r="AB404">
        <f>((1/(SQRT(2)))*(SIN(RADIANS(Q404))))*(SIN(RADIANS(-45)))</f>
        <v>-0.29911916236806402</v>
      </c>
      <c r="AC404">
        <f>(-((1/(SQRT(2)))*(SIN(RADIANS(-45)))))</f>
        <v>0.49999999999999989</v>
      </c>
      <c r="AD404">
        <f>((1/(SQRT(2)))*(COS(RADIANS(Q404))))*(COS(RADIANS(-45)))</f>
        <v>-0.40065911533899701</v>
      </c>
      <c r="AE404">
        <f>(((1/(SQRT(2)))*(SIN(RADIANS(Q404))))*(COS(RADIANS(-45))))</f>
        <v>0.29911916236806407</v>
      </c>
    </row>
    <row r="405" spans="1:31">
      <c r="O405" t="s">
        <v>176</v>
      </c>
      <c r="R405" t="s">
        <v>176</v>
      </c>
    </row>
    <row r="406" spans="1:31">
      <c r="O406" s="21">
        <f>(COS(RADIANS(N404)))*((SIN(RADIANS(45)))*(COS(RADIANS(45))))-(SIN(RADIANS(135)))*(COS(RADIANS((135))))*($A$337*$F$337+$C$337*$D$337)-(2*((SIN(RADIANS(45)))^2))-(SIN(RADIANS(135)))^2*(SIN(RADIANS(N404)))*(($B$337*$E$337))-($C$337*$F$337)+(SIN(RADIANS(N404)))*(-(SIN(RADIANS(45))))*(COS(RADIANS(45)))-(SIN(RADIANS(135)))*(COS(RADIANS(135)))*($A$337*$E$337+$B$337*$D$337)-(SIN(RADIANS(45)))^2-(SIN(RADIANS(135)))^2*(SIN(RADIANS(N404)))*($B$337*$F$337+$C$337*$E$337)+(SIN(RADIANS(45)))^2-((SIN(RADIANS(135)))^2)*((COS(RADIANS(N404)))^2)*($B$337*$F$337+$C$337*$E$337)</f>
        <v>-1.2189303370754629</v>
      </c>
      <c r="R406">
        <f>(COS(RADIANS(Q404)))*((SIN(RADIANS(45)))*(COS(RADIANS(45))))-(SIN(RADIANS(135)))*(COS(RADIANS((135))))*($A$337*$F$337+$C$337*$D$337)-(2*((SIN(RADIANS(45)))^2))-(SIN(RADIANS(135)))^2*(SIN(RADIANS(Q404)))*(($B$337*$E$337))-($C$337*$F$337)+(SIN(RADIANS(Q404)))*(-(SIN(RADIANS(45))))*(COS(RADIANS(45)))-(SIN(RADIANS(135)))*(COS(RADIANS(135)))*($A$337*$E$337+$B$337*$D$337)-(SIN(RADIANS(45)))^2-(SIN(RADIANS(135)))^2*(SIN(RADIANS(Q404)))*($B$337*$F$337+$C$337*$E$337)+(SIN(RADIANS(45)))^2-((SIN(RADIANS(135)))^2)*((COS(RADIANS(Q404)))^2)*($B$337*$F$337+$C$337*$E$337)</f>
        <v>-1.5789531045073284</v>
      </c>
      <c r="AE406" s="21"/>
    </row>
    <row r="407" spans="1:31">
      <c r="A407" s="21"/>
      <c r="Q407" s="21"/>
    </row>
    <row r="408" spans="1:31">
      <c r="A408">
        <f>(1/(SQRT(2)))*(COS(RADIANS(45)))</f>
        <v>0.5</v>
      </c>
      <c r="B408">
        <f>((1/(SQRT(2)))*(COS(RADIANS(N408))))*(SIN(RADIANS(45)))</f>
        <v>-0.35212199481914991</v>
      </c>
      <c r="C408">
        <f t="shared" ref="C408" si="650">((1/(SQRT(2)))*(SIN(RADIANS(N408))))*(SIN(RADIANS(45)))</f>
        <v>-0.35497901454111686</v>
      </c>
      <c r="D408">
        <f t="shared" ref="D408" si="651">(-((1/(SQRT(2)))*(SIN(RADIANS(45)))))</f>
        <v>-0.49999999999999989</v>
      </c>
      <c r="E408">
        <f t="shared" ref="E408" si="652">((1/(SQRT(2)))*(COS(RADIANS(N408))))*(COS(RADIANS(45)))</f>
        <v>-0.35212199481914996</v>
      </c>
      <c r="F408">
        <f t="shared" ref="F408" si="653">(((1/(SQRT(2)))*(SIN(RADIANS(N408))))*(COS(RADIANS(45))))</f>
        <v>-0.35497901454111691</v>
      </c>
      <c r="G408">
        <f t="shared" ref="G408" si="654">(1/(SQRT(2)))*(COS(RADIANS(-45)))</f>
        <v>0.5</v>
      </c>
      <c r="H408">
        <f t="shared" ref="H408" si="655">((1/(SQRT(2)))*(COS(RADIANS(N408))))*(SIN(RADIANS(-45)))</f>
        <v>0.35212199481914991</v>
      </c>
      <c r="I408">
        <f t="shared" ref="I408" si="656">((1/(SQRT(2)))*(SIN(RADIANS(N408))))*(SIN(RADIANS(-45)))</f>
        <v>0.35497901454111686</v>
      </c>
      <c r="J408">
        <f t="shared" ref="J408" si="657">(-((1/(SQRT(2)))*(SIN(RADIANS(-45)))))</f>
        <v>0.49999999999999989</v>
      </c>
      <c r="K408">
        <f t="shared" ref="K408" si="658">((1/(SQRT(2)))*(COS(RADIANS(N408))))*(COS(RADIANS(-45)))</f>
        <v>-0.35212199481914996</v>
      </c>
      <c r="L408">
        <f>(((1/(SQRT(2)))*(SIN(RADIANS(N408))))*(COS(RADIANS(-45))))</f>
        <v>-0.35497901454111691</v>
      </c>
      <c r="N408">
        <f>N404-(O404/O406)</f>
        <v>225.23150056229639</v>
      </c>
      <c r="O408">
        <f>(DEGREES(ACOS(((-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*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)-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*(SQRT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-(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^2)))))/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))))/2</f>
        <v>2.1215398539147285</v>
      </c>
      <c r="Q408">
        <f t="shared" ref="Q408" si="659">Q404-(R404/R406)</f>
        <v>1258.9089319902178</v>
      </c>
      <c r="R408">
        <f>(DEGREES(ACOS(((-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*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*(SQRT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-(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^2)))))/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))))/2</f>
        <v>66.870548118558446</v>
      </c>
      <c r="T408">
        <f t="shared" ref="T408" si="660">(1/(SQRT(2)))*(COS(RADIANS(45)))</f>
        <v>0.5</v>
      </c>
      <c r="U408">
        <f t="shared" ref="U408" si="661">((1/(SQRT(2)))*(COS(RADIANS(Q408))))*(SIN(RADIANS(45)))</f>
        <v>-0.49990934635627676</v>
      </c>
      <c r="V408">
        <f t="shared" ref="V408" si="662">((1/(SQRT(2)))*(SIN(RADIANS(Q408))))*(SIN(RADIANS(45)))</f>
        <v>9.5207891290587481E-3</v>
      </c>
      <c r="W408">
        <f t="shared" ref="W408" si="663">(-((1/(SQRT(2)))*(SIN(RADIANS(45)))))</f>
        <v>-0.49999999999999989</v>
      </c>
      <c r="X408">
        <f t="shared" ref="X408" si="664">((1/(SQRT(2)))*(COS(RADIANS(Q408))))*(COS(RADIANS(45)))</f>
        <v>-0.49990934635627682</v>
      </c>
      <c r="Y408">
        <f t="shared" ref="Y408" si="665">(((1/(SQRT(2)))*(SIN(RADIANS(Q408))))*(COS(RADIANS(45))))</f>
        <v>9.5207891290587498E-3</v>
      </c>
      <c r="Z408">
        <f t="shared" ref="Z408" si="666">(1/(SQRT(2)))*(COS(RADIANS(-45)))</f>
        <v>0.5</v>
      </c>
      <c r="AA408">
        <f t="shared" ref="AA408" si="667">((1/(SQRT(2)))*(COS(RADIANS(Q408))))*(SIN(RADIANS(-45)))</f>
        <v>0.49990934635627676</v>
      </c>
      <c r="AB408">
        <f t="shared" ref="AB408" si="668">((1/(SQRT(2)))*(SIN(RADIANS(Q408))))*(SIN(RADIANS(-45)))</f>
        <v>-9.5207891290587481E-3</v>
      </c>
      <c r="AC408">
        <f t="shared" ref="AC408" si="669">(-((1/(SQRT(2)))*(SIN(RADIANS(-45)))))</f>
        <v>0.49999999999999989</v>
      </c>
      <c r="AD408">
        <f t="shared" ref="AD408" si="670">((1/(SQRT(2)))*(COS(RADIANS(Q408))))*(COS(RADIANS(-45)))</f>
        <v>-0.49990934635627682</v>
      </c>
      <c r="AE408">
        <f t="shared" ref="AE408" si="671">(((1/(SQRT(2)))*(SIN(RADIANS(Q408))))*(COS(RADIANS(-45))))</f>
        <v>9.5207891290587498E-3</v>
      </c>
    </row>
    <row r="409" spans="1:31">
      <c r="O409" t="s">
        <v>176</v>
      </c>
      <c r="R409" t="s">
        <v>176</v>
      </c>
    </row>
    <row r="410" spans="1:31">
      <c r="O410" s="21">
        <f>(COS(RADIANS(N408)))*((SIN(RADIANS(45)))*(COS(RADIANS(45))))-(SIN(RADIANS(135)))*(COS(RADIANS((135))))*($A$337*$F$337+$C$337*$D$337)-(2*((SIN(RADIANS(45)))^2))-(SIN(RADIANS(135)))^2*(SIN(RADIANS(N408)))*(($B$337*$E$337))-($C$337*$F$337)+(SIN(RADIANS(N408)))*(-(SIN(RADIANS(45))))*(COS(RADIANS(45)))-(SIN(RADIANS(135)))*(COS(RADIANS(135)))*($A$337*$E$337+$B$337*$D$337)-(SIN(RADIANS(45)))^2-(SIN(RADIANS(135)))^2*(SIN(RADIANS(N408)))*($B$337*$F$337+$C$337*$E$337)+(SIN(RADIANS(45)))^2-((SIN(RADIANS(135)))^2)*((COS(RADIANS(N408)))^2)*($B$337*$F$337+$C$337*$E$337)</f>
        <v>-1.1955652769462295</v>
      </c>
      <c r="R410">
        <f t="shared" ref="R410" si="672">(COS(RADIANS(Q408)))*((SIN(RADIANS(45)))*(COS(RADIANS(45))))-(SIN(RADIANS(135)))*(COS(RADIANS((135))))*($A$337*$F$337+$C$337*$D$337)-(2*((SIN(RADIANS(45)))^2))-(SIN(RADIANS(135)))^2*(SIN(RADIANS(Q408)))*(($B$337*$E$337))-($C$337*$F$337)+(SIN(RADIANS(Q408)))*(-(SIN(RADIANS(45))))*(COS(RADIANS(45)))-(SIN(RADIANS(135)))*(COS(RADIANS(135)))*($A$337*$E$337+$B$337*$D$337)-(SIN(RADIANS(45)))^2-(SIN(RADIANS(135)))^2*(SIN(RADIANS(Q408)))*($B$337*$F$337+$C$337*$E$337)+(SIN(RADIANS(45)))^2-((SIN(RADIANS(135)))^2)*((COS(RADIANS(Q408)))^2)*($B$337*$F$337+$C$337*$E$337)</f>
        <v>-1.4618498720948527</v>
      </c>
      <c r="AE410" s="21"/>
    </row>
    <row r="411" spans="1:31">
      <c r="A411" s="21"/>
      <c r="Q411" s="21"/>
    </row>
    <row r="412" spans="1:31">
      <c r="A412">
        <f>(1/(SQRT(2)))*(COS(RADIANS(45)))</f>
        <v>0.5</v>
      </c>
      <c r="B412">
        <f>((1/(SQRT(2)))*(COS(RADIANS(N412))))*(SIN(RADIANS(45)))</f>
        <v>-0.34096083149166467</v>
      </c>
      <c r="C412">
        <f t="shared" ref="C412" si="673">((1/(SQRT(2)))*(SIN(RADIANS(N412))))*(SIN(RADIANS(45)))</f>
        <v>-0.36571260764227492</v>
      </c>
      <c r="D412">
        <f t="shared" ref="D412" si="674">(-((1/(SQRT(2)))*(SIN(RADIANS(45)))))</f>
        <v>-0.49999999999999989</v>
      </c>
      <c r="E412">
        <f t="shared" ref="E412" si="675">((1/(SQRT(2)))*(COS(RADIANS(N412))))*(COS(RADIANS(45)))</f>
        <v>-0.34096083149166473</v>
      </c>
      <c r="F412">
        <f t="shared" ref="F412" si="676">(((1/(SQRT(2)))*(SIN(RADIANS(N412))))*(COS(RADIANS(45))))</f>
        <v>-0.36571260764227498</v>
      </c>
      <c r="G412">
        <f t="shared" ref="G412" si="677">(1/(SQRT(2)))*(COS(RADIANS(-45)))</f>
        <v>0.5</v>
      </c>
      <c r="H412">
        <f t="shared" ref="H412" si="678">((1/(SQRT(2)))*(COS(RADIANS(N412))))*(SIN(RADIANS(-45)))</f>
        <v>0.34096083149166467</v>
      </c>
      <c r="I412">
        <f t="shared" ref="I412" si="679">((1/(SQRT(2)))*(SIN(RADIANS(N412))))*(SIN(RADIANS(-45)))</f>
        <v>0.36571260764227492</v>
      </c>
      <c r="J412">
        <f t="shared" ref="J412" si="680">(-((1/(SQRT(2)))*(SIN(RADIANS(-45)))))</f>
        <v>0.49999999999999989</v>
      </c>
      <c r="K412">
        <f t="shared" ref="K412" si="681">((1/(SQRT(2)))*(COS(RADIANS(N412))))*(COS(RADIANS(-45)))</f>
        <v>-0.34096083149166473</v>
      </c>
      <c r="L412">
        <f>(((1/(SQRT(2)))*(SIN(RADIANS(N412))))*(COS(RADIANS(-45))))</f>
        <v>-0.36571260764227498</v>
      </c>
      <c r="N412" s="16">
        <f>N408-(O408/O410)</f>
        <v>227.00600831592877</v>
      </c>
      <c r="O412" s="16">
        <f>(DEGREES(ACOS(((-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*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)-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*(SQRT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-(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^2)))))/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))))/2</f>
        <v>0.9744157547681177</v>
      </c>
      <c r="Q412" s="16">
        <f t="shared" ref="Q412" si="682">Q408-(R408/R410)</f>
        <v>1304.6527182674856</v>
      </c>
      <c r="R412" s="16">
        <f>(DEGREES(ACOS(((-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*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*(SQRT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-(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^2)))))/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))))/2</f>
        <v>87.512849643238624</v>
      </c>
      <c r="T412">
        <f t="shared" ref="T412" si="683">(1/(SQRT(2)))*(COS(RADIANS(45)))</f>
        <v>0.5</v>
      </c>
      <c r="U412">
        <f t="shared" ref="U412" si="684">((1/(SQRT(2)))*(COS(RADIANS(Q412))))*(SIN(RADIANS(45)))</f>
        <v>-0.35568984425103001</v>
      </c>
      <c r="V412">
        <f t="shared" ref="V412" si="685">((1/(SQRT(2)))*(SIN(RADIANS(Q412))))*(SIN(RADIANS(45)))</f>
        <v>-0.35140394803797792</v>
      </c>
      <c r="W412">
        <f t="shared" ref="W412" si="686">(-((1/(SQRT(2)))*(SIN(RADIANS(45)))))</f>
        <v>-0.49999999999999989</v>
      </c>
      <c r="X412">
        <f t="shared" ref="X412" si="687">((1/(SQRT(2)))*(COS(RADIANS(Q412))))*(COS(RADIANS(45)))</f>
        <v>-0.35568984425103006</v>
      </c>
      <c r="Y412">
        <f t="shared" ref="Y412" si="688">(((1/(SQRT(2)))*(SIN(RADIANS(Q412))))*(COS(RADIANS(45))))</f>
        <v>-0.35140394803797798</v>
      </c>
      <c r="Z412">
        <f t="shared" ref="Z412" si="689">(1/(SQRT(2)))*(COS(RADIANS(-45)))</f>
        <v>0.5</v>
      </c>
      <c r="AA412">
        <f t="shared" ref="AA412" si="690">((1/(SQRT(2)))*(COS(RADIANS(Q412))))*(SIN(RADIANS(-45)))</f>
        <v>0.35568984425103001</v>
      </c>
      <c r="AB412">
        <f t="shared" ref="AB412" si="691">((1/(SQRT(2)))*(SIN(RADIANS(Q412))))*(SIN(RADIANS(-45)))</f>
        <v>0.35140394803797792</v>
      </c>
      <c r="AC412">
        <f t="shared" ref="AC412" si="692">(-((1/(SQRT(2)))*(SIN(RADIANS(-45)))))</f>
        <v>0.49999999999999989</v>
      </c>
      <c r="AD412">
        <f t="shared" ref="AD412" si="693">((1/(SQRT(2)))*(COS(RADIANS(Q412))))*(COS(RADIANS(-45)))</f>
        <v>-0.35568984425103006</v>
      </c>
      <c r="AE412">
        <f t="shared" ref="AE412" si="694">(((1/(SQRT(2)))*(SIN(RADIANS(Q412))))*(COS(RADIANS(-45))))</f>
        <v>-0.35140394803797798</v>
      </c>
    </row>
    <row r="413" spans="1:31">
      <c r="O413" t="s">
        <v>176</v>
      </c>
      <c r="R413" t="s">
        <v>176</v>
      </c>
    </row>
    <row r="414" spans="1:31">
      <c r="O414" s="21">
        <f>(COS(RADIANS(N412)))*((SIN(RADIANS(45)))*(COS(RADIANS(45))))-(SIN(RADIANS(135)))*(COS(RADIANS((135))))*($A$337*$F$337+$C$337*$D$337)-(2*((SIN(RADIANS(45)))^2))-(SIN(RADIANS(135)))^2*(SIN(RADIANS(N412)))*(($B$337*$E$337))-($C$337*$F$337)+(SIN(RADIANS(N412)))*(-(SIN(RADIANS(45))))*(COS(RADIANS(45)))-(SIN(RADIANS(135)))*(COS(RADIANS(135)))*($A$337*$E$337+$B$337*$D$337)-(SIN(RADIANS(45)))^2-(SIN(RADIANS(135)))^2*(SIN(RADIANS(N412)))*($B$337*$F$337+$C$337*$E$337)+(SIN(RADIANS(45)))^2-((SIN(RADIANS(135)))^2)*((COS(RADIANS(N412)))^2)*($B$337*$F$337+$C$337*$E$337)</f>
        <v>-1.183513042608014</v>
      </c>
      <c r="R414">
        <f t="shared" ref="R414" si="695">(COS(RADIANS(Q412)))*((SIN(RADIANS(45)))*(COS(RADIANS(45))))-(SIN(RADIANS(135)))*(COS(RADIANS((135))))*($A$337*$F$337+$C$337*$D$337)-(2*((SIN(RADIANS(45)))^2))-(SIN(RADIANS(135)))^2*(SIN(RADIANS(Q412)))*(($B$337*$E$337))-($C$337*$F$337)+(SIN(RADIANS(Q412)))*(-(SIN(RADIANS(45))))*(COS(RADIANS(45)))-(SIN(RADIANS(135)))*(COS(RADIANS(135)))*($A$337*$E$337+$B$337*$D$337)-(SIN(RADIANS(45)))^2-(SIN(RADIANS(135)))^2*(SIN(RADIANS(Q412)))*($B$337*$F$337+$C$337*$E$337)+(SIN(RADIANS(45)))^2-((SIN(RADIANS(135)))^2)*((COS(RADIANS(Q412)))^2)*($B$337*$F$337+$C$337*$E$337)</f>
        <v>-1.1994629195871482</v>
      </c>
      <c r="AE414" s="21"/>
    </row>
    <row r="415" spans="1:31">
      <c r="A415" s="21"/>
      <c r="Q415" s="21"/>
    </row>
    <row r="416" spans="1:31">
      <c r="A416">
        <f>(1/(SQRT(2)))*(COS(RADIANS(45)))</f>
        <v>0.5</v>
      </c>
      <c r="B416">
        <f>((1/(SQRT(2)))*(COS(RADIANS(N416))))*(SIN(RADIANS(45)))</f>
        <v>-0.33567061906489221</v>
      </c>
      <c r="C416">
        <f t="shared" ref="C416" si="696">((1/(SQRT(2)))*(SIN(RADIANS(N416))))*(SIN(RADIANS(45)))</f>
        <v>-0.37057419701942534</v>
      </c>
      <c r="D416">
        <f t="shared" ref="D416" si="697">(-((1/(SQRT(2)))*(SIN(RADIANS(45)))))</f>
        <v>-0.49999999999999989</v>
      </c>
      <c r="E416">
        <f t="shared" ref="E416" si="698">((1/(SQRT(2)))*(COS(RADIANS(N416))))*(COS(RADIANS(45)))</f>
        <v>-0.33567061906489226</v>
      </c>
      <c r="F416">
        <f t="shared" ref="F416" si="699">(((1/(SQRT(2)))*(SIN(RADIANS(N416))))*(COS(RADIANS(45))))</f>
        <v>-0.3705741970194254</v>
      </c>
      <c r="G416">
        <f t="shared" ref="G416" si="700">(1/(SQRT(2)))*(COS(RADIANS(-45)))</f>
        <v>0.5</v>
      </c>
      <c r="H416">
        <f t="shared" ref="H416" si="701">((1/(SQRT(2)))*(COS(RADIANS(N416))))*(SIN(RADIANS(-45)))</f>
        <v>0.33567061906489221</v>
      </c>
      <c r="I416">
        <f t="shared" ref="I416" si="702">((1/(SQRT(2)))*(SIN(RADIANS(N416))))*(SIN(RADIANS(-45)))</f>
        <v>0.37057419701942534</v>
      </c>
      <c r="J416">
        <f t="shared" ref="J416" si="703">(-((1/(SQRT(2)))*(SIN(RADIANS(-45)))))</f>
        <v>0.49999999999999989</v>
      </c>
      <c r="K416">
        <f t="shared" ref="K416" si="704">((1/(SQRT(2)))*(COS(RADIANS(N416))))*(COS(RADIANS(-45)))</f>
        <v>-0.33567061906489226</v>
      </c>
      <c r="L416">
        <f>(((1/(SQRT(2)))*(SIN(RADIANS(N416))))*(COS(RADIANS(-45))))</f>
        <v>-0.3705741970194254</v>
      </c>
      <c r="N416">
        <f>N412-(O412/O414)</f>
        <v>227.8293332136594</v>
      </c>
      <c r="O416">
        <f>(DEGREES(ACOS(((-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*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)-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*(SQRT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-(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^2)))))/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))))/2</f>
        <v>0.42861309311614937</v>
      </c>
      <c r="Q416">
        <f t="shared" ref="Q416" si="705">Q412-(R412/R414)</f>
        <v>1377.6127474723571</v>
      </c>
      <c r="R416">
        <f>(DEGREES(ACOS(((-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*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*(SQRT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-(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^2)))))/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))))/2</f>
        <v>53.649115050822985</v>
      </c>
      <c r="T416">
        <f t="shared" ref="T416" si="706">(1/(SQRT(2)))*(COS(RADIANS(45)))</f>
        <v>0.5</v>
      </c>
      <c r="U416">
        <f t="shared" ref="U416" si="707">((1/(SQRT(2)))*(COS(RADIANS(Q416))))*(SIN(RADIANS(45)))</f>
        <v>0.23174659548878357</v>
      </c>
      <c r="V416">
        <f t="shared" ref="V416" si="708">((1/(SQRT(2)))*(SIN(RADIANS(Q416))))*(SIN(RADIANS(45)))</f>
        <v>-0.44305024035582924</v>
      </c>
      <c r="W416">
        <f t="shared" ref="W416" si="709">(-((1/(SQRT(2)))*(SIN(RADIANS(45)))))</f>
        <v>-0.49999999999999989</v>
      </c>
      <c r="X416">
        <f t="shared" ref="X416" si="710">((1/(SQRT(2)))*(COS(RADIANS(Q416))))*(COS(RADIANS(45)))</f>
        <v>0.2317465954887836</v>
      </c>
      <c r="Y416">
        <f t="shared" ref="Y416" si="711">(((1/(SQRT(2)))*(SIN(RADIANS(Q416))))*(COS(RADIANS(45))))</f>
        <v>-0.44305024035582929</v>
      </c>
      <c r="Z416">
        <f t="shared" ref="Z416" si="712">(1/(SQRT(2)))*(COS(RADIANS(-45)))</f>
        <v>0.5</v>
      </c>
      <c r="AA416">
        <f t="shared" ref="AA416" si="713">((1/(SQRT(2)))*(COS(RADIANS(Q416))))*(SIN(RADIANS(-45)))</f>
        <v>-0.23174659548878357</v>
      </c>
      <c r="AB416">
        <f t="shared" ref="AB416" si="714">((1/(SQRT(2)))*(SIN(RADIANS(Q416))))*(SIN(RADIANS(-45)))</f>
        <v>0.44305024035582924</v>
      </c>
      <c r="AC416">
        <f t="shared" ref="AC416" si="715">(-((1/(SQRT(2)))*(SIN(RADIANS(-45)))))</f>
        <v>0.49999999999999989</v>
      </c>
      <c r="AD416">
        <f t="shared" ref="AD416" si="716">((1/(SQRT(2)))*(COS(RADIANS(Q416))))*(COS(RADIANS(-45)))</f>
        <v>0.2317465954887836</v>
      </c>
      <c r="AE416">
        <f t="shared" ref="AE416" si="717">(((1/(SQRT(2)))*(SIN(RADIANS(Q416))))*(COS(RADIANS(-45))))</f>
        <v>-0.44305024035582929</v>
      </c>
    </row>
    <row r="417" spans="1:31">
      <c r="O417" t="s">
        <v>176</v>
      </c>
      <c r="R417" t="s">
        <v>176</v>
      </c>
    </row>
    <row r="418" spans="1:31">
      <c r="O418" s="21">
        <f>(COS(RADIANS(N416)))*((SIN(RADIANS(45)))*(COS(RADIANS(45))))-(SIN(RADIANS(135)))*(COS(RADIANS((135))))*($A$337*$F$337+$C$337*$D$337)-(2*((SIN(RADIANS(45)))^2))-(SIN(RADIANS(135)))^2*(SIN(RADIANS(N416)))*(($B$337*$E$337))-($C$337*$F$337)+(SIN(RADIANS(N416)))*(-(SIN(RADIANS(45))))*(COS(RADIANS(45)))-(SIN(RADIANS(135)))*(COS(RADIANS(135)))*($A$337*$E$337+$B$337*$D$337)-(SIN(RADIANS(45)))^2-(SIN(RADIANS(135)))^2*(SIN(RADIANS(N416)))*($B$337*$F$337+$C$337*$E$337)+(SIN(RADIANS(45)))^2-((SIN(RADIANS(135)))^2)*((COS(RADIANS(N416)))^2)*($B$337*$F$337+$C$337*$E$337)</f>
        <v>-1.1778681483738087</v>
      </c>
      <c r="R418">
        <f t="shared" ref="R418" si="718">(COS(RADIANS(Q416)))*((SIN(RADIANS(45)))*(COS(RADIANS(45))))-(SIN(RADIANS(135)))*(COS(RADIANS((135))))*($A$337*$F$337+$C$337*$D$337)-(2*((SIN(RADIANS(45)))^2))-(SIN(RADIANS(135)))^2*(SIN(RADIANS(Q416)))*(($B$337*$E$337))-($C$337*$F$337)+(SIN(RADIANS(Q416)))*(-(SIN(RADIANS(45))))*(COS(RADIANS(45)))-(SIN(RADIANS(135)))*(COS(RADIANS(135)))*($A$337*$E$337+$B$337*$D$337)-(SIN(RADIANS(45)))^2-(SIN(RADIANS(135)))^2*(SIN(RADIANS(Q416)))*($B$337*$F$337+$C$337*$E$337)+(SIN(RADIANS(45)))^2-((SIN(RADIANS(135)))^2)*((COS(RADIANS(Q416)))^2)*($B$337*$F$337+$C$337*$E$337)</f>
        <v>-0.60877947276443889</v>
      </c>
      <c r="AE418" s="21"/>
    </row>
    <row r="419" spans="1:31">
      <c r="A419" s="21"/>
      <c r="Q419" s="21"/>
    </row>
    <row r="420" spans="1:31">
      <c r="A420">
        <f>(1/(SQRT(2)))*(COS(RADIANS(45)))</f>
        <v>0.5</v>
      </c>
      <c r="B420">
        <f>((1/(SQRT(2)))*(COS(RADIANS(N420))))*(SIN(RADIANS(45)))</f>
        <v>-0.33331032665430477</v>
      </c>
      <c r="C420">
        <f t="shared" ref="C420" si="719">((1/(SQRT(2)))*(SIN(RADIANS(N420))))*(SIN(RADIANS(45)))</f>
        <v>-0.37269857277108071</v>
      </c>
      <c r="D420">
        <f t="shared" ref="D420" si="720">(-((1/(SQRT(2)))*(SIN(RADIANS(45)))))</f>
        <v>-0.49999999999999989</v>
      </c>
      <c r="E420">
        <f t="shared" ref="E420" si="721">((1/(SQRT(2)))*(COS(RADIANS(N420))))*(COS(RADIANS(45)))</f>
        <v>-0.33331032665430482</v>
      </c>
      <c r="F420">
        <f t="shared" ref="F420" si="722">(((1/(SQRT(2)))*(SIN(RADIANS(N420))))*(COS(RADIANS(45))))</f>
        <v>-0.37269857277108076</v>
      </c>
      <c r="G420">
        <f t="shared" ref="G420" si="723">(1/(SQRT(2)))*(COS(RADIANS(-45)))</f>
        <v>0.5</v>
      </c>
      <c r="H420">
        <f t="shared" ref="H420" si="724">((1/(SQRT(2)))*(COS(RADIANS(N420))))*(SIN(RADIANS(-45)))</f>
        <v>0.33331032665430477</v>
      </c>
      <c r="I420">
        <f t="shared" ref="I420" si="725">((1/(SQRT(2)))*(SIN(RADIANS(N420))))*(SIN(RADIANS(-45)))</f>
        <v>0.37269857277108071</v>
      </c>
      <c r="J420">
        <f t="shared" ref="J420" si="726">(-((1/(SQRT(2)))*(SIN(RADIANS(-45)))))</f>
        <v>0.49999999999999989</v>
      </c>
      <c r="K420">
        <f t="shared" ref="K420" si="727">((1/(SQRT(2)))*(COS(RADIANS(N420))))*(COS(RADIANS(-45)))</f>
        <v>-0.33331032665430482</v>
      </c>
      <c r="L420">
        <f>(((1/(SQRT(2)))*(SIN(RADIANS(N420))))*(COS(RADIANS(-45))))</f>
        <v>-0.37269857277108076</v>
      </c>
      <c r="N420">
        <f>N416-(O416/O418)</f>
        <v>228.19322206973203</v>
      </c>
      <c r="O420">
        <f>(DEGREES(ACOS(((-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*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)-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*(SQRT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-(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^2)))))/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))))/2</f>
        <v>0.18462246638286356</v>
      </c>
      <c r="Q420">
        <f>Q416-(R416/R418)</f>
        <v>1465.738443969982</v>
      </c>
      <c r="R420">
        <f>(DEGREES(ACOS(((-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*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*(SQRT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-(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^2)))))/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))))/2</f>
        <v>77.4966470369353</v>
      </c>
      <c r="T420">
        <f>(1/(SQRT(2)))*(COS(RADIANS(45)))</f>
        <v>0.5</v>
      </c>
      <c r="U420">
        <f>((1/(SQRT(2)))*(COS(RADIANS(Q420))))*(SIN(RADIANS(45)))</f>
        <v>0.4503929223008214</v>
      </c>
      <c r="V420">
        <f>((1/(SQRT(2)))*(SIN(RADIANS(Q420))))*(SIN(RADIANS(45)))</f>
        <v>0.21713179302286939</v>
      </c>
      <c r="W420">
        <f>(-((1/(SQRT(2)))*(SIN(RADIANS(45)))))</f>
        <v>-0.49999999999999989</v>
      </c>
      <c r="X420">
        <f>((1/(SQRT(2)))*(COS(RADIANS(Q420))))*(COS(RADIANS(45)))</f>
        <v>0.45039292230082145</v>
      </c>
      <c r="Y420">
        <f>(((1/(SQRT(2)))*(SIN(RADIANS(Q420))))*(COS(RADIANS(45))))</f>
        <v>0.21713179302286942</v>
      </c>
      <c r="Z420">
        <f t="shared" ref="Z420" si="728">(1/(SQRT(2)))*(COS(RADIANS(-45)))</f>
        <v>0.5</v>
      </c>
      <c r="AA420">
        <f>((1/(SQRT(2)))*(COS(RADIANS(Q420))))*(SIN(RADIANS(-45)))</f>
        <v>-0.4503929223008214</v>
      </c>
      <c r="AB420">
        <f>((1/(SQRT(2)))*(SIN(RADIANS(Q420))))*(SIN(RADIANS(-45)))</f>
        <v>-0.21713179302286939</v>
      </c>
      <c r="AC420">
        <f>(-((1/(SQRT(2)))*(SIN(RADIANS(-45)))))</f>
        <v>0.49999999999999989</v>
      </c>
      <c r="AD420">
        <f>((1/(SQRT(2)))*(COS(RADIANS(Q420))))*(COS(RADIANS(-45)))</f>
        <v>0.45039292230082145</v>
      </c>
      <c r="AE420">
        <f>(((1/(SQRT(2)))*(SIN(RADIANS(Q420))))*(COS(RADIANS(-45))))</f>
        <v>0.21713179302286942</v>
      </c>
    </row>
    <row r="421" spans="1:31">
      <c r="O421" t="s">
        <v>176</v>
      </c>
      <c r="R421" t="s">
        <v>176</v>
      </c>
    </row>
    <row r="422" spans="1:31">
      <c r="O422" s="21">
        <f>(COS(RADIANS(N420)))*((SIN(RADIANS(45)))*(COS(RADIANS(45))))-(SIN(RADIANS(135)))*(COS(RADIANS((135))))*($A$337*$F$337+$C$337*$D$337)-(2*((SIN(RADIANS(45)))^2))-(SIN(RADIANS(135)))^2*(SIN(RADIANS(N420)))*(($B$337*$E$337))-($C$337*$F$337)+(SIN(RADIANS(N420)))*(-(SIN(RADIANS(45))))*(COS(RADIANS(45)))-(SIN(RADIANS(135)))*(COS(RADIANS(135)))*($A$337*$E$337+$B$337*$D$337)-(SIN(RADIANS(45)))^2-(SIN(RADIANS(135)))^2*(SIN(RADIANS(N420)))*($B$337*$F$337+$C$337*$E$337)+(SIN(RADIANS(45)))^2-((SIN(RADIANS(135)))^2)*((COS(RADIANS(N420)))^2)*($B$337*$F$337+$C$337*$E$337)</f>
        <v>-1.1753624445589077</v>
      </c>
      <c r="R422">
        <f>(COS(RADIANS(Q420)))*((SIN(RADIANS(45)))*(COS(RADIANS(45))))-(SIN(RADIANS(135)))*(COS(RADIANS((135))))*($A$337*$F$337+$C$337*$D$337)-(2*((SIN(RADIANS(45)))^2))-(SIN(RADIANS(135)))^2*(SIN(RADIANS(Q420)))*(($B$337*$E$337))-($C$337*$F$337)+(SIN(RADIANS(Q420)))*(-(SIN(RADIANS(45))))*(COS(RADIANS(45)))-(SIN(RADIANS(135)))*(COS(RADIANS(135)))*($A$337*$E$337+$B$337*$D$337)-(SIN(RADIANS(45)))^2-(SIN(RADIANS(135)))^2*(SIN(RADIANS(Q420)))*($B$337*$F$337+$C$337*$E$337)+(SIN(RADIANS(45)))^2-((SIN(RADIANS(135)))^2)*((COS(RADIANS(Q420)))^2)*($B$337*$F$337+$C$337*$E$337)</f>
        <v>-0.65566859962249446</v>
      </c>
      <c r="AE422" s="21"/>
    </row>
    <row r="423" spans="1:31">
      <c r="A423" s="21"/>
      <c r="Q423" s="21"/>
    </row>
    <row r="424" spans="1:31">
      <c r="A424">
        <f>(1/(SQRT(2)))*(COS(RADIANS(45)))</f>
        <v>0.5</v>
      </c>
      <c r="B424">
        <f>((1/(SQRT(2)))*(COS(RADIANS(N424))))*(SIN(RADIANS(45)))</f>
        <v>-0.33228731787015731</v>
      </c>
      <c r="C424">
        <f t="shared" ref="C424" si="729">((1/(SQRT(2)))*(SIN(RADIANS(N424))))*(SIN(RADIANS(45)))</f>
        <v>-0.37361094521260613</v>
      </c>
      <c r="D424">
        <f t="shared" ref="D424" si="730">(-((1/(SQRT(2)))*(SIN(RADIANS(45)))))</f>
        <v>-0.49999999999999989</v>
      </c>
      <c r="E424">
        <f t="shared" ref="E424" si="731">((1/(SQRT(2)))*(COS(RADIANS(N424))))*(COS(RADIANS(45)))</f>
        <v>-0.33228731787015736</v>
      </c>
      <c r="F424">
        <f t="shared" ref="F424" si="732">(((1/(SQRT(2)))*(SIN(RADIANS(N424))))*(COS(RADIANS(45))))</f>
        <v>-0.37361094521260618</v>
      </c>
      <c r="G424">
        <f t="shared" ref="G424" si="733">(1/(SQRT(2)))*(COS(RADIANS(-45)))</f>
        <v>0.5</v>
      </c>
      <c r="H424">
        <f t="shared" ref="H424" si="734">((1/(SQRT(2)))*(COS(RADIANS(N424))))*(SIN(RADIANS(-45)))</f>
        <v>0.33228731787015731</v>
      </c>
      <c r="I424">
        <f t="shared" ref="I424" si="735">((1/(SQRT(2)))*(SIN(RADIANS(N424))))*(SIN(RADIANS(-45)))</f>
        <v>0.37361094521260613</v>
      </c>
      <c r="J424">
        <f t="shared" ref="J424" si="736">(-((1/(SQRT(2)))*(SIN(RADIANS(-45)))))</f>
        <v>0.49999999999999989</v>
      </c>
      <c r="K424">
        <f t="shared" ref="K424" si="737">((1/(SQRT(2)))*(COS(RADIANS(N424))))*(COS(RADIANS(-45)))</f>
        <v>-0.33228731787015736</v>
      </c>
      <c r="L424">
        <f>(((1/(SQRT(2)))*(SIN(RADIANS(N424))))*(COS(RADIANS(-45))))</f>
        <v>-0.37361094521260618</v>
      </c>
      <c r="N424">
        <f>N420-(O420/O422)</f>
        <v>228.35029912050692</v>
      </c>
      <c r="O424">
        <f>(DEGREES(ACOS(((-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*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)-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*(SQRT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-(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^2)))))/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))))/2</f>
        <v>7.8777387607220972E-2</v>
      </c>
      <c r="Q424">
        <f>Q420-(R420/R422)</f>
        <v>1583.9332867328571</v>
      </c>
      <c r="R424">
        <f>(DEGREES(ACOS(((-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*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*(SQRT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-(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^2)))))/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))))/2</f>
        <v>56.437500673969417</v>
      </c>
      <c r="T424">
        <f>(1/(SQRT(2)))*(COS(RADIANS(45)))</f>
        <v>0.5</v>
      </c>
      <c r="U424">
        <f>((1/(SQRT(2)))*(COS(RADIANS(Q424))))*(SIN(RADIANS(45)))</f>
        <v>-0.4041660244284786</v>
      </c>
      <c r="V424">
        <f>((1/(SQRT(2)))*(SIN(RADIANS(Q424))))*(SIN(RADIANS(45)))</f>
        <v>0.29436342282572803</v>
      </c>
      <c r="W424">
        <f>(-((1/(SQRT(2)))*(SIN(RADIANS(45)))))</f>
        <v>-0.49999999999999989</v>
      </c>
      <c r="X424">
        <f>((1/(SQRT(2)))*(COS(RADIANS(Q424))))*(COS(RADIANS(45)))</f>
        <v>-0.40416602442847865</v>
      </c>
      <c r="Y424">
        <f>(((1/(SQRT(2)))*(SIN(RADIANS(Q424))))*(COS(RADIANS(45))))</f>
        <v>0.29436342282572808</v>
      </c>
      <c r="Z424">
        <f t="shared" ref="Z424" si="738">(1/(SQRT(2)))*(COS(RADIANS(-45)))</f>
        <v>0.5</v>
      </c>
      <c r="AA424">
        <f>((1/(SQRT(2)))*(COS(RADIANS(Q424))))*(SIN(RADIANS(-45)))</f>
        <v>0.4041660244284786</v>
      </c>
      <c r="AB424">
        <f>((1/(SQRT(2)))*(SIN(RADIANS(Q424))))*(SIN(RADIANS(-45)))</f>
        <v>-0.29436342282572803</v>
      </c>
      <c r="AC424">
        <f>(-((1/(SQRT(2)))*(SIN(RADIANS(-45)))))</f>
        <v>0.49999999999999989</v>
      </c>
      <c r="AD424">
        <f>((1/(SQRT(2)))*(COS(RADIANS(Q424))))*(COS(RADIANS(-45)))</f>
        <v>-0.40416602442847865</v>
      </c>
      <c r="AE424">
        <f>(((1/(SQRT(2)))*(SIN(RADIANS(Q424))))*(COS(RADIANS(-45))))</f>
        <v>0.29436342282572808</v>
      </c>
    </row>
    <row r="425" spans="1:31">
      <c r="O425" t="s">
        <v>176</v>
      </c>
      <c r="R425" t="s">
        <v>176</v>
      </c>
    </row>
    <row r="426" spans="1:31">
      <c r="O426" s="21">
        <f>(COS(RADIANS(N424)))*((SIN(RADIANS(45)))*(COS(RADIANS(45))))-(SIN(RADIANS(135)))*(COS(RADIANS((135))))*($A$337*$F$337+$C$337*$D$337)-(2*((SIN(RADIANS(45)))^2))-(SIN(RADIANS(135)))^2*(SIN(RADIANS(N424)))*(($B$337*$E$337))-($C$337*$F$337)+(SIN(RADIANS(N424)))*(-(SIN(RADIANS(45))))*(COS(RADIANS(45)))-(SIN(RADIANS(135)))*(COS(RADIANS(135)))*($A$337*$E$337+$B$337*$D$337)-(SIN(RADIANS(45)))^2-(SIN(RADIANS(135)))^2*(SIN(RADIANS(N424)))*($B$337*$F$337+$C$337*$E$337)+(SIN(RADIANS(45)))^2-((SIN(RADIANS(135)))^2)*((COS(RADIANS(N424)))^2)*($B$337*$F$337+$C$337*$E$337)</f>
        <v>-1.174278772246901</v>
      </c>
      <c r="R426">
        <f>(COS(RADIANS(Q424)))*((SIN(RADIANS(45)))*(COS(RADIANS(45))))-(SIN(RADIANS(135)))*(COS(RADIANS((135))))*($A$337*$F$337+$C$337*$D$337)-(2*((SIN(RADIANS(45)))^2))-(SIN(RADIANS(135)))^2*(SIN(RADIANS(Q424)))*(($B$337*$E$337))-($C$337*$F$337)+(SIN(RADIANS(Q424)))*(-(SIN(RADIANS(45))))*(COS(RADIANS(45)))-(SIN(RADIANS(135)))*(COS(RADIANS(135)))*($A$337*$E$337+$B$337*$D$337)-(SIN(RADIANS(45)))^2-(SIN(RADIANS(135)))^2*(SIN(RADIANS(Q424)))*($B$337*$F$337+$C$337*$E$337)+(SIN(RADIANS(45)))^2-((SIN(RADIANS(135)))^2)*((COS(RADIANS(Q424)))^2)*($B$337*$F$337+$C$337*$E$337)</f>
        <v>-1.5780331584279541</v>
      </c>
      <c r="AE426" s="21"/>
    </row>
    <row r="427" spans="1:31">
      <c r="A427" s="21"/>
      <c r="Q427" s="21"/>
    </row>
    <row r="428" spans="1:31">
      <c r="A428">
        <f>(1/(SQRT(2)))*(COS(RADIANS(45)))</f>
        <v>0.5</v>
      </c>
      <c r="B428">
        <f>((1/(SQRT(2)))*(COS(RADIANS(N428))))*(SIN(RADIANS(45)))</f>
        <v>-0.33184964130456673</v>
      </c>
      <c r="C428">
        <f t="shared" ref="C428" si="739">((1/(SQRT(2)))*(SIN(RADIANS(N428))))*(SIN(RADIANS(45)))</f>
        <v>-0.37399975343044051</v>
      </c>
      <c r="D428">
        <f t="shared" ref="D428" si="740">(-((1/(SQRT(2)))*(SIN(RADIANS(45)))))</f>
        <v>-0.49999999999999989</v>
      </c>
      <c r="E428">
        <f t="shared" ref="E428" si="741">((1/(SQRT(2)))*(COS(RADIANS(N428))))*(COS(RADIANS(45)))</f>
        <v>-0.33184964130456679</v>
      </c>
      <c r="F428">
        <f t="shared" ref="F428" si="742">(((1/(SQRT(2)))*(SIN(RADIANS(N428))))*(COS(RADIANS(45))))</f>
        <v>-0.37399975343044056</v>
      </c>
      <c r="G428">
        <f t="shared" ref="G428" si="743">(1/(SQRT(2)))*(COS(RADIANS(-45)))</f>
        <v>0.5</v>
      </c>
      <c r="H428">
        <f t="shared" ref="H428" si="744">((1/(SQRT(2)))*(COS(RADIANS(N428))))*(SIN(RADIANS(-45)))</f>
        <v>0.33184964130456673</v>
      </c>
      <c r="I428">
        <f t="shared" ref="I428" si="745">((1/(SQRT(2)))*(SIN(RADIANS(N428))))*(SIN(RADIANS(-45)))</f>
        <v>0.37399975343044051</v>
      </c>
      <c r="J428">
        <f t="shared" ref="J428" si="746">(-((1/(SQRT(2)))*(SIN(RADIANS(-45)))))</f>
        <v>0.49999999999999989</v>
      </c>
      <c r="K428">
        <f t="shared" ref="K428" si="747">((1/(SQRT(2)))*(COS(RADIANS(N428))))*(COS(RADIANS(-45)))</f>
        <v>-0.33184964130456679</v>
      </c>
      <c r="L428">
        <f>(((1/(SQRT(2)))*(SIN(RADIANS(N428))))*(COS(RADIANS(-45))))</f>
        <v>-0.37399975343044056</v>
      </c>
      <c r="N428">
        <f>N424-(O424/O426)</f>
        <v>228.41738488367412</v>
      </c>
      <c r="O428">
        <f>(DEGREES(ACOS(((-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*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)-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*(SQRT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-(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^2)))))/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))))/2</f>
        <v>3.3475949393089885E-2</v>
      </c>
      <c r="Q428">
        <f t="shared" ref="Q428" si="748">Q424-(R424/R426)</f>
        <v>1619.6977447688294</v>
      </c>
      <c r="R428">
        <f>(DEGREES(ACOS(((-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*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*(SQRT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-(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^2)))))/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))))/2</f>
        <v>67.15270311195512</v>
      </c>
      <c r="T428">
        <f t="shared" ref="T428" si="749">(1/(SQRT(2)))*(COS(RADIANS(45)))</f>
        <v>0.5</v>
      </c>
      <c r="U428">
        <f t="shared" ref="U428" si="750">((1/(SQRT(2)))*(COS(RADIANS(Q428))))*(SIN(RADIANS(45)))</f>
        <v>-0.49999304268945827</v>
      </c>
      <c r="V428">
        <f t="shared" ref="V428" si="751">((1/(SQRT(2)))*(SIN(RADIANS(Q428))))*(SIN(RADIANS(45)))</f>
        <v>2.6376622485599441E-3</v>
      </c>
      <c r="W428">
        <f t="shared" ref="W428" si="752">(-((1/(SQRT(2)))*(SIN(RADIANS(45)))))</f>
        <v>-0.49999999999999989</v>
      </c>
      <c r="X428">
        <f t="shared" ref="X428" si="753">((1/(SQRT(2)))*(COS(RADIANS(Q428))))*(COS(RADIANS(45)))</f>
        <v>-0.49999304268945838</v>
      </c>
      <c r="Y428">
        <f t="shared" ref="Y428" si="754">(((1/(SQRT(2)))*(SIN(RADIANS(Q428))))*(COS(RADIANS(45))))</f>
        <v>2.6376622485599446E-3</v>
      </c>
      <c r="Z428">
        <f t="shared" ref="Z428" si="755">(1/(SQRT(2)))*(COS(RADIANS(-45)))</f>
        <v>0.5</v>
      </c>
      <c r="AA428">
        <f t="shared" ref="AA428" si="756">((1/(SQRT(2)))*(COS(RADIANS(Q428))))*(SIN(RADIANS(-45)))</f>
        <v>0.49999304268945827</v>
      </c>
      <c r="AB428">
        <f t="shared" ref="AB428" si="757">((1/(SQRT(2)))*(SIN(RADIANS(Q428))))*(SIN(RADIANS(-45)))</f>
        <v>-2.6376622485599441E-3</v>
      </c>
      <c r="AC428">
        <f t="shared" ref="AC428" si="758">(-((1/(SQRT(2)))*(SIN(RADIANS(-45)))))</f>
        <v>0.49999999999999989</v>
      </c>
      <c r="AD428">
        <f t="shared" ref="AD428" si="759">((1/(SQRT(2)))*(COS(RADIANS(Q428))))*(COS(RADIANS(-45)))</f>
        <v>-0.49999304268945838</v>
      </c>
      <c r="AE428">
        <f t="shared" ref="AE428" si="760">(((1/(SQRT(2)))*(SIN(RADIANS(Q428))))*(COS(RADIANS(-45))))</f>
        <v>2.6376622485599446E-3</v>
      </c>
    </row>
    <row r="429" spans="1:31">
      <c r="O429" t="s">
        <v>176</v>
      </c>
      <c r="R429" t="s">
        <v>176</v>
      </c>
    </row>
    <row r="430" spans="1:31">
      <c r="O430" s="21">
        <f>(COS(RADIANS(N428)))*((SIN(RADIANS(45)))*(COS(RADIANS(45))))-(SIN(RADIANS(135)))*(COS(RADIANS((135))))*($A$337*$F$337+$C$337*$D$337)-(2*((SIN(RADIANS(45)))^2))-(SIN(RADIANS(135)))^2*(SIN(RADIANS(N428)))*(($B$337*$E$337))-($C$337*$F$337)+(SIN(RADIANS(N428)))*(-(SIN(RADIANS(45))))*(COS(RADIANS(45)))-(SIN(RADIANS(135)))*(COS(RADIANS(135)))*($A$337*$E$337+$B$337*$D$337)-(SIN(RADIANS(45)))^2-(SIN(RADIANS(135)))^2*(SIN(RADIANS(N428)))*($B$337*$F$337+$C$337*$E$337)+(SIN(RADIANS(45)))^2-((SIN(RADIANS(135)))^2)*((COS(RADIANS(N428)))^2)*($B$337*$F$337+$C$337*$E$337)</f>
        <v>-1.1738155702553783</v>
      </c>
      <c r="R430">
        <f t="shared" ref="R430" si="761">(COS(RADIANS(Q428)))*((SIN(RADIANS(45)))*(COS(RADIANS(45))))-(SIN(RADIANS(135)))*(COS(RADIANS((135))))*($A$337*$F$337+$C$337*$D$337)-(2*((SIN(RADIANS(45)))^2))-(SIN(RADIANS(135)))^2*(SIN(RADIANS(Q428)))*(($B$337*$E$337))-($C$337*$F$337)+(SIN(RADIANS(Q428)))*(-(SIN(RADIANS(45))))*(COS(RADIANS(45)))-(SIN(RADIANS(135)))*(COS(RADIANS(135)))*($A$337*$E$337+$B$337*$D$337)-(SIN(RADIANS(45)))^2-(SIN(RADIANS(135)))^2*(SIN(RADIANS(Q428)))*($B$337*$F$337+$C$337*$E$337)+(SIN(RADIANS(45)))^2-((SIN(RADIANS(135)))^2)*((COS(RADIANS(Q428)))^2)*($B$337*$F$337+$C$337*$E$337)</f>
        <v>-1.4581078666994316</v>
      </c>
      <c r="AE430" s="21"/>
    </row>
    <row r="431" spans="1:31">
      <c r="A431" s="21"/>
      <c r="Q431" s="21"/>
    </row>
    <row r="432" spans="1:31">
      <c r="A432">
        <f>(1/(SQRT(2)))*(COS(RADIANS(45)))</f>
        <v>0.5</v>
      </c>
      <c r="B432">
        <f>((1/(SQRT(2)))*(COS(RADIANS(N432))))*(SIN(RADIANS(45)))</f>
        <v>-0.33166344219697297</v>
      </c>
      <c r="C432">
        <f t="shared" ref="C432" si="762">((1/(SQRT(2)))*(SIN(RADIANS(N432))))*(SIN(RADIANS(45)))</f>
        <v>-0.3741648849238195</v>
      </c>
      <c r="D432">
        <f t="shared" ref="D432" si="763">(-((1/(SQRT(2)))*(SIN(RADIANS(45)))))</f>
        <v>-0.49999999999999989</v>
      </c>
      <c r="E432">
        <f t="shared" ref="E432" si="764">((1/(SQRT(2)))*(COS(RADIANS(N432))))*(COS(RADIANS(45)))</f>
        <v>-0.33166344219697302</v>
      </c>
      <c r="F432">
        <f t="shared" ref="F432" si="765">(((1/(SQRT(2)))*(SIN(RADIANS(N432))))*(COS(RADIANS(45))))</f>
        <v>-0.37416488492381955</v>
      </c>
      <c r="G432">
        <f t="shared" ref="G432" si="766">(1/(SQRT(2)))*(COS(RADIANS(-45)))</f>
        <v>0.5</v>
      </c>
      <c r="H432">
        <f t="shared" ref="H432" si="767">((1/(SQRT(2)))*(COS(RADIANS(N432))))*(SIN(RADIANS(-45)))</f>
        <v>0.33166344219697297</v>
      </c>
      <c r="I432">
        <f t="shared" ref="I432" si="768">((1/(SQRT(2)))*(SIN(RADIANS(N432))))*(SIN(RADIANS(-45)))</f>
        <v>0.3741648849238195</v>
      </c>
      <c r="J432">
        <f t="shared" ref="J432" si="769">(-((1/(SQRT(2)))*(SIN(RADIANS(-45)))))</f>
        <v>0.49999999999999989</v>
      </c>
      <c r="K432">
        <f t="shared" ref="K432" si="770">((1/(SQRT(2)))*(COS(RADIANS(N432))))*(COS(RADIANS(-45)))</f>
        <v>-0.33166344219697302</v>
      </c>
      <c r="L432">
        <f>(((1/(SQRT(2)))*(SIN(RADIANS(N432))))*(COS(RADIANS(-45))))</f>
        <v>-0.37416488492381955</v>
      </c>
      <c r="N432" s="16">
        <f>N428-(O428/O430)</f>
        <v>228.44590380116114</v>
      </c>
      <c r="O432" s="16">
        <f>(DEGREES(ACOS(((-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*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)-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*(SQRT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-(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^2)))))/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))))/2</f>
        <v>1.4200342828386062E-2</v>
      </c>
      <c r="Q432" s="16">
        <f t="shared" ref="Q432" si="771">Q428-(R428/R430)</f>
        <v>1665.7524329339524</v>
      </c>
      <c r="R432" s="16">
        <f>(DEGREES(ACOS(((-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*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*(SQRT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-(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^2)))))/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))))/2</f>
        <v>88.211100514641188</v>
      </c>
      <c r="T432">
        <f t="shared" ref="T432" si="772">(1/(SQRT(2)))*(COS(RADIANS(45)))</f>
        <v>0.5</v>
      </c>
      <c r="U432">
        <f t="shared" ref="U432" si="773">((1/(SQRT(2)))*(COS(RADIANS(Q432))))*(SIN(RADIANS(45)))</f>
        <v>-0.3488800215461873</v>
      </c>
      <c r="V432">
        <f t="shared" ref="V432" si="774">((1/(SQRT(2)))*(SIN(RADIANS(Q432))))*(SIN(RADIANS(45)))</f>
        <v>-0.3581657864256883</v>
      </c>
      <c r="W432">
        <f t="shared" ref="W432" si="775">(-((1/(SQRT(2)))*(SIN(RADIANS(45)))))</f>
        <v>-0.49999999999999989</v>
      </c>
      <c r="X432">
        <f t="shared" ref="X432" si="776">((1/(SQRT(2)))*(COS(RADIANS(Q432))))*(COS(RADIANS(45)))</f>
        <v>-0.34888002154618736</v>
      </c>
      <c r="Y432">
        <f t="shared" ref="Y432" si="777">(((1/(SQRT(2)))*(SIN(RADIANS(Q432))))*(COS(RADIANS(45))))</f>
        <v>-0.35816578642568836</v>
      </c>
      <c r="Z432">
        <f t="shared" ref="Z432" si="778">(1/(SQRT(2)))*(COS(RADIANS(-45)))</f>
        <v>0.5</v>
      </c>
      <c r="AA432">
        <f t="shared" ref="AA432" si="779">((1/(SQRT(2)))*(COS(RADIANS(Q432))))*(SIN(RADIANS(-45)))</f>
        <v>0.3488800215461873</v>
      </c>
      <c r="AB432">
        <f t="shared" ref="AB432" si="780">((1/(SQRT(2)))*(SIN(RADIANS(Q432))))*(SIN(RADIANS(-45)))</f>
        <v>0.3581657864256883</v>
      </c>
      <c r="AC432">
        <f t="shared" ref="AC432" si="781">(-((1/(SQRT(2)))*(SIN(RADIANS(-45)))))</f>
        <v>0.49999999999999989</v>
      </c>
      <c r="AD432">
        <f t="shared" ref="AD432" si="782">((1/(SQRT(2)))*(COS(RADIANS(Q432))))*(COS(RADIANS(-45)))</f>
        <v>-0.34888002154618736</v>
      </c>
      <c r="AE432">
        <f t="shared" ref="AE432" si="783">(((1/(SQRT(2)))*(SIN(RADIANS(Q432))))*(COS(RADIANS(-45))))</f>
        <v>-0.35816578642568836</v>
      </c>
    </row>
    <row r="433" spans="1:31">
      <c r="O433" t="s">
        <v>176</v>
      </c>
      <c r="R433" t="s">
        <v>176</v>
      </c>
    </row>
    <row r="434" spans="1:31">
      <c r="O434" s="21">
        <f>(COS(RADIANS(N432)))*((SIN(RADIANS(45)))*(COS(RADIANS(45))))-(SIN(RADIANS(135)))*(COS(RADIANS((135))))*($A$337*$F$337+$C$337*$D$337)-(2*((SIN(RADIANS(45)))^2))-(SIN(RADIANS(135)))^2*(SIN(RADIANS(N432)))*(($B$337*$E$337))-($C$337*$F$337)+(SIN(RADIANS(N432)))*(-(SIN(RADIANS(45))))*(COS(RADIANS(45)))-(SIN(RADIANS(135)))*(COS(RADIANS(135)))*($A$337*$E$337+$B$337*$D$337)-(SIN(RADIANS(45)))^2-(SIN(RADIANS(135)))^2*(SIN(RADIANS(N432)))*($B$337*$F$337+$C$337*$E$337)+(SIN(RADIANS(45)))^2-((SIN(RADIANS(135)))^2)*((COS(RADIANS(N432)))^2)*($B$337*$F$337+$C$337*$E$337)</f>
        <v>-1.1736185892074753</v>
      </c>
      <c r="R434">
        <f t="shared" ref="R434" si="784">(COS(RADIANS(Q432)))*((SIN(RADIANS(45)))*(COS(RADIANS(45))))-(SIN(RADIANS(135)))*(COS(RADIANS((135))))*($A$337*$F$337+$C$337*$D$337)-(2*((SIN(RADIANS(45)))^2))-(SIN(RADIANS(135)))^2*(SIN(RADIANS(Q432)))*(($B$337*$E$337))-($C$337*$F$337)+(SIN(RADIANS(Q432)))*(-(SIN(RADIANS(45))))*(COS(RADIANS(45)))-(SIN(RADIANS(135)))*(COS(RADIANS(135)))*($A$337*$E$337+$B$337*$D$337)-(SIN(RADIANS(45)))^2-(SIN(RADIANS(135)))^2*(SIN(RADIANS(Q432)))*($B$337*$F$337+$C$337*$E$337)+(SIN(RADIANS(45)))^2-((SIN(RADIANS(135)))^2)*((COS(RADIANS(Q432)))^2)*($B$337*$F$337+$C$337*$E$337)</f>
        <v>-1.1920432316984626</v>
      </c>
      <c r="AE434" s="21"/>
    </row>
    <row r="435" spans="1:31">
      <c r="A435" s="21"/>
      <c r="Q435" s="21"/>
    </row>
    <row r="436" spans="1:31">
      <c r="A436">
        <f>(1/(SQRT(2)))*(COS(RADIANS(45)))</f>
        <v>0.5</v>
      </c>
      <c r="B436">
        <f>((1/(SQRT(2)))*(COS(RADIANS(N436))))*(SIN(RADIANS(45)))</f>
        <v>-0.33158441931091892</v>
      </c>
      <c r="C436">
        <f t="shared" ref="C436" si="785">((1/(SQRT(2)))*(SIN(RADIANS(N436))))*(SIN(RADIANS(45)))</f>
        <v>-0.37423491669035991</v>
      </c>
      <c r="D436">
        <f t="shared" ref="D436" si="786">(-((1/(SQRT(2)))*(SIN(RADIANS(45)))))</f>
        <v>-0.49999999999999989</v>
      </c>
      <c r="E436">
        <f t="shared" ref="E436" si="787">((1/(SQRT(2)))*(COS(RADIANS(N436))))*(COS(RADIANS(45)))</f>
        <v>-0.33158441931091898</v>
      </c>
      <c r="F436">
        <f t="shared" ref="F436" si="788">(((1/(SQRT(2)))*(SIN(RADIANS(N436))))*(COS(RADIANS(45))))</f>
        <v>-0.37423491669035996</v>
      </c>
      <c r="G436">
        <f t="shared" ref="G436" si="789">(1/(SQRT(2)))*(COS(RADIANS(-45)))</f>
        <v>0.5</v>
      </c>
      <c r="H436">
        <f t="shared" ref="H436" si="790">((1/(SQRT(2)))*(COS(RADIANS(N436))))*(SIN(RADIANS(-45)))</f>
        <v>0.33158441931091892</v>
      </c>
      <c r="I436">
        <f t="shared" ref="I436" si="791">((1/(SQRT(2)))*(SIN(RADIANS(N436))))*(SIN(RADIANS(-45)))</f>
        <v>0.37423491669035991</v>
      </c>
      <c r="J436">
        <f t="shared" ref="J436" si="792">(-((1/(SQRT(2)))*(SIN(RADIANS(-45)))))</f>
        <v>0.49999999999999989</v>
      </c>
      <c r="K436">
        <f t="shared" ref="K436" si="793">((1/(SQRT(2)))*(COS(RADIANS(N436))))*(COS(RADIANS(-45)))</f>
        <v>-0.33158441931091898</v>
      </c>
      <c r="L436">
        <f>(((1/(SQRT(2)))*(SIN(RADIANS(N436))))*(COS(RADIANS(-45))))</f>
        <v>-0.37423491669035996</v>
      </c>
      <c r="N436">
        <f>N432-(O432/O434)</f>
        <v>228.45800342446208</v>
      </c>
      <c r="O436">
        <f>(DEGREES(ACOS(((-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*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)-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*(SQRT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-(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^2)))))/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))))/2</f>
        <v>6.0192014466414296E-3</v>
      </c>
      <c r="Q436">
        <f t="shared" ref="Q436" si="794">Q432-(R432/R434)</f>
        <v>1739.7523501927878</v>
      </c>
      <c r="R436">
        <f>(DEGREES(ACOS(((-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*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*(SQRT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-(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^2)))))/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))))/2</f>
        <v>53.622246257064795</v>
      </c>
      <c r="T436">
        <f t="shared" ref="T436" si="795">(1/(SQRT(2)))*(COS(RADIANS(45)))</f>
        <v>0.5</v>
      </c>
      <c r="U436">
        <f t="shared" ref="U436" si="796">((1/(SQRT(2)))*(COS(RADIANS(Q436))))*(SIN(RADIANS(45)))</f>
        <v>0.2481260577797772</v>
      </c>
      <c r="V436">
        <f t="shared" ref="V436" si="797">((1/(SQRT(2)))*(SIN(RADIANS(Q436))))*(SIN(RADIANS(45)))</f>
        <v>-0.43408922982569681</v>
      </c>
      <c r="W436">
        <f t="shared" ref="W436" si="798">(-((1/(SQRT(2)))*(SIN(RADIANS(45)))))</f>
        <v>-0.49999999999999989</v>
      </c>
      <c r="X436">
        <f t="shared" ref="X436" si="799">((1/(SQRT(2)))*(COS(RADIANS(Q436))))*(COS(RADIANS(45)))</f>
        <v>0.24812605777977723</v>
      </c>
      <c r="Y436">
        <f t="shared" ref="Y436" si="800">(((1/(SQRT(2)))*(SIN(RADIANS(Q436))))*(COS(RADIANS(45))))</f>
        <v>-0.43408922982569687</v>
      </c>
      <c r="Z436">
        <f t="shared" ref="Z436" si="801">(1/(SQRT(2)))*(COS(RADIANS(-45)))</f>
        <v>0.5</v>
      </c>
      <c r="AA436">
        <f t="shared" ref="AA436" si="802">((1/(SQRT(2)))*(COS(RADIANS(Q436))))*(SIN(RADIANS(-45)))</f>
        <v>-0.2481260577797772</v>
      </c>
      <c r="AB436">
        <f t="shared" ref="AB436" si="803">((1/(SQRT(2)))*(SIN(RADIANS(Q436))))*(SIN(RADIANS(-45)))</f>
        <v>0.43408922982569681</v>
      </c>
      <c r="AC436">
        <f t="shared" ref="AC436" si="804">(-((1/(SQRT(2)))*(SIN(RADIANS(-45)))))</f>
        <v>0.49999999999999989</v>
      </c>
      <c r="AD436">
        <f t="shared" ref="AD436" si="805">((1/(SQRT(2)))*(COS(RADIANS(Q436))))*(COS(RADIANS(-45)))</f>
        <v>0.24812605777977723</v>
      </c>
      <c r="AE436">
        <f t="shared" ref="AE436" si="806">(((1/(SQRT(2)))*(SIN(RADIANS(Q436))))*(COS(RADIANS(-45))))</f>
        <v>-0.43408922982569687</v>
      </c>
    </row>
    <row r="437" spans="1:31">
      <c r="O437" t="s">
        <v>176</v>
      </c>
      <c r="R437" t="s">
        <v>176</v>
      </c>
    </row>
    <row r="438" spans="1:31">
      <c r="O438" s="21">
        <f>(COS(RADIANS(N436)))*((SIN(RADIANS(45)))*(COS(RADIANS(45))))-(SIN(RADIANS(135)))*(COS(RADIANS((135))))*($A$337*$F$337+$C$337*$D$337)-(2*((SIN(RADIANS(45)))^2))-(SIN(RADIANS(135)))^2*(SIN(RADIANS(N436)))*(($B$337*$E$337))-($C$337*$F$337)+(SIN(RADIANS(N436)))*(-(SIN(RADIANS(45))))*(COS(RADIANS(45)))-(SIN(RADIANS(135)))*(COS(RADIANS(135)))*($A$337*$E$337+$B$337*$D$337)-(SIN(RADIANS(45)))^2-(SIN(RADIANS(135)))^2*(SIN(RADIANS(N436)))*($B$337*$F$337+$C$337*$E$337)+(SIN(RADIANS(45)))^2-((SIN(RADIANS(135)))^2)*((COS(RADIANS(N436)))^2)*($B$337*$F$337+$C$337*$E$337)</f>
        <v>-1.1735350043579322</v>
      </c>
      <c r="R438">
        <f t="shared" ref="R438" si="807">(COS(RADIANS(Q436)))*((SIN(RADIANS(45)))*(COS(RADIANS(45))))-(SIN(RADIANS(135)))*(COS(RADIANS((135))))*($A$337*$F$337+$C$337*$D$337)-(2*((SIN(RADIANS(45)))^2))-(SIN(RADIANS(135)))^2*(SIN(RADIANS(Q436)))*(($B$337*$E$337))-($C$337*$F$337)+(SIN(RADIANS(Q436)))*(-(SIN(RADIANS(45))))*(COS(RADIANS(45)))-(SIN(RADIANS(135)))*(COS(RADIANS(135)))*($A$337*$E$337+$B$337*$D$337)-(SIN(RADIANS(45)))^2-(SIN(RADIANS(135)))^2*(SIN(RADIANS(Q436)))*($B$337*$F$337+$C$337*$E$337)+(SIN(RADIANS(45)))^2-((SIN(RADIANS(135)))^2)*((COS(RADIANS(Q436)))^2)*($B$337*$F$337+$C$337*$E$337)</f>
        <v>-0.59223948383966962</v>
      </c>
      <c r="AE438" s="21"/>
    </row>
    <row r="439" spans="1:31">
      <c r="A439" s="21"/>
      <c r="Q439" s="21"/>
    </row>
    <row r="440" spans="1:31">
      <c r="A440">
        <f>(1/(SQRT(2)))*(COS(RADIANS(45)))</f>
        <v>0.5</v>
      </c>
      <c r="B440">
        <f>((1/(SQRT(2)))*(COS(RADIANS(N440))))*(SIN(RADIANS(45)))</f>
        <v>-0.33155091646302487</v>
      </c>
      <c r="C440">
        <f t="shared" ref="C440" si="808">((1/(SQRT(2)))*(SIN(RADIANS(N440))))*(SIN(RADIANS(45)))</f>
        <v>-0.37426459863648365</v>
      </c>
      <c r="D440">
        <f t="shared" ref="D440" si="809">(-((1/(SQRT(2)))*(SIN(RADIANS(45)))))</f>
        <v>-0.49999999999999989</v>
      </c>
      <c r="E440">
        <f t="shared" ref="E440" si="810">((1/(SQRT(2)))*(COS(RADIANS(N440))))*(COS(RADIANS(45)))</f>
        <v>-0.33155091646302493</v>
      </c>
      <c r="F440">
        <f t="shared" ref="F440" si="811">(((1/(SQRT(2)))*(SIN(RADIANS(N440))))*(COS(RADIANS(45))))</f>
        <v>-0.3742645986364837</v>
      </c>
      <c r="G440">
        <f t="shared" ref="G440" si="812">(1/(SQRT(2)))*(COS(RADIANS(-45)))</f>
        <v>0.5</v>
      </c>
      <c r="H440">
        <f t="shared" ref="H440" si="813">((1/(SQRT(2)))*(COS(RADIANS(N440))))*(SIN(RADIANS(-45)))</f>
        <v>0.33155091646302487</v>
      </c>
      <c r="I440">
        <f t="shared" ref="I440" si="814">((1/(SQRT(2)))*(SIN(RADIANS(N440))))*(SIN(RADIANS(-45)))</f>
        <v>0.37426459863648365</v>
      </c>
      <c r="J440">
        <f t="shared" ref="J440" si="815">(-((1/(SQRT(2)))*(SIN(RADIANS(-45)))))</f>
        <v>0.49999999999999989</v>
      </c>
      <c r="K440">
        <f t="shared" ref="K440" si="816">((1/(SQRT(2)))*(COS(RADIANS(N440))))*(COS(RADIANS(-45)))</f>
        <v>-0.33155091646302493</v>
      </c>
      <c r="L440">
        <f>(((1/(SQRT(2)))*(SIN(RADIANS(N440))))*(COS(RADIANS(-45))))</f>
        <v>-0.3742645986364837</v>
      </c>
      <c r="N440">
        <f>N436-(O436/O438)</f>
        <v>228.46313254410853</v>
      </c>
      <c r="O440">
        <f>(DEGREES(ACOS(((-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*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)-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*(SQRT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-(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^2)))))/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))))/2</f>
        <v>2.5505895042905904E-3</v>
      </c>
      <c r="Q440">
        <f>Q436-(R436/R438)</f>
        <v>1830.2938418025931</v>
      </c>
      <c r="R440">
        <f>(DEGREES(ACOS(((-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*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*(SQRT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-(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^2)))))/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))))/2</f>
        <v>79.622443694568489</v>
      </c>
      <c r="T440">
        <f>(1/(SQRT(2)))*(COS(RADIANS(45)))</f>
        <v>0.5</v>
      </c>
      <c r="U440">
        <f>((1/(SQRT(2)))*(COS(RADIANS(Q440))))*(SIN(RADIANS(45)))</f>
        <v>0.43172488633136619</v>
      </c>
      <c r="V440">
        <f>((1/(SQRT(2)))*(SIN(RADIANS(Q440))))*(SIN(RADIANS(45)))</f>
        <v>0.25221741121930669</v>
      </c>
      <c r="W440">
        <f>(-((1/(SQRT(2)))*(SIN(RADIANS(45)))))</f>
        <v>-0.49999999999999989</v>
      </c>
      <c r="X440">
        <f>((1/(SQRT(2)))*(COS(RADIANS(Q440))))*(COS(RADIANS(45)))</f>
        <v>0.43172488633136624</v>
      </c>
      <c r="Y440">
        <f>(((1/(SQRT(2)))*(SIN(RADIANS(Q440))))*(COS(RADIANS(45))))</f>
        <v>0.25221741121930674</v>
      </c>
      <c r="Z440">
        <f t="shared" ref="Z440" si="817">(1/(SQRT(2)))*(COS(RADIANS(-45)))</f>
        <v>0.5</v>
      </c>
      <c r="AA440">
        <f>((1/(SQRT(2)))*(COS(RADIANS(Q440))))*(SIN(RADIANS(-45)))</f>
        <v>-0.43172488633136619</v>
      </c>
      <c r="AB440">
        <f>((1/(SQRT(2)))*(SIN(RADIANS(Q440))))*(SIN(RADIANS(-45)))</f>
        <v>-0.25221741121930669</v>
      </c>
      <c r="AC440">
        <f>(-((1/(SQRT(2)))*(SIN(RADIANS(-45)))))</f>
        <v>0.49999999999999989</v>
      </c>
      <c r="AD440">
        <f>((1/(SQRT(2)))*(COS(RADIANS(Q440))))*(COS(RADIANS(-45)))</f>
        <v>0.43172488633136624</v>
      </c>
      <c r="AE440">
        <f>(((1/(SQRT(2)))*(SIN(RADIANS(Q440))))*(COS(RADIANS(-45))))</f>
        <v>0.25221741121930674</v>
      </c>
    </row>
    <row r="441" spans="1:31">
      <c r="O441" t="s">
        <v>176</v>
      </c>
      <c r="R441" t="s">
        <v>176</v>
      </c>
    </row>
    <row r="442" spans="1:31">
      <c r="O442" s="21">
        <f>(COS(RADIANS(N440)))*((SIN(RADIANS(45)))*(COS(RADIANS(45))))-(SIN(RADIANS(135)))*(COS(RADIANS((135))))*($A$337*$F$337+$C$337*$D$337)-(2*((SIN(RADIANS(45)))^2))-(SIN(RADIANS(135)))^2*(SIN(RADIANS(N440)))*(($B$337*$E$337))-($C$337*$F$337)+(SIN(RADIANS(N440)))*(-(SIN(RADIANS(45))))*(COS(RADIANS(45)))-(SIN(RADIANS(135)))*(COS(RADIANS(135)))*($A$337*$E$337+$B$337*$D$337)-(SIN(RADIANS(45)))^2-(SIN(RADIANS(135)))^2*(SIN(RADIANS(N440)))*($B$337*$F$337+$C$337*$E$337)+(SIN(RADIANS(45)))^2-((SIN(RADIANS(135)))^2)*((COS(RADIANS(N440)))^2)*($B$337*$F$337+$C$337*$E$337)</f>
        <v>-1.1734995698975577</v>
      </c>
      <c r="R442">
        <f>(COS(RADIANS(Q440)))*((SIN(RADIANS(45)))*(COS(RADIANS(45))))-(SIN(RADIANS(135)))*(COS(RADIANS((135))))*($A$337*$F$337+$C$337*$D$337)-(2*((SIN(RADIANS(45)))^2))-(SIN(RADIANS(135)))^2*(SIN(RADIANS(Q440)))*(($B$337*$E$337))-($C$337*$F$337)+(SIN(RADIANS(Q440)))*(-(SIN(RADIANS(45))))*(COS(RADIANS(45)))-(SIN(RADIANS(135)))*(COS(RADIANS(135)))*($A$337*$E$337+$B$337*$D$337)-(SIN(RADIANS(45)))^2-(SIN(RADIANS(135)))^2*(SIN(RADIANS(Q440)))*($B$337*$F$337+$C$337*$E$337)+(SIN(RADIANS(45)))^2-((SIN(RADIANS(135)))^2)*((COS(RADIANS(Q440)))^2)*($B$337*$F$337+$C$337*$E$337)</f>
        <v>-0.70418611850532487</v>
      </c>
      <c r="AE442" s="21"/>
    </row>
    <row r="443" spans="1:31">
      <c r="A443" s="21"/>
      <c r="Q443" s="21"/>
    </row>
    <row r="444" spans="1:31">
      <c r="A444">
        <f>(1/(SQRT(2)))*(COS(RADIANS(45)))</f>
        <v>0.5</v>
      </c>
      <c r="B444">
        <f>((1/(SQRT(2)))*(COS(RADIANS(N444))))*(SIN(RADIANS(45)))</f>
        <v>-0.33153671866323481</v>
      </c>
      <c r="C444">
        <f t="shared" ref="C444" si="818">((1/(SQRT(2)))*(SIN(RADIANS(N444))))*(SIN(RADIANS(45)))</f>
        <v>-0.37427717560387647</v>
      </c>
      <c r="D444">
        <f t="shared" ref="D444" si="819">(-((1/(SQRT(2)))*(SIN(RADIANS(45)))))</f>
        <v>-0.49999999999999989</v>
      </c>
      <c r="E444">
        <f t="shared" ref="E444" si="820">((1/(SQRT(2)))*(COS(RADIANS(N444))))*(COS(RADIANS(45)))</f>
        <v>-0.33153671866323486</v>
      </c>
      <c r="F444">
        <f t="shared" ref="F444" si="821">(((1/(SQRT(2)))*(SIN(RADIANS(N444))))*(COS(RADIANS(45))))</f>
        <v>-0.37427717560387652</v>
      </c>
      <c r="G444">
        <f t="shared" ref="G444" si="822">(1/(SQRT(2)))*(COS(RADIANS(-45)))</f>
        <v>0.5</v>
      </c>
      <c r="H444">
        <f t="shared" ref="H444" si="823">((1/(SQRT(2)))*(COS(RADIANS(N444))))*(SIN(RADIANS(-45)))</f>
        <v>0.33153671866323481</v>
      </c>
      <c r="I444">
        <f t="shared" ref="I444" si="824">((1/(SQRT(2)))*(SIN(RADIANS(N444))))*(SIN(RADIANS(-45)))</f>
        <v>0.37427717560387647</v>
      </c>
      <c r="J444">
        <f t="shared" ref="J444" si="825">(-((1/(SQRT(2)))*(SIN(RADIANS(-45)))))</f>
        <v>0.49999999999999989</v>
      </c>
      <c r="K444">
        <f t="shared" ref="K444" si="826">((1/(SQRT(2)))*(COS(RADIANS(N444))))*(COS(RADIANS(-45)))</f>
        <v>-0.33153671866323486</v>
      </c>
      <c r="L444">
        <f>(((1/(SQRT(2)))*(SIN(RADIANS(N444))))*(COS(RADIANS(-45))))</f>
        <v>-0.37427717560387652</v>
      </c>
      <c r="N444">
        <f>N440-(O440/O442)</f>
        <v>228.46530603404386</v>
      </c>
      <c r="O444">
        <f>(DEGREES(ACOS(((-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*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)-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*(SQRT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-(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^2)))))/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))))/2</f>
        <v>1.0806464340646416E-3</v>
      </c>
      <c r="Q444">
        <f>Q440-(R440/R442)</f>
        <v>1943.3640111827729</v>
      </c>
      <c r="R444">
        <f>(DEGREES(ACOS(((-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*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*(SQRT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-(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^2)))))/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))))/2</f>
        <v>56.316683314775361</v>
      </c>
      <c r="T444">
        <f>(1/(SQRT(2)))*(COS(RADIANS(45)))</f>
        <v>0.5</v>
      </c>
      <c r="U444">
        <f>((1/(SQRT(2)))*(COS(RADIANS(Q444))))*(SIN(RADIANS(45)))</f>
        <v>-0.40122140703792819</v>
      </c>
      <c r="V444">
        <f>((1/(SQRT(2)))*(SIN(RADIANS(Q444))))*(SIN(RADIANS(45)))</f>
        <v>0.29836451286053617</v>
      </c>
      <c r="W444">
        <f>(-((1/(SQRT(2)))*(SIN(RADIANS(45)))))</f>
        <v>-0.49999999999999989</v>
      </c>
      <c r="X444">
        <f>((1/(SQRT(2)))*(COS(RADIANS(Q444))))*(COS(RADIANS(45)))</f>
        <v>-0.40122140703792825</v>
      </c>
      <c r="Y444">
        <f>(((1/(SQRT(2)))*(SIN(RADIANS(Q444))))*(COS(RADIANS(45))))</f>
        <v>0.29836451286053622</v>
      </c>
      <c r="Z444">
        <f t="shared" ref="Z444" si="827">(1/(SQRT(2)))*(COS(RADIANS(-45)))</f>
        <v>0.5</v>
      </c>
      <c r="AA444">
        <f>((1/(SQRT(2)))*(COS(RADIANS(Q444))))*(SIN(RADIANS(-45)))</f>
        <v>0.40122140703792819</v>
      </c>
      <c r="AB444">
        <f>((1/(SQRT(2)))*(SIN(RADIANS(Q444))))*(SIN(RADIANS(-45)))</f>
        <v>-0.29836451286053617</v>
      </c>
      <c r="AC444">
        <f>(-((1/(SQRT(2)))*(SIN(RADIANS(-45)))))</f>
        <v>0.49999999999999989</v>
      </c>
      <c r="AD444">
        <f>((1/(SQRT(2)))*(COS(RADIANS(Q444))))*(COS(RADIANS(-45)))</f>
        <v>-0.40122140703792825</v>
      </c>
      <c r="AE444">
        <f>(((1/(SQRT(2)))*(SIN(RADIANS(Q444))))*(COS(RADIANS(-45))))</f>
        <v>0.29836451286053622</v>
      </c>
    </row>
    <row r="445" spans="1:31">
      <c r="O445" t="s">
        <v>176</v>
      </c>
      <c r="R445" t="s">
        <v>176</v>
      </c>
    </row>
    <row r="446" spans="1:31">
      <c r="O446" s="21">
        <f>(COS(RADIANS(N444)))*((SIN(RADIANS(45)))*(COS(RADIANS(45))))-(SIN(RADIANS(135)))*(COS(RADIANS((135))))*($A$337*$F$337+$C$337*$D$337)-(2*((SIN(RADIANS(45)))^2))-(SIN(RADIANS(135)))^2*(SIN(RADIANS(N444)))*(($B$337*$E$337))-($C$337*$F$337)+(SIN(RADIANS(N444)))*(-(SIN(RADIANS(45))))*(COS(RADIANS(45)))-(SIN(RADIANS(135)))*(COS(RADIANS(135)))*($A$337*$E$337+$B$337*$D$337)-(SIN(RADIANS(45)))^2-(SIN(RADIANS(135)))^2*(SIN(RADIANS(N444)))*($B$337*$F$337+$C$337*$E$337)+(SIN(RADIANS(45)))^2-((SIN(RADIANS(135)))^2)*((COS(RADIANS(N444)))^2)*($B$337*$F$337+$C$337*$E$337)</f>
        <v>-1.173484553969145</v>
      </c>
      <c r="R446">
        <f>(COS(RADIANS(Q444)))*((SIN(RADIANS(45)))*(COS(RADIANS(45))))-(SIN(RADIANS(135)))*(COS(RADIANS((135))))*($A$337*$F$337+$C$337*$D$337)-(2*((SIN(RADIANS(45)))^2))-(SIN(RADIANS(135)))^2*(SIN(RADIANS(Q444)))*(($B$337*$E$337))-($C$337*$F$337)+(SIN(RADIANS(Q444)))*(-(SIN(RADIANS(45))))*(COS(RADIANS(45)))-(SIN(RADIANS(135)))*(COS(RADIANS(135)))*($A$337*$E$337+$B$337*$D$337)-(SIN(RADIANS(45)))^2-(SIN(RADIANS(135)))^2*(SIN(RADIANS(Q444)))*($B$337*$F$337+$C$337*$E$337)+(SIN(RADIANS(45)))^2-((SIN(RADIANS(135)))^2)*((COS(RADIANS(Q444)))^2)*($B$337*$F$337+$C$337*$E$337)</f>
        <v>-1.5788109867245372</v>
      </c>
      <c r="AE446" s="21"/>
    </row>
    <row r="447" spans="1:31">
      <c r="A447" s="21"/>
      <c r="Q447" s="21"/>
    </row>
    <row r="448" spans="1:31">
      <c r="A448">
        <f>(1/(SQRT(2)))*(COS(RADIANS(45)))</f>
        <v>0.5</v>
      </c>
      <c r="B448">
        <f>((1/(SQRT(2)))*(COS(RADIANS(N448))))*(SIN(RADIANS(45)))</f>
        <v>-0.33153070304801058</v>
      </c>
      <c r="C448">
        <f t="shared" ref="C448" si="828">((1/(SQRT(2)))*(SIN(RADIANS(N448))))*(SIN(RADIANS(45)))</f>
        <v>-0.37428250418165648</v>
      </c>
      <c r="D448">
        <f t="shared" ref="D448" si="829">(-((1/(SQRT(2)))*(SIN(RADIANS(45)))))</f>
        <v>-0.49999999999999989</v>
      </c>
      <c r="E448">
        <f t="shared" ref="E448" si="830">((1/(SQRT(2)))*(COS(RADIANS(N448))))*(COS(RADIANS(45)))</f>
        <v>-0.33153070304801063</v>
      </c>
      <c r="F448">
        <f t="shared" ref="F448" si="831">(((1/(SQRT(2)))*(SIN(RADIANS(N448))))*(COS(RADIANS(45))))</f>
        <v>-0.37428250418165654</v>
      </c>
      <c r="G448">
        <f t="shared" ref="G448" si="832">(1/(SQRT(2)))*(COS(RADIANS(-45)))</f>
        <v>0.5</v>
      </c>
      <c r="H448">
        <f t="shared" ref="H448" si="833">((1/(SQRT(2)))*(COS(RADIANS(N448))))*(SIN(RADIANS(-45)))</f>
        <v>0.33153070304801058</v>
      </c>
      <c r="I448">
        <f t="shared" ref="I448" si="834">((1/(SQRT(2)))*(SIN(RADIANS(N448))))*(SIN(RADIANS(-45)))</f>
        <v>0.37428250418165648</v>
      </c>
      <c r="J448">
        <f t="shared" ref="J448" si="835">(-((1/(SQRT(2)))*(SIN(RADIANS(-45)))))</f>
        <v>0.49999999999999989</v>
      </c>
      <c r="K448">
        <f t="shared" ref="K448" si="836">((1/(SQRT(2)))*(COS(RADIANS(N448))))*(COS(RADIANS(-45)))</f>
        <v>-0.33153070304801063</v>
      </c>
      <c r="L448">
        <f>(((1/(SQRT(2)))*(SIN(RADIANS(N448))))*(COS(RADIANS(-45))))</f>
        <v>-0.37428250418165654</v>
      </c>
      <c r="N448">
        <f>N444-(O444/O446)</f>
        <v>228.46622692084242</v>
      </c>
      <c r="O448">
        <f>(DEGREES(ACOS(((-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*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)-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*(SQRT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-(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^2)))))/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))))/2</f>
        <v>4.5782751033089387E-4</v>
      </c>
      <c r="Q448">
        <f t="shared" ref="Q448" si="837">Q444-(R444/R446)</f>
        <v>1979.0343249748071</v>
      </c>
      <c r="R448">
        <f>(DEGREES(ACOS(((-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*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*(SQRT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-(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^2)))))/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))))/2</f>
        <v>66.915300324125852</v>
      </c>
      <c r="T448">
        <f t="shared" ref="T448" si="838">(1/(SQRT(2)))*(COS(RADIANS(45)))</f>
        <v>0.5</v>
      </c>
      <c r="U448">
        <f t="shared" ref="U448" si="839">((1/(SQRT(2)))*(COS(RADIANS(Q448))))*(SIN(RADIANS(45)))</f>
        <v>-0.49992898559340448</v>
      </c>
      <c r="V448">
        <f t="shared" ref="V448" si="840">((1/(SQRT(2)))*(SIN(RADIANS(Q448))))*(SIN(RADIANS(45)))</f>
        <v>8.4267053792947307E-3</v>
      </c>
      <c r="W448">
        <f t="shared" ref="W448" si="841">(-((1/(SQRT(2)))*(SIN(RADIANS(45)))))</f>
        <v>-0.49999999999999989</v>
      </c>
      <c r="X448">
        <f t="shared" ref="X448" si="842">((1/(SQRT(2)))*(COS(RADIANS(Q448))))*(COS(RADIANS(45)))</f>
        <v>-0.49992898559340454</v>
      </c>
      <c r="Y448">
        <f t="shared" ref="Y448" si="843">(((1/(SQRT(2)))*(SIN(RADIANS(Q448))))*(COS(RADIANS(45))))</f>
        <v>8.4267053792947324E-3</v>
      </c>
      <c r="Z448">
        <f t="shared" ref="Z448" si="844">(1/(SQRT(2)))*(COS(RADIANS(-45)))</f>
        <v>0.5</v>
      </c>
      <c r="AA448">
        <f t="shared" ref="AA448" si="845">((1/(SQRT(2)))*(COS(RADIANS(Q448))))*(SIN(RADIANS(-45)))</f>
        <v>0.49992898559340448</v>
      </c>
      <c r="AB448">
        <f t="shared" ref="AB448" si="846">((1/(SQRT(2)))*(SIN(RADIANS(Q448))))*(SIN(RADIANS(-45)))</f>
        <v>-8.4267053792947307E-3</v>
      </c>
      <c r="AC448">
        <f t="shared" ref="AC448" si="847">(-((1/(SQRT(2)))*(SIN(RADIANS(-45)))))</f>
        <v>0.49999999999999989</v>
      </c>
      <c r="AD448">
        <f t="shared" ref="AD448" si="848">((1/(SQRT(2)))*(COS(RADIANS(Q448))))*(COS(RADIANS(-45)))</f>
        <v>-0.49992898559340454</v>
      </c>
      <c r="AE448">
        <f t="shared" ref="AE448" si="849">(((1/(SQRT(2)))*(SIN(RADIANS(Q448))))*(COS(RADIANS(-45))))</f>
        <v>8.4267053792947324E-3</v>
      </c>
    </row>
    <row r="449" spans="1:31">
      <c r="O449" t="s">
        <v>176</v>
      </c>
      <c r="R449" t="s">
        <v>176</v>
      </c>
    </row>
    <row r="450" spans="1:31">
      <c r="O450" s="21">
        <f>(COS(RADIANS(N448)))*((SIN(RADIANS(45)))*(COS(RADIANS(45))))-(SIN(RADIANS(135)))*(COS(RADIANS((135))))*($A$337*$F$337+$C$337*$D$337)-(2*((SIN(RADIANS(45)))^2))-(SIN(RADIANS(135)))^2*(SIN(RADIANS(N448)))*(($B$337*$E$337))-($C$337*$F$337)+(SIN(RADIANS(N448)))*(-(SIN(RADIANS(45))))*(COS(RADIANS(45)))-(SIN(RADIANS(135)))*(COS(RADIANS(135)))*($A$337*$E$337+$B$337*$D$337)-(SIN(RADIANS(45)))^2-(SIN(RADIANS(135)))^2*(SIN(RADIANS(N448)))*($B$337*$F$337+$C$337*$E$337)+(SIN(RADIANS(45)))^2-((SIN(RADIANS(135)))^2)*((COS(RADIANS(N448)))^2)*($B$337*$F$337+$C$337*$E$337)</f>
        <v>-1.173478191792807</v>
      </c>
      <c r="R450">
        <f t="shared" ref="R450" si="850">(COS(RADIANS(Q448)))*((SIN(RADIANS(45)))*(COS(RADIANS(45))))-(SIN(RADIANS(135)))*(COS(RADIANS((135))))*($A$337*$F$337+$C$337*$D$337)-(2*((SIN(RADIANS(45)))^2))-(SIN(RADIANS(135)))^2*(SIN(RADIANS(Q448)))*(($B$337*$E$337))-($C$337*$F$337)+(SIN(RADIANS(Q448)))*(-(SIN(RADIANS(45))))*(COS(RADIANS(45)))-(SIN(RADIANS(135)))*(COS(RADIANS(135)))*($A$337*$E$337+$B$337*$D$337)-(SIN(RADIANS(45)))^2-(SIN(RADIANS(135)))^2*(SIN(RADIANS(Q448)))*($B$337*$F$337+$C$337*$E$337)+(SIN(RADIANS(45)))^2-((SIN(RADIANS(135)))^2)*((COS(RADIANS(Q448)))^2)*($B$337*$F$337+$C$337*$E$337)</f>
        <v>-1.4612573239486821</v>
      </c>
      <c r="AE450" s="21"/>
    </row>
    <row r="451" spans="1:31">
      <c r="A451" s="21"/>
      <c r="Q451" s="21"/>
    </row>
    <row r="452" spans="1:31">
      <c r="A452">
        <f>(1/(SQRT(2)))*(COS(RADIANS(45)))</f>
        <v>0.5</v>
      </c>
      <c r="B452">
        <f>((1/(SQRT(2)))*(COS(RADIANS(N452))))*(SIN(RADIANS(45)))</f>
        <v>-0.33152815442813149</v>
      </c>
      <c r="C452">
        <f t="shared" ref="C452" si="851">((1/(SQRT(2)))*(SIN(RADIANS(N452))))*(SIN(RADIANS(45)))</f>
        <v>-0.3742847616741522</v>
      </c>
      <c r="D452">
        <f t="shared" ref="D452" si="852">(-((1/(SQRT(2)))*(SIN(RADIANS(45)))))</f>
        <v>-0.49999999999999989</v>
      </c>
      <c r="E452">
        <f t="shared" ref="E452" si="853">((1/(SQRT(2)))*(COS(RADIANS(N452))))*(COS(RADIANS(45)))</f>
        <v>-0.33152815442813155</v>
      </c>
      <c r="F452">
        <f t="shared" ref="F452" si="854">(((1/(SQRT(2)))*(SIN(RADIANS(N452))))*(COS(RADIANS(45))))</f>
        <v>-0.37428476167415226</v>
      </c>
      <c r="G452">
        <f t="shared" ref="G452" si="855">(1/(SQRT(2)))*(COS(RADIANS(-45)))</f>
        <v>0.5</v>
      </c>
      <c r="H452">
        <f t="shared" ref="H452" si="856">((1/(SQRT(2)))*(COS(RADIANS(N452))))*(SIN(RADIANS(-45)))</f>
        <v>0.33152815442813149</v>
      </c>
      <c r="I452">
        <f t="shared" ref="I452" si="857">((1/(SQRT(2)))*(SIN(RADIANS(N452))))*(SIN(RADIANS(-45)))</f>
        <v>0.3742847616741522</v>
      </c>
      <c r="J452">
        <f t="shared" ref="J452" si="858">(-((1/(SQRT(2)))*(SIN(RADIANS(-45)))))</f>
        <v>0.49999999999999989</v>
      </c>
      <c r="K452">
        <f t="shared" ref="K452" si="859">((1/(SQRT(2)))*(COS(RADIANS(N452))))*(COS(RADIANS(-45)))</f>
        <v>-0.33152815442813155</v>
      </c>
      <c r="L452">
        <f>(((1/(SQRT(2)))*(SIN(RADIANS(N452))))*(COS(RADIANS(-45))))</f>
        <v>-0.37428476167415226</v>
      </c>
      <c r="N452" s="16">
        <f>N448-(O448/O450)</f>
        <v>228.4666170665763</v>
      </c>
      <c r="O452" s="16">
        <f>(DEGREES(ACOS(((-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*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)-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*(SQRT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-(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^2)))))/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))))/2</f>
        <v>1.9395888313501565E-4</v>
      </c>
      <c r="Q452" s="16">
        <f t="shared" ref="Q452" si="860">Q448-(R448/R450)</f>
        <v>2024.8272864385033</v>
      </c>
      <c r="R452" s="16">
        <f>(DEGREES(ACOS(((-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*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*(SQRT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-(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^2)))))/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))))/2</f>
        <v>87.622684396581732</v>
      </c>
      <c r="T452">
        <f t="shared" ref="T452" si="861">(1/(SQRT(2)))*(COS(RADIANS(45)))</f>
        <v>0.5</v>
      </c>
      <c r="U452">
        <f t="shared" ref="U452" si="862">((1/(SQRT(2)))*(COS(RADIANS(Q452))))*(SIN(RADIANS(45)))</f>
        <v>-0.35461754117999422</v>
      </c>
      <c r="V452">
        <f t="shared" ref="V452" si="863">((1/(SQRT(2)))*(SIN(RADIANS(Q452))))*(SIN(RADIANS(45)))</f>
        <v>-0.35248602736485174</v>
      </c>
      <c r="W452">
        <f t="shared" ref="W452" si="864">(-((1/(SQRT(2)))*(SIN(RADIANS(45)))))</f>
        <v>-0.49999999999999989</v>
      </c>
      <c r="X452">
        <f t="shared" ref="X452" si="865">((1/(SQRT(2)))*(COS(RADIANS(Q452))))*(COS(RADIANS(45)))</f>
        <v>-0.35461754117999428</v>
      </c>
      <c r="Y452">
        <f t="shared" ref="Y452" si="866">(((1/(SQRT(2)))*(SIN(RADIANS(Q452))))*(COS(RADIANS(45))))</f>
        <v>-0.35248602736485179</v>
      </c>
      <c r="Z452">
        <f t="shared" ref="Z452" si="867">(1/(SQRT(2)))*(COS(RADIANS(-45)))</f>
        <v>0.5</v>
      </c>
      <c r="AA452">
        <f t="shared" ref="AA452" si="868">((1/(SQRT(2)))*(COS(RADIANS(Q452))))*(SIN(RADIANS(-45)))</f>
        <v>0.35461754117999422</v>
      </c>
      <c r="AB452">
        <f t="shared" ref="AB452" si="869">((1/(SQRT(2)))*(SIN(RADIANS(Q452))))*(SIN(RADIANS(-45)))</f>
        <v>0.35248602736485174</v>
      </c>
      <c r="AC452">
        <f t="shared" ref="AC452" si="870">(-((1/(SQRT(2)))*(SIN(RADIANS(-45)))))</f>
        <v>0.49999999999999989</v>
      </c>
      <c r="AD452">
        <f t="shared" ref="AD452" si="871">((1/(SQRT(2)))*(COS(RADIANS(Q452))))*(COS(RADIANS(-45)))</f>
        <v>-0.35461754117999428</v>
      </c>
      <c r="AE452">
        <f t="shared" ref="AE452" si="872">(((1/(SQRT(2)))*(SIN(RADIANS(Q452))))*(COS(RADIANS(-45))))</f>
        <v>-0.35248602736485179</v>
      </c>
    </row>
    <row r="453" spans="1:31">
      <c r="O453" t="s">
        <v>176</v>
      </c>
      <c r="R453" t="s">
        <v>176</v>
      </c>
    </row>
    <row r="454" spans="1:31">
      <c r="O454" s="21">
        <f>(COS(RADIANS(N452)))*((SIN(RADIANS(45)))*(COS(RADIANS(45))))-(SIN(RADIANS(135)))*(COS(RADIANS((135))))*($A$337*$F$337+$C$337*$D$337)-(2*((SIN(RADIANS(45)))^2))-(SIN(RADIANS(135)))^2*(SIN(RADIANS(N452)))*(($B$337*$E$337))-($C$337*$F$337)+(SIN(RADIANS(N452)))*(-(SIN(RADIANS(45))))*(COS(RADIANS(45)))-(SIN(RADIANS(135)))*(COS(RADIANS(135)))*($A$337*$E$337+$B$337*$D$337)-(SIN(RADIANS(45)))^2-(SIN(RADIANS(135)))^2*(SIN(RADIANS(N452)))*($B$337*$F$337+$C$337*$E$337)+(SIN(RADIANS(45)))^2-((SIN(RADIANS(135)))^2)*((COS(RADIANS(N452)))^2)*($B$337*$F$337+$C$337*$E$337)</f>
        <v>-1.1734754963607239</v>
      </c>
      <c r="R454">
        <f t="shared" ref="R454" si="873">(COS(RADIANS(Q452)))*((SIN(RADIANS(45)))*(COS(RADIANS(45))))-(SIN(RADIANS(135)))*(COS(RADIANS((135))))*($A$337*$F$337+$C$337*$D$337)-(2*((SIN(RADIANS(45)))^2))-(SIN(RADIANS(135)))^2*(SIN(RADIANS(Q452)))*(($B$337*$E$337))-($C$337*$F$337)+(SIN(RADIANS(Q452)))*(-(SIN(RADIANS(45))))*(COS(RADIANS(45)))-(SIN(RADIANS(135)))*(COS(RADIANS(135)))*($A$337*$E$337+$B$337*$D$337)-(SIN(RADIANS(45)))^2-(SIN(RADIANS(135)))^2*(SIN(RADIANS(Q452)))*($B$337*$F$337+$C$337*$E$337)+(SIN(RADIANS(45)))^2-((SIN(RADIANS(135)))^2)*((COS(RADIANS(Q452)))^2)*($B$337*$F$337+$C$337*$E$337)</f>
        <v>-1.1982890563799691</v>
      </c>
      <c r="AE454" s="21"/>
    </row>
    <row r="455" spans="1:31">
      <c r="A455" s="21"/>
      <c r="Q455" s="21"/>
    </row>
    <row r="456" spans="1:31">
      <c r="A456">
        <f>(1/(SQRT(2)))*(COS(RADIANS(45)))</f>
        <v>0.5</v>
      </c>
      <c r="B456">
        <f>((1/(SQRT(2)))*(COS(RADIANS(N456))))*(SIN(RADIANS(45)))</f>
        <v>-0.33152707469676562</v>
      </c>
      <c r="C456">
        <f t="shared" ref="C456" si="874">((1/(SQRT(2)))*(SIN(RADIANS(N456))))*(SIN(RADIANS(45)))</f>
        <v>-0.37428571805908534</v>
      </c>
      <c r="D456">
        <f t="shared" ref="D456" si="875">(-((1/(SQRT(2)))*(SIN(RADIANS(45)))))</f>
        <v>-0.49999999999999989</v>
      </c>
      <c r="E456">
        <f t="shared" ref="E456" si="876">((1/(SQRT(2)))*(COS(RADIANS(N456))))*(COS(RADIANS(45)))</f>
        <v>-0.33152707469676568</v>
      </c>
      <c r="F456">
        <f t="shared" ref="F456" si="877">(((1/(SQRT(2)))*(SIN(RADIANS(N456))))*(COS(RADIANS(45))))</f>
        <v>-0.37428571805908539</v>
      </c>
      <c r="G456">
        <f t="shared" ref="G456" si="878">(1/(SQRT(2)))*(COS(RADIANS(-45)))</f>
        <v>0.5</v>
      </c>
      <c r="H456">
        <f t="shared" ref="H456" si="879">((1/(SQRT(2)))*(COS(RADIANS(N456))))*(SIN(RADIANS(-45)))</f>
        <v>0.33152707469676562</v>
      </c>
      <c r="I456">
        <f t="shared" ref="I456" si="880">((1/(SQRT(2)))*(SIN(RADIANS(N456))))*(SIN(RADIANS(-45)))</f>
        <v>0.37428571805908534</v>
      </c>
      <c r="J456">
        <f t="shared" ref="J456" si="881">(-((1/(SQRT(2)))*(SIN(RADIANS(-45)))))</f>
        <v>0.49999999999999989</v>
      </c>
      <c r="K456">
        <f t="shared" ref="K456" si="882">((1/(SQRT(2)))*(COS(RADIANS(N456))))*(COS(RADIANS(-45)))</f>
        <v>-0.33152707469676568</v>
      </c>
      <c r="L456">
        <f>(((1/(SQRT(2)))*(SIN(RADIANS(N456))))*(COS(RADIANS(-45))))</f>
        <v>-0.37428571805908539</v>
      </c>
      <c r="N456">
        <f>N452-(O452/O454)</f>
        <v>228.46678235241632</v>
      </c>
      <c r="O456">
        <f>(DEGREES(ACOS(((-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*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)-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*(SQRT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-(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^2)))))/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))))/2</f>
        <v>8.2169892057037985E-5</v>
      </c>
      <c r="Q456">
        <f t="shared" ref="Q456" si="883">Q452-(R452/R454)</f>
        <v>2097.9504481081008</v>
      </c>
      <c r="R456">
        <f>(DEGREES(ACOS(((-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*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*(SQRT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-(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^2)))))/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))))/2</f>
        <v>53.64131141826028</v>
      </c>
      <c r="T456">
        <f t="shared" ref="T456" si="884">(1/(SQRT(2)))*(COS(RADIANS(45)))</f>
        <v>0.5</v>
      </c>
      <c r="U456">
        <f t="shared" ref="U456" si="885">((1/(SQRT(2)))*(COS(RADIANS(Q456))))*(SIN(RADIANS(45)))</f>
        <v>0.23435388783892827</v>
      </c>
      <c r="V456">
        <f t="shared" ref="V456" si="886">((1/(SQRT(2)))*(SIN(RADIANS(Q456))))*(SIN(RADIANS(45)))</f>
        <v>-0.44167664105630366</v>
      </c>
      <c r="W456">
        <f t="shared" ref="W456" si="887">(-((1/(SQRT(2)))*(SIN(RADIANS(45)))))</f>
        <v>-0.49999999999999989</v>
      </c>
      <c r="X456">
        <f t="shared" ref="X456" si="888">((1/(SQRT(2)))*(COS(RADIANS(Q456))))*(COS(RADIANS(45)))</f>
        <v>0.2343538878389283</v>
      </c>
      <c r="Y456">
        <f t="shared" ref="Y456" si="889">(((1/(SQRT(2)))*(SIN(RADIANS(Q456))))*(COS(RADIANS(45))))</f>
        <v>-0.44167664105630372</v>
      </c>
      <c r="Z456">
        <f t="shared" ref="Z456" si="890">(1/(SQRT(2)))*(COS(RADIANS(-45)))</f>
        <v>0.5</v>
      </c>
      <c r="AA456">
        <f t="shared" ref="AA456" si="891">((1/(SQRT(2)))*(COS(RADIANS(Q456))))*(SIN(RADIANS(-45)))</f>
        <v>-0.23435388783892827</v>
      </c>
      <c r="AB456">
        <f t="shared" ref="AB456" si="892">((1/(SQRT(2)))*(SIN(RADIANS(Q456))))*(SIN(RADIANS(-45)))</f>
        <v>0.44167664105630366</v>
      </c>
      <c r="AC456">
        <f t="shared" ref="AC456" si="893">(-((1/(SQRT(2)))*(SIN(RADIANS(-45)))))</f>
        <v>0.49999999999999989</v>
      </c>
      <c r="AD456">
        <f t="shared" ref="AD456" si="894">((1/(SQRT(2)))*(COS(RADIANS(Q456))))*(COS(RADIANS(-45)))</f>
        <v>0.2343538878389283</v>
      </c>
      <c r="AE456">
        <f t="shared" ref="AE456" si="895">(((1/(SQRT(2)))*(SIN(RADIANS(Q456))))*(COS(RADIANS(-45))))</f>
        <v>-0.44167664105630372</v>
      </c>
    </row>
    <row r="457" spans="1:31">
      <c r="O457" t="s">
        <v>176</v>
      </c>
      <c r="R457" t="s">
        <v>176</v>
      </c>
    </row>
    <row r="458" spans="1:31">
      <c r="O458" s="21">
        <f>(COS(RADIANS(N456)))*((SIN(RADIANS(45)))*(COS(RADIANS(45))))-(SIN(RADIANS(135)))*(COS(RADIANS((135))))*($A$337*$F$337+$C$337*$D$337)-(2*((SIN(RADIANS(45)))^2))-(SIN(RADIANS(135)))^2*(SIN(RADIANS(N456)))*(($B$337*$E$337))-($C$337*$F$337)+(SIN(RADIANS(N456)))*(-(SIN(RADIANS(45))))*(COS(RADIANS(45)))-(SIN(RADIANS(135)))*(COS(RADIANS(135)))*($A$337*$E$337+$B$337*$D$337)-(SIN(RADIANS(45)))^2-(SIN(RADIANS(135)))^2*(SIN(RADIANS(N456)))*($B$337*$F$337+$C$337*$E$337)+(SIN(RADIANS(45)))^2-((SIN(RADIANS(135)))^2)*((COS(RADIANS(N456)))^2)*($B$337*$F$337+$C$337*$E$337)</f>
        <v>-1.1734743544344659</v>
      </c>
      <c r="R458">
        <f t="shared" ref="R458" si="896">(COS(RADIANS(Q456)))*((SIN(RADIANS(45)))*(COS(RADIANS(45))))-(SIN(RADIANS(135)))*(COS(RADIANS((135))))*($A$337*$F$337+$C$337*$D$337)-(2*((SIN(RADIANS(45)))^2))-(SIN(RADIANS(135)))^2*(SIN(RADIANS(Q456)))*(($B$337*$E$337))-($C$337*$F$337)+(SIN(RADIANS(Q456)))*(-(SIN(RADIANS(45))))*(COS(RADIANS(45)))-(SIN(RADIANS(135)))*(COS(RADIANS(135)))*($A$337*$E$337+$B$337*$D$337)-(SIN(RADIANS(45)))^2-(SIN(RADIANS(135)))^2*(SIN(RADIANS(Q456)))*($B$337*$F$337+$C$337*$E$337)+(SIN(RADIANS(45)))^2-((SIN(RADIANS(135)))^2)*((COS(RADIANS(Q456)))^2)*($B$337*$F$337+$C$337*$E$337)</f>
        <v>-0.6061408501953357</v>
      </c>
      <c r="AE458" s="21"/>
    </row>
    <row r="459" spans="1:31">
      <c r="A459" s="21"/>
      <c r="Q459" s="21"/>
    </row>
    <row r="460" spans="1:31">
      <c r="A460">
        <f>(1/(SQRT(2)))*(COS(RADIANS(45)))</f>
        <v>0.5</v>
      </c>
      <c r="B460">
        <f>((1/(SQRT(2)))*(COS(RADIANS(N460))))*(SIN(RADIANS(45)))</f>
        <v>-0.33152661727168636</v>
      </c>
      <c r="C460">
        <f t="shared" ref="C460" si="897">((1/(SQRT(2)))*(SIN(RADIANS(N460))))*(SIN(RADIANS(45)))</f>
        <v>-0.37428612322712779</v>
      </c>
      <c r="D460">
        <f t="shared" ref="D460" si="898">(-((1/(SQRT(2)))*(SIN(RADIANS(45)))))</f>
        <v>-0.49999999999999989</v>
      </c>
      <c r="E460">
        <f t="shared" ref="E460" si="899">((1/(SQRT(2)))*(COS(RADIANS(N460))))*(COS(RADIANS(45)))</f>
        <v>-0.33152661727168642</v>
      </c>
      <c r="F460">
        <f t="shared" ref="F460" si="900">(((1/(SQRT(2)))*(SIN(RADIANS(N460))))*(COS(RADIANS(45))))</f>
        <v>-0.37428612322712784</v>
      </c>
      <c r="G460">
        <f t="shared" ref="G460" si="901">(1/(SQRT(2)))*(COS(RADIANS(-45)))</f>
        <v>0.5</v>
      </c>
      <c r="H460">
        <f t="shared" ref="H460" si="902">((1/(SQRT(2)))*(COS(RADIANS(N460))))*(SIN(RADIANS(-45)))</f>
        <v>0.33152661727168636</v>
      </c>
      <c r="I460">
        <f t="shared" ref="I460" si="903">((1/(SQRT(2)))*(SIN(RADIANS(N460))))*(SIN(RADIANS(-45)))</f>
        <v>0.37428612322712779</v>
      </c>
      <c r="J460">
        <f t="shared" ref="J460" si="904">(-((1/(SQRT(2)))*(SIN(RADIANS(-45)))))</f>
        <v>0.49999999999999989</v>
      </c>
      <c r="K460">
        <f t="shared" ref="K460" si="905">((1/(SQRT(2)))*(COS(RADIANS(N460))))*(COS(RADIANS(-45)))</f>
        <v>-0.33152661727168642</v>
      </c>
      <c r="L460">
        <f>(((1/(SQRT(2)))*(SIN(RADIANS(N460))))*(COS(RADIANS(-45))))</f>
        <v>-0.37428612322712784</v>
      </c>
      <c r="N460">
        <f>N456-(O456/O458)</f>
        <v>228.4668523751584</v>
      </c>
      <c r="O460">
        <f>(DEGREES(ACOS(((-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*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)-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*(SQRT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-(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^2)))))/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))))/2</f>
        <v>3.4811566929509376E-5</v>
      </c>
      <c r="Q460">
        <f>Q456-(R456/R458)</f>
        <v>2186.4468947689284</v>
      </c>
      <c r="R460">
        <f>(DEGREES(ACOS(((-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*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*(SQRT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-(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^2)))))/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))))/2</f>
        <v>77.818185672034829</v>
      </c>
      <c r="T460">
        <f>(1/(SQRT(2)))*(COS(RADIANS(45)))</f>
        <v>0.5</v>
      </c>
      <c r="U460">
        <f>((1/(SQRT(2)))*(COS(RADIANS(Q460))))*(SIN(RADIANS(45)))</f>
        <v>0.44767377027338534</v>
      </c>
      <c r="V460">
        <f>((1/(SQRT(2)))*(SIN(RADIANS(Q460))))*(SIN(RADIANS(45)))</f>
        <v>0.22268407084749495</v>
      </c>
      <c r="W460">
        <f>(-((1/(SQRT(2)))*(SIN(RADIANS(45)))))</f>
        <v>-0.49999999999999989</v>
      </c>
      <c r="X460">
        <f>((1/(SQRT(2)))*(COS(RADIANS(Q460))))*(COS(RADIANS(45)))</f>
        <v>0.4476737702733854</v>
      </c>
      <c r="Y460">
        <f>(((1/(SQRT(2)))*(SIN(RADIANS(Q460))))*(COS(RADIANS(45))))</f>
        <v>0.222684070847495</v>
      </c>
      <c r="Z460">
        <f t="shared" ref="Z460" si="906">(1/(SQRT(2)))*(COS(RADIANS(-45)))</f>
        <v>0.5</v>
      </c>
      <c r="AA460">
        <f>((1/(SQRT(2)))*(COS(RADIANS(Q460))))*(SIN(RADIANS(-45)))</f>
        <v>-0.44767377027338534</v>
      </c>
      <c r="AB460">
        <f>((1/(SQRT(2)))*(SIN(RADIANS(Q460))))*(SIN(RADIANS(-45)))</f>
        <v>-0.22268407084749495</v>
      </c>
      <c r="AC460">
        <f>(-((1/(SQRT(2)))*(SIN(RADIANS(-45)))))</f>
        <v>0.49999999999999989</v>
      </c>
      <c r="AD460">
        <f>((1/(SQRT(2)))*(COS(RADIANS(Q460))))*(COS(RADIANS(-45)))</f>
        <v>0.4476737702733854</v>
      </c>
      <c r="AE460">
        <f>(((1/(SQRT(2)))*(SIN(RADIANS(Q460))))*(COS(RADIANS(-45))))</f>
        <v>0.222684070847495</v>
      </c>
    </row>
    <row r="461" spans="1:31">
      <c r="O461" t="s">
        <v>176</v>
      </c>
      <c r="R461" t="s">
        <v>176</v>
      </c>
    </row>
    <row r="462" spans="1:31">
      <c r="O462" s="21">
        <f>(COS(RADIANS(N460)))*((SIN(RADIANS(45)))*(COS(RADIANS(45))))-(SIN(RADIANS(135)))*(COS(RADIANS((135))))*($A$337*$F$337+$C$337*$D$337)-(2*((SIN(RADIANS(45)))^2))-(SIN(RADIANS(135)))^2*(SIN(RADIANS(N460)))*(($B$337*$E$337))-($C$337*$F$337)+(SIN(RADIANS(N460)))*(-(SIN(RADIANS(45))))*(COS(RADIANS(45)))-(SIN(RADIANS(135)))*(COS(RADIANS(135)))*($A$337*$E$337+$B$337*$D$337)-(SIN(RADIANS(45)))^2-(SIN(RADIANS(135)))^2*(SIN(RADIANS(N460)))*($B$337*$F$337+$C$337*$E$337)+(SIN(RADIANS(45)))^2-((SIN(RADIANS(135)))^2)*((COS(RADIANS(N460)))^2)*($B$337*$F$337+$C$337*$E$337)</f>
        <v>-1.1734738706611647</v>
      </c>
      <c r="R462">
        <f>(COS(RADIANS(Q460)))*((SIN(RADIANS(45)))*(COS(RADIANS(45))))-(SIN(RADIANS(135)))*(COS(RADIANS((135))))*($A$337*$F$337+$C$337*$D$337)-(2*((SIN(RADIANS(45)))^2))-(SIN(RADIANS(135)))^2*(SIN(RADIANS(Q460)))*(($B$337*$E$337))-($C$337*$F$337)+(SIN(RADIANS(Q460)))*(-(SIN(RADIANS(45))))*(COS(RADIANS(45)))-(SIN(RADIANS(135)))*(COS(RADIANS(135)))*($A$337*$E$337+$B$337*$D$337)-(SIN(RADIANS(45)))^2-(SIN(RADIANS(135)))^2*(SIN(RADIANS(Q460)))*($B$337*$F$337+$C$337*$E$337)+(SIN(RADIANS(45)))^2-((SIN(RADIANS(135)))^2)*((COS(RADIANS(Q460)))^2)*($B$337*$F$337+$C$337*$E$337)</f>
        <v>-0.66300562574491029</v>
      </c>
      <c r="AE462" s="21"/>
    </row>
    <row r="463" spans="1:31">
      <c r="A463" s="21"/>
      <c r="Q463" s="21"/>
    </row>
    <row r="464" spans="1:31">
      <c r="A464">
        <f>(1/(SQRT(2)))*(COS(RADIANS(45)))</f>
        <v>0.5</v>
      </c>
      <c r="B464">
        <f>((1/(SQRT(2)))*(COS(RADIANS(N464))))*(SIN(RADIANS(45)))</f>
        <v>-0.33152642348169581</v>
      </c>
      <c r="C464">
        <f t="shared" ref="C464" si="907">((1/(SQRT(2)))*(SIN(RADIANS(N464))))*(SIN(RADIANS(45)))</f>
        <v>-0.37428629487791187</v>
      </c>
      <c r="D464">
        <f t="shared" ref="D464" si="908">(-((1/(SQRT(2)))*(SIN(RADIANS(45)))))</f>
        <v>-0.49999999999999989</v>
      </c>
      <c r="E464">
        <f t="shared" ref="E464" si="909">((1/(SQRT(2)))*(COS(RADIANS(N464))))*(COS(RADIANS(45)))</f>
        <v>-0.33152642348169586</v>
      </c>
      <c r="F464">
        <f t="shared" ref="F464" si="910">(((1/(SQRT(2)))*(SIN(RADIANS(N464))))*(COS(RADIANS(45))))</f>
        <v>-0.37428629487791198</v>
      </c>
      <c r="G464">
        <f t="shared" ref="G464" si="911">(1/(SQRT(2)))*(COS(RADIANS(-45)))</f>
        <v>0.5</v>
      </c>
      <c r="H464">
        <f t="shared" ref="H464" si="912">((1/(SQRT(2)))*(COS(RADIANS(N464))))*(SIN(RADIANS(-45)))</f>
        <v>0.33152642348169581</v>
      </c>
      <c r="I464">
        <f t="shared" ref="I464" si="913">((1/(SQRT(2)))*(SIN(RADIANS(N464))))*(SIN(RADIANS(-45)))</f>
        <v>0.37428629487791187</v>
      </c>
      <c r="J464">
        <f t="shared" ref="J464" si="914">(-((1/(SQRT(2)))*(SIN(RADIANS(-45)))))</f>
        <v>0.49999999999999989</v>
      </c>
      <c r="K464">
        <f t="shared" ref="K464" si="915">((1/(SQRT(2)))*(COS(RADIANS(N464))))*(COS(RADIANS(-45)))</f>
        <v>-0.33152642348169586</v>
      </c>
      <c r="L464">
        <f>(((1/(SQRT(2)))*(SIN(RADIANS(N464))))*(COS(RADIANS(-45))))</f>
        <v>-0.37428629487791198</v>
      </c>
      <c r="N464">
        <f>N460-(O460/O462)</f>
        <v>228.46688204055428</v>
      </c>
      <c r="O464">
        <f>(DEGREES(ACOS(((-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*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)-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*(SQRT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-(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^2)))))/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))))/2</f>
        <v>1.4744599183861395E-5</v>
      </c>
      <c r="Q464">
        <f>Q460-(R460/R462)</f>
        <v>2303.81872790323</v>
      </c>
      <c r="R464">
        <f>(DEGREES(ACOS(((-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*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*(SQRT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-(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^2)))))/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))))/2</f>
        <v>56.413014200399772</v>
      </c>
      <c r="T464">
        <f>(1/(SQRT(2)))*(COS(RADIANS(45)))</f>
        <v>0.5</v>
      </c>
      <c r="U464">
        <f>((1/(SQRT(2)))*(COS(RADIANS(Q464))))*(SIN(RADIANS(45)))</f>
        <v>-0.40357665825579564</v>
      </c>
      <c r="V464">
        <f>((1/(SQRT(2)))*(SIN(RADIANS(Q464))))*(SIN(RADIANS(45)))</f>
        <v>0.29517093507167108</v>
      </c>
      <c r="W464">
        <f>(-((1/(SQRT(2)))*(SIN(RADIANS(45)))))</f>
        <v>-0.49999999999999989</v>
      </c>
      <c r="X464">
        <f>((1/(SQRT(2)))*(COS(RADIANS(Q464))))*(COS(RADIANS(45)))</f>
        <v>-0.40357665825579569</v>
      </c>
      <c r="Y464">
        <f>(((1/(SQRT(2)))*(SIN(RADIANS(Q464))))*(COS(RADIANS(45))))</f>
        <v>0.29517093507167114</v>
      </c>
      <c r="Z464">
        <f t="shared" ref="Z464" si="916">(1/(SQRT(2)))*(COS(RADIANS(-45)))</f>
        <v>0.5</v>
      </c>
      <c r="AA464">
        <f>((1/(SQRT(2)))*(COS(RADIANS(Q464))))*(SIN(RADIANS(-45)))</f>
        <v>0.40357665825579564</v>
      </c>
      <c r="AB464">
        <f>((1/(SQRT(2)))*(SIN(RADIANS(Q464))))*(SIN(RADIANS(-45)))</f>
        <v>-0.29517093507167108</v>
      </c>
      <c r="AC464">
        <f>(-((1/(SQRT(2)))*(SIN(RADIANS(-45)))))</f>
        <v>0.49999999999999989</v>
      </c>
      <c r="AD464">
        <f>((1/(SQRT(2)))*(COS(RADIANS(Q464))))*(COS(RADIANS(-45)))</f>
        <v>-0.40357665825579569</v>
      </c>
      <c r="AE464">
        <f>(((1/(SQRT(2)))*(SIN(RADIANS(Q464))))*(COS(RADIANS(-45))))</f>
        <v>0.29517093507167114</v>
      </c>
    </row>
    <row r="465" spans="1:31">
      <c r="O465" t="s">
        <v>176</v>
      </c>
      <c r="R465" t="s">
        <v>176</v>
      </c>
    </row>
    <row r="466" spans="1:31">
      <c r="O466" s="21">
        <f>(COS(RADIANS(N464)))*((SIN(RADIANS(45)))*(COS(RADIANS(45))))-(SIN(RADIANS(135)))*(COS(RADIANS((135))))*($A$337*$F$337+$C$337*$D$337)-(2*((SIN(RADIANS(45)))^2))-(SIN(RADIANS(135)))^2*(SIN(RADIANS(N464)))*(($B$337*$E$337))-($C$337*$F$337)+(SIN(RADIANS(N464)))*(-(SIN(RADIANS(45))))*(COS(RADIANS(45)))-(SIN(RADIANS(135)))*(COS(RADIANS(135)))*($A$337*$E$337+$B$337*$D$337)-(SIN(RADIANS(45)))^2-(SIN(RADIANS(135)))^2*(SIN(RADIANS(N464)))*($B$337*$F$337+$C$337*$E$337)+(SIN(RADIANS(45)))^2-((SIN(RADIANS(135)))^2)*((COS(RADIANS(N464)))^2)*($B$337*$F$337+$C$337*$E$337)</f>
        <v>-1.1734736657087266</v>
      </c>
      <c r="R466">
        <f>(COS(RADIANS(Q464)))*((SIN(RADIANS(45)))*(COS(RADIANS(45))))-(SIN(RADIANS(135)))*(COS(RADIANS((135))))*($A$337*$F$337+$C$337*$D$337)-(2*((SIN(RADIANS(45)))^2))-(SIN(RADIANS(135)))^2*(SIN(RADIANS(Q464)))*(($B$337*$E$337))-($C$337*$F$337)+(SIN(RADIANS(Q464)))*(-(SIN(RADIANS(45))))*(COS(RADIANS(45)))-(SIN(RADIANS(135)))*(COS(RADIANS(135)))*($A$337*$E$337+$B$337*$D$337)-(SIN(RADIANS(45)))^2-(SIN(RADIANS(135)))^2*(SIN(RADIANS(Q464)))*($B$337*$F$337+$C$337*$E$337)+(SIN(RADIANS(45)))^2-((SIN(RADIANS(135)))^2)*((COS(RADIANS(Q464)))^2)*($B$337*$F$337+$C$337*$E$337)</f>
        <v>-1.5781934039214713</v>
      </c>
      <c r="AE466" s="21"/>
    </row>
    <row r="467" spans="1:31">
      <c r="A467" s="21"/>
      <c r="Q467" s="21"/>
    </row>
    <row r="468" spans="1:31">
      <c r="A468">
        <f>(1/(SQRT(2)))*(COS(RADIANS(45)))</f>
        <v>0.5</v>
      </c>
      <c r="B468">
        <f>((1/(SQRT(2)))*(COS(RADIANS(N468))))*(SIN(RADIANS(45)))</f>
        <v>-0.33152634140101356</v>
      </c>
      <c r="C468">
        <f t="shared" ref="C468" si="917">((1/(SQRT(2)))*(SIN(RADIANS(N468))))*(SIN(RADIANS(45)))</f>
        <v>-0.37428636758137274</v>
      </c>
      <c r="D468">
        <f t="shared" ref="D468" si="918">(-((1/(SQRT(2)))*(SIN(RADIANS(45)))))</f>
        <v>-0.49999999999999989</v>
      </c>
      <c r="E468">
        <f t="shared" ref="E468" si="919">((1/(SQRT(2)))*(COS(RADIANS(N468))))*(COS(RADIANS(45)))</f>
        <v>-0.33152634140101361</v>
      </c>
      <c r="F468">
        <f t="shared" ref="F468" si="920">(((1/(SQRT(2)))*(SIN(RADIANS(N468))))*(COS(RADIANS(45))))</f>
        <v>-0.37428636758137285</v>
      </c>
      <c r="G468">
        <f t="shared" ref="G468" si="921">(1/(SQRT(2)))*(COS(RADIANS(-45)))</f>
        <v>0.5</v>
      </c>
      <c r="H468">
        <f t="shared" ref="H468" si="922">((1/(SQRT(2)))*(COS(RADIANS(N468))))*(SIN(RADIANS(-45)))</f>
        <v>0.33152634140101356</v>
      </c>
      <c r="I468">
        <f t="shared" ref="I468" si="923">((1/(SQRT(2)))*(SIN(RADIANS(N468))))*(SIN(RADIANS(-45)))</f>
        <v>0.37428636758137274</v>
      </c>
      <c r="J468">
        <f t="shared" ref="J468" si="924">(-((1/(SQRT(2)))*(SIN(RADIANS(-45)))))</f>
        <v>0.49999999999999989</v>
      </c>
      <c r="K468">
        <f t="shared" ref="K468" si="925">((1/(SQRT(2)))*(COS(RADIANS(N468))))*(COS(RADIANS(-45)))</f>
        <v>-0.33152634140101361</v>
      </c>
      <c r="L468">
        <f>(((1/(SQRT(2)))*(SIN(RADIANS(N468))))*(COS(RADIANS(-45))))</f>
        <v>-0.37428636758137285</v>
      </c>
      <c r="N468">
        <f>N464-(O464/O466)</f>
        <v>228.46689460547125</v>
      </c>
      <c r="O468">
        <f>(DEGREES(ACOS(((-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*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)-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*(SQRT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-(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^2)))))/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))))/2</f>
        <v>6.2302080690407097E-6</v>
      </c>
      <c r="Q468">
        <f t="shared" ref="Q468" si="926">Q464-(R464/R466)</f>
        <v>2339.5640390040276</v>
      </c>
      <c r="R468">
        <f>(DEGREES(ACOS(((-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*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*(SQRT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-(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^2)))))/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))))/2</f>
        <v>67.104771561134172</v>
      </c>
      <c r="T468">
        <f t="shared" ref="T468" si="927">(1/(SQRT(2)))*(COS(RADIANS(45)))</f>
        <v>0.5</v>
      </c>
      <c r="U468">
        <f t="shared" ref="U468" si="928">((1/(SQRT(2)))*(COS(RADIANS(Q468))))*(SIN(RADIANS(45)))</f>
        <v>-0.49998552602158347</v>
      </c>
      <c r="V468">
        <f t="shared" ref="V468" si="929">((1/(SQRT(2)))*(SIN(RADIANS(Q468))))*(SIN(RADIANS(45)))</f>
        <v>3.8044406843093796E-3</v>
      </c>
      <c r="W468">
        <f t="shared" ref="W468" si="930">(-((1/(SQRT(2)))*(SIN(RADIANS(45)))))</f>
        <v>-0.49999999999999989</v>
      </c>
      <c r="X468">
        <f t="shared" ref="X468" si="931">((1/(SQRT(2)))*(COS(RADIANS(Q468))))*(COS(RADIANS(45)))</f>
        <v>-0.49998552602158353</v>
      </c>
      <c r="Y468">
        <f t="shared" ref="Y468" si="932">(((1/(SQRT(2)))*(SIN(RADIANS(Q468))))*(COS(RADIANS(45))))</f>
        <v>3.8044406843093801E-3</v>
      </c>
      <c r="Z468">
        <f t="shared" ref="Z468" si="933">(1/(SQRT(2)))*(COS(RADIANS(-45)))</f>
        <v>0.5</v>
      </c>
      <c r="AA468">
        <f t="shared" ref="AA468" si="934">((1/(SQRT(2)))*(COS(RADIANS(Q468))))*(SIN(RADIANS(-45)))</f>
        <v>0.49998552602158347</v>
      </c>
      <c r="AB468">
        <f t="shared" ref="AB468" si="935">((1/(SQRT(2)))*(SIN(RADIANS(Q468))))*(SIN(RADIANS(-45)))</f>
        <v>-3.8044406843093796E-3</v>
      </c>
      <c r="AC468">
        <f t="shared" ref="AC468" si="936">(-((1/(SQRT(2)))*(SIN(RADIANS(-45)))))</f>
        <v>0.49999999999999989</v>
      </c>
      <c r="AD468">
        <f t="shared" ref="AD468" si="937">((1/(SQRT(2)))*(COS(RADIANS(Q468))))*(COS(RADIANS(-45)))</f>
        <v>-0.49998552602158353</v>
      </c>
      <c r="AE468">
        <f t="shared" ref="AE468" si="938">(((1/(SQRT(2)))*(SIN(RADIANS(Q468))))*(COS(RADIANS(-45))))</f>
        <v>3.8044406843093801E-3</v>
      </c>
    </row>
    <row r="469" spans="1:31">
      <c r="O469" t="s">
        <v>176</v>
      </c>
      <c r="R469" t="s">
        <v>176</v>
      </c>
    </row>
    <row r="470" spans="1:31">
      <c r="O470" s="21">
        <f>(COS(RADIANS(N468)))*((SIN(RADIANS(45)))*(COS(RADIANS(45))))-(SIN(RADIANS(135)))*(COS(RADIANS((135))))*($A$337*$F$337+$C$337*$D$337)-(2*((SIN(RADIANS(45)))^2))-(SIN(RADIANS(135)))^2*(SIN(RADIANS(N468)))*(($B$337*$E$337))-($C$337*$F$337)+(SIN(RADIANS(N468)))*(-(SIN(RADIANS(45))))*(COS(RADIANS(45)))-(SIN(RADIANS(135)))*(COS(RADIANS(135)))*($A$337*$E$337+$B$337*$D$337)-(SIN(RADIANS(45)))^2-(SIN(RADIANS(135)))^2*(SIN(RADIANS(N468)))*($B$337*$F$337+$C$337*$E$337)+(SIN(RADIANS(45)))^2-((SIN(RADIANS(135)))^2)*((COS(RADIANS(N468)))^2)*($B$337*$F$337+$C$337*$E$337)</f>
        <v>-1.1734735789001511</v>
      </c>
      <c r="R470">
        <f t="shared" ref="R470" si="939">(COS(RADIANS(Q468)))*((SIN(RADIANS(45)))*(COS(RADIANS(45))))-(SIN(RADIANS(135)))*(COS(RADIANS((135))))*($A$337*$F$337+$C$337*$D$337)-(2*((SIN(RADIANS(45)))^2))-(SIN(RADIANS(135)))^2*(SIN(RADIANS(Q468)))*(($B$337*$E$337))-($C$337*$F$337)+(SIN(RADIANS(Q468)))*(-(SIN(RADIANS(45))))*(COS(RADIANS(45)))-(SIN(RADIANS(135)))*(COS(RADIANS(135)))*($A$337*$E$337+$B$337*$D$337)-(SIN(RADIANS(45)))^2-(SIN(RADIANS(135)))^2*(SIN(RADIANS(Q468)))*($B$337*$F$337+$C$337*$E$337)+(SIN(RADIANS(45)))^2-((SIN(RADIANS(135)))^2)*((COS(RADIANS(Q468)))^2)*($B$337*$F$337+$C$337*$E$337)</f>
        <v>-1.4587445527194303</v>
      </c>
      <c r="AE470" s="21"/>
    </row>
    <row r="471" spans="1:31">
      <c r="A471" s="21"/>
      <c r="Q471" s="21"/>
    </row>
    <row r="472" spans="1:31">
      <c r="A472">
        <f>(1/(SQRT(2)))*(COS(RADIANS(45)))</f>
        <v>0.5</v>
      </c>
      <c r="B472">
        <f>((1/(SQRT(2)))*(COS(RADIANS(N472))))*(SIN(RADIANS(45)))</f>
        <v>-0.3315263067184947</v>
      </c>
      <c r="C472">
        <f t="shared" ref="C472" si="940">((1/(SQRT(2)))*(SIN(RADIANS(N472))))*(SIN(RADIANS(45)))</f>
        <v>-0.37428639830161409</v>
      </c>
      <c r="D472">
        <f t="shared" ref="D472" si="941">(-((1/(SQRT(2)))*(SIN(RADIANS(45)))))</f>
        <v>-0.49999999999999989</v>
      </c>
      <c r="E472">
        <f t="shared" ref="E472" si="942">((1/(SQRT(2)))*(COS(RADIANS(N472))))*(COS(RADIANS(45)))</f>
        <v>-0.33152630671849476</v>
      </c>
      <c r="F472">
        <f t="shared" ref="F472" si="943">(((1/(SQRT(2)))*(SIN(RADIANS(N472))))*(COS(RADIANS(45))))</f>
        <v>-0.37428639830161414</v>
      </c>
      <c r="G472">
        <f t="shared" ref="G472" si="944">(1/(SQRT(2)))*(COS(RADIANS(-45)))</f>
        <v>0.5</v>
      </c>
      <c r="H472">
        <f t="shared" ref="H472" si="945">((1/(SQRT(2)))*(COS(RADIANS(N472))))*(SIN(RADIANS(-45)))</f>
        <v>0.3315263067184947</v>
      </c>
      <c r="I472">
        <f t="shared" ref="I472" si="946">((1/(SQRT(2)))*(SIN(RADIANS(N472))))*(SIN(RADIANS(-45)))</f>
        <v>0.37428639830161409</v>
      </c>
      <c r="J472">
        <f t="shared" ref="J472" si="947">(-((1/(SQRT(2)))*(SIN(RADIANS(-45)))))</f>
        <v>0.49999999999999989</v>
      </c>
      <c r="K472">
        <f t="shared" ref="K472" si="948">((1/(SQRT(2)))*(COS(RADIANS(N472))))*(COS(RADIANS(-45)))</f>
        <v>-0.33152630671849476</v>
      </c>
      <c r="L472">
        <f>(((1/(SQRT(2)))*(SIN(RADIANS(N472))))*(COS(RADIANS(-45))))</f>
        <v>-0.37428639830161414</v>
      </c>
      <c r="N472" s="16">
        <f>N468-(O468/O470)</f>
        <v>228.46689991467309</v>
      </c>
      <c r="O472" s="16">
        <f>(DEGREES(ACOS(((-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*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)-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*(SQRT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-(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^2)))))/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))))/2</f>
        <v>2.6315071103826199E-6</v>
      </c>
      <c r="Q472" s="16">
        <f t="shared" ref="Q472" si="949">Q468-(R468/R470)</f>
        <v>2385.5657679812057</v>
      </c>
      <c r="R472" s="16">
        <f>(DEGREES(ACOS(((-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*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*(SQRT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-(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^2)))))/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))))/2</f>
        <v>88.091515104509384</v>
      </c>
      <c r="T472">
        <f t="shared" ref="T472" si="950">(1/(SQRT(2)))*(COS(RADIANS(45)))</f>
        <v>0.5</v>
      </c>
      <c r="U472">
        <f t="shared" ref="U472" si="951">((1/(SQRT(2)))*(COS(RADIANS(Q472))))*(SIN(RADIANS(45)))</f>
        <v>-0.35004504274313919</v>
      </c>
      <c r="V472">
        <f t="shared" ref="V472" si="952">((1/(SQRT(2)))*(SIN(RADIANS(Q472))))*(SIN(RADIANS(45)))</f>
        <v>-0.35702726513664718</v>
      </c>
      <c r="W472">
        <f t="shared" ref="W472" si="953">(-((1/(SQRT(2)))*(SIN(RADIANS(45)))))</f>
        <v>-0.49999999999999989</v>
      </c>
      <c r="X472">
        <f t="shared" ref="X472" si="954">((1/(SQRT(2)))*(COS(RADIANS(Q472))))*(COS(RADIANS(45)))</f>
        <v>-0.35004504274313925</v>
      </c>
      <c r="Y472">
        <f t="shared" ref="Y472" si="955">(((1/(SQRT(2)))*(SIN(RADIANS(Q472))))*(COS(RADIANS(45))))</f>
        <v>-0.35702726513664723</v>
      </c>
      <c r="Z472">
        <f t="shared" ref="Z472" si="956">(1/(SQRT(2)))*(COS(RADIANS(-45)))</f>
        <v>0.5</v>
      </c>
      <c r="AA472">
        <f t="shared" ref="AA472" si="957">((1/(SQRT(2)))*(COS(RADIANS(Q472))))*(SIN(RADIANS(-45)))</f>
        <v>0.35004504274313919</v>
      </c>
      <c r="AB472">
        <f t="shared" ref="AB472" si="958">((1/(SQRT(2)))*(SIN(RADIANS(Q472))))*(SIN(RADIANS(-45)))</f>
        <v>0.35702726513664718</v>
      </c>
      <c r="AC472">
        <f t="shared" ref="AC472" si="959">(-((1/(SQRT(2)))*(SIN(RADIANS(-45)))))</f>
        <v>0.49999999999999989</v>
      </c>
      <c r="AD472">
        <f t="shared" ref="AD472" si="960">((1/(SQRT(2)))*(COS(RADIANS(Q472))))*(COS(RADIANS(-45)))</f>
        <v>-0.35004504274313925</v>
      </c>
      <c r="AE472">
        <f t="shared" ref="AE472" si="961">(((1/(SQRT(2)))*(SIN(RADIANS(Q472))))*(COS(RADIANS(-45))))</f>
        <v>-0.35702726513664723</v>
      </c>
    </row>
    <row r="473" spans="1:31">
      <c r="O473" t="s">
        <v>176</v>
      </c>
      <c r="R473" t="s">
        <v>176</v>
      </c>
    </row>
    <row r="474" spans="1:31">
      <c r="O474" s="21">
        <f>(COS(RADIANS(N472)))*((SIN(RADIANS(45)))*(COS(RADIANS(45))))-(SIN(RADIANS(135)))*(COS(RADIANS((135))))*($A$337*$F$337+$C$337*$D$337)-(2*((SIN(RADIANS(45)))^2))-(SIN(RADIANS(135)))^2*(SIN(RADIANS(N472)))*(($B$337*$E$337))-($C$337*$F$337)+(SIN(RADIANS(N472)))*(-(SIN(RADIANS(45))))*(COS(RADIANS(45)))-(SIN(RADIANS(135)))*(COS(RADIANS(135)))*($A$337*$E$337+$B$337*$D$337)-(SIN(RADIANS(45)))^2-(SIN(RADIANS(135)))^2*(SIN(RADIANS(N472)))*($B$337*$F$337+$C$337*$E$337)+(SIN(RADIANS(45)))^2-((SIN(RADIANS(135)))^2)*((COS(RADIANS(N472)))^2)*($B$337*$F$337+$C$337*$E$337)</f>
        <v>-1.1734735422199025</v>
      </c>
      <c r="R474">
        <f t="shared" ref="R474" si="962">(COS(RADIANS(Q472)))*((SIN(RADIANS(45)))*(COS(RADIANS(45))))-(SIN(RADIANS(135)))*(COS(RADIANS((135))))*($A$337*$F$337+$C$337*$D$337)-(2*((SIN(RADIANS(45)))^2))-(SIN(RADIANS(135)))^2*(SIN(RADIANS(Q472)))*(($B$337*$E$337))-($C$337*$F$337)+(SIN(RADIANS(Q472)))*(-(SIN(RADIANS(45))))*(COS(RADIANS(45)))-(SIN(RADIANS(135)))*(COS(RADIANS(135)))*($A$337*$E$337+$B$337*$D$337)-(SIN(RADIANS(45)))^2-(SIN(RADIANS(135)))^2*(SIN(RADIANS(Q472)))*($B$337*$F$337+$C$337*$E$337)+(SIN(RADIANS(45)))^2-((SIN(RADIANS(135)))^2)*((COS(RADIANS(Q472)))^2)*($B$337*$F$337+$C$337*$E$337)</f>
        <v>-1.1933068082879579</v>
      </c>
      <c r="AE474" s="21"/>
    </row>
    <row r="475" spans="1:31">
      <c r="A475" s="21"/>
      <c r="Q475" s="21"/>
    </row>
    <row r="476" spans="1:31">
      <c r="A476">
        <f>(1/(SQRT(2)))*(COS(RADIANS(45)))</f>
        <v>0.5</v>
      </c>
      <c r="B476">
        <f>((1/(SQRT(2)))*(COS(RADIANS(N476))))*(SIN(RADIANS(45)))</f>
        <v>-0.33152629206933665</v>
      </c>
      <c r="C476">
        <f t="shared" ref="C476" si="963">((1/(SQRT(2)))*(SIN(RADIANS(N476))))*(SIN(RADIANS(45)))</f>
        <v>-0.37428641127718859</v>
      </c>
      <c r="D476">
        <f t="shared" ref="D476" si="964">(-((1/(SQRT(2)))*(SIN(RADIANS(45)))))</f>
        <v>-0.49999999999999989</v>
      </c>
      <c r="E476">
        <f t="shared" ref="E476" si="965">((1/(SQRT(2)))*(COS(RADIANS(N476))))*(COS(RADIANS(45)))</f>
        <v>-0.3315262920693367</v>
      </c>
      <c r="F476">
        <f t="shared" ref="F476" si="966">(((1/(SQRT(2)))*(SIN(RADIANS(N476))))*(COS(RADIANS(45))))</f>
        <v>-0.37428641127718865</v>
      </c>
      <c r="G476">
        <f t="shared" ref="G476" si="967">(1/(SQRT(2)))*(COS(RADIANS(-45)))</f>
        <v>0.5</v>
      </c>
      <c r="H476">
        <f t="shared" ref="H476" si="968">((1/(SQRT(2)))*(COS(RADIANS(N476))))*(SIN(RADIANS(-45)))</f>
        <v>0.33152629206933665</v>
      </c>
      <c r="I476">
        <f t="shared" ref="I476" si="969">((1/(SQRT(2)))*(SIN(RADIANS(N476))))*(SIN(RADIANS(-45)))</f>
        <v>0.37428641127718859</v>
      </c>
      <c r="J476">
        <f t="shared" ref="J476" si="970">(-((1/(SQRT(2)))*(SIN(RADIANS(-45)))))</f>
        <v>0.49999999999999989</v>
      </c>
      <c r="K476">
        <f t="shared" ref="K476" si="971">((1/(SQRT(2)))*(COS(RADIANS(N476))))*(COS(RADIANS(-45)))</f>
        <v>-0.3315262920693367</v>
      </c>
      <c r="L476">
        <f>(((1/(SQRT(2)))*(SIN(RADIANS(N476))))*(COS(RADIANS(-45))))</f>
        <v>-0.37428641127718865</v>
      </c>
      <c r="N476">
        <f>N472-(O472/O474)</f>
        <v>228.46690215716686</v>
      </c>
      <c r="O476">
        <f>(DEGREES(ACOS(((-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*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)-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*(SQRT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-(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^2)))))/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))))/2</f>
        <v>1.2806604693773908E-6</v>
      </c>
      <c r="Q476">
        <f t="shared" ref="Q476" si="972">Q472-(R472/R474)</f>
        <v>2459.3871142541684</v>
      </c>
      <c r="R476">
        <f>(DEGREES(ACOS(((-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*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*(SQRT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-(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^2)))))/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))))/2</f>
        <v>53.623077594970241</v>
      </c>
      <c r="T476">
        <f t="shared" ref="T476" si="973">(1/(SQRT(2)))*(COS(RADIANS(45)))</f>
        <v>0.5</v>
      </c>
      <c r="U476">
        <f t="shared" ref="U476" si="974">((1/(SQRT(2)))*(COS(RADIANS(Q476))))*(SIN(RADIANS(45)))</f>
        <v>0.24535390317799055</v>
      </c>
      <c r="V476">
        <f t="shared" ref="V476" si="975">((1/(SQRT(2)))*(SIN(RADIANS(Q476))))*(SIN(RADIANS(45)))</f>
        <v>-0.43566209634913744</v>
      </c>
      <c r="W476">
        <f t="shared" ref="W476" si="976">(-((1/(SQRT(2)))*(SIN(RADIANS(45)))))</f>
        <v>-0.49999999999999989</v>
      </c>
      <c r="X476">
        <f t="shared" ref="X476" si="977">((1/(SQRT(2)))*(COS(RADIANS(Q476))))*(COS(RADIANS(45)))</f>
        <v>0.24535390317799058</v>
      </c>
      <c r="Y476">
        <f t="shared" ref="Y476" si="978">(((1/(SQRT(2)))*(SIN(RADIANS(Q476))))*(COS(RADIANS(45))))</f>
        <v>-0.43566209634913755</v>
      </c>
      <c r="Z476">
        <f t="shared" ref="Z476" si="979">(1/(SQRT(2)))*(COS(RADIANS(-45)))</f>
        <v>0.5</v>
      </c>
      <c r="AA476">
        <f t="shared" ref="AA476" si="980">((1/(SQRT(2)))*(COS(RADIANS(Q476))))*(SIN(RADIANS(-45)))</f>
        <v>-0.24535390317799055</v>
      </c>
      <c r="AB476">
        <f t="shared" ref="AB476" si="981">((1/(SQRT(2)))*(SIN(RADIANS(Q476))))*(SIN(RADIANS(-45)))</f>
        <v>0.43566209634913744</v>
      </c>
      <c r="AC476">
        <f t="shared" ref="AC476" si="982">(-((1/(SQRT(2)))*(SIN(RADIANS(-45)))))</f>
        <v>0.49999999999999989</v>
      </c>
      <c r="AD476">
        <f t="shared" ref="AD476" si="983">((1/(SQRT(2)))*(COS(RADIANS(Q476))))*(COS(RADIANS(-45)))</f>
        <v>0.24535390317799058</v>
      </c>
      <c r="AE476">
        <f t="shared" ref="AE476" si="984">(((1/(SQRT(2)))*(SIN(RADIANS(Q476))))*(COS(RADIANS(-45))))</f>
        <v>-0.43566209634913755</v>
      </c>
    </row>
    <row r="477" spans="1:31">
      <c r="O477" t="s">
        <v>176</v>
      </c>
      <c r="R477" t="s">
        <v>176</v>
      </c>
    </row>
    <row r="478" spans="1:31">
      <c r="O478" s="21">
        <f>(COS(RADIANS(N476)))*((SIN(RADIANS(45)))*(COS(RADIANS(45))))-(SIN(RADIANS(135)))*(COS(RADIANS((135))))*($A$337*$F$337+$C$337*$D$337)-(2*((SIN(RADIANS(45)))^2))-(SIN(RADIANS(135)))^2*(SIN(RADIANS(N476)))*(($B$337*$E$337))-($C$337*$F$337)+(SIN(RADIANS(N476)))*(-(SIN(RADIANS(45))))*(COS(RADIANS(45)))-(SIN(RADIANS(135)))*(COS(RADIANS(135)))*($A$337*$E$337+$B$337*$D$337)-(SIN(RADIANS(45)))^2-(SIN(RADIANS(135)))^2*(SIN(RADIANS(N476)))*($B$337*$F$337+$C$337*$E$337)+(SIN(RADIANS(45)))^2-((SIN(RADIANS(135)))^2)*((COS(RADIANS(N476)))^2)*($B$337*$F$337+$C$337*$E$337)</f>
        <v>-1.1734735267269465</v>
      </c>
      <c r="R478">
        <f t="shared" ref="R478" si="985">(COS(RADIANS(Q476)))*((SIN(RADIANS(45)))*(COS(RADIANS(45))))-(SIN(RADIANS(135)))*(COS(RADIANS((135))))*($A$337*$F$337+$C$337*$D$337)-(2*((SIN(RADIANS(45)))^2))-(SIN(RADIANS(135)))^2*(SIN(RADIANS(Q476)))*(($B$337*$E$337))-($C$337*$F$337)+(SIN(RADIANS(Q476)))*(-(SIN(RADIANS(45))))*(COS(RADIANS(45)))-(SIN(RADIANS(135)))*(COS(RADIANS(135)))*($A$337*$E$337+$B$337*$D$337)-(SIN(RADIANS(45)))^2-(SIN(RADIANS(135)))^2*(SIN(RADIANS(Q476)))*($B$337*$F$337+$C$337*$E$337)+(SIN(RADIANS(45)))^2-((SIN(RADIANS(135)))^2)*((COS(RADIANS(Q476)))^2)*($B$337*$F$337+$C$337*$E$337)</f>
        <v>-0.59503231770981957</v>
      </c>
      <c r="AE478" s="21"/>
    </row>
    <row r="479" spans="1:31">
      <c r="A479" s="21"/>
      <c r="Q479" s="21"/>
    </row>
    <row r="480" spans="1:31">
      <c r="A480">
        <f>(1/(SQRT(2)))*(COS(RADIANS(45)))</f>
        <v>0.5</v>
      </c>
      <c r="B480">
        <f>((1/(SQRT(2)))*(COS(RADIANS(N480))))*(SIN(RADIANS(45)))</f>
        <v>-0.33152628494011449</v>
      </c>
      <c r="C480">
        <f t="shared" ref="C480" si="986">((1/(SQRT(2)))*(SIN(RADIANS(N480))))*(SIN(RADIANS(45)))</f>
        <v>-0.37428641759193709</v>
      </c>
      <c r="D480">
        <f t="shared" ref="D480" si="987">(-((1/(SQRT(2)))*(SIN(RADIANS(45)))))</f>
        <v>-0.49999999999999989</v>
      </c>
      <c r="E480">
        <f t="shared" ref="E480" si="988">((1/(SQRT(2)))*(COS(RADIANS(N480))))*(COS(RADIANS(45)))</f>
        <v>-0.33152628494011455</v>
      </c>
      <c r="F480">
        <f t="shared" ref="F480" si="989">(((1/(SQRT(2)))*(SIN(RADIANS(N480))))*(COS(RADIANS(45))))</f>
        <v>-0.37428641759193715</v>
      </c>
      <c r="G480">
        <f t="shared" ref="G480" si="990">(1/(SQRT(2)))*(COS(RADIANS(-45)))</f>
        <v>0.5</v>
      </c>
      <c r="H480">
        <f t="shared" ref="H480" si="991">((1/(SQRT(2)))*(COS(RADIANS(N480))))*(SIN(RADIANS(-45)))</f>
        <v>0.33152628494011449</v>
      </c>
      <c r="I480">
        <f t="shared" ref="I480" si="992">((1/(SQRT(2)))*(SIN(RADIANS(N480))))*(SIN(RADIANS(-45)))</f>
        <v>0.37428641759193709</v>
      </c>
      <c r="J480">
        <f t="shared" ref="J480" si="993">(-((1/(SQRT(2)))*(SIN(RADIANS(-45)))))</f>
        <v>0.49999999999999989</v>
      </c>
      <c r="K480">
        <f t="shared" ref="K480" si="994">((1/(SQRT(2)))*(COS(RADIANS(N480))))*(COS(RADIANS(-45)))</f>
        <v>-0.33152628494011455</v>
      </c>
      <c r="L480">
        <f>(((1/(SQRT(2)))*(SIN(RADIANS(N480))))*(COS(RADIANS(-45))))</f>
        <v>-0.37428641759193715</v>
      </c>
      <c r="N480">
        <f>N476-(O476/O478)</f>
        <v>228.46690324850846</v>
      </c>
      <c r="O480">
        <f>(DEGREES(ACOS(((-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*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)-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*(SQRT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-(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^2)))))/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))))/2</f>
        <v>4.2688682312579694E-7</v>
      </c>
      <c r="Q480">
        <f>Q476-(R476/R478)</f>
        <v>2549.5050389432954</v>
      </c>
      <c r="R480">
        <f>(DEGREES(ACOS(((-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*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*(SQRT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-(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^2)))))/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))))/2</f>
        <v>79.243971637359351</v>
      </c>
      <c r="T480">
        <f>(1/(SQRT(2)))*(COS(RADIANS(45)))</f>
        <v>0.5</v>
      </c>
      <c r="U480">
        <f>((1/(SQRT(2)))*(COS(RADIANS(Q480))))*(SIN(RADIANS(45)))</f>
        <v>0.43515619290856417</v>
      </c>
      <c r="V480">
        <f>((1/(SQRT(2)))*(SIN(RADIANS(Q480))))*(SIN(RADIANS(45)))</f>
        <v>0.24625005131638938</v>
      </c>
      <c r="W480">
        <f>(-((1/(SQRT(2)))*(SIN(RADIANS(45)))))</f>
        <v>-0.49999999999999989</v>
      </c>
      <c r="X480">
        <f>((1/(SQRT(2)))*(COS(RADIANS(Q480))))*(COS(RADIANS(45)))</f>
        <v>0.43515619290856422</v>
      </c>
      <c r="Y480">
        <f>(((1/(SQRT(2)))*(SIN(RADIANS(Q480))))*(COS(RADIANS(45))))</f>
        <v>0.24625005131638941</v>
      </c>
      <c r="Z480">
        <f t="shared" ref="Z480" si="995">(1/(SQRT(2)))*(COS(RADIANS(-45)))</f>
        <v>0.5</v>
      </c>
      <c r="AA480">
        <f>((1/(SQRT(2)))*(COS(RADIANS(Q480))))*(SIN(RADIANS(-45)))</f>
        <v>-0.43515619290856417</v>
      </c>
      <c r="AB480">
        <f>((1/(SQRT(2)))*(SIN(RADIANS(Q480))))*(SIN(RADIANS(-45)))</f>
        <v>-0.24625005131638938</v>
      </c>
      <c r="AC480">
        <f>(-((1/(SQRT(2)))*(SIN(RADIANS(-45)))))</f>
        <v>0.49999999999999989</v>
      </c>
      <c r="AD480">
        <f>((1/(SQRT(2)))*(COS(RADIANS(Q480))))*(COS(RADIANS(-45)))</f>
        <v>0.43515619290856422</v>
      </c>
      <c r="AE480">
        <f>(((1/(SQRT(2)))*(SIN(RADIANS(Q480))))*(COS(RADIANS(-45))))</f>
        <v>0.24625005131638941</v>
      </c>
    </row>
    <row r="481" spans="1:31">
      <c r="O481" t="s">
        <v>176</v>
      </c>
      <c r="R481" t="s">
        <v>176</v>
      </c>
    </row>
    <row r="482" spans="1:31">
      <c r="O482" s="21">
        <f>(COS(RADIANS(N480)))*((SIN(RADIANS(45)))*(COS(RADIANS(45))))-(SIN(RADIANS(135)))*(COS(RADIANS((135))))*($A$337*$F$337+$C$337*$D$337)-(2*((SIN(RADIANS(45)))^2))-(SIN(RADIANS(135)))^2*(SIN(RADIANS(N480)))*(($B$337*$E$337))-($C$337*$F$337)+(SIN(RADIANS(N480)))*(-(SIN(RADIANS(45))))*(COS(RADIANS(45)))-(SIN(RADIANS(135)))*(COS(RADIANS(135)))*($A$337*$E$337+$B$337*$D$337)-(SIN(RADIANS(45)))^2-(SIN(RADIANS(135)))^2*(SIN(RADIANS(N480)))*($B$337*$F$337+$C$337*$E$337)+(SIN(RADIANS(45)))^2-((SIN(RADIANS(135)))^2)*((COS(RADIANS(N480)))^2)*($B$337*$F$337+$C$337*$E$337)</f>
        <v>-1.1734735191870778</v>
      </c>
      <c r="R482">
        <f>(COS(RADIANS(Q480)))*((SIN(RADIANS(45)))*(COS(RADIANS(45))))-(SIN(RADIANS(135)))*(COS(RADIANS((135))))*($A$337*$F$337+$C$337*$D$337)-(2*((SIN(RADIANS(45)))^2))-(SIN(RADIANS(135)))^2*(SIN(RADIANS(Q480)))*(($B$337*$E$337))-($C$337*$F$337)+(SIN(RADIANS(Q480)))*(-(SIN(RADIANS(45))))*(COS(RADIANS(45)))-(SIN(RADIANS(135)))*(COS(RADIANS(135)))*($A$337*$E$337+$B$337*$D$337)-(SIN(RADIANS(45)))^2-(SIN(RADIANS(135)))^2*(SIN(RADIANS(Q480)))*($B$337*$F$337+$C$337*$E$337)+(SIN(RADIANS(45)))^2-((SIN(RADIANS(135)))^2)*((COS(RADIANS(Q480)))^2)*($B$337*$F$337+$C$337*$E$337)</f>
        <v>-0.69556591446548666</v>
      </c>
      <c r="AE482" s="21"/>
    </row>
    <row r="483" spans="1:31">
      <c r="A483" s="21"/>
      <c r="Q483" s="21"/>
    </row>
    <row r="484" spans="1:31">
      <c r="A484">
        <f>(1/(SQRT(2)))*(COS(RADIANS(45)))</f>
        <v>0.5</v>
      </c>
      <c r="B484">
        <f>((1/(SQRT(2)))*(COS(RADIANS(N484))))*(SIN(RADIANS(45)))</f>
        <v>-0.3315262825637072</v>
      </c>
      <c r="C484">
        <f t="shared" ref="C484" si="996">((1/(SQRT(2)))*(SIN(RADIANS(N484))))*(SIN(RADIANS(45)))</f>
        <v>-0.37428641969685306</v>
      </c>
      <c r="D484">
        <f t="shared" ref="D484" si="997">(-((1/(SQRT(2)))*(SIN(RADIANS(45)))))</f>
        <v>-0.49999999999999989</v>
      </c>
      <c r="E484">
        <f t="shared" ref="E484" si="998">((1/(SQRT(2)))*(COS(RADIANS(N484))))*(COS(RADIANS(45)))</f>
        <v>-0.33152628256370725</v>
      </c>
      <c r="F484">
        <f t="shared" ref="F484" si="999">(((1/(SQRT(2)))*(SIN(RADIANS(N484))))*(COS(RADIANS(45))))</f>
        <v>-0.37428641969685311</v>
      </c>
      <c r="G484">
        <f t="shared" ref="G484" si="1000">(1/(SQRT(2)))*(COS(RADIANS(-45)))</f>
        <v>0.5</v>
      </c>
      <c r="H484">
        <f t="shared" ref="H484" si="1001">((1/(SQRT(2)))*(COS(RADIANS(N484))))*(SIN(RADIANS(-45)))</f>
        <v>0.3315262825637072</v>
      </c>
      <c r="I484">
        <f t="shared" ref="I484" si="1002">((1/(SQRT(2)))*(SIN(RADIANS(N484))))*(SIN(RADIANS(-45)))</f>
        <v>0.37428641969685306</v>
      </c>
      <c r="J484">
        <f t="shared" ref="J484" si="1003">(-((1/(SQRT(2)))*(SIN(RADIANS(-45)))))</f>
        <v>0.49999999999999989</v>
      </c>
      <c r="K484">
        <f t="shared" ref="K484" si="1004">((1/(SQRT(2)))*(COS(RADIANS(N484))))*(COS(RADIANS(-45)))</f>
        <v>-0.33152628256370725</v>
      </c>
      <c r="L484">
        <f>(((1/(SQRT(2)))*(SIN(RADIANS(N484))))*(COS(RADIANS(-45))))</f>
        <v>-0.37428641969685311</v>
      </c>
      <c r="N484">
        <f>N480-(O480/O482)</f>
        <v>228.466903612289</v>
      </c>
      <c r="O484">
        <f>(DEGREES(ACOS(((-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*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)-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*(SQRT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-(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^2)))))/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))))/2</f>
        <v>0</v>
      </c>
      <c r="Q484">
        <f>Q480-(R480/R482)</f>
        <v>2663.4323749287787</v>
      </c>
      <c r="R484">
        <f>(DEGREES(ACOS(((-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*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*(SQRT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-(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^2)))))/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))))/2</f>
        <v>56.331077619274687</v>
      </c>
      <c r="T484">
        <f>(1/(SQRT(2)))*(COS(RADIANS(45)))</f>
        <v>0.5</v>
      </c>
      <c r="U484">
        <f>((1/(SQRT(2)))*(COS(RADIANS(Q484))))*(SIN(RADIANS(45)))</f>
        <v>-0.40157712167078669</v>
      </c>
      <c r="V484">
        <f>((1/(SQRT(2)))*(SIN(RADIANS(Q484))))*(SIN(RADIANS(45)))</f>
        <v>0.29788557425730788</v>
      </c>
      <c r="W484">
        <f>(-((1/(SQRT(2)))*(SIN(RADIANS(45)))))</f>
        <v>-0.49999999999999989</v>
      </c>
      <c r="X484">
        <f>((1/(SQRT(2)))*(COS(RADIANS(Q484))))*(COS(RADIANS(45)))</f>
        <v>-0.4015771216707868</v>
      </c>
      <c r="Y484">
        <f>(((1/(SQRT(2)))*(SIN(RADIANS(Q484))))*(COS(RADIANS(45))))</f>
        <v>0.29788557425730794</v>
      </c>
      <c r="Z484">
        <f t="shared" ref="Z484" si="1005">(1/(SQRT(2)))*(COS(RADIANS(-45)))</f>
        <v>0.5</v>
      </c>
      <c r="AA484">
        <f>((1/(SQRT(2)))*(COS(RADIANS(Q484))))*(SIN(RADIANS(-45)))</f>
        <v>0.40157712167078669</v>
      </c>
      <c r="AB484">
        <f>((1/(SQRT(2)))*(SIN(RADIANS(Q484))))*(SIN(RADIANS(-45)))</f>
        <v>-0.29788557425730788</v>
      </c>
      <c r="AC484">
        <f>(-((1/(SQRT(2)))*(SIN(RADIANS(-45)))))</f>
        <v>0.49999999999999989</v>
      </c>
      <c r="AD484">
        <f>((1/(SQRT(2)))*(COS(RADIANS(Q484))))*(COS(RADIANS(-45)))</f>
        <v>-0.4015771216707868</v>
      </c>
      <c r="AE484">
        <f>(((1/(SQRT(2)))*(SIN(RADIANS(Q484))))*(COS(RADIANS(-45))))</f>
        <v>0.29788557425730794</v>
      </c>
    </row>
    <row r="485" spans="1:31">
      <c r="O485" t="s">
        <v>176</v>
      </c>
      <c r="R485" t="s">
        <v>176</v>
      </c>
    </row>
    <row r="486" spans="1:31">
      <c r="O486" s="21">
        <f>(COS(RADIANS(N484)))*((SIN(RADIANS(45)))*(COS(RADIANS(45))))-(SIN(RADIANS(135)))*(COS(RADIANS((135))))*($A$337*$F$337+$C$337*$D$337)-(2*((SIN(RADIANS(45)))^2))-(SIN(RADIANS(135)))^2*(SIN(RADIANS(N484)))*(($B$337*$E$337))-($C$337*$F$337)+(SIN(RADIANS(N484)))*(-(SIN(RADIANS(45))))*(COS(RADIANS(45)))-(SIN(RADIANS(135)))*(COS(RADIANS(135)))*($A$337*$E$337+$B$337*$D$337)-(SIN(RADIANS(45)))^2-(SIN(RADIANS(135)))^2*(SIN(RADIANS(N484)))*($B$337*$F$337+$C$337*$E$337)+(SIN(RADIANS(45)))^2-((SIN(RADIANS(135)))^2)*((COS(RADIANS(N484)))^2)*($B$337*$F$337+$C$337*$E$337)</f>
        <v>-1.1734735166737884</v>
      </c>
      <c r="R486">
        <f>(COS(RADIANS(Q484)))*((SIN(RADIANS(45)))*(COS(RADIANS(45))))-(SIN(RADIANS(135)))*(COS(RADIANS((135))))*($A$337*$F$337+$C$337*$D$337)-(2*((SIN(RADIANS(45)))^2))-(SIN(RADIANS(135)))^2*(SIN(RADIANS(Q484)))*(($B$337*$E$337))-($C$337*$F$337)+(SIN(RADIANS(Q484)))*(-(SIN(RADIANS(45))))*(COS(RADIANS(45)))-(SIN(RADIANS(135)))*(COS(RADIANS(135)))*($A$337*$E$337+$B$337*$D$337)-(SIN(RADIANS(45)))^2-(SIN(RADIANS(135)))^2*(SIN(RADIANS(Q484)))*($B$337*$F$337+$C$337*$E$337)+(SIN(RADIANS(45)))^2-((SIN(RADIANS(135)))^2)*((COS(RADIANS(Q484)))^2)*($B$337*$F$337+$C$337*$E$337)</f>
        <v>-1.5787200287637619</v>
      </c>
      <c r="AE486" s="21"/>
    </row>
    <row r="487" spans="1:31">
      <c r="A487" s="21"/>
      <c r="Q487" s="21"/>
    </row>
    <row r="488" spans="1:31">
      <c r="A488">
        <f>(1/(SQRT(2)))*(COS(RADIANS(45)))</f>
        <v>0.5</v>
      </c>
      <c r="B488">
        <f>((1/(SQRT(2)))*(COS(RADIANS(N488))))*(SIN(RADIANS(45)))</f>
        <v>-0.3315262825637072</v>
      </c>
      <c r="C488">
        <f t="shared" ref="C488" si="1006">((1/(SQRT(2)))*(SIN(RADIANS(N488))))*(SIN(RADIANS(45)))</f>
        <v>-0.37428641969685306</v>
      </c>
      <c r="D488">
        <f t="shared" ref="D488" si="1007">(-((1/(SQRT(2)))*(SIN(RADIANS(45)))))</f>
        <v>-0.49999999999999989</v>
      </c>
      <c r="E488">
        <f t="shared" ref="E488" si="1008">((1/(SQRT(2)))*(COS(RADIANS(N488))))*(COS(RADIANS(45)))</f>
        <v>-0.33152628256370725</v>
      </c>
      <c r="F488">
        <f t="shared" ref="F488" si="1009">(((1/(SQRT(2)))*(SIN(RADIANS(N488))))*(COS(RADIANS(45))))</f>
        <v>-0.37428641969685311</v>
      </c>
      <c r="G488">
        <f t="shared" ref="G488" si="1010">(1/(SQRT(2)))*(COS(RADIANS(-45)))</f>
        <v>0.5</v>
      </c>
      <c r="H488">
        <f t="shared" ref="H488" si="1011">((1/(SQRT(2)))*(COS(RADIANS(N488))))*(SIN(RADIANS(-45)))</f>
        <v>0.3315262825637072</v>
      </c>
      <c r="I488">
        <f t="shared" ref="I488" si="1012">((1/(SQRT(2)))*(SIN(RADIANS(N488))))*(SIN(RADIANS(-45)))</f>
        <v>0.37428641969685306</v>
      </c>
      <c r="J488">
        <f t="shared" ref="J488" si="1013">(-((1/(SQRT(2)))*(SIN(RADIANS(-45)))))</f>
        <v>0.49999999999999989</v>
      </c>
      <c r="K488">
        <f t="shared" ref="K488" si="1014">((1/(SQRT(2)))*(COS(RADIANS(N488))))*(COS(RADIANS(-45)))</f>
        <v>-0.33152628256370725</v>
      </c>
      <c r="L488">
        <f>(((1/(SQRT(2)))*(SIN(RADIANS(N488))))*(COS(RADIANS(-45))))</f>
        <v>-0.37428641969685311</v>
      </c>
      <c r="N488">
        <f>N484-(O484/O486)</f>
        <v>228.466903612289</v>
      </c>
      <c r="O488">
        <f>(DEGREES(ACOS(((-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*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)-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*(SQRT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-(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^2)))))/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))))/2</f>
        <v>0</v>
      </c>
      <c r="Q488">
        <f t="shared" ref="Q488" si="1015">Q484-(R484/R486)</f>
        <v>2699.1138615717177</v>
      </c>
      <c r="R488">
        <f>(DEGREES(ACOS(((-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*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*(SQRT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-(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^2)))))/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))))/2</f>
        <v>66.943706263570377</v>
      </c>
      <c r="T488">
        <f t="shared" ref="T488" si="1016">(1/(SQRT(2)))*(COS(RADIANS(45)))</f>
        <v>0.5</v>
      </c>
      <c r="U488">
        <f t="shared" ref="U488" si="1017">((1/(SQRT(2)))*(COS(RADIANS(Q488))))*(SIN(RADIANS(45)))</f>
        <v>-0.49994020164623448</v>
      </c>
      <c r="V488">
        <f t="shared" ref="V488" si="1018">((1/(SQRT(2)))*(SIN(RADIANS(Q488))))*(SIN(RADIANS(45)))</f>
        <v>7.7327083174200985E-3</v>
      </c>
      <c r="W488">
        <f t="shared" ref="W488" si="1019">(-((1/(SQRT(2)))*(SIN(RADIANS(45)))))</f>
        <v>-0.49999999999999989</v>
      </c>
      <c r="X488">
        <f t="shared" ref="X488" si="1020">((1/(SQRT(2)))*(COS(RADIANS(Q488))))*(COS(RADIANS(45)))</f>
        <v>-0.49994020164623454</v>
      </c>
      <c r="Y488">
        <f t="shared" ref="Y488" si="1021">(((1/(SQRT(2)))*(SIN(RADIANS(Q488))))*(COS(RADIANS(45))))</f>
        <v>7.7327083174201002E-3</v>
      </c>
      <c r="Z488">
        <f t="shared" ref="Z488" si="1022">(1/(SQRT(2)))*(COS(RADIANS(-45)))</f>
        <v>0.5</v>
      </c>
      <c r="AA488">
        <f t="shared" ref="AA488" si="1023">((1/(SQRT(2)))*(COS(RADIANS(Q488))))*(SIN(RADIANS(-45)))</f>
        <v>0.49994020164623448</v>
      </c>
      <c r="AB488">
        <f t="shared" ref="AB488" si="1024">((1/(SQRT(2)))*(SIN(RADIANS(Q488))))*(SIN(RADIANS(-45)))</f>
        <v>-7.7327083174200985E-3</v>
      </c>
      <c r="AC488">
        <f t="shared" ref="AC488" si="1025">(-((1/(SQRT(2)))*(SIN(RADIANS(-45)))))</f>
        <v>0.49999999999999989</v>
      </c>
      <c r="AD488">
        <f t="shared" ref="AD488" si="1026">((1/(SQRT(2)))*(COS(RADIANS(Q488))))*(COS(RADIANS(-45)))</f>
        <v>-0.49994020164623454</v>
      </c>
      <c r="AE488">
        <f t="shared" ref="AE488" si="1027">(((1/(SQRT(2)))*(SIN(RADIANS(Q488))))*(COS(RADIANS(-45))))</f>
        <v>7.7327083174201002E-3</v>
      </c>
    </row>
    <row r="489" spans="1:31">
      <c r="O489" t="s">
        <v>176</v>
      </c>
      <c r="R489" t="s">
        <v>176</v>
      </c>
    </row>
    <row r="490" spans="1:31">
      <c r="O490" s="21">
        <f>(COS(RADIANS(N488)))*((SIN(RADIANS(45)))*(COS(RADIANS(45))))-(SIN(RADIANS(135)))*(COS(RADIANS((135))))*($A$337*$F$337+$C$337*$D$337)-(2*((SIN(RADIANS(45)))^2))-(SIN(RADIANS(135)))^2*(SIN(RADIANS(N488)))*(($B$337*$E$337))-($C$337*$F$337)+(SIN(RADIANS(N488)))*(-(SIN(RADIANS(45))))*(COS(RADIANS(45)))-(SIN(RADIANS(135)))*(COS(RADIANS(135)))*($A$337*$E$337+$B$337*$D$337)-(SIN(RADIANS(45)))^2-(SIN(RADIANS(135)))^2*(SIN(RADIANS(N488)))*($B$337*$F$337+$C$337*$E$337)+(SIN(RADIANS(45)))^2-((SIN(RADIANS(135)))^2)*((COS(RADIANS(N488)))^2)*($B$337*$F$337+$C$337*$E$337)</f>
        <v>-1.1734735166737884</v>
      </c>
      <c r="R490">
        <f t="shared" ref="R490" si="1028">(COS(RADIANS(Q488)))*((SIN(RADIANS(45)))*(COS(RADIANS(45))))-(SIN(RADIANS(135)))*(COS(RADIANS((135))))*($A$337*$F$337+$C$337*$D$337)-(2*((SIN(RADIANS(45)))^2))-(SIN(RADIANS(135)))^2*(SIN(RADIANS(Q488)))*(($B$337*$E$337))-($C$337*$F$337)+(SIN(RADIANS(Q488)))*(-(SIN(RADIANS(45))))*(COS(RADIANS(45)))-(SIN(RADIANS(135)))*(COS(RADIANS(135)))*($A$337*$E$337+$B$337*$D$337)-(SIN(RADIANS(45)))^2-(SIN(RADIANS(135)))^2*(SIN(RADIANS(Q488)))*($B$337*$F$337+$C$337*$E$337)+(SIN(RADIANS(45)))^2-((SIN(RADIANS(135)))^2)*((COS(RADIANS(Q488)))^2)*($B$337*$F$337+$C$337*$E$337)</f>
        <v>-1.4608810190694823</v>
      </c>
      <c r="AE490" s="21"/>
    </row>
    <row r="491" spans="1:31">
      <c r="A491" s="21"/>
      <c r="Q491" s="21"/>
    </row>
    <row r="492" spans="1:31">
      <c r="A492">
        <f>(1/(SQRT(2)))*(COS(RADIANS(45)))</f>
        <v>0.5</v>
      </c>
      <c r="B492">
        <f>((1/(SQRT(2)))*(COS(RADIANS(N492))))*(SIN(RADIANS(45)))</f>
        <v>-0.3315262825637072</v>
      </c>
      <c r="C492">
        <f t="shared" ref="C492" si="1029">((1/(SQRT(2)))*(SIN(RADIANS(N492))))*(SIN(RADIANS(45)))</f>
        <v>-0.37428641969685306</v>
      </c>
      <c r="D492">
        <f t="shared" ref="D492" si="1030">(-((1/(SQRT(2)))*(SIN(RADIANS(45)))))</f>
        <v>-0.49999999999999989</v>
      </c>
      <c r="E492">
        <f t="shared" ref="E492" si="1031">((1/(SQRT(2)))*(COS(RADIANS(N492))))*(COS(RADIANS(45)))</f>
        <v>-0.33152628256370725</v>
      </c>
      <c r="F492">
        <f t="shared" ref="F492" si="1032">(((1/(SQRT(2)))*(SIN(RADIANS(N492))))*(COS(RADIANS(45))))</f>
        <v>-0.37428641969685311</v>
      </c>
      <c r="G492">
        <f t="shared" ref="G492" si="1033">(1/(SQRT(2)))*(COS(RADIANS(-45)))</f>
        <v>0.5</v>
      </c>
      <c r="H492">
        <f t="shared" ref="H492" si="1034">((1/(SQRT(2)))*(COS(RADIANS(N492))))*(SIN(RADIANS(-45)))</f>
        <v>0.3315262825637072</v>
      </c>
      <c r="I492">
        <f t="shared" ref="I492" si="1035">((1/(SQRT(2)))*(SIN(RADIANS(N492))))*(SIN(RADIANS(-45)))</f>
        <v>0.37428641969685306</v>
      </c>
      <c r="J492">
        <f t="shared" ref="J492" si="1036">(-((1/(SQRT(2)))*(SIN(RADIANS(-45)))))</f>
        <v>0.49999999999999989</v>
      </c>
      <c r="K492">
        <f t="shared" ref="K492" si="1037">((1/(SQRT(2)))*(COS(RADIANS(N492))))*(COS(RADIANS(-45)))</f>
        <v>-0.33152628256370725</v>
      </c>
      <c r="L492">
        <f>(((1/(SQRT(2)))*(SIN(RADIANS(N492))))*(COS(RADIANS(-45))))</f>
        <v>-0.37428641969685311</v>
      </c>
      <c r="N492" s="16">
        <f>N488-(O488/O490)</f>
        <v>228.466903612289</v>
      </c>
      <c r="O492" s="16">
        <f>(DEGREES(ACOS(((-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*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)-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*(SQRT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-(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^2)))))/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))))/2</f>
        <v>0</v>
      </c>
      <c r="Q492" s="16">
        <f t="shared" ref="Q492" si="1038">Q488-(R488/R490)</f>
        <v>2744.9380631252507</v>
      </c>
      <c r="R492" s="16">
        <f>(DEGREES(ACOS(((-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*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*(SQRT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-(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^2)))))/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))))/2</f>
        <v>87.692578777604197</v>
      </c>
      <c r="T492">
        <f t="shared" ref="T492" si="1039">(1/(SQRT(2)))*(COS(RADIANS(45)))</f>
        <v>0.5</v>
      </c>
      <c r="U492">
        <f t="shared" ref="U492" si="1040">((1/(SQRT(2)))*(COS(RADIANS(Q492))))*(SIN(RADIANS(45)))</f>
        <v>-0.35393537600479608</v>
      </c>
      <c r="V492">
        <f t="shared" ref="V492" si="1041">((1/(SQRT(2)))*(SIN(RADIANS(Q492))))*(SIN(RADIANS(45)))</f>
        <v>-0.35317099203125885</v>
      </c>
      <c r="W492">
        <f t="shared" ref="W492" si="1042">(-((1/(SQRT(2)))*(SIN(RADIANS(45)))))</f>
        <v>-0.49999999999999989</v>
      </c>
      <c r="X492">
        <f t="shared" ref="X492" si="1043">((1/(SQRT(2)))*(COS(RADIANS(Q492))))*(COS(RADIANS(45)))</f>
        <v>-0.35393537600479613</v>
      </c>
      <c r="Y492">
        <f t="shared" ref="Y492" si="1044">(((1/(SQRT(2)))*(SIN(RADIANS(Q492))))*(COS(RADIANS(45))))</f>
        <v>-0.3531709920312589</v>
      </c>
      <c r="Z492">
        <f t="shared" ref="Z492" si="1045">(1/(SQRT(2)))*(COS(RADIANS(-45)))</f>
        <v>0.5</v>
      </c>
      <c r="AA492">
        <f t="shared" ref="AA492" si="1046">((1/(SQRT(2)))*(COS(RADIANS(Q492))))*(SIN(RADIANS(-45)))</f>
        <v>0.35393537600479608</v>
      </c>
      <c r="AB492">
        <f t="shared" ref="AB492" si="1047">((1/(SQRT(2)))*(SIN(RADIANS(Q492))))*(SIN(RADIANS(-45)))</f>
        <v>0.35317099203125885</v>
      </c>
      <c r="AC492">
        <f t="shared" ref="AC492" si="1048">(-((1/(SQRT(2)))*(SIN(RADIANS(-45)))))</f>
        <v>0.49999999999999989</v>
      </c>
      <c r="AD492">
        <f t="shared" ref="AD492" si="1049">((1/(SQRT(2)))*(COS(RADIANS(Q492))))*(COS(RADIANS(-45)))</f>
        <v>-0.35393537600479613</v>
      </c>
      <c r="AE492">
        <f t="shared" ref="AE492" si="1050">(((1/(SQRT(2)))*(SIN(RADIANS(Q492))))*(COS(RADIANS(-45))))</f>
        <v>-0.3531709920312589</v>
      </c>
    </row>
    <row r="493" spans="1:31">
      <c r="O493" t="s">
        <v>176</v>
      </c>
      <c r="R493" t="s">
        <v>176</v>
      </c>
    </row>
    <row r="494" spans="1:31">
      <c r="O494" s="21">
        <f>(COS(RADIANS(N492)))*((SIN(RADIANS(45)))*(COS(RADIANS(45))))-(SIN(RADIANS(135)))*(COS(RADIANS((135))))*($A$337*$F$337+$C$337*$D$337)-(2*((SIN(RADIANS(45)))^2))-(SIN(RADIANS(135)))^2*(SIN(RADIANS(N492)))*(($B$337*$E$337))-($C$337*$F$337)+(SIN(RADIANS(N492)))*(-(SIN(RADIANS(45))))*(COS(RADIANS(45)))-(SIN(RADIANS(135)))*(COS(RADIANS(135)))*($A$337*$E$337+$B$337*$D$337)-(SIN(RADIANS(45)))^2-(SIN(RADIANS(135)))^2*(SIN(RADIANS(N492)))*($B$337*$F$337+$C$337*$E$337)+(SIN(RADIANS(45)))^2-((SIN(RADIANS(135)))^2)*((COS(RADIANS(N492)))^2)*($B$337*$F$337+$C$337*$E$337)</f>
        <v>-1.1734735166737884</v>
      </c>
      <c r="R494">
        <f t="shared" ref="R494" si="1051">(COS(RADIANS(Q492)))*((SIN(RADIANS(45)))*(COS(RADIANS(45))))-(SIN(RADIANS(135)))*(COS(RADIANS((135))))*($A$337*$F$337+$C$337*$D$337)-(2*((SIN(RADIANS(45)))^2))-(SIN(RADIANS(135)))^2*(SIN(RADIANS(Q492)))*(($B$337*$E$337))-($C$337*$F$337)+(SIN(RADIANS(Q492)))*(-(SIN(RADIANS(45))))*(COS(RADIANS(45)))-(SIN(RADIANS(135)))*(COS(RADIANS(135)))*($A$337*$E$337+$B$337*$D$337)-(SIN(RADIANS(45)))^2-(SIN(RADIANS(135)))^2*(SIN(RADIANS(Q492)))*($B$337*$F$337+$C$337*$E$337)+(SIN(RADIANS(45)))^2-((SIN(RADIANS(135)))^2)*((COS(RADIANS(Q492)))^2)*($B$337*$F$337+$C$337*$E$337)</f>
        <v>-1.1975433836999245</v>
      </c>
      <c r="AE494" s="21"/>
    </row>
    <row r="495" spans="1:31">
      <c r="A495" s="21"/>
      <c r="Q495" s="21"/>
    </row>
    <row r="496" spans="1:31">
      <c r="A496">
        <f>(1/(SQRT(2)))*(COS(RADIANS(45)))</f>
        <v>0.5</v>
      </c>
      <c r="B496">
        <f>((1/(SQRT(2)))*(COS(RADIANS(N496))))*(SIN(RADIANS(45)))</f>
        <v>-0.3315262825637072</v>
      </c>
      <c r="C496">
        <f t="shared" ref="C496" si="1052">((1/(SQRT(2)))*(SIN(RADIANS(N496))))*(SIN(RADIANS(45)))</f>
        <v>-0.37428641969685306</v>
      </c>
      <c r="D496">
        <f t="shared" ref="D496" si="1053">(-((1/(SQRT(2)))*(SIN(RADIANS(45)))))</f>
        <v>-0.49999999999999989</v>
      </c>
      <c r="E496">
        <f t="shared" ref="E496" si="1054">((1/(SQRT(2)))*(COS(RADIANS(N496))))*(COS(RADIANS(45)))</f>
        <v>-0.33152628256370725</v>
      </c>
      <c r="F496">
        <f t="shared" ref="F496" si="1055">(((1/(SQRT(2)))*(SIN(RADIANS(N496))))*(COS(RADIANS(45))))</f>
        <v>-0.37428641969685311</v>
      </c>
      <c r="G496">
        <f t="shared" ref="G496" si="1056">(1/(SQRT(2)))*(COS(RADIANS(-45)))</f>
        <v>0.5</v>
      </c>
      <c r="H496">
        <f t="shared" ref="H496" si="1057">((1/(SQRT(2)))*(COS(RADIANS(N496))))*(SIN(RADIANS(-45)))</f>
        <v>0.3315262825637072</v>
      </c>
      <c r="I496">
        <f t="shared" ref="I496" si="1058">((1/(SQRT(2)))*(SIN(RADIANS(N496))))*(SIN(RADIANS(-45)))</f>
        <v>0.37428641969685306</v>
      </c>
      <c r="J496">
        <f t="shared" ref="J496" si="1059">(-((1/(SQRT(2)))*(SIN(RADIANS(-45)))))</f>
        <v>0.49999999999999989</v>
      </c>
      <c r="K496">
        <f t="shared" ref="K496" si="1060">((1/(SQRT(2)))*(COS(RADIANS(N496))))*(COS(RADIANS(-45)))</f>
        <v>-0.33152628256370725</v>
      </c>
      <c r="L496">
        <f>(((1/(SQRT(2)))*(SIN(RADIANS(N496))))*(COS(RADIANS(-45))))</f>
        <v>-0.37428641969685311</v>
      </c>
      <c r="N496">
        <f>N492-(O492/O494)</f>
        <v>228.466903612289</v>
      </c>
      <c r="O496">
        <f>(DEGREES(ACOS(((-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*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)-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*(SQRT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-(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^2)))))/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))))/2</f>
        <v>0</v>
      </c>
      <c r="Q496">
        <f t="shared" ref="Q496" si="1061">Q492-(R492/R494)</f>
        <v>2818.1651210934301</v>
      </c>
      <c r="R496">
        <f>(DEGREES(ACOS(((-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*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*(SQRT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-(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^2)))))/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))))/2</f>
        <v>53.637053015910716</v>
      </c>
      <c r="T496">
        <f t="shared" ref="T496" si="1062">(1/(SQRT(2)))*(COS(RADIANS(45)))</f>
        <v>0.5</v>
      </c>
      <c r="U496">
        <f t="shared" ref="U496" si="1063">((1/(SQRT(2)))*(COS(RADIANS(Q496))))*(SIN(RADIANS(45)))</f>
        <v>0.236007091158393</v>
      </c>
      <c r="V496">
        <f t="shared" ref="V496" si="1064">((1/(SQRT(2)))*(SIN(RADIANS(Q496))))*(SIN(RADIANS(45)))</f>
        <v>-0.44079547743024072</v>
      </c>
      <c r="W496">
        <f t="shared" ref="W496" si="1065">(-((1/(SQRT(2)))*(SIN(RADIANS(45)))))</f>
        <v>-0.49999999999999989</v>
      </c>
      <c r="X496">
        <f t="shared" ref="X496" si="1066">((1/(SQRT(2)))*(COS(RADIANS(Q496))))*(COS(RADIANS(45)))</f>
        <v>0.23600709115839302</v>
      </c>
      <c r="Y496">
        <f t="shared" ref="Y496" si="1067">(((1/(SQRT(2)))*(SIN(RADIANS(Q496))))*(COS(RADIANS(45))))</f>
        <v>-0.44079547743024083</v>
      </c>
      <c r="Z496">
        <f t="shared" ref="Z496" si="1068">(1/(SQRT(2)))*(COS(RADIANS(-45)))</f>
        <v>0.5</v>
      </c>
      <c r="AA496">
        <f t="shared" ref="AA496" si="1069">((1/(SQRT(2)))*(COS(RADIANS(Q496))))*(SIN(RADIANS(-45)))</f>
        <v>-0.236007091158393</v>
      </c>
      <c r="AB496">
        <f t="shared" ref="AB496" si="1070">((1/(SQRT(2)))*(SIN(RADIANS(Q496))))*(SIN(RADIANS(-45)))</f>
        <v>0.44079547743024072</v>
      </c>
      <c r="AC496">
        <f t="shared" ref="AC496" si="1071">(-((1/(SQRT(2)))*(SIN(RADIANS(-45)))))</f>
        <v>0.49999999999999989</v>
      </c>
      <c r="AD496">
        <f t="shared" ref="AD496" si="1072">((1/(SQRT(2)))*(COS(RADIANS(Q496))))*(COS(RADIANS(-45)))</f>
        <v>0.23600709115839302</v>
      </c>
      <c r="AE496">
        <f t="shared" ref="AE496" si="1073">(((1/(SQRT(2)))*(SIN(RADIANS(Q496))))*(COS(RADIANS(-45))))</f>
        <v>-0.44079547743024083</v>
      </c>
    </row>
    <row r="497" spans="1:31">
      <c r="O497" t="s">
        <v>176</v>
      </c>
      <c r="R497" t="s">
        <v>176</v>
      </c>
    </row>
    <row r="498" spans="1:31">
      <c r="O498" s="21">
        <f>(COS(RADIANS(N496)))*((SIN(RADIANS(45)))*(COS(RADIANS(45))))-(SIN(RADIANS(135)))*(COS(RADIANS((135))))*($A$337*$F$337+$C$337*$D$337)-(2*((SIN(RADIANS(45)))^2))-(SIN(RADIANS(135)))^2*(SIN(RADIANS(N496)))*(($B$337*$E$337))-($C$337*$F$337)+(SIN(RADIANS(N496)))*(-(SIN(RADIANS(45))))*(COS(RADIANS(45)))-(SIN(RADIANS(135)))*(COS(RADIANS(135)))*($A$337*$E$337+$B$337*$D$337)-(SIN(RADIANS(45)))^2-(SIN(RADIANS(135)))^2*(SIN(RADIANS(N496)))*($B$337*$F$337+$C$337*$E$337)+(SIN(RADIANS(45)))^2-((SIN(RADIANS(135)))^2)*((COS(RADIANS(N496)))^2)*($B$337*$F$337+$C$337*$E$337)</f>
        <v>-1.1734735166737884</v>
      </c>
      <c r="R498">
        <f t="shared" ref="R498" si="1074">(COS(RADIANS(Q496)))*((SIN(RADIANS(45)))*(COS(RADIANS(45))))-(SIN(RADIANS(135)))*(COS(RADIANS((135))))*($A$337*$F$337+$C$337*$D$337)-(2*((SIN(RADIANS(45)))^2))-(SIN(RADIANS(135)))^2*(SIN(RADIANS(Q496)))*(($B$337*$E$337))-($C$337*$F$337)+(SIN(RADIANS(Q496)))*(-(SIN(RADIANS(45))))*(COS(RADIANS(45)))-(SIN(RADIANS(135)))*(COS(RADIANS(135)))*($A$337*$E$337+$B$337*$D$337)-(SIN(RADIANS(45)))^2-(SIN(RADIANS(135)))^2*(SIN(RADIANS(Q496)))*($B$337*$F$337+$C$337*$E$337)+(SIN(RADIANS(45)))^2-((SIN(RADIANS(135)))^2)*((COS(RADIANS(Q496)))^2)*($B$337*$F$337+$C$337*$E$337)</f>
        <v>-0.60446883032376042</v>
      </c>
      <c r="AE498" s="21"/>
    </row>
    <row r="499" spans="1:31">
      <c r="A499" s="21"/>
      <c r="Q499" s="21"/>
    </row>
    <row r="500" spans="1:31">
      <c r="A500">
        <f>(1/(SQRT(2)))*(COS(RADIANS(45)))</f>
        <v>0.5</v>
      </c>
      <c r="B500">
        <f>((1/(SQRT(2)))*(COS(RADIANS(N500))))*(SIN(RADIANS(45)))</f>
        <v>-0.3315262825637072</v>
      </c>
      <c r="C500">
        <f t="shared" ref="C500" si="1075">((1/(SQRT(2)))*(SIN(RADIANS(N500))))*(SIN(RADIANS(45)))</f>
        <v>-0.37428641969685306</v>
      </c>
      <c r="D500">
        <f t="shared" ref="D500" si="1076">(-((1/(SQRT(2)))*(SIN(RADIANS(45)))))</f>
        <v>-0.49999999999999989</v>
      </c>
      <c r="E500">
        <f t="shared" ref="E500" si="1077">((1/(SQRT(2)))*(COS(RADIANS(N500))))*(COS(RADIANS(45)))</f>
        <v>-0.33152628256370725</v>
      </c>
      <c r="F500">
        <f t="shared" ref="F500" si="1078">(((1/(SQRT(2)))*(SIN(RADIANS(N500))))*(COS(RADIANS(45))))</f>
        <v>-0.37428641969685311</v>
      </c>
      <c r="G500">
        <f t="shared" ref="G500" si="1079">(1/(SQRT(2)))*(COS(RADIANS(-45)))</f>
        <v>0.5</v>
      </c>
      <c r="H500">
        <f t="shared" ref="H500" si="1080">((1/(SQRT(2)))*(COS(RADIANS(N500))))*(SIN(RADIANS(-45)))</f>
        <v>0.3315262825637072</v>
      </c>
      <c r="I500">
        <f t="shared" ref="I500" si="1081">((1/(SQRT(2)))*(SIN(RADIANS(N500))))*(SIN(RADIANS(-45)))</f>
        <v>0.37428641969685306</v>
      </c>
      <c r="J500">
        <f t="shared" ref="J500" si="1082">(-((1/(SQRT(2)))*(SIN(RADIANS(-45)))))</f>
        <v>0.49999999999999989</v>
      </c>
      <c r="K500">
        <f t="shared" ref="K500" si="1083">((1/(SQRT(2)))*(COS(RADIANS(N500))))*(COS(RADIANS(-45)))</f>
        <v>-0.33152628256370725</v>
      </c>
      <c r="L500">
        <f>(((1/(SQRT(2)))*(SIN(RADIANS(N500))))*(COS(RADIANS(-45))))</f>
        <v>-0.37428641969685311</v>
      </c>
      <c r="N500">
        <f>N496-(O496/O498)</f>
        <v>228.466903612289</v>
      </c>
      <c r="O500">
        <f>(DEGREES(ACOS(((-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*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)-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*(SQRT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-(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^2)))))/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))))/2</f>
        <v>0</v>
      </c>
      <c r="Q500">
        <f>Q496-(R496/R498)</f>
        <v>2906.8993127095341</v>
      </c>
      <c r="R500">
        <f>(DEGREES(ACOS(((-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*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*(SQRT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-(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^2)))))/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))))/2</f>
        <v>78.025172502806313</v>
      </c>
      <c r="T500">
        <f>(1/(SQRT(2)))*(COS(RADIANS(45)))</f>
        <v>0.5</v>
      </c>
      <c r="U500">
        <f>((1/(SQRT(2)))*(COS(RADIANS(Q500))))*(SIN(RADIANS(45)))</f>
        <v>0.44590147835663069</v>
      </c>
      <c r="V500">
        <f>((1/(SQRT(2)))*(SIN(RADIANS(Q500))))*(SIN(RADIANS(45)))</f>
        <v>0.22621200586920914</v>
      </c>
      <c r="W500">
        <f>(-((1/(SQRT(2)))*(SIN(RADIANS(45)))))</f>
        <v>-0.49999999999999989</v>
      </c>
      <c r="X500">
        <f>((1/(SQRT(2)))*(COS(RADIANS(Q500))))*(COS(RADIANS(45)))</f>
        <v>0.44590147835663074</v>
      </c>
      <c r="Y500">
        <f>(((1/(SQRT(2)))*(SIN(RADIANS(Q500))))*(COS(RADIANS(45))))</f>
        <v>0.22621200586920917</v>
      </c>
      <c r="Z500">
        <f t="shared" ref="Z500" si="1084">(1/(SQRT(2)))*(COS(RADIANS(-45)))</f>
        <v>0.5</v>
      </c>
      <c r="AA500">
        <f>((1/(SQRT(2)))*(COS(RADIANS(Q500))))*(SIN(RADIANS(-45)))</f>
        <v>-0.44590147835663069</v>
      </c>
      <c r="AB500">
        <f>((1/(SQRT(2)))*(SIN(RADIANS(Q500))))*(SIN(RADIANS(-45)))</f>
        <v>-0.22621200586920914</v>
      </c>
      <c r="AC500">
        <f>(-((1/(SQRT(2)))*(SIN(RADIANS(-45)))))</f>
        <v>0.49999999999999989</v>
      </c>
      <c r="AD500">
        <f>((1/(SQRT(2)))*(COS(RADIANS(Q500))))*(COS(RADIANS(-45)))</f>
        <v>0.44590147835663074</v>
      </c>
      <c r="AE500">
        <f>(((1/(SQRT(2)))*(SIN(RADIANS(Q500))))*(COS(RADIANS(-45))))</f>
        <v>0.22621200586920917</v>
      </c>
    </row>
    <row r="501" spans="1:31">
      <c r="O501" t="s">
        <v>176</v>
      </c>
      <c r="R501" t="s">
        <v>176</v>
      </c>
    </row>
    <row r="502" spans="1:31">
      <c r="O502" s="21">
        <f>(COS(RADIANS(N500)))*((SIN(RADIANS(45)))*(COS(RADIANS(45))))-(SIN(RADIANS(135)))*(COS(RADIANS((135))))*($A$337*$F$337+$C$337*$D$337)-(2*((SIN(RADIANS(45)))^2))-(SIN(RADIANS(135)))^2*(SIN(RADIANS(N500)))*(($B$337*$E$337))-($C$337*$F$337)+(SIN(RADIANS(N500)))*(-(SIN(RADIANS(45))))*(COS(RADIANS(45)))-(SIN(RADIANS(135)))*(COS(RADIANS(135)))*($A$337*$E$337+$B$337*$D$337)-(SIN(RADIANS(45)))^2-(SIN(RADIANS(135)))^2*(SIN(RADIANS(N500)))*($B$337*$F$337+$C$337*$E$337)+(SIN(RADIANS(45)))^2-((SIN(RADIANS(135)))^2)*((COS(RADIANS(N500)))^2)*($B$337*$F$337+$C$337*$E$337)</f>
        <v>-1.1734735166737884</v>
      </c>
      <c r="R502">
        <f>(COS(RADIANS(Q500)))*((SIN(RADIANS(45)))*(COS(RADIANS(45))))-(SIN(RADIANS(135)))*(COS(RADIANS((135))))*($A$337*$F$337+$C$337*$D$337)-(2*((SIN(RADIANS(45)))^2))-(SIN(RADIANS(135)))^2*(SIN(RADIANS(Q500)))*(($B$337*$E$337))-($C$337*$F$337)+(SIN(RADIANS(Q500)))*(-(SIN(RADIANS(45))))*(COS(RADIANS(45)))-(SIN(RADIANS(135)))*(COS(RADIANS(135)))*($A$337*$E$337+$B$337*$D$337)-(SIN(RADIANS(45)))^2-(SIN(RADIANS(135)))^2*(SIN(RADIANS(Q500)))*($B$337*$F$337+$C$337*$E$337)+(SIN(RADIANS(45)))^2-((SIN(RADIANS(135)))^2)*((COS(RADIANS(Q500)))^2)*($B$337*$F$337+$C$337*$E$337)</f>
        <v>-0.66773279628292737</v>
      </c>
      <c r="AE502" s="21"/>
    </row>
    <row r="503" spans="1:31">
      <c r="A503" s="21"/>
      <c r="Q503" s="21"/>
    </row>
    <row r="504" spans="1:31">
      <c r="A504">
        <f>(1/(SQRT(2)))*(COS(RADIANS(45)))</f>
        <v>0.5</v>
      </c>
      <c r="B504">
        <f>((1/(SQRT(2)))*(COS(RADIANS(N504))))*(SIN(RADIANS(45)))</f>
        <v>-0.3315262825637072</v>
      </c>
      <c r="C504">
        <f t="shared" ref="C504" si="1085">((1/(SQRT(2)))*(SIN(RADIANS(N504))))*(SIN(RADIANS(45)))</f>
        <v>-0.37428641969685306</v>
      </c>
      <c r="D504">
        <f t="shared" ref="D504" si="1086">(-((1/(SQRT(2)))*(SIN(RADIANS(45)))))</f>
        <v>-0.49999999999999989</v>
      </c>
      <c r="E504">
        <f t="shared" ref="E504" si="1087">((1/(SQRT(2)))*(COS(RADIANS(N504))))*(COS(RADIANS(45)))</f>
        <v>-0.33152628256370725</v>
      </c>
      <c r="F504">
        <f t="shared" ref="F504" si="1088">(((1/(SQRT(2)))*(SIN(RADIANS(N504))))*(COS(RADIANS(45))))</f>
        <v>-0.37428641969685311</v>
      </c>
      <c r="G504">
        <f t="shared" ref="G504" si="1089">(1/(SQRT(2)))*(COS(RADIANS(-45)))</f>
        <v>0.5</v>
      </c>
      <c r="H504">
        <f t="shared" ref="H504" si="1090">((1/(SQRT(2)))*(COS(RADIANS(N504))))*(SIN(RADIANS(-45)))</f>
        <v>0.3315262825637072</v>
      </c>
      <c r="I504">
        <f t="shared" ref="I504" si="1091">((1/(SQRT(2)))*(SIN(RADIANS(N504))))*(SIN(RADIANS(-45)))</f>
        <v>0.37428641969685306</v>
      </c>
      <c r="J504">
        <f t="shared" ref="J504" si="1092">(-((1/(SQRT(2)))*(SIN(RADIANS(-45)))))</f>
        <v>0.49999999999999989</v>
      </c>
      <c r="K504">
        <f t="shared" ref="K504" si="1093">((1/(SQRT(2)))*(COS(RADIANS(N504))))*(COS(RADIANS(-45)))</f>
        <v>-0.33152628256370725</v>
      </c>
      <c r="L504">
        <f>(((1/(SQRT(2)))*(SIN(RADIANS(N504))))*(COS(RADIANS(-45))))</f>
        <v>-0.37428641969685311</v>
      </c>
      <c r="N504">
        <f>N500-(O500/O502)</f>
        <v>228.466903612289</v>
      </c>
      <c r="O504">
        <f>(DEGREES(ACOS(((-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*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)-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*(SQRT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-(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^2)))))/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))))/2</f>
        <v>0</v>
      </c>
      <c r="Q504">
        <f>Q500-(R500/R502)</f>
        <v>3023.7502041696353</v>
      </c>
      <c r="R504">
        <f>(DEGREES(ACOS(((-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*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*(SQRT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-(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^2)))))/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))))/2</f>
        <v>56.398409219617953</v>
      </c>
      <c r="T504">
        <f>(1/(SQRT(2)))*(COS(RADIANS(45)))</f>
        <v>0.5</v>
      </c>
      <c r="U504">
        <f>((1/(SQRT(2)))*(COS(RADIANS(Q504))))*(SIN(RADIANS(45)))</f>
        <v>-0.4032233556771519</v>
      </c>
      <c r="V504">
        <f>((1/(SQRT(2)))*(SIN(RADIANS(Q504))))*(SIN(RADIANS(45)))</f>
        <v>0.29565338732451046</v>
      </c>
      <c r="W504">
        <f>(-((1/(SQRT(2)))*(SIN(RADIANS(45)))))</f>
        <v>-0.49999999999999989</v>
      </c>
      <c r="X504">
        <f>((1/(SQRT(2)))*(COS(RADIANS(Q504))))*(COS(RADIANS(45)))</f>
        <v>-0.40322335567715195</v>
      </c>
      <c r="Y504">
        <f>(((1/(SQRT(2)))*(SIN(RADIANS(Q504))))*(COS(RADIANS(45))))</f>
        <v>0.29565338732451052</v>
      </c>
      <c r="Z504">
        <f t="shared" ref="Z504" si="1094">(1/(SQRT(2)))*(COS(RADIANS(-45)))</f>
        <v>0.5</v>
      </c>
      <c r="AA504">
        <f>((1/(SQRT(2)))*(COS(RADIANS(Q504))))*(SIN(RADIANS(-45)))</f>
        <v>0.4032233556771519</v>
      </c>
      <c r="AB504">
        <f>((1/(SQRT(2)))*(SIN(RADIANS(Q504))))*(SIN(RADIANS(-45)))</f>
        <v>-0.29565338732451046</v>
      </c>
      <c r="AC504">
        <f>(-((1/(SQRT(2)))*(SIN(RADIANS(-45)))))</f>
        <v>0.49999999999999989</v>
      </c>
      <c r="AD504">
        <f>((1/(SQRT(2)))*(COS(RADIANS(Q504))))*(COS(RADIANS(-45)))</f>
        <v>-0.40322335567715195</v>
      </c>
      <c r="AE504">
        <f>(((1/(SQRT(2)))*(SIN(RADIANS(Q504))))*(COS(RADIANS(-45))))</f>
        <v>0.29565338732451052</v>
      </c>
    </row>
    <row r="505" spans="1:31">
      <c r="O505" t="s">
        <v>176</v>
      </c>
      <c r="R505" t="s">
        <v>176</v>
      </c>
    </row>
    <row r="506" spans="1:31">
      <c r="O506" s="21">
        <f>(COS(RADIANS(N504)))*((SIN(RADIANS(45)))*(COS(RADIANS(45))))-(SIN(RADIANS(135)))*(COS(RADIANS((135))))*($A$337*$F$337+$C$337*$D$337)-(2*((SIN(RADIANS(45)))^2))-(SIN(RADIANS(135)))^2*(SIN(RADIANS(N504)))*(($B$337*$E$337))-($C$337*$F$337)+(SIN(RADIANS(N504)))*(-(SIN(RADIANS(45))))*(COS(RADIANS(45)))-(SIN(RADIANS(135)))*(COS(RADIANS(135)))*($A$337*$E$337+$B$337*$D$337)-(SIN(RADIANS(45)))^2-(SIN(RADIANS(135)))^2*(SIN(RADIANS(N504)))*($B$337*$F$337+$C$337*$E$337)+(SIN(RADIANS(45)))^2-((SIN(RADIANS(135)))^2)*((COS(RADIANS(N504)))^2)*($B$337*$F$337+$C$337*$E$337)</f>
        <v>-1.1734735166737884</v>
      </c>
      <c r="R506">
        <f>(COS(RADIANS(Q504)))*((SIN(RADIANS(45)))*(COS(RADIANS(45))))-(SIN(RADIANS(135)))*(COS(RADIANS((135))))*($A$337*$F$337+$C$337*$D$337)-(2*((SIN(RADIANS(45)))^2))-(SIN(RADIANS(135)))^2*(SIN(RADIANS(Q504)))*(($B$337*$E$337))-($C$337*$F$337)+(SIN(RADIANS(Q504)))*(-(SIN(RADIANS(45))))*(COS(RADIANS(45)))-(SIN(RADIANS(135)))*(COS(RADIANS(135)))*($A$337*$E$337+$B$337*$D$337)-(SIN(RADIANS(45)))^2-(SIN(RADIANS(135)))^2*(SIN(RADIANS(Q504)))*($B$337*$F$337+$C$337*$E$337)+(SIN(RADIANS(45)))^2-((SIN(RADIANS(135)))^2)*((COS(RADIANS(Q504)))^2)*($B$337*$F$337+$C$337*$E$337)</f>
        <v>-1.5782883621042065</v>
      </c>
      <c r="AE506" s="21"/>
    </row>
    <row r="507" spans="1:31">
      <c r="A507" s="21"/>
      <c r="Q507" s="21"/>
    </row>
    <row r="508" spans="1:31">
      <c r="A508">
        <f>(1/(SQRT(2)))*(COS(RADIANS(45)))</f>
        <v>0.5</v>
      </c>
      <c r="B508">
        <f>((1/(SQRT(2)))*(COS(RADIANS(N508))))*(SIN(RADIANS(45)))</f>
        <v>-0.3315262825637072</v>
      </c>
      <c r="C508">
        <f t="shared" ref="C508" si="1095">((1/(SQRT(2)))*(SIN(RADIANS(N508))))*(SIN(RADIANS(45)))</f>
        <v>-0.37428641969685306</v>
      </c>
      <c r="D508">
        <f t="shared" ref="D508" si="1096">(-((1/(SQRT(2)))*(SIN(RADIANS(45)))))</f>
        <v>-0.49999999999999989</v>
      </c>
      <c r="E508">
        <f t="shared" ref="E508" si="1097">((1/(SQRT(2)))*(COS(RADIANS(N508))))*(COS(RADIANS(45)))</f>
        <v>-0.33152628256370725</v>
      </c>
      <c r="F508">
        <f t="shared" ref="F508" si="1098">(((1/(SQRT(2)))*(SIN(RADIANS(N508))))*(COS(RADIANS(45))))</f>
        <v>-0.37428641969685311</v>
      </c>
      <c r="G508">
        <f t="shared" ref="G508" si="1099">(1/(SQRT(2)))*(COS(RADIANS(-45)))</f>
        <v>0.5</v>
      </c>
      <c r="H508">
        <f t="shared" ref="H508" si="1100">((1/(SQRT(2)))*(COS(RADIANS(N508))))*(SIN(RADIANS(-45)))</f>
        <v>0.3315262825637072</v>
      </c>
      <c r="I508">
        <f t="shared" ref="I508" si="1101">((1/(SQRT(2)))*(SIN(RADIANS(N508))))*(SIN(RADIANS(-45)))</f>
        <v>0.37428641969685306</v>
      </c>
      <c r="J508">
        <f t="shared" ref="J508" si="1102">(-((1/(SQRT(2)))*(SIN(RADIANS(-45)))))</f>
        <v>0.49999999999999989</v>
      </c>
      <c r="K508">
        <f t="shared" ref="K508" si="1103">((1/(SQRT(2)))*(COS(RADIANS(N508))))*(COS(RADIANS(-45)))</f>
        <v>-0.33152628256370725</v>
      </c>
      <c r="L508">
        <f>(((1/(SQRT(2)))*(SIN(RADIANS(N508))))*(COS(RADIANS(-45))))</f>
        <v>-0.37428641969685311</v>
      </c>
      <c r="N508">
        <f>N504-(O504/O506)</f>
        <v>228.466903612289</v>
      </c>
      <c r="O508">
        <f>(DEGREES(ACOS(((-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*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)-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*(SQRT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-(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^2)))))/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))))/2</f>
        <v>0</v>
      </c>
      <c r="Q508">
        <f t="shared" ref="Q508" si="1104">Q504-(R504/R506)</f>
        <v>3059.484110959917</v>
      </c>
      <c r="R508">
        <f>(DEGREES(ACOS(((-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*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*(SQRT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-(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^2)))))/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))))/2</f>
        <v>67.076139096129779</v>
      </c>
      <c r="T508">
        <f t="shared" ref="T508" si="1105">(1/(SQRT(2)))*(COS(RADIANS(45)))</f>
        <v>0.5</v>
      </c>
      <c r="U508">
        <f t="shared" ref="U508" si="1106">((1/(SQRT(2)))*(COS(RADIANS(Q508))))*(SIN(RADIANS(45)))</f>
        <v>-0.49997973230254311</v>
      </c>
      <c r="V508">
        <f t="shared" ref="V508" si="1107">((1/(SQRT(2)))*(SIN(RADIANS(Q508))))*(SIN(RADIANS(45)))</f>
        <v>4.5019203321767943E-3</v>
      </c>
      <c r="W508">
        <f t="shared" ref="W508" si="1108">(-((1/(SQRT(2)))*(SIN(RADIANS(45)))))</f>
        <v>-0.49999999999999989</v>
      </c>
      <c r="X508">
        <f t="shared" ref="X508" si="1109">((1/(SQRT(2)))*(COS(RADIANS(Q508))))*(COS(RADIANS(45)))</f>
        <v>-0.49997973230254317</v>
      </c>
      <c r="Y508">
        <f t="shared" ref="Y508" si="1110">(((1/(SQRT(2)))*(SIN(RADIANS(Q508))))*(COS(RADIANS(45))))</f>
        <v>4.5019203321767952E-3</v>
      </c>
      <c r="Z508">
        <f t="shared" ref="Z508" si="1111">(1/(SQRT(2)))*(COS(RADIANS(-45)))</f>
        <v>0.5</v>
      </c>
      <c r="AA508">
        <f t="shared" ref="AA508" si="1112">((1/(SQRT(2)))*(COS(RADIANS(Q508))))*(SIN(RADIANS(-45)))</f>
        <v>0.49997973230254311</v>
      </c>
      <c r="AB508">
        <f t="shared" ref="AB508" si="1113">((1/(SQRT(2)))*(SIN(RADIANS(Q508))))*(SIN(RADIANS(-45)))</f>
        <v>-4.5019203321767943E-3</v>
      </c>
      <c r="AC508">
        <f t="shared" ref="AC508" si="1114">(-((1/(SQRT(2)))*(SIN(RADIANS(-45)))))</f>
        <v>0.49999999999999989</v>
      </c>
      <c r="AD508">
        <f t="shared" ref="AD508" si="1115">((1/(SQRT(2)))*(COS(RADIANS(Q508))))*(COS(RADIANS(-45)))</f>
        <v>-0.49997973230254317</v>
      </c>
      <c r="AE508">
        <f t="shared" ref="AE508" si="1116">(((1/(SQRT(2)))*(SIN(RADIANS(Q508))))*(COS(RADIANS(-45))))</f>
        <v>4.5019203321767952E-3</v>
      </c>
    </row>
    <row r="509" spans="1:31">
      <c r="O509" t="s">
        <v>176</v>
      </c>
      <c r="R509" t="s">
        <v>176</v>
      </c>
    </row>
    <row r="510" spans="1:31">
      <c r="O510" s="21">
        <f>(COS(RADIANS(N508)))*((SIN(RADIANS(45)))*(COS(RADIANS(45))))-(SIN(RADIANS(135)))*(COS(RADIANS((135))))*($A$337*$F$337+$C$337*$D$337)-(2*((SIN(RADIANS(45)))^2))-(SIN(RADIANS(135)))^2*(SIN(RADIANS(N508)))*(($B$337*$E$337))-($C$337*$F$337)+(SIN(RADIANS(N508)))*(-(SIN(RADIANS(45))))*(COS(RADIANS(45)))-(SIN(RADIANS(135)))*(COS(RADIANS(135)))*($A$337*$E$337+$B$337*$D$337)-(SIN(RADIANS(45)))^2-(SIN(RADIANS(135)))^2*(SIN(RADIANS(N508)))*($B$337*$F$337+$C$337*$E$337)+(SIN(RADIANS(45)))^2-((SIN(RADIANS(135)))^2)*((COS(RADIANS(N508)))^2)*($B$337*$F$337+$C$337*$E$337)</f>
        <v>-1.1734735166737884</v>
      </c>
      <c r="R510">
        <f t="shared" ref="R510" si="1117">(COS(RADIANS(Q508)))*((SIN(RADIANS(45)))*(COS(RADIANS(45))))-(SIN(RADIANS(135)))*(COS(RADIANS((135))))*($A$337*$F$337+$C$337*$D$337)-(2*((SIN(RADIANS(45)))^2))-(SIN(RADIANS(135)))^2*(SIN(RADIANS(Q508)))*(($B$337*$E$337))-($C$337*$F$337)+(SIN(RADIANS(Q508)))*(-(SIN(RADIANS(45))))*(COS(RADIANS(45)))-(SIN(RADIANS(135)))*(COS(RADIANS(135)))*($A$337*$E$337+$B$337*$D$337)-(SIN(RADIANS(45)))^2-(SIN(RADIANS(135)))^2*(SIN(RADIANS(Q508)))*($B$337*$F$337+$C$337*$E$337)+(SIN(RADIANS(45)))^2-((SIN(RADIANS(135)))^2)*((COS(RADIANS(Q508)))^2)*($B$337*$F$337+$C$337*$E$337)</f>
        <v>-1.4591246909134892</v>
      </c>
      <c r="AE510" s="21"/>
    </row>
    <row r="511" spans="1:31">
      <c r="A511" s="21"/>
      <c r="Q511" s="21"/>
    </row>
    <row r="512" spans="1:31">
      <c r="A512">
        <f>(1/(SQRT(2)))*(COS(RADIANS(45)))</f>
        <v>0.5</v>
      </c>
      <c r="B512">
        <f>((1/(SQRT(2)))*(COS(RADIANS(N512))))*(SIN(RADIANS(45)))</f>
        <v>-0.3315262825637072</v>
      </c>
      <c r="C512">
        <f t="shared" ref="C512" si="1118">((1/(SQRT(2)))*(SIN(RADIANS(N512))))*(SIN(RADIANS(45)))</f>
        <v>-0.37428641969685306</v>
      </c>
      <c r="D512">
        <f t="shared" ref="D512" si="1119">(-((1/(SQRT(2)))*(SIN(RADIANS(45)))))</f>
        <v>-0.49999999999999989</v>
      </c>
      <c r="E512">
        <f t="shared" ref="E512" si="1120">((1/(SQRT(2)))*(COS(RADIANS(N512))))*(COS(RADIANS(45)))</f>
        <v>-0.33152628256370725</v>
      </c>
      <c r="F512">
        <f t="shared" ref="F512" si="1121">(((1/(SQRT(2)))*(SIN(RADIANS(N512))))*(COS(RADIANS(45))))</f>
        <v>-0.37428641969685311</v>
      </c>
      <c r="G512">
        <f t="shared" ref="G512" si="1122">(1/(SQRT(2)))*(COS(RADIANS(-45)))</f>
        <v>0.5</v>
      </c>
      <c r="H512">
        <f t="shared" ref="H512" si="1123">((1/(SQRT(2)))*(COS(RADIANS(N512))))*(SIN(RADIANS(-45)))</f>
        <v>0.3315262825637072</v>
      </c>
      <c r="I512">
        <f t="shared" ref="I512" si="1124">((1/(SQRT(2)))*(SIN(RADIANS(N512))))*(SIN(RADIANS(-45)))</f>
        <v>0.37428641969685306</v>
      </c>
      <c r="J512">
        <f t="shared" ref="J512" si="1125">(-((1/(SQRT(2)))*(SIN(RADIANS(-45)))))</f>
        <v>0.49999999999999989</v>
      </c>
      <c r="K512">
        <f t="shared" ref="K512" si="1126">((1/(SQRT(2)))*(COS(RADIANS(N512))))*(COS(RADIANS(-45)))</f>
        <v>-0.33152628256370725</v>
      </c>
      <c r="L512">
        <f>(((1/(SQRT(2)))*(SIN(RADIANS(N512))))*(COS(RADIANS(-45))))</f>
        <v>-0.37428641969685311</v>
      </c>
      <c r="N512" s="16">
        <f>N508-(O508/O510)</f>
        <v>228.466903612289</v>
      </c>
      <c r="O512" s="16">
        <f>(DEGREES(ACOS(((-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*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)-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*(SQRT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-(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^2)))))/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))))/2</f>
        <v>0</v>
      </c>
      <c r="Q512" s="16">
        <f t="shared" ref="Q512" si="1127">Q508-(R508/R510)</f>
        <v>3105.4542323031014</v>
      </c>
      <c r="R512" s="16">
        <f>(DEGREES(ACOS(((-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*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*(SQRT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-(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^2)))))/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))))/2</f>
        <v>88.020269221368423</v>
      </c>
      <c r="T512">
        <f t="shared" ref="T512" si="1128">(1/(SQRT(2)))*(COS(RADIANS(45)))</f>
        <v>0.5</v>
      </c>
      <c r="U512">
        <f t="shared" ref="U512" si="1129">((1/(SQRT(2)))*(COS(RADIANS(Q512))))*(SIN(RADIANS(45)))</f>
        <v>-0.35073939147138383</v>
      </c>
      <c r="V512">
        <f t="shared" ref="V512" si="1130">((1/(SQRT(2)))*(SIN(RADIANS(Q512))))*(SIN(RADIANS(45)))</f>
        <v>-0.35634516872027788</v>
      </c>
      <c r="W512">
        <f t="shared" ref="W512" si="1131">(-((1/(SQRT(2)))*(SIN(RADIANS(45)))))</f>
        <v>-0.49999999999999989</v>
      </c>
      <c r="X512">
        <f t="shared" ref="X512" si="1132">((1/(SQRT(2)))*(COS(RADIANS(Q512))))*(COS(RADIANS(45)))</f>
        <v>-0.35073939147138389</v>
      </c>
      <c r="Y512">
        <f t="shared" ref="Y512" si="1133">(((1/(SQRT(2)))*(SIN(RADIANS(Q512))))*(COS(RADIANS(45))))</f>
        <v>-0.35634516872027794</v>
      </c>
      <c r="Z512">
        <f t="shared" ref="Z512" si="1134">(1/(SQRT(2)))*(COS(RADIANS(-45)))</f>
        <v>0.5</v>
      </c>
      <c r="AA512">
        <f t="shared" ref="AA512" si="1135">((1/(SQRT(2)))*(COS(RADIANS(Q512))))*(SIN(RADIANS(-45)))</f>
        <v>0.35073939147138383</v>
      </c>
      <c r="AB512">
        <f t="shared" ref="AB512" si="1136">((1/(SQRT(2)))*(SIN(RADIANS(Q512))))*(SIN(RADIANS(-45)))</f>
        <v>0.35634516872027788</v>
      </c>
      <c r="AC512">
        <f t="shared" ref="AC512" si="1137">(-((1/(SQRT(2)))*(SIN(RADIANS(-45)))))</f>
        <v>0.49999999999999989</v>
      </c>
      <c r="AD512">
        <f t="shared" ref="AD512" si="1138">((1/(SQRT(2)))*(COS(RADIANS(Q512))))*(COS(RADIANS(-45)))</f>
        <v>-0.35073939147138389</v>
      </c>
      <c r="AE512">
        <f t="shared" ref="AE512" si="1139">(((1/(SQRT(2)))*(SIN(RADIANS(Q512))))*(COS(RADIANS(-45))))</f>
        <v>-0.35634516872027794</v>
      </c>
    </row>
    <row r="513" spans="1:31">
      <c r="O513" t="s">
        <v>176</v>
      </c>
      <c r="R513" t="s">
        <v>176</v>
      </c>
    </row>
    <row r="514" spans="1:31">
      <c r="O514" s="21">
        <f>(COS(RADIANS(N512)))*((SIN(RADIANS(45)))*(COS(RADIANS(45))))-(SIN(RADIANS(135)))*(COS(RADIANS((135))))*($A$337*$F$337+$C$337*$D$337)-(2*((SIN(RADIANS(45)))^2))-(SIN(RADIANS(135)))^2*(SIN(RADIANS(N512)))*(($B$337*$E$337))-($C$337*$F$337)+(SIN(RADIANS(N512)))*(-(SIN(RADIANS(45))))*(COS(RADIANS(45)))-(SIN(RADIANS(135)))*(COS(RADIANS(135)))*($A$337*$E$337+$B$337*$D$337)-(SIN(RADIANS(45)))^2-(SIN(RADIANS(135)))^2*(SIN(RADIANS(N512)))*($B$337*$F$337+$C$337*$E$337)+(SIN(RADIANS(45)))^2-((SIN(RADIANS(135)))^2)*((COS(RADIANS(N512)))^2)*($B$337*$F$337+$C$337*$E$337)</f>
        <v>-1.1734735166737884</v>
      </c>
      <c r="R514">
        <f t="shared" ref="R514" si="1140">(COS(RADIANS(Q512)))*((SIN(RADIANS(45)))*(COS(RADIANS(45))))-(SIN(RADIANS(135)))*(COS(RADIANS((135))))*($A$337*$F$337+$C$337*$D$337)-(2*((SIN(RADIANS(45)))^2))-(SIN(RADIANS(135)))^2*(SIN(RADIANS(Q512)))*(($B$337*$E$337))-($C$337*$F$337)+(SIN(RADIANS(Q512)))*(-(SIN(RADIANS(45))))*(COS(RADIANS(45)))-(SIN(RADIANS(135)))*(COS(RADIANS(135)))*($A$337*$E$337+$B$337*$D$337)-(SIN(RADIANS(45)))^2-(SIN(RADIANS(135)))^2*(SIN(RADIANS(Q512)))*($B$337*$F$337+$C$337*$E$337)+(SIN(RADIANS(45)))^2-((SIN(RADIANS(135)))^2)*((COS(RADIANS(Q512)))^2)*($B$337*$F$337+$C$337*$E$337)</f>
        <v>-1.1940610034313028</v>
      </c>
      <c r="AE514" s="21"/>
    </row>
    <row r="515" spans="1:31">
      <c r="A515" s="21"/>
      <c r="Q515" s="21"/>
    </row>
    <row r="516" spans="1:31">
      <c r="A516">
        <f>(1/(SQRT(2)))*(COS(RADIANS(45)))</f>
        <v>0.5</v>
      </c>
      <c r="B516">
        <f>((1/(SQRT(2)))*(COS(RADIANS(N516))))*(SIN(RADIANS(45)))</f>
        <v>-0.3315262825637072</v>
      </c>
      <c r="C516">
        <f t="shared" ref="C516" si="1141">((1/(SQRT(2)))*(SIN(RADIANS(N516))))*(SIN(RADIANS(45)))</f>
        <v>-0.37428641969685306</v>
      </c>
      <c r="D516">
        <f t="shared" ref="D516" si="1142">(-((1/(SQRT(2)))*(SIN(RADIANS(45)))))</f>
        <v>-0.49999999999999989</v>
      </c>
      <c r="E516">
        <f t="shared" ref="E516" si="1143">((1/(SQRT(2)))*(COS(RADIANS(N516))))*(COS(RADIANS(45)))</f>
        <v>-0.33152628256370725</v>
      </c>
      <c r="F516">
        <f t="shared" ref="F516" si="1144">(((1/(SQRT(2)))*(SIN(RADIANS(N516))))*(COS(RADIANS(45))))</f>
        <v>-0.37428641969685311</v>
      </c>
      <c r="G516">
        <f t="shared" ref="G516" si="1145">(1/(SQRT(2)))*(COS(RADIANS(-45)))</f>
        <v>0.5</v>
      </c>
      <c r="H516">
        <f t="shared" ref="H516" si="1146">((1/(SQRT(2)))*(COS(RADIANS(N516))))*(SIN(RADIANS(-45)))</f>
        <v>0.3315262825637072</v>
      </c>
      <c r="I516">
        <f t="shared" ref="I516" si="1147">((1/(SQRT(2)))*(SIN(RADIANS(N516))))*(SIN(RADIANS(-45)))</f>
        <v>0.37428641969685306</v>
      </c>
      <c r="J516">
        <f t="shared" ref="J516" si="1148">(-((1/(SQRT(2)))*(SIN(RADIANS(-45)))))</f>
        <v>0.49999999999999989</v>
      </c>
      <c r="K516">
        <f t="shared" ref="K516" si="1149">((1/(SQRT(2)))*(COS(RADIANS(N516))))*(COS(RADIANS(-45)))</f>
        <v>-0.33152628256370725</v>
      </c>
      <c r="L516">
        <f>(((1/(SQRT(2)))*(SIN(RADIANS(N516))))*(COS(RADIANS(-45))))</f>
        <v>-0.37428641969685311</v>
      </c>
      <c r="N516">
        <f>N512-(O512/O514)</f>
        <v>228.466903612289</v>
      </c>
      <c r="O516">
        <f>(DEGREES(ACOS(((-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*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)-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*(SQRT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-(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^2)))))/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))))/2</f>
        <v>0</v>
      </c>
      <c r="Q516">
        <f t="shared" ref="Q516" si="1150">Q512-(R512/R514)</f>
        <v>3179.1692845227367</v>
      </c>
      <c r="R516">
        <f>(DEGREES(ACOS(((-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*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*(SQRT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-(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^2)))))/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))))/2</f>
        <v>53.624301113415633</v>
      </c>
      <c r="T516">
        <f t="shared" ref="T516" si="1151">(1/(SQRT(2)))*(COS(RADIANS(45)))</f>
        <v>0.5</v>
      </c>
      <c r="U516">
        <f t="shared" ref="U516" si="1152">((1/(SQRT(2)))*(COS(RADIANS(Q516))))*(SIN(RADIANS(45)))</f>
        <v>0.24369581378544541</v>
      </c>
      <c r="V516">
        <f t="shared" ref="V516" si="1153">((1/(SQRT(2)))*(SIN(RADIANS(Q516))))*(SIN(RADIANS(45)))</f>
        <v>-0.43659174332945122</v>
      </c>
      <c r="W516">
        <f t="shared" ref="W516" si="1154">(-((1/(SQRT(2)))*(SIN(RADIANS(45)))))</f>
        <v>-0.49999999999999989</v>
      </c>
      <c r="X516">
        <f t="shared" ref="X516" si="1155">((1/(SQRT(2)))*(COS(RADIANS(Q516))))*(COS(RADIANS(45)))</f>
        <v>0.24369581378544547</v>
      </c>
      <c r="Y516">
        <f t="shared" ref="Y516" si="1156">(((1/(SQRT(2)))*(SIN(RADIANS(Q516))))*(COS(RADIANS(45))))</f>
        <v>-0.43659174332945133</v>
      </c>
      <c r="Z516">
        <f t="shared" ref="Z516" si="1157">(1/(SQRT(2)))*(COS(RADIANS(-45)))</f>
        <v>0.5</v>
      </c>
      <c r="AA516">
        <f t="shared" ref="AA516" si="1158">((1/(SQRT(2)))*(COS(RADIANS(Q516))))*(SIN(RADIANS(-45)))</f>
        <v>-0.24369581378544541</v>
      </c>
      <c r="AB516">
        <f t="shared" ref="AB516" si="1159">((1/(SQRT(2)))*(SIN(RADIANS(Q516))))*(SIN(RADIANS(-45)))</f>
        <v>0.43659174332945122</v>
      </c>
      <c r="AC516">
        <f t="shared" ref="AC516" si="1160">(-((1/(SQRT(2)))*(SIN(RADIANS(-45)))))</f>
        <v>0.49999999999999989</v>
      </c>
      <c r="AD516">
        <f t="shared" ref="AD516" si="1161">((1/(SQRT(2)))*(COS(RADIANS(Q516))))*(COS(RADIANS(-45)))</f>
        <v>0.24369581378544547</v>
      </c>
      <c r="AE516">
        <f t="shared" ref="AE516" si="1162">(((1/(SQRT(2)))*(SIN(RADIANS(Q516))))*(COS(RADIANS(-45))))</f>
        <v>-0.43659174332945133</v>
      </c>
    </row>
    <row r="517" spans="1:31">
      <c r="O517" t="s">
        <v>176</v>
      </c>
      <c r="R517" t="s">
        <v>176</v>
      </c>
    </row>
    <row r="518" spans="1:31">
      <c r="O518" s="21">
        <f>(COS(RADIANS(N516)))*((SIN(RADIANS(45)))*(COS(RADIANS(45))))-(SIN(RADIANS(135)))*(COS(RADIANS((135))))*($A$337*$F$337+$C$337*$D$337)-(2*((SIN(RADIANS(45)))^2))-(SIN(RADIANS(135)))^2*(SIN(RADIANS(N516)))*(($B$337*$E$337))-($C$337*$F$337)+(SIN(RADIANS(N516)))*(-(SIN(RADIANS(45))))*(COS(RADIANS(45)))-(SIN(RADIANS(135)))*(COS(RADIANS(135)))*($A$337*$E$337+$B$337*$D$337)-(SIN(RADIANS(45)))^2-(SIN(RADIANS(135)))^2*(SIN(RADIANS(N516)))*($B$337*$F$337+$C$337*$E$337)+(SIN(RADIANS(45)))^2-((SIN(RADIANS(135)))^2)*((COS(RADIANS(N516)))^2)*($B$337*$F$337+$C$337*$E$337)</f>
        <v>-1.1734735166737884</v>
      </c>
      <c r="R518">
        <f t="shared" ref="R518" si="1163">(COS(RADIANS(Q516)))*((SIN(RADIANS(45)))*(COS(RADIANS(45))))-(SIN(RADIANS(135)))*(COS(RADIANS((135))))*($A$337*$F$337+$C$337*$D$337)-(2*((SIN(RADIANS(45)))^2))-(SIN(RADIANS(135)))^2*(SIN(RADIANS(Q516)))*(($B$337*$E$337))-($C$337*$F$337)+(SIN(RADIANS(Q516)))*(-(SIN(RADIANS(45))))*(COS(RADIANS(45)))-(SIN(RADIANS(135)))*(COS(RADIANS(135)))*($A$337*$E$337+$B$337*$D$337)-(SIN(RADIANS(45)))^2-(SIN(RADIANS(135)))^2*(SIN(RADIANS(Q516)))*($B$337*$F$337+$C$337*$E$337)+(SIN(RADIANS(45)))^2-((SIN(RADIANS(135)))^2)*((COS(RADIANS(Q516)))^2)*($B$337*$F$337+$C$337*$E$337)</f>
        <v>-0.59670413053047133</v>
      </c>
      <c r="AE518" s="21"/>
    </row>
    <row r="519" spans="1:31">
      <c r="A519" s="21"/>
      <c r="Q519" s="21"/>
    </row>
    <row r="520" spans="1:31">
      <c r="A520">
        <f>(1/(SQRT(2)))*(COS(RADIANS(45)))</f>
        <v>0.5</v>
      </c>
      <c r="B520">
        <f>((1/(SQRT(2)))*(COS(RADIANS(N520))))*(SIN(RADIANS(45)))</f>
        <v>-0.3315262825637072</v>
      </c>
      <c r="C520">
        <f t="shared" ref="C520" si="1164">((1/(SQRT(2)))*(SIN(RADIANS(N520))))*(SIN(RADIANS(45)))</f>
        <v>-0.37428641969685306</v>
      </c>
      <c r="D520">
        <f t="shared" ref="D520" si="1165">(-((1/(SQRT(2)))*(SIN(RADIANS(45)))))</f>
        <v>-0.49999999999999989</v>
      </c>
      <c r="E520">
        <f t="shared" ref="E520" si="1166">((1/(SQRT(2)))*(COS(RADIANS(N520))))*(COS(RADIANS(45)))</f>
        <v>-0.33152628256370725</v>
      </c>
      <c r="F520">
        <f t="shared" ref="F520" si="1167">(((1/(SQRT(2)))*(SIN(RADIANS(N520))))*(COS(RADIANS(45))))</f>
        <v>-0.37428641969685311</v>
      </c>
      <c r="G520">
        <f t="shared" ref="G520" si="1168">(1/(SQRT(2)))*(COS(RADIANS(-45)))</f>
        <v>0.5</v>
      </c>
      <c r="H520">
        <f t="shared" ref="H520" si="1169">((1/(SQRT(2)))*(COS(RADIANS(N520))))*(SIN(RADIANS(-45)))</f>
        <v>0.3315262825637072</v>
      </c>
      <c r="I520">
        <f t="shared" ref="I520" si="1170">((1/(SQRT(2)))*(SIN(RADIANS(N520))))*(SIN(RADIANS(-45)))</f>
        <v>0.37428641969685306</v>
      </c>
      <c r="J520">
        <f t="shared" ref="J520" si="1171">(-((1/(SQRT(2)))*(SIN(RADIANS(-45)))))</f>
        <v>0.49999999999999989</v>
      </c>
      <c r="K520">
        <f t="shared" ref="K520" si="1172">((1/(SQRT(2)))*(COS(RADIANS(N520))))*(COS(RADIANS(-45)))</f>
        <v>-0.33152628256370725</v>
      </c>
      <c r="L520">
        <f>(((1/(SQRT(2)))*(SIN(RADIANS(N520))))*(COS(RADIANS(-45))))</f>
        <v>-0.37428641969685311</v>
      </c>
      <c r="N520">
        <f>N516-(O516/O518)</f>
        <v>228.466903612289</v>
      </c>
      <c r="O520">
        <f>(DEGREES(ACOS(((-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*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)-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*(SQRT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-(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^2)))))/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))))/2</f>
        <v>0</v>
      </c>
      <c r="Q520">
        <f>Q516-(R516/R518)</f>
        <v>3269.0367722268079</v>
      </c>
      <c r="R520">
        <f>(DEGREES(ACOS(((-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*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*(SQRT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-(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^2)))))/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))))/2</f>
        <v>79.021457429688013</v>
      </c>
      <c r="T520">
        <f>(1/(SQRT(2)))*(COS(RADIANS(45)))</f>
        <v>0.5</v>
      </c>
      <c r="U520">
        <f>((1/(SQRT(2)))*(COS(RADIANS(Q520))))*(SIN(RADIANS(45)))</f>
        <v>0.4371541889738198</v>
      </c>
      <c r="V520">
        <f>((1/(SQRT(2)))*(SIN(RADIANS(Q520))))*(SIN(RADIANS(45)))</f>
        <v>0.24268542408361027</v>
      </c>
      <c r="W520">
        <f>(-((1/(SQRT(2)))*(SIN(RADIANS(45)))))</f>
        <v>-0.49999999999999989</v>
      </c>
      <c r="X520">
        <f>((1/(SQRT(2)))*(COS(RADIANS(Q520))))*(COS(RADIANS(45)))</f>
        <v>0.43715418897381991</v>
      </c>
      <c r="Y520">
        <f>(((1/(SQRT(2)))*(SIN(RADIANS(Q520))))*(COS(RADIANS(45))))</f>
        <v>0.2426854240836103</v>
      </c>
      <c r="Z520">
        <f t="shared" ref="Z520" si="1173">(1/(SQRT(2)))*(COS(RADIANS(-45)))</f>
        <v>0.5</v>
      </c>
      <c r="AA520">
        <f>((1/(SQRT(2)))*(COS(RADIANS(Q520))))*(SIN(RADIANS(-45)))</f>
        <v>-0.4371541889738198</v>
      </c>
      <c r="AB520">
        <f>((1/(SQRT(2)))*(SIN(RADIANS(Q520))))*(SIN(RADIANS(-45)))</f>
        <v>-0.24268542408361027</v>
      </c>
      <c r="AC520">
        <f>(-((1/(SQRT(2)))*(SIN(RADIANS(-45)))))</f>
        <v>0.49999999999999989</v>
      </c>
      <c r="AD520">
        <f>((1/(SQRT(2)))*(COS(RADIANS(Q520))))*(COS(RADIANS(-45)))</f>
        <v>0.43715418897381991</v>
      </c>
      <c r="AE520">
        <f>(((1/(SQRT(2)))*(SIN(RADIANS(Q520))))*(COS(RADIANS(-45))))</f>
        <v>0.2426854240836103</v>
      </c>
    </row>
    <row r="521" spans="1:31">
      <c r="O521" t="s">
        <v>176</v>
      </c>
      <c r="R521" t="s">
        <v>176</v>
      </c>
    </row>
    <row r="522" spans="1:31">
      <c r="O522" s="21">
        <f>(COS(RADIANS(N520)))*((SIN(RADIANS(45)))*(COS(RADIANS(45))))-(SIN(RADIANS(135)))*(COS(RADIANS((135))))*($A$337*$F$337+$C$337*$D$337)-(2*((SIN(RADIANS(45)))^2))-(SIN(RADIANS(135)))^2*(SIN(RADIANS(N520)))*(($B$337*$E$337))-($C$337*$F$337)+(SIN(RADIANS(N520)))*(-(SIN(RADIANS(45))))*(COS(RADIANS(45)))-(SIN(RADIANS(135)))*(COS(RADIANS(135)))*($A$337*$E$337+$B$337*$D$337)-(SIN(RADIANS(45)))^2-(SIN(RADIANS(135)))^2*(SIN(RADIANS(N520)))*($B$337*$F$337+$C$337*$E$337)+(SIN(RADIANS(45)))^2-((SIN(RADIANS(135)))^2)*((COS(RADIANS(N520)))^2)*($B$337*$F$337+$C$337*$E$337)</f>
        <v>-1.1734735166737884</v>
      </c>
      <c r="R522">
        <f>(COS(RADIANS(Q520)))*((SIN(RADIANS(45)))*(COS(RADIANS(45))))-(SIN(RADIANS(135)))*(COS(RADIANS((135))))*($A$337*$F$337+$C$337*$D$337)-(2*((SIN(RADIANS(45)))^2))-(SIN(RADIANS(135)))^2*(SIN(RADIANS(Q520)))*(($B$337*$E$337))-($C$337*$F$337)+(SIN(RADIANS(Q520)))*(-(SIN(RADIANS(45))))*(COS(RADIANS(45)))-(SIN(RADIANS(135)))*(COS(RADIANS(135)))*($A$337*$E$337+$B$337*$D$337)-(SIN(RADIANS(45)))^2-(SIN(RADIANS(135)))^2*(SIN(RADIANS(Q520)))*($B$337*$F$337+$C$337*$E$337)+(SIN(RADIANS(45)))^2-((SIN(RADIANS(135)))^2)*((COS(RADIANS(Q520)))^2)*($B$337*$F$337+$C$337*$E$337)</f>
        <v>-0.69049022953073202</v>
      </c>
      <c r="AE522" s="21"/>
    </row>
    <row r="523" spans="1:31">
      <c r="A523" s="21"/>
      <c r="Q523" s="21"/>
    </row>
    <row r="524" spans="1:31">
      <c r="A524">
        <f>(1/(SQRT(2)))*(COS(RADIANS(45)))</f>
        <v>0.5</v>
      </c>
      <c r="B524">
        <f>((1/(SQRT(2)))*(COS(RADIANS(N524))))*(SIN(RADIANS(45)))</f>
        <v>-0.3315262825637072</v>
      </c>
      <c r="C524">
        <f t="shared" ref="C524" si="1174">((1/(SQRT(2)))*(SIN(RADIANS(N524))))*(SIN(RADIANS(45)))</f>
        <v>-0.37428641969685306</v>
      </c>
      <c r="D524">
        <f t="shared" ref="D524" si="1175">(-((1/(SQRT(2)))*(SIN(RADIANS(45)))))</f>
        <v>-0.49999999999999989</v>
      </c>
      <c r="E524">
        <f t="shared" ref="E524" si="1176">((1/(SQRT(2)))*(COS(RADIANS(N524))))*(COS(RADIANS(45)))</f>
        <v>-0.33152628256370725</v>
      </c>
      <c r="F524">
        <f t="shared" ref="F524" si="1177">(((1/(SQRT(2)))*(SIN(RADIANS(N524))))*(COS(RADIANS(45))))</f>
        <v>-0.37428641969685311</v>
      </c>
      <c r="G524">
        <f t="shared" ref="G524" si="1178">(1/(SQRT(2)))*(COS(RADIANS(-45)))</f>
        <v>0.5</v>
      </c>
      <c r="H524">
        <f t="shared" ref="H524" si="1179">((1/(SQRT(2)))*(COS(RADIANS(N524))))*(SIN(RADIANS(-45)))</f>
        <v>0.3315262825637072</v>
      </c>
      <c r="I524">
        <f t="shared" ref="I524" si="1180">((1/(SQRT(2)))*(SIN(RADIANS(N524))))*(SIN(RADIANS(-45)))</f>
        <v>0.37428641969685306</v>
      </c>
      <c r="J524">
        <f t="shared" ref="J524" si="1181">(-((1/(SQRT(2)))*(SIN(RADIANS(-45)))))</f>
        <v>0.49999999999999989</v>
      </c>
      <c r="K524">
        <f t="shared" ref="K524" si="1182">((1/(SQRT(2)))*(COS(RADIANS(N524))))*(COS(RADIANS(-45)))</f>
        <v>-0.33152628256370725</v>
      </c>
      <c r="L524">
        <f>(((1/(SQRT(2)))*(SIN(RADIANS(N524))))*(COS(RADIANS(-45))))</f>
        <v>-0.37428641969685311</v>
      </c>
      <c r="N524">
        <f>N520-(O520/O522)</f>
        <v>228.466903612289</v>
      </c>
      <c r="O524">
        <f>(DEGREES(ACOS(((-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*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)-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*(SQRT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-(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^2)))))/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))))/2</f>
        <v>0</v>
      </c>
      <c r="Q524">
        <f>Q520-(R520/R522)</f>
        <v>3383.4793147134587</v>
      </c>
      <c r="R524">
        <f>(DEGREES(ACOS(((-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*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*(SQRT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-(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^2)))))/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))))/2</f>
        <v>56.340979181843061</v>
      </c>
      <c r="T524">
        <f>(1/(SQRT(2)))*(COS(RADIANS(45)))</f>
        <v>0.5</v>
      </c>
      <c r="U524">
        <f>((1/(SQRT(2)))*(COS(RADIANS(Q524))))*(SIN(RADIANS(45)))</f>
        <v>-0.40182103076541836</v>
      </c>
      <c r="V524">
        <f>((1/(SQRT(2)))*(SIN(RADIANS(Q524))))*(SIN(RADIANS(45)))</f>
        <v>0.29755648074712904</v>
      </c>
      <c r="W524">
        <f>(-((1/(SQRT(2)))*(SIN(RADIANS(45)))))</f>
        <v>-0.49999999999999989</v>
      </c>
      <c r="X524">
        <f>((1/(SQRT(2)))*(COS(RADIANS(Q524))))*(COS(RADIANS(45)))</f>
        <v>-0.40182103076541842</v>
      </c>
      <c r="Y524">
        <f>(((1/(SQRT(2)))*(SIN(RADIANS(Q524))))*(COS(RADIANS(45))))</f>
        <v>0.29755648074712909</v>
      </c>
      <c r="Z524">
        <f t="shared" ref="Z524" si="1183">(1/(SQRT(2)))*(COS(RADIANS(-45)))</f>
        <v>0.5</v>
      </c>
      <c r="AA524">
        <f>((1/(SQRT(2)))*(COS(RADIANS(Q524))))*(SIN(RADIANS(-45)))</f>
        <v>0.40182103076541836</v>
      </c>
      <c r="AB524">
        <f>((1/(SQRT(2)))*(SIN(RADIANS(Q524))))*(SIN(RADIANS(-45)))</f>
        <v>-0.29755648074712904</v>
      </c>
      <c r="AC524">
        <f>(-((1/(SQRT(2)))*(SIN(RADIANS(-45)))))</f>
        <v>0.49999999999999989</v>
      </c>
      <c r="AD524">
        <f>((1/(SQRT(2)))*(COS(RADIANS(Q524))))*(COS(RADIANS(-45)))</f>
        <v>-0.40182103076541842</v>
      </c>
      <c r="AE524">
        <f>(((1/(SQRT(2)))*(SIN(RADIANS(Q524))))*(COS(RADIANS(-45))))</f>
        <v>0.29755648074712909</v>
      </c>
    </row>
    <row r="525" spans="1:31">
      <c r="O525" t="s">
        <v>176</v>
      </c>
      <c r="R525" t="s">
        <v>176</v>
      </c>
    </row>
    <row r="526" spans="1:31">
      <c r="O526" s="21">
        <f>(COS(RADIANS(N524)))*((SIN(RADIANS(45)))*(COS(RADIANS(45))))-(SIN(RADIANS(135)))*(COS(RADIANS((135))))*($A$337*$F$337+$C$337*$D$337)-(2*((SIN(RADIANS(45)))^2))-(SIN(RADIANS(135)))^2*(SIN(RADIANS(N524)))*(($B$337*$E$337))-($C$337*$F$337)+(SIN(RADIANS(N524)))*(-(SIN(RADIANS(45))))*(COS(RADIANS(45)))-(SIN(RADIANS(135)))*(COS(RADIANS(135)))*($A$337*$E$337+$B$337*$D$337)-(SIN(RADIANS(45)))^2-(SIN(RADIANS(135)))^2*(SIN(RADIANS(N524)))*($B$337*$F$337+$C$337*$E$337)+(SIN(RADIANS(45)))^2-((SIN(RADIANS(135)))^2)*((COS(RADIANS(N524)))^2)*($B$337*$F$337+$C$337*$E$337)</f>
        <v>-1.1734735166737884</v>
      </c>
      <c r="R526">
        <f>(COS(RADIANS(Q524)))*((SIN(RADIANS(45)))*(COS(RADIANS(45))))-(SIN(RADIANS(135)))*(COS(RADIANS((135))))*($A$337*$F$337+$C$337*$D$337)-(2*((SIN(RADIANS(45)))^2))-(SIN(RADIANS(135)))^2*(SIN(RADIANS(Q524)))*(($B$337*$E$337))-($C$337*$F$337)+(SIN(RADIANS(Q524)))*(-(SIN(RADIANS(45))))*(COS(RADIANS(45)))-(SIN(RADIANS(135)))*(COS(RADIANS(135)))*($A$337*$E$337+$B$337*$D$337)-(SIN(RADIANS(45)))^2-(SIN(RADIANS(135)))^2*(SIN(RADIANS(Q524)))*($B$337*$F$337+$C$337*$E$337)+(SIN(RADIANS(45)))^2-((SIN(RADIANS(135)))^2)*((COS(RADIANS(Q524)))^2)*($B$337*$F$337+$C$337*$E$337)</f>
        <v>-1.5786571868749009</v>
      </c>
      <c r="AE526" s="21"/>
    </row>
    <row r="527" spans="1:31">
      <c r="A527" s="21"/>
      <c r="Q527" s="21"/>
    </row>
    <row r="528" spans="1:31">
      <c r="A528">
        <f>(1/(SQRT(2)))*(COS(RADIANS(45)))</f>
        <v>0.5</v>
      </c>
      <c r="B528">
        <f>((1/(SQRT(2)))*(COS(RADIANS(N528))))*(SIN(RADIANS(45)))</f>
        <v>-0.3315262825637072</v>
      </c>
      <c r="C528">
        <f t="shared" ref="C528" si="1184">((1/(SQRT(2)))*(SIN(RADIANS(N528))))*(SIN(RADIANS(45)))</f>
        <v>-0.37428641969685306</v>
      </c>
      <c r="D528">
        <f t="shared" ref="D528" si="1185">(-((1/(SQRT(2)))*(SIN(RADIANS(45)))))</f>
        <v>-0.49999999999999989</v>
      </c>
      <c r="E528">
        <f t="shared" ref="E528" si="1186">((1/(SQRT(2)))*(COS(RADIANS(N528))))*(COS(RADIANS(45)))</f>
        <v>-0.33152628256370725</v>
      </c>
      <c r="F528">
        <f t="shared" ref="F528" si="1187">(((1/(SQRT(2)))*(SIN(RADIANS(N528))))*(COS(RADIANS(45))))</f>
        <v>-0.37428641969685311</v>
      </c>
      <c r="G528">
        <f t="shared" ref="G528" si="1188">(1/(SQRT(2)))*(COS(RADIANS(-45)))</f>
        <v>0.5</v>
      </c>
      <c r="H528">
        <f t="shared" ref="H528" si="1189">((1/(SQRT(2)))*(COS(RADIANS(N528))))*(SIN(RADIANS(-45)))</f>
        <v>0.3315262825637072</v>
      </c>
      <c r="I528">
        <f t="shared" ref="I528" si="1190">((1/(SQRT(2)))*(SIN(RADIANS(N528))))*(SIN(RADIANS(-45)))</f>
        <v>0.37428641969685306</v>
      </c>
      <c r="J528">
        <f t="shared" ref="J528" si="1191">(-((1/(SQRT(2)))*(SIN(RADIANS(-45)))))</f>
        <v>0.49999999999999989</v>
      </c>
      <c r="K528">
        <f t="shared" ref="K528" si="1192">((1/(SQRT(2)))*(COS(RADIANS(N528))))*(COS(RADIANS(-45)))</f>
        <v>-0.33152628256370725</v>
      </c>
      <c r="L528">
        <f>(((1/(SQRT(2)))*(SIN(RADIANS(N528))))*(COS(RADIANS(-45))))</f>
        <v>-0.37428641969685311</v>
      </c>
      <c r="N528">
        <f>N524-(O524/O526)</f>
        <v>228.466903612289</v>
      </c>
      <c r="O528">
        <f>(DEGREES(ACOS(((-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*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)-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*(SQRT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-(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^2)))))/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))))/2</f>
        <v>0</v>
      </c>
      <c r="Q528">
        <f t="shared" ref="Q528" si="1193">Q524-(R524/R526)</f>
        <v>3419.1684938780468</v>
      </c>
      <c r="R528">
        <f>(DEGREES(ACOS(((-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*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*(SQRT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-(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^2)))))/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))))/2</f>
        <v>66.96322665471456</v>
      </c>
      <c r="T528">
        <f t="shared" ref="T528" si="1194">(1/(SQRT(2)))*(COS(RADIANS(45)))</f>
        <v>0.5</v>
      </c>
      <c r="U528">
        <f t="shared" ref="U528" si="1195">((1/(SQRT(2)))*(COS(RADIANS(Q528))))*(SIN(RADIANS(45)))</f>
        <v>-0.49994734761798737</v>
      </c>
      <c r="V528">
        <f t="shared" ref="V528" si="1196">((1/(SQRT(2)))*(SIN(RADIANS(Q528))))*(SIN(RADIANS(45)))</f>
        <v>7.2560050812565183E-3</v>
      </c>
      <c r="W528">
        <f t="shared" ref="W528" si="1197">(-((1/(SQRT(2)))*(SIN(RADIANS(45)))))</f>
        <v>-0.49999999999999989</v>
      </c>
      <c r="X528">
        <f t="shared" ref="X528" si="1198">((1/(SQRT(2)))*(COS(RADIANS(Q528))))*(COS(RADIANS(45)))</f>
        <v>-0.49994734761798743</v>
      </c>
      <c r="Y528">
        <f t="shared" ref="Y528" si="1199">(((1/(SQRT(2)))*(SIN(RADIANS(Q528))))*(COS(RADIANS(45))))</f>
        <v>7.2560050812565191E-3</v>
      </c>
      <c r="Z528">
        <f t="shared" ref="Z528" si="1200">(1/(SQRT(2)))*(COS(RADIANS(-45)))</f>
        <v>0.5</v>
      </c>
      <c r="AA528">
        <f t="shared" ref="AA528" si="1201">((1/(SQRT(2)))*(COS(RADIANS(Q528))))*(SIN(RADIANS(-45)))</f>
        <v>0.49994734761798737</v>
      </c>
      <c r="AB528">
        <f t="shared" ref="AB528" si="1202">((1/(SQRT(2)))*(SIN(RADIANS(Q528))))*(SIN(RADIANS(-45)))</f>
        <v>-7.2560050812565183E-3</v>
      </c>
      <c r="AC528">
        <f t="shared" ref="AC528" si="1203">(-((1/(SQRT(2)))*(SIN(RADIANS(-45)))))</f>
        <v>0.49999999999999989</v>
      </c>
      <c r="AD528">
        <f t="shared" ref="AD528" si="1204">((1/(SQRT(2)))*(COS(RADIANS(Q528))))*(COS(RADIANS(-45)))</f>
        <v>-0.49994734761798743</v>
      </c>
      <c r="AE528">
        <f t="shared" ref="AE528" si="1205">(((1/(SQRT(2)))*(SIN(RADIANS(Q528))))*(COS(RADIANS(-45))))</f>
        <v>7.2560050812565191E-3</v>
      </c>
    </row>
    <row r="529" spans="1:31">
      <c r="O529" t="s">
        <v>176</v>
      </c>
      <c r="R529" t="s">
        <v>176</v>
      </c>
    </row>
    <row r="530" spans="1:31">
      <c r="O530" s="21">
        <f>(COS(RADIANS(N528)))*((SIN(RADIANS(45)))*(COS(RADIANS(45))))-(SIN(RADIANS(135)))*(COS(RADIANS((135))))*($A$337*$F$337+$C$337*$D$337)-(2*((SIN(RADIANS(45)))^2))-(SIN(RADIANS(135)))^2*(SIN(RADIANS(N528)))*(($B$337*$E$337))-($C$337*$F$337)+(SIN(RADIANS(N528)))*(-(SIN(RADIANS(45))))*(COS(RADIANS(45)))-(SIN(RADIANS(135)))*(COS(RADIANS(135)))*($A$337*$E$337+$B$337*$D$337)-(SIN(RADIANS(45)))^2-(SIN(RADIANS(135)))^2*(SIN(RADIANS(N528)))*($B$337*$F$337+$C$337*$E$337)+(SIN(RADIANS(45)))^2-((SIN(RADIANS(135)))^2)*((COS(RADIANS(N528)))^2)*($B$337*$F$337+$C$337*$E$337)</f>
        <v>-1.1734735166737884</v>
      </c>
      <c r="R530">
        <f t="shared" ref="R530" si="1206">(COS(RADIANS(Q528)))*((SIN(RADIANS(45)))*(COS(RADIANS(45))))-(SIN(RADIANS(135)))*(COS(RADIANS((135))))*($A$337*$F$337+$C$337*$D$337)-(2*((SIN(RADIANS(45)))^2))-(SIN(RADIANS(135)))^2*(SIN(RADIANS(Q528)))*(($B$337*$E$337))-($C$337*$F$337)+(SIN(RADIANS(Q528)))*(-(SIN(RADIANS(45))))*(COS(RADIANS(45)))-(SIN(RADIANS(135)))*(COS(RADIANS(135)))*($A$337*$E$337+$B$337*$D$337)-(SIN(RADIANS(45)))^2-(SIN(RADIANS(135)))^2*(SIN(RADIANS(Q528)))*($B$337*$F$337+$C$337*$E$337)+(SIN(RADIANS(45)))^2-((SIN(RADIANS(135)))^2)*((COS(RADIANS(Q528)))^2)*($B$337*$F$337+$C$337*$E$337)</f>
        <v>-1.4606223388193269</v>
      </c>
      <c r="AE530" s="21"/>
    </row>
    <row r="531" spans="1:31">
      <c r="A531" s="21"/>
      <c r="Q531" s="21"/>
    </row>
    <row r="532" spans="1:31">
      <c r="A532">
        <f>(1/(SQRT(2)))*(COS(RADIANS(45)))</f>
        <v>0.5</v>
      </c>
      <c r="B532">
        <f>((1/(SQRT(2)))*(COS(RADIANS(N532))))*(SIN(RADIANS(45)))</f>
        <v>-0.3315262825637072</v>
      </c>
      <c r="C532">
        <f t="shared" ref="C532" si="1207">((1/(SQRT(2)))*(SIN(RADIANS(N532))))*(SIN(RADIANS(45)))</f>
        <v>-0.37428641969685306</v>
      </c>
      <c r="D532">
        <f t="shared" ref="D532" si="1208">(-((1/(SQRT(2)))*(SIN(RADIANS(45)))))</f>
        <v>-0.49999999999999989</v>
      </c>
      <c r="E532">
        <f t="shared" ref="E532" si="1209">((1/(SQRT(2)))*(COS(RADIANS(N532))))*(COS(RADIANS(45)))</f>
        <v>-0.33152628256370725</v>
      </c>
      <c r="F532">
        <f t="shared" ref="F532" si="1210">(((1/(SQRT(2)))*(SIN(RADIANS(N532))))*(COS(RADIANS(45))))</f>
        <v>-0.37428641969685311</v>
      </c>
      <c r="G532">
        <f t="shared" ref="G532" si="1211">(1/(SQRT(2)))*(COS(RADIANS(-45)))</f>
        <v>0.5</v>
      </c>
      <c r="H532">
        <f t="shared" ref="H532" si="1212">((1/(SQRT(2)))*(COS(RADIANS(N532))))*(SIN(RADIANS(-45)))</f>
        <v>0.3315262825637072</v>
      </c>
      <c r="I532">
        <f t="shared" ref="I532" si="1213">((1/(SQRT(2)))*(SIN(RADIANS(N532))))*(SIN(RADIANS(-45)))</f>
        <v>0.37428641969685306</v>
      </c>
      <c r="J532">
        <f t="shared" ref="J532" si="1214">(-((1/(SQRT(2)))*(SIN(RADIANS(-45)))))</f>
        <v>0.49999999999999989</v>
      </c>
      <c r="K532">
        <f t="shared" ref="K532" si="1215">((1/(SQRT(2)))*(COS(RADIANS(N532))))*(COS(RADIANS(-45)))</f>
        <v>-0.33152628256370725</v>
      </c>
      <c r="L532">
        <f>(((1/(SQRT(2)))*(SIN(RADIANS(N532))))*(COS(RADIANS(-45))))</f>
        <v>-0.37428641969685311</v>
      </c>
      <c r="N532" s="16">
        <f>N528-(O528/O530)</f>
        <v>228.466903612289</v>
      </c>
      <c r="O532" s="16">
        <f>(DEGREES(ACOS(((-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*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)-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*(SQRT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-(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^2)))))/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))))/2</f>
        <v>0</v>
      </c>
      <c r="Q532" s="16">
        <f t="shared" ref="Q532" si="1216">Q528-(R528/R530)</f>
        <v>3465.0141754584361</v>
      </c>
      <c r="R532" s="16">
        <f>(DEGREES(ACOS(((-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*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*(SQRT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-(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^2)))))/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))))/2</f>
        <v>87.74069008008496</v>
      </c>
      <c r="T532">
        <f t="shared" ref="T532" si="1217">(1/(SQRT(2)))*(COS(RADIANS(45)))</f>
        <v>0.5</v>
      </c>
      <c r="U532">
        <f t="shared" ref="U532" si="1218">((1/(SQRT(2)))*(COS(RADIANS(Q532))))*(SIN(RADIANS(45)))</f>
        <v>-0.35346590768679864</v>
      </c>
      <c r="V532">
        <f t="shared" ref="V532" si="1219">((1/(SQRT(2)))*(SIN(RADIANS(Q532))))*(SIN(RADIANS(45)))</f>
        <v>-0.35364085185841787</v>
      </c>
      <c r="W532">
        <f t="shared" ref="W532" si="1220">(-((1/(SQRT(2)))*(SIN(RADIANS(45)))))</f>
        <v>-0.49999999999999989</v>
      </c>
      <c r="X532">
        <f t="shared" ref="X532" si="1221">((1/(SQRT(2)))*(COS(RADIANS(Q532))))*(COS(RADIANS(45)))</f>
        <v>-0.3534659076867987</v>
      </c>
      <c r="Y532">
        <f t="shared" ref="Y532" si="1222">(((1/(SQRT(2)))*(SIN(RADIANS(Q532))))*(COS(RADIANS(45))))</f>
        <v>-0.35364085185841793</v>
      </c>
      <c r="Z532">
        <f t="shared" ref="Z532" si="1223">(1/(SQRT(2)))*(COS(RADIANS(-45)))</f>
        <v>0.5</v>
      </c>
      <c r="AA532">
        <f t="shared" ref="AA532" si="1224">((1/(SQRT(2)))*(COS(RADIANS(Q532))))*(SIN(RADIANS(-45)))</f>
        <v>0.35346590768679864</v>
      </c>
      <c r="AB532">
        <f t="shared" ref="AB532" si="1225">((1/(SQRT(2)))*(SIN(RADIANS(Q532))))*(SIN(RADIANS(-45)))</f>
        <v>0.35364085185841787</v>
      </c>
      <c r="AC532">
        <f t="shared" ref="AC532" si="1226">(-((1/(SQRT(2)))*(SIN(RADIANS(-45)))))</f>
        <v>0.49999999999999989</v>
      </c>
      <c r="AD532">
        <f t="shared" ref="AD532" si="1227">((1/(SQRT(2)))*(COS(RADIANS(Q532))))*(COS(RADIANS(-45)))</f>
        <v>-0.3534659076867987</v>
      </c>
      <c r="AE532">
        <f t="shared" ref="AE532" si="1228">(((1/(SQRT(2)))*(SIN(RADIANS(Q532))))*(COS(RADIANS(-45))))</f>
        <v>-0.35364085185841793</v>
      </c>
    </row>
    <row r="533" spans="1:31">
      <c r="O533" t="s">
        <v>176</v>
      </c>
      <c r="R533" t="s">
        <v>176</v>
      </c>
    </row>
    <row r="534" spans="1:31">
      <c r="O534" s="21">
        <f>(COS(RADIANS(N532)))*((SIN(RADIANS(45)))*(COS(RADIANS(45))))-(SIN(RADIANS(135)))*(COS(RADIANS((135))))*($A$337*$F$337+$C$337*$D$337)-(2*((SIN(RADIANS(45)))^2))-(SIN(RADIANS(135)))^2*(SIN(RADIANS(N532)))*(($B$337*$E$337))-($C$337*$F$337)+(SIN(RADIANS(N532)))*(-(SIN(RADIANS(45))))*(COS(RADIANS(45)))-(SIN(RADIANS(135)))*(COS(RADIANS(135)))*($A$337*$E$337+$B$337*$D$337)-(SIN(RADIANS(45)))^2-(SIN(RADIANS(135)))^2*(SIN(RADIANS(N532)))*($B$337*$F$337+$C$337*$E$337)+(SIN(RADIANS(45)))^2-((SIN(RADIANS(135)))^2)*((COS(RADIANS(N532)))^2)*($B$337*$F$337+$C$337*$E$337)</f>
        <v>-1.1734735166737884</v>
      </c>
      <c r="R534">
        <f t="shared" ref="R534" si="1229">(COS(RADIANS(Q532)))*((SIN(RADIANS(45)))*(COS(RADIANS(45))))-(SIN(RADIANS(135)))*(COS(RADIANS((135))))*($A$337*$F$337+$C$337*$D$337)-(2*((SIN(RADIANS(45)))^2))-(SIN(RADIANS(135)))^2*(SIN(RADIANS(Q532)))*(($B$337*$E$337))-($C$337*$F$337)+(SIN(RADIANS(Q532)))*(-(SIN(RADIANS(45))))*(COS(RADIANS(45)))-(SIN(RADIANS(135)))*(COS(RADIANS(135)))*($A$337*$E$337+$B$337*$D$337)-(SIN(RADIANS(45)))^2-(SIN(RADIANS(135)))^2*(SIN(RADIANS(Q532)))*($B$337*$F$337+$C$337*$E$337)+(SIN(RADIANS(45)))^2-((SIN(RADIANS(135)))^2)*((COS(RADIANS(Q532)))^2)*($B$337*$F$337+$C$337*$E$337)</f>
        <v>-1.1970307016952761</v>
      </c>
      <c r="AE534" s="21"/>
    </row>
    <row r="535" spans="1:31">
      <c r="A535" s="21"/>
      <c r="Q535" s="21"/>
    </row>
    <row r="536" spans="1:31">
      <c r="A536">
        <f>(1/(SQRT(2)))*(COS(RADIANS(45)))</f>
        <v>0.5</v>
      </c>
      <c r="B536">
        <f>((1/(SQRT(2)))*(COS(RADIANS(N536))))*(SIN(RADIANS(45)))</f>
        <v>-0.3315262825637072</v>
      </c>
      <c r="C536">
        <f t="shared" ref="C536" si="1230">((1/(SQRT(2)))*(SIN(RADIANS(N536))))*(SIN(RADIANS(45)))</f>
        <v>-0.37428641969685306</v>
      </c>
      <c r="D536">
        <f t="shared" ref="D536" si="1231">(-((1/(SQRT(2)))*(SIN(RADIANS(45)))))</f>
        <v>-0.49999999999999989</v>
      </c>
      <c r="E536">
        <f t="shared" ref="E536" si="1232">((1/(SQRT(2)))*(COS(RADIANS(N536))))*(COS(RADIANS(45)))</f>
        <v>-0.33152628256370725</v>
      </c>
      <c r="F536">
        <f t="shared" ref="F536" si="1233">(((1/(SQRT(2)))*(SIN(RADIANS(N536))))*(COS(RADIANS(45))))</f>
        <v>-0.37428641969685311</v>
      </c>
      <c r="G536">
        <f t="shared" ref="G536" si="1234">(1/(SQRT(2)))*(COS(RADIANS(-45)))</f>
        <v>0.5</v>
      </c>
      <c r="H536">
        <f t="shared" ref="H536" si="1235">((1/(SQRT(2)))*(COS(RADIANS(N536))))*(SIN(RADIANS(-45)))</f>
        <v>0.3315262825637072</v>
      </c>
      <c r="I536">
        <f t="shared" ref="I536" si="1236">((1/(SQRT(2)))*(SIN(RADIANS(N536))))*(SIN(RADIANS(-45)))</f>
        <v>0.37428641969685306</v>
      </c>
      <c r="J536">
        <f t="shared" ref="J536" si="1237">(-((1/(SQRT(2)))*(SIN(RADIANS(-45)))))</f>
        <v>0.49999999999999989</v>
      </c>
      <c r="K536">
        <f t="shared" ref="K536" si="1238">((1/(SQRT(2)))*(COS(RADIANS(N536))))*(COS(RADIANS(-45)))</f>
        <v>-0.33152628256370725</v>
      </c>
      <c r="L536">
        <f>(((1/(SQRT(2)))*(SIN(RADIANS(N536))))*(COS(RADIANS(-45))))</f>
        <v>-0.37428641969685311</v>
      </c>
      <c r="N536">
        <f>N532-(O532/O534)</f>
        <v>228.466903612289</v>
      </c>
      <c r="O536">
        <f>(DEGREES(ACOS(((-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*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)-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*(SQRT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-(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^2)))))/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))))/2</f>
        <v>0</v>
      </c>
      <c r="Q536">
        <f t="shared" ref="Q536" si="1239">Q532-(R532/R534)</f>
        <v>3538.3127883977895</v>
      </c>
      <c r="R536">
        <f>(DEGREES(ACOS(((-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*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*(SQRT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-(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^2)))))/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))))/2</f>
        <v>53.634439066943834</v>
      </c>
      <c r="T536">
        <f t="shared" ref="T536" si="1240">(1/(SQRT(2)))*(COS(RADIANS(45)))</f>
        <v>0.5</v>
      </c>
      <c r="U536">
        <f t="shared" ref="U536" si="1241">((1/(SQRT(2)))*(COS(RADIANS(Q536))))*(SIN(RADIANS(45)))</f>
        <v>0.23714235973565864</v>
      </c>
      <c r="V536">
        <f t="shared" ref="V536" si="1242">((1/(SQRT(2)))*(SIN(RADIANS(Q536))))*(SIN(RADIANS(45)))</f>
        <v>-0.44018575762853046</v>
      </c>
      <c r="W536">
        <f t="shared" ref="W536" si="1243">(-((1/(SQRT(2)))*(SIN(RADIANS(45)))))</f>
        <v>-0.49999999999999989</v>
      </c>
      <c r="X536">
        <f t="shared" ref="X536" si="1244">((1/(SQRT(2)))*(COS(RADIANS(Q536))))*(COS(RADIANS(45)))</f>
        <v>0.23714235973565867</v>
      </c>
      <c r="Y536">
        <f t="shared" ref="Y536" si="1245">(((1/(SQRT(2)))*(SIN(RADIANS(Q536))))*(COS(RADIANS(45))))</f>
        <v>-0.44018575762853052</v>
      </c>
      <c r="Z536">
        <f t="shared" ref="Z536" si="1246">(1/(SQRT(2)))*(COS(RADIANS(-45)))</f>
        <v>0.5</v>
      </c>
      <c r="AA536">
        <f t="shared" ref="AA536" si="1247">((1/(SQRT(2)))*(COS(RADIANS(Q536))))*(SIN(RADIANS(-45)))</f>
        <v>-0.23714235973565864</v>
      </c>
      <c r="AB536">
        <f t="shared" ref="AB536" si="1248">((1/(SQRT(2)))*(SIN(RADIANS(Q536))))*(SIN(RADIANS(-45)))</f>
        <v>0.44018575762853046</v>
      </c>
      <c r="AC536">
        <f t="shared" ref="AC536" si="1249">(-((1/(SQRT(2)))*(SIN(RADIANS(-45)))))</f>
        <v>0.49999999999999989</v>
      </c>
      <c r="AD536">
        <f t="shared" ref="AD536" si="1250">((1/(SQRT(2)))*(COS(RADIANS(Q536))))*(COS(RADIANS(-45)))</f>
        <v>0.23714235973565867</v>
      </c>
      <c r="AE536">
        <f t="shared" ref="AE536" si="1251">(((1/(SQRT(2)))*(SIN(RADIANS(Q536))))*(COS(RADIANS(-45))))</f>
        <v>-0.44018575762853052</v>
      </c>
    </row>
    <row r="537" spans="1:31">
      <c r="O537" t="s">
        <v>176</v>
      </c>
      <c r="R537" t="s">
        <v>176</v>
      </c>
    </row>
    <row r="538" spans="1:31">
      <c r="O538" s="21">
        <f>(COS(RADIANS(N536)))*((SIN(RADIANS(45)))*(COS(RADIANS(45))))-(SIN(RADIANS(135)))*(COS(RADIANS((135))))*($A$337*$F$337+$C$337*$D$337)-(2*((SIN(RADIANS(45)))^2))-(SIN(RADIANS(135)))^2*(SIN(RADIANS(N536)))*(($B$337*$E$337))-($C$337*$F$337)+(SIN(RADIANS(N536)))*(-(SIN(RADIANS(45))))*(COS(RADIANS(45)))-(SIN(RADIANS(135)))*(COS(RADIANS(135)))*($A$337*$E$337+$B$337*$D$337)-(SIN(RADIANS(45)))^2-(SIN(RADIANS(135)))^2*(SIN(RADIANS(N536)))*($B$337*$F$337+$C$337*$E$337)+(SIN(RADIANS(45)))^2-((SIN(RADIANS(135)))^2)*((COS(RADIANS(N536)))^2)*($B$337*$F$337+$C$337*$E$337)</f>
        <v>-1.1734735166737884</v>
      </c>
      <c r="R538">
        <f t="shared" ref="R538" si="1252">(COS(RADIANS(Q536)))*((SIN(RADIANS(45)))*(COS(RADIANS(45))))-(SIN(RADIANS(135)))*(COS(RADIANS((135))))*($A$337*$F$337+$C$337*$D$337)-(2*((SIN(RADIANS(45)))^2))-(SIN(RADIANS(135)))^2*(SIN(RADIANS(Q536)))*(($B$337*$E$337))-($C$337*$F$337)+(SIN(RADIANS(Q536)))*(-(SIN(RADIANS(45))))*(COS(RADIANS(45)))-(SIN(RADIANS(135)))*(COS(RADIANS(135)))*($A$337*$E$337+$B$337*$D$337)-(SIN(RADIANS(45)))^2-(SIN(RADIANS(135)))^2*(SIN(RADIANS(Q536)))*($B$337*$F$337+$C$337*$E$337)+(SIN(RADIANS(45)))^2-((SIN(RADIANS(135)))^2)*((COS(RADIANS(Q536)))^2)*($B$337*$F$337+$C$337*$E$337)</f>
        <v>-0.60332112810935346</v>
      </c>
      <c r="AE538" s="21"/>
    </row>
    <row r="539" spans="1:31">
      <c r="A539" s="21"/>
      <c r="Q539" s="21"/>
    </row>
    <row r="540" spans="1:31">
      <c r="A540">
        <f>(1/(SQRT(2)))*(COS(RADIANS(45)))</f>
        <v>0.5</v>
      </c>
      <c r="B540">
        <f>((1/(SQRT(2)))*(COS(RADIANS(N540))))*(SIN(RADIANS(45)))</f>
        <v>-0.3315262825637072</v>
      </c>
      <c r="C540">
        <f t="shared" ref="C540" si="1253">((1/(SQRT(2)))*(SIN(RADIANS(N540))))*(SIN(RADIANS(45)))</f>
        <v>-0.37428641969685306</v>
      </c>
      <c r="D540">
        <f t="shared" ref="D540" si="1254">(-((1/(SQRT(2)))*(SIN(RADIANS(45)))))</f>
        <v>-0.49999999999999989</v>
      </c>
      <c r="E540">
        <f t="shared" ref="E540" si="1255">((1/(SQRT(2)))*(COS(RADIANS(N540))))*(COS(RADIANS(45)))</f>
        <v>-0.33152628256370725</v>
      </c>
      <c r="F540">
        <f t="shared" ref="F540" si="1256">(((1/(SQRT(2)))*(SIN(RADIANS(N540))))*(COS(RADIANS(45))))</f>
        <v>-0.37428641969685311</v>
      </c>
      <c r="G540">
        <f t="shared" ref="G540" si="1257">(1/(SQRT(2)))*(COS(RADIANS(-45)))</f>
        <v>0.5</v>
      </c>
      <c r="H540">
        <f t="shared" ref="H540" si="1258">((1/(SQRT(2)))*(COS(RADIANS(N540))))*(SIN(RADIANS(-45)))</f>
        <v>0.3315262825637072</v>
      </c>
      <c r="I540">
        <f t="shared" ref="I540" si="1259">((1/(SQRT(2)))*(SIN(RADIANS(N540))))*(SIN(RADIANS(-45)))</f>
        <v>0.37428641969685306</v>
      </c>
      <c r="J540">
        <f t="shared" ref="J540" si="1260">(-((1/(SQRT(2)))*(SIN(RADIANS(-45)))))</f>
        <v>0.49999999999999989</v>
      </c>
      <c r="K540">
        <f t="shared" ref="K540" si="1261">((1/(SQRT(2)))*(COS(RADIANS(N540))))*(COS(RADIANS(-45)))</f>
        <v>-0.33152628256370725</v>
      </c>
      <c r="L540">
        <f>(((1/(SQRT(2)))*(SIN(RADIANS(N540))))*(COS(RADIANS(-45))))</f>
        <v>-0.37428641969685311</v>
      </c>
      <c r="N540">
        <f>N536-(O536/O538)</f>
        <v>228.466903612289</v>
      </c>
      <c r="O540">
        <f>(DEGREES(ACOS(((-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*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)-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*(SQRT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-(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^2)))))/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))))/2</f>
        <v>0</v>
      </c>
      <c r="Q540">
        <f>Q536-(R536/R538)</f>
        <v>3627.2114471187592</v>
      </c>
      <c r="R540">
        <f>(DEGREES(ACOS(((-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*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*(SQRT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-(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^2)))))/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))))/2</f>
        <v>78.16874659835814</v>
      </c>
      <c r="T540">
        <f>(1/(SQRT(2)))*(COS(RADIANS(45)))</f>
        <v>0.5</v>
      </c>
      <c r="U540">
        <f>((1/(SQRT(2)))*(COS(RADIANS(Q540))))*(SIN(RADIANS(45)))</f>
        <v>0.44466251599310475</v>
      </c>
      <c r="V540">
        <f>((1/(SQRT(2)))*(SIN(RADIANS(Q540))))*(SIN(RADIANS(45)))</f>
        <v>0.22863780717694476</v>
      </c>
      <c r="W540">
        <f>(-((1/(SQRT(2)))*(SIN(RADIANS(45)))))</f>
        <v>-0.49999999999999989</v>
      </c>
      <c r="X540">
        <f>((1/(SQRT(2)))*(COS(RADIANS(Q540))))*(COS(RADIANS(45)))</f>
        <v>0.4446625159931048</v>
      </c>
      <c r="Y540">
        <f>(((1/(SQRT(2)))*(SIN(RADIANS(Q540))))*(COS(RADIANS(45))))</f>
        <v>0.22863780717694479</v>
      </c>
      <c r="Z540">
        <f t="shared" ref="Z540" si="1262">(1/(SQRT(2)))*(COS(RADIANS(-45)))</f>
        <v>0.5</v>
      </c>
      <c r="AA540">
        <f>((1/(SQRT(2)))*(COS(RADIANS(Q540))))*(SIN(RADIANS(-45)))</f>
        <v>-0.44466251599310475</v>
      </c>
      <c r="AB540">
        <f>((1/(SQRT(2)))*(SIN(RADIANS(Q540))))*(SIN(RADIANS(-45)))</f>
        <v>-0.22863780717694476</v>
      </c>
      <c r="AC540">
        <f>(-((1/(SQRT(2)))*(SIN(RADIANS(-45)))))</f>
        <v>0.49999999999999989</v>
      </c>
      <c r="AD540">
        <f>((1/(SQRT(2)))*(COS(RADIANS(Q540))))*(COS(RADIANS(-45)))</f>
        <v>0.4446625159931048</v>
      </c>
      <c r="AE540">
        <f>(((1/(SQRT(2)))*(SIN(RADIANS(Q540))))*(COS(RADIANS(-45))))</f>
        <v>0.22863780717694479</v>
      </c>
    </row>
    <row r="541" spans="1:31">
      <c r="O541" t="s">
        <v>176</v>
      </c>
      <c r="R541" t="s">
        <v>176</v>
      </c>
    </row>
    <row r="542" spans="1:31">
      <c r="O542" s="21">
        <f>(COS(RADIANS(N540)))*((SIN(RADIANS(45)))*(COS(RADIANS(45))))-(SIN(RADIANS(135)))*(COS(RADIANS((135))))*($A$337*$F$337+$C$337*$D$337)-(2*((SIN(RADIANS(45)))^2))-(SIN(RADIANS(135)))^2*(SIN(RADIANS(N540)))*(($B$337*$E$337))-($C$337*$F$337)+(SIN(RADIANS(N540)))*(-(SIN(RADIANS(45))))*(COS(RADIANS(45)))-(SIN(RADIANS(135)))*(COS(RADIANS(135)))*($A$337*$E$337+$B$337*$D$337)-(SIN(RADIANS(45)))^2-(SIN(RADIANS(135)))^2*(SIN(RADIANS(N540)))*($B$337*$F$337+$C$337*$E$337)+(SIN(RADIANS(45)))^2-((SIN(RADIANS(135)))^2)*((COS(RADIANS(N540)))^2)*($B$337*$F$337+$C$337*$E$337)</f>
        <v>-1.1734735166737884</v>
      </c>
      <c r="R542">
        <f>(COS(RADIANS(Q540)))*((SIN(RADIANS(45)))*(COS(RADIANS(45))))-(SIN(RADIANS(135)))*(COS(RADIANS((135))))*($A$337*$F$337+$C$337*$D$337)-(2*((SIN(RADIANS(45)))^2))-(SIN(RADIANS(135)))^2*(SIN(RADIANS(Q540)))*(($B$337*$E$337))-($C$337*$F$337)+(SIN(RADIANS(Q540)))*(-(SIN(RADIANS(45))))*(COS(RADIANS(45)))-(SIN(RADIANS(135)))*(COS(RADIANS(135)))*($A$337*$E$337+$B$337*$D$337)-(SIN(RADIANS(45)))^2-(SIN(RADIANS(135)))^2*(SIN(RADIANS(Q540)))*($B$337*$F$337+$C$337*$E$337)+(SIN(RADIANS(45)))^2-((SIN(RADIANS(135)))^2)*((COS(RADIANS(Q540)))^2)*($B$337*$F$337+$C$337*$E$337)</f>
        <v>-0.67101284498192848</v>
      </c>
      <c r="AE542" s="21"/>
    </row>
    <row r="543" spans="1:31">
      <c r="A543" s="21"/>
      <c r="Q543" s="21"/>
    </row>
    <row r="544" spans="1:31">
      <c r="A544">
        <f>(1/(SQRT(2)))*(COS(RADIANS(45)))</f>
        <v>0.5</v>
      </c>
      <c r="B544">
        <f>((1/(SQRT(2)))*(COS(RADIANS(N544))))*(SIN(RADIANS(45)))</f>
        <v>-0.3315262825637072</v>
      </c>
      <c r="C544">
        <f t="shared" ref="C544" si="1263">((1/(SQRT(2)))*(SIN(RADIANS(N544))))*(SIN(RADIANS(45)))</f>
        <v>-0.37428641969685306</v>
      </c>
      <c r="D544">
        <f t="shared" ref="D544" si="1264">(-((1/(SQRT(2)))*(SIN(RADIANS(45)))))</f>
        <v>-0.49999999999999989</v>
      </c>
      <c r="E544">
        <f t="shared" ref="E544" si="1265">((1/(SQRT(2)))*(COS(RADIANS(N544))))*(COS(RADIANS(45)))</f>
        <v>-0.33152628256370725</v>
      </c>
      <c r="F544">
        <f t="shared" ref="F544" si="1266">(((1/(SQRT(2)))*(SIN(RADIANS(N544))))*(COS(RADIANS(45))))</f>
        <v>-0.37428641969685311</v>
      </c>
      <c r="G544">
        <f t="shared" ref="G544" si="1267">(1/(SQRT(2)))*(COS(RADIANS(-45)))</f>
        <v>0.5</v>
      </c>
      <c r="H544">
        <f t="shared" ref="H544" si="1268">((1/(SQRT(2)))*(COS(RADIANS(N544))))*(SIN(RADIANS(-45)))</f>
        <v>0.3315262825637072</v>
      </c>
      <c r="I544">
        <f t="shared" ref="I544" si="1269">((1/(SQRT(2)))*(SIN(RADIANS(N544))))*(SIN(RADIANS(-45)))</f>
        <v>0.37428641969685306</v>
      </c>
      <c r="J544">
        <f t="shared" ref="J544" si="1270">(-((1/(SQRT(2)))*(SIN(RADIANS(-45)))))</f>
        <v>0.49999999999999989</v>
      </c>
      <c r="K544">
        <f t="shared" ref="K544" si="1271">((1/(SQRT(2)))*(COS(RADIANS(N544))))*(COS(RADIANS(-45)))</f>
        <v>-0.33152628256370725</v>
      </c>
      <c r="L544">
        <f>(((1/(SQRT(2)))*(SIN(RADIANS(N544))))*(COS(RADIANS(-45))))</f>
        <v>-0.37428641969685311</v>
      </c>
      <c r="N544">
        <f>N540-(O540/O542)</f>
        <v>228.466903612289</v>
      </c>
      <c r="O544">
        <f>(DEGREES(ACOS(((-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*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)-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*(SQRT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-(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^2)))))/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))))/2</f>
        <v>0</v>
      </c>
      <c r="Q544">
        <f>Q540-(R540/R542)</f>
        <v>3743.7051136453119</v>
      </c>
      <c r="R544">
        <f>(DEGREES(ACOS(((-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*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*(SQRT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-(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^2)))))/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))))/2</f>
        <v>56.38881579006329</v>
      </c>
      <c r="T544">
        <f>(1/(SQRT(2)))*(COS(RADIANS(45)))</f>
        <v>0.5</v>
      </c>
      <c r="U544">
        <f>((1/(SQRT(2)))*(COS(RADIANS(Q544))))*(SIN(RADIANS(45)))</f>
        <v>-0.40299055809186374</v>
      </c>
      <c r="V544">
        <f>((1/(SQRT(2)))*(SIN(RADIANS(Q544))))*(SIN(RADIANS(45)))</f>
        <v>0.29597062369229837</v>
      </c>
      <c r="W544">
        <f>(-((1/(SQRT(2)))*(SIN(RADIANS(45)))))</f>
        <v>-0.49999999999999989</v>
      </c>
      <c r="X544">
        <f>((1/(SQRT(2)))*(COS(RADIANS(Q544))))*(COS(RADIANS(45)))</f>
        <v>-0.40299055809186379</v>
      </c>
      <c r="Y544">
        <f>(((1/(SQRT(2)))*(SIN(RADIANS(Q544))))*(COS(RADIANS(45))))</f>
        <v>0.29597062369229843</v>
      </c>
      <c r="Z544">
        <f t="shared" ref="Z544" si="1272">(1/(SQRT(2)))*(COS(RADIANS(-45)))</f>
        <v>0.5</v>
      </c>
      <c r="AA544">
        <f>((1/(SQRT(2)))*(COS(RADIANS(Q544))))*(SIN(RADIANS(-45)))</f>
        <v>0.40299055809186374</v>
      </c>
      <c r="AB544">
        <f>((1/(SQRT(2)))*(SIN(RADIANS(Q544))))*(SIN(RADIANS(-45)))</f>
        <v>-0.29597062369229837</v>
      </c>
      <c r="AC544">
        <f>(-((1/(SQRT(2)))*(SIN(RADIANS(-45)))))</f>
        <v>0.49999999999999989</v>
      </c>
      <c r="AD544">
        <f>((1/(SQRT(2)))*(COS(RADIANS(Q544))))*(COS(RADIANS(-45)))</f>
        <v>-0.40299055809186379</v>
      </c>
      <c r="AE544">
        <f>(((1/(SQRT(2)))*(SIN(RADIANS(Q544))))*(COS(RADIANS(-45))))</f>
        <v>0.29597062369229843</v>
      </c>
    </row>
    <row r="545" spans="1:31">
      <c r="O545" t="s">
        <v>176</v>
      </c>
      <c r="R545" t="s">
        <v>176</v>
      </c>
    </row>
    <row r="546" spans="1:31">
      <c r="O546" s="21">
        <f>(COS(RADIANS(N544)))*((SIN(RADIANS(45)))*(COS(RADIANS(45))))-(SIN(RADIANS(135)))*(COS(RADIANS((135))))*($A$337*$F$337+$C$337*$D$337)-(2*((SIN(RADIANS(45)))^2))-(SIN(RADIANS(135)))^2*(SIN(RADIANS(N544)))*(($B$337*$E$337))-($C$337*$F$337)+(SIN(RADIANS(N544)))*(-(SIN(RADIANS(45))))*(COS(RADIANS(45)))-(SIN(RADIANS(135)))*(COS(RADIANS(135)))*($A$337*$E$337+$B$337*$D$337)-(SIN(RADIANS(45)))^2-(SIN(RADIANS(135)))^2*(SIN(RADIANS(N544)))*($B$337*$F$337+$C$337*$E$337)+(SIN(RADIANS(45)))^2-((SIN(RADIANS(135)))^2)*((COS(RADIANS(N544)))^2)*($B$337*$F$337+$C$337*$E$337)</f>
        <v>-1.1734735166737884</v>
      </c>
      <c r="R546">
        <f>(COS(RADIANS(Q544)))*((SIN(RADIANS(45)))*(COS(RADIANS(45))))-(SIN(RADIANS(135)))*(COS(RADIANS((135))))*($A$337*$F$337+$C$337*$D$337)-(2*((SIN(RADIANS(45)))^2))-(SIN(RADIANS(135)))^2*(SIN(RADIANS(Q544)))*(($B$337*$E$337))-($C$337*$F$337)+(SIN(RADIANS(Q544)))*(-(SIN(RADIANS(45))))*(COS(RADIANS(45)))-(SIN(RADIANS(135)))*(COS(RADIANS(135)))*($A$337*$E$337+$B$337*$D$337)-(SIN(RADIANS(45)))^2-(SIN(RADIANS(135)))^2*(SIN(RADIANS(Q544)))*($B$337*$F$337+$C$337*$E$337)+(SIN(RADIANS(45)))^2-((SIN(RADIANS(135)))^2)*((COS(RADIANS(Q544)))^2)*($B$337*$F$337+$C$337*$E$337)</f>
        <v>-1.5783504819454008</v>
      </c>
      <c r="AE546" s="21"/>
    </row>
    <row r="547" spans="1:31">
      <c r="A547" s="21"/>
      <c r="Q547" s="21"/>
    </row>
    <row r="548" spans="1:31">
      <c r="A548">
        <f>(1/(SQRT(2)))*(COS(RADIANS(45)))</f>
        <v>0.5</v>
      </c>
      <c r="B548">
        <f>((1/(SQRT(2)))*(COS(RADIANS(N548))))*(SIN(RADIANS(45)))</f>
        <v>-0.3315262825637072</v>
      </c>
      <c r="C548">
        <f t="shared" ref="C548" si="1273">((1/(SQRT(2)))*(SIN(RADIANS(N548))))*(SIN(RADIANS(45)))</f>
        <v>-0.37428641969685306</v>
      </c>
      <c r="D548">
        <f t="shared" ref="D548" si="1274">(-((1/(SQRT(2)))*(SIN(RADIANS(45)))))</f>
        <v>-0.49999999999999989</v>
      </c>
      <c r="E548">
        <f t="shared" ref="E548" si="1275">((1/(SQRT(2)))*(COS(RADIANS(N548))))*(COS(RADIANS(45)))</f>
        <v>-0.33152628256370725</v>
      </c>
      <c r="F548">
        <f t="shared" ref="F548" si="1276">(((1/(SQRT(2)))*(SIN(RADIANS(N548))))*(COS(RADIANS(45))))</f>
        <v>-0.37428641969685311</v>
      </c>
      <c r="G548">
        <f t="shared" ref="G548" si="1277">(1/(SQRT(2)))*(COS(RADIANS(-45)))</f>
        <v>0.5</v>
      </c>
      <c r="H548">
        <f t="shared" ref="H548" si="1278">((1/(SQRT(2)))*(COS(RADIANS(N548))))*(SIN(RADIANS(-45)))</f>
        <v>0.3315262825637072</v>
      </c>
      <c r="I548">
        <f t="shared" ref="I548" si="1279">((1/(SQRT(2)))*(SIN(RADIANS(N548))))*(SIN(RADIANS(-45)))</f>
        <v>0.37428641969685306</v>
      </c>
      <c r="J548">
        <f t="shared" ref="J548" si="1280">(-((1/(SQRT(2)))*(SIN(RADIANS(-45)))))</f>
        <v>0.49999999999999989</v>
      </c>
      <c r="K548">
        <f t="shared" ref="K548" si="1281">((1/(SQRT(2)))*(COS(RADIANS(N548))))*(COS(RADIANS(-45)))</f>
        <v>-0.33152628256370725</v>
      </c>
      <c r="L548">
        <f>(((1/(SQRT(2)))*(SIN(RADIANS(N548))))*(COS(RADIANS(-45))))</f>
        <v>-0.37428641969685311</v>
      </c>
      <c r="N548">
        <f>N544-(O544/O546)</f>
        <v>228.466903612289</v>
      </c>
      <c r="O548">
        <f>(DEGREES(ACOS(((-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*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)-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*(SQRT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-(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^2)))))/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))))/2</f>
        <v>0</v>
      </c>
      <c r="Q548">
        <f t="shared" ref="Q548" si="1282">Q544-(R544/R546)</f>
        <v>3779.4315359039228</v>
      </c>
      <c r="R548">
        <f>(DEGREES(ACOS(((-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*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*(SQRT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-(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^2)))))/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))))/2</f>
        <v>67.057313629929524</v>
      </c>
      <c r="T548">
        <f t="shared" ref="T548" si="1283">(1/(SQRT(2)))*(COS(RADIANS(45)))</f>
        <v>0.5</v>
      </c>
      <c r="U548">
        <f t="shared" ref="U548" si="1284">((1/(SQRT(2)))*(COS(RADIANS(Q548))))*(SIN(RADIANS(45)))</f>
        <v>-0.49997539081328352</v>
      </c>
      <c r="V548">
        <f t="shared" ref="V548" si="1285">((1/(SQRT(2)))*(SIN(RADIANS(Q548))))*(SIN(RADIANS(45)))</f>
        <v>4.9607036904372312E-3</v>
      </c>
      <c r="W548">
        <f t="shared" ref="W548" si="1286">(-((1/(SQRT(2)))*(SIN(RADIANS(45)))))</f>
        <v>-0.49999999999999989</v>
      </c>
      <c r="X548">
        <f t="shared" ref="X548" si="1287">((1/(SQRT(2)))*(COS(RADIANS(Q548))))*(COS(RADIANS(45)))</f>
        <v>-0.49997539081328363</v>
      </c>
      <c r="Y548">
        <f t="shared" ref="Y548" si="1288">(((1/(SQRT(2)))*(SIN(RADIANS(Q548))))*(COS(RADIANS(45))))</f>
        <v>4.960703690437232E-3</v>
      </c>
      <c r="Z548">
        <f t="shared" ref="Z548" si="1289">(1/(SQRT(2)))*(COS(RADIANS(-45)))</f>
        <v>0.5</v>
      </c>
      <c r="AA548">
        <f t="shared" ref="AA548" si="1290">((1/(SQRT(2)))*(COS(RADIANS(Q548))))*(SIN(RADIANS(-45)))</f>
        <v>0.49997539081328352</v>
      </c>
      <c r="AB548">
        <f t="shared" ref="AB548" si="1291">((1/(SQRT(2)))*(SIN(RADIANS(Q548))))*(SIN(RADIANS(-45)))</f>
        <v>-4.9607036904372312E-3</v>
      </c>
      <c r="AC548">
        <f t="shared" ref="AC548" si="1292">(-((1/(SQRT(2)))*(SIN(RADIANS(-45)))))</f>
        <v>0.49999999999999989</v>
      </c>
      <c r="AD548">
        <f t="shared" ref="AD548" si="1293">((1/(SQRT(2)))*(COS(RADIANS(Q548))))*(COS(RADIANS(-45)))</f>
        <v>-0.49997539081328363</v>
      </c>
      <c r="AE548">
        <f t="shared" ref="AE548" si="1294">(((1/(SQRT(2)))*(SIN(RADIANS(Q548))))*(COS(RADIANS(-45))))</f>
        <v>4.960703690437232E-3</v>
      </c>
    </row>
    <row r="549" spans="1:31">
      <c r="O549" t="s">
        <v>176</v>
      </c>
      <c r="R549" t="s">
        <v>176</v>
      </c>
    </row>
    <row r="550" spans="1:31">
      <c r="O550" s="21">
        <f>(COS(RADIANS(N548)))*((SIN(RADIANS(45)))*(COS(RADIANS(45))))-(SIN(RADIANS(135)))*(COS(RADIANS((135))))*($A$337*$F$337+$C$337*$D$337)-(2*((SIN(RADIANS(45)))^2))-(SIN(RADIANS(135)))^2*(SIN(RADIANS(N548)))*(($B$337*$E$337))-($C$337*$F$337)+(SIN(RADIANS(N548)))*(-(SIN(RADIANS(45))))*(COS(RADIANS(45)))-(SIN(RADIANS(135)))*(COS(RADIANS(135)))*($A$337*$E$337+$B$337*$D$337)-(SIN(RADIANS(45)))^2-(SIN(RADIANS(135)))^2*(SIN(RADIANS(N548)))*($B$337*$F$337+$C$337*$E$337)+(SIN(RADIANS(45)))^2-((SIN(RADIANS(135)))^2)*((COS(RADIANS(N548)))^2)*($B$337*$F$337+$C$337*$E$337)</f>
        <v>-1.1734735166737884</v>
      </c>
      <c r="R550">
        <f t="shared" ref="R550" si="1295">(COS(RADIANS(Q548)))*((SIN(RADIANS(45)))*(COS(RADIANS(45))))-(SIN(RADIANS(135)))*(COS(RADIANS((135))))*($A$337*$F$337+$C$337*$D$337)-(2*((SIN(RADIANS(45)))^2))-(SIN(RADIANS(135)))^2*(SIN(RADIANS(Q548)))*(($B$337*$E$337))-($C$337*$F$337)+(SIN(RADIANS(Q548)))*(-(SIN(RADIANS(45))))*(COS(RADIANS(45)))-(SIN(RADIANS(135)))*(COS(RADIANS(135)))*($A$337*$E$337+$B$337*$D$337)-(SIN(RADIANS(45)))^2-(SIN(RADIANS(135)))^2*(SIN(RADIANS(Q548)))*($B$337*$F$337+$C$337*$E$337)+(SIN(RADIANS(45)))^2-((SIN(RADIANS(135)))^2)*((COS(RADIANS(Q548)))^2)*($B$337*$F$337+$C$337*$E$337)</f>
        <v>-1.4593745472902719</v>
      </c>
      <c r="AE550" s="21"/>
    </row>
    <row r="551" spans="1:31">
      <c r="A551" s="21"/>
      <c r="Q551" s="21"/>
    </row>
    <row r="552" spans="1:31">
      <c r="A552">
        <f>(1/(SQRT(2)))*(COS(RADIANS(45)))</f>
        <v>0.5</v>
      </c>
      <c r="B552">
        <f>((1/(SQRT(2)))*(COS(RADIANS(N552))))*(SIN(RADIANS(45)))</f>
        <v>-0.3315262825637072</v>
      </c>
      <c r="C552">
        <f t="shared" ref="C552" si="1296">((1/(SQRT(2)))*(SIN(RADIANS(N552))))*(SIN(RADIANS(45)))</f>
        <v>-0.37428641969685306</v>
      </c>
      <c r="D552">
        <f t="shared" ref="D552" si="1297">(-((1/(SQRT(2)))*(SIN(RADIANS(45)))))</f>
        <v>-0.49999999999999989</v>
      </c>
      <c r="E552">
        <f t="shared" ref="E552" si="1298">((1/(SQRT(2)))*(COS(RADIANS(N552))))*(COS(RADIANS(45)))</f>
        <v>-0.33152628256370725</v>
      </c>
      <c r="F552">
        <f t="shared" ref="F552" si="1299">(((1/(SQRT(2)))*(SIN(RADIANS(N552))))*(COS(RADIANS(45))))</f>
        <v>-0.37428641969685311</v>
      </c>
      <c r="G552">
        <f t="shared" ref="G552" si="1300">(1/(SQRT(2)))*(COS(RADIANS(-45)))</f>
        <v>0.5</v>
      </c>
      <c r="H552">
        <f t="shared" ref="H552" si="1301">((1/(SQRT(2)))*(COS(RADIANS(N552))))*(SIN(RADIANS(-45)))</f>
        <v>0.3315262825637072</v>
      </c>
      <c r="I552">
        <f t="shared" ref="I552" si="1302">((1/(SQRT(2)))*(SIN(RADIANS(N552))))*(SIN(RADIANS(-45)))</f>
        <v>0.37428641969685306</v>
      </c>
      <c r="J552">
        <f t="shared" ref="J552" si="1303">(-((1/(SQRT(2)))*(SIN(RADIANS(-45)))))</f>
        <v>0.49999999999999989</v>
      </c>
      <c r="K552">
        <f t="shared" ref="K552" si="1304">((1/(SQRT(2)))*(COS(RADIANS(N552))))*(COS(RADIANS(-45)))</f>
        <v>-0.33152628256370725</v>
      </c>
      <c r="L552">
        <f>(((1/(SQRT(2)))*(SIN(RADIANS(N552))))*(COS(RADIANS(-45))))</f>
        <v>-0.37428641969685311</v>
      </c>
      <c r="N552" s="16">
        <f>N548-(O548/O550)</f>
        <v>228.466903612289</v>
      </c>
      <c r="O552" s="16">
        <f>(DEGREES(ACOS(((-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*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)-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*(SQRT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-(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^2)))))/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))))/2</f>
        <v>0</v>
      </c>
      <c r="Q552" s="16">
        <f t="shared" ref="Q552" si="1305">Q548-(R548/R550)</f>
        <v>3825.3808871204697</v>
      </c>
      <c r="R552" s="16">
        <f>(DEGREES(ACOS(((-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*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*(SQRT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-(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^2)))))/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))))/2</f>
        <v>87.973503250274675</v>
      </c>
      <c r="T552">
        <f t="shared" ref="T552" si="1306">(1/(SQRT(2)))*(COS(RADIANS(45)))</f>
        <v>0.5</v>
      </c>
      <c r="U552">
        <f t="shared" ref="U552" si="1307">((1/(SQRT(2)))*(COS(RADIANS(Q552))))*(SIN(RADIANS(45)))</f>
        <v>-0.35119526673931462</v>
      </c>
      <c r="V552">
        <f t="shared" ref="V552" si="1308">((1/(SQRT(2)))*(SIN(RADIANS(Q552))))*(SIN(RADIANS(45)))</f>
        <v>-0.3558958901419087</v>
      </c>
      <c r="W552">
        <f t="shared" ref="W552" si="1309">(-((1/(SQRT(2)))*(SIN(RADIANS(45)))))</f>
        <v>-0.49999999999999989</v>
      </c>
      <c r="X552">
        <f t="shared" ref="X552" si="1310">((1/(SQRT(2)))*(COS(RADIANS(Q552))))*(COS(RADIANS(45)))</f>
        <v>-0.35119526673931467</v>
      </c>
      <c r="Y552">
        <f t="shared" ref="Y552" si="1311">(((1/(SQRT(2)))*(SIN(RADIANS(Q552))))*(COS(RADIANS(45))))</f>
        <v>-0.35589589014190876</v>
      </c>
      <c r="Z552">
        <f t="shared" ref="Z552" si="1312">(1/(SQRT(2)))*(COS(RADIANS(-45)))</f>
        <v>0.5</v>
      </c>
      <c r="AA552">
        <f t="shared" ref="AA552" si="1313">((1/(SQRT(2)))*(COS(RADIANS(Q552))))*(SIN(RADIANS(-45)))</f>
        <v>0.35119526673931462</v>
      </c>
      <c r="AB552">
        <f t="shared" ref="AB552" si="1314">((1/(SQRT(2)))*(SIN(RADIANS(Q552))))*(SIN(RADIANS(-45)))</f>
        <v>0.3558958901419087</v>
      </c>
      <c r="AC552">
        <f t="shared" ref="AC552" si="1315">(-((1/(SQRT(2)))*(SIN(RADIANS(-45)))))</f>
        <v>0.49999999999999989</v>
      </c>
      <c r="AD552">
        <f t="shared" ref="AD552" si="1316">((1/(SQRT(2)))*(COS(RADIANS(Q552))))*(COS(RADIANS(-45)))</f>
        <v>-0.35119526673931467</v>
      </c>
      <c r="AE552">
        <f t="shared" ref="AE552" si="1317">(((1/(SQRT(2)))*(SIN(RADIANS(Q552))))*(COS(RADIANS(-45))))</f>
        <v>-0.35589589014190876</v>
      </c>
    </row>
    <row r="553" spans="1:31">
      <c r="O553" t="s">
        <v>176</v>
      </c>
      <c r="R553" t="s">
        <v>176</v>
      </c>
    </row>
    <row r="554" spans="1:31">
      <c r="O554" s="21">
        <f>(COS(RADIANS(N552)))*((SIN(RADIANS(45)))*(COS(RADIANS(45))))-(SIN(RADIANS(135)))*(COS(RADIANS((135))))*($A$337*$F$337+$C$337*$D$337)-(2*((SIN(RADIANS(45)))^2))-(SIN(RADIANS(135)))^2*(SIN(RADIANS(N552)))*(($B$337*$E$337))-($C$337*$F$337)+(SIN(RADIANS(N552)))*(-(SIN(RADIANS(45))))*(COS(RADIANS(45)))-(SIN(RADIANS(135)))*(COS(RADIANS(135)))*($A$337*$E$337+$B$337*$D$337)-(SIN(RADIANS(45)))^2-(SIN(RADIANS(135)))^2*(SIN(RADIANS(N552)))*($B$337*$F$337+$C$337*$E$337)+(SIN(RADIANS(45)))^2-((SIN(RADIANS(135)))^2)*((COS(RADIANS(N552)))^2)*($B$337*$F$337+$C$337*$E$337)</f>
        <v>-1.1734735166737884</v>
      </c>
      <c r="R554">
        <f t="shared" ref="R554" si="1318">(COS(RADIANS(Q552)))*((SIN(RADIANS(45)))*(COS(RADIANS(45))))-(SIN(RADIANS(135)))*(COS(RADIANS((135))))*($A$337*$F$337+$C$337*$D$337)-(2*((SIN(RADIANS(45)))^2))-(SIN(RADIANS(135)))^2*(SIN(RADIANS(Q552)))*(($B$337*$E$337))-($C$337*$F$337)+(SIN(RADIANS(Q552)))*(-(SIN(RADIANS(45))))*(COS(RADIANS(45)))-(SIN(RADIANS(135)))*(COS(RADIANS(135)))*($A$337*$E$337+$B$337*$D$337)-(SIN(RADIANS(45)))^2-(SIN(RADIANS(135)))^2*(SIN(RADIANS(Q552)))*($B$337*$F$337+$C$337*$E$337)+(SIN(RADIANS(45)))^2-((SIN(RADIANS(135)))^2)*((COS(RADIANS(Q552)))^2)*($B$337*$F$337+$C$337*$E$337)</f>
        <v>-1.1945566258513454</v>
      </c>
      <c r="AE554" s="21"/>
    </row>
    <row r="555" spans="1:31">
      <c r="A555" s="21"/>
      <c r="Q555" s="21"/>
    </row>
    <row r="556" spans="1:31">
      <c r="A556">
        <f>(1/(SQRT(2)))*(COS(RADIANS(45)))</f>
        <v>0.5</v>
      </c>
      <c r="B556">
        <f>((1/(SQRT(2)))*(COS(RADIANS(N556))))*(SIN(RADIANS(45)))</f>
        <v>-0.3315262825637072</v>
      </c>
      <c r="C556">
        <f t="shared" ref="C556" si="1319">((1/(SQRT(2)))*(SIN(RADIANS(N556))))*(SIN(RADIANS(45)))</f>
        <v>-0.37428641969685306</v>
      </c>
      <c r="D556">
        <f t="shared" ref="D556" si="1320">(-((1/(SQRT(2)))*(SIN(RADIANS(45)))))</f>
        <v>-0.49999999999999989</v>
      </c>
      <c r="E556">
        <f t="shared" ref="E556" si="1321">((1/(SQRT(2)))*(COS(RADIANS(N556))))*(COS(RADIANS(45)))</f>
        <v>-0.33152628256370725</v>
      </c>
      <c r="F556">
        <f t="shared" ref="F556" si="1322">(((1/(SQRT(2)))*(SIN(RADIANS(N556))))*(COS(RADIANS(45))))</f>
        <v>-0.37428641969685311</v>
      </c>
      <c r="G556">
        <f t="shared" ref="G556" si="1323">(1/(SQRT(2)))*(COS(RADIANS(-45)))</f>
        <v>0.5</v>
      </c>
      <c r="H556">
        <f t="shared" ref="H556" si="1324">((1/(SQRT(2)))*(COS(RADIANS(N556))))*(SIN(RADIANS(-45)))</f>
        <v>0.3315262825637072</v>
      </c>
      <c r="I556">
        <f t="shared" ref="I556" si="1325">((1/(SQRT(2)))*(SIN(RADIANS(N556))))*(SIN(RADIANS(-45)))</f>
        <v>0.37428641969685306</v>
      </c>
      <c r="J556">
        <f t="shared" ref="J556" si="1326">(-((1/(SQRT(2)))*(SIN(RADIANS(-45)))))</f>
        <v>0.49999999999999989</v>
      </c>
      <c r="K556">
        <f t="shared" ref="K556" si="1327">((1/(SQRT(2)))*(COS(RADIANS(N556))))*(COS(RADIANS(-45)))</f>
        <v>-0.33152628256370725</v>
      </c>
      <c r="L556">
        <f>(((1/(SQRT(2)))*(SIN(RADIANS(N556))))*(COS(RADIANS(-45))))</f>
        <v>-0.37428641969685311</v>
      </c>
      <c r="N556">
        <f>N552-(O552/O554)</f>
        <v>228.466903612289</v>
      </c>
      <c r="O556">
        <f>(DEGREES(ACOS(((-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*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)-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*(SQRT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-(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^2)))))/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))))/2</f>
        <v>0</v>
      </c>
      <c r="Q556">
        <f t="shared" ref="Q556" si="1328">Q552-(R552/R554)</f>
        <v>3899.0262056817201</v>
      </c>
      <c r="R556">
        <f>(DEGREES(ACOS(((-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*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*(SQRT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-(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^2)))))/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))))/2</f>
        <v>53.625402181895808</v>
      </c>
      <c r="T556">
        <f t="shared" ref="T556" si="1329">(1/(SQRT(2)))*(COS(RADIANS(45)))</f>
        <v>0.5</v>
      </c>
      <c r="U556">
        <f t="shared" ref="U556" si="1330">((1/(SQRT(2)))*(COS(RADIANS(Q556))))*(SIN(RADIANS(45)))</f>
        <v>0.2426047995433597</v>
      </c>
      <c r="V556">
        <f t="shared" ref="V556" si="1331">((1/(SQRT(2)))*(SIN(RADIANS(Q556))))*(SIN(RADIANS(45)))</f>
        <v>-0.43719893782868019</v>
      </c>
      <c r="W556">
        <f t="shared" ref="W556" si="1332">(-((1/(SQRT(2)))*(SIN(RADIANS(45)))))</f>
        <v>-0.49999999999999989</v>
      </c>
      <c r="X556">
        <f t="shared" ref="X556" si="1333">((1/(SQRT(2)))*(COS(RADIANS(Q556))))*(COS(RADIANS(45)))</f>
        <v>0.24260479954335973</v>
      </c>
      <c r="Y556">
        <f t="shared" ref="Y556" si="1334">(((1/(SQRT(2)))*(SIN(RADIANS(Q556))))*(COS(RADIANS(45))))</f>
        <v>-0.43719893782868025</v>
      </c>
      <c r="Z556">
        <f t="shared" ref="Z556" si="1335">(1/(SQRT(2)))*(COS(RADIANS(-45)))</f>
        <v>0.5</v>
      </c>
      <c r="AA556">
        <f t="shared" ref="AA556" si="1336">((1/(SQRT(2)))*(COS(RADIANS(Q556))))*(SIN(RADIANS(-45)))</f>
        <v>-0.2426047995433597</v>
      </c>
      <c r="AB556">
        <f t="shared" ref="AB556" si="1337">((1/(SQRT(2)))*(SIN(RADIANS(Q556))))*(SIN(RADIANS(-45)))</f>
        <v>0.43719893782868019</v>
      </c>
      <c r="AC556">
        <f t="shared" ref="AC556" si="1338">(-((1/(SQRT(2)))*(SIN(RADIANS(-45)))))</f>
        <v>0.49999999999999989</v>
      </c>
      <c r="AD556">
        <f t="shared" ref="AD556" si="1339">((1/(SQRT(2)))*(COS(RADIANS(Q556))))*(COS(RADIANS(-45)))</f>
        <v>0.24260479954335973</v>
      </c>
      <c r="AE556">
        <f t="shared" ref="AE556" si="1340">(((1/(SQRT(2)))*(SIN(RADIANS(Q556))))*(COS(RADIANS(-45))))</f>
        <v>-0.43719893782868025</v>
      </c>
    </row>
    <row r="557" spans="1:31">
      <c r="O557" t="s">
        <v>176</v>
      </c>
      <c r="R557" t="s">
        <v>176</v>
      </c>
    </row>
    <row r="558" spans="1:31">
      <c r="O558" s="21">
        <f>(COS(RADIANS(N556)))*((SIN(RADIANS(45)))*(COS(RADIANS(45))))-(SIN(RADIANS(135)))*(COS(RADIANS((135))))*($A$337*$F$337+$C$337*$D$337)-(2*((SIN(RADIANS(45)))^2))-(SIN(RADIANS(135)))^2*(SIN(RADIANS(N556)))*(($B$337*$E$337))-($C$337*$F$337)+(SIN(RADIANS(N556)))*(-(SIN(RADIANS(45))))*(COS(RADIANS(45)))-(SIN(RADIANS(135)))*(COS(RADIANS(135)))*($A$337*$E$337+$B$337*$D$337)-(SIN(RADIANS(45)))^2-(SIN(RADIANS(135)))^2*(SIN(RADIANS(N556)))*($B$337*$F$337+$C$337*$E$337)+(SIN(RADIANS(45)))^2-((SIN(RADIANS(135)))^2)*((COS(RADIANS(N556)))^2)*($B$337*$F$337+$C$337*$E$337)</f>
        <v>-1.1734735166737884</v>
      </c>
      <c r="R558">
        <f t="shared" ref="R558" si="1341">(COS(RADIANS(Q556)))*((SIN(RADIANS(45)))*(COS(RADIANS(45))))-(SIN(RADIANS(135)))*(COS(RADIANS((135))))*($A$337*$F$337+$C$337*$D$337)-(2*((SIN(RADIANS(45)))^2))-(SIN(RADIANS(135)))^2*(SIN(RADIANS(Q556)))*(($B$337*$E$337))-($C$337*$F$337)+(SIN(RADIANS(Q556)))*(-(SIN(RADIANS(45))))*(COS(RADIANS(45)))-(SIN(RADIANS(135)))*(COS(RADIANS(135)))*($A$337*$E$337+$B$337*$D$337)-(SIN(RADIANS(45)))^2-(SIN(RADIANS(135)))^2*(SIN(RADIANS(Q556)))*($B$337*$F$337+$C$337*$E$337)+(SIN(RADIANS(45)))^2-((SIN(RADIANS(135)))^2)*((COS(RADIANS(Q556)))^2)*($B$337*$F$337+$C$337*$E$337)</f>
        <v>-0.59780471018519532</v>
      </c>
      <c r="AE558" s="21"/>
    </row>
    <row r="559" spans="1:31">
      <c r="A559" s="21"/>
      <c r="Q559" s="21"/>
    </row>
    <row r="560" spans="1:31">
      <c r="A560">
        <f>(1/(SQRT(2)))*(COS(RADIANS(45)))</f>
        <v>0.5</v>
      </c>
      <c r="B560">
        <f>((1/(SQRT(2)))*(COS(RADIANS(N560))))*(SIN(RADIANS(45)))</f>
        <v>-0.3315262825637072</v>
      </c>
      <c r="C560">
        <f t="shared" ref="C560" si="1342">((1/(SQRT(2)))*(SIN(RADIANS(N560))))*(SIN(RADIANS(45)))</f>
        <v>-0.37428641969685306</v>
      </c>
      <c r="D560">
        <f t="shared" ref="D560" si="1343">(-((1/(SQRT(2)))*(SIN(RADIANS(45)))))</f>
        <v>-0.49999999999999989</v>
      </c>
      <c r="E560">
        <f t="shared" ref="E560" si="1344">((1/(SQRT(2)))*(COS(RADIANS(N560))))*(COS(RADIANS(45)))</f>
        <v>-0.33152628256370725</v>
      </c>
      <c r="F560">
        <f t="shared" ref="F560" si="1345">(((1/(SQRT(2)))*(SIN(RADIANS(N560))))*(COS(RADIANS(45))))</f>
        <v>-0.37428641969685311</v>
      </c>
      <c r="G560">
        <f t="shared" ref="G560" si="1346">(1/(SQRT(2)))*(COS(RADIANS(-45)))</f>
        <v>0.5</v>
      </c>
      <c r="H560">
        <f t="shared" ref="H560" si="1347">((1/(SQRT(2)))*(COS(RADIANS(N560))))*(SIN(RADIANS(-45)))</f>
        <v>0.3315262825637072</v>
      </c>
      <c r="I560">
        <f t="shared" ref="I560" si="1348">((1/(SQRT(2)))*(SIN(RADIANS(N560))))*(SIN(RADIANS(-45)))</f>
        <v>0.37428641969685306</v>
      </c>
      <c r="J560">
        <f t="shared" ref="J560" si="1349">(-((1/(SQRT(2)))*(SIN(RADIANS(-45)))))</f>
        <v>0.49999999999999989</v>
      </c>
      <c r="K560">
        <f t="shared" ref="K560" si="1350">((1/(SQRT(2)))*(COS(RADIANS(N560))))*(COS(RADIANS(-45)))</f>
        <v>-0.33152628256370725</v>
      </c>
      <c r="L560">
        <f>(((1/(SQRT(2)))*(SIN(RADIANS(N560))))*(COS(RADIANS(-45))))</f>
        <v>-0.37428641969685311</v>
      </c>
      <c r="N560">
        <f>N556-(O556/O558)</f>
        <v>228.466903612289</v>
      </c>
      <c r="O560">
        <f>(DEGREES(ACOS(((-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*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)-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*(SQRT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-(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^2)))))/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))))/2</f>
        <v>0</v>
      </c>
      <c r="Q560">
        <f>Q556-(R556/R558)</f>
        <v>3988.7300860096002</v>
      </c>
      <c r="R560">
        <f>(DEGREES(ACOS(((-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*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*(SQRT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-(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^2)))))/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))))/2</f>
        <v>78.876576368900274</v>
      </c>
      <c r="T560">
        <f>(1/(SQRT(2)))*(COS(RADIANS(45)))</f>
        <v>0.5</v>
      </c>
      <c r="U560">
        <f>((1/(SQRT(2)))*(COS(RADIANS(Q560))))*(SIN(RADIANS(45)))</f>
        <v>0.43844693873316581</v>
      </c>
      <c r="V560">
        <f>((1/(SQRT(2)))*(SIN(RADIANS(Q560))))*(SIN(RADIANS(45)))</f>
        <v>0.24034201030097799</v>
      </c>
      <c r="W560">
        <f>(-((1/(SQRT(2)))*(SIN(RADIANS(45)))))</f>
        <v>-0.49999999999999989</v>
      </c>
      <c r="X560">
        <f>((1/(SQRT(2)))*(COS(RADIANS(Q560))))*(COS(RADIANS(45)))</f>
        <v>0.43844693873316587</v>
      </c>
      <c r="Y560">
        <f>(((1/(SQRT(2)))*(SIN(RADIANS(Q560))))*(COS(RADIANS(45))))</f>
        <v>0.24034201030097804</v>
      </c>
      <c r="Z560">
        <f t="shared" ref="Z560" si="1351">(1/(SQRT(2)))*(COS(RADIANS(-45)))</f>
        <v>0.5</v>
      </c>
      <c r="AA560">
        <f>((1/(SQRT(2)))*(COS(RADIANS(Q560))))*(SIN(RADIANS(-45)))</f>
        <v>-0.43844693873316581</v>
      </c>
      <c r="AB560">
        <f>((1/(SQRT(2)))*(SIN(RADIANS(Q560))))*(SIN(RADIANS(-45)))</f>
        <v>-0.24034201030097799</v>
      </c>
      <c r="AC560">
        <f>(-((1/(SQRT(2)))*(SIN(RADIANS(-45)))))</f>
        <v>0.49999999999999989</v>
      </c>
      <c r="AD560">
        <f>((1/(SQRT(2)))*(COS(RADIANS(Q560))))*(COS(RADIANS(-45)))</f>
        <v>0.43844693873316587</v>
      </c>
      <c r="AE560">
        <f>(((1/(SQRT(2)))*(SIN(RADIANS(Q560))))*(COS(RADIANS(-45))))</f>
        <v>0.24034201030097804</v>
      </c>
    </row>
    <row r="561" spans="1:31">
      <c r="O561" t="s">
        <v>176</v>
      </c>
      <c r="R561" t="s">
        <v>176</v>
      </c>
    </row>
    <row r="562" spans="1:31">
      <c r="O562" s="21">
        <f>(COS(RADIANS(N560)))*((SIN(RADIANS(45)))*(COS(RADIANS(45))))-(SIN(RADIANS(135)))*(COS(RADIANS((135))))*($A$337*$F$337+$C$337*$D$337)-(2*((SIN(RADIANS(45)))^2))-(SIN(RADIANS(135)))^2*(SIN(RADIANS(N560)))*(($B$337*$E$337))-($C$337*$F$337)+(SIN(RADIANS(N560)))*(-(SIN(RADIANS(45))))*(COS(RADIANS(45)))-(SIN(RADIANS(135)))*(COS(RADIANS(135)))*($A$337*$E$337+$B$337*$D$337)-(SIN(RADIANS(45)))^2-(SIN(RADIANS(135)))^2*(SIN(RADIANS(N560)))*($B$337*$F$337+$C$337*$E$337)+(SIN(RADIANS(45)))^2-((SIN(RADIANS(135)))^2)*((COS(RADIANS(N560)))^2)*($B$337*$F$337+$C$337*$E$337)</f>
        <v>-1.1734735166737884</v>
      </c>
      <c r="R562">
        <f>(COS(RADIANS(Q560)))*((SIN(RADIANS(45)))*(COS(RADIANS(45))))-(SIN(RADIANS(135)))*(COS(RADIANS((135))))*($A$337*$F$337+$C$337*$D$337)-(2*((SIN(RADIANS(45)))^2))-(SIN(RADIANS(135)))^2*(SIN(RADIANS(Q560)))*(($B$337*$E$337))-($C$337*$F$337)+(SIN(RADIANS(Q560)))*(-(SIN(RADIANS(45))))*(COS(RADIANS(45)))-(SIN(RADIANS(135)))*(COS(RADIANS(135)))*($A$337*$E$337+$B$337*$D$337)-(SIN(RADIANS(45)))^2-(SIN(RADIANS(135)))^2*(SIN(RADIANS(Q560)))*($B$337*$F$337+$C$337*$E$337)+(SIN(RADIANS(45)))^2-((SIN(RADIANS(135)))^2)*((COS(RADIANS(Q560)))^2)*($B$337*$F$337+$C$337*$E$337)</f>
        <v>-0.68718311503965446</v>
      </c>
      <c r="AE562" s="21"/>
    </row>
    <row r="563" spans="1:31">
      <c r="A563" s="21"/>
      <c r="Q563" s="21"/>
    </row>
    <row r="564" spans="1:31">
      <c r="A564">
        <f>(1/(SQRT(2)))*(COS(RADIANS(45)))</f>
        <v>0.5</v>
      </c>
      <c r="B564">
        <f>((1/(SQRT(2)))*(COS(RADIANS(N564))))*(SIN(RADIANS(45)))</f>
        <v>-0.3315262825637072</v>
      </c>
      <c r="C564">
        <f t="shared" ref="C564" si="1352">((1/(SQRT(2)))*(SIN(RADIANS(N564))))*(SIN(RADIANS(45)))</f>
        <v>-0.37428641969685306</v>
      </c>
      <c r="D564">
        <f t="shared" ref="D564" si="1353">(-((1/(SQRT(2)))*(SIN(RADIANS(45)))))</f>
        <v>-0.49999999999999989</v>
      </c>
      <c r="E564">
        <f t="shared" ref="E564" si="1354">((1/(SQRT(2)))*(COS(RADIANS(N564))))*(COS(RADIANS(45)))</f>
        <v>-0.33152628256370725</v>
      </c>
      <c r="F564">
        <f t="shared" ref="F564" si="1355">(((1/(SQRT(2)))*(SIN(RADIANS(N564))))*(COS(RADIANS(45))))</f>
        <v>-0.37428641969685311</v>
      </c>
      <c r="G564">
        <f t="shared" ref="G564" si="1356">(1/(SQRT(2)))*(COS(RADIANS(-45)))</f>
        <v>0.5</v>
      </c>
      <c r="H564">
        <f t="shared" ref="H564" si="1357">((1/(SQRT(2)))*(COS(RADIANS(N564))))*(SIN(RADIANS(-45)))</f>
        <v>0.3315262825637072</v>
      </c>
      <c r="I564">
        <f t="shared" ref="I564" si="1358">((1/(SQRT(2)))*(SIN(RADIANS(N564))))*(SIN(RADIANS(-45)))</f>
        <v>0.37428641969685306</v>
      </c>
      <c r="J564">
        <f t="shared" ref="J564" si="1359">(-((1/(SQRT(2)))*(SIN(RADIANS(-45)))))</f>
        <v>0.49999999999999989</v>
      </c>
      <c r="K564">
        <f t="shared" ref="K564" si="1360">((1/(SQRT(2)))*(COS(RADIANS(N564))))*(COS(RADIANS(-45)))</f>
        <v>-0.33152628256370725</v>
      </c>
      <c r="L564">
        <f>(((1/(SQRT(2)))*(SIN(RADIANS(N564))))*(COS(RADIANS(-45))))</f>
        <v>-0.37428641969685311</v>
      </c>
      <c r="N564">
        <f>N560-(O560/O562)</f>
        <v>228.466903612289</v>
      </c>
      <c r="O564">
        <f>(DEGREES(ACOS(((-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*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)-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*(SQRT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-(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^2)))))/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))))/2</f>
        <v>0</v>
      </c>
      <c r="Q564">
        <f>Q560-(R560/R562)</f>
        <v>4103.5125575846605</v>
      </c>
      <c r="R564">
        <f>(DEGREES(ACOS(((-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*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*(SQRT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-(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^2)))))/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))))/2</f>
        <v>56.348000431331585</v>
      </c>
      <c r="T564">
        <f>(1/(SQRT(2)))*(COS(RADIANS(45)))</f>
        <v>0.5</v>
      </c>
      <c r="U564">
        <f>((1/(SQRT(2)))*(COS(RADIANS(Q564))))*(SIN(RADIANS(45)))</f>
        <v>-0.40199360466607886</v>
      </c>
      <c r="V564">
        <f>((1/(SQRT(2)))*(SIN(RADIANS(Q564))))*(SIN(RADIANS(45)))</f>
        <v>0.2973232950973943</v>
      </c>
      <c r="W564">
        <f>(-((1/(SQRT(2)))*(SIN(RADIANS(45)))))</f>
        <v>-0.49999999999999989</v>
      </c>
      <c r="X564">
        <f>((1/(SQRT(2)))*(COS(RADIANS(Q564))))*(COS(RADIANS(45)))</f>
        <v>-0.40199360466607892</v>
      </c>
      <c r="Y564">
        <f>(((1/(SQRT(2)))*(SIN(RADIANS(Q564))))*(COS(RADIANS(45))))</f>
        <v>0.29732329509739436</v>
      </c>
      <c r="Z564">
        <f t="shared" ref="Z564" si="1361">(1/(SQRT(2)))*(COS(RADIANS(-45)))</f>
        <v>0.5</v>
      </c>
      <c r="AA564">
        <f>((1/(SQRT(2)))*(COS(RADIANS(Q564))))*(SIN(RADIANS(-45)))</f>
        <v>0.40199360466607886</v>
      </c>
      <c r="AB564">
        <f>((1/(SQRT(2)))*(SIN(RADIANS(Q564))))*(SIN(RADIANS(-45)))</f>
        <v>-0.2973232950973943</v>
      </c>
      <c r="AC564">
        <f>(-((1/(SQRT(2)))*(SIN(RADIANS(-45)))))</f>
        <v>0.49999999999999989</v>
      </c>
      <c r="AD564">
        <f>((1/(SQRT(2)))*(COS(RADIANS(Q564))))*(COS(RADIANS(-45)))</f>
        <v>-0.40199360466607892</v>
      </c>
      <c r="AE564">
        <f>(((1/(SQRT(2)))*(SIN(RADIANS(Q564))))*(COS(RADIANS(-45))))</f>
        <v>0.29732329509739436</v>
      </c>
    </row>
    <row r="565" spans="1:31">
      <c r="O565" t="s">
        <v>176</v>
      </c>
      <c r="R565" t="s">
        <v>176</v>
      </c>
    </row>
    <row r="566" spans="1:31">
      <c r="O566" s="21">
        <f>(COS(RADIANS(N564)))*((SIN(RADIANS(45)))*(COS(RADIANS(45))))-(SIN(RADIANS(135)))*(COS(RADIANS((135))))*($A$337*$F$337+$C$337*$D$337)-(2*((SIN(RADIANS(45)))^2))-(SIN(RADIANS(135)))^2*(SIN(RADIANS(N564)))*(($B$337*$E$337))-($C$337*$F$337)+(SIN(RADIANS(N564)))*(-(SIN(RADIANS(45))))*(COS(RADIANS(45)))-(SIN(RADIANS(135)))*(COS(RADIANS(135)))*($A$337*$E$337+$B$337*$D$337)-(SIN(RADIANS(45)))^2-(SIN(RADIANS(135)))^2*(SIN(RADIANS(N564)))*($B$337*$F$337+$C$337*$E$337)+(SIN(RADIANS(45)))^2-((SIN(RADIANS(135)))^2)*((COS(RADIANS(N564)))^2)*($B$337*$F$337+$C$337*$E$337)</f>
        <v>-1.1734735166737884</v>
      </c>
      <c r="R566">
        <f>(COS(RADIANS(Q564)))*((SIN(RADIANS(45)))*(COS(RADIANS(45))))-(SIN(RADIANS(135)))*(COS(RADIANS((135))))*($A$337*$F$337+$C$337*$D$337)-(2*((SIN(RADIANS(45)))^2))-(SIN(RADIANS(135)))^2*(SIN(RADIANS(Q564)))*(($B$337*$E$337))-($C$337*$F$337)+(SIN(RADIANS(Q564)))*(-(SIN(RADIANS(45))))*(COS(RADIANS(45)))-(SIN(RADIANS(135)))*(COS(RADIANS(135)))*($A$337*$E$337+$B$337*$D$337)-(SIN(RADIANS(45)))^2-(SIN(RADIANS(135)))^2*(SIN(RADIANS(Q564)))*($B$337*$F$337+$C$337*$E$337)+(SIN(RADIANS(45)))^2-((SIN(RADIANS(135)))^2)*((COS(RADIANS(Q564)))^2)*($B$337*$F$337+$C$337*$E$337)</f>
        <v>-1.5786124909484844</v>
      </c>
      <c r="AE566" s="21"/>
    </row>
    <row r="567" spans="1:31">
      <c r="A567" s="21"/>
      <c r="Q567" s="21"/>
    </row>
    <row r="568" spans="1:31">
      <c r="A568">
        <f>(1/(SQRT(2)))*(COS(RADIANS(45)))</f>
        <v>0.5</v>
      </c>
      <c r="B568">
        <f>((1/(SQRT(2)))*(COS(RADIANS(N568))))*(SIN(RADIANS(45)))</f>
        <v>-0.3315262825637072</v>
      </c>
      <c r="C568">
        <f t="shared" ref="C568" si="1362">((1/(SQRT(2)))*(SIN(RADIANS(N568))))*(SIN(RADIANS(45)))</f>
        <v>-0.37428641969685306</v>
      </c>
      <c r="D568">
        <f t="shared" ref="D568" si="1363">(-((1/(SQRT(2)))*(SIN(RADIANS(45)))))</f>
        <v>-0.49999999999999989</v>
      </c>
      <c r="E568">
        <f t="shared" ref="E568" si="1364">((1/(SQRT(2)))*(COS(RADIANS(N568))))*(COS(RADIANS(45)))</f>
        <v>-0.33152628256370725</v>
      </c>
      <c r="F568">
        <f t="shared" ref="F568" si="1365">(((1/(SQRT(2)))*(SIN(RADIANS(N568))))*(COS(RADIANS(45))))</f>
        <v>-0.37428641969685311</v>
      </c>
      <c r="G568">
        <f t="shared" ref="G568" si="1366">(1/(SQRT(2)))*(COS(RADIANS(-45)))</f>
        <v>0.5</v>
      </c>
      <c r="H568">
        <f t="shared" ref="H568" si="1367">((1/(SQRT(2)))*(COS(RADIANS(N568))))*(SIN(RADIANS(-45)))</f>
        <v>0.3315262825637072</v>
      </c>
      <c r="I568">
        <f t="shared" ref="I568" si="1368">((1/(SQRT(2)))*(SIN(RADIANS(N568))))*(SIN(RADIANS(-45)))</f>
        <v>0.37428641969685306</v>
      </c>
      <c r="J568">
        <f t="shared" ref="J568" si="1369">(-((1/(SQRT(2)))*(SIN(RADIANS(-45)))))</f>
        <v>0.49999999999999989</v>
      </c>
      <c r="K568">
        <f t="shared" ref="K568" si="1370">((1/(SQRT(2)))*(COS(RADIANS(N568))))*(COS(RADIANS(-45)))</f>
        <v>-0.33152628256370725</v>
      </c>
      <c r="L568">
        <f>(((1/(SQRT(2)))*(SIN(RADIANS(N568))))*(COS(RADIANS(-45))))</f>
        <v>-0.37428641969685311</v>
      </c>
      <c r="N568">
        <f>N564-(O564/O566)</f>
        <v>228.466903612289</v>
      </c>
      <c r="O568">
        <f>(DEGREES(ACOS(((-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*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)-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*(SQRT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-(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^2)))))/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))))/2</f>
        <v>0</v>
      </c>
      <c r="Q568">
        <f t="shared" ref="Q568" si="1371">Q564-(R564/R566)</f>
        <v>4139.2071949668061</v>
      </c>
      <c r="R568">
        <f>(DEGREES(ACOS(((-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*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*(SQRT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-(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^2)))))/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))))/2</f>
        <v>66.977059101051566</v>
      </c>
      <c r="T568">
        <f t="shared" ref="T568" si="1372">(1/(SQRT(2)))*(COS(RADIANS(45)))</f>
        <v>0.5</v>
      </c>
      <c r="U568">
        <f t="shared" ref="U568" si="1373">((1/(SQRT(2)))*(COS(RADIANS(Q568))))*(SIN(RADIANS(45)))</f>
        <v>-0.49995213471911398</v>
      </c>
      <c r="V568">
        <f t="shared" ref="V568" si="1374">((1/(SQRT(2)))*(SIN(RADIANS(Q568))))*(SIN(RADIANS(45)))</f>
        <v>6.9183083048437498E-3</v>
      </c>
      <c r="W568">
        <f t="shared" ref="W568" si="1375">(-((1/(SQRT(2)))*(SIN(RADIANS(45)))))</f>
        <v>-0.49999999999999989</v>
      </c>
      <c r="X568">
        <f t="shared" ref="X568" si="1376">((1/(SQRT(2)))*(COS(RADIANS(Q568))))*(COS(RADIANS(45)))</f>
        <v>-0.49995213471911404</v>
      </c>
      <c r="Y568">
        <f t="shared" ref="Y568" si="1377">(((1/(SQRT(2)))*(SIN(RADIANS(Q568))))*(COS(RADIANS(45))))</f>
        <v>6.9183083048437507E-3</v>
      </c>
      <c r="Z568">
        <f t="shared" ref="Z568" si="1378">(1/(SQRT(2)))*(COS(RADIANS(-45)))</f>
        <v>0.5</v>
      </c>
      <c r="AA568">
        <f t="shared" ref="AA568" si="1379">((1/(SQRT(2)))*(COS(RADIANS(Q568))))*(SIN(RADIANS(-45)))</f>
        <v>0.49995213471911398</v>
      </c>
      <c r="AB568">
        <f t="shared" ref="AB568" si="1380">((1/(SQRT(2)))*(SIN(RADIANS(Q568))))*(SIN(RADIANS(-45)))</f>
        <v>-6.9183083048437498E-3</v>
      </c>
      <c r="AC568">
        <f t="shared" ref="AC568" si="1381">(-((1/(SQRT(2)))*(SIN(RADIANS(-45)))))</f>
        <v>0.49999999999999989</v>
      </c>
      <c r="AD568">
        <f t="shared" ref="AD568" si="1382">((1/(SQRT(2)))*(COS(RADIANS(Q568))))*(COS(RADIANS(-45)))</f>
        <v>-0.49995213471911404</v>
      </c>
      <c r="AE568">
        <f t="shared" ref="AE568" si="1383">(((1/(SQRT(2)))*(SIN(RADIANS(Q568))))*(COS(RADIANS(-45))))</f>
        <v>6.9183083048437507E-3</v>
      </c>
    </row>
    <row r="569" spans="1:31">
      <c r="O569" t="s">
        <v>176</v>
      </c>
      <c r="R569" t="s">
        <v>176</v>
      </c>
    </row>
    <row r="570" spans="1:31">
      <c r="O570" s="21">
        <f>(COS(RADIANS(N568)))*((SIN(RADIANS(45)))*(COS(RADIANS(45))))-(SIN(RADIANS(135)))*(COS(RADIANS((135))))*($A$337*$F$337+$C$337*$D$337)-(2*((SIN(RADIANS(45)))^2))-(SIN(RADIANS(135)))^2*(SIN(RADIANS(N568)))*(($B$337*$E$337))-($C$337*$F$337)+(SIN(RADIANS(N568)))*(-(SIN(RADIANS(45))))*(COS(RADIANS(45)))-(SIN(RADIANS(135)))*(COS(RADIANS(135)))*($A$337*$E$337+$B$337*$D$337)-(SIN(RADIANS(45)))^2-(SIN(RADIANS(135)))^2*(SIN(RADIANS(N568)))*($B$337*$F$337+$C$337*$E$337)+(SIN(RADIANS(45)))^2-((SIN(RADIANS(135)))^2)*((COS(RADIANS(N568)))^2)*($B$337*$F$337+$C$337*$E$337)</f>
        <v>-1.1734735166737884</v>
      </c>
      <c r="R570">
        <f t="shared" ref="R570" si="1384">(COS(RADIANS(Q568)))*((SIN(RADIANS(45)))*(COS(RADIANS(45))))-(SIN(RADIANS(135)))*(COS(RADIANS((135))))*($A$337*$F$337+$C$337*$D$337)-(2*((SIN(RADIANS(45)))^2))-(SIN(RADIANS(135)))^2*(SIN(RADIANS(Q568)))*(($B$337*$E$337))-($C$337*$F$337)+(SIN(RADIANS(Q568)))*(-(SIN(RADIANS(45))))*(COS(RADIANS(45)))-(SIN(RADIANS(135)))*(COS(RADIANS(135)))*($A$337*$E$337+$B$337*$D$337)-(SIN(RADIANS(45)))^2-(SIN(RADIANS(135)))^2*(SIN(RADIANS(Q568)))*($B$337*$F$337+$C$337*$E$337)+(SIN(RADIANS(45)))^2-((SIN(RADIANS(135)))^2)*((COS(RADIANS(Q568)))^2)*($B$337*$F$337+$C$337*$E$337)</f>
        <v>-1.4604389919379996</v>
      </c>
      <c r="AE570" s="21"/>
    </row>
    <row r="571" spans="1:31">
      <c r="A571" s="21"/>
      <c r="Q571" s="21"/>
    </row>
    <row r="572" spans="1:31">
      <c r="A572">
        <f>(1/(SQRT(2)))*(COS(RADIANS(45)))</f>
        <v>0.5</v>
      </c>
      <c r="B572">
        <f>((1/(SQRT(2)))*(COS(RADIANS(N572))))*(SIN(RADIANS(45)))</f>
        <v>-0.3315262825637072</v>
      </c>
      <c r="C572">
        <f t="shared" ref="C572" si="1385">((1/(SQRT(2)))*(SIN(RADIANS(N572))))*(SIN(RADIANS(45)))</f>
        <v>-0.37428641969685306</v>
      </c>
      <c r="D572">
        <f t="shared" ref="D572" si="1386">(-((1/(SQRT(2)))*(SIN(RADIANS(45)))))</f>
        <v>-0.49999999999999989</v>
      </c>
      <c r="E572">
        <f t="shared" ref="E572" si="1387">((1/(SQRT(2)))*(COS(RADIANS(N572))))*(COS(RADIANS(45)))</f>
        <v>-0.33152628256370725</v>
      </c>
      <c r="F572">
        <f t="shared" ref="F572" si="1388">(((1/(SQRT(2)))*(SIN(RADIANS(N572))))*(COS(RADIANS(45))))</f>
        <v>-0.37428641969685311</v>
      </c>
      <c r="G572">
        <f t="shared" ref="G572" si="1389">(1/(SQRT(2)))*(COS(RADIANS(-45)))</f>
        <v>0.5</v>
      </c>
      <c r="H572">
        <f t="shared" ref="H572" si="1390">((1/(SQRT(2)))*(COS(RADIANS(N572))))*(SIN(RADIANS(-45)))</f>
        <v>0.3315262825637072</v>
      </c>
      <c r="I572">
        <f t="shared" ref="I572" si="1391">((1/(SQRT(2)))*(SIN(RADIANS(N572))))*(SIN(RADIANS(-45)))</f>
        <v>0.37428641969685306</v>
      </c>
      <c r="J572">
        <f t="shared" ref="J572" si="1392">(-((1/(SQRT(2)))*(SIN(RADIANS(-45)))))</f>
        <v>0.49999999999999989</v>
      </c>
      <c r="K572">
        <f t="shared" ref="K572" si="1393">((1/(SQRT(2)))*(COS(RADIANS(N572))))*(COS(RADIANS(-45)))</f>
        <v>-0.33152628256370725</v>
      </c>
      <c r="L572">
        <f>(((1/(SQRT(2)))*(SIN(RADIANS(N572))))*(COS(RADIANS(-45))))</f>
        <v>-0.37428641969685311</v>
      </c>
      <c r="N572" s="16">
        <f>N568-(O568/O570)</f>
        <v>228.466903612289</v>
      </c>
      <c r="O572" s="16">
        <f>(DEGREES(ACOS(((-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*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)-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*(SQRT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-(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^2)))))/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))))/2</f>
        <v>0</v>
      </c>
      <c r="Q572" s="16">
        <f t="shared" ref="Q572" si="1394">Q568-(R568/R570)</f>
        <v>4185.0681035503085</v>
      </c>
      <c r="R572" s="16">
        <f>(DEGREES(ACOS(((-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*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*(SQRT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-(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^2)))))/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))))/2</f>
        <v>87.774822128558355</v>
      </c>
      <c r="T572">
        <f t="shared" ref="T572" si="1395">(1/(SQRT(2)))*(COS(RADIANS(45)))</f>
        <v>0.5</v>
      </c>
      <c r="U572">
        <f t="shared" ref="U572" si="1396">((1/(SQRT(2)))*(COS(RADIANS(Q572))))*(SIN(RADIANS(45)))</f>
        <v>-0.35313289634866535</v>
      </c>
      <c r="V572">
        <f t="shared" ref="V572" si="1397">((1/(SQRT(2)))*(SIN(RADIANS(Q572))))*(SIN(RADIANS(45)))</f>
        <v>-0.35397338532212091</v>
      </c>
      <c r="W572">
        <f t="shared" ref="W572" si="1398">(-((1/(SQRT(2)))*(SIN(RADIANS(45)))))</f>
        <v>-0.49999999999999989</v>
      </c>
      <c r="X572">
        <f t="shared" ref="X572" si="1399">((1/(SQRT(2)))*(COS(RADIANS(Q572))))*(COS(RADIANS(45)))</f>
        <v>-0.3531328963486654</v>
      </c>
      <c r="Y572">
        <f t="shared" ref="Y572" si="1400">(((1/(SQRT(2)))*(SIN(RADIANS(Q572))))*(COS(RADIANS(45))))</f>
        <v>-0.35397338532212097</v>
      </c>
      <c r="Z572">
        <f t="shared" ref="Z572" si="1401">(1/(SQRT(2)))*(COS(RADIANS(-45)))</f>
        <v>0.5</v>
      </c>
      <c r="AA572">
        <f t="shared" ref="AA572" si="1402">((1/(SQRT(2)))*(COS(RADIANS(Q572))))*(SIN(RADIANS(-45)))</f>
        <v>0.35313289634866535</v>
      </c>
      <c r="AB572">
        <f t="shared" ref="AB572" si="1403">((1/(SQRT(2)))*(SIN(RADIANS(Q572))))*(SIN(RADIANS(-45)))</f>
        <v>0.35397338532212091</v>
      </c>
      <c r="AC572">
        <f t="shared" ref="AC572" si="1404">(-((1/(SQRT(2)))*(SIN(RADIANS(-45)))))</f>
        <v>0.49999999999999989</v>
      </c>
      <c r="AD572">
        <f t="shared" ref="AD572" si="1405">((1/(SQRT(2)))*(COS(RADIANS(Q572))))*(COS(RADIANS(-45)))</f>
        <v>-0.3531328963486654</v>
      </c>
      <c r="AE572">
        <f t="shared" ref="AE572" si="1406">(((1/(SQRT(2)))*(SIN(RADIANS(Q572))))*(COS(RADIANS(-45))))</f>
        <v>-0.35397338532212097</v>
      </c>
    </row>
    <row r="573" spans="1:31">
      <c r="O573" t="s">
        <v>176</v>
      </c>
      <c r="R573" t="s">
        <v>176</v>
      </c>
    </row>
    <row r="574" spans="1:31">
      <c r="O574" s="21">
        <f>(COS(RADIANS(N572)))*((SIN(RADIANS(45)))*(COS(RADIANS(45))))-(SIN(RADIANS(135)))*(COS(RADIANS((135))))*($A$337*$F$337+$C$337*$D$337)-(2*((SIN(RADIANS(45)))^2))-(SIN(RADIANS(135)))^2*(SIN(RADIANS(N572)))*(($B$337*$E$337))-($C$337*$F$337)+(SIN(RADIANS(N572)))*(-(SIN(RADIANS(45))))*(COS(RADIANS(45)))-(SIN(RADIANS(135)))*(COS(RADIANS(135)))*($A$337*$E$337+$B$337*$D$337)-(SIN(RADIANS(45)))^2-(SIN(RADIANS(135)))^2*(SIN(RADIANS(N572)))*($B$337*$F$337+$C$337*$E$337)+(SIN(RADIANS(45)))^2-((SIN(RADIANS(135)))^2)*((COS(RADIANS(N572)))^2)*($B$337*$F$337+$C$337*$E$337)</f>
        <v>-1.1734735166737884</v>
      </c>
      <c r="R574">
        <f t="shared" ref="R574" si="1407">(COS(RADIANS(Q572)))*((SIN(RADIANS(45)))*(COS(RADIANS(45))))-(SIN(RADIANS(135)))*(COS(RADIANS((135))))*($A$337*$F$337+$C$337*$D$337)-(2*((SIN(RADIANS(45)))^2))-(SIN(RADIANS(135)))^2*(SIN(RADIANS(Q572)))*(($B$337*$E$337))-($C$337*$F$337)+(SIN(RADIANS(Q572)))*(-(SIN(RADIANS(45))))*(COS(RADIANS(45)))-(SIN(RADIANS(135)))*(COS(RADIANS(135)))*($A$337*$E$337+$B$337*$D$337)-(SIN(RADIANS(45)))^2-(SIN(RADIANS(135)))^2*(SIN(RADIANS(Q572)))*($B$337*$F$337+$C$337*$E$337)+(SIN(RADIANS(45)))^2-((SIN(RADIANS(135)))^2)*((COS(RADIANS(Q572)))^2)*($B$337*$F$337+$C$337*$E$337)</f>
        <v>-1.196667278912624</v>
      </c>
      <c r="AE574" s="21"/>
    </row>
    <row r="575" spans="1:31">
      <c r="A575" s="21"/>
      <c r="Q575" s="21"/>
    </row>
    <row r="576" spans="1:31">
      <c r="A576">
        <f>(1/(SQRT(2)))*(COS(RADIANS(45)))</f>
        <v>0.5</v>
      </c>
      <c r="B576">
        <f>((1/(SQRT(2)))*(COS(RADIANS(N576))))*(SIN(RADIANS(45)))</f>
        <v>-0.3315262825637072</v>
      </c>
      <c r="C576">
        <f t="shared" ref="C576" si="1408">((1/(SQRT(2)))*(SIN(RADIANS(N576))))*(SIN(RADIANS(45)))</f>
        <v>-0.37428641969685306</v>
      </c>
      <c r="D576">
        <f t="shared" ref="D576" si="1409">(-((1/(SQRT(2)))*(SIN(RADIANS(45)))))</f>
        <v>-0.49999999999999989</v>
      </c>
      <c r="E576">
        <f t="shared" ref="E576" si="1410">((1/(SQRT(2)))*(COS(RADIANS(N576))))*(COS(RADIANS(45)))</f>
        <v>-0.33152628256370725</v>
      </c>
      <c r="F576">
        <f t="shared" ref="F576" si="1411">(((1/(SQRT(2)))*(SIN(RADIANS(N576))))*(COS(RADIANS(45))))</f>
        <v>-0.37428641969685311</v>
      </c>
      <c r="G576">
        <f t="shared" ref="G576" si="1412">(1/(SQRT(2)))*(COS(RADIANS(-45)))</f>
        <v>0.5</v>
      </c>
      <c r="H576">
        <f t="shared" ref="H576" si="1413">((1/(SQRT(2)))*(COS(RADIANS(N576))))*(SIN(RADIANS(-45)))</f>
        <v>0.3315262825637072</v>
      </c>
      <c r="I576">
        <f t="shared" ref="I576" si="1414">((1/(SQRT(2)))*(SIN(RADIANS(N576))))*(SIN(RADIANS(-45)))</f>
        <v>0.37428641969685306</v>
      </c>
      <c r="J576">
        <f t="shared" ref="J576" si="1415">(-((1/(SQRT(2)))*(SIN(RADIANS(-45)))))</f>
        <v>0.49999999999999989</v>
      </c>
      <c r="K576">
        <f t="shared" ref="K576" si="1416">((1/(SQRT(2)))*(COS(RADIANS(N576))))*(COS(RADIANS(-45)))</f>
        <v>-0.33152628256370725</v>
      </c>
      <c r="L576">
        <f>(((1/(SQRT(2)))*(SIN(RADIANS(N576))))*(COS(RADIANS(-45))))</f>
        <v>-0.37428641969685311</v>
      </c>
      <c r="N576">
        <f>N572-(O572/O574)</f>
        <v>228.466903612289</v>
      </c>
      <c r="O576">
        <f>(DEGREES(ACOS(((-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*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)-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*(SQRT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-(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^2)))))/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))))/2</f>
        <v>0</v>
      </c>
      <c r="Q576">
        <f t="shared" ref="Q576" si="1417">Q572-(R572/R574)</f>
        <v>4258.4174995564535</v>
      </c>
      <c r="R576">
        <f>(DEGREES(ACOS(((-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*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*(SQRT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-(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^2)))))/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))))/2</f>
        <v>53.632740704041574</v>
      </c>
      <c r="T576">
        <f t="shared" ref="T576" si="1418">(1/(SQRT(2)))*(COS(RADIANS(45)))</f>
        <v>0.5</v>
      </c>
      <c r="U576">
        <f t="shared" ref="U576" si="1419">((1/(SQRT(2)))*(COS(RADIANS(Q576))))*(SIN(RADIANS(45)))</f>
        <v>0.23794642671989386</v>
      </c>
      <c r="V576">
        <f t="shared" ref="V576" si="1420">((1/(SQRT(2)))*(SIN(RADIANS(Q576))))*(SIN(RADIANS(45)))</f>
        <v>-0.43975163218711777</v>
      </c>
      <c r="W576">
        <f t="shared" ref="W576" si="1421">(-((1/(SQRT(2)))*(SIN(RADIANS(45)))))</f>
        <v>-0.49999999999999989</v>
      </c>
      <c r="X576">
        <f t="shared" ref="X576" si="1422">((1/(SQRT(2)))*(COS(RADIANS(Q576))))*(COS(RADIANS(45)))</f>
        <v>0.23794642671989388</v>
      </c>
      <c r="Y576">
        <f t="shared" ref="Y576" si="1423">(((1/(SQRT(2)))*(SIN(RADIANS(Q576))))*(COS(RADIANS(45))))</f>
        <v>-0.43975163218711782</v>
      </c>
      <c r="Z576">
        <f t="shared" ref="Z576" si="1424">(1/(SQRT(2)))*(COS(RADIANS(-45)))</f>
        <v>0.5</v>
      </c>
      <c r="AA576">
        <f t="shared" ref="AA576" si="1425">((1/(SQRT(2)))*(COS(RADIANS(Q576))))*(SIN(RADIANS(-45)))</f>
        <v>-0.23794642671989386</v>
      </c>
      <c r="AB576">
        <f t="shared" ref="AB576" si="1426">((1/(SQRT(2)))*(SIN(RADIANS(Q576))))*(SIN(RADIANS(-45)))</f>
        <v>0.43975163218711777</v>
      </c>
      <c r="AC576">
        <f t="shared" ref="AC576" si="1427">(-((1/(SQRT(2)))*(SIN(RADIANS(-45)))))</f>
        <v>0.49999999999999989</v>
      </c>
      <c r="AD576">
        <f t="shared" ref="AD576" si="1428">((1/(SQRT(2)))*(COS(RADIANS(Q576))))*(COS(RADIANS(-45)))</f>
        <v>0.23794642671989388</v>
      </c>
      <c r="AE576">
        <f t="shared" ref="AE576" si="1429">(((1/(SQRT(2)))*(SIN(RADIANS(Q576))))*(COS(RADIANS(-45))))</f>
        <v>-0.43975163218711782</v>
      </c>
    </row>
    <row r="577" spans="1:31">
      <c r="O577" t="s">
        <v>176</v>
      </c>
      <c r="R577" t="s">
        <v>176</v>
      </c>
    </row>
    <row r="578" spans="1:31">
      <c r="O578" s="21">
        <f>(COS(RADIANS(N576)))*((SIN(RADIANS(45)))*(COS(RADIANS(45))))-(SIN(RADIANS(135)))*(COS(RADIANS((135))))*($A$337*$F$337+$C$337*$D$337)-(2*((SIN(RADIANS(45)))^2))-(SIN(RADIANS(135)))^2*(SIN(RADIANS(N576)))*(($B$337*$E$337))-($C$337*$F$337)+(SIN(RADIANS(N576)))*(-(SIN(RADIANS(45))))*(COS(RADIANS(45)))-(SIN(RADIANS(135)))*(COS(RADIANS(135)))*($A$337*$E$337+$B$337*$D$337)-(SIN(RADIANS(45)))^2-(SIN(RADIANS(135)))^2*(SIN(RADIANS(N576)))*($B$337*$F$337+$C$337*$E$337)+(SIN(RADIANS(45)))^2-((SIN(RADIANS(135)))^2)*((COS(RADIANS(N576)))^2)*($B$337*$F$337+$C$337*$E$337)</f>
        <v>-1.1734735166737884</v>
      </c>
      <c r="R578">
        <f t="shared" ref="R578" si="1430">(COS(RADIANS(Q576)))*((SIN(RADIANS(45)))*(COS(RADIANS(45))))-(SIN(RADIANS(135)))*(COS(RADIANS((135))))*($A$337*$F$337+$C$337*$D$337)-(2*((SIN(RADIANS(45)))^2))-(SIN(RADIANS(135)))^2*(SIN(RADIANS(Q576)))*(($B$337*$E$337))-($C$337*$F$337)+(SIN(RADIANS(Q576)))*(-(SIN(RADIANS(45))))*(COS(RADIANS(45)))-(SIN(RADIANS(135)))*(COS(RADIANS(135)))*($A$337*$E$337+$B$337*$D$337)-(SIN(RADIANS(45)))^2-(SIN(RADIANS(135)))^2*(SIN(RADIANS(Q576)))*($B$337*$F$337+$C$337*$E$337)+(SIN(RADIANS(45)))^2-((SIN(RADIANS(135)))^2)*((COS(RADIANS(Q576)))^2)*($B$337*$F$337+$C$337*$E$337)</f>
        <v>-0.60250850062665307</v>
      </c>
      <c r="AE578" s="21"/>
    </row>
    <row r="579" spans="1:31">
      <c r="A579" s="21"/>
      <c r="Q579" s="21"/>
    </row>
    <row r="580" spans="1:31">
      <c r="A580">
        <f>(1/(SQRT(2)))*(COS(RADIANS(45)))</f>
        <v>0.5</v>
      </c>
      <c r="B580">
        <f>((1/(SQRT(2)))*(COS(RADIANS(N580))))*(SIN(RADIANS(45)))</f>
        <v>-0.3315262825637072</v>
      </c>
      <c r="C580">
        <f t="shared" ref="C580" si="1431">((1/(SQRT(2)))*(SIN(RADIANS(N580))))*(SIN(RADIANS(45)))</f>
        <v>-0.37428641969685306</v>
      </c>
      <c r="D580">
        <f t="shared" ref="D580" si="1432">(-((1/(SQRT(2)))*(SIN(RADIANS(45)))))</f>
        <v>-0.49999999999999989</v>
      </c>
      <c r="E580">
        <f t="shared" ref="E580" si="1433">((1/(SQRT(2)))*(COS(RADIANS(N580))))*(COS(RADIANS(45)))</f>
        <v>-0.33152628256370725</v>
      </c>
      <c r="F580">
        <f t="shared" ref="F580" si="1434">(((1/(SQRT(2)))*(SIN(RADIANS(N580))))*(COS(RADIANS(45))))</f>
        <v>-0.37428641969685311</v>
      </c>
      <c r="G580">
        <f t="shared" ref="G580" si="1435">(1/(SQRT(2)))*(COS(RADIANS(-45)))</f>
        <v>0.5</v>
      </c>
      <c r="H580">
        <f t="shared" ref="H580" si="1436">((1/(SQRT(2)))*(COS(RADIANS(N580))))*(SIN(RADIANS(-45)))</f>
        <v>0.3315262825637072</v>
      </c>
      <c r="I580">
        <f t="shared" ref="I580" si="1437">((1/(SQRT(2)))*(SIN(RADIANS(N580))))*(SIN(RADIANS(-45)))</f>
        <v>0.37428641969685306</v>
      </c>
      <c r="J580">
        <f t="shared" ref="J580" si="1438">(-((1/(SQRT(2)))*(SIN(RADIANS(-45)))))</f>
        <v>0.49999999999999989</v>
      </c>
      <c r="K580">
        <f t="shared" ref="K580" si="1439">((1/(SQRT(2)))*(COS(RADIANS(N580))))*(COS(RADIANS(-45)))</f>
        <v>-0.33152628256370725</v>
      </c>
      <c r="L580">
        <f>(((1/(SQRT(2)))*(SIN(RADIANS(N580))))*(COS(RADIANS(-45))))</f>
        <v>-0.37428641969685311</v>
      </c>
      <c r="N580">
        <f>N576-(O576/O578)</f>
        <v>228.466903612289</v>
      </c>
      <c r="O580">
        <f>(DEGREES(ACOS(((-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*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)-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*(SQRT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-(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^2)))))/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))))/2</f>
        <v>0</v>
      </c>
      <c r="Q580">
        <f>Q576-(R576/R578)</f>
        <v>4347.4332406592921</v>
      </c>
      <c r="R580">
        <f>(DEGREES(ACOS(((-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*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*(SQRT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-(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^2)))))/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))))/2</f>
        <v>78.271153740474404</v>
      </c>
      <c r="T580">
        <f>(1/(SQRT(2)))*(COS(RADIANS(45)))</f>
        <v>0.5</v>
      </c>
      <c r="U580">
        <f>((1/(SQRT(2)))*(COS(RADIANS(Q580))))*(SIN(RADIANS(45)))</f>
        <v>0.44377412335747979</v>
      </c>
      <c r="V580">
        <f>((1/(SQRT(2)))*(SIN(RADIANS(Q580))))*(SIN(RADIANS(45)))</f>
        <v>0.23035739067436115</v>
      </c>
      <c r="W580">
        <f>(-((1/(SQRT(2)))*(SIN(RADIANS(45)))))</f>
        <v>-0.49999999999999989</v>
      </c>
      <c r="X580">
        <f>((1/(SQRT(2)))*(COS(RADIANS(Q580))))*(COS(RADIANS(45)))</f>
        <v>0.4437741233574799</v>
      </c>
      <c r="Y580">
        <f>(((1/(SQRT(2)))*(SIN(RADIANS(Q580))))*(COS(RADIANS(45))))</f>
        <v>0.23035739067436117</v>
      </c>
      <c r="Z580">
        <f t="shared" ref="Z580" si="1440">(1/(SQRT(2)))*(COS(RADIANS(-45)))</f>
        <v>0.5</v>
      </c>
      <c r="AA580">
        <f>((1/(SQRT(2)))*(COS(RADIANS(Q580))))*(SIN(RADIANS(-45)))</f>
        <v>-0.44377412335747979</v>
      </c>
      <c r="AB580">
        <f>((1/(SQRT(2)))*(SIN(RADIANS(Q580))))*(SIN(RADIANS(-45)))</f>
        <v>-0.23035739067436115</v>
      </c>
      <c r="AC580">
        <f>(-((1/(SQRT(2)))*(SIN(RADIANS(-45)))))</f>
        <v>0.49999999999999989</v>
      </c>
      <c r="AD580">
        <f>((1/(SQRT(2)))*(COS(RADIANS(Q580))))*(COS(RADIANS(-45)))</f>
        <v>0.4437741233574799</v>
      </c>
      <c r="AE580">
        <f>(((1/(SQRT(2)))*(SIN(RADIANS(Q580))))*(COS(RADIANS(-45))))</f>
        <v>0.23035739067436117</v>
      </c>
    </row>
    <row r="581" spans="1:31">
      <c r="O581" t="s">
        <v>176</v>
      </c>
      <c r="R581" t="s">
        <v>176</v>
      </c>
    </row>
    <row r="582" spans="1:31">
      <c r="O582" s="21">
        <f>(COS(RADIANS(N580)))*((SIN(RADIANS(45)))*(COS(RADIANS(45))))-(SIN(RADIANS(135)))*(COS(RADIANS((135))))*($A$337*$F$337+$C$337*$D$337)-(2*((SIN(RADIANS(45)))^2))-(SIN(RADIANS(135)))^2*(SIN(RADIANS(N580)))*(($B$337*$E$337))-($C$337*$F$337)+(SIN(RADIANS(N580)))*(-(SIN(RADIANS(45))))*(COS(RADIANS(45)))-(SIN(RADIANS(135)))*(COS(RADIANS(135)))*($A$337*$E$337+$B$337*$D$337)-(SIN(RADIANS(45)))^2-(SIN(RADIANS(135)))^2*(SIN(RADIANS(N580)))*($B$337*$F$337+$C$337*$E$337)+(SIN(RADIANS(45)))^2-((SIN(RADIANS(135)))^2)*((COS(RADIANS(N580)))^2)*($B$337*$F$337+$C$337*$E$337)</f>
        <v>-1.1734735166737884</v>
      </c>
      <c r="R582">
        <f>(COS(RADIANS(Q580)))*((SIN(RADIANS(45)))*(COS(RADIANS(45))))-(SIN(RADIANS(135)))*(COS(RADIANS((135))))*($A$337*$F$337+$C$337*$D$337)-(2*((SIN(RADIANS(45)))^2))-(SIN(RADIANS(135)))^2*(SIN(RADIANS(Q580)))*(($B$337*$E$337))-($C$337*$F$337)+(SIN(RADIANS(Q580)))*(-(SIN(RADIANS(45))))*(COS(RADIANS(45)))-(SIN(RADIANS(135)))*(COS(RADIANS(135)))*($A$337*$E$337+$B$337*$D$337)-(SIN(RADIANS(45)))^2-(SIN(RADIANS(135)))^2*(SIN(RADIANS(Q580)))*($B$337*$F$337+$C$337*$E$337)+(SIN(RADIANS(45)))^2-((SIN(RADIANS(135)))^2)*((COS(RADIANS(Q580)))^2)*($B$337*$F$337+$C$337*$E$337)</f>
        <v>-0.67335270608639752</v>
      </c>
      <c r="AE582" s="21"/>
    </row>
    <row r="583" spans="1:31">
      <c r="A583" s="21"/>
      <c r="Q583" s="21"/>
    </row>
    <row r="584" spans="1:31">
      <c r="A584">
        <f>(1/(SQRT(2)))*(COS(RADIANS(45)))</f>
        <v>0.5</v>
      </c>
      <c r="B584">
        <f>((1/(SQRT(2)))*(COS(RADIANS(N584))))*(SIN(RADIANS(45)))</f>
        <v>-0.3315262825637072</v>
      </c>
      <c r="C584">
        <f t="shared" ref="C584" si="1441">((1/(SQRT(2)))*(SIN(RADIANS(N584))))*(SIN(RADIANS(45)))</f>
        <v>-0.37428641969685306</v>
      </c>
      <c r="D584">
        <f t="shared" ref="D584" si="1442">(-((1/(SQRT(2)))*(SIN(RADIANS(45)))))</f>
        <v>-0.49999999999999989</v>
      </c>
      <c r="E584">
        <f t="shared" ref="E584" si="1443">((1/(SQRT(2)))*(COS(RADIANS(N584))))*(COS(RADIANS(45)))</f>
        <v>-0.33152628256370725</v>
      </c>
      <c r="F584">
        <f t="shared" ref="F584" si="1444">(((1/(SQRT(2)))*(SIN(RADIANS(N584))))*(COS(RADIANS(45))))</f>
        <v>-0.37428641969685311</v>
      </c>
      <c r="G584">
        <f t="shared" ref="G584" si="1445">(1/(SQRT(2)))*(COS(RADIANS(-45)))</f>
        <v>0.5</v>
      </c>
      <c r="H584">
        <f t="shared" ref="H584" si="1446">((1/(SQRT(2)))*(COS(RADIANS(N584))))*(SIN(RADIANS(-45)))</f>
        <v>0.3315262825637072</v>
      </c>
      <c r="I584">
        <f t="shared" ref="I584" si="1447">((1/(SQRT(2)))*(SIN(RADIANS(N584))))*(SIN(RADIANS(-45)))</f>
        <v>0.37428641969685306</v>
      </c>
      <c r="J584">
        <f t="shared" ref="J584" si="1448">(-((1/(SQRT(2)))*(SIN(RADIANS(-45)))))</f>
        <v>0.49999999999999989</v>
      </c>
      <c r="K584">
        <f t="shared" ref="K584" si="1449">((1/(SQRT(2)))*(COS(RADIANS(N584))))*(COS(RADIANS(-45)))</f>
        <v>-0.33152628256370725</v>
      </c>
      <c r="L584">
        <f>(((1/(SQRT(2)))*(SIN(RADIANS(N584))))*(COS(RADIANS(-45))))</f>
        <v>-0.37428641969685311</v>
      </c>
      <c r="N584">
        <f>N580-(O580/O582)</f>
        <v>228.466903612289</v>
      </c>
      <c r="O584">
        <f>(DEGREES(ACOS(((-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*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)-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*(SQRT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-(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^2)))))/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))))/2</f>
        <v>0</v>
      </c>
      <c r="Q584">
        <f>Q580-(R580/R582)</f>
        <v>4463.674183976198</v>
      </c>
      <c r="R584">
        <f>(DEGREES(ACOS(((-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*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*(SQRT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-(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^2)))))/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))))/2</f>
        <v>56.382243051735522</v>
      </c>
      <c r="T584">
        <f>(1/(SQRT(2)))*(COS(RADIANS(45)))</f>
        <v>0.5</v>
      </c>
      <c r="U584">
        <f>((1/(SQRT(2)))*(COS(RADIANS(Q584))))*(SIN(RADIANS(45)))</f>
        <v>-0.4028307271692978</v>
      </c>
      <c r="V584">
        <f>((1/(SQRT(2)))*(SIN(RADIANS(Q584))))*(SIN(RADIANS(45)))</f>
        <v>0.29618812475900297</v>
      </c>
      <c r="W584">
        <f>(-((1/(SQRT(2)))*(SIN(RADIANS(45)))))</f>
        <v>-0.49999999999999989</v>
      </c>
      <c r="X584">
        <f>((1/(SQRT(2)))*(COS(RADIANS(Q584))))*(COS(RADIANS(45)))</f>
        <v>-0.40283072716929785</v>
      </c>
      <c r="Y584">
        <f>(((1/(SQRT(2)))*(SIN(RADIANS(Q584))))*(COS(RADIANS(45))))</f>
        <v>0.29618812475900302</v>
      </c>
      <c r="Z584">
        <f t="shared" ref="Z584" si="1450">(1/(SQRT(2)))*(COS(RADIANS(-45)))</f>
        <v>0.5</v>
      </c>
      <c r="AA584">
        <f>((1/(SQRT(2)))*(COS(RADIANS(Q584))))*(SIN(RADIANS(-45)))</f>
        <v>0.4028307271692978</v>
      </c>
      <c r="AB584">
        <f>((1/(SQRT(2)))*(SIN(RADIANS(Q584))))*(SIN(RADIANS(-45)))</f>
        <v>-0.29618812475900297</v>
      </c>
      <c r="AC584">
        <f>(-((1/(SQRT(2)))*(SIN(RADIANS(-45)))))</f>
        <v>0.49999999999999989</v>
      </c>
      <c r="AD584">
        <f>((1/(SQRT(2)))*(COS(RADIANS(Q584))))*(COS(RADIANS(-45)))</f>
        <v>-0.40283072716929785</v>
      </c>
      <c r="AE584">
        <f>(((1/(SQRT(2)))*(SIN(RADIANS(Q584))))*(COS(RADIANS(-45))))</f>
        <v>0.29618812475900302</v>
      </c>
    </row>
    <row r="585" spans="1:31">
      <c r="O585" t="s">
        <v>176</v>
      </c>
      <c r="R585" t="s">
        <v>176</v>
      </c>
    </row>
    <row r="586" spans="1:31">
      <c r="O586" s="21">
        <f>(COS(RADIANS(N584)))*((SIN(RADIANS(45)))*(COS(RADIANS(45))))-(SIN(RADIANS(135)))*(COS(RADIANS((135))))*($A$337*$F$337+$C$337*$D$337)-(2*((SIN(RADIANS(45)))^2))-(SIN(RADIANS(135)))^2*(SIN(RADIANS(N584)))*(($B$337*$E$337))-($C$337*$F$337)+(SIN(RADIANS(N584)))*(-(SIN(RADIANS(45))))*(COS(RADIANS(45)))-(SIN(RADIANS(135)))*(COS(RADIANS(135)))*($A$337*$E$337+$B$337*$D$337)-(SIN(RADIANS(45)))^2-(SIN(RADIANS(135)))^2*(SIN(RADIANS(N584)))*($B$337*$F$337+$C$337*$E$337)+(SIN(RADIANS(45)))^2-((SIN(RADIANS(135)))^2)*((COS(RADIANS(N584)))^2)*($B$337*$F$337+$C$337*$E$337)</f>
        <v>-1.1734735166737884</v>
      </c>
      <c r="R586">
        <f>(COS(RADIANS(Q584)))*((SIN(RADIANS(45)))*(COS(RADIANS(45))))-(SIN(RADIANS(135)))*(COS(RADIANS((135))))*($A$337*$F$337+$C$337*$D$337)-(2*((SIN(RADIANS(45)))^2))-(SIN(RADIANS(135)))^2*(SIN(RADIANS(Q584)))*(($B$337*$E$337))-($C$337*$F$337)+(SIN(RADIANS(Q584)))*(-(SIN(RADIANS(45))))*(COS(RADIANS(45)))-(SIN(RADIANS(135)))*(COS(RADIANS(135)))*($A$337*$E$337+$B$337*$D$337)-(SIN(RADIANS(45)))^2-(SIN(RADIANS(135)))^2*(SIN(RADIANS(Q584)))*($B$337*$F$337+$C$337*$E$337)+(SIN(RADIANS(45)))^2-((SIN(RADIANS(135)))^2)*((COS(RADIANS(Q584)))^2)*($B$337*$F$337+$C$337*$E$337)</f>
        <v>-1.5783929249888733</v>
      </c>
      <c r="AE586" s="21"/>
    </row>
    <row r="587" spans="1:31">
      <c r="A587" s="21"/>
      <c r="Q587" s="21"/>
    </row>
    <row r="588" spans="1:31">
      <c r="A588">
        <f>(1/(SQRT(2)))*(COS(RADIANS(45)))</f>
        <v>0.5</v>
      </c>
      <c r="B588">
        <f>((1/(SQRT(2)))*(COS(RADIANS(N588))))*(SIN(RADIANS(45)))</f>
        <v>-0.3315262825637072</v>
      </c>
      <c r="C588">
        <f t="shared" ref="C588" si="1451">((1/(SQRT(2)))*(SIN(RADIANS(N588))))*(SIN(RADIANS(45)))</f>
        <v>-0.37428641969685306</v>
      </c>
      <c r="D588">
        <f t="shared" ref="D588" si="1452">(-((1/(SQRT(2)))*(SIN(RADIANS(45)))))</f>
        <v>-0.49999999999999989</v>
      </c>
      <c r="E588">
        <f t="shared" ref="E588" si="1453">((1/(SQRT(2)))*(COS(RADIANS(N588))))*(COS(RADIANS(45)))</f>
        <v>-0.33152628256370725</v>
      </c>
      <c r="F588">
        <f t="shared" ref="F588" si="1454">(((1/(SQRT(2)))*(SIN(RADIANS(N588))))*(COS(RADIANS(45))))</f>
        <v>-0.37428641969685311</v>
      </c>
      <c r="G588">
        <f t="shared" ref="G588" si="1455">(1/(SQRT(2)))*(COS(RADIANS(-45)))</f>
        <v>0.5</v>
      </c>
      <c r="H588">
        <f t="shared" ref="H588" si="1456">((1/(SQRT(2)))*(COS(RADIANS(N588))))*(SIN(RADIANS(-45)))</f>
        <v>0.3315262825637072</v>
      </c>
      <c r="I588">
        <f t="shared" ref="I588" si="1457">((1/(SQRT(2)))*(SIN(RADIANS(N588))))*(SIN(RADIANS(-45)))</f>
        <v>0.37428641969685306</v>
      </c>
      <c r="J588">
        <f t="shared" ref="J588" si="1458">(-((1/(SQRT(2)))*(SIN(RADIANS(-45)))))</f>
        <v>0.49999999999999989</v>
      </c>
      <c r="K588">
        <f t="shared" ref="K588" si="1459">((1/(SQRT(2)))*(COS(RADIANS(N588))))*(COS(RADIANS(-45)))</f>
        <v>-0.33152628256370725</v>
      </c>
      <c r="L588">
        <f>(((1/(SQRT(2)))*(SIN(RADIANS(N588))))*(COS(RADIANS(-45))))</f>
        <v>-0.37428641969685311</v>
      </c>
      <c r="N588">
        <f>N584-(O584/O586)</f>
        <v>228.466903612289</v>
      </c>
      <c r="O588">
        <f>(DEGREES(ACOS(((-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*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)-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*(SQRT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-(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^2)))))/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))))/2</f>
        <v>0</v>
      </c>
      <c r="Q588">
        <f t="shared" ref="Q588" si="1460">Q584-(R584/R586)</f>
        <v>4499.3954813534865</v>
      </c>
      <c r="R588">
        <f>(DEGREES(ACOS(((-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*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*(SQRT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-(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^2)))))/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))))/2</f>
        <v>67.044407484983793</v>
      </c>
      <c r="T588">
        <f t="shared" ref="T588" si="1461">(1/(SQRT(2)))*(COS(RADIANS(45)))</f>
        <v>0.5</v>
      </c>
      <c r="U588">
        <f t="shared" ref="U588" si="1462">((1/(SQRT(2)))*(COS(RADIANS(Q588))))*(SIN(RADIANS(45)))</f>
        <v>-0.49997217019792412</v>
      </c>
      <c r="V588">
        <f t="shared" ref="V588" si="1463">((1/(SQRT(2)))*(SIN(RADIANS(Q588))))*(SIN(RADIANS(45)))</f>
        <v>5.2753225093790639E-3</v>
      </c>
      <c r="W588">
        <f t="shared" ref="W588" si="1464">(-((1/(SQRT(2)))*(SIN(RADIANS(45)))))</f>
        <v>-0.49999999999999989</v>
      </c>
      <c r="X588">
        <f t="shared" ref="X588" si="1465">((1/(SQRT(2)))*(COS(RADIANS(Q588))))*(COS(RADIANS(45)))</f>
        <v>-0.49997217019792417</v>
      </c>
      <c r="Y588">
        <f t="shared" ref="Y588" si="1466">(((1/(SQRT(2)))*(SIN(RADIANS(Q588))))*(COS(RADIANS(45))))</f>
        <v>5.2753225093790648E-3</v>
      </c>
      <c r="Z588">
        <f t="shared" ref="Z588" si="1467">(1/(SQRT(2)))*(COS(RADIANS(-45)))</f>
        <v>0.5</v>
      </c>
      <c r="AA588">
        <f t="shared" ref="AA588" si="1468">((1/(SQRT(2)))*(COS(RADIANS(Q588))))*(SIN(RADIANS(-45)))</f>
        <v>0.49997217019792412</v>
      </c>
      <c r="AB588">
        <f t="shared" ref="AB588" si="1469">((1/(SQRT(2)))*(SIN(RADIANS(Q588))))*(SIN(RADIANS(-45)))</f>
        <v>-5.2753225093790639E-3</v>
      </c>
      <c r="AC588">
        <f t="shared" ref="AC588" si="1470">(-((1/(SQRT(2)))*(SIN(RADIANS(-45)))))</f>
        <v>0.49999999999999989</v>
      </c>
      <c r="AD588">
        <f t="shared" ref="AD588" si="1471">((1/(SQRT(2)))*(COS(RADIANS(Q588))))*(COS(RADIANS(-45)))</f>
        <v>-0.49997217019792417</v>
      </c>
      <c r="AE588">
        <f t="shared" ref="AE588" si="1472">(((1/(SQRT(2)))*(SIN(RADIANS(Q588))))*(COS(RADIANS(-45))))</f>
        <v>5.2753225093790648E-3</v>
      </c>
    </row>
    <row r="589" spans="1:31">
      <c r="O589" t="s">
        <v>176</v>
      </c>
      <c r="R589" t="s">
        <v>176</v>
      </c>
    </row>
    <row r="590" spans="1:31">
      <c r="O590" s="21">
        <f>(COS(RADIANS(N588)))*((SIN(RADIANS(45)))*(COS(RADIANS(45))))-(SIN(RADIANS(135)))*(COS(RADIANS((135))))*($A$337*$F$337+$C$337*$D$337)-(2*((SIN(RADIANS(45)))^2))-(SIN(RADIANS(135)))^2*(SIN(RADIANS(N588)))*(($B$337*$E$337))-($C$337*$F$337)+(SIN(RADIANS(N588)))*(-(SIN(RADIANS(45))))*(COS(RADIANS(45)))-(SIN(RADIANS(135)))*(COS(RADIANS(135)))*($A$337*$E$337+$B$337*$D$337)-(SIN(RADIANS(45)))^2-(SIN(RADIANS(135)))^2*(SIN(RADIANS(N588)))*($B$337*$F$337+$C$337*$E$337)+(SIN(RADIANS(45)))^2-((SIN(RADIANS(135)))^2)*((COS(RADIANS(N588)))^2)*($B$337*$F$337+$C$337*$E$337)</f>
        <v>-1.1734735166737884</v>
      </c>
      <c r="R590">
        <f t="shared" ref="R590" si="1473">(COS(RADIANS(Q588)))*((SIN(RADIANS(45)))*(COS(RADIANS(45))))-(SIN(RADIANS(135)))*(COS(RADIANS((135))))*($A$337*$F$337+$C$337*$D$337)-(2*((SIN(RADIANS(45)))^2))-(SIN(RADIANS(135)))^2*(SIN(RADIANS(Q588)))*(($B$337*$E$337))-($C$337*$F$337)+(SIN(RADIANS(Q588)))*(-(SIN(RADIANS(45))))*(COS(RADIANS(45)))-(SIN(RADIANS(135)))*(COS(RADIANS(135)))*($A$337*$E$337+$B$337*$D$337)-(SIN(RADIANS(45)))^2-(SIN(RADIANS(135)))^2*(SIN(RADIANS(Q588)))*($B$337*$F$337+$C$337*$E$337)+(SIN(RADIANS(45)))^2-((SIN(RADIANS(135)))^2)*((COS(RADIANS(Q588)))^2)*($B$337*$F$337+$C$337*$E$337)</f>
        <v>-1.4595458043468548</v>
      </c>
      <c r="AE590" s="21"/>
    </row>
    <row r="591" spans="1:31">
      <c r="A591" s="21"/>
      <c r="Q591" s="21"/>
    </row>
    <row r="592" spans="1:31">
      <c r="A592">
        <f>(1/(SQRT(2)))*(COS(RADIANS(45)))</f>
        <v>0.5</v>
      </c>
      <c r="B592">
        <f>((1/(SQRT(2)))*(COS(RADIANS(N592))))*(SIN(RADIANS(45)))</f>
        <v>-0.3315262825637072</v>
      </c>
      <c r="C592">
        <f t="shared" ref="C592" si="1474">((1/(SQRT(2)))*(SIN(RADIANS(N592))))*(SIN(RADIANS(45)))</f>
        <v>-0.37428641969685306</v>
      </c>
      <c r="D592">
        <f t="shared" ref="D592" si="1475">(-((1/(SQRT(2)))*(SIN(RADIANS(45)))))</f>
        <v>-0.49999999999999989</v>
      </c>
      <c r="E592">
        <f t="shared" ref="E592" si="1476">((1/(SQRT(2)))*(COS(RADIANS(N592))))*(COS(RADIANS(45)))</f>
        <v>-0.33152628256370725</v>
      </c>
      <c r="F592">
        <f t="shared" ref="F592" si="1477">(((1/(SQRT(2)))*(SIN(RADIANS(N592))))*(COS(RADIANS(45))))</f>
        <v>-0.37428641969685311</v>
      </c>
      <c r="G592">
        <f t="shared" ref="G592" si="1478">(1/(SQRT(2)))*(COS(RADIANS(-45)))</f>
        <v>0.5</v>
      </c>
      <c r="H592">
        <f t="shared" ref="H592" si="1479">((1/(SQRT(2)))*(COS(RADIANS(N592))))*(SIN(RADIANS(-45)))</f>
        <v>0.3315262825637072</v>
      </c>
      <c r="I592">
        <f t="shared" ref="I592" si="1480">((1/(SQRT(2)))*(SIN(RADIANS(N592))))*(SIN(RADIANS(-45)))</f>
        <v>0.37428641969685306</v>
      </c>
      <c r="J592">
        <f t="shared" ref="J592" si="1481">(-((1/(SQRT(2)))*(SIN(RADIANS(-45)))))</f>
        <v>0.49999999999999989</v>
      </c>
      <c r="K592">
        <f t="shared" ref="K592" si="1482">((1/(SQRT(2)))*(COS(RADIANS(N592))))*(COS(RADIANS(-45)))</f>
        <v>-0.33152628256370725</v>
      </c>
      <c r="L592">
        <f>(((1/(SQRT(2)))*(SIN(RADIANS(N592))))*(COS(RADIANS(-45))))</f>
        <v>-0.37428641969685311</v>
      </c>
      <c r="N592" s="16">
        <f>N588-(O588/O590)</f>
        <v>228.466903612289</v>
      </c>
      <c r="O592" s="16">
        <f>(DEGREES(ACOS(((-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*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)-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*(SQRT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-(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^2)))))/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))))/2</f>
        <v>0</v>
      </c>
      <c r="Q592" s="16">
        <f t="shared" ref="Q592" si="1483">Q588-(R588/R590)</f>
        <v>4545.3305984873996</v>
      </c>
      <c r="R592" s="16">
        <f>(DEGREES(ACOS(((-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*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*(SQRT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-(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^2)))))/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))))/2</f>
        <v>87.941477354761631</v>
      </c>
      <c r="T592">
        <f t="shared" ref="T592" si="1484">(1/(SQRT(2)))*(COS(RADIANS(45)))</f>
        <v>0.5</v>
      </c>
      <c r="U592">
        <f t="shared" ref="U592" si="1485">((1/(SQRT(2)))*(COS(RADIANS(Q592))))*(SIN(RADIANS(45)))</f>
        <v>-0.35150750203969328</v>
      </c>
      <c r="V592">
        <f t="shared" ref="V592" si="1486">((1/(SQRT(2)))*(SIN(RADIANS(Q592))))*(SIN(RADIANS(45)))</f>
        <v>-0.35558750823083612</v>
      </c>
      <c r="W592">
        <f t="shared" ref="W592" si="1487">(-((1/(SQRT(2)))*(SIN(RADIANS(45)))))</f>
        <v>-0.49999999999999989</v>
      </c>
      <c r="X592">
        <f t="shared" ref="X592" si="1488">((1/(SQRT(2)))*(COS(RADIANS(Q592))))*(COS(RADIANS(45)))</f>
        <v>-0.35150750203969333</v>
      </c>
      <c r="Y592">
        <f t="shared" ref="Y592" si="1489">(((1/(SQRT(2)))*(SIN(RADIANS(Q592))))*(COS(RADIANS(45))))</f>
        <v>-0.35558750823083618</v>
      </c>
      <c r="Z592">
        <f t="shared" ref="Z592" si="1490">(1/(SQRT(2)))*(COS(RADIANS(-45)))</f>
        <v>0.5</v>
      </c>
      <c r="AA592">
        <f t="shared" ref="AA592" si="1491">((1/(SQRT(2)))*(COS(RADIANS(Q592))))*(SIN(RADIANS(-45)))</f>
        <v>0.35150750203969328</v>
      </c>
      <c r="AB592">
        <f t="shared" ref="AB592" si="1492">((1/(SQRT(2)))*(SIN(RADIANS(Q592))))*(SIN(RADIANS(-45)))</f>
        <v>0.35558750823083612</v>
      </c>
      <c r="AC592">
        <f t="shared" ref="AC592" si="1493">(-((1/(SQRT(2)))*(SIN(RADIANS(-45)))))</f>
        <v>0.49999999999999989</v>
      </c>
      <c r="AD592">
        <f t="shared" ref="AD592" si="1494">((1/(SQRT(2)))*(COS(RADIANS(Q592))))*(COS(RADIANS(-45)))</f>
        <v>-0.35150750203969333</v>
      </c>
      <c r="AE592">
        <f t="shared" ref="AE592" si="1495">(((1/(SQRT(2)))*(SIN(RADIANS(Q592))))*(COS(RADIANS(-45))))</f>
        <v>-0.35558750823083618</v>
      </c>
    </row>
    <row r="593" spans="1:31">
      <c r="O593" t="s">
        <v>176</v>
      </c>
      <c r="R593" t="s">
        <v>176</v>
      </c>
    </row>
    <row r="594" spans="1:31">
      <c r="O594" s="21">
        <f>(COS(RADIANS(N592)))*((SIN(RADIANS(45)))*(COS(RADIANS(45))))-(SIN(RADIANS(135)))*(COS(RADIANS((135))))*($A$337*$F$337+$C$337*$D$337)-(2*((SIN(RADIANS(45)))^2))-(SIN(RADIANS(135)))^2*(SIN(RADIANS(N592)))*(($B$337*$E$337))-($C$337*$F$337)+(SIN(RADIANS(N592)))*(-(SIN(RADIANS(45))))*(COS(RADIANS(45)))-(SIN(RADIANS(135)))*(COS(RADIANS(135)))*($A$337*$E$337+$B$337*$D$337)-(SIN(RADIANS(45)))^2-(SIN(RADIANS(135)))^2*(SIN(RADIANS(N592)))*($B$337*$F$337+$C$337*$E$337)+(SIN(RADIANS(45)))^2-((SIN(RADIANS(135)))^2)*((COS(RADIANS(N592)))^2)*($B$337*$F$337+$C$337*$E$337)</f>
        <v>-1.1734735166737884</v>
      </c>
      <c r="R594">
        <f t="shared" ref="R594" si="1496">(COS(RADIANS(Q592)))*((SIN(RADIANS(45)))*(COS(RADIANS(45))))-(SIN(RADIANS(135)))*(COS(RADIANS((135))))*($A$337*$F$337+$C$337*$D$337)-(2*((SIN(RADIANS(45)))^2))-(SIN(RADIANS(135)))^2*(SIN(RADIANS(Q592)))*(($B$337*$E$337))-($C$337*$F$337)+(SIN(RADIANS(Q592)))*(-(SIN(RADIANS(45))))*(COS(RADIANS(45)))-(SIN(RADIANS(135)))*(COS(RADIANS(135)))*($A$337*$E$337+$B$337*$D$337)-(SIN(RADIANS(45)))^2-(SIN(RADIANS(135)))^2*(SIN(RADIANS(Q592)))*($B$337*$F$337+$C$337*$E$337)+(SIN(RADIANS(45)))^2-((SIN(RADIANS(135)))^2)*((COS(RADIANS(Q592)))^2)*($B$337*$F$337+$C$337*$E$337)</f>
        <v>-1.1948962940763446</v>
      </c>
      <c r="AE594" s="21"/>
    </row>
    <row r="595" spans="1:31">
      <c r="A595" s="21"/>
      <c r="Q595" s="21"/>
    </row>
    <row r="596" spans="1:31">
      <c r="A596">
        <f>(1/(SQRT(2)))*(COS(RADIANS(45)))</f>
        <v>0.5</v>
      </c>
      <c r="B596">
        <f>((1/(SQRT(2)))*(COS(RADIANS(N596))))*(SIN(RADIANS(45)))</f>
        <v>-0.3315262825637072</v>
      </c>
      <c r="C596">
        <f t="shared" ref="C596" si="1497">((1/(SQRT(2)))*(SIN(RADIANS(N596))))*(SIN(RADIANS(45)))</f>
        <v>-0.37428641969685306</v>
      </c>
      <c r="D596">
        <f t="shared" ref="D596" si="1498">(-((1/(SQRT(2)))*(SIN(RADIANS(45)))))</f>
        <v>-0.49999999999999989</v>
      </c>
      <c r="E596">
        <f t="shared" ref="E596" si="1499">((1/(SQRT(2)))*(COS(RADIANS(N596))))*(COS(RADIANS(45)))</f>
        <v>-0.33152628256370725</v>
      </c>
      <c r="F596">
        <f t="shared" ref="F596" si="1500">(((1/(SQRT(2)))*(SIN(RADIANS(N596))))*(COS(RADIANS(45))))</f>
        <v>-0.37428641969685311</v>
      </c>
      <c r="G596">
        <f t="shared" ref="G596" si="1501">(1/(SQRT(2)))*(COS(RADIANS(-45)))</f>
        <v>0.5</v>
      </c>
      <c r="H596">
        <f t="shared" ref="H596" si="1502">((1/(SQRT(2)))*(COS(RADIANS(N596))))*(SIN(RADIANS(-45)))</f>
        <v>0.3315262825637072</v>
      </c>
      <c r="I596">
        <f t="shared" ref="I596" si="1503">((1/(SQRT(2)))*(SIN(RADIANS(N596))))*(SIN(RADIANS(-45)))</f>
        <v>0.37428641969685306</v>
      </c>
      <c r="J596">
        <f t="shared" ref="J596" si="1504">(-((1/(SQRT(2)))*(SIN(RADIANS(-45)))))</f>
        <v>0.49999999999999989</v>
      </c>
      <c r="K596">
        <f t="shared" ref="K596" si="1505">((1/(SQRT(2)))*(COS(RADIANS(N596))))*(COS(RADIANS(-45)))</f>
        <v>-0.33152628256370725</v>
      </c>
      <c r="L596">
        <f>(((1/(SQRT(2)))*(SIN(RADIANS(N596))))*(COS(RADIANS(-45))))</f>
        <v>-0.37428641969685311</v>
      </c>
      <c r="N596">
        <f>N592-(O592/O594)</f>
        <v>228.466903612289</v>
      </c>
      <c r="O596">
        <f>(DEGREES(ACOS(((-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*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)-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*(SQRT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-(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^2)))))/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))))/2</f>
        <v>0</v>
      </c>
      <c r="Q596">
        <f t="shared" ref="Q596" si="1506">Q592-(R592/R594)</f>
        <v>4618.9281799601422</v>
      </c>
      <c r="R596">
        <f>(DEGREES(ACOS(((-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*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*(SQRT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-(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^2)))))/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))))/2</f>
        <v>53.626293118149327</v>
      </c>
      <c r="T596">
        <f t="shared" ref="T596" si="1507">(1/(SQRT(2)))*(COS(RADIANS(45)))</f>
        <v>0.5</v>
      </c>
      <c r="U596">
        <f t="shared" ref="U596" si="1508">((1/(SQRT(2)))*(COS(RADIANS(Q596))))*(SIN(RADIANS(45)))</f>
        <v>0.24185645360303026</v>
      </c>
      <c r="V596">
        <f t="shared" ref="V596" si="1509">((1/(SQRT(2)))*(SIN(RADIANS(Q596))))*(SIN(RADIANS(45)))</f>
        <v>-0.43761336342776963</v>
      </c>
      <c r="W596">
        <f t="shared" ref="W596" si="1510">(-((1/(SQRT(2)))*(SIN(RADIANS(45)))))</f>
        <v>-0.49999999999999989</v>
      </c>
      <c r="X596">
        <f t="shared" ref="X596" si="1511">((1/(SQRT(2)))*(COS(RADIANS(Q596))))*(COS(RADIANS(45)))</f>
        <v>0.24185645360303032</v>
      </c>
      <c r="Y596">
        <f t="shared" ref="Y596" si="1512">(((1/(SQRT(2)))*(SIN(RADIANS(Q596))))*(COS(RADIANS(45))))</f>
        <v>-0.43761336342776969</v>
      </c>
      <c r="Z596">
        <f t="shared" ref="Z596" si="1513">(1/(SQRT(2)))*(COS(RADIANS(-45)))</f>
        <v>0.5</v>
      </c>
      <c r="AA596">
        <f t="shared" ref="AA596" si="1514">((1/(SQRT(2)))*(COS(RADIANS(Q596))))*(SIN(RADIANS(-45)))</f>
        <v>-0.24185645360303026</v>
      </c>
      <c r="AB596">
        <f t="shared" ref="AB596" si="1515">((1/(SQRT(2)))*(SIN(RADIANS(Q596))))*(SIN(RADIANS(-45)))</f>
        <v>0.43761336342776963</v>
      </c>
      <c r="AC596">
        <f t="shared" ref="AC596" si="1516">(-((1/(SQRT(2)))*(SIN(RADIANS(-45)))))</f>
        <v>0.49999999999999989</v>
      </c>
      <c r="AD596">
        <f t="shared" ref="AD596" si="1517">((1/(SQRT(2)))*(COS(RADIANS(Q596))))*(COS(RADIANS(-45)))</f>
        <v>0.24185645360303032</v>
      </c>
      <c r="AE596">
        <f t="shared" ref="AE596" si="1518">(((1/(SQRT(2)))*(SIN(RADIANS(Q596))))*(COS(RADIANS(-45))))</f>
        <v>-0.43761336342776969</v>
      </c>
    </row>
    <row r="597" spans="1:31">
      <c r="O597" t="s">
        <v>176</v>
      </c>
      <c r="R597" t="s">
        <v>176</v>
      </c>
    </row>
    <row r="598" spans="1:31">
      <c r="O598" s="21">
        <f>(COS(RADIANS(N596)))*((SIN(RADIANS(45)))*(COS(RADIANS(45))))-(SIN(RADIANS(135)))*(COS(RADIANS((135))))*($A$337*$F$337+$C$337*$D$337)-(2*((SIN(RADIANS(45)))^2))-(SIN(RADIANS(135)))^2*(SIN(RADIANS(N596)))*(($B$337*$E$337))-($C$337*$F$337)+(SIN(RADIANS(N596)))*(-(SIN(RADIANS(45))))*(COS(RADIANS(45)))-(SIN(RADIANS(135)))*(COS(RADIANS(135)))*($A$337*$E$337+$B$337*$D$337)-(SIN(RADIANS(45)))^2-(SIN(RADIANS(135)))^2*(SIN(RADIANS(N596)))*($B$337*$F$337+$C$337*$E$337)+(SIN(RADIANS(45)))^2-((SIN(RADIANS(135)))^2)*((COS(RADIANS(N596)))^2)*($B$337*$F$337+$C$337*$E$337)</f>
        <v>-1.1734735166737884</v>
      </c>
      <c r="R598">
        <f t="shared" ref="R598" si="1519">(COS(RADIANS(Q596)))*((SIN(RADIANS(45)))*(COS(RADIANS(45))))-(SIN(RADIANS(135)))*(COS(RADIANS((135))))*($A$337*$F$337+$C$337*$D$337)-(2*((SIN(RADIANS(45)))^2))-(SIN(RADIANS(135)))^2*(SIN(RADIANS(Q596)))*(($B$337*$E$337))-($C$337*$F$337)+(SIN(RADIANS(Q596)))*(-(SIN(RADIANS(45))))*(COS(RADIANS(45)))-(SIN(RADIANS(135)))*(COS(RADIANS(135)))*($A$337*$E$337+$B$337*$D$337)-(SIN(RADIANS(45)))^2-(SIN(RADIANS(135)))^2*(SIN(RADIANS(Q596)))*($B$337*$F$337+$C$337*$E$337)+(SIN(RADIANS(45)))^2-((SIN(RADIANS(135)))^2)*((COS(RADIANS(Q596)))^2)*($B$337*$F$337+$C$337*$E$337)</f>
        <v>-0.59855985790489552</v>
      </c>
      <c r="AE598" s="21"/>
    </row>
    <row r="599" spans="1:31">
      <c r="A599" s="21"/>
      <c r="Q599" s="21"/>
    </row>
    <row r="600" spans="1:31">
      <c r="A600">
        <f>(1/(SQRT(2)))*(COS(RADIANS(45)))</f>
        <v>0.5</v>
      </c>
      <c r="B600">
        <f>((1/(SQRT(2)))*(COS(RADIANS(N600))))*(SIN(RADIANS(45)))</f>
        <v>-0.3315262825637072</v>
      </c>
      <c r="C600">
        <f t="shared" ref="C600" si="1520">((1/(SQRT(2)))*(SIN(RADIANS(N600))))*(SIN(RADIANS(45)))</f>
        <v>-0.37428641969685306</v>
      </c>
      <c r="D600">
        <f t="shared" ref="D600" si="1521">(-((1/(SQRT(2)))*(SIN(RADIANS(45)))))</f>
        <v>-0.49999999999999989</v>
      </c>
      <c r="E600">
        <f t="shared" ref="E600" si="1522">((1/(SQRT(2)))*(COS(RADIANS(N600))))*(COS(RADIANS(45)))</f>
        <v>-0.33152628256370725</v>
      </c>
      <c r="F600">
        <f t="shared" ref="F600" si="1523">(((1/(SQRT(2)))*(SIN(RADIANS(N600))))*(COS(RADIANS(45))))</f>
        <v>-0.37428641969685311</v>
      </c>
      <c r="G600">
        <f t="shared" ref="G600" si="1524">(1/(SQRT(2)))*(COS(RADIANS(-45)))</f>
        <v>0.5</v>
      </c>
      <c r="H600">
        <f t="shared" ref="H600" si="1525">((1/(SQRT(2)))*(COS(RADIANS(N600))))*(SIN(RADIANS(-45)))</f>
        <v>0.3315262825637072</v>
      </c>
      <c r="I600">
        <f t="shared" ref="I600" si="1526">((1/(SQRT(2)))*(SIN(RADIANS(N600))))*(SIN(RADIANS(-45)))</f>
        <v>0.37428641969685306</v>
      </c>
      <c r="J600">
        <f t="shared" ref="J600" si="1527">(-((1/(SQRT(2)))*(SIN(RADIANS(-45)))))</f>
        <v>0.49999999999999989</v>
      </c>
      <c r="K600">
        <f t="shared" ref="K600" si="1528">((1/(SQRT(2)))*(COS(RADIANS(N600))))*(COS(RADIANS(-45)))</f>
        <v>-0.33152628256370725</v>
      </c>
      <c r="L600">
        <f>(((1/(SQRT(2)))*(SIN(RADIANS(N600))))*(COS(RADIANS(-45))))</f>
        <v>-0.37428641969685311</v>
      </c>
      <c r="N600">
        <f>N596-(O596/O598)</f>
        <v>228.466903612289</v>
      </c>
      <c r="O600">
        <f>(DEGREES(ACOS(((-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*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)-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*(SQRT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-(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^2)))))/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))))/2</f>
        <v>0</v>
      </c>
      <c r="Q600">
        <f>Q596-(R596/R598)</f>
        <v>4708.520377649199</v>
      </c>
      <c r="R600">
        <f>(DEGREES(ACOS(((-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*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*(SQRT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-(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^2)))))/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))))/2</f>
        <v>78.777890780825217</v>
      </c>
      <c r="T600">
        <f>(1/(SQRT(2)))*(COS(RADIANS(45)))</f>
        <v>0.5</v>
      </c>
      <c r="U600">
        <f>((1/(SQRT(2)))*(COS(RADIANS(Q600))))*(SIN(RADIANS(45)))</f>
        <v>0.4393236760980917</v>
      </c>
      <c r="V600">
        <f>((1/(SQRT(2)))*(SIN(RADIANS(Q600))))*(SIN(RADIANS(45)))</f>
        <v>0.23873564379802806</v>
      </c>
      <c r="W600">
        <f>(-((1/(SQRT(2)))*(SIN(RADIANS(45)))))</f>
        <v>-0.49999999999999989</v>
      </c>
      <c r="X600">
        <f>((1/(SQRT(2)))*(COS(RADIANS(Q600))))*(COS(RADIANS(45)))</f>
        <v>0.43932367609809175</v>
      </c>
      <c r="Y600">
        <f>(((1/(SQRT(2)))*(SIN(RADIANS(Q600))))*(COS(RADIANS(45))))</f>
        <v>0.23873564379802809</v>
      </c>
      <c r="Z600">
        <f t="shared" ref="Z600" si="1529">(1/(SQRT(2)))*(COS(RADIANS(-45)))</f>
        <v>0.5</v>
      </c>
      <c r="AA600">
        <f>((1/(SQRT(2)))*(COS(RADIANS(Q600))))*(SIN(RADIANS(-45)))</f>
        <v>-0.4393236760980917</v>
      </c>
      <c r="AB600">
        <f>((1/(SQRT(2)))*(SIN(RADIANS(Q600))))*(SIN(RADIANS(-45)))</f>
        <v>-0.23873564379802806</v>
      </c>
      <c r="AC600">
        <f>(-((1/(SQRT(2)))*(SIN(RADIANS(-45)))))</f>
        <v>0.49999999999999989</v>
      </c>
      <c r="AD600">
        <f>((1/(SQRT(2)))*(COS(RADIANS(Q600))))*(COS(RADIANS(-45)))</f>
        <v>0.43932367609809175</v>
      </c>
      <c r="AE600">
        <f>(((1/(SQRT(2)))*(SIN(RADIANS(Q600))))*(COS(RADIANS(-45))))</f>
        <v>0.23873564379802809</v>
      </c>
    </row>
    <row r="601" spans="1:31">
      <c r="O601" t="s">
        <v>176</v>
      </c>
      <c r="R601" t="s">
        <v>176</v>
      </c>
    </row>
    <row r="602" spans="1:31">
      <c r="O602" s="21">
        <f>(COS(RADIANS(N600)))*((SIN(RADIANS(45)))*(COS(RADIANS(45))))-(SIN(RADIANS(135)))*(COS(RADIANS((135))))*($A$337*$F$337+$C$337*$D$337)-(2*((SIN(RADIANS(45)))^2))-(SIN(RADIANS(135)))^2*(SIN(RADIANS(N600)))*(($B$337*$E$337))-($C$337*$F$337)+(SIN(RADIANS(N600)))*(-(SIN(RADIANS(45))))*(COS(RADIANS(45)))-(SIN(RADIANS(135)))*(COS(RADIANS(135)))*($A$337*$E$337+$B$337*$D$337)-(SIN(RADIANS(45)))^2-(SIN(RADIANS(135)))^2*(SIN(RADIANS(N600)))*($B$337*$F$337+$C$337*$E$337)+(SIN(RADIANS(45)))^2-((SIN(RADIANS(135)))^2)*((COS(RADIANS(N600)))^2)*($B$337*$F$337+$C$337*$E$337)</f>
        <v>-1.1734735166737884</v>
      </c>
      <c r="R602">
        <f>(COS(RADIANS(Q600)))*((SIN(RADIANS(45)))*(COS(RADIANS(45))))-(SIN(RADIANS(135)))*(COS(RADIANS((135))))*($A$337*$F$337+$C$337*$D$337)-(2*((SIN(RADIANS(45)))^2))-(SIN(RADIANS(135)))^2*(SIN(RADIANS(Q600)))*(($B$337*$E$337))-($C$337*$F$337)+(SIN(RADIANS(Q600)))*(-(SIN(RADIANS(45))))*(COS(RADIANS(45)))-(SIN(RADIANS(135)))*(COS(RADIANS(135)))*($A$337*$E$337+$B$337*$D$337)-(SIN(RADIANS(45)))^2-(SIN(RADIANS(135)))^2*(SIN(RADIANS(Q600)))*($B$337*$F$337+$C$337*$E$337)+(SIN(RADIANS(45)))^2-((SIN(RADIANS(135)))^2)*((COS(RADIANS(Q600)))^2)*($B$337*$F$337+$C$337*$E$337)</f>
        <v>-0.6849296614552709</v>
      </c>
      <c r="AE602" s="21"/>
    </row>
    <row r="603" spans="1:31">
      <c r="A603" s="21"/>
      <c r="Q603" s="21"/>
    </row>
    <row r="604" spans="1:31">
      <c r="A604">
        <f>(1/(SQRT(2)))*(COS(RADIANS(45)))</f>
        <v>0.5</v>
      </c>
      <c r="B604">
        <f>((1/(SQRT(2)))*(COS(RADIANS(N604))))*(SIN(RADIANS(45)))</f>
        <v>-0.3315262825637072</v>
      </c>
      <c r="C604">
        <f t="shared" ref="C604" si="1530">((1/(SQRT(2)))*(SIN(RADIANS(N604))))*(SIN(RADIANS(45)))</f>
        <v>-0.37428641969685306</v>
      </c>
      <c r="D604">
        <f t="shared" ref="D604" si="1531">(-((1/(SQRT(2)))*(SIN(RADIANS(45)))))</f>
        <v>-0.49999999999999989</v>
      </c>
      <c r="E604">
        <f t="shared" ref="E604" si="1532">((1/(SQRT(2)))*(COS(RADIANS(N604))))*(COS(RADIANS(45)))</f>
        <v>-0.33152628256370725</v>
      </c>
      <c r="F604">
        <f t="shared" ref="F604" si="1533">(((1/(SQRT(2)))*(SIN(RADIANS(N604))))*(COS(RADIANS(45))))</f>
        <v>-0.37428641969685311</v>
      </c>
      <c r="G604">
        <f t="shared" ref="G604" si="1534">(1/(SQRT(2)))*(COS(RADIANS(-45)))</f>
        <v>0.5</v>
      </c>
      <c r="H604">
        <f t="shared" ref="H604" si="1535">((1/(SQRT(2)))*(COS(RADIANS(N604))))*(SIN(RADIANS(-45)))</f>
        <v>0.3315262825637072</v>
      </c>
      <c r="I604">
        <f t="shared" ref="I604" si="1536">((1/(SQRT(2)))*(SIN(RADIANS(N604))))*(SIN(RADIANS(-45)))</f>
        <v>0.37428641969685306</v>
      </c>
      <c r="J604">
        <f t="shared" ref="J604" si="1537">(-((1/(SQRT(2)))*(SIN(RADIANS(-45)))))</f>
        <v>0.49999999999999989</v>
      </c>
      <c r="K604">
        <f t="shared" ref="K604" si="1538">((1/(SQRT(2)))*(COS(RADIANS(N604))))*(COS(RADIANS(-45)))</f>
        <v>-0.33152628256370725</v>
      </c>
      <c r="L604">
        <f>(((1/(SQRT(2)))*(SIN(RADIANS(N604))))*(COS(RADIANS(-45))))</f>
        <v>-0.37428641969685311</v>
      </c>
      <c r="N604">
        <f>N600-(O600/O602)</f>
        <v>228.466903612289</v>
      </c>
      <c r="O604">
        <f>(DEGREES(ACOS(((-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*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)-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*(SQRT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-(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^2)))))/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))))/2</f>
        <v>0</v>
      </c>
      <c r="Q604">
        <f>Q600-(R600/R602)</f>
        <v>4823.5364080740546</v>
      </c>
      <c r="R604">
        <f>(DEGREES(ACOS(((-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*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*(SQRT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-(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^2)))))/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))))/2</f>
        <v>56.353042471721622</v>
      </c>
      <c r="T604">
        <f>(1/(SQRT(2)))*(COS(RADIANS(45)))</f>
        <v>0.5</v>
      </c>
      <c r="U604">
        <f>((1/(SQRT(2)))*(COS(RADIANS(Q604))))*(SIN(RADIANS(45)))</f>
        <v>-0.4021173364733544</v>
      </c>
      <c r="V604">
        <f>((1/(SQRT(2)))*(SIN(RADIANS(Q604))))*(SIN(RADIANS(45)))</f>
        <v>0.29715593163787762</v>
      </c>
      <c r="W604">
        <f>(-((1/(SQRT(2)))*(SIN(RADIANS(45)))))</f>
        <v>-0.49999999999999989</v>
      </c>
      <c r="X604">
        <f>((1/(SQRT(2)))*(COS(RADIANS(Q604))))*(COS(RADIANS(45)))</f>
        <v>-0.40211733647335446</v>
      </c>
      <c r="Y604">
        <f>(((1/(SQRT(2)))*(SIN(RADIANS(Q604))))*(COS(RADIANS(45))))</f>
        <v>0.29715593163787768</v>
      </c>
      <c r="Z604">
        <f t="shared" ref="Z604" si="1539">(1/(SQRT(2)))*(COS(RADIANS(-45)))</f>
        <v>0.5</v>
      </c>
      <c r="AA604">
        <f>((1/(SQRT(2)))*(COS(RADIANS(Q604))))*(SIN(RADIANS(-45)))</f>
        <v>0.4021173364733544</v>
      </c>
      <c r="AB604">
        <f>((1/(SQRT(2)))*(SIN(RADIANS(Q604))))*(SIN(RADIANS(-45)))</f>
        <v>-0.29715593163787762</v>
      </c>
      <c r="AC604">
        <f>(-((1/(SQRT(2)))*(SIN(RADIANS(-45)))))</f>
        <v>0.49999999999999989</v>
      </c>
      <c r="AD604">
        <f>((1/(SQRT(2)))*(COS(RADIANS(Q604))))*(COS(RADIANS(-45)))</f>
        <v>-0.40211733647335446</v>
      </c>
      <c r="AE604">
        <f>(((1/(SQRT(2)))*(SIN(RADIANS(Q604))))*(COS(RADIANS(-45))))</f>
        <v>0.29715593163787768</v>
      </c>
    </row>
    <row r="605" spans="1:31">
      <c r="O605" t="s">
        <v>176</v>
      </c>
      <c r="R605" t="s">
        <v>176</v>
      </c>
    </row>
    <row r="606" spans="1:31">
      <c r="O606" s="21">
        <f>(COS(RADIANS(N604)))*((SIN(RADIANS(45)))*(COS(RADIANS(45))))-(SIN(RADIANS(135)))*(COS(RADIANS((135))))*($A$337*$F$337+$C$337*$D$337)-(2*((SIN(RADIANS(45)))^2))-(SIN(RADIANS(135)))^2*(SIN(RADIANS(N604)))*(($B$337*$E$337))-($C$337*$F$337)+(SIN(RADIANS(N604)))*(-(SIN(RADIANS(45))))*(COS(RADIANS(45)))-(SIN(RADIANS(135)))*(COS(RADIANS(135)))*($A$337*$E$337+$B$337*$D$337)-(SIN(RADIANS(45)))^2-(SIN(RADIANS(135)))^2*(SIN(RADIANS(N604)))*($B$337*$F$337+$C$337*$E$337)+(SIN(RADIANS(45)))^2-((SIN(RADIANS(135)))^2)*((COS(RADIANS(N604)))^2)*($B$337*$F$337+$C$337*$E$337)</f>
        <v>-1.1734735166737884</v>
      </c>
      <c r="R606">
        <f>(COS(RADIANS(Q604)))*((SIN(RADIANS(45)))*(COS(RADIANS(45))))-(SIN(RADIANS(135)))*(COS(RADIANS((135))))*($A$337*$F$337+$C$337*$D$337)-(2*((SIN(RADIANS(45)))^2))-(SIN(RADIANS(135)))^2*(SIN(RADIANS(Q604)))*(($B$337*$E$337))-($C$337*$F$337)+(SIN(RADIANS(Q604)))*(-(SIN(RADIANS(45))))*(COS(RADIANS(45)))-(SIN(RADIANS(135)))*(COS(RADIANS(135)))*($A$337*$E$337+$B$337*$D$337)-(SIN(RADIANS(45)))^2-(SIN(RADIANS(135)))^2*(SIN(RADIANS(Q604)))*($B$337*$F$337+$C$337*$E$337)+(SIN(RADIANS(45)))^2-((SIN(RADIANS(135)))^2)*((COS(RADIANS(Q604)))^2)*($B$337*$F$337+$C$337*$E$337)</f>
        <v>-1.5785803257482938</v>
      </c>
      <c r="AE606" s="21"/>
    </row>
    <row r="607" spans="1:31">
      <c r="A607" s="21"/>
      <c r="Q607" s="21"/>
    </row>
    <row r="608" spans="1:31">
      <c r="A608">
        <f>(1/(SQRT(2)))*(COS(RADIANS(45)))</f>
        <v>0.5</v>
      </c>
      <c r="B608">
        <f>((1/(SQRT(2)))*(COS(RADIANS(N608))))*(SIN(RADIANS(45)))</f>
        <v>-0.3315262825637072</v>
      </c>
      <c r="C608">
        <f t="shared" ref="C608" si="1540">((1/(SQRT(2)))*(SIN(RADIANS(N608))))*(SIN(RADIANS(45)))</f>
        <v>-0.37428641969685306</v>
      </c>
      <c r="D608">
        <f t="shared" ref="D608" si="1541">(-((1/(SQRT(2)))*(SIN(RADIANS(45)))))</f>
        <v>-0.49999999999999989</v>
      </c>
      <c r="E608">
        <f t="shared" ref="E608" si="1542">((1/(SQRT(2)))*(COS(RADIANS(N608))))*(COS(RADIANS(45)))</f>
        <v>-0.33152628256370725</v>
      </c>
      <c r="F608">
        <f t="shared" ref="F608" si="1543">(((1/(SQRT(2)))*(SIN(RADIANS(N608))))*(COS(RADIANS(45))))</f>
        <v>-0.37428641969685311</v>
      </c>
      <c r="G608">
        <f t="shared" ref="G608" si="1544">(1/(SQRT(2)))*(COS(RADIANS(-45)))</f>
        <v>0.5</v>
      </c>
      <c r="H608">
        <f t="shared" ref="H608" si="1545">((1/(SQRT(2)))*(COS(RADIANS(N608))))*(SIN(RADIANS(-45)))</f>
        <v>0.3315262825637072</v>
      </c>
      <c r="I608">
        <f t="shared" ref="I608" si="1546">((1/(SQRT(2)))*(SIN(RADIANS(N608))))*(SIN(RADIANS(-45)))</f>
        <v>0.37428641969685306</v>
      </c>
      <c r="J608">
        <f t="shared" ref="J608" si="1547">(-((1/(SQRT(2)))*(SIN(RADIANS(-45)))))</f>
        <v>0.49999999999999989</v>
      </c>
      <c r="K608">
        <f t="shared" ref="K608" si="1548">((1/(SQRT(2)))*(COS(RADIANS(N608))))*(COS(RADIANS(-45)))</f>
        <v>-0.33152628256370725</v>
      </c>
      <c r="L608">
        <f>(((1/(SQRT(2)))*(SIN(RADIANS(N608))))*(COS(RADIANS(-45))))</f>
        <v>-0.37428641969685311</v>
      </c>
      <c r="N608">
        <f>N604-(O604/O606)</f>
        <v>228.466903612289</v>
      </c>
      <c r="O608">
        <f>(DEGREES(ACOS(((-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*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)-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*(SQRT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-(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^2)))))/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))))/2</f>
        <v>0</v>
      </c>
      <c r="Q608">
        <f t="shared" ref="Q608" si="1549">Q604-(R604/R606)</f>
        <v>4859.2349668059387</v>
      </c>
      <c r="R608">
        <f>(DEGREES(ACOS(((-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*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*(SQRT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-(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^2)))))/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))))/2</f>
        <v>66.986987468878269</v>
      </c>
      <c r="T608">
        <f t="shared" ref="T608" si="1550">(1/(SQRT(2)))*(COS(RADIANS(45)))</f>
        <v>0.5</v>
      </c>
      <c r="U608">
        <f t="shared" ref="U608" si="1551">((1/(SQRT(2)))*(COS(RADIANS(Q608))))*(SIN(RADIANS(45)))</f>
        <v>-0.49995542936209397</v>
      </c>
      <c r="V608">
        <f t="shared" ref="V608" si="1552">((1/(SQRT(2)))*(SIN(RADIANS(Q608))))*(SIN(RADIANS(45)))</f>
        <v>6.6759756863096643E-3</v>
      </c>
      <c r="W608">
        <f t="shared" ref="W608" si="1553">(-((1/(SQRT(2)))*(SIN(RADIANS(45)))))</f>
        <v>-0.49999999999999989</v>
      </c>
      <c r="X608">
        <f t="shared" ref="X608" si="1554">((1/(SQRT(2)))*(COS(RADIANS(Q608))))*(COS(RADIANS(45)))</f>
        <v>-0.49995542936209403</v>
      </c>
      <c r="Y608">
        <f t="shared" ref="Y608" si="1555">(((1/(SQRT(2)))*(SIN(RADIANS(Q608))))*(COS(RADIANS(45))))</f>
        <v>6.6759756863096651E-3</v>
      </c>
      <c r="Z608">
        <f t="shared" ref="Z608" si="1556">(1/(SQRT(2)))*(COS(RADIANS(-45)))</f>
        <v>0.5</v>
      </c>
      <c r="AA608">
        <f t="shared" ref="AA608" si="1557">((1/(SQRT(2)))*(COS(RADIANS(Q608))))*(SIN(RADIANS(-45)))</f>
        <v>0.49995542936209397</v>
      </c>
      <c r="AB608">
        <f t="shared" ref="AB608" si="1558">((1/(SQRT(2)))*(SIN(RADIANS(Q608))))*(SIN(RADIANS(-45)))</f>
        <v>-6.6759756863096643E-3</v>
      </c>
      <c r="AC608">
        <f t="shared" ref="AC608" si="1559">(-((1/(SQRT(2)))*(SIN(RADIANS(-45)))))</f>
        <v>0.49999999999999989</v>
      </c>
      <c r="AD608">
        <f t="shared" ref="AD608" si="1560">((1/(SQRT(2)))*(COS(RADIANS(Q608))))*(COS(RADIANS(-45)))</f>
        <v>-0.49995542936209403</v>
      </c>
      <c r="AE608">
        <f t="shared" ref="AE608" si="1561">(((1/(SQRT(2)))*(SIN(RADIANS(Q608))))*(COS(RADIANS(-45))))</f>
        <v>6.6759756863096651E-3</v>
      </c>
    </row>
    <row r="609" spans="1:31">
      <c r="O609" t="s">
        <v>176</v>
      </c>
      <c r="R609" t="s">
        <v>176</v>
      </c>
    </row>
    <row r="610" spans="1:31">
      <c r="O610" s="21">
        <f>(COS(RADIANS(N608)))*((SIN(RADIANS(45)))*(COS(RADIANS(45))))-(SIN(RADIANS(135)))*(COS(RADIANS((135))))*($A$337*$F$337+$C$337*$D$337)-(2*((SIN(RADIANS(45)))^2))-(SIN(RADIANS(135)))^2*(SIN(RADIANS(N608)))*(($B$337*$E$337))-($C$337*$F$337)+(SIN(RADIANS(N608)))*(-(SIN(RADIANS(45))))*(COS(RADIANS(45)))-(SIN(RADIANS(135)))*(COS(RADIANS(135)))*($A$337*$E$337+$B$337*$D$337)-(SIN(RADIANS(45)))^2-(SIN(RADIANS(135)))^2*(SIN(RADIANS(N608)))*($B$337*$F$337+$C$337*$E$337)+(SIN(RADIANS(45)))^2-((SIN(RADIANS(135)))^2)*((COS(RADIANS(N608)))^2)*($B$337*$F$337+$C$337*$E$337)</f>
        <v>-1.1734735166737884</v>
      </c>
      <c r="R610">
        <f t="shared" ref="R610" si="1562">(COS(RADIANS(Q608)))*((SIN(RADIANS(45)))*(COS(RADIANS(45))))-(SIN(RADIANS(135)))*(COS(RADIANS((135))))*($A$337*$F$337+$C$337*$D$337)-(2*((SIN(RADIANS(45)))^2))-(SIN(RADIANS(135)))^2*(SIN(RADIANS(Q608)))*(($B$337*$E$337))-($C$337*$F$337)+(SIN(RADIANS(Q608)))*(-(SIN(RADIANS(45))))*(COS(RADIANS(45)))-(SIN(RADIANS(135)))*(COS(RADIANS(135)))*($A$337*$E$337+$B$337*$D$337)-(SIN(RADIANS(45)))^2-(SIN(RADIANS(135)))^2*(SIN(RADIANS(Q608)))*($B$337*$F$337+$C$337*$E$337)+(SIN(RADIANS(45)))^2-((SIN(RADIANS(135)))^2)*((COS(RADIANS(Q608)))^2)*($B$337*$F$337+$C$337*$E$337)</f>
        <v>-1.4603073715297077</v>
      </c>
      <c r="AE610" s="21"/>
    </row>
    <row r="611" spans="1:31">
      <c r="A611" s="21"/>
      <c r="Q611" s="21"/>
    </row>
    <row r="612" spans="1:31">
      <c r="A612">
        <f>(1/(SQRT(2)))*(COS(RADIANS(45)))</f>
        <v>0.5</v>
      </c>
      <c r="B612">
        <f>((1/(SQRT(2)))*(COS(RADIANS(N612))))*(SIN(RADIANS(45)))</f>
        <v>-0.3315262825637072</v>
      </c>
      <c r="C612">
        <f t="shared" ref="C612" si="1563">((1/(SQRT(2)))*(SIN(RADIANS(N612))))*(SIN(RADIANS(45)))</f>
        <v>-0.37428641969685306</v>
      </c>
      <c r="D612">
        <f t="shared" ref="D612" si="1564">(-((1/(SQRT(2)))*(SIN(RADIANS(45)))))</f>
        <v>-0.49999999999999989</v>
      </c>
      <c r="E612">
        <f t="shared" ref="E612" si="1565">((1/(SQRT(2)))*(COS(RADIANS(N612))))*(COS(RADIANS(45)))</f>
        <v>-0.33152628256370725</v>
      </c>
      <c r="F612">
        <f t="shared" ref="F612" si="1566">(((1/(SQRT(2)))*(SIN(RADIANS(N612))))*(COS(RADIANS(45))))</f>
        <v>-0.37428641969685311</v>
      </c>
      <c r="G612">
        <f t="shared" ref="G612" si="1567">(1/(SQRT(2)))*(COS(RADIANS(-45)))</f>
        <v>0.5</v>
      </c>
      <c r="H612">
        <f t="shared" ref="H612" si="1568">((1/(SQRT(2)))*(COS(RADIANS(N612))))*(SIN(RADIANS(-45)))</f>
        <v>0.3315262825637072</v>
      </c>
      <c r="I612">
        <f t="shared" ref="I612" si="1569">((1/(SQRT(2)))*(SIN(RADIANS(N612))))*(SIN(RADIANS(-45)))</f>
        <v>0.37428641969685306</v>
      </c>
      <c r="J612">
        <f t="shared" ref="J612" si="1570">(-((1/(SQRT(2)))*(SIN(RADIANS(-45)))))</f>
        <v>0.49999999999999989</v>
      </c>
      <c r="K612">
        <f t="shared" ref="K612" si="1571">((1/(SQRT(2)))*(COS(RADIANS(N612))))*(COS(RADIANS(-45)))</f>
        <v>-0.33152628256370725</v>
      </c>
      <c r="L612">
        <f>(((1/(SQRT(2)))*(SIN(RADIANS(N612))))*(COS(RADIANS(-45))))</f>
        <v>-0.37428641969685311</v>
      </c>
      <c r="N612" s="16">
        <f>N608-(O608/O610)</f>
        <v>228.466903612289</v>
      </c>
      <c r="O612" s="16">
        <f>(DEGREES(ACOS(((-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*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)-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*(SQRT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-(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^2)))))/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))))/2</f>
        <v>0</v>
      </c>
      <c r="Q612" s="16">
        <f t="shared" ref="Q612" si="1572">Q608-(R608/R610)</f>
        <v>4905.1068077449509</v>
      </c>
      <c r="R612" s="16">
        <f>(DEGREES(ACOS(((-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*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*(SQRT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-(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^2)))))/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))))/2</f>
        <v>87.799341015181781</v>
      </c>
      <c r="T612">
        <f t="shared" ref="T612" si="1573">(1/(SQRT(2)))*(COS(RADIANS(45)))</f>
        <v>0.5</v>
      </c>
      <c r="U612">
        <f t="shared" ref="U612" si="1574">((1/(SQRT(2)))*(COS(RADIANS(Q612))))*(SIN(RADIANS(45)))</f>
        <v>-0.35289370124112251</v>
      </c>
      <c r="V612">
        <f t="shared" ref="V612" si="1575">((1/(SQRT(2)))*(SIN(RADIANS(Q612))))*(SIN(RADIANS(45)))</f>
        <v>-0.35421185133242122</v>
      </c>
      <c r="W612">
        <f t="shared" ref="W612" si="1576">(-((1/(SQRT(2)))*(SIN(RADIANS(45)))))</f>
        <v>-0.49999999999999989</v>
      </c>
      <c r="X612">
        <f t="shared" ref="X612" si="1577">((1/(SQRT(2)))*(COS(RADIANS(Q612))))*(COS(RADIANS(45)))</f>
        <v>-0.35289370124112257</v>
      </c>
      <c r="Y612">
        <f t="shared" ref="Y612" si="1578">(((1/(SQRT(2)))*(SIN(RADIANS(Q612))))*(COS(RADIANS(45))))</f>
        <v>-0.35421185133242128</v>
      </c>
      <c r="Z612">
        <f t="shared" ref="Z612" si="1579">(1/(SQRT(2)))*(COS(RADIANS(-45)))</f>
        <v>0.5</v>
      </c>
      <c r="AA612">
        <f t="shared" ref="AA612" si="1580">((1/(SQRT(2)))*(COS(RADIANS(Q612))))*(SIN(RADIANS(-45)))</f>
        <v>0.35289370124112251</v>
      </c>
      <c r="AB612">
        <f t="shared" ref="AB612" si="1581">((1/(SQRT(2)))*(SIN(RADIANS(Q612))))*(SIN(RADIANS(-45)))</f>
        <v>0.35421185133242122</v>
      </c>
      <c r="AC612">
        <f t="shared" ref="AC612" si="1582">(-((1/(SQRT(2)))*(SIN(RADIANS(-45)))))</f>
        <v>0.49999999999999989</v>
      </c>
      <c r="AD612">
        <f t="shared" ref="AD612" si="1583">((1/(SQRT(2)))*(COS(RADIANS(Q612))))*(COS(RADIANS(-45)))</f>
        <v>-0.35289370124112257</v>
      </c>
      <c r="AE612">
        <f t="shared" ref="AE612" si="1584">(((1/(SQRT(2)))*(SIN(RADIANS(Q612))))*(COS(RADIANS(-45))))</f>
        <v>-0.35421185133242128</v>
      </c>
    </row>
    <row r="613" spans="1:31">
      <c r="O613" t="s">
        <v>176</v>
      </c>
      <c r="R613" t="s">
        <v>176</v>
      </c>
    </row>
    <row r="614" spans="1:31">
      <c r="O614" s="21">
        <f>(COS(RADIANS(N612)))*((SIN(RADIANS(45)))*(COS(RADIANS(45))))-(SIN(RADIANS(135)))*(COS(RADIANS((135))))*($A$337*$F$337+$C$337*$D$337)-(2*((SIN(RADIANS(45)))^2))-(SIN(RADIANS(135)))^2*(SIN(RADIANS(N612)))*(($B$337*$E$337))-($C$337*$F$337)+(SIN(RADIANS(N612)))*(-(SIN(RADIANS(45))))*(COS(RADIANS(45)))-(SIN(RADIANS(135)))*(COS(RADIANS(135)))*($A$337*$E$337+$B$337*$D$337)-(SIN(RADIANS(45)))^2-(SIN(RADIANS(135)))^2*(SIN(RADIANS(N612)))*($B$337*$F$337+$C$337*$E$337)+(SIN(RADIANS(45)))^2-((SIN(RADIANS(135)))^2)*((COS(RADIANS(N612)))^2)*($B$337*$F$337+$C$337*$E$337)</f>
        <v>-1.1734735166737884</v>
      </c>
      <c r="R614">
        <f t="shared" ref="R614" si="1585">(COS(RADIANS(Q612)))*((SIN(RADIANS(45)))*(COS(RADIANS(45))))-(SIN(RADIANS(135)))*(COS(RADIANS((135))))*($A$337*$F$337+$C$337*$D$337)-(2*((SIN(RADIANS(45)))^2))-(SIN(RADIANS(135)))^2*(SIN(RADIANS(Q612)))*(($B$337*$E$337))-($C$337*$F$337)+(SIN(RADIANS(Q612)))*(-(SIN(RADIANS(45))))*(COS(RADIANS(45)))-(SIN(RADIANS(135)))*(COS(RADIANS(135)))*($A$337*$E$337+$B$337*$D$337)-(SIN(RADIANS(45)))^2-(SIN(RADIANS(135)))^2*(SIN(RADIANS(Q612)))*($B$337*$F$337+$C$337*$E$337)+(SIN(RADIANS(45)))^2-((SIN(RADIANS(135)))^2)*((COS(RADIANS(Q612)))^2)*($B$337*$F$337+$C$337*$E$337)</f>
        <v>-1.1964063630303607</v>
      </c>
      <c r="AE614" s="21"/>
    </row>
    <row r="615" spans="1:31">
      <c r="A615" s="21"/>
      <c r="Q615" s="21"/>
    </row>
    <row r="616" spans="1:31">
      <c r="A616">
        <f>(1/(SQRT(2)))*(COS(RADIANS(45)))</f>
        <v>0.5</v>
      </c>
      <c r="B616">
        <f>((1/(SQRT(2)))*(COS(RADIANS(N616))))*(SIN(RADIANS(45)))</f>
        <v>-0.3315262825637072</v>
      </c>
      <c r="C616">
        <f t="shared" ref="C616" si="1586">((1/(SQRT(2)))*(SIN(RADIANS(N616))))*(SIN(RADIANS(45)))</f>
        <v>-0.37428641969685306</v>
      </c>
      <c r="D616">
        <f t="shared" ref="D616" si="1587">(-((1/(SQRT(2)))*(SIN(RADIANS(45)))))</f>
        <v>-0.49999999999999989</v>
      </c>
      <c r="E616">
        <f t="shared" ref="E616" si="1588">((1/(SQRT(2)))*(COS(RADIANS(N616))))*(COS(RADIANS(45)))</f>
        <v>-0.33152628256370725</v>
      </c>
      <c r="F616">
        <f t="shared" ref="F616" si="1589">(((1/(SQRT(2)))*(SIN(RADIANS(N616))))*(COS(RADIANS(45))))</f>
        <v>-0.37428641969685311</v>
      </c>
      <c r="G616">
        <f t="shared" ref="G616" si="1590">(1/(SQRT(2)))*(COS(RADIANS(-45)))</f>
        <v>0.5</v>
      </c>
      <c r="H616">
        <f t="shared" ref="H616" si="1591">((1/(SQRT(2)))*(COS(RADIANS(N616))))*(SIN(RADIANS(-45)))</f>
        <v>0.3315262825637072</v>
      </c>
      <c r="I616">
        <f t="shared" ref="I616" si="1592">((1/(SQRT(2)))*(SIN(RADIANS(N616))))*(SIN(RADIANS(-45)))</f>
        <v>0.37428641969685306</v>
      </c>
      <c r="J616">
        <f t="shared" ref="J616" si="1593">(-((1/(SQRT(2)))*(SIN(RADIANS(-45)))))</f>
        <v>0.49999999999999989</v>
      </c>
      <c r="K616">
        <f t="shared" ref="K616" si="1594">((1/(SQRT(2)))*(COS(RADIANS(N616))))*(COS(RADIANS(-45)))</f>
        <v>-0.33152628256370725</v>
      </c>
      <c r="L616">
        <f>(((1/(SQRT(2)))*(SIN(RADIANS(N616))))*(COS(RADIANS(-45))))</f>
        <v>-0.37428641969685311</v>
      </c>
      <c r="N616">
        <f>N612-(O612/O614)</f>
        <v>228.466903612289</v>
      </c>
      <c r="O616">
        <f>(DEGREES(ACOS(((-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*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)-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*(SQRT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-(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^2)))))/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))))/2</f>
        <v>0</v>
      </c>
      <c r="Q616">
        <f t="shared" ref="Q616" si="1595">Q612-(R612/R614)</f>
        <v>4978.492693785206</v>
      </c>
      <c r="R616">
        <f>(DEGREES(ACOS(((-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*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*(SQRT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-(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^2)))))/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))))/2</f>
        <v>53.631600345753249</v>
      </c>
      <c r="T616">
        <f t="shared" ref="T616" si="1596">(1/(SQRT(2)))*(COS(RADIANS(45)))</f>
        <v>0.5</v>
      </c>
      <c r="U616">
        <f t="shared" ref="U616" si="1597">((1/(SQRT(2)))*(COS(RADIANS(Q616))))*(SIN(RADIANS(45)))</f>
        <v>0.23852334590787613</v>
      </c>
      <c r="V616">
        <f t="shared" ref="V616" si="1598">((1/(SQRT(2)))*(SIN(RADIANS(Q616))))*(SIN(RADIANS(45)))</f>
        <v>-0.43943897580541441</v>
      </c>
      <c r="W616">
        <f t="shared" ref="W616" si="1599">(-((1/(SQRT(2)))*(SIN(RADIANS(45)))))</f>
        <v>-0.49999999999999989</v>
      </c>
      <c r="X616">
        <f t="shared" ref="X616" si="1600">((1/(SQRT(2)))*(COS(RADIANS(Q616))))*(COS(RADIANS(45)))</f>
        <v>0.23852334590787616</v>
      </c>
      <c r="Y616">
        <f t="shared" ref="Y616" si="1601">(((1/(SQRT(2)))*(SIN(RADIANS(Q616))))*(COS(RADIANS(45))))</f>
        <v>-0.43943897580541452</v>
      </c>
      <c r="Z616">
        <f t="shared" ref="Z616" si="1602">(1/(SQRT(2)))*(COS(RADIANS(-45)))</f>
        <v>0.5</v>
      </c>
      <c r="AA616">
        <f t="shared" ref="AA616" si="1603">((1/(SQRT(2)))*(COS(RADIANS(Q616))))*(SIN(RADIANS(-45)))</f>
        <v>-0.23852334590787613</v>
      </c>
      <c r="AB616">
        <f t="shared" ref="AB616" si="1604">((1/(SQRT(2)))*(SIN(RADIANS(Q616))))*(SIN(RADIANS(-45)))</f>
        <v>0.43943897580541441</v>
      </c>
      <c r="AC616">
        <f t="shared" ref="AC616" si="1605">(-((1/(SQRT(2)))*(SIN(RADIANS(-45)))))</f>
        <v>0.49999999999999989</v>
      </c>
      <c r="AD616">
        <f t="shared" ref="AD616" si="1606">((1/(SQRT(2)))*(COS(RADIANS(Q616))))*(COS(RADIANS(-45)))</f>
        <v>0.23852334590787616</v>
      </c>
      <c r="AE616">
        <f t="shared" ref="AE616" si="1607">(((1/(SQRT(2)))*(SIN(RADIANS(Q616))))*(COS(RADIANS(-45))))</f>
        <v>-0.43943897580541452</v>
      </c>
    </row>
    <row r="617" spans="1:31">
      <c r="O617" t="s">
        <v>176</v>
      </c>
      <c r="R617" t="s">
        <v>176</v>
      </c>
    </row>
    <row r="618" spans="1:31">
      <c r="O618" s="21">
        <f>(COS(RADIANS(N616)))*((SIN(RADIANS(45)))*(COS(RADIANS(45))))-(SIN(RADIANS(135)))*(COS(RADIANS((135))))*($A$337*$F$337+$C$337*$D$337)-(2*((SIN(RADIANS(45)))^2))-(SIN(RADIANS(135)))^2*(SIN(RADIANS(N616)))*(($B$337*$E$337))-($C$337*$F$337)+(SIN(RADIANS(N616)))*(-(SIN(RADIANS(45))))*(COS(RADIANS(45)))-(SIN(RADIANS(135)))*(COS(RADIANS(135)))*($A$337*$E$337+$B$337*$D$337)-(SIN(RADIANS(45)))^2-(SIN(RADIANS(135)))^2*(SIN(RADIANS(N616)))*($B$337*$F$337+$C$337*$E$337)+(SIN(RADIANS(45)))^2-((SIN(RADIANS(135)))^2)*((COS(RADIANS(N616)))^2)*($B$337*$F$337+$C$337*$E$337)</f>
        <v>-1.1734735166737884</v>
      </c>
      <c r="R618">
        <f t="shared" ref="R618" si="1608">(COS(RADIANS(Q616)))*((SIN(RADIANS(45)))*(COS(RADIANS(45))))-(SIN(RADIANS(135)))*(COS(RADIANS((135))))*($A$337*$F$337+$C$337*$D$337)-(2*((SIN(RADIANS(45)))^2))-(SIN(RADIANS(135)))^2*(SIN(RADIANS(Q616)))*(($B$337*$E$337))-($C$337*$F$337)+(SIN(RADIANS(Q616)))*(-(SIN(RADIANS(45))))*(COS(RADIANS(45)))-(SIN(RADIANS(135)))*(COS(RADIANS(135)))*($A$337*$E$337+$B$337*$D$337)-(SIN(RADIANS(45)))^2-(SIN(RADIANS(135)))^2*(SIN(RADIANS(Q616)))*($B$337*$F$337+$C$337*$E$337)+(SIN(RADIANS(45)))^2-((SIN(RADIANS(135)))^2)*((COS(RADIANS(Q616)))^2)*($B$337*$F$337+$C$337*$E$337)</f>
        <v>-0.60192556681415388</v>
      </c>
      <c r="AE618" s="21"/>
    </row>
    <row r="619" spans="1:31">
      <c r="A619" s="21"/>
      <c r="Q619" s="21"/>
    </row>
    <row r="620" spans="1:31">
      <c r="A620">
        <f>(1/(SQRT(2)))*(COS(RADIANS(45)))</f>
        <v>0.5</v>
      </c>
      <c r="B620">
        <f>((1/(SQRT(2)))*(COS(RADIANS(N620))))*(SIN(RADIANS(45)))</f>
        <v>-0.3315262825637072</v>
      </c>
      <c r="C620">
        <f t="shared" ref="C620" si="1609">((1/(SQRT(2)))*(SIN(RADIANS(N620))))*(SIN(RADIANS(45)))</f>
        <v>-0.37428641969685306</v>
      </c>
      <c r="D620">
        <f t="shared" ref="D620" si="1610">(-((1/(SQRT(2)))*(SIN(RADIANS(45)))))</f>
        <v>-0.49999999999999989</v>
      </c>
      <c r="E620">
        <f t="shared" ref="E620" si="1611">((1/(SQRT(2)))*(COS(RADIANS(N620))))*(COS(RADIANS(45)))</f>
        <v>-0.33152628256370725</v>
      </c>
      <c r="F620">
        <f t="shared" ref="F620" si="1612">(((1/(SQRT(2)))*(SIN(RADIANS(N620))))*(COS(RADIANS(45))))</f>
        <v>-0.37428641969685311</v>
      </c>
      <c r="G620">
        <f t="shared" ref="G620" si="1613">(1/(SQRT(2)))*(COS(RADIANS(-45)))</f>
        <v>0.5</v>
      </c>
      <c r="H620">
        <f t="shared" ref="H620" si="1614">((1/(SQRT(2)))*(COS(RADIANS(N620))))*(SIN(RADIANS(-45)))</f>
        <v>0.3315262825637072</v>
      </c>
      <c r="I620">
        <f t="shared" ref="I620" si="1615">((1/(SQRT(2)))*(SIN(RADIANS(N620))))*(SIN(RADIANS(-45)))</f>
        <v>0.37428641969685306</v>
      </c>
      <c r="J620">
        <f t="shared" ref="J620" si="1616">(-((1/(SQRT(2)))*(SIN(RADIANS(-45)))))</f>
        <v>0.49999999999999989</v>
      </c>
      <c r="K620">
        <f t="shared" ref="K620" si="1617">((1/(SQRT(2)))*(COS(RADIANS(N620))))*(COS(RADIANS(-45)))</f>
        <v>-0.33152628256370725</v>
      </c>
      <c r="L620">
        <f>(((1/(SQRT(2)))*(SIN(RADIANS(N620))))*(COS(RADIANS(-45))))</f>
        <v>-0.37428641969685311</v>
      </c>
      <c r="N620">
        <f>N616-(O616/O618)</f>
        <v>228.466903612289</v>
      </c>
      <c r="O620">
        <f>(DEGREES(ACOS(((-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*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)-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*(SQRT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-(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^2)))))/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))))/2</f>
        <v>0</v>
      </c>
      <c r="Q620">
        <f>Q616-(R616/R618)</f>
        <v>5067.5927475171193</v>
      </c>
      <c r="R620">
        <f>(DEGREES(ACOS(((-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*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*(SQRT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-(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^2)))))/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))))/2</f>
        <v>78.345003010170331</v>
      </c>
      <c r="T620">
        <f>(1/(SQRT(2)))*(COS(RADIANS(45)))</f>
        <v>0.5</v>
      </c>
      <c r="U620">
        <f>((1/(SQRT(2)))*(COS(RADIANS(Q620))))*(SIN(RADIANS(45)))</f>
        <v>0.44313110800352179</v>
      </c>
      <c r="V620">
        <f>((1/(SQRT(2)))*(SIN(RADIANS(Q620))))*(SIN(RADIANS(45)))</f>
        <v>0.23159192801039288</v>
      </c>
      <c r="W620">
        <f>(-((1/(SQRT(2)))*(SIN(RADIANS(45)))))</f>
        <v>-0.49999999999999989</v>
      </c>
      <c r="X620">
        <f>((1/(SQRT(2)))*(COS(RADIANS(Q620))))*(COS(RADIANS(45)))</f>
        <v>0.44313110800352185</v>
      </c>
      <c r="Y620">
        <f>(((1/(SQRT(2)))*(SIN(RADIANS(Q620))))*(COS(RADIANS(45))))</f>
        <v>0.23159192801039291</v>
      </c>
      <c r="Z620">
        <f t="shared" ref="Z620" si="1618">(1/(SQRT(2)))*(COS(RADIANS(-45)))</f>
        <v>0.5</v>
      </c>
      <c r="AA620">
        <f>((1/(SQRT(2)))*(COS(RADIANS(Q620))))*(SIN(RADIANS(-45)))</f>
        <v>-0.44313110800352179</v>
      </c>
      <c r="AB620">
        <f>((1/(SQRT(2)))*(SIN(RADIANS(Q620))))*(SIN(RADIANS(-45)))</f>
        <v>-0.23159192801039288</v>
      </c>
      <c r="AC620">
        <f>(-((1/(SQRT(2)))*(SIN(RADIANS(-45)))))</f>
        <v>0.49999999999999989</v>
      </c>
      <c r="AD620">
        <f>((1/(SQRT(2)))*(COS(RADIANS(Q620))))*(COS(RADIANS(-45)))</f>
        <v>0.44313110800352185</v>
      </c>
      <c r="AE620">
        <f>(((1/(SQRT(2)))*(SIN(RADIANS(Q620))))*(COS(RADIANS(-45))))</f>
        <v>0.23159192801039291</v>
      </c>
    </row>
    <row r="621" spans="1:31">
      <c r="O621" t="s">
        <v>176</v>
      </c>
      <c r="R621" t="s">
        <v>176</v>
      </c>
    </row>
    <row r="622" spans="1:31">
      <c r="O622" s="21">
        <f>(COS(RADIANS(N620)))*((SIN(RADIANS(45)))*(COS(RADIANS(45))))-(SIN(RADIANS(135)))*(COS(RADIANS((135))))*($A$337*$F$337+$C$337*$D$337)-(2*((SIN(RADIANS(45)))^2))-(SIN(RADIANS(135)))^2*(SIN(RADIANS(N620)))*(($B$337*$E$337))-($C$337*$F$337)+(SIN(RADIANS(N620)))*(-(SIN(RADIANS(45))))*(COS(RADIANS(45)))-(SIN(RADIANS(135)))*(COS(RADIANS(135)))*($A$337*$E$337+$B$337*$D$337)-(SIN(RADIANS(45)))^2-(SIN(RADIANS(135)))^2*(SIN(RADIANS(N620)))*($B$337*$F$337+$C$337*$E$337)+(SIN(RADIANS(45)))^2-((SIN(RADIANS(135)))^2)*((COS(RADIANS(N620)))^2)*($B$337*$F$337+$C$337*$E$337)</f>
        <v>-1.1734735166737884</v>
      </c>
      <c r="R622">
        <f>(COS(RADIANS(Q620)))*((SIN(RADIANS(45)))*(COS(RADIANS(45))))-(SIN(RADIANS(135)))*(COS(RADIANS((135))))*($A$337*$F$337+$C$337*$D$337)-(2*((SIN(RADIANS(45)))^2))-(SIN(RADIANS(135)))^2*(SIN(RADIANS(Q620)))*(($B$337*$E$337))-($C$337*$F$337)+(SIN(RADIANS(Q620)))*(-(SIN(RADIANS(45))))*(COS(RADIANS(45)))-(SIN(RADIANS(135)))*(COS(RADIANS(135)))*($A$337*$E$337+$B$337*$D$337)-(SIN(RADIANS(45)))^2-(SIN(RADIANS(135)))^2*(SIN(RADIANS(Q620)))*($B$337*$F$337+$C$337*$E$337)+(SIN(RADIANS(45)))^2-((SIN(RADIANS(135)))^2)*((COS(RADIANS(Q620)))^2)*($B$337*$F$337+$C$337*$E$337)</f>
        <v>-0.67504012427138149</v>
      </c>
      <c r="AE622" s="21"/>
    </row>
    <row r="623" spans="1:31">
      <c r="A623" s="21"/>
      <c r="Q623" s="21"/>
    </row>
    <row r="624" spans="1:31">
      <c r="A624">
        <f>(1/(SQRT(2)))*(COS(RADIANS(45)))</f>
        <v>0.5</v>
      </c>
      <c r="B624">
        <f>((1/(SQRT(2)))*(COS(RADIANS(N624))))*(SIN(RADIANS(45)))</f>
        <v>-0.3315262825637072</v>
      </c>
      <c r="C624">
        <f t="shared" ref="C624" si="1619">((1/(SQRT(2)))*(SIN(RADIANS(N624))))*(SIN(RADIANS(45)))</f>
        <v>-0.37428641969685306</v>
      </c>
      <c r="D624">
        <f t="shared" ref="D624" si="1620">(-((1/(SQRT(2)))*(SIN(RADIANS(45)))))</f>
        <v>-0.49999999999999989</v>
      </c>
      <c r="E624">
        <f t="shared" ref="E624" si="1621">((1/(SQRT(2)))*(COS(RADIANS(N624))))*(COS(RADIANS(45)))</f>
        <v>-0.33152628256370725</v>
      </c>
      <c r="F624">
        <f t="shared" ref="F624" si="1622">(((1/(SQRT(2)))*(SIN(RADIANS(N624))))*(COS(RADIANS(45))))</f>
        <v>-0.37428641969685311</v>
      </c>
      <c r="G624">
        <f t="shared" ref="G624" si="1623">(1/(SQRT(2)))*(COS(RADIANS(-45)))</f>
        <v>0.5</v>
      </c>
      <c r="H624">
        <f t="shared" ref="H624" si="1624">((1/(SQRT(2)))*(COS(RADIANS(N624))))*(SIN(RADIANS(-45)))</f>
        <v>0.3315262825637072</v>
      </c>
      <c r="I624">
        <f t="shared" ref="I624" si="1625">((1/(SQRT(2)))*(SIN(RADIANS(N624))))*(SIN(RADIANS(-45)))</f>
        <v>0.37428641969685306</v>
      </c>
      <c r="J624">
        <f t="shared" ref="J624" si="1626">(-((1/(SQRT(2)))*(SIN(RADIANS(-45)))))</f>
        <v>0.49999999999999989</v>
      </c>
      <c r="K624">
        <f t="shared" ref="K624" si="1627">((1/(SQRT(2)))*(COS(RADIANS(N624))))*(COS(RADIANS(-45)))</f>
        <v>-0.33152628256370725</v>
      </c>
      <c r="L624">
        <f>(((1/(SQRT(2)))*(SIN(RADIANS(N624))))*(COS(RADIANS(-45))))</f>
        <v>-0.37428641969685311</v>
      </c>
      <c r="N624">
        <f>N620-(O620/O622)</f>
        <v>228.466903612289</v>
      </c>
      <c r="O624">
        <f>(DEGREES(ACOS(((-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*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)-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*(SQRT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-(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^2)))))/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))))/2</f>
        <v>0</v>
      </c>
      <c r="Q624">
        <f>Q620-(R620/R622)</f>
        <v>5183.6525196598996</v>
      </c>
      <c r="R624">
        <f>(DEGREES(ACOS(((-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*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*(SQRT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-(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^2)))))/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))))/2</f>
        <v>56.377643056941444</v>
      </c>
      <c r="T624">
        <f>(1/(SQRT(2)))*(COS(RADIANS(45)))</f>
        <v>0.5</v>
      </c>
      <c r="U624">
        <f>((1/(SQRT(2)))*(COS(RADIANS(Q624))))*(SIN(RADIANS(45)))</f>
        <v>-0.40271870560280404</v>
      </c>
      <c r="V624">
        <f>((1/(SQRT(2)))*(SIN(RADIANS(Q624))))*(SIN(RADIANS(45)))</f>
        <v>0.29634041937879818</v>
      </c>
      <c r="W624">
        <f>(-((1/(SQRT(2)))*(SIN(RADIANS(45)))))</f>
        <v>-0.49999999999999989</v>
      </c>
      <c r="X624">
        <f>((1/(SQRT(2)))*(COS(RADIANS(Q624))))*(COS(RADIANS(45)))</f>
        <v>-0.40271870560280409</v>
      </c>
      <c r="Y624">
        <f>(((1/(SQRT(2)))*(SIN(RADIANS(Q624))))*(COS(RADIANS(45))))</f>
        <v>0.29634041937879824</v>
      </c>
      <c r="Z624">
        <f t="shared" ref="Z624" si="1628">(1/(SQRT(2)))*(COS(RADIANS(-45)))</f>
        <v>0.5</v>
      </c>
      <c r="AA624">
        <f>((1/(SQRT(2)))*(COS(RADIANS(Q624))))*(SIN(RADIANS(-45)))</f>
        <v>0.40271870560280404</v>
      </c>
      <c r="AB624">
        <f>((1/(SQRT(2)))*(SIN(RADIANS(Q624))))*(SIN(RADIANS(-45)))</f>
        <v>-0.29634041937879818</v>
      </c>
      <c r="AC624">
        <f>(-((1/(SQRT(2)))*(SIN(RADIANS(-45)))))</f>
        <v>0.49999999999999989</v>
      </c>
      <c r="AD624">
        <f>((1/(SQRT(2)))*(COS(RADIANS(Q624))))*(COS(RADIANS(-45)))</f>
        <v>-0.40271870560280409</v>
      </c>
      <c r="AE624">
        <f>(((1/(SQRT(2)))*(SIN(RADIANS(Q624))))*(COS(RADIANS(-45))))</f>
        <v>0.29634041937879824</v>
      </c>
    </row>
    <row r="625" spans="1:31">
      <c r="O625" t="s">
        <v>176</v>
      </c>
      <c r="R625" t="s">
        <v>176</v>
      </c>
    </row>
    <row r="626" spans="1:31">
      <c r="O626" s="21">
        <f>(COS(RADIANS(N624)))*((SIN(RADIANS(45)))*(COS(RADIANS(45))))-(SIN(RADIANS(135)))*(COS(RADIANS((135))))*($A$337*$F$337+$C$337*$D$337)-(2*((SIN(RADIANS(45)))^2))-(SIN(RADIANS(135)))^2*(SIN(RADIANS(N624)))*(($B$337*$E$337))-($C$337*$F$337)+(SIN(RADIANS(N624)))*(-(SIN(RADIANS(45))))*(COS(RADIANS(45)))-(SIN(RADIANS(135)))*(COS(RADIANS(135)))*($A$337*$E$337+$B$337*$D$337)-(SIN(RADIANS(45)))^2-(SIN(RADIANS(135)))^2*(SIN(RADIANS(N624)))*($B$337*$F$337+$C$337*$E$337)+(SIN(RADIANS(45)))^2-((SIN(RADIANS(135)))^2)*((COS(RADIANS(N624)))^2)*($B$337*$F$337+$C$337*$E$337)</f>
        <v>-1.1734735166737884</v>
      </c>
      <c r="R626">
        <f>(COS(RADIANS(Q624)))*((SIN(RADIANS(45)))*(COS(RADIANS(45))))-(SIN(RADIANS(135)))*(COS(RADIANS((135))))*($A$337*$F$337+$C$337*$D$337)-(2*((SIN(RADIANS(45)))^2))-(SIN(RADIANS(135)))^2*(SIN(RADIANS(Q624)))*(($B$337*$E$337))-($C$337*$F$337)+(SIN(RADIANS(Q624)))*(-(SIN(RADIANS(45))))*(COS(RADIANS(45)))-(SIN(RADIANS(135)))*(COS(RADIANS(135)))*($A$337*$E$337+$B$337*$D$337)-(SIN(RADIANS(45)))^2-(SIN(RADIANS(135)))^2*(SIN(RADIANS(Q624)))*($B$337*$F$337+$C$337*$E$337)+(SIN(RADIANS(45)))^2-((SIN(RADIANS(135)))^2)*((COS(RADIANS(Q624)))^2)*($B$337*$F$337+$C$337*$E$337)</f>
        <v>-1.5784225723331666</v>
      </c>
      <c r="AE626" s="21"/>
    </row>
    <row r="627" spans="1:31">
      <c r="A627" s="21"/>
      <c r="Q627" s="21"/>
    </row>
    <row r="628" spans="1:31">
      <c r="A628">
        <f>(1/(SQRT(2)))*(COS(RADIANS(45)))</f>
        <v>0.5</v>
      </c>
      <c r="B628">
        <f>((1/(SQRT(2)))*(COS(RADIANS(N628))))*(SIN(RADIANS(45)))</f>
        <v>-0.3315262825637072</v>
      </c>
      <c r="C628">
        <f t="shared" ref="C628" si="1629">((1/(SQRT(2)))*(SIN(RADIANS(N628))))*(SIN(RADIANS(45)))</f>
        <v>-0.37428641969685306</v>
      </c>
      <c r="D628">
        <f t="shared" ref="D628" si="1630">(-((1/(SQRT(2)))*(SIN(RADIANS(45)))))</f>
        <v>-0.49999999999999989</v>
      </c>
      <c r="E628">
        <f t="shared" ref="E628" si="1631">((1/(SQRT(2)))*(COS(RADIANS(N628))))*(COS(RADIANS(45)))</f>
        <v>-0.33152628256370725</v>
      </c>
      <c r="F628">
        <f t="shared" ref="F628" si="1632">(((1/(SQRT(2)))*(SIN(RADIANS(N628))))*(COS(RADIANS(45))))</f>
        <v>-0.37428641969685311</v>
      </c>
      <c r="G628">
        <f t="shared" ref="G628" si="1633">(1/(SQRT(2)))*(COS(RADIANS(-45)))</f>
        <v>0.5</v>
      </c>
      <c r="H628">
        <f t="shared" ref="H628" si="1634">((1/(SQRT(2)))*(COS(RADIANS(N628))))*(SIN(RADIANS(-45)))</f>
        <v>0.3315262825637072</v>
      </c>
      <c r="I628">
        <f t="shared" ref="I628" si="1635">((1/(SQRT(2)))*(SIN(RADIANS(N628))))*(SIN(RADIANS(-45)))</f>
        <v>0.37428641969685306</v>
      </c>
      <c r="J628">
        <f t="shared" ref="J628" si="1636">(-((1/(SQRT(2)))*(SIN(RADIANS(-45)))))</f>
        <v>0.49999999999999989</v>
      </c>
      <c r="K628">
        <f t="shared" ref="K628" si="1637">((1/(SQRT(2)))*(COS(RADIANS(N628))))*(COS(RADIANS(-45)))</f>
        <v>-0.33152628256370725</v>
      </c>
      <c r="L628">
        <f>(((1/(SQRT(2)))*(SIN(RADIANS(N628))))*(COS(RADIANS(-45))))</f>
        <v>-0.37428641969685311</v>
      </c>
      <c r="N628">
        <f>N624-(O624/O626)</f>
        <v>228.466903612289</v>
      </c>
      <c r="O628">
        <f>(DEGREES(ACOS(((-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*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)-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*(SQRT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-(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^2)))))/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))))/2</f>
        <v>0</v>
      </c>
      <c r="Q628">
        <f t="shared" ref="Q628" si="1638">Q624-(R624/R626)</f>
        <v>5219.3702317891721</v>
      </c>
      <c r="R628">
        <f>(DEGREES(ACOS(((-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*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*(SQRT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-(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^2)))))/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))))/2</f>
        <v>67.035370975613247</v>
      </c>
      <c r="T628">
        <f t="shared" ref="T628" si="1639">(1/(SQRT(2)))*(COS(RADIANS(45)))</f>
        <v>0.5</v>
      </c>
      <c r="U628">
        <f t="shared" ref="U628" si="1640">((1/(SQRT(2)))*(COS(RADIANS(Q628))))*(SIN(RADIANS(45)))</f>
        <v>-0.49996979687772236</v>
      </c>
      <c r="V628">
        <f t="shared" ref="V628" si="1641">((1/(SQRT(2)))*(SIN(RADIANS(Q628))))*(SIN(RADIANS(45)))</f>
        <v>5.495653741730634E-3</v>
      </c>
      <c r="W628">
        <f t="shared" ref="W628" si="1642">(-((1/(SQRT(2)))*(SIN(RADIANS(45)))))</f>
        <v>-0.49999999999999989</v>
      </c>
      <c r="X628">
        <f t="shared" ref="X628" si="1643">((1/(SQRT(2)))*(COS(RADIANS(Q628))))*(COS(RADIANS(45)))</f>
        <v>-0.49996979687772242</v>
      </c>
      <c r="Y628">
        <f t="shared" ref="Y628" si="1644">(((1/(SQRT(2)))*(SIN(RADIANS(Q628))))*(COS(RADIANS(45))))</f>
        <v>5.4956537417306349E-3</v>
      </c>
      <c r="Z628">
        <f t="shared" ref="Z628" si="1645">(1/(SQRT(2)))*(COS(RADIANS(-45)))</f>
        <v>0.5</v>
      </c>
      <c r="AA628">
        <f t="shared" ref="AA628" si="1646">((1/(SQRT(2)))*(COS(RADIANS(Q628))))*(SIN(RADIANS(-45)))</f>
        <v>0.49996979687772236</v>
      </c>
      <c r="AB628">
        <f t="shared" ref="AB628" si="1647">((1/(SQRT(2)))*(SIN(RADIANS(Q628))))*(SIN(RADIANS(-45)))</f>
        <v>-5.495653741730634E-3</v>
      </c>
      <c r="AC628">
        <f t="shared" ref="AC628" si="1648">(-((1/(SQRT(2)))*(SIN(RADIANS(-45)))))</f>
        <v>0.49999999999999989</v>
      </c>
      <c r="AD628">
        <f t="shared" ref="AD628" si="1649">((1/(SQRT(2)))*(COS(RADIANS(Q628))))*(COS(RADIANS(-45)))</f>
        <v>-0.49996979687772242</v>
      </c>
      <c r="AE628">
        <f t="shared" ref="AE628" si="1650">(((1/(SQRT(2)))*(SIN(RADIANS(Q628))))*(COS(RADIANS(-45))))</f>
        <v>5.4956537417306349E-3</v>
      </c>
    </row>
    <row r="629" spans="1:31">
      <c r="O629" t="s">
        <v>176</v>
      </c>
      <c r="R629" t="s">
        <v>176</v>
      </c>
    </row>
    <row r="630" spans="1:31">
      <c r="O630" s="21">
        <f>(COS(RADIANS(N628)))*((SIN(RADIANS(45)))*(COS(RADIANS(45))))-(SIN(RADIANS(135)))*(COS(RADIANS((135))))*($A$337*$F$337+$C$337*$D$337)-(2*((SIN(RADIANS(45)))^2))-(SIN(RADIANS(135)))^2*(SIN(RADIANS(N628)))*(($B$337*$E$337))-($C$337*$F$337)+(SIN(RADIANS(N628)))*(-(SIN(RADIANS(45))))*(COS(RADIANS(45)))-(SIN(RADIANS(135)))*(COS(RADIANS(135)))*($A$337*$E$337+$B$337*$D$337)-(SIN(RADIANS(45)))^2-(SIN(RADIANS(135)))^2*(SIN(RADIANS(N628)))*($B$337*$F$337+$C$337*$E$337)+(SIN(RADIANS(45)))^2-((SIN(RADIANS(135)))^2)*((COS(RADIANS(N628)))^2)*($B$337*$F$337+$C$337*$E$337)</f>
        <v>-1.1734735166737884</v>
      </c>
      <c r="R630">
        <f t="shared" ref="R630" si="1651">(COS(RADIANS(Q628)))*((SIN(RADIANS(45)))*(COS(RADIANS(45))))-(SIN(RADIANS(135)))*(COS(RADIANS((135))))*($A$337*$F$337+$C$337*$D$337)-(2*((SIN(RADIANS(45)))^2))-(SIN(RADIANS(135)))^2*(SIN(RADIANS(Q628)))*(($B$337*$E$337))-($C$337*$F$337)+(SIN(RADIANS(Q628)))*(-(SIN(RADIANS(45))))*(COS(RADIANS(45)))-(SIN(RADIANS(135)))*(COS(RADIANS(135)))*($A$337*$E$337+$B$337*$D$337)-(SIN(RADIANS(45)))^2-(SIN(RADIANS(135)))^2*(SIN(RADIANS(Q628)))*($B$337*$F$337+$C$337*$E$337)+(SIN(RADIANS(45)))^2-((SIN(RADIANS(135)))^2)*((COS(RADIANS(Q628)))^2)*($B$337*$F$337+$C$337*$E$337)</f>
        <v>-1.4596656958178174</v>
      </c>
      <c r="AE630" s="21"/>
    </row>
    <row r="631" spans="1:31">
      <c r="A631" s="21"/>
      <c r="Q631" s="21"/>
    </row>
    <row r="632" spans="1:31">
      <c r="A632">
        <f>(1/(SQRT(2)))*(COS(RADIANS(45)))</f>
        <v>0.5</v>
      </c>
      <c r="B632">
        <f>((1/(SQRT(2)))*(COS(RADIANS(N632))))*(SIN(RADIANS(45)))</f>
        <v>-0.3315262825637072</v>
      </c>
      <c r="C632">
        <f t="shared" ref="C632" si="1652">((1/(SQRT(2)))*(SIN(RADIANS(N632))))*(SIN(RADIANS(45)))</f>
        <v>-0.37428641969685306</v>
      </c>
      <c r="D632">
        <f t="shared" ref="D632" si="1653">(-((1/(SQRT(2)))*(SIN(RADIANS(45)))))</f>
        <v>-0.49999999999999989</v>
      </c>
      <c r="E632">
        <f t="shared" ref="E632" si="1654">((1/(SQRT(2)))*(COS(RADIANS(N632))))*(COS(RADIANS(45)))</f>
        <v>-0.33152628256370725</v>
      </c>
      <c r="F632">
        <f t="shared" ref="F632" si="1655">(((1/(SQRT(2)))*(SIN(RADIANS(N632))))*(COS(RADIANS(45))))</f>
        <v>-0.37428641969685311</v>
      </c>
      <c r="G632">
        <f t="shared" ref="G632" si="1656">(1/(SQRT(2)))*(COS(RADIANS(-45)))</f>
        <v>0.5</v>
      </c>
      <c r="H632">
        <f t="shared" ref="H632" si="1657">((1/(SQRT(2)))*(COS(RADIANS(N632))))*(SIN(RADIANS(-45)))</f>
        <v>0.3315262825637072</v>
      </c>
      <c r="I632">
        <f t="shared" ref="I632" si="1658">((1/(SQRT(2)))*(SIN(RADIANS(N632))))*(SIN(RADIANS(-45)))</f>
        <v>0.37428641969685306</v>
      </c>
      <c r="J632">
        <f t="shared" ref="J632" si="1659">(-((1/(SQRT(2)))*(SIN(RADIANS(-45)))))</f>
        <v>0.49999999999999989</v>
      </c>
      <c r="K632">
        <f t="shared" ref="K632" si="1660">((1/(SQRT(2)))*(COS(RADIANS(N632))))*(COS(RADIANS(-45)))</f>
        <v>-0.33152628256370725</v>
      </c>
      <c r="L632">
        <f>(((1/(SQRT(2)))*(SIN(RADIANS(N632))))*(COS(RADIANS(-45))))</f>
        <v>-0.37428641969685311</v>
      </c>
      <c r="N632" s="16">
        <f>N628-(O628/O630)</f>
        <v>228.466903612289</v>
      </c>
      <c r="O632" s="16">
        <f>(DEGREES(ACOS(((-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*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)-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*(SQRT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-(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^2)))))/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))))/2</f>
        <v>0</v>
      </c>
      <c r="Q632" s="16">
        <f t="shared" ref="Q632" si="1661">Q628-(R628/R630)</f>
        <v>5265.2953851771572</v>
      </c>
      <c r="R632" s="16">
        <f>(DEGREES(ACOS(((-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*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*(SQRT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-(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^2)))))/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))))/2</f>
        <v>87.91907086605292</v>
      </c>
      <c r="T632">
        <f t="shared" ref="T632" si="1662">(1/(SQRT(2)))*(COS(RADIANS(45)))</f>
        <v>0.5</v>
      </c>
      <c r="U632">
        <f t="shared" ref="U632" si="1663">((1/(SQRT(2)))*(COS(RADIANS(Q632))))*(SIN(RADIANS(45)))</f>
        <v>-0.35172597552860624</v>
      </c>
      <c r="V632">
        <f t="shared" ref="V632" si="1664">((1/(SQRT(2)))*(SIN(RADIANS(Q632))))*(SIN(RADIANS(45)))</f>
        <v>-0.35537140872395773</v>
      </c>
      <c r="W632">
        <f t="shared" ref="W632" si="1665">(-((1/(SQRT(2)))*(SIN(RADIANS(45)))))</f>
        <v>-0.49999999999999989</v>
      </c>
      <c r="X632">
        <f t="shared" ref="X632" si="1666">((1/(SQRT(2)))*(COS(RADIANS(Q632))))*(COS(RADIANS(45)))</f>
        <v>-0.35172597552860629</v>
      </c>
      <c r="Y632">
        <f t="shared" ref="Y632" si="1667">(((1/(SQRT(2)))*(SIN(RADIANS(Q632))))*(COS(RADIANS(45))))</f>
        <v>-0.35537140872395778</v>
      </c>
      <c r="Z632">
        <f t="shared" ref="Z632" si="1668">(1/(SQRT(2)))*(COS(RADIANS(-45)))</f>
        <v>0.5</v>
      </c>
      <c r="AA632">
        <f t="shared" ref="AA632" si="1669">((1/(SQRT(2)))*(COS(RADIANS(Q632))))*(SIN(RADIANS(-45)))</f>
        <v>0.35172597552860624</v>
      </c>
      <c r="AB632">
        <f t="shared" ref="AB632" si="1670">((1/(SQRT(2)))*(SIN(RADIANS(Q632))))*(SIN(RADIANS(-45)))</f>
        <v>0.35537140872395773</v>
      </c>
      <c r="AC632">
        <f t="shared" ref="AC632" si="1671">(-((1/(SQRT(2)))*(SIN(RADIANS(-45)))))</f>
        <v>0.49999999999999989</v>
      </c>
      <c r="AD632">
        <f t="shared" ref="AD632" si="1672">((1/(SQRT(2)))*(COS(RADIANS(Q632))))*(COS(RADIANS(-45)))</f>
        <v>-0.35172597552860629</v>
      </c>
      <c r="AE632">
        <f t="shared" ref="AE632" si="1673">(((1/(SQRT(2)))*(SIN(RADIANS(Q632))))*(COS(RADIANS(-45))))</f>
        <v>-0.35537140872395778</v>
      </c>
    </row>
    <row r="633" spans="1:31">
      <c r="O633" t="s">
        <v>176</v>
      </c>
      <c r="R633" t="s">
        <v>176</v>
      </c>
    </row>
    <row r="634" spans="1:31">
      <c r="O634" s="21">
        <f>(COS(RADIANS(N632)))*((SIN(RADIANS(45)))*(COS(RADIANS(45))))-(SIN(RADIANS(135)))*(COS(RADIANS((135))))*($A$337*$F$337+$C$337*$D$337)-(2*((SIN(RADIANS(45)))^2))-(SIN(RADIANS(135)))^2*(SIN(RADIANS(N632)))*(($B$337*$E$337))-($C$337*$F$337)+(SIN(RADIANS(N632)))*(-(SIN(RADIANS(45))))*(COS(RADIANS(45)))-(SIN(RADIANS(135)))*(COS(RADIANS(135)))*($A$337*$E$337+$B$337*$D$337)-(SIN(RADIANS(45)))^2-(SIN(RADIANS(135)))^2*(SIN(RADIANS(N632)))*($B$337*$F$337+$C$337*$E$337)+(SIN(RADIANS(45)))^2-((SIN(RADIANS(135)))^2)*((COS(RADIANS(N632)))^2)*($B$337*$F$337+$C$337*$E$337)</f>
        <v>-1.1734735166737884</v>
      </c>
      <c r="R634">
        <f t="shared" ref="R634" si="1674">(COS(RADIANS(Q632)))*((SIN(RADIANS(45)))*(COS(RADIANS(45))))-(SIN(RADIANS(135)))*(COS(RADIANS((135))))*($A$337*$F$337+$C$337*$D$337)-(2*((SIN(RADIANS(45)))^2))-(SIN(RADIANS(135)))^2*(SIN(RADIANS(Q632)))*(($B$337*$E$337))-($C$337*$F$337)+(SIN(RADIANS(Q632)))*(-(SIN(RADIANS(45))))*(COS(RADIANS(45)))-(SIN(RADIANS(135)))*(COS(RADIANS(135)))*($A$337*$E$337+$B$337*$D$337)-(SIN(RADIANS(45)))^2-(SIN(RADIANS(135)))^2*(SIN(RADIANS(Q632)))*($B$337*$F$337+$C$337*$E$337)+(SIN(RADIANS(45)))^2-((SIN(RADIANS(135)))^2)*((COS(RADIANS(Q632)))^2)*($B$337*$F$337+$C$337*$E$337)</f>
        <v>-1.195134064386107</v>
      </c>
      <c r="AE634" s="21"/>
    </row>
    <row r="635" spans="1:31">
      <c r="A635" s="21"/>
      <c r="Q635" s="21"/>
    </row>
    <row r="636" spans="1:31">
      <c r="A636">
        <f>(1/(SQRT(2)))*(COS(RADIANS(45)))</f>
        <v>0.5</v>
      </c>
      <c r="B636">
        <f>((1/(SQRT(2)))*(COS(RADIANS(N636))))*(SIN(RADIANS(45)))</f>
        <v>-0.3315262825637072</v>
      </c>
      <c r="C636">
        <f t="shared" ref="C636" si="1675">((1/(SQRT(2)))*(SIN(RADIANS(N636))))*(SIN(RADIANS(45)))</f>
        <v>-0.37428641969685306</v>
      </c>
      <c r="D636">
        <f t="shared" ref="D636" si="1676">(-((1/(SQRT(2)))*(SIN(RADIANS(45)))))</f>
        <v>-0.49999999999999989</v>
      </c>
      <c r="E636">
        <f t="shared" ref="E636" si="1677">((1/(SQRT(2)))*(COS(RADIANS(N636))))*(COS(RADIANS(45)))</f>
        <v>-0.33152628256370725</v>
      </c>
      <c r="F636">
        <f t="shared" ref="F636" si="1678">(((1/(SQRT(2)))*(SIN(RADIANS(N636))))*(COS(RADIANS(45))))</f>
        <v>-0.37428641969685311</v>
      </c>
      <c r="G636">
        <f t="shared" ref="G636" si="1679">(1/(SQRT(2)))*(COS(RADIANS(-45)))</f>
        <v>0.5</v>
      </c>
      <c r="H636">
        <f t="shared" ref="H636" si="1680">((1/(SQRT(2)))*(COS(RADIANS(N636))))*(SIN(RADIANS(-45)))</f>
        <v>0.3315262825637072</v>
      </c>
      <c r="I636">
        <f t="shared" ref="I636" si="1681">((1/(SQRT(2)))*(SIN(RADIANS(N636))))*(SIN(RADIANS(-45)))</f>
        <v>0.37428641969685306</v>
      </c>
      <c r="J636">
        <f t="shared" ref="J636" si="1682">(-((1/(SQRT(2)))*(SIN(RADIANS(-45)))))</f>
        <v>0.49999999999999989</v>
      </c>
      <c r="K636">
        <f t="shared" ref="K636" si="1683">((1/(SQRT(2)))*(COS(RADIANS(N636))))*(COS(RADIANS(-45)))</f>
        <v>-0.33152628256370725</v>
      </c>
      <c r="L636">
        <f>(((1/(SQRT(2)))*(SIN(RADIANS(N636))))*(COS(RADIANS(-45))))</f>
        <v>-0.37428641969685311</v>
      </c>
      <c r="N636">
        <f>N632-(O632/O634)</f>
        <v>228.466903612289</v>
      </c>
      <c r="O636">
        <f>(DEGREES(ACOS(((-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*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)-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*(SQRT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-(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^2)))))/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))))/2</f>
        <v>0</v>
      </c>
      <c r="Q636">
        <f t="shared" ref="Q636" si="1684">Q632-(R632/R634)</f>
        <v>5338.8595764139063</v>
      </c>
      <c r="R636">
        <f>(DEGREES(ACOS(((-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*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*(SQRT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-(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^2)))))/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))))/2</f>
        <v>53.626982848025101</v>
      </c>
      <c r="T636">
        <f t="shared" ref="T636" si="1685">(1/(SQRT(2)))*(COS(RADIANS(45)))</f>
        <v>0.5</v>
      </c>
      <c r="U636">
        <f t="shared" ref="U636" si="1686">((1/(SQRT(2)))*(COS(RADIANS(Q636))))*(SIN(RADIANS(45)))</f>
        <v>0.2413323006008751</v>
      </c>
      <c r="V636">
        <f t="shared" ref="V636" si="1687">((1/(SQRT(2)))*(SIN(RADIANS(Q636))))*(SIN(RADIANS(45)))</f>
        <v>-0.43790263836461274</v>
      </c>
      <c r="W636">
        <f t="shared" ref="W636" si="1688">(-((1/(SQRT(2)))*(SIN(RADIANS(45)))))</f>
        <v>-0.49999999999999989</v>
      </c>
      <c r="X636">
        <f t="shared" ref="X636" si="1689">((1/(SQRT(2)))*(COS(RADIANS(Q636))))*(COS(RADIANS(45)))</f>
        <v>0.24133230060087515</v>
      </c>
      <c r="Y636">
        <f t="shared" ref="Y636" si="1690">(((1/(SQRT(2)))*(SIN(RADIANS(Q636))))*(COS(RADIANS(45))))</f>
        <v>-0.4379026383646128</v>
      </c>
      <c r="Z636">
        <f t="shared" ref="Z636" si="1691">(1/(SQRT(2)))*(COS(RADIANS(-45)))</f>
        <v>0.5</v>
      </c>
      <c r="AA636">
        <f t="shared" ref="AA636" si="1692">((1/(SQRT(2)))*(COS(RADIANS(Q636))))*(SIN(RADIANS(-45)))</f>
        <v>-0.2413323006008751</v>
      </c>
      <c r="AB636">
        <f t="shared" ref="AB636" si="1693">((1/(SQRT(2)))*(SIN(RADIANS(Q636))))*(SIN(RADIANS(-45)))</f>
        <v>0.43790263836461274</v>
      </c>
      <c r="AC636">
        <f t="shared" ref="AC636" si="1694">(-((1/(SQRT(2)))*(SIN(RADIANS(-45)))))</f>
        <v>0.49999999999999989</v>
      </c>
      <c r="AD636">
        <f t="shared" ref="AD636" si="1695">((1/(SQRT(2)))*(COS(RADIANS(Q636))))*(COS(RADIANS(-45)))</f>
        <v>0.24133230060087515</v>
      </c>
      <c r="AE636">
        <f t="shared" ref="AE636" si="1696">(((1/(SQRT(2)))*(SIN(RADIANS(Q636))))*(COS(RADIANS(-45))))</f>
        <v>-0.4379026383646128</v>
      </c>
    </row>
    <row r="637" spans="1:31">
      <c r="O637" t="s">
        <v>176</v>
      </c>
      <c r="R637" t="s">
        <v>176</v>
      </c>
    </row>
    <row r="638" spans="1:31">
      <c r="O638" s="21">
        <f>(COS(RADIANS(N636)))*((SIN(RADIANS(45)))*(COS(RADIANS(45))))-(SIN(RADIANS(135)))*(COS(RADIANS((135))))*($A$337*$F$337+$C$337*$D$337)-(2*((SIN(RADIANS(45)))^2))-(SIN(RADIANS(135)))^2*(SIN(RADIANS(N636)))*(($B$337*$E$337))-($C$337*$F$337)+(SIN(RADIANS(N636)))*(-(SIN(RADIANS(45))))*(COS(RADIANS(45)))-(SIN(RADIANS(135)))*(COS(RADIANS(135)))*($A$337*$E$337+$B$337*$D$337)-(SIN(RADIANS(45)))^2-(SIN(RADIANS(135)))^2*(SIN(RADIANS(N636)))*($B$337*$F$337+$C$337*$E$337)+(SIN(RADIANS(45)))^2-((SIN(RADIANS(135)))^2)*((COS(RADIANS(N636)))^2)*($B$337*$F$337+$C$337*$E$337)</f>
        <v>-1.1734735166737884</v>
      </c>
      <c r="R638">
        <f t="shared" ref="R638" si="1697">(COS(RADIANS(Q636)))*((SIN(RADIANS(45)))*(COS(RADIANS(45))))-(SIN(RADIANS(135)))*(COS(RADIANS((135))))*($A$337*$F$337+$C$337*$D$337)-(2*((SIN(RADIANS(45)))^2))-(SIN(RADIANS(135)))^2*(SIN(RADIANS(Q636)))*(($B$337*$E$337))-($C$337*$F$337)+(SIN(RADIANS(Q636)))*(-(SIN(RADIANS(45))))*(COS(RADIANS(45)))-(SIN(RADIANS(135)))*(COS(RADIANS(135)))*($A$337*$E$337+$B$337*$D$337)-(SIN(RADIANS(45)))^2-(SIN(RADIANS(135)))^2*(SIN(RADIANS(Q636)))*($B$337*$F$337+$C$337*$E$337)+(SIN(RADIANS(45)))^2-((SIN(RADIANS(135)))^2)*((COS(RADIANS(Q636)))^2)*($B$337*$F$337+$C$337*$E$337)</f>
        <v>-0.59908888997217091</v>
      </c>
      <c r="AE638" s="21"/>
    </row>
    <row r="639" spans="1:31">
      <c r="A639" s="21"/>
      <c r="Q639" s="21"/>
    </row>
    <row r="640" spans="1:31">
      <c r="A640">
        <f>(1/(SQRT(2)))*(COS(RADIANS(45)))</f>
        <v>0.5</v>
      </c>
      <c r="B640">
        <f>((1/(SQRT(2)))*(COS(RADIANS(N640))))*(SIN(RADIANS(45)))</f>
        <v>-0.3315262825637072</v>
      </c>
      <c r="C640">
        <f t="shared" ref="C640" si="1698">((1/(SQRT(2)))*(SIN(RADIANS(N640))))*(SIN(RADIANS(45)))</f>
        <v>-0.37428641969685306</v>
      </c>
      <c r="D640">
        <f t="shared" ref="D640" si="1699">(-((1/(SQRT(2)))*(SIN(RADIANS(45)))))</f>
        <v>-0.49999999999999989</v>
      </c>
      <c r="E640">
        <f t="shared" ref="E640" si="1700">((1/(SQRT(2)))*(COS(RADIANS(N640))))*(COS(RADIANS(45)))</f>
        <v>-0.33152628256370725</v>
      </c>
      <c r="F640">
        <f t="shared" ref="F640" si="1701">(((1/(SQRT(2)))*(SIN(RADIANS(N640))))*(COS(RADIANS(45))))</f>
        <v>-0.37428641969685311</v>
      </c>
      <c r="G640">
        <f t="shared" ref="G640" si="1702">(1/(SQRT(2)))*(COS(RADIANS(-45)))</f>
        <v>0.5</v>
      </c>
      <c r="H640">
        <f t="shared" ref="H640" si="1703">((1/(SQRT(2)))*(COS(RADIANS(N640))))*(SIN(RADIANS(-45)))</f>
        <v>0.3315262825637072</v>
      </c>
      <c r="I640">
        <f t="shared" ref="I640" si="1704">((1/(SQRT(2)))*(SIN(RADIANS(N640))))*(SIN(RADIANS(-45)))</f>
        <v>0.37428641969685306</v>
      </c>
      <c r="J640">
        <f t="shared" ref="J640" si="1705">(-((1/(SQRT(2)))*(SIN(RADIANS(-45)))))</f>
        <v>0.49999999999999989</v>
      </c>
      <c r="K640">
        <f t="shared" ref="K640" si="1706">((1/(SQRT(2)))*(COS(RADIANS(N640))))*(COS(RADIANS(-45)))</f>
        <v>-0.33152628256370725</v>
      </c>
      <c r="L640">
        <f>(((1/(SQRT(2)))*(SIN(RADIANS(N640))))*(COS(RADIANS(-45))))</f>
        <v>-0.37428641969685311</v>
      </c>
      <c r="N640">
        <f>N636-(O636/O638)</f>
        <v>228.466903612289</v>
      </c>
      <c r="O640">
        <f>(DEGREES(ACOS(((-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*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)-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*(SQRT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-(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^2)))))/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))))/2</f>
        <v>0</v>
      </c>
      <c r="Q640">
        <f>Q636-(R636/R638)</f>
        <v>5428.3738100204018</v>
      </c>
      <c r="R640">
        <f>(DEGREES(ACOS(((-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*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*(SQRT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-(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^2)))))/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))))/2</f>
        <v>78.709100714580529</v>
      </c>
      <c r="T640">
        <f>(1/(SQRT(2)))*(COS(RADIANS(45)))</f>
        <v>0.5</v>
      </c>
      <c r="U640">
        <f>((1/(SQRT(2)))*(COS(RADIANS(Q640))))*(SIN(RADIANS(45)))</f>
        <v>0.43993294472069444</v>
      </c>
      <c r="V640">
        <f>((1/(SQRT(2)))*(SIN(RADIANS(Q640))))*(SIN(RADIANS(45)))</f>
        <v>0.23761103541161202</v>
      </c>
      <c r="W640">
        <f>(-((1/(SQRT(2)))*(SIN(RADIANS(45)))))</f>
        <v>-0.49999999999999989</v>
      </c>
      <c r="X640">
        <f>((1/(SQRT(2)))*(COS(RADIANS(Q640))))*(COS(RADIANS(45)))</f>
        <v>0.4399329447206945</v>
      </c>
      <c r="Y640">
        <f>(((1/(SQRT(2)))*(SIN(RADIANS(Q640))))*(COS(RADIANS(45))))</f>
        <v>0.23761103541161205</v>
      </c>
      <c r="Z640">
        <f t="shared" ref="Z640" si="1707">(1/(SQRT(2)))*(COS(RADIANS(-45)))</f>
        <v>0.5</v>
      </c>
      <c r="AA640">
        <f>((1/(SQRT(2)))*(COS(RADIANS(Q640))))*(SIN(RADIANS(-45)))</f>
        <v>-0.43993294472069444</v>
      </c>
      <c r="AB640">
        <f>((1/(SQRT(2)))*(SIN(RADIANS(Q640))))*(SIN(RADIANS(-45)))</f>
        <v>-0.23761103541161202</v>
      </c>
      <c r="AC640">
        <f>(-((1/(SQRT(2)))*(SIN(RADIANS(-45)))))</f>
        <v>0.49999999999999989</v>
      </c>
      <c r="AD640">
        <f>((1/(SQRT(2)))*(COS(RADIANS(Q640))))*(COS(RADIANS(-45)))</f>
        <v>0.4399329447206945</v>
      </c>
      <c r="AE640">
        <f>(((1/(SQRT(2)))*(SIN(RADIANS(Q640))))*(COS(RADIANS(-45))))</f>
        <v>0.23761103541161205</v>
      </c>
    </row>
    <row r="641" spans="1:31">
      <c r="O641" t="s">
        <v>176</v>
      </c>
      <c r="R641" t="s">
        <v>176</v>
      </c>
    </row>
    <row r="642" spans="1:31">
      <c r="O642" s="21">
        <f>(COS(RADIANS(N640)))*((SIN(RADIANS(45)))*(COS(RADIANS(45))))-(SIN(RADIANS(135)))*(COS(RADIANS((135))))*($A$337*$F$337+$C$337*$D$337)-(2*((SIN(RADIANS(45)))^2))-(SIN(RADIANS(135)))^2*(SIN(RADIANS(N640)))*(($B$337*$E$337))-($C$337*$F$337)+(SIN(RADIANS(N640)))*(-(SIN(RADIANS(45))))*(COS(RADIANS(45)))-(SIN(RADIANS(135)))*(COS(RADIANS(135)))*($A$337*$E$337+$B$337*$D$337)-(SIN(RADIANS(45)))^2-(SIN(RADIANS(135)))^2*(SIN(RADIANS(N640)))*($B$337*$F$337+$C$337*$E$337)+(SIN(RADIANS(45)))^2-((SIN(RADIANS(135)))^2)*((COS(RADIANS(N640)))^2)*($B$337*$F$337+$C$337*$E$337)</f>
        <v>-1.1734735166737884</v>
      </c>
      <c r="R642">
        <f>(COS(RADIANS(Q640)))*((SIN(RADIANS(45)))*(COS(RADIANS(45))))-(SIN(RADIANS(135)))*(COS(RADIANS((135))))*($A$337*$F$337+$C$337*$D$337)-(2*((SIN(RADIANS(45)))^2))-(SIN(RADIANS(135)))^2*(SIN(RADIANS(Q640)))*(($B$337*$E$337))-($C$337*$F$337)+(SIN(RADIANS(Q640)))*(-(SIN(RADIANS(45))))*(COS(RADIANS(45)))-(SIN(RADIANS(135)))*(COS(RADIANS(135)))*($A$337*$E$337+$B$337*$D$337)-(SIN(RADIANS(45)))^2-(SIN(RADIANS(135)))^2*(SIN(RADIANS(Q640)))*($B$337*$F$337+$C$337*$E$337)+(SIN(RADIANS(45)))^2-((SIN(RADIANS(135)))^2)*((COS(RADIANS(Q640)))^2)*($B$337*$F$337+$C$337*$E$337)</f>
        <v>-0.68335854275833952</v>
      </c>
      <c r="AE642" s="21"/>
    </row>
    <row r="643" spans="1:31">
      <c r="A643" s="21"/>
      <c r="Q643" s="21"/>
    </row>
    <row r="644" spans="1:31">
      <c r="A644">
        <f>(1/(SQRT(2)))*(COS(RADIANS(45)))</f>
        <v>0.5</v>
      </c>
      <c r="B644">
        <f>((1/(SQRT(2)))*(COS(RADIANS(N644))))*(SIN(RADIANS(45)))</f>
        <v>-0.3315262825637072</v>
      </c>
      <c r="C644">
        <f t="shared" ref="C644" si="1708">((1/(SQRT(2)))*(SIN(RADIANS(N644))))*(SIN(RADIANS(45)))</f>
        <v>-0.37428641969685306</v>
      </c>
      <c r="D644">
        <f t="shared" ref="D644" si="1709">(-((1/(SQRT(2)))*(SIN(RADIANS(45)))))</f>
        <v>-0.49999999999999989</v>
      </c>
      <c r="E644">
        <f t="shared" ref="E644" si="1710">((1/(SQRT(2)))*(COS(RADIANS(N644))))*(COS(RADIANS(45)))</f>
        <v>-0.33152628256370725</v>
      </c>
      <c r="F644">
        <f t="shared" ref="F644" si="1711">(((1/(SQRT(2)))*(SIN(RADIANS(N644))))*(COS(RADIANS(45))))</f>
        <v>-0.37428641969685311</v>
      </c>
      <c r="G644">
        <f t="shared" ref="G644" si="1712">(1/(SQRT(2)))*(COS(RADIANS(-45)))</f>
        <v>0.5</v>
      </c>
      <c r="H644">
        <f t="shared" ref="H644" si="1713">((1/(SQRT(2)))*(COS(RADIANS(N644))))*(SIN(RADIANS(-45)))</f>
        <v>0.3315262825637072</v>
      </c>
      <c r="I644">
        <f t="shared" ref="I644" si="1714">((1/(SQRT(2)))*(SIN(RADIANS(N644))))*(SIN(RADIANS(-45)))</f>
        <v>0.37428641969685306</v>
      </c>
      <c r="J644">
        <f t="shared" ref="J644" si="1715">(-((1/(SQRT(2)))*(SIN(RADIANS(-45)))))</f>
        <v>0.49999999999999989</v>
      </c>
      <c r="K644">
        <f t="shared" ref="K644" si="1716">((1/(SQRT(2)))*(COS(RADIANS(N644))))*(COS(RADIANS(-45)))</f>
        <v>-0.33152628256370725</v>
      </c>
      <c r="L644">
        <f>(((1/(SQRT(2)))*(SIN(RADIANS(N644))))*(COS(RADIANS(-45))))</f>
        <v>-0.37428641969685311</v>
      </c>
      <c r="N644">
        <f>N640-(O640/O642)</f>
        <v>228.466903612289</v>
      </c>
      <c r="O644">
        <f>(DEGREES(ACOS(((-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*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)-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*(SQRT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-(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^2)))))/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))))/2</f>
        <v>0</v>
      </c>
      <c r="Q644">
        <f>Q640-(R640/R642)</f>
        <v>5543.5536106516711</v>
      </c>
      <c r="R644">
        <f>(DEGREES(ACOS(((-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*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*(SQRT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-(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^2)))))/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))))/2</f>
        <v>56.356681495095955</v>
      </c>
      <c r="T644">
        <f>(1/(SQRT(2)))*(COS(RADIANS(45)))</f>
        <v>0.5</v>
      </c>
      <c r="U644">
        <f>((1/(SQRT(2)))*(COS(RADIANS(Q644))))*(SIN(RADIANS(45)))</f>
        <v>-0.40220653692565689</v>
      </c>
      <c r="V644">
        <f>((1/(SQRT(2)))*(SIN(RADIANS(Q644))))*(SIN(RADIANS(45)))</f>
        <v>0.29703518588589822</v>
      </c>
      <c r="W644">
        <f>(-((1/(SQRT(2)))*(SIN(RADIANS(45)))))</f>
        <v>-0.49999999999999989</v>
      </c>
      <c r="X644">
        <f>((1/(SQRT(2)))*(COS(RADIANS(Q644))))*(COS(RADIANS(45)))</f>
        <v>-0.40220653692565694</v>
      </c>
      <c r="Y644">
        <f>(((1/(SQRT(2)))*(SIN(RADIANS(Q644))))*(COS(RADIANS(45))))</f>
        <v>0.29703518588589828</v>
      </c>
      <c r="Z644">
        <f t="shared" ref="Z644" si="1717">(1/(SQRT(2)))*(COS(RADIANS(-45)))</f>
        <v>0.5</v>
      </c>
      <c r="AA644">
        <f>((1/(SQRT(2)))*(COS(RADIANS(Q644))))*(SIN(RADIANS(-45)))</f>
        <v>0.40220653692565689</v>
      </c>
      <c r="AB644">
        <f>((1/(SQRT(2)))*(SIN(RADIANS(Q644))))*(SIN(RADIANS(-45)))</f>
        <v>-0.29703518588589822</v>
      </c>
      <c r="AC644">
        <f>(-((1/(SQRT(2)))*(SIN(RADIANS(-45)))))</f>
        <v>0.49999999999999989</v>
      </c>
      <c r="AD644">
        <f>((1/(SQRT(2)))*(COS(RADIANS(Q644))))*(COS(RADIANS(-45)))</f>
        <v>-0.40220653692565694</v>
      </c>
      <c r="AE644">
        <f>(((1/(SQRT(2)))*(SIN(RADIANS(Q644))))*(COS(RADIANS(-45))))</f>
        <v>0.29703518588589828</v>
      </c>
    </row>
    <row r="645" spans="1:31">
      <c r="O645" t="s">
        <v>176</v>
      </c>
      <c r="R645" t="s">
        <v>176</v>
      </c>
    </row>
    <row r="646" spans="1:31">
      <c r="O646" s="21">
        <f>(COS(RADIANS(N644)))*((SIN(RADIANS(45)))*(COS(RADIANS(45))))-(SIN(RADIANS(135)))*(COS(RADIANS((135))))*($A$337*$F$337+$C$337*$D$337)-(2*((SIN(RADIANS(45)))^2))-(SIN(RADIANS(135)))^2*(SIN(RADIANS(N644)))*(($B$337*$E$337))-($C$337*$F$337)+(SIN(RADIANS(N644)))*(-(SIN(RADIANS(45))))*(COS(RADIANS(45)))-(SIN(RADIANS(135)))*(COS(RADIANS(135)))*($A$337*$E$337+$B$337*$D$337)-(SIN(RADIANS(45)))^2-(SIN(RADIANS(135)))^2*(SIN(RADIANS(N644)))*($B$337*$F$337+$C$337*$E$337)+(SIN(RADIANS(45)))^2-((SIN(RADIANS(135)))^2)*((COS(RADIANS(N644)))^2)*($B$337*$F$337+$C$337*$E$337)</f>
        <v>-1.1734735166737884</v>
      </c>
      <c r="R646">
        <f>(COS(RADIANS(Q644)))*((SIN(RADIANS(45)))*(COS(RADIANS(45))))-(SIN(RADIANS(135)))*(COS(RADIANS((135))))*($A$337*$F$337+$C$337*$D$337)-(2*((SIN(RADIANS(45)))^2))-(SIN(RADIANS(135)))^2*(SIN(RADIANS(Q644)))*(($B$337*$E$337))-($C$337*$F$337)+(SIN(RADIANS(Q644)))*(-(SIN(RADIANS(45))))*(COS(RADIANS(45)))-(SIN(RADIANS(135)))*(COS(RADIANS(135)))*($A$337*$E$337+$B$337*$D$337)-(SIN(RADIANS(45)))^2-(SIN(RADIANS(135)))^2*(SIN(RADIANS(Q644)))*($B$337*$F$337+$C$337*$E$337)+(SIN(RADIANS(45)))^2-((SIN(RADIANS(135)))^2)*((COS(RADIANS(Q644)))^2)*($B$337*$F$337+$C$337*$E$337)</f>
        <v>-1.5785570754584204</v>
      </c>
      <c r="AE646" s="21"/>
    </row>
    <row r="647" spans="1:31">
      <c r="A647" s="21"/>
      <c r="Q647" s="21"/>
    </row>
    <row r="648" spans="1:31">
      <c r="A648">
        <f>(1/(SQRT(2)))*(COS(RADIANS(45)))</f>
        <v>0.5</v>
      </c>
      <c r="B648">
        <f>((1/(SQRT(2)))*(COS(RADIANS(N648))))*(SIN(RADIANS(45)))</f>
        <v>-0.3315262825637072</v>
      </c>
      <c r="C648">
        <f t="shared" ref="C648" si="1718">((1/(SQRT(2)))*(SIN(RADIANS(N648))))*(SIN(RADIANS(45)))</f>
        <v>-0.37428641969685306</v>
      </c>
      <c r="D648">
        <f t="shared" ref="D648" si="1719">(-((1/(SQRT(2)))*(SIN(RADIANS(45)))))</f>
        <v>-0.49999999999999989</v>
      </c>
      <c r="E648">
        <f t="shared" ref="E648" si="1720">((1/(SQRT(2)))*(COS(RADIANS(N648))))*(COS(RADIANS(45)))</f>
        <v>-0.33152628256370725</v>
      </c>
      <c r="F648">
        <f t="shared" ref="F648" si="1721">(((1/(SQRT(2)))*(SIN(RADIANS(N648))))*(COS(RADIANS(45))))</f>
        <v>-0.37428641969685311</v>
      </c>
      <c r="G648">
        <f t="shared" ref="G648" si="1722">(1/(SQRT(2)))*(COS(RADIANS(-45)))</f>
        <v>0.5</v>
      </c>
      <c r="H648">
        <f t="shared" ref="H648" si="1723">((1/(SQRT(2)))*(COS(RADIANS(N648))))*(SIN(RADIANS(-45)))</f>
        <v>0.3315262825637072</v>
      </c>
      <c r="I648">
        <f t="shared" ref="I648" si="1724">((1/(SQRT(2)))*(SIN(RADIANS(N648))))*(SIN(RADIANS(-45)))</f>
        <v>0.37428641969685306</v>
      </c>
      <c r="J648">
        <f t="shared" ref="J648" si="1725">(-((1/(SQRT(2)))*(SIN(RADIANS(-45)))))</f>
        <v>0.49999999999999989</v>
      </c>
      <c r="K648">
        <f t="shared" ref="K648" si="1726">((1/(SQRT(2)))*(COS(RADIANS(N648))))*(COS(RADIANS(-45)))</f>
        <v>-0.33152628256370725</v>
      </c>
      <c r="L648">
        <f>(((1/(SQRT(2)))*(SIN(RADIANS(N648))))*(COS(RADIANS(-45))))</f>
        <v>-0.37428641969685311</v>
      </c>
      <c r="N648">
        <f>N644-(O644/O646)</f>
        <v>228.466903612289</v>
      </c>
      <c r="O648">
        <f>(DEGREES(ACOS(((-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*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)-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*(SQRT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-(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^2)))))/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))))/2</f>
        <v>0</v>
      </c>
      <c r="Q648">
        <f t="shared" ref="Q648" si="1727">Q644-(R644/R646)</f>
        <v>5579.2550004659925</v>
      </c>
      <c r="R648">
        <f>(DEGREES(ACOS(((-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*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*(SQRT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-(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^2)))))/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))))/2</f>
        <v>66.994150610651374</v>
      </c>
      <c r="T648">
        <f t="shared" ref="T648" si="1728">(1/(SQRT(2)))*(COS(RADIANS(45)))</f>
        <v>0.5</v>
      </c>
      <c r="U648">
        <f t="shared" ref="U648" si="1729">((1/(SQRT(2)))*(COS(RADIANS(Q648))))*(SIN(RADIANS(45)))</f>
        <v>-0.49995773307753277</v>
      </c>
      <c r="V648">
        <f t="shared" ref="V648" si="1730">((1/(SQRT(2)))*(SIN(RADIANS(Q648))))*(SIN(RADIANS(45)))</f>
        <v>6.5011642014665997E-3</v>
      </c>
      <c r="W648">
        <f t="shared" ref="W648" si="1731">(-((1/(SQRT(2)))*(SIN(RADIANS(45)))))</f>
        <v>-0.49999999999999989</v>
      </c>
      <c r="X648">
        <f t="shared" ref="X648" si="1732">((1/(SQRT(2)))*(COS(RADIANS(Q648))))*(COS(RADIANS(45)))</f>
        <v>-0.49995773307753283</v>
      </c>
      <c r="Y648">
        <f t="shared" ref="Y648" si="1733">(((1/(SQRT(2)))*(SIN(RADIANS(Q648))))*(COS(RADIANS(45))))</f>
        <v>6.5011642014666015E-3</v>
      </c>
      <c r="Z648">
        <f t="shared" ref="Z648" si="1734">(1/(SQRT(2)))*(COS(RADIANS(-45)))</f>
        <v>0.5</v>
      </c>
      <c r="AA648">
        <f t="shared" ref="AA648" si="1735">((1/(SQRT(2)))*(COS(RADIANS(Q648))))*(SIN(RADIANS(-45)))</f>
        <v>0.49995773307753277</v>
      </c>
      <c r="AB648">
        <f t="shared" ref="AB648" si="1736">((1/(SQRT(2)))*(SIN(RADIANS(Q648))))*(SIN(RADIANS(-45)))</f>
        <v>-6.5011642014665997E-3</v>
      </c>
      <c r="AC648">
        <f t="shared" ref="AC648" si="1737">(-((1/(SQRT(2)))*(SIN(RADIANS(-45)))))</f>
        <v>0.49999999999999989</v>
      </c>
      <c r="AD648">
        <f t="shared" ref="AD648" si="1738">((1/(SQRT(2)))*(COS(RADIANS(Q648))))*(COS(RADIANS(-45)))</f>
        <v>-0.49995773307753283</v>
      </c>
      <c r="AE648">
        <f t="shared" ref="AE648" si="1739">(((1/(SQRT(2)))*(SIN(RADIANS(Q648))))*(COS(RADIANS(-45))))</f>
        <v>6.5011642014666015E-3</v>
      </c>
    </row>
    <row r="649" spans="1:31">
      <c r="O649" t="s">
        <v>176</v>
      </c>
      <c r="R649" t="s">
        <v>176</v>
      </c>
    </row>
    <row r="650" spans="1:31">
      <c r="O650" s="21">
        <f>(COS(RADIANS(N648)))*((SIN(RADIANS(45)))*(COS(RADIANS(45))))-(SIN(RADIANS(135)))*(COS(RADIANS((135))))*($A$337*$F$337+$C$337*$D$337)-(2*((SIN(RADIANS(45)))^2))-(SIN(RADIANS(135)))^2*(SIN(RADIANS(N648)))*(($B$337*$E$337))-($C$337*$F$337)+(SIN(RADIANS(N648)))*(-(SIN(RADIANS(45))))*(COS(RADIANS(45)))-(SIN(RADIANS(135)))*(COS(RADIANS(135)))*($A$337*$E$337+$B$337*$D$337)-(SIN(RADIANS(45)))^2-(SIN(RADIANS(135)))^2*(SIN(RADIANS(N648)))*($B$337*$F$337+$C$337*$E$337)+(SIN(RADIANS(45)))^2-((SIN(RADIANS(135)))^2)*((COS(RADIANS(N648)))^2)*($B$337*$F$337+$C$337*$E$337)</f>
        <v>-1.1734735166737884</v>
      </c>
      <c r="R650">
        <f t="shared" ref="R650" si="1740">(COS(RADIANS(Q648)))*((SIN(RADIANS(45)))*(COS(RADIANS(45))))-(SIN(RADIANS(135)))*(COS(RADIANS((135))))*($A$337*$F$337+$C$337*$D$337)-(2*((SIN(RADIANS(45)))^2))-(SIN(RADIANS(135)))^2*(SIN(RADIANS(Q648)))*(($B$337*$E$337))-($C$337*$F$337)+(SIN(RADIANS(Q648)))*(-(SIN(RADIANS(45))))*(COS(RADIANS(45)))-(SIN(RADIANS(135)))*(COS(RADIANS(135)))*($A$337*$E$337+$B$337*$D$337)-(SIN(RADIANS(45)))^2-(SIN(RADIANS(135)))^2*(SIN(RADIANS(Q648)))*($B$337*$F$337+$C$337*$E$337)+(SIN(RADIANS(45)))^2-((SIN(RADIANS(135)))^2)*((COS(RADIANS(Q648)))^2)*($B$337*$F$337+$C$337*$E$337)</f>
        <v>-1.4602123986171927</v>
      </c>
      <c r="AE650" s="21"/>
    </row>
    <row r="651" spans="1:31">
      <c r="A651" s="21"/>
      <c r="Q651" s="21"/>
    </row>
    <row r="652" spans="1:31">
      <c r="A652">
        <f>(1/(SQRT(2)))*(COS(RADIANS(45)))</f>
        <v>0.5</v>
      </c>
      <c r="B652">
        <f>((1/(SQRT(2)))*(COS(RADIANS(N652))))*(SIN(RADIANS(45)))</f>
        <v>-0.3315262825637072</v>
      </c>
      <c r="C652">
        <f t="shared" ref="C652" si="1741">((1/(SQRT(2)))*(SIN(RADIANS(N652))))*(SIN(RADIANS(45)))</f>
        <v>-0.37428641969685306</v>
      </c>
      <c r="D652">
        <f t="shared" ref="D652" si="1742">(-((1/(SQRT(2)))*(SIN(RADIANS(45)))))</f>
        <v>-0.49999999999999989</v>
      </c>
      <c r="E652">
        <f t="shared" ref="E652" si="1743">((1/(SQRT(2)))*(COS(RADIANS(N652))))*(COS(RADIANS(45)))</f>
        <v>-0.33152628256370725</v>
      </c>
      <c r="F652">
        <f t="shared" ref="F652" si="1744">(((1/(SQRT(2)))*(SIN(RADIANS(N652))))*(COS(RADIANS(45))))</f>
        <v>-0.37428641969685311</v>
      </c>
      <c r="G652">
        <f t="shared" ref="G652" si="1745">(1/(SQRT(2)))*(COS(RADIANS(-45)))</f>
        <v>0.5</v>
      </c>
      <c r="H652">
        <f t="shared" ref="H652" si="1746">((1/(SQRT(2)))*(COS(RADIANS(N652))))*(SIN(RADIANS(-45)))</f>
        <v>0.3315262825637072</v>
      </c>
      <c r="I652">
        <f t="shared" ref="I652" si="1747">((1/(SQRT(2)))*(SIN(RADIANS(N652))))*(SIN(RADIANS(-45)))</f>
        <v>0.37428641969685306</v>
      </c>
      <c r="J652">
        <f t="shared" ref="J652" si="1748">(-((1/(SQRT(2)))*(SIN(RADIANS(-45)))))</f>
        <v>0.49999999999999989</v>
      </c>
      <c r="K652">
        <f t="shared" ref="K652" si="1749">((1/(SQRT(2)))*(COS(RADIANS(N652))))*(COS(RADIANS(-45)))</f>
        <v>-0.33152628256370725</v>
      </c>
      <c r="L652">
        <f>(((1/(SQRT(2)))*(SIN(RADIANS(N652))))*(COS(RADIANS(-45))))</f>
        <v>-0.37428641969685311</v>
      </c>
      <c r="N652" s="16">
        <f>N648-(O648/O650)</f>
        <v>228.466903612289</v>
      </c>
      <c r="O652" s="16">
        <f>(DEGREES(ACOS(((-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*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)-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*(SQRT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-(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^2)))))/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))))/2</f>
        <v>0</v>
      </c>
      <c r="Q652" s="16">
        <f t="shared" ref="Q652" si="1750">Q648-(R648/R650)</f>
        <v>5625.1347304793071</v>
      </c>
      <c r="R652" s="16">
        <f>(DEGREES(ACOS(((-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*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*(SQRT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-(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^2)))))/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))))/2</f>
        <v>87.817041493787386</v>
      </c>
      <c r="T652">
        <f t="shared" ref="T652" si="1751">(1/(SQRT(2)))*(COS(RADIANS(45)))</f>
        <v>0.5</v>
      </c>
      <c r="U652">
        <f t="shared" ref="U652" si="1752">((1/(SQRT(2)))*(COS(RADIANS(Q652))))*(SIN(RADIANS(45)))</f>
        <v>-0.35272103644441222</v>
      </c>
      <c r="V652">
        <f t="shared" ref="V652" si="1753">((1/(SQRT(2)))*(SIN(RADIANS(Q652))))*(SIN(RADIANS(45)))</f>
        <v>-0.35438378976694113</v>
      </c>
      <c r="W652">
        <f t="shared" ref="W652" si="1754">(-((1/(SQRT(2)))*(SIN(RADIANS(45)))))</f>
        <v>-0.49999999999999989</v>
      </c>
      <c r="X652">
        <f t="shared" ref="X652" si="1755">((1/(SQRT(2)))*(COS(RADIANS(Q652))))*(COS(RADIANS(45)))</f>
        <v>-0.35272103644441227</v>
      </c>
      <c r="Y652">
        <f t="shared" ref="Y652" si="1756">(((1/(SQRT(2)))*(SIN(RADIANS(Q652))))*(COS(RADIANS(45))))</f>
        <v>-0.35438378976694118</v>
      </c>
      <c r="Z652">
        <f t="shared" ref="Z652" si="1757">(1/(SQRT(2)))*(COS(RADIANS(-45)))</f>
        <v>0.5</v>
      </c>
      <c r="AA652">
        <f t="shared" ref="AA652" si="1758">((1/(SQRT(2)))*(COS(RADIANS(Q652))))*(SIN(RADIANS(-45)))</f>
        <v>0.35272103644441222</v>
      </c>
      <c r="AB652">
        <f t="shared" ref="AB652" si="1759">((1/(SQRT(2)))*(SIN(RADIANS(Q652))))*(SIN(RADIANS(-45)))</f>
        <v>0.35438378976694113</v>
      </c>
      <c r="AC652">
        <f t="shared" ref="AC652" si="1760">(-((1/(SQRT(2)))*(SIN(RADIANS(-45)))))</f>
        <v>0.49999999999999989</v>
      </c>
      <c r="AD652">
        <f t="shared" ref="AD652" si="1761">((1/(SQRT(2)))*(COS(RADIANS(Q652))))*(COS(RADIANS(-45)))</f>
        <v>-0.35272103644441227</v>
      </c>
      <c r="AE652">
        <f t="shared" ref="AE652" si="1762">(((1/(SQRT(2)))*(SIN(RADIANS(Q652))))*(COS(RADIANS(-45))))</f>
        <v>-0.35438378976694118</v>
      </c>
    </row>
    <row r="653" spans="1:31">
      <c r="O653" t="s">
        <v>176</v>
      </c>
      <c r="R653" t="s">
        <v>176</v>
      </c>
    </row>
    <row r="654" spans="1:31">
      <c r="O654" s="21">
        <f>(COS(RADIANS(N652)))*((SIN(RADIANS(45)))*(COS(RADIANS(45))))-(SIN(RADIANS(135)))*(COS(RADIANS((135))))*($A$337*$F$337+$C$337*$D$337)-(2*((SIN(RADIANS(45)))^2))-(SIN(RADIANS(135)))^2*(SIN(RADIANS(N652)))*(($B$337*$E$337))-($C$337*$F$337)+(SIN(RADIANS(N652)))*(-(SIN(RADIANS(45))))*(COS(RADIANS(45)))-(SIN(RADIANS(135)))*(COS(RADIANS(135)))*($A$337*$E$337+$B$337*$D$337)-(SIN(RADIANS(45)))^2-(SIN(RADIANS(135)))^2*(SIN(RADIANS(N652)))*($B$337*$F$337+$C$337*$E$337)+(SIN(RADIANS(45)))^2-((SIN(RADIANS(135)))^2)*((COS(RADIANS(N652)))^2)*($B$337*$F$337+$C$337*$E$337)</f>
        <v>-1.1734735166737884</v>
      </c>
      <c r="R654">
        <f t="shared" ref="R654" si="1763">(COS(RADIANS(Q652)))*((SIN(RADIANS(45)))*(COS(RADIANS(45))))-(SIN(RADIANS(135)))*(COS(RADIANS((135))))*($A$337*$F$337+$C$337*$D$337)-(2*((SIN(RADIANS(45)))^2))-(SIN(RADIANS(135)))^2*(SIN(RADIANS(Q652)))*(($B$337*$E$337))-($C$337*$F$337)+(SIN(RADIANS(Q652)))*(-(SIN(RADIANS(45))))*(COS(RADIANS(45)))-(SIN(RADIANS(135)))*(COS(RADIANS(135)))*($A$337*$E$337+$B$337*$D$337)-(SIN(RADIANS(45)))^2-(SIN(RADIANS(135)))^2*(SIN(RADIANS(Q652)))*($B$337*$F$337+$C$337*$E$337)+(SIN(RADIANS(45)))^2-((SIN(RADIANS(135)))^2)*((COS(RADIANS(Q652)))^2)*($B$337*$F$337+$C$337*$E$337)</f>
        <v>-1.1962180826744828</v>
      </c>
      <c r="AE654" s="21"/>
    </row>
    <row r="655" spans="1:31">
      <c r="A655" s="21"/>
      <c r="Q655" s="21"/>
    </row>
    <row r="656" spans="1:31">
      <c r="A656">
        <f>(1/(SQRT(2)))*(COS(RADIANS(45)))</f>
        <v>0.5</v>
      </c>
      <c r="B656">
        <f>((1/(SQRT(2)))*(COS(RADIANS(N656))))*(SIN(RADIANS(45)))</f>
        <v>-0.3315262825637072</v>
      </c>
      <c r="C656">
        <f t="shared" ref="C656" si="1764">((1/(SQRT(2)))*(SIN(RADIANS(N656))))*(SIN(RADIANS(45)))</f>
        <v>-0.37428641969685306</v>
      </c>
      <c r="D656">
        <f t="shared" ref="D656" si="1765">(-((1/(SQRT(2)))*(SIN(RADIANS(45)))))</f>
        <v>-0.49999999999999989</v>
      </c>
      <c r="E656">
        <f t="shared" ref="E656" si="1766">((1/(SQRT(2)))*(COS(RADIANS(N656))))*(COS(RADIANS(45)))</f>
        <v>-0.33152628256370725</v>
      </c>
      <c r="F656">
        <f t="shared" ref="F656" si="1767">(((1/(SQRT(2)))*(SIN(RADIANS(N656))))*(COS(RADIANS(45))))</f>
        <v>-0.37428641969685311</v>
      </c>
      <c r="G656">
        <f t="shared" ref="G656" si="1768">(1/(SQRT(2)))*(COS(RADIANS(-45)))</f>
        <v>0.5</v>
      </c>
      <c r="H656">
        <f t="shared" ref="H656" si="1769">((1/(SQRT(2)))*(COS(RADIANS(N656))))*(SIN(RADIANS(-45)))</f>
        <v>0.3315262825637072</v>
      </c>
      <c r="I656">
        <f t="shared" ref="I656" si="1770">((1/(SQRT(2)))*(SIN(RADIANS(N656))))*(SIN(RADIANS(-45)))</f>
        <v>0.37428641969685306</v>
      </c>
      <c r="J656">
        <f t="shared" ref="J656" si="1771">(-((1/(SQRT(2)))*(SIN(RADIANS(-45)))))</f>
        <v>0.49999999999999989</v>
      </c>
      <c r="K656">
        <f t="shared" ref="K656" si="1772">((1/(SQRT(2)))*(COS(RADIANS(N656))))*(COS(RADIANS(-45)))</f>
        <v>-0.33152628256370725</v>
      </c>
      <c r="L656">
        <f>(((1/(SQRT(2)))*(SIN(RADIANS(N656))))*(COS(RADIANS(-45))))</f>
        <v>-0.37428641969685311</v>
      </c>
      <c r="N656">
        <f>N652-(O652/O654)</f>
        <v>228.466903612289</v>
      </c>
      <c r="O656">
        <f>(DEGREES(ACOS(((-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*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)-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*(SQRT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-(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^2)))))/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))))/2</f>
        <v>0</v>
      </c>
      <c r="Q656">
        <f t="shared" ref="Q656" si="1773">Q652-(R652/R654)</f>
        <v>5698.5469642230473</v>
      </c>
      <c r="R656">
        <f>(DEGREES(ACOS(((-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*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*(SQRT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-(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^2)))))/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))))/2</f>
        <v>53.6308184008872</v>
      </c>
      <c r="T656">
        <f t="shared" ref="T656" si="1774">(1/(SQRT(2)))*(COS(RADIANS(45)))</f>
        <v>0.5</v>
      </c>
      <c r="U656">
        <f t="shared" ref="U656" si="1775">((1/(SQRT(2)))*(COS(RADIANS(Q656))))*(SIN(RADIANS(45)))</f>
        <v>0.23893947448892047</v>
      </c>
      <c r="V656">
        <f t="shared" ref="V656" si="1776">((1/(SQRT(2)))*(SIN(RADIANS(Q656))))*(SIN(RADIANS(45)))</f>
        <v>-0.43921284991557163</v>
      </c>
      <c r="W656">
        <f t="shared" ref="W656" si="1777">(-((1/(SQRT(2)))*(SIN(RADIANS(45)))))</f>
        <v>-0.49999999999999989</v>
      </c>
      <c r="X656">
        <f t="shared" ref="X656" si="1778">((1/(SQRT(2)))*(COS(RADIANS(Q656))))*(COS(RADIANS(45)))</f>
        <v>0.2389394744889205</v>
      </c>
      <c r="Y656">
        <f t="shared" ref="Y656" si="1779">(((1/(SQRT(2)))*(SIN(RADIANS(Q656))))*(COS(RADIANS(45))))</f>
        <v>-0.43921284991557175</v>
      </c>
      <c r="Z656">
        <f t="shared" ref="Z656" si="1780">(1/(SQRT(2)))*(COS(RADIANS(-45)))</f>
        <v>0.5</v>
      </c>
      <c r="AA656">
        <f t="shared" ref="AA656" si="1781">((1/(SQRT(2)))*(COS(RADIANS(Q656))))*(SIN(RADIANS(-45)))</f>
        <v>-0.23893947448892047</v>
      </c>
      <c r="AB656">
        <f t="shared" ref="AB656" si="1782">((1/(SQRT(2)))*(SIN(RADIANS(Q656))))*(SIN(RADIANS(-45)))</f>
        <v>0.43921284991557163</v>
      </c>
      <c r="AC656">
        <f t="shared" ref="AC656" si="1783">(-((1/(SQRT(2)))*(SIN(RADIANS(-45)))))</f>
        <v>0.49999999999999989</v>
      </c>
      <c r="AD656">
        <f t="shared" ref="AD656" si="1784">((1/(SQRT(2)))*(COS(RADIANS(Q656))))*(COS(RADIANS(-45)))</f>
        <v>0.2389394744889205</v>
      </c>
      <c r="AE656">
        <f t="shared" ref="AE656" si="1785">(((1/(SQRT(2)))*(SIN(RADIANS(Q656))))*(COS(RADIANS(-45))))</f>
        <v>-0.43921284991557175</v>
      </c>
    </row>
    <row r="657" spans="1:31">
      <c r="O657" t="s">
        <v>176</v>
      </c>
      <c r="R657" t="s">
        <v>176</v>
      </c>
    </row>
    <row r="658" spans="1:31">
      <c r="O658" s="21">
        <f>(COS(RADIANS(N656)))*((SIN(RADIANS(45)))*(COS(RADIANS(45))))-(SIN(RADIANS(135)))*(COS(RADIANS((135))))*($A$337*$F$337+$C$337*$D$337)-(2*((SIN(RADIANS(45)))^2))-(SIN(RADIANS(135)))^2*(SIN(RADIANS(N656)))*(($B$337*$E$337))-($C$337*$F$337)+(SIN(RADIANS(N656)))*(-(SIN(RADIANS(45))))*(COS(RADIANS(45)))-(SIN(RADIANS(135)))*(COS(RADIANS(135)))*($A$337*$E$337+$B$337*$D$337)-(SIN(RADIANS(45)))^2-(SIN(RADIANS(135)))^2*(SIN(RADIANS(N656)))*($B$337*$F$337+$C$337*$E$337)+(SIN(RADIANS(45)))^2-((SIN(RADIANS(135)))^2)*((COS(RADIANS(N656)))^2)*($B$337*$F$337+$C$337*$E$337)</f>
        <v>-1.1734735166737884</v>
      </c>
      <c r="R658">
        <f t="shared" ref="R658" si="1786">(COS(RADIANS(Q656)))*((SIN(RADIANS(45)))*(COS(RADIANS(45))))-(SIN(RADIANS(135)))*(COS(RADIANS((135))))*($A$337*$F$337+$C$337*$D$337)-(2*((SIN(RADIANS(45)))^2))-(SIN(RADIANS(135)))^2*(SIN(RADIANS(Q656)))*(($B$337*$E$337))-($C$337*$F$337)+(SIN(RADIANS(Q656)))*(-(SIN(RADIANS(45))))*(COS(RADIANS(45)))-(SIN(RADIANS(135)))*(COS(RADIANS(135)))*($A$337*$E$337+$B$337*$D$337)-(SIN(RADIANS(45)))^2-(SIN(RADIANS(135)))^2*(SIN(RADIANS(Q656)))*($B$337*$F$337+$C$337*$E$337)+(SIN(RADIANS(45)))^2-((SIN(RADIANS(135)))^2)*((COS(RADIANS(Q656)))^2)*($B$337*$F$337+$C$337*$E$337)</f>
        <v>-0.60150516680975108</v>
      </c>
      <c r="AE658" s="21"/>
    </row>
    <row r="659" spans="1:31">
      <c r="A659" s="21"/>
      <c r="Q659" s="21"/>
    </row>
    <row r="660" spans="1:31">
      <c r="A660">
        <f>(1/(SQRT(2)))*(COS(RADIANS(45)))</f>
        <v>0.5</v>
      </c>
      <c r="B660">
        <f>((1/(SQRT(2)))*(COS(RADIANS(N660))))*(SIN(RADIANS(45)))</f>
        <v>-0.3315262825637072</v>
      </c>
      <c r="C660">
        <f t="shared" ref="C660" si="1787">((1/(SQRT(2)))*(SIN(RADIANS(N660))))*(SIN(RADIANS(45)))</f>
        <v>-0.37428641969685306</v>
      </c>
      <c r="D660">
        <f t="shared" ref="D660" si="1788">(-((1/(SQRT(2)))*(SIN(RADIANS(45)))))</f>
        <v>-0.49999999999999989</v>
      </c>
      <c r="E660">
        <f t="shared" ref="E660" si="1789">((1/(SQRT(2)))*(COS(RADIANS(N660))))*(COS(RADIANS(45)))</f>
        <v>-0.33152628256370725</v>
      </c>
      <c r="F660">
        <f t="shared" ref="F660" si="1790">(((1/(SQRT(2)))*(SIN(RADIANS(N660))))*(COS(RADIANS(45))))</f>
        <v>-0.37428641969685311</v>
      </c>
      <c r="G660">
        <f t="shared" ref="G660" si="1791">(1/(SQRT(2)))*(COS(RADIANS(-45)))</f>
        <v>0.5</v>
      </c>
      <c r="H660">
        <f t="shared" ref="H660" si="1792">((1/(SQRT(2)))*(COS(RADIANS(N660))))*(SIN(RADIANS(-45)))</f>
        <v>0.3315262825637072</v>
      </c>
      <c r="I660">
        <f t="shared" ref="I660" si="1793">((1/(SQRT(2)))*(SIN(RADIANS(N660))))*(SIN(RADIANS(-45)))</f>
        <v>0.37428641969685306</v>
      </c>
      <c r="J660">
        <f t="shared" ref="J660" si="1794">(-((1/(SQRT(2)))*(SIN(RADIANS(-45)))))</f>
        <v>0.49999999999999989</v>
      </c>
      <c r="K660">
        <f t="shared" ref="K660" si="1795">((1/(SQRT(2)))*(COS(RADIANS(N660))))*(COS(RADIANS(-45)))</f>
        <v>-0.33152628256370725</v>
      </c>
      <c r="L660">
        <f>(((1/(SQRT(2)))*(SIN(RADIANS(N660))))*(COS(RADIANS(-45))))</f>
        <v>-0.37428641969685311</v>
      </c>
      <c r="N660">
        <f>N656-(O656/O658)</f>
        <v>228.466903612289</v>
      </c>
      <c r="O660">
        <f>(DEGREES(ACOS(((-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*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)-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*(SQRT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-(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^2)))))/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))))/2</f>
        <v>0</v>
      </c>
      <c r="Q660">
        <f>Q656-(R656/R658)</f>
        <v>5787.7079911936598</v>
      </c>
      <c r="R660">
        <f>(DEGREES(ACOS(((-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*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*(SQRT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-(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^2)))))/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))))/2</f>
        <v>78.398464739028938</v>
      </c>
      <c r="T660">
        <f>(1/(SQRT(2)))*(COS(RADIANS(45)))</f>
        <v>0.5</v>
      </c>
      <c r="U660">
        <f>((1/(SQRT(2)))*(COS(RADIANS(Q660))))*(SIN(RADIANS(45)))</f>
        <v>0.44266439219773551</v>
      </c>
      <c r="V660">
        <f>((1/(SQRT(2)))*(SIN(RADIANS(Q660))))*(SIN(RADIANS(45)))</f>
        <v>0.23248276469495399</v>
      </c>
      <c r="W660">
        <f>(-((1/(SQRT(2)))*(SIN(RADIANS(45)))))</f>
        <v>-0.49999999999999989</v>
      </c>
      <c r="X660">
        <f>((1/(SQRT(2)))*(COS(RADIANS(Q660))))*(COS(RADIANS(45)))</f>
        <v>0.44266439219773557</v>
      </c>
      <c r="Y660">
        <f>(((1/(SQRT(2)))*(SIN(RADIANS(Q660))))*(COS(RADIANS(45))))</f>
        <v>0.23248276469495402</v>
      </c>
      <c r="Z660">
        <f t="shared" ref="Z660" si="1796">(1/(SQRT(2)))*(COS(RADIANS(-45)))</f>
        <v>0.5</v>
      </c>
      <c r="AA660">
        <f>((1/(SQRT(2)))*(COS(RADIANS(Q660))))*(SIN(RADIANS(-45)))</f>
        <v>-0.44266439219773551</v>
      </c>
      <c r="AB660">
        <f>((1/(SQRT(2)))*(SIN(RADIANS(Q660))))*(SIN(RADIANS(-45)))</f>
        <v>-0.23248276469495399</v>
      </c>
      <c r="AC660">
        <f>(-((1/(SQRT(2)))*(SIN(RADIANS(-45)))))</f>
        <v>0.49999999999999989</v>
      </c>
      <c r="AD660">
        <f>((1/(SQRT(2)))*(COS(RADIANS(Q660))))*(COS(RADIANS(-45)))</f>
        <v>0.44266439219773557</v>
      </c>
      <c r="AE660">
        <f>(((1/(SQRT(2)))*(SIN(RADIANS(Q660))))*(COS(RADIANS(-45))))</f>
        <v>0.23248276469495402</v>
      </c>
    </row>
    <row r="661" spans="1:31">
      <c r="O661" t="s">
        <v>176</v>
      </c>
      <c r="R661" t="s">
        <v>176</v>
      </c>
    </row>
    <row r="662" spans="1:31">
      <c r="O662" s="21">
        <f>(COS(RADIANS(N660)))*((SIN(RADIANS(45)))*(COS(RADIANS(45))))-(SIN(RADIANS(135)))*(COS(RADIANS((135))))*($A$337*$F$337+$C$337*$D$337)-(2*((SIN(RADIANS(45)))^2))-(SIN(RADIANS(135)))^2*(SIN(RADIANS(N660)))*(($B$337*$E$337))-($C$337*$F$337)+(SIN(RADIANS(N660)))*(-(SIN(RADIANS(45))))*(COS(RADIANS(45)))-(SIN(RADIANS(135)))*(COS(RADIANS(135)))*($A$337*$E$337+$B$337*$D$337)-(SIN(RADIANS(45)))^2-(SIN(RADIANS(135)))^2*(SIN(RADIANS(N660)))*($B$337*$F$337+$C$337*$E$337)+(SIN(RADIANS(45)))^2-((SIN(RADIANS(135)))^2)*((COS(RADIANS(N660)))^2)*($B$337*$F$337+$C$337*$E$337)</f>
        <v>-1.1734735166737884</v>
      </c>
      <c r="R662">
        <f>(COS(RADIANS(Q660)))*((SIN(RADIANS(45)))*(COS(RADIANS(45))))-(SIN(RADIANS(135)))*(COS(RADIANS((135))))*($A$337*$F$337+$C$337*$D$337)-(2*((SIN(RADIANS(45)))^2))-(SIN(RADIANS(135)))^2*(SIN(RADIANS(Q660)))*(($B$337*$E$337))-($C$337*$F$337)+(SIN(RADIANS(Q660)))*(-(SIN(RADIANS(45))))*(COS(RADIANS(45)))-(SIN(RADIANS(135)))*(COS(RADIANS(135)))*($A$337*$E$337+$B$337*$D$337)-(SIN(RADIANS(45)))^2-(SIN(RADIANS(135)))^2*(SIN(RADIANS(Q660)))*($B$337*$F$337+$C$337*$E$337)+(SIN(RADIANS(45)))^2-((SIN(RADIANS(135)))^2)*((COS(RADIANS(Q660)))^2)*($B$337*$F$337+$C$337*$E$337)</f>
        <v>-0.67626169802836522</v>
      </c>
      <c r="AE662" s="21"/>
    </row>
    <row r="663" spans="1:31">
      <c r="A663" s="21"/>
      <c r="Q663" s="21"/>
    </row>
    <row r="664" spans="1:31">
      <c r="A664">
        <f>(1/(SQRT(2)))*(COS(RADIANS(45)))</f>
        <v>0.5</v>
      </c>
      <c r="B664">
        <f>((1/(SQRT(2)))*(COS(RADIANS(N664))))*(SIN(RADIANS(45)))</f>
        <v>-0.3315262825637072</v>
      </c>
      <c r="C664">
        <f t="shared" ref="C664" si="1797">((1/(SQRT(2)))*(SIN(RADIANS(N664))))*(SIN(RADIANS(45)))</f>
        <v>-0.37428641969685306</v>
      </c>
      <c r="D664">
        <f t="shared" ref="D664" si="1798">(-((1/(SQRT(2)))*(SIN(RADIANS(45)))))</f>
        <v>-0.49999999999999989</v>
      </c>
      <c r="E664">
        <f t="shared" ref="E664" si="1799">((1/(SQRT(2)))*(COS(RADIANS(N664))))*(COS(RADIANS(45)))</f>
        <v>-0.33152628256370725</v>
      </c>
      <c r="F664">
        <f t="shared" ref="F664" si="1800">(((1/(SQRT(2)))*(SIN(RADIANS(N664))))*(COS(RADIANS(45))))</f>
        <v>-0.37428641969685311</v>
      </c>
      <c r="G664">
        <f t="shared" ref="G664" si="1801">(1/(SQRT(2)))*(COS(RADIANS(-45)))</f>
        <v>0.5</v>
      </c>
      <c r="H664">
        <f t="shared" ref="H664" si="1802">((1/(SQRT(2)))*(COS(RADIANS(N664))))*(SIN(RADIANS(-45)))</f>
        <v>0.3315262825637072</v>
      </c>
      <c r="I664">
        <f t="shared" ref="I664" si="1803">((1/(SQRT(2)))*(SIN(RADIANS(N664))))*(SIN(RADIANS(-45)))</f>
        <v>0.37428641969685306</v>
      </c>
      <c r="J664">
        <f t="shared" ref="J664" si="1804">(-((1/(SQRT(2)))*(SIN(RADIANS(-45)))))</f>
        <v>0.49999999999999989</v>
      </c>
      <c r="K664">
        <f t="shared" ref="K664" si="1805">((1/(SQRT(2)))*(COS(RADIANS(N664))))*(COS(RADIANS(-45)))</f>
        <v>-0.33152628256370725</v>
      </c>
      <c r="L664">
        <f>(((1/(SQRT(2)))*(SIN(RADIANS(N664))))*(COS(RADIANS(-45))))</f>
        <v>-0.37428641969685311</v>
      </c>
      <c r="N664">
        <f>N660-(O660/O662)</f>
        <v>228.466903612289</v>
      </c>
      <c r="O664">
        <f>(DEGREES(ACOS(((-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*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)-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*(SQRT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-(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^2)))))/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))))/2</f>
        <v>0</v>
      </c>
      <c r="Q664">
        <f>Q660-(R660/R662)</f>
        <v>5903.6371721122287</v>
      </c>
      <c r="R664">
        <f>(DEGREES(ACOS(((-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*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*(SQRT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-(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^2)))))/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))))/2</f>
        <v>56.374386200771568</v>
      </c>
      <c r="T664">
        <f>(1/(SQRT(2)))*(COS(RADIANS(45)))</f>
        <v>0.5</v>
      </c>
      <c r="U664">
        <f>((1/(SQRT(2)))*(COS(RADIANS(Q664))))*(SIN(RADIANS(45)))</f>
        <v>-0.40263931185860735</v>
      </c>
      <c r="V664">
        <f>((1/(SQRT(2)))*(SIN(RADIANS(Q664))))*(SIN(RADIANS(45)))</f>
        <v>0.2964482830883442</v>
      </c>
      <c r="W664">
        <f>(-((1/(SQRT(2)))*(SIN(RADIANS(45)))))</f>
        <v>-0.49999999999999989</v>
      </c>
      <c r="X664">
        <f>((1/(SQRT(2)))*(COS(RADIANS(Q664))))*(COS(RADIANS(45)))</f>
        <v>-0.40263931185860741</v>
      </c>
      <c r="Y664">
        <f>(((1/(SQRT(2)))*(SIN(RADIANS(Q664))))*(COS(RADIANS(45))))</f>
        <v>0.29644828308834426</v>
      </c>
      <c r="Z664">
        <f t="shared" ref="Z664" si="1806">(1/(SQRT(2)))*(COS(RADIANS(-45)))</f>
        <v>0.5</v>
      </c>
      <c r="AA664">
        <f>((1/(SQRT(2)))*(COS(RADIANS(Q664))))*(SIN(RADIANS(-45)))</f>
        <v>0.40263931185860735</v>
      </c>
      <c r="AB664">
        <f>((1/(SQRT(2)))*(SIN(RADIANS(Q664))))*(SIN(RADIANS(-45)))</f>
        <v>-0.2964482830883442</v>
      </c>
      <c r="AC664">
        <f>(-((1/(SQRT(2)))*(SIN(RADIANS(-45)))))</f>
        <v>0.49999999999999989</v>
      </c>
      <c r="AD664">
        <f>((1/(SQRT(2)))*(COS(RADIANS(Q664))))*(COS(RADIANS(-45)))</f>
        <v>-0.40263931185860741</v>
      </c>
      <c r="AE664">
        <f>(((1/(SQRT(2)))*(SIN(RADIANS(Q664))))*(COS(RADIANS(-45))))</f>
        <v>0.29644828308834426</v>
      </c>
    </row>
    <row r="665" spans="1:31">
      <c r="O665" t="s">
        <v>176</v>
      </c>
      <c r="R665" t="s">
        <v>176</v>
      </c>
    </row>
    <row r="666" spans="1:31">
      <c r="O666" s="21">
        <f>(COS(RADIANS(N664)))*((SIN(RADIANS(45)))*(COS(RADIANS(45))))-(SIN(RADIANS(135)))*(COS(RADIANS((135))))*($A$337*$F$337+$C$337*$D$337)-(2*((SIN(RADIANS(45)))^2))-(SIN(RADIANS(135)))^2*(SIN(RADIANS(N664)))*(($B$337*$E$337))-($C$337*$F$337)+(SIN(RADIANS(N664)))*(-(SIN(RADIANS(45))))*(COS(RADIANS(45)))-(SIN(RADIANS(135)))*(COS(RADIANS(135)))*($A$337*$E$337+$B$337*$D$337)-(SIN(RADIANS(45)))^2-(SIN(RADIANS(135)))^2*(SIN(RADIANS(N664)))*($B$337*$F$337+$C$337*$E$337)+(SIN(RADIANS(45)))^2-((SIN(RADIANS(135)))^2)*((COS(RADIANS(N664)))^2)*($B$337*$F$337+$C$337*$E$337)</f>
        <v>-1.1734735166737884</v>
      </c>
      <c r="R666">
        <f>(COS(RADIANS(Q664)))*((SIN(RADIANS(45)))*(COS(RADIANS(45))))-(SIN(RADIANS(135)))*(COS(RADIANS((135))))*($A$337*$F$337+$C$337*$D$337)-(2*((SIN(RADIANS(45)))^2))-(SIN(RADIANS(135)))^2*(SIN(RADIANS(Q664)))*(($B$337*$E$337))-($C$337*$F$337)+(SIN(RADIANS(Q664)))*(-(SIN(RADIANS(45))))*(COS(RADIANS(45)))-(SIN(RADIANS(135)))*(COS(RADIANS(135)))*($A$337*$E$337+$B$337*$D$337)-(SIN(RADIANS(45)))^2-(SIN(RADIANS(135)))^2*(SIN(RADIANS(Q664)))*($B$337*$F$337+$C$337*$E$337)+(SIN(RADIANS(45)))^2-((SIN(RADIANS(135)))^2)*((COS(RADIANS(Q664)))^2)*($B$337*$F$337+$C$337*$E$337)</f>
        <v>-1.5784435346709131</v>
      </c>
      <c r="AE666" s="21"/>
    </row>
    <row r="667" spans="1:31">
      <c r="A667" s="21"/>
      <c r="Q667" s="21"/>
    </row>
    <row r="668" spans="1:31">
      <c r="A668">
        <f>(1/(SQRT(2)))*(COS(RADIANS(45)))</f>
        <v>0.5</v>
      </c>
      <c r="B668">
        <f>((1/(SQRT(2)))*(COS(RADIANS(N668))))*(SIN(RADIANS(45)))</f>
        <v>-0.3315262825637072</v>
      </c>
      <c r="C668">
        <f t="shared" ref="C668" si="1807">((1/(SQRT(2)))*(SIN(RADIANS(N668))))*(SIN(RADIANS(45)))</f>
        <v>-0.37428641969685306</v>
      </c>
      <c r="D668">
        <f t="shared" ref="D668" si="1808">(-((1/(SQRT(2)))*(SIN(RADIANS(45)))))</f>
        <v>-0.49999999999999989</v>
      </c>
      <c r="E668">
        <f t="shared" ref="E668" si="1809">((1/(SQRT(2)))*(COS(RADIANS(N668))))*(COS(RADIANS(45)))</f>
        <v>-0.33152628256370725</v>
      </c>
      <c r="F668">
        <f t="shared" ref="F668" si="1810">(((1/(SQRT(2)))*(SIN(RADIANS(N668))))*(COS(RADIANS(45))))</f>
        <v>-0.37428641969685311</v>
      </c>
      <c r="G668">
        <f t="shared" ref="G668" si="1811">(1/(SQRT(2)))*(COS(RADIANS(-45)))</f>
        <v>0.5</v>
      </c>
      <c r="H668">
        <f t="shared" ref="H668" si="1812">((1/(SQRT(2)))*(COS(RADIANS(N668))))*(SIN(RADIANS(-45)))</f>
        <v>0.3315262825637072</v>
      </c>
      <c r="I668">
        <f t="shared" ref="I668" si="1813">((1/(SQRT(2)))*(SIN(RADIANS(N668))))*(SIN(RADIANS(-45)))</f>
        <v>0.37428641969685306</v>
      </c>
      <c r="J668">
        <f t="shared" ref="J668" si="1814">(-((1/(SQRT(2)))*(SIN(RADIANS(-45)))))</f>
        <v>0.49999999999999989</v>
      </c>
      <c r="K668">
        <f t="shared" ref="K668" si="1815">((1/(SQRT(2)))*(COS(RADIANS(N668))))*(COS(RADIANS(-45)))</f>
        <v>-0.33152628256370725</v>
      </c>
      <c r="L668">
        <f>(((1/(SQRT(2)))*(SIN(RADIANS(N668))))*(COS(RADIANS(-45))))</f>
        <v>-0.37428641969685311</v>
      </c>
      <c r="N668">
        <f>N664-(O664/O666)</f>
        <v>228.466903612289</v>
      </c>
      <c r="O668">
        <f>(DEGREES(ACOS(((-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*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)-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*(SQRT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-(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^2)))))/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))))/2</f>
        <v>0</v>
      </c>
      <c r="Q668">
        <f t="shared" ref="Q668" si="1816">Q664-(R664/R666)</f>
        <v>5939.3523465625613</v>
      </c>
      <c r="R668">
        <f>(DEGREES(ACOS(((-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*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*(SQRT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-(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^2)))))/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))))/2</f>
        <v>67.028971002164937</v>
      </c>
      <c r="T668">
        <f t="shared" ref="T668" si="1817">(1/(SQRT(2)))*(COS(RADIANS(45)))</f>
        <v>0.5</v>
      </c>
      <c r="U668">
        <f t="shared" ref="U668" si="1818">((1/(SQRT(2)))*(COS(RADIANS(Q668))))*(SIN(RADIANS(45)))</f>
        <v>-0.49996805701707142</v>
      </c>
      <c r="V668">
        <f t="shared" ref="V668" si="1819">((1/(SQRT(2)))*(SIN(RADIANS(Q668))))*(SIN(RADIANS(45)))</f>
        <v>5.6517220892670673E-3</v>
      </c>
      <c r="W668">
        <f t="shared" ref="W668" si="1820">(-((1/(SQRT(2)))*(SIN(RADIANS(45)))))</f>
        <v>-0.49999999999999989</v>
      </c>
      <c r="X668">
        <f t="shared" ref="X668" si="1821">((1/(SQRT(2)))*(COS(RADIANS(Q668))))*(COS(RADIANS(45)))</f>
        <v>-0.49996805701707153</v>
      </c>
      <c r="Y668">
        <f t="shared" ref="Y668" si="1822">(((1/(SQRT(2)))*(SIN(RADIANS(Q668))))*(COS(RADIANS(45))))</f>
        <v>5.6517220892670682E-3</v>
      </c>
      <c r="Z668">
        <f t="shared" ref="Z668" si="1823">(1/(SQRT(2)))*(COS(RADIANS(-45)))</f>
        <v>0.5</v>
      </c>
      <c r="AA668">
        <f t="shared" ref="AA668" si="1824">((1/(SQRT(2)))*(COS(RADIANS(Q668))))*(SIN(RADIANS(-45)))</f>
        <v>0.49996805701707142</v>
      </c>
      <c r="AB668">
        <f t="shared" ref="AB668" si="1825">((1/(SQRT(2)))*(SIN(RADIANS(Q668))))*(SIN(RADIANS(-45)))</f>
        <v>-5.6517220892670673E-3</v>
      </c>
      <c r="AC668">
        <f t="shared" ref="AC668" si="1826">(-((1/(SQRT(2)))*(SIN(RADIANS(-45)))))</f>
        <v>0.49999999999999989</v>
      </c>
      <c r="AD668">
        <f t="shared" ref="AD668" si="1827">((1/(SQRT(2)))*(COS(RADIANS(Q668))))*(COS(RADIANS(-45)))</f>
        <v>-0.49996805701707153</v>
      </c>
      <c r="AE668">
        <f t="shared" ref="AE668" si="1828">(((1/(SQRT(2)))*(SIN(RADIANS(Q668))))*(COS(RADIANS(-45))))</f>
        <v>5.6517220892670682E-3</v>
      </c>
    </row>
    <row r="669" spans="1:31">
      <c r="O669" t="s">
        <v>176</v>
      </c>
      <c r="R669" t="s">
        <v>176</v>
      </c>
    </row>
    <row r="670" spans="1:31">
      <c r="O670" s="21">
        <f>(COS(RADIANS(N668)))*((SIN(RADIANS(45)))*(COS(RADIANS(45))))-(SIN(RADIANS(135)))*(COS(RADIANS((135))))*($A$337*$F$337+$C$337*$D$337)-(2*((SIN(RADIANS(45)))^2))-(SIN(RADIANS(135)))^2*(SIN(RADIANS(N668)))*(($B$337*$E$337))-($C$337*$F$337)+(SIN(RADIANS(N668)))*(-(SIN(RADIANS(45))))*(COS(RADIANS(45)))-(SIN(RADIANS(135)))*(COS(RADIANS(135)))*($A$337*$E$337+$B$337*$D$337)-(SIN(RADIANS(45)))^2-(SIN(RADIANS(135)))^2*(SIN(RADIANS(N668)))*($B$337*$F$337+$C$337*$E$337)+(SIN(RADIANS(45)))^2-((SIN(RADIANS(135)))^2)*((COS(RADIANS(N668)))^2)*($B$337*$F$337+$C$337*$E$337)</f>
        <v>-1.1734735166737884</v>
      </c>
      <c r="R670">
        <f t="shared" ref="R670" si="1829">(COS(RADIANS(Q668)))*((SIN(RADIANS(45)))*(COS(RADIANS(45))))-(SIN(RADIANS(135)))*(COS(RADIANS((135))))*($A$337*$F$337+$C$337*$D$337)-(2*((SIN(RADIANS(45)))^2))-(SIN(RADIANS(135)))^2*(SIN(RADIANS(Q668)))*(($B$337*$E$337))-($C$337*$F$337)+(SIN(RADIANS(Q668)))*(-(SIN(RADIANS(45))))*(COS(RADIANS(45)))-(SIN(RADIANS(135)))*(COS(RADIANS(135)))*($A$337*$E$337+$B$337*$D$337)-(SIN(RADIANS(45)))^2-(SIN(RADIANS(135)))^2*(SIN(RADIANS(Q668)))*($B$337*$F$337+$C$337*$E$337)+(SIN(RADIANS(45)))^2-((SIN(RADIANS(135)))^2)*((COS(RADIANS(Q668)))^2)*($B$337*$F$337+$C$337*$E$337)</f>
        <v>-1.459750598299576</v>
      </c>
      <c r="AE670" s="21"/>
    </row>
    <row r="671" spans="1:31">
      <c r="A671" s="21"/>
      <c r="Q671" s="21"/>
    </row>
    <row r="672" spans="1:31">
      <c r="A672">
        <f>(1/(SQRT(2)))*(COS(RADIANS(45)))</f>
        <v>0.5</v>
      </c>
      <c r="B672">
        <f>((1/(SQRT(2)))*(COS(RADIANS(N672))))*(SIN(RADIANS(45)))</f>
        <v>-0.3315262825637072</v>
      </c>
      <c r="C672">
        <f t="shared" ref="C672" si="1830">((1/(SQRT(2)))*(SIN(RADIANS(N672))))*(SIN(RADIANS(45)))</f>
        <v>-0.37428641969685306</v>
      </c>
      <c r="D672">
        <f t="shared" ref="D672" si="1831">(-((1/(SQRT(2)))*(SIN(RADIANS(45)))))</f>
        <v>-0.49999999999999989</v>
      </c>
      <c r="E672">
        <f t="shared" ref="E672" si="1832">((1/(SQRT(2)))*(COS(RADIANS(N672))))*(COS(RADIANS(45)))</f>
        <v>-0.33152628256370725</v>
      </c>
      <c r="F672">
        <f t="shared" ref="F672" si="1833">(((1/(SQRT(2)))*(SIN(RADIANS(N672))))*(COS(RADIANS(45))))</f>
        <v>-0.37428641969685311</v>
      </c>
      <c r="G672">
        <f t="shared" ref="G672" si="1834">(1/(SQRT(2)))*(COS(RADIANS(-45)))</f>
        <v>0.5</v>
      </c>
      <c r="H672">
        <f t="shared" ref="H672" si="1835">((1/(SQRT(2)))*(COS(RADIANS(N672))))*(SIN(RADIANS(-45)))</f>
        <v>0.3315262825637072</v>
      </c>
      <c r="I672">
        <f t="shared" ref="I672" si="1836">((1/(SQRT(2)))*(SIN(RADIANS(N672))))*(SIN(RADIANS(-45)))</f>
        <v>0.37428641969685306</v>
      </c>
      <c r="J672">
        <f t="shared" ref="J672" si="1837">(-((1/(SQRT(2)))*(SIN(RADIANS(-45)))))</f>
        <v>0.49999999999999989</v>
      </c>
      <c r="K672">
        <f t="shared" ref="K672" si="1838">((1/(SQRT(2)))*(COS(RADIANS(N672))))*(COS(RADIANS(-45)))</f>
        <v>-0.33152628256370725</v>
      </c>
      <c r="L672">
        <f>(((1/(SQRT(2)))*(SIN(RADIANS(N672))))*(COS(RADIANS(-45))))</f>
        <v>-0.37428641969685311</v>
      </c>
      <c r="N672" s="16">
        <f>N668-(O668/O670)</f>
        <v>228.466903612289</v>
      </c>
      <c r="O672" s="16">
        <f>(DEGREES(ACOS(((-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*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)-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*(SQRT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-(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^2)))))/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))))/2</f>
        <v>0</v>
      </c>
      <c r="Q672" s="16">
        <f t="shared" ref="Q672" si="1839">Q668-(R668/R670)</f>
        <v>5985.2704445446725</v>
      </c>
      <c r="R672" s="16">
        <f>(DEGREES(ACOS(((-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*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*(SQRT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-(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^2)))))/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))))/2</f>
        <v>87.903210327680455</v>
      </c>
      <c r="T672">
        <f t="shared" ref="T672" si="1840">(1/(SQRT(2)))*(COS(RADIANS(45)))</f>
        <v>0.5</v>
      </c>
      <c r="U672">
        <f t="shared" ref="U672" si="1841">((1/(SQRT(2)))*(COS(RADIANS(Q672))))*(SIN(RADIANS(45)))</f>
        <v>-0.35188063400831426</v>
      </c>
      <c r="V672">
        <f t="shared" ref="V672" si="1842">((1/(SQRT(2)))*(SIN(RADIANS(Q672))))*(SIN(RADIANS(45)))</f>
        <v>-0.35521827009587592</v>
      </c>
      <c r="W672">
        <f t="shared" ref="W672" si="1843">(-((1/(SQRT(2)))*(SIN(RADIANS(45)))))</f>
        <v>-0.49999999999999989</v>
      </c>
      <c r="X672">
        <f t="shared" ref="X672" si="1844">((1/(SQRT(2)))*(COS(RADIANS(Q672))))*(COS(RADIANS(45)))</f>
        <v>-0.35188063400831432</v>
      </c>
      <c r="Y672">
        <f t="shared" ref="Y672" si="1845">(((1/(SQRT(2)))*(SIN(RADIANS(Q672))))*(COS(RADIANS(45))))</f>
        <v>-0.35521827009587598</v>
      </c>
      <c r="Z672">
        <f t="shared" ref="Z672" si="1846">(1/(SQRT(2)))*(COS(RADIANS(-45)))</f>
        <v>0.5</v>
      </c>
      <c r="AA672">
        <f t="shared" ref="AA672" si="1847">((1/(SQRT(2)))*(COS(RADIANS(Q672))))*(SIN(RADIANS(-45)))</f>
        <v>0.35188063400831426</v>
      </c>
      <c r="AB672">
        <f t="shared" ref="AB672" si="1848">((1/(SQRT(2)))*(SIN(RADIANS(Q672))))*(SIN(RADIANS(-45)))</f>
        <v>0.35521827009587592</v>
      </c>
      <c r="AC672">
        <f t="shared" ref="AC672" si="1849">(-((1/(SQRT(2)))*(SIN(RADIANS(-45)))))</f>
        <v>0.49999999999999989</v>
      </c>
      <c r="AD672">
        <f t="shared" ref="AD672" si="1850">((1/(SQRT(2)))*(COS(RADIANS(Q672))))*(COS(RADIANS(-45)))</f>
        <v>-0.35188063400831432</v>
      </c>
      <c r="AE672">
        <f t="shared" ref="AE672" si="1851">(((1/(SQRT(2)))*(SIN(RADIANS(Q672))))*(COS(RADIANS(-45))))</f>
        <v>-0.35521827009587598</v>
      </c>
    </row>
    <row r="673" spans="1:31">
      <c r="O673" t="s">
        <v>176</v>
      </c>
      <c r="R673" t="s">
        <v>176</v>
      </c>
    </row>
    <row r="674" spans="1:31">
      <c r="O674" s="21">
        <f>(COS(RADIANS(N672)))*((SIN(RADIANS(45)))*(COS(RADIANS(45))))-(SIN(RADIANS(135)))*(COS(RADIANS((135))))*($A$337*$F$337+$C$337*$D$337)-(2*((SIN(RADIANS(45)))^2))-(SIN(RADIANS(135)))^2*(SIN(RADIANS(N672)))*(($B$337*$E$337))-($C$337*$F$337)+(SIN(RADIANS(N672)))*(-(SIN(RADIANS(45))))*(COS(RADIANS(45)))-(SIN(RADIANS(135)))*(COS(RADIANS(135)))*($A$337*$E$337+$B$337*$D$337)-(SIN(RADIANS(45)))^2-(SIN(RADIANS(135)))^2*(SIN(RADIANS(N672)))*($B$337*$F$337+$C$337*$E$337)+(SIN(RADIANS(45)))^2-((SIN(RADIANS(135)))^2)*((COS(RADIANS(N672)))^2)*($B$337*$F$337+$C$337*$E$337)</f>
        <v>-1.1734735166737884</v>
      </c>
      <c r="R674">
        <f t="shared" ref="R674" si="1852">(COS(RADIANS(Q672)))*((SIN(RADIANS(45)))*(COS(RADIANS(45))))-(SIN(RADIANS(135)))*(COS(RADIANS((135))))*($A$337*$F$337+$C$337*$D$337)-(2*((SIN(RADIANS(45)))^2))-(SIN(RADIANS(135)))^2*(SIN(RADIANS(Q672)))*(($B$337*$E$337))-($C$337*$F$337)+(SIN(RADIANS(Q672)))*(-(SIN(RADIANS(45))))*(COS(RADIANS(45)))-(SIN(RADIANS(135)))*(COS(RADIANS(135)))*($A$337*$E$337+$B$337*$D$337)-(SIN(RADIANS(45)))^2-(SIN(RADIANS(135)))^2*(SIN(RADIANS(Q672)))*($B$337*$F$337+$C$337*$E$337)+(SIN(RADIANS(45)))^2-((SIN(RADIANS(135)))^2)*((COS(RADIANS(Q672)))^2)*($B$337*$F$337+$C$337*$E$337)</f>
        <v>-1.1953024340114959</v>
      </c>
      <c r="AE674" s="21"/>
    </row>
    <row r="675" spans="1:31">
      <c r="A675" s="21"/>
      <c r="Q675" s="21"/>
    </row>
    <row r="676" spans="1:31">
      <c r="A676">
        <f>(1/(SQRT(2)))*(COS(RADIANS(45)))</f>
        <v>0.5</v>
      </c>
      <c r="B676">
        <f>((1/(SQRT(2)))*(COS(RADIANS(N676))))*(SIN(RADIANS(45)))</f>
        <v>-0.3315262825637072</v>
      </c>
      <c r="C676">
        <f t="shared" ref="C676" si="1853">((1/(SQRT(2)))*(SIN(RADIANS(N676))))*(SIN(RADIANS(45)))</f>
        <v>-0.37428641969685306</v>
      </c>
      <c r="D676">
        <f t="shared" ref="D676" si="1854">(-((1/(SQRT(2)))*(SIN(RADIANS(45)))))</f>
        <v>-0.49999999999999989</v>
      </c>
      <c r="E676">
        <f t="shared" ref="E676" si="1855">((1/(SQRT(2)))*(COS(RADIANS(N676))))*(COS(RADIANS(45)))</f>
        <v>-0.33152628256370725</v>
      </c>
      <c r="F676">
        <f t="shared" ref="F676" si="1856">(((1/(SQRT(2)))*(SIN(RADIANS(N676))))*(COS(RADIANS(45))))</f>
        <v>-0.37428641969685311</v>
      </c>
      <c r="G676">
        <f t="shared" ref="G676" si="1857">(1/(SQRT(2)))*(COS(RADIANS(-45)))</f>
        <v>0.5</v>
      </c>
      <c r="H676">
        <f t="shared" ref="H676" si="1858">((1/(SQRT(2)))*(COS(RADIANS(N676))))*(SIN(RADIANS(-45)))</f>
        <v>0.3315262825637072</v>
      </c>
      <c r="I676">
        <f t="shared" ref="I676" si="1859">((1/(SQRT(2)))*(SIN(RADIANS(N676))))*(SIN(RADIANS(-45)))</f>
        <v>0.37428641969685306</v>
      </c>
      <c r="J676">
        <f t="shared" ref="J676" si="1860">(-((1/(SQRT(2)))*(SIN(RADIANS(-45)))))</f>
        <v>0.49999999999999989</v>
      </c>
      <c r="K676">
        <f t="shared" ref="K676" si="1861">((1/(SQRT(2)))*(COS(RADIANS(N676))))*(COS(RADIANS(-45)))</f>
        <v>-0.33152628256370725</v>
      </c>
      <c r="L676">
        <f>(((1/(SQRT(2)))*(SIN(RADIANS(N676))))*(COS(RADIANS(-45))))</f>
        <v>-0.37428641969685311</v>
      </c>
      <c r="N676">
        <f>N672-(O672/O674)</f>
        <v>228.466903612289</v>
      </c>
      <c r="O676">
        <f>(DEGREES(ACOS(((-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*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)-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*(SQRT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-(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^2)))))/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))))/2</f>
        <v>0</v>
      </c>
      <c r="Q676">
        <f t="shared" ref="Q676" si="1862">Q672-(R672/R674)</f>
        <v>6058.8110045121384</v>
      </c>
      <c r="R676">
        <f>(DEGREES(ACOS(((-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*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*(SQRT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-(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^2)))))/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))))/2</f>
        <v>53.627504196530992</v>
      </c>
      <c r="T676">
        <f t="shared" ref="T676" si="1863">(1/(SQRT(2)))*(COS(RADIANS(45)))</f>
        <v>0.5</v>
      </c>
      <c r="U676">
        <f t="shared" ref="U676" si="1864">((1/(SQRT(2)))*(COS(RADIANS(Q676))))*(SIN(RADIANS(45)))</f>
        <v>0.24096098651533188</v>
      </c>
      <c r="V676">
        <f t="shared" ref="V676" si="1865">((1/(SQRT(2)))*(SIN(RADIANS(Q676))))*(SIN(RADIANS(45)))</f>
        <v>-0.43810706793837273</v>
      </c>
      <c r="W676">
        <f t="shared" ref="W676" si="1866">(-((1/(SQRT(2)))*(SIN(RADIANS(45)))))</f>
        <v>-0.49999999999999989</v>
      </c>
      <c r="X676">
        <f t="shared" ref="X676" si="1867">((1/(SQRT(2)))*(COS(RADIANS(Q676))))*(COS(RADIANS(45)))</f>
        <v>0.2409609865153319</v>
      </c>
      <c r="Y676">
        <f t="shared" ref="Y676" si="1868">(((1/(SQRT(2)))*(SIN(RADIANS(Q676))))*(COS(RADIANS(45))))</f>
        <v>-0.43810706793837284</v>
      </c>
      <c r="Z676">
        <f t="shared" ref="Z676" si="1869">(1/(SQRT(2)))*(COS(RADIANS(-45)))</f>
        <v>0.5</v>
      </c>
      <c r="AA676">
        <f t="shared" ref="AA676" si="1870">((1/(SQRT(2)))*(COS(RADIANS(Q676))))*(SIN(RADIANS(-45)))</f>
        <v>-0.24096098651533188</v>
      </c>
      <c r="AB676">
        <f t="shared" ref="AB676" si="1871">((1/(SQRT(2)))*(SIN(RADIANS(Q676))))*(SIN(RADIANS(-45)))</f>
        <v>0.43810706793837273</v>
      </c>
      <c r="AC676">
        <f t="shared" ref="AC676" si="1872">(-((1/(SQRT(2)))*(SIN(RADIANS(-45)))))</f>
        <v>0.49999999999999989</v>
      </c>
      <c r="AD676">
        <f t="shared" ref="AD676" si="1873">((1/(SQRT(2)))*(COS(RADIANS(Q676))))*(COS(RADIANS(-45)))</f>
        <v>0.2409609865153319</v>
      </c>
      <c r="AE676">
        <f t="shared" ref="AE676" si="1874">(((1/(SQRT(2)))*(SIN(RADIANS(Q676))))*(COS(RADIANS(-45))))</f>
        <v>-0.43810706793837284</v>
      </c>
    </row>
    <row r="677" spans="1:31">
      <c r="O677" t="s">
        <v>176</v>
      </c>
      <c r="R677" t="s">
        <v>176</v>
      </c>
    </row>
    <row r="678" spans="1:31">
      <c r="O678" s="21">
        <f>(COS(RADIANS(N676)))*((SIN(RADIANS(45)))*(COS(RADIANS(45))))-(SIN(RADIANS(135)))*(COS(RADIANS((135))))*($A$337*$F$337+$C$337*$D$337)-(2*((SIN(RADIANS(45)))^2))-(SIN(RADIANS(135)))^2*(SIN(RADIANS(N676)))*(($B$337*$E$337))-($C$337*$F$337)+(SIN(RADIANS(N676)))*(-(SIN(RADIANS(45))))*(COS(RADIANS(45)))-(SIN(RADIANS(135)))*(COS(RADIANS(135)))*($A$337*$E$337+$B$337*$D$337)-(SIN(RADIANS(45)))^2-(SIN(RADIANS(135)))^2*(SIN(RADIANS(N676)))*($B$337*$F$337+$C$337*$E$337)+(SIN(RADIANS(45)))^2-((SIN(RADIANS(135)))^2)*((COS(RADIANS(N676)))^2)*($B$337*$F$337+$C$337*$E$337)</f>
        <v>-1.1734735166737884</v>
      </c>
      <c r="R678">
        <f t="shared" ref="R678" si="1875">(COS(RADIANS(Q676)))*((SIN(RADIANS(45)))*(COS(RADIANS(45))))-(SIN(RADIANS(135)))*(COS(RADIANS((135))))*($A$337*$F$337+$C$337*$D$337)-(2*((SIN(RADIANS(45)))^2))-(SIN(RADIANS(135)))^2*(SIN(RADIANS(Q676)))*(($B$337*$E$337))-($C$337*$F$337)+(SIN(RADIANS(Q676)))*(-(SIN(RADIANS(45))))*(COS(RADIANS(45)))-(SIN(RADIANS(135)))*(COS(RADIANS(135)))*($A$337*$E$337+$B$337*$D$337)-(SIN(RADIANS(45)))^2-(SIN(RADIANS(135)))^2*(SIN(RADIANS(Q676)))*($B$337*$F$337+$C$337*$E$337)+(SIN(RADIANS(45)))^2-((SIN(RADIANS(135)))^2)*((COS(RADIANS(Q676)))^2)*($B$337*$F$337+$C$337*$E$337)</f>
        <v>-0.59946371718842906</v>
      </c>
      <c r="AE678" s="21"/>
    </row>
    <row r="679" spans="1:31">
      <c r="A679" s="21"/>
      <c r="Q679" s="21"/>
    </row>
    <row r="680" spans="1:31">
      <c r="A680">
        <f>(1/(SQRT(2)))*(COS(RADIANS(45)))</f>
        <v>0.5</v>
      </c>
      <c r="B680">
        <f>((1/(SQRT(2)))*(COS(RADIANS(N680))))*(SIN(RADIANS(45)))</f>
        <v>-0.3315262825637072</v>
      </c>
      <c r="C680">
        <f t="shared" ref="C680" si="1876">((1/(SQRT(2)))*(SIN(RADIANS(N680))))*(SIN(RADIANS(45)))</f>
        <v>-0.37428641969685306</v>
      </c>
      <c r="D680">
        <f t="shared" ref="D680" si="1877">(-((1/(SQRT(2)))*(SIN(RADIANS(45)))))</f>
        <v>-0.49999999999999989</v>
      </c>
      <c r="E680">
        <f t="shared" ref="E680" si="1878">((1/(SQRT(2)))*(COS(RADIANS(N680))))*(COS(RADIANS(45)))</f>
        <v>-0.33152628256370725</v>
      </c>
      <c r="F680">
        <f t="shared" ref="F680" si="1879">(((1/(SQRT(2)))*(SIN(RADIANS(N680))))*(COS(RADIANS(45))))</f>
        <v>-0.37428641969685311</v>
      </c>
      <c r="G680">
        <f t="shared" ref="G680" si="1880">(1/(SQRT(2)))*(COS(RADIANS(-45)))</f>
        <v>0.5</v>
      </c>
      <c r="H680">
        <f t="shared" ref="H680" si="1881">((1/(SQRT(2)))*(COS(RADIANS(N680))))*(SIN(RADIANS(-45)))</f>
        <v>0.3315262825637072</v>
      </c>
      <c r="I680">
        <f t="shared" ref="I680" si="1882">((1/(SQRT(2)))*(SIN(RADIANS(N680))))*(SIN(RADIANS(-45)))</f>
        <v>0.37428641969685306</v>
      </c>
      <c r="J680">
        <f t="shared" ref="J680" si="1883">(-((1/(SQRT(2)))*(SIN(RADIANS(-45)))))</f>
        <v>0.49999999999999989</v>
      </c>
      <c r="K680">
        <f t="shared" ref="K680" si="1884">((1/(SQRT(2)))*(COS(RADIANS(N680))))*(COS(RADIANS(-45)))</f>
        <v>-0.33152628256370725</v>
      </c>
      <c r="L680">
        <f>(((1/(SQRT(2)))*(SIN(RADIANS(N680))))*(COS(RADIANS(-45))))</f>
        <v>-0.37428641969685311</v>
      </c>
      <c r="N680">
        <f>N676-(O676/O678)</f>
        <v>228.466903612289</v>
      </c>
      <c r="O680">
        <f>(DEGREES(ACOS(((-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*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)-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*(SQRT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-(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^2)))))/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))))/2</f>
        <v>0</v>
      </c>
      <c r="Q680">
        <f>Q676-(R676/R678)</f>
        <v>6148.27013716499</v>
      </c>
      <c r="R680">
        <f>(DEGREES(ACOS(((-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*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*(SQRT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-(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^2)))))/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))))/2</f>
        <v>78.660532870721326</v>
      </c>
      <c r="T680">
        <f>(1/(SQRT(2)))*(COS(RADIANS(45)))</f>
        <v>0.5</v>
      </c>
      <c r="U680">
        <f>((1/(SQRT(2)))*(COS(RADIANS(Q680))))*(SIN(RADIANS(45)))</f>
        <v>0.44036216547647572</v>
      </c>
      <c r="V680">
        <f>((1/(SQRT(2)))*(SIN(RADIANS(Q680))))*(SIN(RADIANS(45)))</f>
        <v>0.2368146178276774</v>
      </c>
      <c r="W680">
        <f>(-((1/(SQRT(2)))*(SIN(RADIANS(45)))))</f>
        <v>-0.49999999999999989</v>
      </c>
      <c r="X680">
        <f>((1/(SQRT(2)))*(COS(RADIANS(Q680))))*(COS(RADIANS(45)))</f>
        <v>0.44036216547647578</v>
      </c>
      <c r="Y680">
        <f>(((1/(SQRT(2)))*(SIN(RADIANS(Q680))))*(COS(RADIANS(45))))</f>
        <v>0.23681461782767743</v>
      </c>
      <c r="Z680">
        <f t="shared" ref="Z680" si="1885">(1/(SQRT(2)))*(COS(RADIANS(-45)))</f>
        <v>0.5</v>
      </c>
      <c r="AA680">
        <f>((1/(SQRT(2)))*(COS(RADIANS(Q680))))*(SIN(RADIANS(-45)))</f>
        <v>-0.44036216547647572</v>
      </c>
      <c r="AB680">
        <f>((1/(SQRT(2)))*(SIN(RADIANS(Q680))))*(SIN(RADIANS(-45)))</f>
        <v>-0.2368146178276774</v>
      </c>
      <c r="AC680">
        <f>(-((1/(SQRT(2)))*(SIN(RADIANS(-45)))))</f>
        <v>0.49999999999999989</v>
      </c>
      <c r="AD680">
        <f>((1/(SQRT(2)))*(COS(RADIANS(Q680))))*(COS(RADIANS(-45)))</f>
        <v>0.44036216547647578</v>
      </c>
      <c r="AE680">
        <f>(((1/(SQRT(2)))*(SIN(RADIANS(Q680))))*(COS(RADIANS(-45))))</f>
        <v>0.23681461782767743</v>
      </c>
    </row>
    <row r="681" spans="1:31">
      <c r="O681" t="s">
        <v>176</v>
      </c>
      <c r="R681" t="s">
        <v>176</v>
      </c>
    </row>
    <row r="682" spans="1:31">
      <c r="O682" s="21">
        <f>(COS(RADIANS(N680)))*((SIN(RADIANS(45)))*(COS(RADIANS(45))))-(SIN(RADIANS(135)))*(COS(RADIANS((135))))*($A$337*$F$337+$C$337*$D$337)-(2*((SIN(RADIANS(45)))^2))-(SIN(RADIANS(135)))^2*(SIN(RADIANS(N680)))*(($B$337*$E$337))-($C$337*$F$337)+(SIN(RADIANS(N680)))*(-(SIN(RADIANS(45))))*(COS(RADIANS(45)))-(SIN(RADIANS(135)))*(COS(RADIANS(135)))*($A$337*$E$337+$B$337*$D$337)-(SIN(RADIANS(45)))^2-(SIN(RADIANS(135)))^2*(SIN(RADIANS(N680)))*($B$337*$F$337+$C$337*$E$337)+(SIN(RADIANS(45)))^2-((SIN(RADIANS(135)))^2)*((COS(RADIANS(N680)))^2)*($B$337*$F$337+$C$337*$E$337)</f>
        <v>-1.1734735166737884</v>
      </c>
      <c r="R682">
        <f>(COS(RADIANS(Q680)))*((SIN(RADIANS(45)))*(COS(RADIANS(45))))-(SIN(RADIANS(135)))*(COS(RADIANS((135))))*($A$337*$F$337+$C$337*$D$337)-(2*((SIN(RADIANS(45)))^2))-(SIN(RADIANS(135)))^2*(SIN(RADIANS(Q680)))*(($B$337*$E$337))-($C$337*$F$337)+(SIN(RADIANS(Q680)))*(-(SIN(RADIANS(45))))*(COS(RADIANS(45)))-(SIN(RADIANS(135)))*(COS(RADIANS(135)))*($A$337*$E$337+$B$337*$D$337)-(SIN(RADIANS(45)))^2-(SIN(RADIANS(135)))^2*(SIN(RADIANS(Q680)))*($B$337*$F$337+$C$337*$E$337)+(SIN(RADIANS(45)))^2-((SIN(RADIANS(135)))^2)*((COS(RADIANS(Q680)))^2)*($B$337*$F$337+$C$337*$E$337)</f>
        <v>-0.68224915252896134</v>
      </c>
      <c r="AE682" s="21"/>
    </row>
    <row r="683" spans="1:31">
      <c r="A683" s="21"/>
      <c r="Q683" s="21"/>
    </row>
    <row r="684" spans="1:31">
      <c r="A684">
        <f>(1/(SQRT(2)))*(COS(RADIANS(45)))</f>
        <v>0.5</v>
      </c>
      <c r="B684">
        <f>((1/(SQRT(2)))*(COS(RADIANS(N684))))*(SIN(RADIANS(45)))</f>
        <v>-0.3315262825637072</v>
      </c>
      <c r="C684">
        <f t="shared" ref="C684" si="1886">((1/(SQRT(2)))*(SIN(RADIANS(N684))))*(SIN(RADIANS(45)))</f>
        <v>-0.37428641969685306</v>
      </c>
      <c r="D684">
        <f t="shared" ref="D684" si="1887">(-((1/(SQRT(2)))*(SIN(RADIANS(45)))))</f>
        <v>-0.49999999999999989</v>
      </c>
      <c r="E684">
        <f t="shared" ref="E684" si="1888">((1/(SQRT(2)))*(COS(RADIANS(N684))))*(COS(RADIANS(45)))</f>
        <v>-0.33152628256370725</v>
      </c>
      <c r="F684">
        <f t="shared" ref="F684" si="1889">(((1/(SQRT(2)))*(SIN(RADIANS(N684))))*(COS(RADIANS(45))))</f>
        <v>-0.37428641969685311</v>
      </c>
      <c r="G684">
        <f t="shared" ref="G684" si="1890">(1/(SQRT(2)))*(COS(RADIANS(-45)))</f>
        <v>0.5</v>
      </c>
      <c r="H684">
        <f t="shared" ref="H684" si="1891">((1/(SQRT(2)))*(COS(RADIANS(N684))))*(SIN(RADIANS(-45)))</f>
        <v>0.3315262825637072</v>
      </c>
      <c r="I684">
        <f t="shared" ref="I684" si="1892">((1/(SQRT(2)))*(SIN(RADIANS(N684))))*(SIN(RADIANS(-45)))</f>
        <v>0.37428641969685306</v>
      </c>
      <c r="J684">
        <f t="shared" ref="J684" si="1893">(-((1/(SQRT(2)))*(SIN(RADIANS(-45)))))</f>
        <v>0.49999999999999989</v>
      </c>
      <c r="K684">
        <f t="shared" ref="K684" si="1894">((1/(SQRT(2)))*(COS(RADIANS(N684))))*(COS(RADIANS(-45)))</f>
        <v>-0.33152628256370725</v>
      </c>
      <c r="L684">
        <f>(((1/(SQRT(2)))*(SIN(RADIANS(N684))))*(COS(RADIANS(-45))))</f>
        <v>-0.37428641969685311</v>
      </c>
      <c r="N684">
        <f>N680-(O680/O682)</f>
        <v>228.466903612289</v>
      </c>
      <c r="O684">
        <f>(DEGREES(ACOS(((-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*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)-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*(SQRT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-(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^2)))))/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))))/2</f>
        <v>0</v>
      </c>
      <c r="Q684">
        <f>Q680-(R680/R682)</f>
        <v>6263.566041277355</v>
      </c>
      <c r="R684">
        <f>(DEGREES(ACOS(((-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*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*(SQRT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-(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^2)))))/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))))/2</f>
        <v>56.359312295306992</v>
      </c>
      <c r="T684">
        <f>(1/(SQRT(2)))*(COS(RADIANS(45)))</f>
        <v>0.5</v>
      </c>
      <c r="U684">
        <f>((1/(SQRT(2)))*(COS(RADIANS(Q684))))*(SIN(RADIANS(45)))</f>
        <v>-0.40227097083090185</v>
      </c>
      <c r="V684">
        <f>((1/(SQRT(2)))*(SIN(RADIANS(Q684))))*(SIN(RADIANS(45)))</f>
        <v>0.29694791803742893</v>
      </c>
      <c r="W684">
        <f>(-((1/(SQRT(2)))*(SIN(RADIANS(45)))))</f>
        <v>-0.49999999999999989</v>
      </c>
      <c r="X684">
        <f>((1/(SQRT(2)))*(COS(RADIANS(Q684))))*(COS(RADIANS(45)))</f>
        <v>-0.40227097083090191</v>
      </c>
      <c r="Y684">
        <f>(((1/(SQRT(2)))*(SIN(RADIANS(Q684))))*(COS(RADIANS(45))))</f>
        <v>0.29694791803742898</v>
      </c>
      <c r="Z684">
        <f t="shared" ref="Z684" si="1895">(1/(SQRT(2)))*(COS(RADIANS(-45)))</f>
        <v>0.5</v>
      </c>
      <c r="AA684">
        <f>((1/(SQRT(2)))*(COS(RADIANS(Q684))))*(SIN(RADIANS(-45)))</f>
        <v>0.40227097083090185</v>
      </c>
      <c r="AB684">
        <f>((1/(SQRT(2)))*(SIN(RADIANS(Q684))))*(SIN(RADIANS(-45)))</f>
        <v>-0.29694791803742893</v>
      </c>
      <c r="AC684">
        <f>(-((1/(SQRT(2)))*(SIN(RADIANS(-45)))))</f>
        <v>0.49999999999999989</v>
      </c>
      <c r="AD684">
        <f>((1/(SQRT(2)))*(COS(RADIANS(Q684))))*(COS(RADIANS(-45)))</f>
        <v>-0.40227097083090191</v>
      </c>
      <c r="AE684">
        <f>(((1/(SQRT(2)))*(SIN(RADIANS(Q684))))*(COS(RADIANS(-45))))</f>
        <v>0.29694791803742898</v>
      </c>
    </row>
    <row r="685" spans="1:31">
      <c r="O685" t="s">
        <v>176</v>
      </c>
      <c r="R685" t="s">
        <v>176</v>
      </c>
    </row>
    <row r="686" spans="1:31">
      <c r="O686" s="21">
        <f>(COS(RADIANS(N684)))*((SIN(RADIANS(45)))*(COS(RADIANS(45))))-(SIN(RADIANS(135)))*(COS(RADIANS((135))))*($A$337*$F$337+$C$337*$D$337)-(2*((SIN(RADIANS(45)))^2))-(SIN(RADIANS(135)))^2*(SIN(RADIANS(N684)))*(($B$337*$E$337))-($C$337*$F$337)+(SIN(RADIANS(N684)))*(-(SIN(RADIANS(45))))*(COS(RADIANS(45)))-(SIN(RADIANS(135)))*(COS(RADIANS(135)))*($A$337*$E$337+$B$337*$D$337)-(SIN(RADIANS(45)))^2-(SIN(RADIANS(135)))^2*(SIN(RADIANS(N684)))*($B$337*$F$337+$C$337*$E$337)+(SIN(RADIANS(45)))^2-((SIN(RADIANS(135)))^2)*((COS(RADIANS(N684)))^2)*($B$337*$F$337+$C$337*$E$337)</f>
        <v>-1.1734735166737884</v>
      </c>
      <c r="R686">
        <f>(COS(RADIANS(Q684)))*((SIN(RADIANS(45)))*(COS(RADIANS(45))))-(SIN(RADIANS(135)))*(COS(RADIANS((135))))*($A$337*$F$337+$C$337*$D$337)-(2*((SIN(RADIANS(45)))^2))-(SIN(RADIANS(135)))^2*(SIN(RADIANS(Q684)))*(($B$337*$E$337))-($C$337*$F$337)+(SIN(RADIANS(Q684)))*(-(SIN(RADIANS(45))))*(COS(RADIANS(45)))-(SIN(RADIANS(135)))*(COS(RADIANS(135)))*($A$337*$E$337+$B$337*$D$337)-(SIN(RADIANS(45)))^2-(SIN(RADIANS(135)))^2*(SIN(RADIANS(Q684)))*($B$337*$F$337+$C$337*$E$337)+(SIN(RADIANS(45)))^2-((SIN(RADIANS(135)))^2)*((COS(RADIANS(Q684)))^2)*($B$337*$F$337+$C$337*$E$337)</f>
        <v>-1.5785402483661373</v>
      </c>
      <c r="AE686" s="21"/>
    </row>
    <row r="687" spans="1:31">
      <c r="A687" s="21"/>
      <c r="Q687" s="21"/>
    </row>
    <row r="688" spans="1:31">
      <c r="A688">
        <f>(1/(SQRT(2)))*(COS(RADIANS(45)))</f>
        <v>0.5</v>
      </c>
      <c r="B688">
        <f>((1/(SQRT(2)))*(COS(RADIANS(N688))))*(SIN(RADIANS(45)))</f>
        <v>-0.3315262825637072</v>
      </c>
      <c r="C688">
        <f t="shared" ref="C688" si="1896">((1/(SQRT(2)))*(SIN(RADIANS(N688))))*(SIN(RADIANS(45)))</f>
        <v>-0.37428641969685306</v>
      </c>
      <c r="D688">
        <f t="shared" ref="D688" si="1897">(-((1/(SQRT(2)))*(SIN(RADIANS(45)))))</f>
        <v>-0.49999999999999989</v>
      </c>
      <c r="E688">
        <f t="shared" ref="E688" si="1898">((1/(SQRT(2)))*(COS(RADIANS(N688))))*(COS(RADIANS(45)))</f>
        <v>-0.33152628256370725</v>
      </c>
      <c r="F688">
        <f t="shared" ref="F688" si="1899">(((1/(SQRT(2)))*(SIN(RADIANS(N688))))*(COS(RADIANS(45))))</f>
        <v>-0.37428641969685311</v>
      </c>
      <c r="G688">
        <f t="shared" ref="G688" si="1900">(1/(SQRT(2)))*(COS(RADIANS(-45)))</f>
        <v>0.5</v>
      </c>
      <c r="H688">
        <f t="shared" ref="H688" si="1901">((1/(SQRT(2)))*(COS(RADIANS(N688))))*(SIN(RADIANS(-45)))</f>
        <v>0.3315262825637072</v>
      </c>
      <c r="I688">
        <f t="shared" ref="I688" si="1902">((1/(SQRT(2)))*(SIN(RADIANS(N688))))*(SIN(RADIANS(-45)))</f>
        <v>0.37428641969685306</v>
      </c>
      <c r="J688">
        <f t="shared" ref="J688" si="1903">(-((1/(SQRT(2)))*(SIN(RADIANS(-45)))))</f>
        <v>0.49999999999999989</v>
      </c>
      <c r="K688">
        <f t="shared" ref="K688" si="1904">((1/(SQRT(2)))*(COS(RADIANS(N688))))*(COS(RADIANS(-45)))</f>
        <v>-0.33152628256370725</v>
      </c>
      <c r="L688">
        <f>(((1/(SQRT(2)))*(SIN(RADIANS(N688))))*(COS(RADIANS(-45))))</f>
        <v>-0.37428641969685311</v>
      </c>
      <c r="N688">
        <f>N684-(O684/O686)</f>
        <v>228.466903612289</v>
      </c>
      <c r="O688">
        <f>(DEGREES(ACOS(((-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*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)-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*(SQRT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-(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^2)))))/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))))/2</f>
        <v>0</v>
      </c>
      <c r="Q688">
        <f t="shared" ref="Q688" si="1905">Q684-(R684/R686)</f>
        <v>6299.2694782683611</v>
      </c>
      <c r="R688">
        <f>(DEGREES(ACOS(((-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*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*(SQRT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-(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^2)))))/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))))/2</f>
        <v>66.999327828430168</v>
      </c>
      <c r="T688">
        <f t="shared" ref="T688" si="1906">(1/(SQRT(2)))*(COS(RADIANS(45)))</f>
        <v>0.5</v>
      </c>
      <c r="U688">
        <f t="shared" ref="U688" si="1907">((1/(SQRT(2)))*(COS(RADIANS(Q688))))*(SIN(RADIANS(45)))</f>
        <v>-0.49995935986515228</v>
      </c>
      <c r="V688">
        <f t="shared" ref="V688" si="1908">((1/(SQRT(2)))*(SIN(RADIANS(Q688))))*(SIN(RADIANS(45)))</f>
        <v>6.3748320155960483E-3</v>
      </c>
      <c r="W688">
        <f t="shared" ref="W688" si="1909">(-((1/(SQRT(2)))*(SIN(RADIANS(45)))))</f>
        <v>-0.49999999999999989</v>
      </c>
      <c r="X688">
        <f t="shared" ref="X688" si="1910">((1/(SQRT(2)))*(COS(RADIANS(Q688))))*(COS(RADIANS(45)))</f>
        <v>-0.49995935986515233</v>
      </c>
      <c r="Y688">
        <f t="shared" ref="Y688" si="1911">(((1/(SQRT(2)))*(SIN(RADIANS(Q688))))*(COS(RADIANS(45))))</f>
        <v>6.37483201559605E-3</v>
      </c>
      <c r="Z688">
        <f t="shared" ref="Z688" si="1912">(1/(SQRT(2)))*(COS(RADIANS(-45)))</f>
        <v>0.5</v>
      </c>
      <c r="AA688">
        <f t="shared" ref="AA688" si="1913">((1/(SQRT(2)))*(COS(RADIANS(Q688))))*(SIN(RADIANS(-45)))</f>
        <v>0.49995935986515228</v>
      </c>
      <c r="AB688">
        <f t="shared" ref="AB688" si="1914">((1/(SQRT(2)))*(SIN(RADIANS(Q688))))*(SIN(RADIANS(-45)))</f>
        <v>-6.3748320155960483E-3</v>
      </c>
      <c r="AC688">
        <f t="shared" ref="AC688" si="1915">(-((1/(SQRT(2)))*(SIN(RADIANS(-45)))))</f>
        <v>0.49999999999999989</v>
      </c>
      <c r="AD688">
        <f t="shared" ref="AD688" si="1916">((1/(SQRT(2)))*(COS(RADIANS(Q688))))*(COS(RADIANS(-45)))</f>
        <v>-0.49995935986515233</v>
      </c>
      <c r="AE688">
        <f t="shared" ref="AE688" si="1917">(((1/(SQRT(2)))*(SIN(RADIANS(Q688))))*(COS(RADIANS(-45))))</f>
        <v>6.37483201559605E-3</v>
      </c>
    </row>
    <row r="689" spans="1:31">
      <c r="O689" t="s">
        <v>176</v>
      </c>
      <c r="R689" t="s">
        <v>176</v>
      </c>
    </row>
    <row r="690" spans="1:31">
      <c r="O690" s="21">
        <f>(COS(RADIANS(N688)))*((SIN(RADIANS(45)))*(COS(RADIANS(45))))-(SIN(RADIANS(135)))*(COS(RADIANS((135))))*($A$337*$F$337+$C$337*$D$337)-(2*((SIN(RADIANS(45)))^2))-(SIN(RADIANS(135)))^2*(SIN(RADIANS(N688)))*(($B$337*$E$337))-($C$337*$F$337)+(SIN(RADIANS(N688)))*(-(SIN(RADIANS(45))))*(COS(RADIANS(45)))-(SIN(RADIANS(135)))*(COS(RADIANS(135)))*($A$337*$E$337+$B$337*$D$337)-(SIN(RADIANS(45)))^2-(SIN(RADIANS(135)))^2*(SIN(RADIANS(N688)))*($B$337*$F$337+$C$337*$E$337)+(SIN(RADIANS(45)))^2-((SIN(RADIANS(135)))^2)*((COS(RADIANS(N688)))^2)*($B$337*$F$337+$C$337*$E$337)</f>
        <v>-1.1734735166737884</v>
      </c>
      <c r="R690">
        <f t="shared" ref="R690" si="1918">(COS(RADIANS(Q688)))*((SIN(RADIANS(45)))*(COS(RADIANS(45))))-(SIN(RADIANS(135)))*(COS(RADIANS((135))))*($A$337*$F$337+$C$337*$D$337)-(2*((SIN(RADIANS(45)))^2))-(SIN(RADIANS(135)))^2*(SIN(RADIANS(Q688)))*(($B$337*$E$337))-($C$337*$F$337)+(SIN(RADIANS(Q688)))*(-(SIN(RADIANS(45))))*(COS(RADIANS(45)))-(SIN(RADIANS(135)))*(COS(RADIANS(135)))*($A$337*$E$337+$B$337*$D$337)-(SIN(RADIANS(45)))^2-(SIN(RADIANS(135)))^2*(SIN(RADIANS(Q688)))*($B$337*$F$337+$C$337*$E$337)+(SIN(RADIANS(45)))^2-((SIN(RADIANS(135)))^2)*((COS(RADIANS(Q688)))^2)*($B$337*$F$337+$C$337*$E$337)</f>
        <v>-1.460143750396792</v>
      </c>
      <c r="AE690" s="21"/>
    </row>
    <row r="691" spans="1:31">
      <c r="A691" s="21"/>
      <c r="Q691" s="21"/>
    </row>
    <row r="692" spans="1:31">
      <c r="A692">
        <f>(1/(SQRT(2)))*(COS(RADIANS(45)))</f>
        <v>0.5</v>
      </c>
      <c r="B692">
        <f>((1/(SQRT(2)))*(COS(RADIANS(N692))))*(SIN(RADIANS(45)))</f>
        <v>-0.3315262825637072</v>
      </c>
      <c r="C692">
        <f t="shared" ref="C692" si="1919">((1/(SQRT(2)))*(SIN(RADIANS(N692))))*(SIN(RADIANS(45)))</f>
        <v>-0.37428641969685306</v>
      </c>
      <c r="D692">
        <f t="shared" ref="D692" si="1920">(-((1/(SQRT(2)))*(SIN(RADIANS(45)))))</f>
        <v>-0.49999999999999989</v>
      </c>
      <c r="E692">
        <f t="shared" ref="E692" si="1921">((1/(SQRT(2)))*(COS(RADIANS(N692))))*(COS(RADIANS(45)))</f>
        <v>-0.33152628256370725</v>
      </c>
      <c r="F692">
        <f t="shared" ref="F692" si="1922">(((1/(SQRT(2)))*(SIN(RADIANS(N692))))*(COS(RADIANS(45))))</f>
        <v>-0.37428641969685311</v>
      </c>
      <c r="G692">
        <f t="shared" ref="G692" si="1923">(1/(SQRT(2)))*(COS(RADIANS(-45)))</f>
        <v>0.5</v>
      </c>
      <c r="H692">
        <f t="shared" ref="H692" si="1924">((1/(SQRT(2)))*(COS(RADIANS(N692))))*(SIN(RADIANS(-45)))</f>
        <v>0.3315262825637072</v>
      </c>
      <c r="I692">
        <f t="shared" ref="I692" si="1925">((1/(SQRT(2)))*(SIN(RADIANS(N692))))*(SIN(RADIANS(-45)))</f>
        <v>0.37428641969685306</v>
      </c>
      <c r="J692">
        <f t="shared" ref="J692" si="1926">(-((1/(SQRT(2)))*(SIN(RADIANS(-45)))))</f>
        <v>0.49999999999999989</v>
      </c>
      <c r="K692">
        <f t="shared" ref="K692" si="1927">((1/(SQRT(2)))*(COS(RADIANS(N692))))*(COS(RADIANS(-45)))</f>
        <v>-0.33152628256370725</v>
      </c>
      <c r="L692">
        <f>(((1/(SQRT(2)))*(SIN(RADIANS(N692))))*(COS(RADIANS(-45))))</f>
        <v>-0.37428641969685311</v>
      </c>
      <c r="N692" s="16">
        <f>N688-(O688/O690)</f>
        <v>228.466903612289</v>
      </c>
      <c r="O692" s="16">
        <f>(DEGREES(ACOS(((-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*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)-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*(SQRT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-(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^2)))))/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))))/2</f>
        <v>0</v>
      </c>
      <c r="Q692" s="16">
        <f t="shared" ref="Q692" si="1928">Q688-(R688/R690)</f>
        <v>6345.1549109938878</v>
      </c>
      <c r="R692" s="16">
        <f>(DEGREES(ACOS(((-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*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*(SQRT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-(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^2)))))/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))))/2</f>
        <v>87.829840155855337</v>
      </c>
      <c r="T692">
        <f t="shared" ref="T692" si="1929">(1/(SQRT(2)))*(COS(RADIANS(45)))</f>
        <v>0.5</v>
      </c>
      <c r="U692">
        <f t="shared" ref="U692" si="1930">((1/(SQRT(2)))*(COS(RADIANS(Q692))))*(SIN(RADIANS(45)))</f>
        <v>-0.35259619477712317</v>
      </c>
      <c r="V692">
        <f t="shared" ref="V692" si="1931">((1/(SQRT(2)))*(SIN(RADIANS(Q692))))*(SIN(RADIANS(45)))</f>
        <v>-0.35450800192477033</v>
      </c>
      <c r="W692">
        <f t="shared" ref="W692" si="1932">(-((1/(SQRT(2)))*(SIN(RADIANS(45)))))</f>
        <v>-0.49999999999999989</v>
      </c>
      <c r="X692">
        <f t="shared" ref="X692" si="1933">((1/(SQRT(2)))*(COS(RADIANS(Q692))))*(COS(RADIANS(45)))</f>
        <v>-0.35259619477712323</v>
      </c>
      <c r="Y692">
        <f t="shared" ref="Y692" si="1934">(((1/(SQRT(2)))*(SIN(RADIANS(Q692))))*(COS(RADIANS(45))))</f>
        <v>-0.35450800192477039</v>
      </c>
      <c r="Z692">
        <f t="shared" ref="Z692" si="1935">(1/(SQRT(2)))*(COS(RADIANS(-45)))</f>
        <v>0.5</v>
      </c>
      <c r="AA692">
        <f t="shared" ref="AA692" si="1936">((1/(SQRT(2)))*(COS(RADIANS(Q692))))*(SIN(RADIANS(-45)))</f>
        <v>0.35259619477712317</v>
      </c>
      <c r="AB692">
        <f t="shared" ref="AB692" si="1937">((1/(SQRT(2)))*(SIN(RADIANS(Q692))))*(SIN(RADIANS(-45)))</f>
        <v>0.35450800192477033</v>
      </c>
      <c r="AC692">
        <f t="shared" ref="AC692" si="1938">(-((1/(SQRT(2)))*(SIN(RADIANS(-45)))))</f>
        <v>0.49999999999999989</v>
      </c>
      <c r="AD692">
        <f t="shared" ref="AD692" si="1939">((1/(SQRT(2)))*(COS(RADIANS(Q692))))*(COS(RADIANS(-45)))</f>
        <v>-0.35259619477712323</v>
      </c>
      <c r="AE692">
        <f t="shared" ref="AE692" si="1940">(((1/(SQRT(2)))*(SIN(RADIANS(Q692))))*(COS(RADIANS(-45))))</f>
        <v>-0.35450800192477039</v>
      </c>
    </row>
    <row r="693" spans="1:31">
      <c r="O693" t="s">
        <v>176</v>
      </c>
      <c r="R693" t="s">
        <v>176</v>
      </c>
    </row>
    <row r="694" spans="1:31">
      <c r="O694" s="21">
        <f>(COS(RADIANS(N692)))*((SIN(RADIANS(45)))*(COS(RADIANS(45))))-(SIN(RADIANS(135)))*(COS(RADIANS((135))))*($A$337*$F$337+$C$337*$D$337)-(2*((SIN(RADIANS(45)))^2))-(SIN(RADIANS(135)))^2*(SIN(RADIANS(N692)))*(($B$337*$E$337))-($C$337*$F$337)+(SIN(RADIANS(N692)))*(-(SIN(RADIANS(45))))*(COS(RADIANS(45)))-(SIN(RADIANS(135)))*(COS(RADIANS(135)))*($A$337*$E$337+$B$337*$D$337)-(SIN(RADIANS(45)))^2-(SIN(RADIANS(135)))^2*(SIN(RADIANS(N692)))*($B$337*$F$337+$C$337*$E$337)+(SIN(RADIANS(45)))^2-((SIN(RADIANS(135)))^2)*((COS(RADIANS(N692)))^2)*($B$337*$F$337+$C$337*$E$337)</f>
        <v>-1.1734735166737884</v>
      </c>
      <c r="R694">
        <f t="shared" ref="R694" si="1941">(COS(RADIANS(Q692)))*((SIN(RADIANS(45)))*(COS(RADIANS(45))))-(SIN(RADIANS(135)))*(COS(RADIANS((135))))*($A$337*$F$337+$C$337*$D$337)-(2*((SIN(RADIANS(45)))^2))-(SIN(RADIANS(135)))^2*(SIN(RADIANS(Q692)))*(($B$337*$E$337))-($C$337*$F$337)+(SIN(RADIANS(Q692)))*(-(SIN(RADIANS(45))))*(COS(RADIANS(45)))-(SIN(RADIANS(135)))*(COS(RADIANS(135)))*($A$337*$E$337+$B$337*$D$337)-(SIN(RADIANS(45)))^2-(SIN(RADIANS(135)))^2*(SIN(RADIANS(Q692)))*($B$337*$F$337+$C$337*$E$337)+(SIN(RADIANS(45)))^2-((SIN(RADIANS(135)))^2)*((COS(RADIANS(Q692)))^2)*($B$337*$F$337+$C$337*$E$337)</f>
        <v>-1.1960819837109982</v>
      </c>
      <c r="AE694" s="21"/>
    </row>
    <row r="695" spans="1:31">
      <c r="A695" s="21"/>
      <c r="Q695" s="21"/>
    </row>
    <row r="696" spans="1:31">
      <c r="A696">
        <f>(1/(SQRT(2)))*(COS(RADIANS(45)))</f>
        <v>0.5</v>
      </c>
      <c r="B696">
        <f>((1/(SQRT(2)))*(COS(RADIANS(N696))))*(SIN(RADIANS(45)))</f>
        <v>-0.3315262825637072</v>
      </c>
      <c r="C696">
        <f t="shared" ref="C696" si="1942">((1/(SQRT(2)))*(SIN(RADIANS(N696))))*(SIN(RADIANS(45)))</f>
        <v>-0.37428641969685306</v>
      </c>
      <c r="D696">
        <f t="shared" ref="D696" si="1943">(-((1/(SQRT(2)))*(SIN(RADIANS(45)))))</f>
        <v>-0.49999999999999989</v>
      </c>
      <c r="E696">
        <f t="shared" ref="E696" si="1944">((1/(SQRT(2)))*(COS(RADIANS(N696))))*(COS(RADIANS(45)))</f>
        <v>-0.33152628256370725</v>
      </c>
      <c r="F696">
        <f t="shared" ref="F696" si="1945">(((1/(SQRT(2)))*(SIN(RADIANS(N696))))*(COS(RADIANS(45))))</f>
        <v>-0.37428641969685311</v>
      </c>
      <c r="G696">
        <f t="shared" ref="G696" si="1946">(1/(SQRT(2)))*(COS(RADIANS(-45)))</f>
        <v>0.5</v>
      </c>
      <c r="H696">
        <f t="shared" ref="H696" si="1947">((1/(SQRT(2)))*(COS(RADIANS(N696))))*(SIN(RADIANS(-45)))</f>
        <v>0.3315262825637072</v>
      </c>
      <c r="I696">
        <f t="shared" ref="I696" si="1948">((1/(SQRT(2)))*(SIN(RADIANS(N696))))*(SIN(RADIANS(-45)))</f>
        <v>0.37428641969685306</v>
      </c>
      <c r="J696">
        <f t="shared" ref="J696" si="1949">(-((1/(SQRT(2)))*(SIN(RADIANS(-45)))))</f>
        <v>0.49999999999999989</v>
      </c>
      <c r="K696">
        <f t="shared" ref="K696" si="1950">((1/(SQRT(2)))*(COS(RADIANS(N696))))*(COS(RADIANS(-45)))</f>
        <v>-0.33152628256370725</v>
      </c>
      <c r="L696">
        <f>(((1/(SQRT(2)))*(SIN(RADIANS(N696))))*(COS(RADIANS(-45))))</f>
        <v>-0.37428641969685311</v>
      </c>
      <c r="N696">
        <f>N692-(O692/O694)</f>
        <v>228.466903612289</v>
      </c>
      <c r="O696">
        <f>(DEGREES(ACOS(((-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*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)-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*(SQRT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-(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^2)))))/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))))/2</f>
        <v>0</v>
      </c>
      <c r="Q696">
        <f>Q692-(R692/R694)</f>
        <v>6418.586198607929</v>
      </c>
      <c r="R696">
        <f>(DEGREES(ACOS(((-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*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*(SQRT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-(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^2)))))/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))))/2</f>
        <v>53.630274530410645</v>
      </c>
      <c r="T696">
        <f>(1/(SQRT(2)))*(COS(RADIANS(45)))</f>
        <v>0.5</v>
      </c>
      <c r="U696">
        <f>((1/(SQRT(2)))*(COS(RADIANS(Q696))))*(SIN(RADIANS(45)))</f>
        <v>0.23924017787518434</v>
      </c>
      <c r="V696">
        <f>((1/(SQRT(2)))*(SIN(RADIANS(Q696))))*(SIN(RADIANS(45)))</f>
        <v>-0.43904912856108719</v>
      </c>
      <c r="W696">
        <f>(-((1/(SQRT(2)))*(SIN(RADIANS(45)))))</f>
        <v>-0.49999999999999989</v>
      </c>
      <c r="X696">
        <f>((1/(SQRT(2)))*(COS(RADIANS(Q696))))*(COS(RADIANS(45)))</f>
        <v>0.23924017787518437</v>
      </c>
      <c r="Y696">
        <f>(((1/(SQRT(2)))*(SIN(RADIANS(Q696))))*(COS(RADIANS(45))))</f>
        <v>-0.43904912856108724</v>
      </c>
      <c r="Z696">
        <f t="shared" ref="Z696" si="1951">(1/(SQRT(2)))*(COS(RADIANS(-45)))</f>
        <v>0.5</v>
      </c>
      <c r="AA696">
        <f>((1/(SQRT(2)))*(COS(RADIANS(Q696))))*(SIN(RADIANS(-45)))</f>
        <v>-0.23924017787518434</v>
      </c>
      <c r="AB696">
        <f>((1/(SQRT(2)))*(SIN(RADIANS(Q696))))*(SIN(RADIANS(-45)))</f>
        <v>0.43904912856108719</v>
      </c>
      <c r="AC696">
        <f>(-((1/(SQRT(2)))*(SIN(RADIANS(-45)))))</f>
        <v>0.49999999999999989</v>
      </c>
      <c r="AD696">
        <f>((1/(SQRT(2)))*(COS(RADIANS(Q696))))*(COS(RADIANS(-45)))</f>
        <v>0.23924017787518437</v>
      </c>
      <c r="AE696">
        <f>(((1/(SQRT(2)))*(SIN(RADIANS(Q696))))*(COS(RADIANS(-45))))</f>
        <v>-0.43904912856108724</v>
      </c>
    </row>
    <row r="697" spans="1:31">
      <c r="O697" t="s">
        <v>176</v>
      </c>
      <c r="R697" t="s">
        <v>176</v>
      </c>
    </row>
    <row r="698" spans="1:31">
      <c r="O698" s="21">
        <f>(COS(RADIANS(N696)))*((SIN(RADIANS(45)))*(COS(RADIANS(45))))-(SIN(RADIANS(135)))*(COS(RADIANS((135))))*($A$337*$F$337+$C$337*$D$337)-(2*((SIN(RADIANS(45)))^2))-(SIN(RADIANS(135)))^2*(SIN(RADIANS(N696)))*(($B$337*$E$337))-($C$337*$F$337)+(SIN(RADIANS(N696)))*(-(SIN(RADIANS(45))))*(COS(RADIANS(45)))-(SIN(RADIANS(135)))*(COS(RADIANS(135)))*($A$337*$E$337+$B$337*$D$337)-(SIN(RADIANS(45)))^2-(SIN(RADIANS(135)))^2*(SIN(RADIANS(N696)))*($B$337*$F$337+$C$337*$E$337)+(SIN(RADIANS(45)))^2-((SIN(RADIANS(135)))^2)*((COS(RADIANS(N696)))^2)*($B$337*$F$337+$C$337*$E$337)</f>
        <v>-1.1734735166737884</v>
      </c>
      <c r="R698">
        <f>(COS(RADIANS(Q696)))*((SIN(RADIANS(45)))*(COS(RADIANS(45))))-(SIN(RADIANS(135)))*(COS(RADIANS((135))))*($A$337*$F$337+$C$337*$D$337)-(2*((SIN(RADIANS(45)))^2))-(SIN(RADIANS(135)))^2*(SIN(RADIANS(Q696)))*(($B$337*$E$337))-($C$337*$F$337)+(SIN(RADIANS(Q696)))*(-(SIN(RADIANS(45))))*(COS(RADIANS(45)))-(SIN(RADIANS(135)))*(COS(RADIANS(135)))*($A$337*$E$337+$B$337*$D$337)-(SIN(RADIANS(45)))^2-(SIN(RADIANS(135)))^2*(SIN(RADIANS(Q696)))*($B$337*$F$337+$C$337*$E$337)+(SIN(RADIANS(45)))^2-((SIN(RADIANS(135)))^2)*((COS(RADIANS(Q696)))^2)*($B$337*$F$337+$C$337*$E$337)</f>
        <v>-0.60120141197264465</v>
      </c>
      <c r="AE698" s="21"/>
    </row>
    <row r="699" spans="1:31">
      <c r="A699" s="21"/>
      <c r="Q699" s="21"/>
    </row>
    <row r="700" spans="1:31">
      <c r="A700">
        <f>(1/(SQRT(2)))*(COS(RADIANS(45)))</f>
        <v>0.5</v>
      </c>
      <c r="B700">
        <f>((1/(SQRT(2)))*(COS(RADIANS(N700))))*(SIN(RADIANS(45)))</f>
        <v>-0.3315262825637072</v>
      </c>
      <c r="C700">
        <f t="shared" ref="C700" si="1952">((1/(SQRT(2)))*(SIN(RADIANS(N700))))*(SIN(RADIANS(45)))</f>
        <v>-0.37428641969685306</v>
      </c>
      <c r="D700">
        <f t="shared" ref="D700" si="1953">(-((1/(SQRT(2)))*(SIN(RADIANS(45)))))</f>
        <v>-0.49999999999999989</v>
      </c>
      <c r="E700">
        <f t="shared" ref="E700" si="1954">((1/(SQRT(2)))*(COS(RADIANS(N700))))*(COS(RADIANS(45)))</f>
        <v>-0.33152628256370725</v>
      </c>
      <c r="F700">
        <f t="shared" ref="F700" si="1955">(((1/(SQRT(2)))*(SIN(RADIANS(N700))))*(COS(RADIANS(45))))</f>
        <v>-0.37428641969685311</v>
      </c>
      <c r="G700">
        <f t="shared" ref="G700" si="1956">(1/(SQRT(2)))*(COS(RADIANS(-45)))</f>
        <v>0.5</v>
      </c>
      <c r="H700">
        <f t="shared" ref="H700" si="1957">((1/(SQRT(2)))*(COS(RADIANS(N700))))*(SIN(RADIANS(-45)))</f>
        <v>0.3315262825637072</v>
      </c>
      <c r="I700">
        <f t="shared" ref="I700" si="1958">((1/(SQRT(2)))*(SIN(RADIANS(N700))))*(SIN(RADIANS(-45)))</f>
        <v>0.37428641969685306</v>
      </c>
      <c r="J700">
        <f t="shared" ref="J700" si="1959">(-((1/(SQRT(2)))*(SIN(RADIANS(-45)))))</f>
        <v>0.49999999999999989</v>
      </c>
      <c r="K700">
        <f t="shared" ref="K700" si="1960">((1/(SQRT(2)))*(COS(RADIANS(N700))))*(COS(RADIANS(-45)))</f>
        <v>-0.33152628256370725</v>
      </c>
      <c r="L700">
        <f>(((1/(SQRT(2)))*(SIN(RADIANS(N700))))*(COS(RADIANS(-45))))</f>
        <v>-0.37428641969685311</v>
      </c>
      <c r="N700">
        <f>N696-(O696/O698)</f>
        <v>228.466903612289</v>
      </c>
      <c r="O700">
        <f>(DEGREES(ACOS(((-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*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)-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*(SQRT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-(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^2)))))/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))))/2</f>
        <v>0</v>
      </c>
      <c r="Q700">
        <f>Q696-(R696/R698)</f>
        <v>6507.7913692252778</v>
      </c>
      <c r="R700">
        <f>(DEGREES(ACOS(((-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*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*(SQRT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-(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^2)))))/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))))/2</f>
        <v>78.437199516867921</v>
      </c>
      <c r="T700">
        <f>(1/(SQRT(2)))*(COS(RADIANS(45)))</f>
        <v>0.5</v>
      </c>
      <c r="U700">
        <f>((1/(SQRT(2)))*(COS(RADIANS(Q700))))*(SIN(RADIANS(45)))</f>
        <v>0.44232560976682661</v>
      </c>
      <c r="V700">
        <f>((1/(SQRT(2)))*(SIN(RADIANS(Q700))))*(SIN(RADIANS(45)))</f>
        <v>0.23312669290410509</v>
      </c>
      <c r="W700">
        <f>(-((1/(SQRT(2)))*(SIN(RADIANS(45)))))</f>
        <v>-0.49999999999999989</v>
      </c>
      <c r="X700">
        <f>((1/(SQRT(2)))*(COS(RADIANS(Q700))))*(COS(RADIANS(45)))</f>
        <v>0.44232560976682667</v>
      </c>
      <c r="Y700">
        <f>(((1/(SQRT(2)))*(SIN(RADIANS(Q700))))*(COS(RADIANS(45))))</f>
        <v>0.23312669290410512</v>
      </c>
      <c r="Z700">
        <f t="shared" ref="Z700" si="1961">(1/(SQRT(2)))*(COS(RADIANS(-45)))</f>
        <v>0.5</v>
      </c>
      <c r="AA700">
        <f>((1/(SQRT(2)))*(COS(RADIANS(Q700))))*(SIN(RADIANS(-45)))</f>
        <v>-0.44232560976682661</v>
      </c>
      <c r="AB700">
        <f>((1/(SQRT(2)))*(SIN(RADIANS(Q700))))*(SIN(RADIANS(-45)))</f>
        <v>-0.23312669290410509</v>
      </c>
      <c r="AC700">
        <f>(-((1/(SQRT(2)))*(SIN(RADIANS(-45)))))</f>
        <v>0.49999999999999989</v>
      </c>
      <c r="AD700">
        <f>((1/(SQRT(2)))*(COS(RADIANS(Q700))))*(COS(RADIANS(-45)))</f>
        <v>0.44232560976682667</v>
      </c>
      <c r="AE700">
        <f>(((1/(SQRT(2)))*(SIN(RADIANS(Q700))))*(COS(RADIANS(-45))))</f>
        <v>0.23312669290410512</v>
      </c>
    </row>
    <row r="701" spans="1:31">
      <c r="O701" t="s">
        <v>176</v>
      </c>
      <c r="R701" t="s">
        <v>176</v>
      </c>
    </row>
    <row r="702" spans="1:31">
      <c r="O702" s="21">
        <f>(COS(RADIANS(N700)))*((SIN(RADIANS(45)))*(COS(RADIANS(45))))-(SIN(RADIANS(135)))*(COS(RADIANS((135))))*($A$337*$F$337+$C$337*$D$337)-(2*((SIN(RADIANS(45)))^2))-(SIN(RADIANS(135)))^2*(SIN(RADIANS(N700)))*(($B$337*$E$337))-($C$337*$F$337)+(SIN(RADIANS(N700)))*(-(SIN(RADIANS(45))))*(COS(RADIANS(45)))-(SIN(RADIANS(135)))*(COS(RADIANS(135)))*($A$337*$E$337+$B$337*$D$337)-(SIN(RADIANS(45)))^2-(SIN(RADIANS(135)))^2*(SIN(RADIANS(N700)))*($B$337*$F$337+$C$337*$E$337)+(SIN(RADIANS(45)))^2-((SIN(RADIANS(135)))^2)*((COS(RADIANS(N700)))^2)*($B$337*$F$337+$C$337*$E$337)</f>
        <v>-1.1734735166737884</v>
      </c>
      <c r="R702">
        <f>(COS(RADIANS(Q700)))*((SIN(RADIANS(45)))*(COS(RADIANS(45))))-(SIN(RADIANS(135)))*(COS(RADIANS((135))))*($A$337*$F$337+$C$337*$D$337)-(2*((SIN(RADIANS(45)))^2))-(SIN(RADIANS(135)))^2*(SIN(RADIANS(Q700)))*(($B$337*$E$337))-($C$337*$F$337)+(SIN(RADIANS(Q700)))*(-(SIN(RADIANS(45))))*(COS(RADIANS(45)))-(SIN(RADIANS(135)))*(COS(RADIANS(135)))*($A$337*$E$337+$B$337*$D$337)-(SIN(RADIANS(45)))^2-(SIN(RADIANS(135)))^2*(SIN(RADIANS(Q700)))*($B$337*$F$337+$C$337*$E$337)+(SIN(RADIANS(45)))^2-((SIN(RADIANS(135)))^2)*((COS(RADIANS(Q700)))^2)*($B$337*$F$337+$C$337*$E$337)</f>
        <v>-0.67714675601779239</v>
      </c>
      <c r="AE702" s="21"/>
    </row>
    <row r="703" spans="1:31">
      <c r="A703" s="21"/>
      <c r="Q703" s="21"/>
    </row>
    <row r="704" spans="1:31">
      <c r="A704">
        <f>(1/(SQRT(2)))*(COS(RADIANS(45)))</f>
        <v>0.5</v>
      </c>
      <c r="B704">
        <f>((1/(SQRT(2)))*(COS(RADIANS(N704))))*(SIN(RADIANS(45)))</f>
        <v>-0.3315262825637072</v>
      </c>
      <c r="C704">
        <f t="shared" ref="C704" si="1962">((1/(SQRT(2)))*(SIN(RADIANS(N704))))*(SIN(RADIANS(45)))</f>
        <v>-0.37428641969685306</v>
      </c>
      <c r="D704">
        <f t="shared" ref="D704" si="1963">(-((1/(SQRT(2)))*(SIN(RADIANS(45)))))</f>
        <v>-0.49999999999999989</v>
      </c>
      <c r="E704">
        <f t="shared" ref="E704" si="1964">((1/(SQRT(2)))*(COS(RADIANS(N704))))*(COS(RADIANS(45)))</f>
        <v>-0.33152628256370725</v>
      </c>
      <c r="F704">
        <f t="shared" ref="F704" si="1965">(((1/(SQRT(2)))*(SIN(RADIANS(N704))))*(COS(RADIANS(45))))</f>
        <v>-0.37428641969685311</v>
      </c>
      <c r="G704">
        <f t="shared" ref="G704" si="1966">(1/(SQRT(2)))*(COS(RADIANS(-45)))</f>
        <v>0.5</v>
      </c>
      <c r="H704">
        <f t="shared" ref="H704" si="1967">((1/(SQRT(2)))*(COS(RADIANS(N704))))*(SIN(RADIANS(-45)))</f>
        <v>0.3315262825637072</v>
      </c>
      <c r="I704">
        <f t="shared" ref="I704" si="1968">((1/(SQRT(2)))*(SIN(RADIANS(N704))))*(SIN(RADIANS(-45)))</f>
        <v>0.37428641969685306</v>
      </c>
      <c r="J704">
        <f t="shared" ref="J704" si="1969">(-((1/(SQRT(2)))*(SIN(RADIANS(-45)))))</f>
        <v>0.49999999999999989</v>
      </c>
      <c r="K704">
        <f t="shared" ref="K704" si="1970">((1/(SQRT(2)))*(COS(RADIANS(N704))))*(COS(RADIANS(-45)))</f>
        <v>-0.33152628256370725</v>
      </c>
      <c r="L704">
        <f>(((1/(SQRT(2)))*(SIN(RADIANS(N704))))*(COS(RADIANS(-45))))</f>
        <v>-0.37428641969685311</v>
      </c>
      <c r="N704">
        <f>N700-(O700/O702)</f>
        <v>228.466903612289</v>
      </c>
      <c r="O704">
        <f>(DEGREES(ACOS(((-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*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)-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*(SQRT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-(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^2)))))/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))))/2</f>
        <v>0</v>
      </c>
      <c r="Q704">
        <f t="shared" ref="Q704" si="1971">Q700-(R700/R702)</f>
        <v>6623.6262289802689</v>
      </c>
      <c r="R704">
        <f>(DEGREES(ACOS(((-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*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*(SQRT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-(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^2)))))/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))))/2</f>
        <v>56.372064952916951</v>
      </c>
      <c r="T704">
        <f t="shared" ref="T704" si="1972">(1/(SQRT(2)))*(COS(RADIANS(45)))</f>
        <v>0.5</v>
      </c>
      <c r="U704">
        <f t="shared" ref="U704" si="1973">((1/(SQRT(2)))*(COS(RADIANS(Q704))))*(SIN(RADIANS(45)))</f>
        <v>-0.40258268476563647</v>
      </c>
      <c r="V704">
        <f t="shared" ref="V704" si="1974">((1/(SQRT(2)))*(SIN(RADIANS(Q704))))*(SIN(RADIANS(45)))</f>
        <v>0.29652517924603317</v>
      </c>
      <c r="W704">
        <f t="shared" ref="W704" si="1975">(-((1/(SQRT(2)))*(SIN(RADIANS(45)))))</f>
        <v>-0.49999999999999989</v>
      </c>
      <c r="X704">
        <f t="shared" ref="X704" si="1976">((1/(SQRT(2)))*(COS(RADIANS(Q704))))*(COS(RADIANS(45)))</f>
        <v>-0.40258268476563652</v>
      </c>
      <c r="Y704">
        <f t="shared" ref="Y704" si="1977">(((1/(SQRT(2)))*(SIN(RADIANS(Q704))))*(COS(RADIANS(45))))</f>
        <v>0.29652517924603322</v>
      </c>
      <c r="Z704">
        <f t="shared" ref="Z704" si="1978">(1/(SQRT(2)))*(COS(RADIANS(-45)))</f>
        <v>0.5</v>
      </c>
      <c r="AA704">
        <f t="shared" ref="AA704" si="1979">((1/(SQRT(2)))*(COS(RADIANS(Q704))))*(SIN(RADIANS(-45)))</f>
        <v>0.40258268476563647</v>
      </c>
      <c r="AB704">
        <f t="shared" ref="AB704" si="1980">((1/(SQRT(2)))*(SIN(RADIANS(Q704))))*(SIN(RADIANS(-45)))</f>
        <v>-0.29652517924603317</v>
      </c>
      <c r="AC704">
        <f t="shared" ref="AC704" si="1981">(-((1/(SQRT(2)))*(SIN(RADIANS(-45)))))</f>
        <v>0.49999999999999989</v>
      </c>
      <c r="AD704">
        <f t="shared" ref="AD704" si="1982">((1/(SQRT(2)))*(COS(RADIANS(Q704))))*(COS(RADIANS(-45)))</f>
        <v>-0.40258268476563652</v>
      </c>
      <c r="AE704">
        <f t="shared" ref="AE704" si="1983">(((1/(SQRT(2)))*(SIN(RADIANS(Q704))))*(COS(RADIANS(-45))))</f>
        <v>0.29652517924603322</v>
      </c>
    </row>
    <row r="705" spans="1:31">
      <c r="O705" t="s">
        <v>176</v>
      </c>
      <c r="R705" t="s">
        <v>176</v>
      </c>
    </row>
    <row r="706" spans="1:31">
      <c r="O706" s="21">
        <f>(COS(RADIANS(N704)))*((SIN(RADIANS(45)))*(COS(RADIANS(45))))-(SIN(RADIANS(135)))*(COS(RADIANS((135))))*($A$337*$F$337+$C$337*$D$337)-(2*((SIN(RADIANS(45)))^2))-(SIN(RADIANS(135)))^2*(SIN(RADIANS(N704)))*(($B$337*$E$337))-($C$337*$F$337)+(SIN(RADIANS(N704)))*(-(SIN(RADIANS(45))))*(COS(RADIANS(45)))-(SIN(RADIANS(135)))*(COS(RADIANS(135)))*($A$337*$E$337+$B$337*$D$337)-(SIN(RADIANS(45)))^2-(SIN(RADIANS(135)))^2*(SIN(RADIANS(N704)))*($B$337*$F$337+$C$337*$E$337)+(SIN(RADIANS(45)))^2-((SIN(RADIANS(135)))^2)*((COS(RADIANS(N704)))^2)*($B$337*$F$337+$C$337*$E$337)</f>
        <v>-1.1734735166737884</v>
      </c>
      <c r="R706">
        <f t="shared" ref="R706" si="1984">(COS(RADIANS(Q704)))*((SIN(RADIANS(45)))*(COS(RADIANS(45))))-(SIN(RADIANS(135)))*(COS(RADIANS((135))))*($A$337*$F$337+$C$337*$D$337)-(2*((SIN(RADIANS(45)))^2))-(SIN(RADIANS(135)))^2*(SIN(RADIANS(Q704)))*(($B$337*$E$337))-($C$337*$F$337)+(SIN(RADIANS(Q704)))*(-(SIN(RADIANS(45))))*(COS(RADIANS(45)))-(SIN(RADIANS(135)))*(COS(RADIANS(135)))*($A$337*$E$337+$B$337*$D$337)-(SIN(RADIANS(45)))^2-(SIN(RADIANS(135)))^2*(SIN(RADIANS(Q704)))*($B$337*$F$337+$C$337*$E$337)+(SIN(RADIANS(45)))^2-((SIN(RADIANS(135)))^2)*((COS(RADIANS(Q704)))^2)*($B$337*$F$337+$C$337*$E$337)</f>
        <v>-1.5784584607053465</v>
      </c>
      <c r="AE706" s="21"/>
    </row>
    <row r="707" spans="1:31">
      <c r="A707" s="21"/>
      <c r="Q707" s="21"/>
    </row>
    <row r="708" spans="1:31">
      <c r="A708">
        <f>(1/(SQRT(2)))*(COS(RADIANS(45)))</f>
        <v>0.5</v>
      </c>
      <c r="B708">
        <f>((1/(SQRT(2)))*(COS(RADIANS(N708))))*(SIN(RADIANS(45)))</f>
        <v>-0.3315262825637072</v>
      </c>
      <c r="C708">
        <f t="shared" ref="C708" si="1985">((1/(SQRT(2)))*(SIN(RADIANS(N708))))*(SIN(RADIANS(45)))</f>
        <v>-0.37428641969685306</v>
      </c>
      <c r="D708">
        <f t="shared" ref="D708" si="1986">(-((1/(SQRT(2)))*(SIN(RADIANS(45)))))</f>
        <v>-0.49999999999999989</v>
      </c>
      <c r="E708">
        <f t="shared" ref="E708" si="1987">((1/(SQRT(2)))*(COS(RADIANS(N708))))*(COS(RADIANS(45)))</f>
        <v>-0.33152628256370725</v>
      </c>
      <c r="F708">
        <f t="shared" ref="F708" si="1988">(((1/(SQRT(2)))*(SIN(RADIANS(N708))))*(COS(RADIANS(45))))</f>
        <v>-0.37428641969685311</v>
      </c>
      <c r="G708">
        <f t="shared" ref="G708" si="1989">(1/(SQRT(2)))*(COS(RADIANS(-45)))</f>
        <v>0.5</v>
      </c>
      <c r="H708">
        <f t="shared" ref="H708" si="1990">((1/(SQRT(2)))*(COS(RADIANS(N708))))*(SIN(RADIANS(-45)))</f>
        <v>0.3315262825637072</v>
      </c>
      <c r="I708">
        <f t="shared" ref="I708" si="1991">((1/(SQRT(2)))*(SIN(RADIANS(N708))))*(SIN(RADIANS(-45)))</f>
        <v>0.37428641969685306</v>
      </c>
      <c r="J708">
        <f t="shared" ref="J708" si="1992">(-((1/(SQRT(2)))*(SIN(RADIANS(-45)))))</f>
        <v>0.49999999999999989</v>
      </c>
      <c r="K708">
        <f t="shared" ref="K708" si="1993">((1/(SQRT(2)))*(COS(RADIANS(N708))))*(COS(RADIANS(-45)))</f>
        <v>-0.33152628256370725</v>
      </c>
      <c r="L708">
        <f>(((1/(SQRT(2)))*(SIN(RADIANS(N708))))*(COS(RADIANS(-45))))</f>
        <v>-0.37428641969685311</v>
      </c>
      <c r="N708" s="16">
        <f>N704-(O704/O706)</f>
        <v>228.466903612289</v>
      </c>
      <c r="O708" s="16">
        <f>(DEGREES(ACOS(((-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*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)-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*(SQRT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-(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^2)))))/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))))/2</f>
        <v>0</v>
      </c>
      <c r="Q708" s="16">
        <f t="shared" ref="Q708" si="1994">Q704-(R704/R706)</f>
        <v>6659.339595125949</v>
      </c>
      <c r="R708" s="16">
        <f>(DEGREES(ACOS(((-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*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*(SQRT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-(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^2)))))/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))))/2</f>
        <v>67.024408553164918</v>
      </c>
      <c r="T708">
        <f t="shared" ref="T708" si="1995">(1/(SQRT(2)))*(COS(RADIANS(45)))</f>
        <v>0.5</v>
      </c>
      <c r="U708">
        <f t="shared" ref="U708" si="1996">((1/(SQRT(2)))*(COS(RADIANS(Q708))))*(SIN(RADIANS(45)))</f>
        <v>-0.499966786818756</v>
      </c>
      <c r="V708">
        <f t="shared" ref="V708" si="1997">((1/(SQRT(2)))*(SIN(RADIANS(Q708))))*(SIN(RADIANS(45)))</f>
        <v>5.7629921159494911E-3</v>
      </c>
      <c r="W708">
        <f t="shared" ref="W708" si="1998">(-((1/(SQRT(2)))*(SIN(RADIANS(45)))))</f>
        <v>-0.49999999999999989</v>
      </c>
      <c r="X708">
        <f t="shared" ref="X708" si="1999">((1/(SQRT(2)))*(COS(RADIANS(Q708))))*(COS(RADIANS(45)))</f>
        <v>-0.49996678681875606</v>
      </c>
      <c r="Y708">
        <f t="shared" ref="Y708" si="2000">(((1/(SQRT(2)))*(SIN(RADIANS(Q708))))*(COS(RADIANS(45))))</f>
        <v>5.7629921159494928E-3</v>
      </c>
      <c r="Z708">
        <f t="shared" ref="Z708" si="2001">(1/(SQRT(2)))*(COS(RADIANS(-45)))</f>
        <v>0.5</v>
      </c>
      <c r="AA708">
        <f t="shared" ref="AA708" si="2002">((1/(SQRT(2)))*(COS(RADIANS(Q708))))*(SIN(RADIANS(-45)))</f>
        <v>0.499966786818756</v>
      </c>
      <c r="AB708">
        <f t="shared" ref="AB708" si="2003">((1/(SQRT(2)))*(SIN(RADIANS(Q708))))*(SIN(RADIANS(-45)))</f>
        <v>-5.7629921159494911E-3</v>
      </c>
      <c r="AC708">
        <f t="shared" ref="AC708" si="2004">(-((1/(SQRT(2)))*(SIN(RADIANS(-45)))))</f>
        <v>0.49999999999999989</v>
      </c>
      <c r="AD708">
        <f t="shared" ref="AD708" si="2005">((1/(SQRT(2)))*(COS(RADIANS(Q708))))*(COS(RADIANS(-45)))</f>
        <v>-0.49996678681875606</v>
      </c>
      <c r="AE708">
        <f t="shared" ref="AE708" si="2006">(((1/(SQRT(2)))*(SIN(RADIANS(Q708))))*(COS(RADIANS(-45))))</f>
        <v>5.7629921159494928E-3</v>
      </c>
    </row>
    <row r="709" spans="1:31">
      <c r="O709" t="s">
        <v>176</v>
      </c>
      <c r="R709" t="s">
        <v>176</v>
      </c>
    </row>
    <row r="710" spans="1:31">
      <c r="O710" s="21">
        <f>(COS(RADIANS(N708)))*((SIN(RADIANS(45)))*(COS(RADIANS(45))))-(SIN(RADIANS(135)))*(COS(RADIANS((135))))*($A$337*$F$337+$C$337*$D$337)-(2*((SIN(RADIANS(45)))^2))-(SIN(RADIANS(135)))^2*(SIN(RADIANS(N708)))*(($B$337*$E$337))-($C$337*$F$337)+(SIN(RADIANS(N708)))*(-(SIN(RADIANS(45))))*(COS(RADIANS(45)))-(SIN(RADIANS(135)))*(COS(RADIANS(135)))*($A$337*$E$337+$B$337*$D$337)-(SIN(RADIANS(45)))^2-(SIN(RADIANS(135)))^2*(SIN(RADIANS(N708)))*($B$337*$F$337+$C$337*$E$337)+(SIN(RADIANS(45)))^2-((SIN(RADIANS(135)))^2)*((COS(RADIANS(N708)))^2)*($B$337*$F$337+$C$337*$E$337)</f>
        <v>-1.1734735166737884</v>
      </c>
      <c r="R710">
        <f t="shared" ref="R710" si="2007">(COS(RADIANS(Q708)))*((SIN(RADIANS(45)))*(COS(RADIANS(45))))-(SIN(RADIANS(135)))*(COS(RADIANS((135))))*($A$337*$F$337+$C$337*$D$337)-(2*((SIN(RADIANS(45)))^2))-(SIN(RADIANS(135)))^2*(SIN(RADIANS(Q708)))*(($B$337*$E$337))-($C$337*$F$337)+(SIN(RADIANS(Q708)))*(-(SIN(RADIANS(45))))*(COS(RADIANS(45)))-(SIN(RADIANS(135)))*(COS(RADIANS(135)))*($A$337*$E$337+$B$337*$D$337)-(SIN(RADIANS(45)))^2-(SIN(RADIANS(135)))^2*(SIN(RADIANS(Q708)))*($B$337*$F$337+$C$337*$E$337)+(SIN(RADIANS(45)))^2-((SIN(RADIANS(135)))^2)*((COS(RADIANS(Q708)))^2)*($B$337*$F$337+$C$337*$E$337)</f>
        <v>-1.4598111195598615</v>
      </c>
      <c r="AE710" s="21"/>
    </row>
    <row r="712" spans="1:31">
      <c r="A712" t="s">
        <v>95</v>
      </c>
      <c r="D712" t="s">
        <v>96</v>
      </c>
      <c r="G712" t="s">
        <v>97</v>
      </c>
      <c r="J712" t="s">
        <v>98</v>
      </c>
      <c r="N712" t="s">
        <v>25</v>
      </c>
      <c r="O712" t="s">
        <v>159</v>
      </c>
      <c r="P712" t="s">
        <v>160</v>
      </c>
      <c r="R712" t="s">
        <v>167</v>
      </c>
    </row>
    <row r="713" spans="1:31">
      <c r="A713">
        <f>(1/(SQRT(2)))*(COS(RADIANS(45)))</f>
        <v>0.5</v>
      </c>
      <c r="B713">
        <f>((1/(SQRT(2)))*(COS(RADIANS(N713))))*(SIN(RADIANS(45)))</f>
        <v>0.49999999999999989</v>
      </c>
      <c r="C713">
        <f>((1/(SQRT(2)))*(SIN(RADIANS(N713))))*(SIN(RADIANS(45)))</f>
        <v>8.7266462599716467E-10</v>
      </c>
      <c r="D713">
        <f>(-((1/(SQRT(2)))*(SIN(RADIANS(45)))))</f>
        <v>-0.49999999999999989</v>
      </c>
      <c r="E713">
        <f>((1/(SQRT(2)))*(COS(RADIANS(N713))))*(COS(RADIANS(45)))</f>
        <v>0.5</v>
      </c>
      <c r="F713">
        <f>(((1/(SQRT(2)))*(SIN(RADIANS(N713))))*(COS(RADIANS(45))))</f>
        <v>8.7266462599716477E-10</v>
      </c>
      <c r="G713">
        <f>(1/(SQRT(2)))*(COS(RADIANS(-45)))</f>
        <v>0.5</v>
      </c>
      <c r="H713">
        <f>((1/(SQRT(2)))*(COS(RADIANS(N713))))*(SIN(RADIANS(-45)))</f>
        <v>-0.49999999999999989</v>
      </c>
      <c r="I713">
        <f>((1/(SQRT(2)))*(SIN(RADIANS(N713))))*(SIN(RADIANS(-45)))</f>
        <v>-8.7266462599716467E-10</v>
      </c>
      <c r="J713">
        <f>(-((1/(SQRT(2)))*(SIN(RADIANS(-45)))))</f>
        <v>0.49999999999999989</v>
      </c>
      <c r="K713">
        <f>((1/(SQRT(2)))*(COS(RADIANS(N713))))*(COS(RADIANS(-45)))</f>
        <v>0.5</v>
      </c>
      <c r="L713">
        <f>(((1/(SQRT(2)))*(SIN(RADIANS(N713))))*(COS(RADIANS(-45))))</f>
        <v>8.7266462599716477E-10</v>
      </c>
      <c r="N713">
        <v>9.9999999999999995E-8</v>
      </c>
      <c r="O713">
        <f t="shared" ref="O713:O776" si="2008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-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22.738784181350113</v>
      </c>
      <c r="P713">
        <f t="shared" ref="P713:P776" si="2009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67.261215818649887</v>
      </c>
      <c r="R713">
        <f>P713-P893</f>
        <v>-6.9012996126974286</v>
      </c>
      <c r="T713">
        <f>(P713-$V$2516)</f>
        <v>-22.716392921323418</v>
      </c>
      <c r="V713">
        <f t="shared" ref="V713" si="2010">IF(T713=0,N713,0)</f>
        <v>0</v>
      </c>
    </row>
    <row r="714" spans="1:31">
      <c r="A714">
        <f t="shared" ref="A714:A777" si="2011">(1/(SQRT(2)))*(COS(RADIANS(45)))</f>
        <v>0.5</v>
      </c>
      <c r="B714">
        <f t="shared" ref="B714:B715" si="2012">((1/(SQRT(2)))*(COS(RADIANS(N714))))*(SIN(RADIANS(45)))</f>
        <v>0.49999923845664379</v>
      </c>
      <c r="C714">
        <f t="shared" ref="C714:C715" si="2013">((1/(SQRT(2)))*(SIN(RADIANS(N714))))*(SIN(RADIANS(45)))</f>
        <v>8.726641829491543E-4</v>
      </c>
      <c r="D714">
        <f t="shared" ref="D714:D777" si="2014">(-((1/(SQRT(2)))*(SIN(RADIANS(45)))))</f>
        <v>-0.49999999999999989</v>
      </c>
      <c r="E714">
        <f t="shared" ref="E714:E715" si="2015">((1/(SQRT(2)))*(COS(RADIANS(N714))))*(COS(RADIANS(45)))</f>
        <v>0.49999923845664385</v>
      </c>
      <c r="F714">
        <f t="shared" ref="F714:F715" si="2016">(((1/(SQRT(2)))*(SIN(RADIANS(N714))))*(COS(RADIANS(45))))</f>
        <v>8.7266418294915441E-4</v>
      </c>
      <c r="G714">
        <f t="shared" ref="G714:G777" si="2017">(1/(SQRT(2)))*(COS(RADIANS(-45)))</f>
        <v>0.5</v>
      </c>
      <c r="H714">
        <f t="shared" ref="H714:H715" si="2018">((1/(SQRT(2)))*(COS(RADIANS(N714))))*(SIN(RADIANS(-45)))</f>
        <v>-0.49999923845664379</v>
      </c>
      <c r="I714">
        <f t="shared" ref="I714:I715" si="2019">((1/(SQRT(2)))*(SIN(RADIANS(N714))))*(SIN(RADIANS(-45)))</f>
        <v>-8.726641829491543E-4</v>
      </c>
      <c r="J714">
        <f t="shared" ref="J714:J777" si="2020">(-((1/(SQRT(2)))*(SIN(RADIANS(-45)))))</f>
        <v>0.49999999999999989</v>
      </c>
      <c r="K714">
        <f t="shared" ref="K714:K715" si="2021">((1/(SQRT(2)))*(COS(RADIANS(N714))))*(COS(RADIANS(-45)))</f>
        <v>0.49999923845664385</v>
      </c>
      <c r="L714">
        <f t="shared" ref="L714:L715" si="2022">(((1/(SQRT(2)))*(SIN(RADIANS(N714))))*(COS(RADIANS(-45))))</f>
        <v>8.7266418294915441E-4</v>
      </c>
      <c r="N714">
        <v>0.1</v>
      </c>
      <c r="O714">
        <f t="shared" si="2008"/>
        <v>22.702834809713217</v>
      </c>
      <c r="P714">
        <f t="shared" si="2009"/>
        <v>67.29716519028679</v>
      </c>
      <c r="R714">
        <f t="shared" ref="R714:R715" si="2023">P714-P894</f>
        <v>-6.9066276873144545</v>
      </c>
      <c r="T714">
        <f t="shared" ref="T714:T777" si="2024">(P714-$V$2516)</f>
        <v>-22.680443549686515</v>
      </c>
      <c r="V714">
        <f t="shared" ref="V714:V715" si="2025">IF(T714=0,N714,0)</f>
        <v>0</v>
      </c>
    </row>
    <row r="715" spans="1:31">
      <c r="A715">
        <f t="shared" si="2011"/>
        <v>0.5</v>
      </c>
      <c r="B715">
        <f t="shared" si="2012"/>
        <v>0.49999695382889509</v>
      </c>
      <c r="C715">
        <f t="shared" si="2013"/>
        <v>1.7453257076118658E-3</v>
      </c>
      <c r="D715">
        <f t="shared" si="2014"/>
        <v>-0.49999999999999989</v>
      </c>
      <c r="E715">
        <f t="shared" si="2015"/>
        <v>0.49999695382889514</v>
      </c>
      <c r="F715">
        <f t="shared" si="2016"/>
        <v>1.7453257076118661E-3</v>
      </c>
      <c r="G715">
        <f t="shared" si="2017"/>
        <v>0.5</v>
      </c>
      <c r="H715">
        <f t="shared" si="2018"/>
        <v>-0.49999695382889509</v>
      </c>
      <c r="I715">
        <f t="shared" si="2019"/>
        <v>-1.7453257076118658E-3</v>
      </c>
      <c r="J715">
        <f t="shared" si="2020"/>
        <v>0.49999999999999989</v>
      </c>
      <c r="K715">
        <f t="shared" si="2021"/>
        <v>0.49999695382889514</v>
      </c>
      <c r="L715">
        <f t="shared" si="2022"/>
        <v>1.7453257076118661E-3</v>
      </c>
      <c r="N715">
        <v>0.2</v>
      </c>
      <c r="O715">
        <f t="shared" si="2008"/>
        <v>22.666861343582458</v>
      </c>
      <c r="P715">
        <f t="shared" si="2009"/>
        <v>67.333138656417532</v>
      </c>
      <c r="R715">
        <f t="shared" si="2023"/>
        <v>-6.9119732063425943</v>
      </c>
      <c r="T715">
        <f t="shared" si="2024"/>
        <v>-22.644470083555774</v>
      </c>
      <c r="V715">
        <f t="shared" si="2025"/>
        <v>0</v>
      </c>
    </row>
    <row r="716" spans="1:31">
      <c r="A716">
        <f t="shared" si="2011"/>
        <v>0.5</v>
      </c>
      <c r="B716">
        <f t="shared" ref="B716:B779" si="2026">((1/(SQRT(2)))*(COS(RADIANS(N716))))*(SIN(RADIANS(45)))</f>
        <v>0.49999314612371332</v>
      </c>
      <c r="C716">
        <f t="shared" ref="C716:C779" si="2027">((1/(SQRT(2)))*(SIN(RADIANS(N716))))*(SIN(RADIANS(45)))</f>
        <v>2.6179819157097894E-3</v>
      </c>
      <c r="D716">
        <f t="shared" si="2014"/>
        <v>-0.49999999999999989</v>
      </c>
      <c r="E716">
        <f t="shared" ref="E716:E779" si="2028">((1/(SQRT(2)))*(COS(RADIANS(N716))))*(COS(RADIANS(45)))</f>
        <v>0.49999314612371337</v>
      </c>
      <c r="F716">
        <f t="shared" ref="F716:F779" si="2029">(((1/(SQRT(2)))*(SIN(RADIANS(N716))))*(COS(RADIANS(45))))</f>
        <v>2.6179819157097898E-3</v>
      </c>
      <c r="G716">
        <f t="shared" si="2017"/>
        <v>0.5</v>
      </c>
      <c r="H716">
        <f t="shared" ref="H716:H779" si="2030">((1/(SQRT(2)))*(COS(RADIANS(N716))))*(SIN(RADIANS(-45)))</f>
        <v>-0.49999314612371332</v>
      </c>
      <c r="I716">
        <f t="shared" ref="I716:I779" si="2031">((1/(SQRT(2)))*(SIN(RADIANS(N716))))*(SIN(RADIANS(-45)))</f>
        <v>-2.6179819157097894E-3</v>
      </c>
      <c r="J716">
        <f t="shared" si="2020"/>
        <v>0.49999999999999989</v>
      </c>
      <c r="K716">
        <f t="shared" ref="K716:K779" si="2032">((1/(SQRT(2)))*(COS(RADIANS(N716))))*(COS(RADIANS(-45)))</f>
        <v>0.49999314612371337</v>
      </c>
      <c r="L716">
        <f t="shared" ref="L716:L779" si="2033">(((1/(SQRT(2)))*(SIN(RADIANS(N716))))*(COS(RADIANS(-45))))</f>
        <v>2.6179819157097898E-3</v>
      </c>
      <c r="N716">
        <v>0.3</v>
      </c>
      <c r="O716">
        <f t="shared" si="2008"/>
        <v>22.630863821127743</v>
      </c>
      <c r="P716">
        <f t="shared" si="2009"/>
        <v>67.369136178872253</v>
      </c>
      <c r="R716">
        <f t="shared" ref="R716:R779" si="2034">P716-P896</f>
        <v>-6.9173364148675205</v>
      </c>
      <c r="T716">
        <f t="shared" si="2024"/>
        <v>-22.608472561101053</v>
      </c>
      <c r="V716">
        <f t="shared" ref="V716:V779" si="2035">IF(T716=0,N716,0)</f>
        <v>0</v>
      </c>
    </row>
    <row r="717" spans="1:31">
      <c r="A717">
        <f t="shared" si="2011"/>
        <v>0.5</v>
      </c>
      <c r="B717">
        <f t="shared" si="2026"/>
        <v>0.49998781535269726</v>
      </c>
      <c r="C717">
        <f t="shared" si="2027"/>
        <v>3.4906301489807758E-3</v>
      </c>
      <c r="D717">
        <f t="shared" si="2014"/>
        <v>-0.49999999999999989</v>
      </c>
      <c r="E717">
        <f t="shared" si="2028"/>
        <v>0.49998781535269737</v>
      </c>
      <c r="F717">
        <f t="shared" si="2029"/>
        <v>3.4906301489807763E-3</v>
      </c>
      <c r="G717">
        <f t="shared" si="2017"/>
        <v>0.5</v>
      </c>
      <c r="H717">
        <f t="shared" si="2030"/>
        <v>-0.49998781535269726</v>
      </c>
      <c r="I717">
        <f t="shared" si="2031"/>
        <v>-3.4906301489807758E-3</v>
      </c>
      <c r="J717">
        <f t="shared" si="2020"/>
        <v>0.49999999999999989</v>
      </c>
      <c r="K717">
        <f t="shared" si="2032"/>
        <v>0.49998781535269737</v>
      </c>
      <c r="L717">
        <f t="shared" si="2033"/>
        <v>3.4906301489807763E-3</v>
      </c>
      <c r="N717">
        <v>0.4</v>
      </c>
      <c r="O717">
        <f t="shared" si="2008"/>
        <v>22.594842243598169</v>
      </c>
      <c r="P717">
        <f t="shared" si="2009"/>
        <v>67.40515775640182</v>
      </c>
      <c r="R717">
        <f t="shared" si="2034"/>
        <v>-6.9227175223365549</v>
      </c>
      <c r="T717">
        <f t="shared" si="2024"/>
        <v>-22.572450983571485</v>
      </c>
      <c r="V717">
        <f t="shared" si="2035"/>
        <v>0</v>
      </c>
    </row>
    <row r="718" spans="1:31">
      <c r="A718">
        <f t="shared" si="2011"/>
        <v>0.5</v>
      </c>
      <c r="B718">
        <f t="shared" si="2026"/>
        <v>0.4999809615320856</v>
      </c>
      <c r="C718">
        <f t="shared" si="2027"/>
        <v>4.3632677491869665E-3</v>
      </c>
      <c r="D718">
        <f t="shared" si="2014"/>
        <v>-0.49999999999999989</v>
      </c>
      <c r="E718">
        <f t="shared" si="2028"/>
        <v>0.49998096153208565</v>
      </c>
      <c r="F718">
        <f t="shared" si="2029"/>
        <v>4.3632677491869673E-3</v>
      </c>
      <c r="G718">
        <f t="shared" si="2017"/>
        <v>0.5</v>
      </c>
      <c r="H718">
        <f t="shared" si="2030"/>
        <v>-0.4999809615320856</v>
      </c>
      <c r="I718">
        <f t="shared" si="2031"/>
        <v>-4.3632677491869665E-3</v>
      </c>
      <c r="J718">
        <f t="shared" si="2020"/>
        <v>0.49999999999999989</v>
      </c>
      <c r="K718">
        <f t="shared" si="2032"/>
        <v>0.49998096153208565</v>
      </c>
      <c r="L718">
        <f t="shared" si="2033"/>
        <v>4.3632677491869673E-3</v>
      </c>
      <c r="N718">
        <v>0.5</v>
      </c>
      <c r="O718">
        <f t="shared" si="2008"/>
        <v>22.558796611256977</v>
      </c>
      <c r="P718">
        <f t="shared" si="2009"/>
        <v>67.441203388743034</v>
      </c>
      <c r="R718">
        <f t="shared" si="2034"/>
        <v>-6.9281167384934861</v>
      </c>
      <c r="T718">
        <f t="shared" si="2024"/>
        <v>-22.536405351230272</v>
      </c>
      <c r="V718">
        <f t="shared" si="2035"/>
        <v>0</v>
      </c>
    </row>
    <row r="719" spans="1:31">
      <c r="A719">
        <f t="shared" si="2011"/>
        <v>0.5</v>
      </c>
      <c r="B719">
        <f t="shared" si="2026"/>
        <v>0.49997258468275596</v>
      </c>
      <c r="C719">
        <f t="shared" si="2027"/>
        <v>5.2358920581228952E-3</v>
      </c>
      <c r="D719">
        <f t="shared" si="2014"/>
        <v>-0.49999999999999989</v>
      </c>
      <c r="E719">
        <f t="shared" si="2028"/>
        <v>0.49997258468275602</v>
      </c>
      <c r="F719">
        <f t="shared" si="2029"/>
        <v>5.2358920581228961E-3</v>
      </c>
      <c r="G719">
        <f t="shared" si="2017"/>
        <v>0.5</v>
      </c>
      <c r="H719">
        <f t="shared" si="2030"/>
        <v>-0.49997258468275596</v>
      </c>
      <c r="I719">
        <f t="shared" si="2031"/>
        <v>-5.2358920581228952E-3</v>
      </c>
      <c r="J719">
        <f t="shared" si="2020"/>
        <v>0.49999999999999989</v>
      </c>
      <c r="K719">
        <f t="shared" si="2032"/>
        <v>0.49997258468275602</v>
      </c>
      <c r="L719">
        <f t="shared" si="2033"/>
        <v>5.2358920581228961E-3</v>
      </c>
      <c r="N719">
        <v>0.6</v>
      </c>
      <c r="O719">
        <f t="shared" si="2008"/>
        <v>22.522726923379025</v>
      </c>
      <c r="P719">
        <f t="shared" si="2009"/>
        <v>67.477273076620975</v>
      </c>
      <c r="R719">
        <f t="shared" si="2034"/>
        <v>-6.9335342733765657</v>
      </c>
      <c r="T719">
        <f t="shared" si="2024"/>
        <v>-22.500335663352331</v>
      </c>
      <c r="V719">
        <f t="shared" si="2035"/>
        <v>0</v>
      </c>
    </row>
    <row r="720" spans="1:31">
      <c r="A720">
        <f t="shared" si="2011"/>
        <v>0.5</v>
      </c>
      <c r="B720">
        <f t="shared" si="2026"/>
        <v>0.49996268483022593</v>
      </c>
      <c r="C720">
        <f t="shared" si="2027"/>
        <v>6.1085004176235835E-3</v>
      </c>
      <c r="D720">
        <f t="shared" si="2014"/>
        <v>-0.49999999999999989</v>
      </c>
      <c r="E720">
        <f t="shared" si="2028"/>
        <v>0.49996268483022605</v>
      </c>
      <c r="F720">
        <f t="shared" si="2029"/>
        <v>6.1085004176235844E-3</v>
      </c>
      <c r="G720">
        <f t="shared" si="2017"/>
        <v>0.5</v>
      </c>
      <c r="H720">
        <f t="shared" si="2030"/>
        <v>-0.49996268483022593</v>
      </c>
      <c r="I720">
        <f t="shared" si="2031"/>
        <v>-6.1085004176235835E-3</v>
      </c>
      <c r="J720">
        <f t="shared" si="2020"/>
        <v>0.49999999999999989</v>
      </c>
      <c r="K720">
        <f t="shared" si="2032"/>
        <v>0.49996268483022605</v>
      </c>
      <c r="L720">
        <f t="shared" si="2033"/>
        <v>6.1085004176235844E-3</v>
      </c>
      <c r="N720">
        <v>0.7</v>
      </c>
      <c r="O720">
        <f t="shared" si="2008"/>
        <v>22.486633178248383</v>
      </c>
      <c r="P720">
        <f t="shared" si="2009"/>
        <v>67.513366821751617</v>
      </c>
      <c r="R720">
        <f t="shared" si="2034"/>
        <v>-6.9389703373159364</v>
      </c>
      <c r="T720">
        <f t="shared" si="2024"/>
        <v>-22.464241918221688</v>
      </c>
      <c r="V720">
        <f t="shared" si="2035"/>
        <v>0</v>
      </c>
    </row>
    <row r="721" spans="1:22">
      <c r="A721">
        <f t="shared" si="2011"/>
        <v>0.5</v>
      </c>
      <c r="B721">
        <f t="shared" si="2026"/>
        <v>0.49995126200465201</v>
      </c>
      <c r="C721">
        <f t="shared" si="2027"/>
        <v>6.9810901695726343E-3</v>
      </c>
      <c r="D721">
        <f t="shared" si="2014"/>
        <v>-0.49999999999999989</v>
      </c>
      <c r="E721">
        <f t="shared" si="2028"/>
        <v>0.49995126200465212</v>
      </c>
      <c r="F721">
        <f t="shared" si="2029"/>
        <v>6.9810901695726351E-3</v>
      </c>
      <c r="G721">
        <f t="shared" si="2017"/>
        <v>0.5</v>
      </c>
      <c r="H721">
        <f t="shared" si="2030"/>
        <v>-0.49995126200465201</v>
      </c>
      <c r="I721">
        <f t="shared" si="2031"/>
        <v>-6.9810901695726343E-3</v>
      </c>
      <c r="J721">
        <f t="shared" si="2020"/>
        <v>0.49999999999999989</v>
      </c>
      <c r="K721">
        <f t="shared" si="2032"/>
        <v>0.49995126200465212</v>
      </c>
      <c r="L721">
        <f t="shared" si="2033"/>
        <v>6.9810901695726351E-3</v>
      </c>
      <c r="N721">
        <v>0.8</v>
      </c>
      <c r="O721">
        <f t="shared" si="2008"/>
        <v>22.45051537315582</v>
      </c>
      <c r="P721">
        <f t="shared" si="2009"/>
        <v>67.549484626844176</v>
      </c>
      <c r="R721">
        <f t="shared" si="2034"/>
        <v>-6.9444251409314575</v>
      </c>
      <c r="T721">
        <f t="shared" si="2024"/>
        <v>-22.42812411312913</v>
      </c>
      <c r="V721">
        <f t="shared" si="2035"/>
        <v>0</v>
      </c>
    </row>
    <row r="722" spans="1:22">
      <c r="A722">
        <f t="shared" si="2011"/>
        <v>0.5</v>
      </c>
      <c r="B722">
        <f t="shared" si="2026"/>
        <v>0.49993831624083018</v>
      </c>
      <c r="C722">
        <f t="shared" si="2027"/>
        <v>7.8536586559103359E-3</v>
      </c>
      <c r="D722">
        <f t="shared" si="2014"/>
        <v>-0.49999999999999989</v>
      </c>
      <c r="E722">
        <f t="shared" si="2028"/>
        <v>0.49993831624083029</v>
      </c>
      <c r="F722">
        <f t="shared" si="2029"/>
        <v>7.8536586559103377E-3</v>
      </c>
      <c r="G722">
        <f t="shared" si="2017"/>
        <v>0.5</v>
      </c>
      <c r="H722">
        <f t="shared" si="2030"/>
        <v>-0.49993831624083018</v>
      </c>
      <c r="I722">
        <f t="shared" si="2031"/>
        <v>-7.8536586559103359E-3</v>
      </c>
      <c r="J722">
        <f t="shared" si="2020"/>
        <v>0.49999999999999989</v>
      </c>
      <c r="K722">
        <f t="shared" si="2032"/>
        <v>0.49993831624083029</v>
      </c>
      <c r="L722">
        <f t="shared" si="2033"/>
        <v>7.8536586559103377E-3</v>
      </c>
      <c r="N722">
        <v>0.9</v>
      </c>
      <c r="O722">
        <f t="shared" si="2008"/>
        <v>22.414373504396366</v>
      </c>
      <c r="P722">
        <f t="shared" si="2009"/>
        <v>67.58562649560362</v>
      </c>
      <c r="R722">
        <f t="shared" si="2034"/>
        <v>-6.9498988951302039</v>
      </c>
      <c r="T722">
        <f t="shared" si="2024"/>
        <v>-22.391982244369686</v>
      </c>
      <c r="V722">
        <f t="shared" si="2035"/>
        <v>0</v>
      </c>
    </row>
    <row r="723" spans="1:22">
      <c r="A723">
        <f t="shared" si="2011"/>
        <v>0.5</v>
      </c>
      <c r="B723">
        <f t="shared" si="2026"/>
        <v>0.49992384757819552</v>
      </c>
      <c r="C723">
        <f t="shared" si="2027"/>
        <v>8.7262032186417541E-3</v>
      </c>
      <c r="D723">
        <f t="shared" si="2014"/>
        <v>-0.49999999999999989</v>
      </c>
      <c r="E723">
        <f t="shared" si="2028"/>
        <v>0.49992384757819563</v>
      </c>
      <c r="F723">
        <f t="shared" si="2029"/>
        <v>8.7262032186417558E-3</v>
      </c>
      <c r="G723">
        <f t="shared" si="2017"/>
        <v>0.5</v>
      </c>
      <c r="H723">
        <f t="shared" si="2030"/>
        <v>-0.49992384757819552</v>
      </c>
      <c r="I723">
        <f t="shared" si="2031"/>
        <v>-8.7262032186417541E-3</v>
      </c>
      <c r="J723">
        <f t="shared" si="2020"/>
        <v>0.49999999999999989</v>
      </c>
      <c r="K723">
        <f t="shared" si="2032"/>
        <v>0.49992384757819563</v>
      </c>
      <c r="L723">
        <f t="shared" si="2033"/>
        <v>8.7262032186417558E-3</v>
      </c>
      <c r="N723">
        <v>1</v>
      </c>
      <c r="O723">
        <f t="shared" si="2008"/>
        <v>22.378207567266912</v>
      </c>
      <c r="P723">
        <f t="shared" si="2009"/>
        <v>67.621792432733088</v>
      </c>
      <c r="R723">
        <f t="shared" si="2034"/>
        <v>-6.9553918111040645</v>
      </c>
      <c r="T723">
        <f t="shared" si="2024"/>
        <v>-22.355816307240218</v>
      </c>
      <c r="V723">
        <f t="shared" si="2035"/>
        <v>0</v>
      </c>
    </row>
    <row r="724" spans="1:22">
      <c r="A724">
        <f t="shared" si="2011"/>
        <v>0.5</v>
      </c>
      <c r="B724">
        <f t="shared" si="2026"/>
        <v>0.49990785606082205</v>
      </c>
      <c r="C724">
        <f t="shared" si="2027"/>
        <v>9.5987211998448327E-3</v>
      </c>
      <c r="D724">
        <f t="shared" si="2014"/>
        <v>-0.49999999999999989</v>
      </c>
      <c r="E724">
        <f t="shared" si="2028"/>
        <v>0.49990785606082211</v>
      </c>
      <c r="F724">
        <f t="shared" si="2029"/>
        <v>9.5987211998448344E-3</v>
      </c>
      <c r="G724">
        <f t="shared" si="2017"/>
        <v>0.5</v>
      </c>
      <c r="H724">
        <f t="shared" si="2030"/>
        <v>-0.49990785606082205</v>
      </c>
      <c r="I724">
        <f t="shared" si="2031"/>
        <v>-9.5987211998448327E-3</v>
      </c>
      <c r="J724">
        <f t="shared" si="2020"/>
        <v>0.49999999999999989</v>
      </c>
      <c r="K724">
        <f t="shared" si="2032"/>
        <v>0.49990785606082211</v>
      </c>
      <c r="L724">
        <f t="shared" si="2033"/>
        <v>9.5987211998448344E-3</v>
      </c>
      <c r="N724">
        <v>1.1000000000000001</v>
      </c>
      <c r="O724">
        <f t="shared" si="2008"/>
        <v>22.342017556063684</v>
      </c>
      <c r="P724">
        <f t="shared" si="2009"/>
        <v>67.657982443936319</v>
      </c>
      <c r="R724">
        <f t="shared" si="2034"/>
        <v>-6.9609041003273546</v>
      </c>
      <c r="T724">
        <f t="shared" si="2024"/>
        <v>-22.319626296036986</v>
      </c>
      <c r="V724">
        <f t="shared" si="2035"/>
        <v>0</v>
      </c>
    </row>
    <row r="725" spans="1:22">
      <c r="A725">
        <f t="shared" si="2011"/>
        <v>0.5</v>
      </c>
      <c r="B725">
        <f t="shared" si="2026"/>
        <v>0.49989034173742264</v>
      </c>
      <c r="C725">
        <f t="shared" si="2027"/>
        <v>1.0471209941678477E-2</v>
      </c>
      <c r="D725">
        <f t="shared" si="2014"/>
        <v>-0.49999999999999989</v>
      </c>
      <c r="E725">
        <f t="shared" si="2028"/>
        <v>0.49989034173742275</v>
      </c>
      <c r="F725">
        <f t="shared" si="2029"/>
        <v>1.0471209941678479E-2</v>
      </c>
      <c r="G725">
        <f t="shared" si="2017"/>
        <v>0.5</v>
      </c>
      <c r="H725">
        <f t="shared" si="2030"/>
        <v>-0.49989034173742264</v>
      </c>
      <c r="I725">
        <f t="shared" si="2031"/>
        <v>-1.0471209941678477E-2</v>
      </c>
      <c r="J725">
        <f t="shared" si="2020"/>
        <v>0.49999999999999989</v>
      </c>
      <c r="K725">
        <f t="shared" si="2032"/>
        <v>0.49989034173742275</v>
      </c>
      <c r="L725">
        <f t="shared" si="2033"/>
        <v>1.0471209941678479E-2</v>
      </c>
      <c r="N725">
        <v>1.2</v>
      </c>
      <c r="O725">
        <f t="shared" si="2008"/>
        <v>22.305803464079908</v>
      </c>
      <c r="P725">
        <f t="shared" si="2009"/>
        <v>67.694196535920085</v>
      </c>
      <c r="R725">
        <f t="shared" si="2034"/>
        <v>-6.966435974554372</v>
      </c>
      <c r="T725">
        <f t="shared" si="2024"/>
        <v>-22.283412204053221</v>
      </c>
      <c r="V725">
        <f t="shared" si="2035"/>
        <v>0</v>
      </c>
    </row>
    <row r="726" spans="1:22">
      <c r="A726">
        <f t="shared" si="2011"/>
        <v>0.5</v>
      </c>
      <c r="B726">
        <f t="shared" si="2026"/>
        <v>0.49987130466134905</v>
      </c>
      <c r="C726">
        <f t="shared" si="2027"/>
        <v>1.1343666786390679E-2</v>
      </c>
      <c r="D726">
        <f t="shared" si="2014"/>
        <v>-0.49999999999999989</v>
      </c>
      <c r="E726">
        <f t="shared" si="2028"/>
        <v>0.49987130466134916</v>
      </c>
      <c r="F726">
        <f t="shared" si="2029"/>
        <v>1.1343666786390681E-2</v>
      </c>
      <c r="G726">
        <f t="shared" si="2017"/>
        <v>0.5</v>
      </c>
      <c r="H726">
        <f t="shared" si="2030"/>
        <v>-0.49987130466134905</v>
      </c>
      <c r="I726">
        <f t="shared" si="2031"/>
        <v>-1.1343666786390679E-2</v>
      </c>
      <c r="J726">
        <f t="shared" si="2020"/>
        <v>0.49999999999999989</v>
      </c>
      <c r="K726">
        <f t="shared" si="2032"/>
        <v>0.49987130466134916</v>
      </c>
      <c r="L726">
        <f t="shared" si="2033"/>
        <v>1.1343666786390681E-2</v>
      </c>
      <c r="N726">
        <v>1.3</v>
      </c>
      <c r="O726">
        <f t="shared" si="2008"/>
        <v>22.269565283603342</v>
      </c>
      <c r="P726">
        <f t="shared" si="2009"/>
        <v>67.730434716396658</v>
      </c>
      <c r="R726">
        <f t="shared" si="2034"/>
        <v>-6.9719876458167107</v>
      </c>
      <c r="T726">
        <f t="shared" si="2024"/>
        <v>-22.247174023576648</v>
      </c>
      <c r="V726">
        <f t="shared" si="2035"/>
        <v>0</v>
      </c>
    </row>
    <row r="727" spans="1:22">
      <c r="A727">
        <f t="shared" si="2011"/>
        <v>0.5</v>
      </c>
      <c r="B727">
        <f t="shared" si="2026"/>
        <v>0.49985074489059145</v>
      </c>
      <c r="C727">
        <f t="shared" si="2027"/>
        <v>1.2216089076326575E-2</v>
      </c>
      <c r="D727">
        <f t="shared" si="2014"/>
        <v>-0.49999999999999989</v>
      </c>
      <c r="E727">
        <f t="shared" si="2028"/>
        <v>0.4998507448905915</v>
      </c>
      <c r="F727">
        <f t="shared" si="2029"/>
        <v>1.2216089076326576E-2</v>
      </c>
      <c r="G727">
        <f t="shared" si="2017"/>
        <v>0.5</v>
      </c>
      <c r="H727">
        <f t="shared" si="2030"/>
        <v>-0.49985074489059145</v>
      </c>
      <c r="I727">
        <f t="shared" si="2031"/>
        <v>-1.2216089076326575E-2</v>
      </c>
      <c r="J727">
        <f t="shared" si="2020"/>
        <v>0.49999999999999989</v>
      </c>
      <c r="K727">
        <f t="shared" si="2032"/>
        <v>0.4998507448905915</v>
      </c>
      <c r="L727">
        <f t="shared" si="2033"/>
        <v>1.2216089076326576E-2</v>
      </c>
      <c r="N727">
        <v>1.4</v>
      </c>
      <c r="O727">
        <f t="shared" si="2008"/>
        <v>22.233303005913857</v>
      </c>
      <c r="P727">
        <f t="shared" si="2009"/>
        <v>67.766696994086161</v>
      </c>
      <c r="R727">
        <f t="shared" si="2034"/>
        <v>-6.9775593264209306</v>
      </c>
      <c r="T727">
        <f t="shared" si="2024"/>
        <v>-22.210911745887145</v>
      </c>
      <c r="V727">
        <f t="shared" si="2035"/>
        <v>0</v>
      </c>
    </row>
    <row r="728" spans="1:22">
      <c r="A728">
        <f t="shared" si="2011"/>
        <v>0.5</v>
      </c>
      <c r="B728">
        <f t="shared" si="2026"/>
        <v>0.49982866248777852</v>
      </c>
      <c r="C728">
        <f t="shared" si="2027"/>
        <v>1.3088474153936575E-2</v>
      </c>
      <c r="D728">
        <f t="shared" si="2014"/>
        <v>-0.49999999999999989</v>
      </c>
      <c r="E728">
        <f t="shared" si="2028"/>
        <v>0.49982866248777863</v>
      </c>
      <c r="F728">
        <f t="shared" si="2029"/>
        <v>1.3088474153936576E-2</v>
      </c>
      <c r="G728">
        <f t="shared" si="2017"/>
        <v>0.5</v>
      </c>
      <c r="H728">
        <f t="shared" si="2030"/>
        <v>-0.49982866248777852</v>
      </c>
      <c r="I728">
        <f t="shared" si="2031"/>
        <v>-1.3088474153936575E-2</v>
      </c>
      <c r="J728">
        <f t="shared" si="2020"/>
        <v>0.49999999999999989</v>
      </c>
      <c r="K728">
        <f t="shared" si="2032"/>
        <v>0.49982866248777863</v>
      </c>
      <c r="L728">
        <f t="shared" si="2033"/>
        <v>1.3088474153936576E-2</v>
      </c>
      <c r="N728">
        <v>1.5</v>
      </c>
      <c r="O728">
        <f t="shared" si="2008"/>
        <v>22.19701662128104</v>
      </c>
      <c r="P728">
        <f t="shared" si="2009"/>
        <v>67.802983378718963</v>
      </c>
      <c r="R728">
        <f t="shared" si="2034"/>
        <v>-6.9831512289459852</v>
      </c>
      <c r="T728">
        <f t="shared" si="2024"/>
        <v>-22.174625361254343</v>
      </c>
      <c r="V728">
        <f t="shared" si="2035"/>
        <v>0</v>
      </c>
    </row>
    <row r="729" spans="1:22">
      <c r="A729">
        <f t="shared" si="2011"/>
        <v>0.5</v>
      </c>
      <c r="B729">
        <f t="shared" si="2026"/>
        <v>0.49980505752017707</v>
      </c>
      <c r="C729">
        <f t="shared" si="2027"/>
        <v>1.3960819361784439E-2</v>
      </c>
      <c r="D729">
        <f t="shared" si="2014"/>
        <v>-0.49999999999999989</v>
      </c>
      <c r="E729">
        <f t="shared" si="2028"/>
        <v>0.49980505752017712</v>
      </c>
      <c r="F729">
        <f t="shared" si="2029"/>
        <v>1.396081936178444E-2</v>
      </c>
      <c r="G729">
        <f t="shared" si="2017"/>
        <v>0.5</v>
      </c>
      <c r="H729">
        <f t="shared" si="2030"/>
        <v>-0.49980505752017707</v>
      </c>
      <c r="I729">
        <f t="shared" si="2031"/>
        <v>-1.3960819361784439E-2</v>
      </c>
      <c r="J729">
        <f t="shared" si="2020"/>
        <v>0.49999999999999989</v>
      </c>
      <c r="K729">
        <f t="shared" si="2032"/>
        <v>0.49980505752017712</v>
      </c>
      <c r="L729">
        <f t="shared" si="2033"/>
        <v>1.396081936178444E-2</v>
      </c>
      <c r="N729">
        <v>1.6</v>
      </c>
      <c r="O729">
        <f t="shared" si="2008"/>
        <v>22.16070611896183</v>
      </c>
      <c r="P729">
        <f t="shared" si="2009"/>
        <v>67.839293881038174</v>
      </c>
      <c r="R729">
        <f t="shared" si="2034"/>
        <v>-6.9887635662404364</v>
      </c>
      <c r="T729">
        <f t="shared" si="2024"/>
        <v>-22.138314858935132</v>
      </c>
      <c r="V729">
        <f t="shared" si="2035"/>
        <v>0</v>
      </c>
    </row>
    <row r="730" spans="1:22">
      <c r="A730">
        <f t="shared" si="2011"/>
        <v>0.5</v>
      </c>
      <c r="B730">
        <f t="shared" si="2026"/>
        <v>0.49977993005969196</v>
      </c>
      <c r="C730">
        <f t="shared" si="2027"/>
        <v>1.4833122042555377E-2</v>
      </c>
      <c r="D730">
        <f t="shared" si="2014"/>
        <v>-0.49999999999999989</v>
      </c>
      <c r="E730">
        <f t="shared" si="2028"/>
        <v>0.49977993005969201</v>
      </c>
      <c r="F730">
        <f t="shared" si="2029"/>
        <v>1.4833122042555378E-2</v>
      </c>
      <c r="G730">
        <f t="shared" si="2017"/>
        <v>0.5</v>
      </c>
      <c r="H730">
        <f t="shared" si="2030"/>
        <v>-0.49977993005969196</v>
      </c>
      <c r="I730">
        <f t="shared" si="2031"/>
        <v>-1.4833122042555377E-2</v>
      </c>
      <c r="J730">
        <f t="shared" si="2020"/>
        <v>0.49999999999999989</v>
      </c>
      <c r="K730">
        <f t="shared" si="2032"/>
        <v>0.49977993005969201</v>
      </c>
      <c r="L730">
        <f t="shared" si="2033"/>
        <v>1.4833122042555378E-2</v>
      </c>
      <c r="N730">
        <v>1.7</v>
      </c>
      <c r="O730">
        <f t="shared" si="2008"/>
        <v>22.124371487198061</v>
      </c>
      <c r="P730">
        <f t="shared" si="2009"/>
        <v>67.875628512801939</v>
      </c>
      <c r="R730">
        <f t="shared" si="2034"/>
        <v>-6.9943965514199817</v>
      </c>
      <c r="T730">
        <f t="shared" si="2024"/>
        <v>-22.101980227171367</v>
      </c>
      <c r="V730">
        <f t="shared" si="2035"/>
        <v>0</v>
      </c>
    </row>
    <row r="731" spans="1:22">
      <c r="A731">
        <f t="shared" si="2011"/>
        <v>0.5</v>
      </c>
      <c r="B731">
        <f t="shared" si="2026"/>
        <v>0.49975328018286569</v>
      </c>
      <c r="C731">
        <f t="shared" si="2027"/>
        <v>1.5705379539064142E-2</v>
      </c>
      <c r="D731">
        <f t="shared" si="2014"/>
        <v>-0.49999999999999989</v>
      </c>
      <c r="E731">
        <f t="shared" si="2028"/>
        <v>0.49975328018286574</v>
      </c>
      <c r="F731">
        <f t="shared" si="2029"/>
        <v>1.5705379539064146E-2</v>
      </c>
      <c r="G731">
        <f t="shared" si="2017"/>
        <v>0.5</v>
      </c>
      <c r="H731">
        <f t="shared" si="2030"/>
        <v>-0.49975328018286569</v>
      </c>
      <c r="I731">
        <f t="shared" si="2031"/>
        <v>-1.5705379539064142E-2</v>
      </c>
      <c r="J731">
        <f t="shared" si="2020"/>
        <v>0.49999999999999989</v>
      </c>
      <c r="K731">
        <f t="shared" si="2032"/>
        <v>0.49975328018286574</v>
      </c>
      <c r="L731">
        <f t="shared" si="2033"/>
        <v>1.5705379539064146E-2</v>
      </c>
      <c r="N731">
        <v>1.8</v>
      </c>
      <c r="O731">
        <f t="shared" si="2008"/>
        <v>22.088012713214148</v>
      </c>
      <c r="P731">
        <f t="shared" si="2009"/>
        <v>67.911987286785845</v>
      </c>
      <c r="R731">
        <f t="shared" si="2034"/>
        <v>-7.0000503978648396</v>
      </c>
      <c r="T731">
        <f t="shared" si="2024"/>
        <v>-22.065621453187461</v>
      </c>
      <c r="V731">
        <f t="shared" si="2035"/>
        <v>0</v>
      </c>
    </row>
    <row r="732" spans="1:22">
      <c r="A732">
        <f t="shared" si="2011"/>
        <v>0.5</v>
      </c>
      <c r="B732">
        <f t="shared" si="2026"/>
        <v>0.49972510797087855</v>
      </c>
      <c r="C732">
        <f t="shared" si="2027"/>
        <v>1.6577589194263134E-2</v>
      </c>
      <c r="D732">
        <f t="shared" si="2014"/>
        <v>-0.49999999999999989</v>
      </c>
      <c r="E732">
        <f t="shared" si="2028"/>
        <v>0.4997251079708786</v>
      </c>
      <c r="F732">
        <f t="shared" si="2029"/>
        <v>1.6577589194263137E-2</v>
      </c>
      <c r="G732">
        <f t="shared" si="2017"/>
        <v>0.5</v>
      </c>
      <c r="H732">
        <f t="shared" si="2030"/>
        <v>-0.49972510797087855</v>
      </c>
      <c r="I732">
        <f t="shared" si="2031"/>
        <v>-1.6577589194263134E-2</v>
      </c>
      <c r="J732">
        <f t="shared" si="2020"/>
        <v>0.49999999999999989</v>
      </c>
      <c r="K732">
        <f t="shared" si="2032"/>
        <v>0.4997251079708786</v>
      </c>
      <c r="L732">
        <f t="shared" si="2033"/>
        <v>1.6577589194263137E-2</v>
      </c>
      <c r="N732">
        <v>1.9</v>
      </c>
      <c r="O732">
        <f t="shared" si="2008"/>
        <v>22.051629783214668</v>
      </c>
      <c r="P732">
        <f t="shared" si="2009"/>
        <v>67.948370216785321</v>
      </c>
      <c r="R732">
        <f t="shared" si="2034"/>
        <v>-7.0057253192168929</v>
      </c>
      <c r="T732">
        <f t="shared" si="2024"/>
        <v>-22.029238523187985</v>
      </c>
      <c r="V732">
        <f t="shared" si="2035"/>
        <v>0</v>
      </c>
    </row>
    <row r="733" spans="1:22">
      <c r="A733">
        <f t="shared" si="2011"/>
        <v>0.5</v>
      </c>
      <c r="B733">
        <f t="shared" si="2026"/>
        <v>0.49969541350954777</v>
      </c>
      <c r="C733">
        <f t="shared" si="2027"/>
        <v>1.7449748351250481E-2</v>
      </c>
      <c r="D733">
        <f t="shared" si="2014"/>
        <v>-0.49999999999999989</v>
      </c>
      <c r="E733">
        <f t="shared" si="2028"/>
        <v>0.49969541350954783</v>
      </c>
      <c r="F733">
        <f t="shared" si="2029"/>
        <v>1.7449748351250485E-2</v>
      </c>
      <c r="G733">
        <f t="shared" si="2017"/>
        <v>0.5</v>
      </c>
      <c r="H733">
        <f t="shared" si="2030"/>
        <v>-0.49969541350954777</v>
      </c>
      <c r="I733">
        <f t="shared" si="2031"/>
        <v>-1.7449748351250481E-2</v>
      </c>
      <c r="J733">
        <f t="shared" si="2020"/>
        <v>0.49999999999999989</v>
      </c>
      <c r="K733">
        <f t="shared" si="2032"/>
        <v>0.49969541350954783</v>
      </c>
      <c r="L733">
        <f t="shared" si="2033"/>
        <v>1.7449748351250485E-2</v>
      </c>
      <c r="N733">
        <v>2</v>
      </c>
      <c r="O733">
        <f t="shared" si="2008"/>
        <v>22.015222682381992</v>
      </c>
      <c r="P733">
        <f t="shared" si="2009"/>
        <v>67.984777317618011</v>
      </c>
      <c r="R733">
        <f t="shared" si="2034"/>
        <v>-7.0114215293770599</v>
      </c>
      <c r="T733">
        <f t="shared" si="2024"/>
        <v>-21.992831422355295</v>
      </c>
      <c r="V733">
        <f t="shared" si="2035"/>
        <v>0</v>
      </c>
    </row>
    <row r="734" spans="1:22">
      <c r="A734">
        <f t="shared" si="2011"/>
        <v>0.5</v>
      </c>
      <c r="B734">
        <f t="shared" si="2026"/>
        <v>0.49966419688932806</v>
      </c>
      <c r="C734">
        <f t="shared" si="2027"/>
        <v>1.8321854353278134E-2</v>
      </c>
      <c r="D734">
        <f t="shared" si="2014"/>
        <v>-0.49999999999999989</v>
      </c>
      <c r="E734">
        <f t="shared" si="2028"/>
        <v>0.49966419688932812</v>
      </c>
      <c r="F734">
        <f t="shared" si="2029"/>
        <v>1.8321854353278138E-2</v>
      </c>
      <c r="G734">
        <f t="shared" si="2017"/>
        <v>0.5</v>
      </c>
      <c r="H734">
        <f t="shared" si="2030"/>
        <v>-0.49966419688932806</v>
      </c>
      <c r="I734">
        <f t="shared" si="2031"/>
        <v>-1.8321854353278134E-2</v>
      </c>
      <c r="J734">
        <f t="shared" si="2020"/>
        <v>0.49999999999999989</v>
      </c>
      <c r="K734">
        <f t="shared" si="2032"/>
        <v>0.49966419688932812</v>
      </c>
      <c r="L734">
        <f t="shared" si="2033"/>
        <v>1.8321854353278138E-2</v>
      </c>
      <c r="N734">
        <v>2.1</v>
      </c>
      <c r="O734">
        <f t="shared" si="2008"/>
        <v>21.978791394873962</v>
      </c>
      <c r="P734">
        <f t="shared" si="2009"/>
        <v>68.021208605126034</v>
      </c>
      <c r="R734">
        <f t="shared" si="2034"/>
        <v>-7.0171392425025516</v>
      </c>
      <c r="T734">
        <f t="shared" si="2024"/>
        <v>-21.956400134847271</v>
      </c>
      <c r="V734">
        <f t="shared" si="2035"/>
        <v>0</v>
      </c>
    </row>
    <row r="735" spans="1:22">
      <c r="A735">
        <f t="shared" si="2011"/>
        <v>0.5</v>
      </c>
      <c r="B735">
        <f t="shared" si="2026"/>
        <v>0.49963145820531046</v>
      </c>
      <c r="C735">
        <f t="shared" si="2027"/>
        <v>1.9193904543759969E-2</v>
      </c>
      <c r="D735">
        <f t="shared" si="2014"/>
        <v>-0.49999999999999989</v>
      </c>
      <c r="E735">
        <f t="shared" si="2028"/>
        <v>0.49963145820531052</v>
      </c>
      <c r="F735">
        <f t="shared" si="2029"/>
        <v>1.9193904543759972E-2</v>
      </c>
      <c r="G735">
        <f t="shared" si="2017"/>
        <v>0.5</v>
      </c>
      <c r="H735">
        <f t="shared" si="2030"/>
        <v>-0.49963145820531046</v>
      </c>
      <c r="I735">
        <f t="shared" si="2031"/>
        <v>-1.9193904543759969E-2</v>
      </c>
      <c r="J735">
        <f t="shared" si="2020"/>
        <v>0.49999999999999989</v>
      </c>
      <c r="K735">
        <f t="shared" si="2032"/>
        <v>0.49963145820531052</v>
      </c>
      <c r="L735">
        <f t="shared" si="2033"/>
        <v>1.9193904543759972E-2</v>
      </c>
      <c r="N735">
        <v>2.2000000000000002</v>
      </c>
      <c r="O735">
        <f t="shared" si="2008"/>
        <v>21.942335903821526</v>
      </c>
      <c r="P735">
        <f t="shared" si="2009"/>
        <v>68.05766409617847</v>
      </c>
      <c r="R735">
        <f t="shared" si="2034"/>
        <v>-7.0228786730039872</v>
      </c>
      <c r="T735">
        <f t="shared" si="2024"/>
        <v>-21.919944643794835</v>
      </c>
      <c r="V735">
        <f t="shared" si="2035"/>
        <v>0</v>
      </c>
    </row>
    <row r="736" spans="1:22">
      <c r="A736">
        <f t="shared" si="2011"/>
        <v>0.5</v>
      </c>
      <c r="B736">
        <f t="shared" si="2026"/>
        <v>0.49959719755722287</v>
      </c>
      <c r="C736">
        <f t="shared" si="2027"/>
        <v>2.0065896266279862E-2</v>
      </c>
      <c r="D736">
        <f t="shared" si="2014"/>
        <v>-0.49999999999999989</v>
      </c>
      <c r="E736">
        <f t="shared" si="2028"/>
        <v>0.49959719755722298</v>
      </c>
      <c r="F736">
        <f t="shared" si="2029"/>
        <v>2.0065896266279866E-2</v>
      </c>
      <c r="G736">
        <f t="shared" si="2017"/>
        <v>0.5</v>
      </c>
      <c r="H736">
        <f t="shared" si="2030"/>
        <v>-0.49959719755722287</v>
      </c>
      <c r="I736">
        <f t="shared" si="2031"/>
        <v>-2.0065896266279862E-2</v>
      </c>
      <c r="J736">
        <f t="shared" si="2020"/>
        <v>0.49999999999999989</v>
      </c>
      <c r="K736">
        <f t="shared" si="2032"/>
        <v>0.49959719755722298</v>
      </c>
      <c r="L736">
        <f t="shared" si="2033"/>
        <v>2.0065896266279866E-2</v>
      </c>
      <c r="N736">
        <v>2.2999999999999998</v>
      </c>
      <c r="O736">
        <f t="shared" si="2008"/>
        <v>21.905856191326343</v>
      </c>
      <c r="P736">
        <f t="shared" si="2009"/>
        <v>68.094143808673664</v>
      </c>
      <c r="R736">
        <f t="shared" si="2034"/>
        <v>-7.0286400355426082</v>
      </c>
      <c r="T736">
        <f t="shared" si="2024"/>
        <v>-21.883464931299642</v>
      </c>
      <c r="V736">
        <f t="shared" si="2035"/>
        <v>0</v>
      </c>
    </row>
    <row r="737" spans="1:22">
      <c r="A737">
        <f t="shared" si="2011"/>
        <v>0.5</v>
      </c>
      <c r="B737">
        <f t="shared" si="2026"/>
        <v>0.49956141504942914</v>
      </c>
      <c r="C737">
        <f t="shared" si="2027"/>
        <v>2.0937826864599808E-2</v>
      </c>
      <c r="D737">
        <f t="shared" si="2014"/>
        <v>-0.49999999999999989</v>
      </c>
      <c r="E737">
        <f t="shared" si="2028"/>
        <v>0.49956141504942919</v>
      </c>
      <c r="F737">
        <f t="shared" si="2029"/>
        <v>2.0937826864599812E-2</v>
      </c>
      <c r="G737">
        <f t="shared" si="2017"/>
        <v>0.5</v>
      </c>
      <c r="H737">
        <f t="shared" si="2030"/>
        <v>-0.49956141504942914</v>
      </c>
      <c r="I737">
        <f t="shared" si="2031"/>
        <v>-2.0937826864599808E-2</v>
      </c>
      <c r="J737">
        <f t="shared" si="2020"/>
        <v>0.49999999999999989</v>
      </c>
      <c r="K737">
        <f t="shared" si="2032"/>
        <v>0.49956141504942919</v>
      </c>
      <c r="L737">
        <f t="shared" si="2033"/>
        <v>2.0937826864599812E-2</v>
      </c>
      <c r="N737">
        <v>2.4</v>
      </c>
      <c r="O737">
        <f t="shared" si="2008"/>
        <v>21.869352238458532</v>
      </c>
      <c r="P737">
        <f t="shared" si="2009"/>
        <v>68.130647761541482</v>
      </c>
      <c r="R737">
        <f t="shared" si="2034"/>
        <v>-7.0344235450274368</v>
      </c>
      <c r="T737">
        <f t="shared" si="2024"/>
        <v>-21.846960978431824</v>
      </c>
      <c r="V737">
        <f t="shared" si="2035"/>
        <v>0</v>
      </c>
    </row>
    <row r="738" spans="1:22">
      <c r="A738">
        <f t="shared" si="2011"/>
        <v>0.5</v>
      </c>
      <c r="B738">
        <f t="shared" si="2026"/>
        <v>0.49952411079092879</v>
      </c>
      <c r="C738">
        <f t="shared" si="2027"/>
        <v>2.1809693682667997E-2</v>
      </c>
      <c r="D738">
        <f t="shared" si="2014"/>
        <v>-0.49999999999999989</v>
      </c>
      <c r="E738">
        <f t="shared" si="2028"/>
        <v>0.49952411079092884</v>
      </c>
      <c r="F738">
        <f t="shared" si="2029"/>
        <v>2.1809693682668E-2</v>
      </c>
      <c r="G738">
        <f t="shared" si="2017"/>
        <v>0.5</v>
      </c>
      <c r="H738">
        <f t="shared" si="2030"/>
        <v>-0.49952411079092879</v>
      </c>
      <c r="I738">
        <f t="shared" si="2031"/>
        <v>-2.1809693682667997E-2</v>
      </c>
      <c r="J738">
        <f t="shared" si="2020"/>
        <v>0.49999999999999989</v>
      </c>
      <c r="K738">
        <f t="shared" si="2032"/>
        <v>0.49952411079092884</v>
      </c>
      <c r="L738">
        <f t="shared" si="2033"/>
        <v>2.1809693682668E-2</v>
      </c>
      <c r="N738">
        <v>2.5</v>
      </c>
      <c r="O738">
        <f t="shared" si="2008"/>
        <v>21.832824025254272</v>
      </c>
      <c r="P738">
        <f t="shared" si="2009"/>
        <v>68.167175974745717</v>
      </c>
      <c r="R738">
        <f t="shared" si="2034"/>
        <v>-7.0402294166122346</v>
      </c>
      <c r="T738">
        <f t="shared" si="2024"/>
        <v>-21.810432765227588</v>
      </c>
      <c r="V738">
        <f t="shared" si="2035"/>
        <v>0</v>
      </c>
    </row>
    <row r="739" spans="1:22">
      <c r="A739">
        <f t="shared" si="2011"/>
        <v>0.5</v>
      </c>
      <c r="B739">
        <f t="shared" si="2026"/>
        <v>0.49948528489535726</v>
      </c>
      <c r="C739">
        <f t="shared" si="2027"/>
        <v>2.2681494064626887E-2</v>
      </c>
      <c r="D739">
        <f t="shared" si="2014"/>
        <v>-0.49999999999999989</v>
      </c>
      <c r="E739">
        <f t="shared" si="2028"/>
        <v>0.49948528489535737</v>
      </c>
      <c r="F739">
        <f t="shared" si="2029"/>
        <v>2.2681494064626891E-2</v>
      </c>
      <c r="G739">
        <f t="shared" si="2017"/>
        <v>0.5</v>
      </c>
      <c r="H739">
        <f t="shared" si="2030"/>
        <v>-0.49948528489535726</v>
      </c>
      <c r="I739">
        <f t="shared" si="2031"/>
        <v>-2.2681494064626887E-2</v>
      </c>
      <c r="J739">
        <f t="shared" si="2020"/>
        <v>0.49999999999999989</v>
      </c>
      <c r="K739">
        <f t="shared" si="2032"/>
        <v>0.49948528489535737</v>
      </c>
      <c r="L739">
        <f t="shared" si="2033"/>
        <v>2.2681494064626891E-2</v>
      </c>
      <c r="N739">
        <v>2.6</v>
      </c>
      <c r="O739">
        <f t="shared" si="2008"/>
        <v>21.796271530713518</v>
      </c>
      <c r="P739">
        <f t="shared" si="2009"/>
        <v>68.203728469286489</v>
      </c>
      <c r="R739">
        <f t="shared" si="2034"/>
        <v>-7.0460578656926316</v>
      </c>
      <c r="T739">
        <f t="shared" si="2024"/>
        <v>-21.773880270686817</v>
      </c>
      <c r="V739">
        <f t="shared" si="2035"/>
        <v>0</v>
      </c>
    </row>
    <row r="740" spans="1:22">
      <c r="A740">
        <f t="shared" si="2011"/>
        <v>0.5</v>
      </c>
      <c r="B740">
        <f t="shared" si="2026"/>
        <v>0.4994449374809849</v>
      </c>
      <c r="C740">
        <f t="shared" si="2027"/>
        <v>2.3553225354821326E-2</v>
      </c>
      <c r="D740">
        <f t="shared" si="2014"/>
        <v>-0.49999999999999989</v>
      </c>
      <c r="E740">
        <f t="shared" si="2028"/>
        <v>0.49944493748098495</v>
      </c>
      <c r="F740">
        <f t="shared" si="2029"/>
        <v>2.3553225354821329E-2</v>
      </c>
      <c r="G740">
        <f t="shared" si="2017"/>
        <v>0.5</v>
      </c>
      <c r="H740">
        <f t="shared" si="2030"/>
        <v>-0.4994449374809849</v>
      </c>
      <c r="I740">
        <f t="shared" si="2031"/>
        <v>-2.3553225354821326E-2</v>
      </c>
      <c r="J740">
        <f t="shared" si="2020"/>
        <v>0.49999999999999989</v>
      </c>
      <c r="K740">
        <f t="shared" si="2032"/>
        <v>0.49944493748098495</v>
      </c>
      <c r="L740">
        <f t="shared" si="2033"/>
        <v>2.3553225354821329E-2</v>
      </c>
      <c r="N740">
        <v>2.7</v>
      </c>
      <c r="O740">
        <f t="shared" si="2008"/>
        <v>21.759694732797691</v>
      </c>
      <c r="P740">
        <f t="shared" si="2009"/>
        <v>68.240305267202316</v>
      </c>
      <c r="R740">
        <f t="shared" si="2034"/>
        <v>-7.0519091079032137</v>
      </c>
      <c r="T740">
        <f t="shared" si="2024"/>
        <v>-21.737303472770989</v>
      </c>
      <c r="V740">
        <f t="shared" si="2035"/>
        <v>0</v>
      </c>
    </row>
    <row r="741" spans="1:22">
      <c r="A741">
        <f t="shared" si="2011"/>
        <v>0.5</v>
      </c>
      <c r="B741">
        <f t="shared" si="2026"/>
        <v>0.49940306867071699</v>
      </c>
      <c r="C741">
        <f t="shared" si="2027"/>
        <v>2.4424884897806625E-2</v>
      </c>
      <c r="D741">
        <f t="shared" si="2014"/>
        <v>-0.49999999999999989</v>
      </c>
      <c r="E741">
        <f t="shared" si="2028"/>
        <v>0.49940306867071704</v>
      </c>
      <c r="F741">
        <f t="shared" si="2029"/>
        <v>2.4424884897806629E-2</v>
      </c>
      <c r="G741">
        <f t="shared" si="2017"/>
        <v>0.5</v>
      </c>
      <c r="H741">
        <f t="shared" si="2030"/>
        <v>-0.49940306867071699</v>
      </c>
      <c r="I741">
        <f t="shared" si="2031"/>
        <v>-2.4424884897806625E-2</v>
      </c>
      <c r="J741">
        <f t="shared" si="2020"/>
        <v>0.49999999999999989</v>
      </c>
      <c r="K741">
        <f t="shared" si="2032"/>
        <v>0.49940306867071704</v>
      </c>
      <c r="L741">
        <f t="shared" si="2033"/>
        <v>2.4424884897806629E-2</v>
      </c>
      <c r="N741">
        <v>2.8</v>
      </c>
      <c r="O741">
        <f t="shared" si="2008"/>
        <v>21.72309360842732</v>
      </c>
      <c r="P741">
        <f t="shared" si="2009"/>
        <v>68.27690639157268</v>
      </c>
      <c r="R741">
        <f t="shared" si="2034"/>
        <v>-7.0577833591143531</v>
      </c>
      <c r="T741">
        <f t="shared" si="2024"/>
        <v>-21.700702348400625</v>
      </c>
      <c r="V741">
        <f t="shared" si="2035"/>
        <v>0</v>
      </c>
    </row>
    <row r="742" spans="1:22">
      <c r="A742">
        <f t="shared" si="2011"/>
        <v>0.5</v>
      </c>
      <c r="B742">
        <f t="shared" si="2026"/>
        <v>0.49935967859209301</v>
      </c>
      <c r="C742">
        <f t="shared" si="2027"/>
        <v>2.5296470038356649E-2</v>
      </c>
      <c r="D742">
        <f t="shared" si="2014"/>
        <v>-0.49999999999999989</v>
      </c>
      <c r="E742">
        <f t="shared" si="2028"/>
        <v>0.49935967859209307</v>
      </c>
      <c r="F742">
        <f t="shared" si="2029"/>
        <v>2.5296470038356653E-2</v>
      </c>
      <c r="G742">
        <f t="shared" si="2017"/>
        <v>0.5</v>
      </c>
      <c r="H742">
        <f t="shared" si="2030"/>
        <v>-0.49935967859209301</v>
      </c>
      <c r="I742">
        <f t="shared" si="2031"/>
        <v>-2.5296470038356649E-2</v>
      </c>
      <c r="J742">
        <f t="shared" si="2020"/>
        <v>0.49999999999999989</v>
      </c>
      <c r="K742">
        <f t="shared" si="2032"/>
        <v>0.49935967859209307</v>
      </c>
      <c r="L742">
        <f t="shared" si="2033"/>
        <v>2.5296470038356653E-2</v>
      </c>
      <c r="N742">
        <v>2.9</v>
      </c>
      <c r="O742">
        <f t="shared" si="2008"/>
        <v>21.686468133479828</v>
      </c>
      <c r="P742">
        <f t="shared" si="2009"/>
        <v>68.313531866520179</v>
      </c>
      <c r="R742">
        <f t="shared" si="2034"/>
        <v>-7.0636808354291674</v>
      </c>
      <c r="T742">
        <f t="shared" si="2024"/>
        <v>-21.664076873453126</v>
      </c>
      <c r="V742">
        <f t="shared" si="2035"/>
        <v>0</v>
      </c>
    </row>
    <row r="743" spans="1:22">
      <c r="A743">
        <f t="shared" si="2011"/>
        <v>0.5</v>
      </c>
      <c r="B743">
        <f t="shared" si="2026"/>
        <v>0.49931476737728681</v>
      </c>
      <c r="C743">
        <f t="shared" si="2027"/>
        <v>2.6167978121471914E-2</v>
      </c>
      <c r="D743">
        <f t="shared" si="2014"/>
        <v>-0.49999999999999989</v>
      </c>
      <c r="E743">
        <f t="shared" si="2028"/>
        <v>0.49931476737728692</v>
      </c>
      <c r="F743">
        <f t="shared" si="2029"/>
        <v>2.6167978121471917E-2</v>
      </c>
      <c r="G743">
        <f t="shared" si="2017"/>
        <v>0.5</v>
      </c>
      <c r="H743">
        <f t="shared" si="2030"/>
        <v>-0.49931476737728681</v>
      </c>
      <c r="I743">
        <f t="shared" si="2031"/>
        <v>-2.6167978121471914E-2</v>
      </c>
      <c r="J743">
        <f t="shared" si="2020"/>
        <v>0.49999999999999989</v>
      </c>
      <c r="K743">
        <f t="shared" si="2032"/>
        <v>0.49931476737728692</v>
      </c>
      <c r="L743">
        <f t="shared" si="2033"/>
        <v>2.6167978121471917E-2</v>
      </c>
      <c r="N743">
        <v>3</v>
      </c>
      <c r="O743">
        <f t="shared" si="2008"/>
        <v>21.649818282787155</v>
      </c>
      <c r="P743">
        <f t="shared" si="2009"/>
        <v>68.350181717212848</v>
      </c>
      <c r="R743">
        <f t="shared" si="2034"/>
        <v>-7.0696017531804642</v>
      </c>
      <c r="T743">
        <f t="shared" si="2024"/>
        <v>-21.627427022760457</v>
      </c>
      <c r="V743">
        <f t="shared" si="2035"/>
        <v>0</v>
      </c>
    </row>
    <row r="744" spans="1:22">
      <c r="A744">
        <f t="shared" si="2011"/>
        <v>0.5</v>
      </c>
      <c r="B744">
        <f t="shared" si="2026"/>
        <v>0.49926833516310576</v>
      </c>
      <c r="C744">
        <f t="shared" si="2027"/>
        <v>2.703940649238764E-2</v>
      </c>
      <c r="D744">
        <f t="shared" si="2014"/>
        <v>-0.49999999999999989</v>
      </c>
      <c r="E744">
        <f t="shared" si="2028"/>
        <v>0.49926833516310581</v>
      </c>
      <c r="F744">
        <f t="shared" si="2029"/>
        <v>2.7039406492387643E-2</v>
      </c>
      <c r="G744">
        <f t="shared" si="2017"/>
        <v>0.5</v>
      </c>
      <c r="H744">
        <f t="shared" si="2030"/>
        <v>-0.49926833516310576</v>
      </c>
      <c r="I744">
        <f t="shared" si="2031"/>
        <v>-2.703940649238764E-2</v>
      </c>
      <c r="J744">
        <f t="shared" si="2020"/>
        <v>0.49999999999999989</v>
      </c>
      <c r="K744">
        <f t="shared" si="2032"/>
        <v>0.49926833516310581</v>
      </c>
      <c r="L744">
        <f t="shared" si="2033"/>
        <v>2.7039406492387643E-2</v>
      </c>
      <c r="N744">
        <v>3.1</v>
      </c>
      <c r="O744">
        <f t="shared" si="2008"/>
        <v>21.613144030133551</v>
      </c>
      <c r="P744">
        <f t="shared" si="2009"/>
        <v>68.386855969866446</v>
      </c>
      <c r="R744">
        <f t="shared" si="2034"/>
        <v>-7.0755463289274729</v>
      </c>
      <c r="T744">
        <f t="shared" si="2024"/>
        <v>-21.59075277010686</v>
      </c>
      <c r="V744">
        <f t="shared" si="2035"/>
        <v>0</v>
      </c>
    </row>
    <row r="745" spans="1:22">
      <c r="A745">
        <f t="shared" si="2011"/>
        <v>0.5</v>
      </c>
      <c r="B745">
        <f t="shared" si="2026"/>
        <v>0.4992203820909904</v>
      </c>
      <c r="C745">
        <f t="shared" si="2027"/>
        <v>2.7910752496581894E-2</v>
      </c>
      <c r="D745">
        <f t="shared" si="2014"/>
        <v>-0.49999999999999989</v>
      </c>
      <c r="E745">
        <f t="shared" si="2028"/>
        <v>0.49922038209099051</v>
      </c>
      <c r="F745">
        <f t="shared" si="2029"/>
        <v>2.7910752496581898E-2</v>
      </c>
      <c r="G745">
        <f t="shared" si="2017"/>
        <v>0.5</v>
      </c>
      <c r="H745">
        <f t="shared" si="2030"/>
        <v>-0.4992203820909904</v>
      </c>
      <c r="I745">
        <f t="shared" si="2031"/>
        <v>-2.7910752496581894E-2</v>
      </c>
      <c r="J745">
        <f t="shared" si="2020"/>
        <v>0.49999999999999989</v>
      </c>
      <c r="K745">
        <f t="shared" si="2032"/>
        <v>0.49922038209099051</v>
      </c>
      <c r="L745">
        <f t="shared" si="2033"/>
        <v>2.7910752496581898E-2</v>
      </c>
      <c r="N745">
        <v>3.2</v>
      </c>
      <c r="O745">
        <f t="shared" si="2008"/>
        <v>21.576445348253237</v>
      </c>
      <c r="P745">
        <f t="shared" si="2009"/>
        <v>68.423554651746755</v>
      </c>
      <c r="R745">
        <f t="shared" si="2034"/>
        <v>-7.081514779452732</v>
      </c>
      <c r="T745">
        <f t="shared" si="2024"/>
        <v>-21.55405408822655</v>
      </c>
      <c r="V745">
        <f t="shared" si="2035"/>
        <v>0</v>
      </c>
    </row>
    <row r="746" spans="1:22">
      <c r="A746">
        <f t="shared" si="2011"/>
        <v>0.5</v>
      </c>
      <c r="B746">
        <f t="shared" si="2026"/>
        <v>0.49917090830701411</v>
      </c>
      <c r="C746">
        <f t="shared" si="2027"/>
        <v>2.8782013479783635E-2</v>
      </c>
      <c r="D746">
        <f t="shared" si="2014"/>
        <v>-0.49999999999999989</v>
      </c>
      <c r="E746">
        <f t="shared" si="2028"/>
        <v>0.49917090830701416</v>
      </c>
      <c r="F746">
        <f t="shared" si="2029"/>
        <v>2.8782013479783639E-2</v>
      </c>
      <c r="G746">
        <f t="shared" si="2017"/>
        <v>0.5</v>
      </c>
      <c r="H746">
        <f t="shared" si="2030"/>
        <v>-0.49917090830701411</v>
      </c>
      <c r="I746">
        <f t="shared" si="2031"/>
        <v>-2.8782013479783635E-2</v>
      </c>
      <c r="J746">
        <f t="shared" si="2020"/>
        <v>0.49999999999999989</v>
      </c>
      <c r="K746">
        <f t="shared" si="2032"/>
        <v>0.49917090830701416</v>
      </c>
      <c r="L746">
        <f t="shared" si="2033"/>
        <v>2.8782013479783639E-2</v>
      </c>
      <c r="N746">
        <v>3.3</v>
      </c>
      <c r="O746">
        <f t="shared" si="2008"/>
        <v>21.53972220882817</v>
      </c>
      <c r="P746">
        <f t="shared" si="2009"/>
        <v>68.460277791171833</v>
      </c>
      <c r="R746">
        <f t="shared" si="2034"/>
        <v>-7.0875073217587925</v>
      </c>
      <c r="T746">
        <f t="shared" si="2024"/>
        <v>-21.517330948801472</v>
      </c>
      <c r="V746">
        <f t="shared" si="2035"/>
        <v>0</v>
      </c>
    </row>
    <row r="747" spans="1:22">
      <c r="A747">
        <f t="shared" si="2011"/>
        <v>0.5</v>
      </c>
      <c r="B747">
        <f t="shared" si="2026"/>
        <v>0.49911991396188254</v>
      </c>
      <c r="C747">
        <f t="shared" si="2027"/>
        <v>2.9653186787980807E-2</v>
      </c>
      <c r="D747">
        <f t="shared" si="2014"/>
        <v>-0.49999999999999989</v>
      </c>
      <c r="E747">
        <f t="shared" si="2028"/>
        <v>0.4991199139618826</v>
      </c>
      <c r="F747">
        <f t="shared" si="2029"/>
        <v>2.9653186787980811E-2</v>
      </c>
      <c r="G747">
        <f t="shared" si="2017"/>
        <v>0.5</v>
      </c>
      <c r="H747">
        <f t="shared" si="2030"/>
        <v>-0.49911991396188254</v>
      </c>
      <c r="I747">
        <f t="shared" si="2031"/>
        <v>-2.9653186787980807E-2</v>
      </c>
      <c r="J747">
        <f t="shared" si="2020"/>
        <v>0.49999999999999989</v>
      </c>
      <c r="K747">
        <f t="shared" si="2032"/>
        <v>0.4991199139618826</v>
      </c>
      <c r="L747">
        <f t="shared" si="2033"/>
        <v>2.9653186787980811E-2</v>
      </c>
      <c r="N747">
        <v>3.4</v>
      </c>
      <c r="O747">
        <f t="shared" si="2008"/>
        <v>21.502974582485777</v>
      </c>
      <c r="P747">
        <f t="shared" si="2009"/>
        <v>68.497025417514237</v>
      </c>
      <c r="R747">
        <f t="shared" si="2034"/>
        <v>-7.0935241730649352</v>
      </c>
      <c r="T747">
        <f t="shared" si="2024"/>
        <v>-21.480583322459069</v>
      </c>
      <c r="V747">
        <f t="shared" si="2035"/>
        <v>0</v>
      </c>
    </row>
    <row r="748" spans="1:22">
      <c r="A748">
        <f t="shared" si="2011"/>
        <v>0.5</v>
      </c>
      <c r="B748">
        <f t="shared" si="2026"/>
        <v>0.4990673992109334</v>
      </c>
      <c r="C748">
        <f t="shared" si="2027"/>
        <v>3.052426976742843E-2</v>
      </c>
      <c r="D748">
        <f t="shared" si="2014"/>
        <v>-0.49999999999999989</v>
      </c>
      <c r="E748">
        <f t="shared" si="2028"/>
        <v>0.49906739921093346</v>
      </c>
      <c r="F748">
        <f t="shared" si="2029"/>
        <v>3.0524269767428436E-2</v>
      </c>
      <c r="G748">
        <f t="shared" si="2017"/>
        <v>0.5</v>
      </c>
      <c r="H748">
        <f t="shared" si="2030"/>
        <v>-0.4990673992109334</v>
      </c>
      <c r="I748">
        <f t="shared" si="2031"/>
        <v>-3.052426976742843E-2</v>
      </c>
      <c r="J748">
        <f t="shared" si="2020"/>
        <v>0.49999999999999989</v>
      </c>
      <c r="K748">
        <f t="shared" si="2032"/>
        <v>0.49906739921093346</v>
      </c>
      <c r="L748">
        <f t="shared" si="2033"/>
        <v>3.0524269767428436E-2</v>
      </c>
      <c r="N748">
        <v>3.5</v>
      </c>
      <c r="O748">
        <f t="shared" si="2008"/>
        <v>21.466202438796699</v>
      </c>
      <c r="P748">
        <f t="shared" si="2009"/>
        <v>68.533797561203315</v>
      </c>
      <c r="R748">
        <f t="shared" si="2034"/>
        <v>-7.0995655508038737</v>
      </c>
      <c r="T748">
        <f t="shared" si="2024"/>
        <v>-21.443811178769991</v>
      </c>
      <c r="V748">
        <f t="shared" si="2035"/>
        <v>0</v>
      </c>
    </row>
    <row r="749" spans="1:22">
      <c r="A749">
        <f t="shared" si="2011"/>
        <v>0.5</v>
      </c>
      <c r="B749">
        <f t="shared" si="2026"/>
        <v>0.49901336421413567</v>
      </c>
      <c r="C749">
        <f t="shared" si="2027"/>
        <v>3.139525976465668E-2</v>
      </c>
      <c r="D749">
        <f t="shared" si="2014"/>
        <v>-0.49999999999999989</v>
      </c>
      <c r="E749">
        <f t="shared" si="2028"/>
        <v>0.49901336421413572</v>
      </c>
      <c r="F749">
        <f t="shared" si="2029"/>
        <v>3.1395259764656687E-2</v>
      </c>
      <c r="G749">
        <f t="shared" si="2017"/>
        <v>0.5</v>
      </c>
      <c r="H749">
        <f t="shared" si="2030"/>
        <v>-0.49901336421413567</v>
      </c>
      <c r="I749">
        <f t="shared" si="2031"/>
        <v>-3.139525976465668E-2</v>
      </c>
      <c r="J749">
        <f t="shared" si="2020"/>
        <v>0.49999999999999989</v>
      </c>
      <c r="K749">
        <f t="shared" si="2032"/>
        <v>0.49901336421413572</v>
      </c>
      <c r="L749">
        <f t="shared" si="2033"/>
        <v>3.1395259764656687E-2</v>
      </c>
      <c r="N749">
        <v>3.6</v>
      </c>
      <c r="O749">
        <f t="shared" si="2008"/>
        <v>21.429405746272543</v>
      </c>
      <c r="P749">
        <f t="shared" si="2009"/>
        <v>68.570594253727464</v>
      </c>
      <c r="R749">
        <f t="shared" si="2034"/>
        <v>-7.1056316726182018</v>
      </c>
      <c r="T749">
        <f t="shared" si="2024"/>
        <v>-21.407014486245842</v>
      </c>
      <c r="V749">
        <f t="shared" si="2035"/>
        <v>0</v>
      </c>
    </row>
    <row r="750" spans="1:22">
      <c r="A750">
        <f t="shared" si="2011"/>
        <v>0.5</v>
      </c>
      <c r="B750">
        <f t="shared" si="2026"/>
        <v>0.49895780913608945</v>
      </c>
      <c r="C750">
        <f t="shared" si="2027"/>
        <v>3.2266154126478985E-2</v>
      </c>
      <c r="D750">
        <f t="shared" si="2014"/>
        <v>-0.49999999999999989</v>
      </c>
      <c r="E750">
        <f t="shared" si="2028"/>
        <v>0.4989578091360895</v>
      </c>
      <c r="F750">
        <f t="shared" si="2029"/>
        <v>3.2266154126478992E-2</v>
      </c>
      <c r="G750">
        <f t="shared" si="2017"/>
        <v>0.5</v>
      </c>
      <c r="H750">
        <f t="shared" si="2030"/>
        <v>-0.49895780913608945</v>
      </c>
      <c r="I750">
        <f t="shared" si="2031"/>
        <v>-3.2266154126478985E-2</v>
      </c>
      <c r="J750">
        <f t="shared" si="2020"/>
        <v>0.49999999999999989</v>
      </c>
      <c r="K750">
        <f t="shared" si="2032"/>
        <v>0.4989578091360895</v>
      </c>
      <c r="L750">
        <f t="shared" si="2033"/>
        <v>3.2266154126478992E-2</v>
      </c>
      <c r="N750">
        <v>3.7</v>
      </c>
      <c r="O750">
        <f t="shared" si="2008"/>
        <v>21.392584472363652</v>
      </c>
      <c r="P750">
        <f t="shared" si="2009"/>
        <v>68.607415527636334</v>
      </c>
      <c r="R750">
        <f t="shared" si="2034"/>
        <v>-7.1117227563571959</v>
      </c>
      <c r="T750">
        <f t="shared" si="2024"/>
        <v>-21.370193212336972</v>
      </c>
      <c r="V750">
        <f t="shared" si="2035"/>
        <v>0</v>
      </c>
    </row>
    <row r="751" spans="1:22">
      <c r="A751">
        <f t="shared" si="2011"/>
        <v>0.5</v>
      </c>
      <c r="B751">
        <f t="shared" si="2026"/>
        <v>0.49890073414602493</v>
      </c>
      <c r="C751">
        <f t="shared" si="2027"/>
        <v>3.3136950200000063E-2</v>
      </c>
      <c r="D751">
        <f t="shared" si="2014"/>
        <v>-0.49999999999999989</v>
      </c>
      <c r="E751">
        <f t="shared" si="2028"/>
        <v>0.49890073414602498</v>
      </c>
      <c r="F751">
        <f t="shared" si="2029"/>
        <v>3.313695020000007E-2</v>
      </c>
      <c r="G751">
        <f t="shared" si="2017"/>
        <v>0.5</v>
      </c>
      <c r="H751">
        <f t="shared" si="2030"/>
        <v>-0.49890073414602493</v>
      </c>
      <c r="I751">
        <f t="shared" si="2031"/>
        <v>-3.3136950200000063E-2</v>
      </c>
      <c r="J751">
        <f t="shared" si="2020"/>
        <v>0.49999999999999989</v>
      </c>
      <c r="K751">
        <f t="shared" si="2032"/>
        <v>0.49890073414602498</v>
      </c>
      <c r="L751">
        <f t="shared" si="2033"/>
        <v>3.313695020000007E-2</v>
      </c>
      <c r="N751">
        <v>3.8</v>
      </c>
      <c r="O751">
        <f t="shared" si="2008"/>
        <v>21.355738583456873</v>
      </c>
      <c r="P751">
        <f t="shared" si="2009"/>
        <v>68.644261416543131</v>
      </c>
      <c r="R751">
        <f t="shared" si="2034"/>
        <v>-7.1178390200730917</v>
      </c>
      <c r="T751">
        <f t="shared" si="2024"/>
        <v>-21.333347323430175</v>
      </c>
      <c r="V751">
        <f t="shared" si="2035"/>
        <v>0</v>
      </c>
    </row>
    <row r="752" spans="1:22">
      <c r="A752">
        <f t="shared" si="2011"/>
        <v>0.5</v>
      </c>
      <c r="B752">
        <f t="shared" si="2026"/>
        <v>0.49884213941780259</v>
      </c>
      <c r="C752">
        <f t="shared" si="2027"/>
        <v>3.4007645332624077E-2</v>
      </c>
      <c r="D752">
        <f t="shared" si="2014"/>
        <v>-0.49999999999999989</v>
      </c>
      <c r="E752">
        <f t="shared" si="2028"/>
        <v>0.49884213941780264</v>
      </c>
      <c r="F752">
        <f t="shared" si="2029"/>
        <v>3.4007645332624084E-2</v>
      </c>
      <c r="G752">
        <f t="shared" si="2017"/>
        <v>0.5</v>
      </c>
      <c r="H752">
        <f t="shared" si="2030"/>
        <v>-0.49884213941780259</v>
      </c>
      <c r="I752">
        <f t="shared" si="2031"/>
        <v>-3.4007645332624077E-2</v>
      </c>
      <c r="J752">
        <f t="shared" si="2020"/>
        <v>0.49999999999999989</v>
      </c>
      <c r="K752">
        <f t="shared" si="2032"/>
        <v>0.49884213941780264</v>
      </c>
      <c r="L752">
        <f t="shared" si="2033"/>
        <v>3.4007645332624084E-2</v>
      </c>
      <c r="N752">
        <v>3.9</v>
      </c>
      <c r="O752">
        <f t="shared" si="2008"/>
        <v>21.318868044873319</v>
      </c>
      <c r="P752">
        <f t="shared" si="2009"/>
        <v>68.681131955126688</v>
      </c>
      <c r="R752">
        <f t="shared" si="2034"/>
        <v>-7.1239806820177307</v>
      </c>
      <c r="T752">
        <f t="shared" si="2024"/>
        <v>-21.296476784846618</v>
      </c>
      <c r="V752">
        <f t="shared" si="2035"/>
        <v>0</v>
      </c>
    </row>
    <row r="753" spans="1:22">
      <c r="A753">
        <f t="shared" si="2011"/>
        <v>0.5</v>
      </c>
      <c r="B753">
        <f t="shared" si="2026"/>
        <v>0.49878202512991204</v>
      </c>
      <c r="C753">
        <f t="shared" si="2027"/>
        <v>3.4878236872062644E-2</v>
      </c>
      <c r="D753">
        <f t="shared" si="2014"/>
        <v>-0.49999999999999989</v>
      </c>
      <c r="E753">
        <f t="shared" si="2028"/>
        <v>0.4987820251299121</v>
      </c>
      <c r="F753">
        <f t="shared" si="2029"/>
        <v>3.4878236872062651E-2</v>
      </c>
      <c r="G753">
        <f t="shared" si="2017"/>
        <v>0.5</v>
      </c>
      <c r="H753">
        <f t="shared" si="2030"/>
        <v>-0.49878202512991204</v>
      </c>
      <c r="I753">
        <f t="shared" si="2031"/>
        <v>-3.4878236872062644E-2</v>
      </c>
      <c r="J753">
        <f t="shared" si="2020"/>
        <v>0.49999999999999989</v>
      </c>
      <c r="K753">
        <f t="shared" si="2032"/>
        <v>0.4987820251299121</v>
      </c>
      <c r="L753">
        <f t="shared" si="2033"/>
        <v>3.4878236872062651E-2</v>
      </c>
      <c r="N753">
        <v>4</v>
      </c>
      <c r="O753">
        <f t="shared" si="2008"/>
        <v>21.281972820866166</v>
      </c>
      <c r="P753">
        <f t="shared" si="2009"/>
        <v>68.718027179133841</v>
      </c>
      <c r="R753">
        <f t="shared" si="2034"/>
        <v>-7.1301479606388369</v>
      </c>
      <c r="T753">
        <f t="shared" si="2024"/>
        <v>-21.259581560839464</v>
      </c>
      <c r="V753">
        <f t="shared" si="2035"/>
        <v>0</v>
      </c>
    </row>
    <row r="754" spans="1:22">
      <c r="A754">
        <f t="shared" si="2011"/>
        <v>0.5</v>
      </c>
      <c r="B754">
        <f t="shared" si="2026"/>
        <v>0.49872039146547187</v>
      </c>
      <c r="C754">
        <f t="shared" si="2027"/>
        <v>3.574872216634295E-2</v>
      </c>
      <c r="D754">
        <f t="shared" si="2014"/>
        <v>-0.49999999999999989</v>
      </c>
      <c r="E754">
        <f t="shared" si="2028"/>
        <v>0.49872039146547198</v>
      </c>
      <c r="F754">
        <f t="shared" si="2029"/>
        <v>3.5748722166342957E-2</v>
      </c>
      <c r="G754">
        <f t="shared" si="2017"/>
        <v>0.5</v>
      </c>
      <c r="H754">
        <f t="shared" si="2030"/>
        <v>-0.49872039146547187</v>
      </c>
      <c r="I754">
        <f t="shared" si="2031"/>
        <v>-3.574872216634295E-2</v>
      </c>
      <c r="J754">
        <f t="shared" si="2020"/>
        <v>0.49999999999999989</v>
      </c>
      <c r="K754">
        <f t="shared" si="2032"/>
        <v>0.49872039146547198</v>
      </c>
      <c r="L754">
        <f t="shared" si="2033"/>
        <v>3.5748722166342957E-2</v>
      </c>
      <c r="N754">
        <v>4.0999999999999996</v>
      </c>
      <c r="O754">
        <f t="shared" si="2008"/>
        <v>21.245052874618462</v>
      </c>
      <c r="P754">
        <f t="shared" si="2009"/>
        <v>68.754947125381548</v>
      </c>
      <c r="R754">
        <f t="shared" si="2034"/>
        <v>-7.1363410745764639</v>
      </c>
      <c r="T754">
        <f t="shared" si="2024"/>
        <v>-21.222661614591757</v>
      </c>
      <c r="V754">
        <f t="shared" si="2035"/>
        <v>0</v>
      </c>
    </row>
    <row r="755" spans="1:22">
      <c r="A755">
        <f t="shared" si="2011"/>
        <v>0.5</v>
      </c>
      <c r="B755">
        <f t="shared" si="2026"/>
        <v>0.49865723861222899</v>
      </c>
      <c r="C755">
        <f t="shared" si="2027"/>
        <v>3.6619098563815837E-2</v>
      </c>
      <c r="D755">
        <f t="shared" si="2014"/>
        <v>-0.49999999999999989</v>
      </c>
      <c r="E755">
        <f t="shared" si="2028"/>
        <v>0.49865723861222905</v>
      </c>
      <c r="F755">
        <f t="shared" si="2029"/>
        <v>3.6619098563815844E-2</v>
      </c>
      <c r="G755">
        <f t="shared" si="2017"/>
        <v>0.5</v>
      </c>
      <c r="H755">
        <f t="shared" si="2030"/>
        <v>-0.49865723861222899</v>
      </c>
      <c r="I755">
        <f t="shared" si="2031"/>
        <v>-3.6619098563815837E-2</v>
      </c>
      <c r="J755">
        <f t="shared" si="2020"/>
        <v>0.49999999999999989</v>
      </c>
      <c r="K755">
        <f t="shared" si="2032"/>
        <v>0.49865723861222905</v>
      </c>
      <c r="L755">
        <f t="shared" si="2033"/>
        <v>3.6619098563815844E-2</v>
      </c>
      <c r="N755">
        <v>4.2</v>
      </c>
      <c r="O755">
        <f t="shared" si="2008"/>
        <v>21.20810816824088</v>
      </c>
      <c r="P755">
        <f t="shared" si="2009"/>
        <v>68.791891831759116</v>
      </c>
      <c r="R755">
        <f t="shared" si="2034"/>
        <v>-7.142560242659286</v>
      </c>
      <c r="T755">
        <f t="shared" si="2024"/>
        <v>-21.185716908214189</v>
      </c>
      <c r="V755">
        <f t="shared" si="2035"/>
        <v>0</v>
      </c>
    </row>
    <row r="756" spans="1:22">
      <c r="A756">
        <f t="shared" si="2011"/>
        <v>0.5</v>
      </c>
      <c r="B756">
        <f t="shared" si="2026"/>
        <v>0.49859256676255781</v>
      </c>
      <c r="C756">
        <f t="shared" si="2027"/>
        <v>3.7489363413163841E-2</v>
      </c>
      <c r="D756">
        <f t="shared" si="2014"/>
        <v>-0.49999999999999989</v>
      </c>
      <c r="E756">
        <f t="shared" si="2028"/>
        <v>0.49859256676255787</v>
      </c>
      <c r="F756">
        <f t="shared" si="2029"/>
        <v>3.7489363413163848E-2</v>
      </c>
      <c r="G756">
        <f t="shared" si="2017"/>
        <v>0.5</v>
      </c>
      <c r="H756">
        <f t="shared" si="2030"/>
        <v>-0.49859256676255781</v>
      </c>
      <c r="I756">
        <f t="shared" si="2031"/>
        <v>-3.7489363413163841E-2</v>
      </c>
      <c r="J756">
        <f t="shared" si="2020"/>
        <v>0.49999999999999989</v>
      </c>
      <c r="K756">
        <f t="shared" si="2032"/>
        <v>0.49859256676255787</v>
      </c>
      <c r="L756">
        <f t="shared" si="2033"/>
        <v>3.7489363413163848E-2</v>
      </c>
      <c r="N756">
        <v>4.3</v>
      </c>
      <c r="O756">
        <f t="shared" si="2008"/>
        <v>21.171138662769565</v>
      </c>
      <c r="P756">
        <f t="shared" si="2009"/>
        <v>68.828861337230435</v>
      </c>
      <c r="R756">
        <f t="shared" si="2034"/>
        <v>-7.1488056839008038</v>
      </c>
      <c r="T756">
        <f t="shared" si="2024"/>
        <v>-21.14874740274287</v>
      </c>
      <c r="V756">
        <f t="shared" si="2035"/>
        <v>0</v>
      </c>
    </row>
    <row r="757" spans="1:22">
      <c r="A757">
        <f t="shared" si="2011"/>
        <v>0.5</v>
      </c>
      <c r="B757">
        <f t="shared" si="2026"/>
        <v>0.49852637611346007</v>
      </c>
      <c r="C757">
        <f t="shared" si="2027"/>
        <v>3.8359514063409317E-2</v>
      </c>
      <c r="D757">
        <f t="shared" si="2014"/>
        <v>-0.49999999999999989</v>
      </c>
      <c r="E757">
        <f t="shared" si="2028"/>
        <v>0.49852637611346012</v>
      </c>
      <c r="F757">
        <f t="shared" si="2029"/>
        <v>3.8359514063409324E-2</v>
      </c>
      <c r="G757">
        <f t="shared" si="2017"/>
        <v>0.5</v>
      </c>
      <c r="H757">
        <f t="shared" si="2030"/>
        <v>-0.49852637611346007</v>
      </c>
      <c r="I757">
        <f t="shared" si="2031"/>
        <v>-3.8359514063409317E-2</v>
      </c>
      <c r="J757">
        <f t="shared" si="2020"/>
        <v>0.49999999999999989</v>
      </c>
      <c r="K757">
        <f t="shared" si="2032"/>
        <v>0.49852637611346012</v>
      </c>
      <c r="L757">
        <f t="shared" si="2033"/>
        <v>3.8359514063409324E-2</v>
      </c>
      <c r="N757">
        <v>4.4000000000000004</v>
      </c>
      <c r="O757">
        <f t="shared" si="2008"/>
        <v>21.13414431816393</v>
      </c>
      <c r="P757">
        <f t="shared" si="2009"/>
        <v>68.865855681836081</v>
      </c>
      <c r="R757">
        <f t="shared" si="2034"/>
        <v>-7.1550776174955217</v>
      </c>
      <c r="T757">
        <f t="shared" si="2024"/>
        <v>-21.111753058137225</v>
      </c>
      <c r="V757">
        <f t="shared" si="2035"/>
        <v>0</v>
      </c>
    </row>
    <row r="758" spans="1:22">
      <c r="A758">
        <f t="shared" si="2011"/>
        <v>0.5</v>
      </c>
      <c r="B758">
        <f t="shared" si="2026"/>
        <v>0.49845866686656393</v>
      </c>
      <c r="C758">
        <f t="shared" si="2027"/>
        <v>3.9229547863922465E-2</v>
      </c>
      <c r="D758">
        <f t="shared" si="2014"/>
        <v>-0.49999999999999989</v>
      </c>
      <c r="E758">
        <f t="shared" si="2028"/>
        <v>0.49845866686656398</v>
      </c>
      <c r="F758">
        <f t="shared" si="2029"/>
        <v>3.9229547863922472E-2</v>
      </c>
      <c r="G758">
        <f t="shared" si="2017"/>
        <v>0.5</v>
      </c>
      <c r="H758">
        <f t="shared" si="2030"/>
        <v>-0.49845866686656393</v>
      </c>
      <c r="I758">
        <f t="shared" si="2031"/>
        <v>-3.9229547863922465E-2</v>
      </c>
      <c r="J758">
        <f t="shared" si="2020"/>
        <v>0.49999999999999989</v>
      </c>
      <c r="K758">
        <f t="shared" si="2032"/>
        <v>0.49845866686656398</v>
      </c>
      <c r="L758">
        <f t="shared" si="2033"/>
        <v>3.9229547863922472E-2</v>
      </c>
      <c r="N758">
        <v>4.5</v>
      </c>
      <c r="O758">
        <f t="shared" si="2008"/>
        <v>21.097125093304491</v>
      </c>
      <c r="P758">
        <f t="shared" si="2009"/>
        <v>68.902874906695516</v>
      </c>
      <c r="R758">
        <f t="shared" si="2034"/>
        <v>-7.1613762628152102</v>
      </c>
      <c r="T758">
        <f t="shared" si="2024"/>
        <v>-21.07473383327779</v>
      </c>
      <c r="V758">
        <f t="shared" si="2035"/>
        <v>0</v>
      </c>
    </row>
    <row r="759" spans="1:22">
      <c r="A759">
        <f t="shared" si="2011"/>
        <v>0.5</v>
      </c>
      <c r="B759">
        <f t="shared" si="2026"/>
        <v>0.49838943922812345</v>
      </c>
      <c r="C759">
        <f t="shared" si="2027"/>
        <v>4.0099462164429452E-2</v>
      </c>
      <c r="D759">
        <f t="shared" si="2014"/>
        <v>-0.49999999999999989</v>
      </c>
      <c r="E759">
        <f t="shared" si="2028"/>
        <v>0.49838943922812357</v>
      </c>
      <c r="F759">
        <f t="shared" si="2029"/>
        <v>4.0099462164429459E-2</v>
      </c>
      <c r="G759">
        <f t="shared" si="2017"/>
        <v>0.5</v>
      </c>
      <c r="H759">
        <f t="shared" si="2030"/>
        <v>-0.49838943922812345</v>
      </c>
      <c r="I759">
        <f t="shared" si="2031"/>
        <v>-4.0099462164429452E-2</v>
      </c>
      <c r="J759">
        <f t="shared" si="2020"/>
        <v>0.49999999999999989</v>
      </c>
      <c r="K759">
        <f t="shared" si="2032"/>
        <v>0.49838943922812357</v>
      </c>
      <c r="L759">
        <f t="shared" si="2033"/>
        <v>4.0099462164429459E-2</v>
      </c>
      <c r="N759">
        <v>4.5999999999999996</v>
      </c>
      <c r="O759">
        <f t="shared" si="2008"/>
        <v>21.060080945990698</v>
      </c>
      <c r="P759">
        <f t="shared" si="2009"/>
        <v>68.939919054009295</v>
      </c>
      <c r="R759">
        <f t="shared" si="2034"/>
        <v>-7.1677018394049554</v>
      </c>
      <c r="T759">
        <f t="shared" si="2024"/>
        <v>-21.037689685964011</v>
      </c>
      <c r="V759">
        <f t="shared" si="2035"/>
        <v>0</v>
      </c>
    </row>
    <row r="760" spans="1:22">
      <c r="A760">
        <f t="shared" si="2011"/>
        <v>0.5</v>
      </c>
      <c r="B760">
        <f t="shared" si="2026"/>
        <v>0.49831869340901824</v>
      </c>
      <c r="C760">
        <f t="shared" si="2027"/>
        <v>4.0969254315020458E-2</v>
      </c>
      <c r="D760">
        <f t="shared" si="2014"/>
        <v>-0.49999999999999989</v>
      </c>
      <c r="E760">
        <f t="shared" si="2028"/>
        <v>0.4983186934090183</v>
      </c>
      <c r="F760">
        <f t="shared" si="2029"/>
        <v>4.0969254315020465E-2</v>
      </c>
      <c r="G760">
        <f t="shared" si="2017"/>
        <v>0.5</v>
      </c>
      <c r="H760">
        <f t="shared" si="2030"/>
        <v>-0.49831869340901824</v>
      </c>
      <c r="I760">
        <f t="shared" si="2031"/>
        <v>-4.0969254315020458E-2</v>
      </c>
      <c r="J760">
        <f t="shared" si="2020"/>
        <v>0.49999999999999989</v>
      </c>
      <c r="K760">
        <f t="shared" si="2032"/>
        <v>0.4983186934090183</v>
      </c>
      <c r="L760">
        <f t="shared" si="2033"/>
        <v>4.0969254315020465E-2</v>
      </c>
      <c r="N760">
        <v>4.7</v>
      </c>
      <c r="O760">
        <f t="shared" si="2008"/>
        <v>21.023011832938742</v>
      </c>
      <c r="P760">
        <f t="shared" si="2009"/>
        <v>68.976988167061265</v>
      </c>
      <c r="R760">
        <f t="shared" si="2034"/>
        <v>-7.1740545669790521</v>
      </c>
      <c r="T760">
        <f t="shared" si="2024"/>
        <v>-21.000620572912041</v>
      </c>
      <c r="V760">
        <f t="shared" si="2035"/>
        <v>0</v>
      </c>
    </row>
    <row r="761" spans="1:22">
      <c r="A761">
        <f t="shared" si="2011"/>
        <v>0.5</v>
      </c>
      <c r="B761">
        <f t="shared" si="2026"/>
        <v>0.49824642962475213</v>
      </c>
      <c r="C761">
        <f t="shared" si="2027"/>
        <v>4.1838921666157734E-2</v>
      </c>
      <c r="D761">
        <f t="shared" si="2014"/>
        <v>-0.49999999999999989</v>
      </c>
      <c r="E761">
        <f t="shared" si="2028"/>
        <v>0.49824642962475219</v>
      </c>
      <c r="F761">
        <f t="shared" si="2029"/>
        <v>4.1838921666157741E-2</v>
      </c>
      <c r="G761">
        <f t="shared" si="2017"/>
        <v>0.5</v>
      </c>
      <c r="H761">
        <f t="shared" si="2030"/>
        <v>-0.49824642962475213</v>
      </c>
      <c r="I761">
        <f t="shared" si="2031"/>
        <v>-4.1838921666157734E-2</v>
      </c>
      <c r="J761">
        <f t="shared" si="2020"/>
        <v>0.49999999999999989</v>
      </c>
      <c r="K761">
        <f t="shared" si="2032"/>
        <v>0.49824642962475219</v>
      </c>
      <c r="L761">
        <f t="shared" si="2033"/>
        <v>4.1838921666157741E-2</v>
      </c>
      <c r="N761">
        <v>4.8</v>
      </c>
      <c r="O761">
        <f t="shared" si="2008"/>
        <v>20.985917709779418</v>
      </c>
      <c r="P761">
        <f t="shared" si="2009"/>
        <v>69.014082290220585</v>
      </c>
      <c r="R761">
        <f t="shared" si="2034"/>
        <v>-7.1804346654170246</v>
      </c>
      <c r="T761">
        <f t="shared" si="2024"/>
        <v>-20.96352644975272</v>
      </c>
      <c r="V761">
        <f t="shared" si="2035"/>
        <v>0</v>
      </c>
    </row>
    <row r="762" spans="1:22">
      <c r="A762">
        <f t="shared" si="2011"/>
        <v>0.5</v>
      </c>
      <c r="B762">
        <f t="shared" si="2026"/>
        <v>0.49817264809545309</v>
      </c>
      <c r="C762">
        <f t="shared" si="2027"/>
        <v>4.2708461568683728E-2</v>
      </c>
      <c r="D762">
        <f t="shared" si="2014"/>
        <v>-0.49999999999999989</v>
      </c>
      <c r="E762">
        <f t="shared" si="2028"/>
        <v>0.4981726480954532</v>
      </c>
      <c r="F762">
        <f t="shared" si="2029"/>
        <v>4.2708461568683735E-2</v>
      </c>
      <c r="G762">
        <f t="shared" si="2017"/>
        <v>0.5</v>
      </c>
      <c r="H762">
        <f t="shared" si="2030"/>
        <v>-0.49817264809545309</v>
      </c>
      <c r="I762">
        <f t="shared" si="2031"/>
        <v>-4.2708461568683728E-2</v>
      </c>
      <c r="J762">
        <f t="shared" si="2020"/>
        <v>0.49999999999999989</v>
      </c>
      <c r="K762">
        <f t="shared" si="2032"/>
        <v>0.4981726480954532</v>
      </c>
      <c r="L762">
        <f t="shared" si="2033"/>
        <v>4.2708461568683735E-2</v>
      </c>
      <c r="N762">
        <v>4.9000000000000004</v>
      </c>
      <c r="O762">
        <f t="shared" si="2008"/>
        <v>20.948798531055992</v>
      </c>
      <c r="P762">
        <f t="shared" si="2009"/>
        <v>69.051201468944001</v>
      </c>
      <c r="R762">
        <f t="shared" si="2034"/>
        <v>-7.1868423547597189</v>
      </c>
      <c r="T762">
        <f t="shared" si="2024"/>
        <v>-20.926407271029305</v>
      </c>
      <c r="V762">
        <f t="shared" si="2035"/>
        <v>0</v>
      </c>
    </row>
    <row r="763" spans="1:22">
      <c r="A763">
        <f t="shared" si="2011"/>
        <v>0.5</v>
      </c>
      <c r="B763">
        <f t="shared" si="2026"/>
        <v>0.49809734904587266</v>
      </c>
      <c r="C763">
        <f t="shared" si="2027"/>
        <v>4.3577871373829076E-2</v>
      </c>
      <c r="D763">
        <f t="shared" si="2014"/>
        <v>-0.49999999999999989</v>
      </c>
      <c r="E763">
        <f t="shared" si="2028"/>
        <v>0.49809734904587272</v>
      </c>
      <c r="F763">
        <f t="shared" si="2029"/>
        <v>4.3577871373829083E-2</v>
      </c>
      <c r="G763">
        <f t="shared" si="2017"/>
        <v>0.5</v>
      </c>
      <c r="H763">
        <f t="shared" si="2030"/>
        <v>-0.49809734904587266</v>
      </c>
      <c r="I763">
        <f t="shared" si="2031"/>
        <v>-4.3577871373829076E-2</v>
      </c>
      <c r="J763">
        <f t="shared" si="2020"/>
        <v>0.49999999999999989</v>
      </c>
      <c r="K763">
        <f t="shared" si="2032"/>
        <v>0.49809734904587272</v>
      </c>
      <c r="L763">
        <f t="shared" si="2033"/>
        <v>4.3577871373829083E-2</v>
      </c>
      <c r="N763">
        <v>5</v>
      </c>
      <c r="O763">
        <f t="shared" si="2008"/>
        <v>20.911654250222046</v>
      </c>
      <c r="P763">
        <f t="shared" si="2009"/>
        <v>69.088345749777972</v>
      </c>
      <c r="R763">
        <f t="shared" si="2034"/>
        <v>-7.1932778552048404</v>
      </c>
      <c r="T763">
        <f t="shared" si="2024"/>
        <v>-20.889262990195334</v>
      </c>
      <c r="V763">
        <f t="shared" si="2035"/>
        <v>0</v>
      </c>
    </row>
    <row r="764" spans="1:22">
      <c r="A764">
        <f t="shared" si="2011"/>
        <v>0.5</v>
      </c>
      <c r="B764">
        <f t="shared" si="2026"/>
        <v>0.49802053270538471</v>
      </c>
      <c r="C764">
        <f t="shared" si="2027"/>
        <v>4.4447148433220757E-2</v>
      </c>
      <c r="D764">
        <f t="shared" si="2014"/>
        <v>-0.49999999999999989</v>
      </c>
      <c r="E764">
        <f t="shared" si="2028"/>
        <v>0.49802053270538477</v>
      </c>
      <c r="F764">
        <f t="shared" si="2029"/>
        <v>4.4447148433220764E-2</v>
      </c>
      <c r="G764">
        <f t="shared" si="2017"/>
        <v>0.5</v>
      </c>
      <c r="H764">
        <f t="shared" si="2030"/>
        <v>-0.49802053270538471</v>
      </c>
      <c r="I764">
        <f t="shared" si="2031"/>
        <v>-4.4447148433220757E-2</v>
      </c>
      <c r="J764">
        <f t="shared" si="2020"/>
        <v>0.49999999999999989</v>
      </c>
      <c r="K764">
        <f t="shared" si="2032"/>
        <v>0.49802053270538477</v>
      </c>
      <c r="L764">
        <f t="shared" si="2033"/>
        <v>4.4447148433220764E-2</v>
      </c>
      <c r="N764">
        <v>5.0999999999999996</v>
      </c>
      <c r="O764">
        <f t="shared" si="2008"/>
        <v>20.874484819639346</v>
      </c>
      <c r="P764">
        <f t="shared" si="2009"/>
        <v>69.125515180360651</v>
      </c>
      <c r="R764">
        <f t="shared" si="2034"/>
        <v>-7.1997413871031029</v>
      </c>
      <c r="T764">
        <f t="shared" si="2024"/>
        <v>-20.852093559612655</v>
      </c>
      <c r="V764">
        <f t="shared" si="2035"/>
        <v>0</v>
      </c>
    </row>
    <row r="765" spans="1:22">
      <c r="A765">
        <f t="shared" si="2011"/>
        <v>0.5</v>
      </c>
      <c r="B765">
        <f t="shared" si="2026"/>
        <v>0.49794219930798506</v>
      </c>
      <c r="C765">
        <f t="shared" si="2027"/>
        <v>4.5316290098890072E-2</v>
      </c>
      <c r="D765">
        <f t="shared" si="2014"/>
        <v>-0.49999999999999989</v>
      </c>
      <c r="E765">
        <f t="shared" si="2028"/>
        <v>0.49794219930798511</v>
      </c>
      <c r="F765">
        <f t="shared" si="2029"/>
        <v>4.5316290098890079E-2</v>
      </c>
      <c r="G765">
        <f t="shared" si="2017"/>
        <v>0.5</v>
      </c>
      <c r="H765">
        <f t="shared" si="2030"/>
        <v>-0.49794219930798506</v>
      </c>
      <c r="I765">
        <f t="shared" si="2031"/>
        <v>-4.5316290098890072E-2</v>
      </c>
      <c r="J765">
        <f t="shared" si="2020"/>
        <v>0.49999999999999989</v>
      </c>
      <c r="K765">
        <f t="shared" si="2032"/>
        <v>0.49794219930798511</v>
      </c>
      <c r="L765">
        <f t="shared" si="2033"/>
        <v>4.5316290098890079E-2</v>
      </c>
      <c r="N765">
        <v>5.2</v>
      </c>
      <c r="O765">
        <f t="shared" si="2008"/>
        <v>20.837290190575672</v>
      </c>
      <c r="P765">
        <f t="shared" si="2009"/>
        <v>69.162709809424314</v>
      </c>
      <c r="R765">
        <f t="shared" si="2034"/>
        <v>-7.2062331709535385</v>
      </c>
      <c r="T765">
        <f t="shared" si="2024"/>
        <v>-20.814898930548992</v>
      </c>
      <c r="V765">
        <f t="shared" si="2035"/>
        <v>0</v>
      </c>
    </row>
    <row r="766" spans="1:22">
      <c r="A766">
        <f t="shared" si="2011"/>
        <v>0.5</v>
      </c>
      <c r="B766">
        <f t="shared" si="2026"/>
        <v>0.49786234909229093</v>
      </c>
      <c r="C766">
        <f t="shared" si="2027"/>
        <v>4.6185293723280785E-2</v>
      </c>
      <c r="D766">
        <f t="shared" si="2014"/>
        <v>-0.49999999999999989</v>
      </c>
      <c r="E766">
        <f t="shared" si="2028"/>
        <v>0.49786234909229105</v>
      </c>
      <c r="F766">
        <f t="shared" si="2029"/>
        <v>4.6185293723280792E-2</v>
      </c>
      <c r="G766">
        <f t="shared" si="2017"/>
        <v>0.5</v>
      </c>
      <c r="H766">
        <f t="shared" si="2030"/>
        <v>-0.49786234909229093</v>
      </c>
      <c r="I766">
        <f t="shared" si="2031"/>
        <v>-4.6185293723280785E-2</v>
      </c>
      <c r="J766">
        <f t="shared" si="2020"/>
        <v>0.49999999999999989</v>
      </c>
      <c r="K766">
        <f t="shared" si="2032"/>
        <v>0.49786234909229105</v>
      </c>
      <c r="L766">
        <f t="shared" si="2033"/>
        <v>4.6185293723280792E-2</v>
      </c>
      <c r="N766">
        <v>5.3</v>
      </c>
      <c r="O766">
        <f t="shared" si="2008"/>
        <v>20.800070313202824</v>
      </c>
      <c r="P766">
        <f t="shared" si="2009"/>
        <v>69.199929686797176</v>
      </c>
      <c r="R766">
        <f t="shared" si="2034"/>
        <v>-7.2127534273994485</v>
      </c>
      <c r="T766">
        <f t="shared" si="2024"/>
        <v>-20.777679053176129</v>
      </c>
      <c r="V766">
        <f t="shared" si="2035"/>
        <v>0</v>
      </c>
    </row>
    <row r="767" spans="1:22">
      <c r="A767">
        <f t="shared" si="2011"/>
        <v>0.5</v>
      </c>
      <c r="B767">
        <f t="shared" si="2026"/>
        <v>0.49778098230153989</v>
      </c>
      <c r="C767">
        <f t="shared" si="2027"/>
        <v>4.7054156659257149E-2</v>
      </c>
      <c r="D767">
        <f t="shared" si="2014"/>
        <v>-0.49999999999999989</v>
      </c>
      <c r="E767">
        <f t="shared" si="2028"/>
        <v>0.49778098230154</v>
      </c>
      <c r="F767">
        <f t="shared" si="2029"/>
        <v>4.7054156659257156E-2</v>
      </c>
      <c r="G767">
        <f t="shared" si="2017"/>
        <v>0.5</v>
      </c>
      <c r="H767">
        <f t="shared" si="2030"/>
        <v>-0.49778098230153989</v>
      </c>
      <c r="I767">
        <f t="shared" si="2031"/>
        <v>-4.7054156659257149E-2</v>
      </c>
      <c r="J767">
        <f t="shared" si="2020"/>
        <v>0.49999999999999989</v>
      </c>
      <c r="K767">
        <f t="shared" si="2032"/>
        <v>0.49778098230154</v>
      </c>
      <c r="L767">
        <f t="shared" si="2033"/>
        <v>4.7054156659257156E-2</v>
      </c>
      <c r="N767">
        <v>5.4</v>
      </c>
      <c r="O767">
        <f t="shared" si="2008"/>
        <v>20.762825136594373</v>
      </c>
      <c r="P767">
        <f t="shared" si="2009"/>
        <v>69.237174863405627</v>
      </c>
      <c r="R767">
        <f t="shared" si="2034"/>
        <v>-7.2193023772239542</v>
      </c>
      <c r="T767">
        <f t="shared" si="2024"/>
        <v>-20.740433876567678</v>
      </c>
      <c r="V767">
        <f t="shared" si="2035"/>
        <v>0</v>
      </c>
    </row>
    <row r="768" spans="1:22">
      <c r="A768">
        <f t="shared" si="2011"/>
        <v>0.5</v>
      </c>
      <c r="B768">
        <f t="shared" si="2026"/>
        <v>0.49769809918358937</v>
      </c>
      <c r="C768">
        <f t="shared" si="2027"/>
        <v>4.7922876260111977E-2</v>
      </c>
      <c r="D768">
        <f t="shared" si="2014"/>
        <v>-0.49999999999999989</v>
      </c>
      <c r="E768">
        <f t="shared" si="2028"/>
        <v>0.49769809918358943</v>
      </c>
      <c r="F768">
        <f t="shared" si="2029"/>
        <v>4.7922876260111991E-2</v>
      </c>
      <c r="G768">
        <f t="shared" si="2017"/>
        <v>0.5</v>
      </c>
      <c r="H768">
        <f t="shared" si="2030"/>
        <v>-0.49769809918358937</v>
      </c>
      <c r="I768">
        <f t="shared" si="2031"/>
        <v>-4.7922876260111977E-2</v>
      </c>
      <c r="J768">
        <f t="shared" si="2020"/>
        <v>0.49999999999999989</v>
      </c>
      <c r="K768">
        <f t="shared" si="2032"/>
        <v>0.49769809918358943</v>
      </c>
      <c r="L768">
        <f t="shared" si="2033"/>
        <v>4.7922876260111991E-2</v>
      </c>
      <c r="N768">
        <v>5.5</v>
      </c>
      <c r="O768">
        <f t="shared" si="2008"/>
        <v>20.72555460872362</v>
      </c>
      <c r="P768">
        <f t="shared" si="2009"/>
        <v>69.274445391276373</v>
      </c>
      <c r="R768">
        <f t="shared" si="2034"/>
        <v>-7.2258802413454077</v>
      </c>
      <c r="T768">
        <f t="shared" si="2024"/>
        <v>-20.703163348696933</v>
      </c>
      <c r="V768">
        <f t="shared" si="2035"/>
        <v>0</v>
      </c>
    </row>
    <row r="769" spans="1:22">
      <c r="A769">
        <f t="shared" si="2011"/>
        <v>0.5</v>
      </c>
      <c r="B769">
        <f t="shared" si="2026"/>
        <v>0.49761369999091548</v>
      </c>
      <c r="C769">
        <f t="shared" si="2027"/>
        <v>4.8791449879574719E-2</v>
      </c>
      <c r="D769">
        <f t="shared" si="2014"/>
        <v>-0.49999999999999989</v>
      </c>
      <c r="E769">
        <f t="shared" si="2028"/>
        <v>0.49761369999091554</v>
      </c>
      <c r="F769">
        <f t="shared" si="2029"/>
        <v>4.8791449879574726E-2</v>
      </c>
      <c r="G769">
        <f t="shared" si="2017"/>
        <v>0.5</v>
      </c>
      <c r="H769">
        <f t="shared" si="2030"/>
        <v>-0.49761369999091548</v>
      </c>
      <c r="I769">
        <f t="shared" si="2031"/>
        <v>-4.8791449879574719E-2</v>
      </c>
      <c r="J769">
        <f t="shared" si="2020"/>
        <v>0.49999999999999989</v>
      </c>
      <c r="K769">
        <f t="shared" si="2032"/>
        <v>0.49761369999091554</v>
      </c>
      <c r="L769">
        <f t="shared" si="2033"/>
        <v>4.8791449879574726E-2</v>
      </c>
      <c r="N769">
        <v>5.6</v>
      </c>
      <c r="O769">
        <f t="shared" si="2008"/>
        <v>20.688258676461508</v>
      </c>
      <c r="P769">
        <f t="shared" si="2009"/>
        <v>69.311741323538499</v>
      </c>
      <c r="R769">
        <f t="shared" si="2034"/>
        <v>-7.2324872408129011</v>
      </c>
      <c r="T769">
        <f t="shared" si="2024"/>
        <v>-20.665867416434807</v>
      </c>
      <c r="V769">
        <f t="shared" si="2035"/>
        <v>0</v>
      </c>
    </row>
    <row r="770" spans="1:22">
      <c r="A770">
        <f t="shared" si="2011"/>
        <v>0.5</v>
      </c>
      <c r="B770">
        <f t="shared" si="2026"/>
        <v>0.49752778498061306</v>
      </c>
      <c r="C770">
        <f t="shared" si="2027"/>
        <v>4.9659874871819491E-2</v>
      </c>
      <c r="D770">
        <f t="shared" si="2014"/>
        <v>-0.49999999999999989</v>
      </c>
      <c r="E770">
        <f t="shared" si="2028"/>
        <v>0.49752778498061317</v>
      </c>
      <c r="F770">
        <f t="shared" si="2029"/>
        <v>4.9659874871819505E-2</v>
      </c>
      <c r="G770">
        <f t="shared" si="2017"/>
        <v>0.5</v>
      </c>
      <c r="H770">
        <f t="shared" si="2030"/>
        <v>-0.49752778498061306</v>
      </c>
      <c r="I770">
        <f t="shared" si="2031"/>
        <v>-4.9659874871819491E-2</v>
      </c>
      <c r="J770">
        <f t="shared" si="2020"/>
        <v>0.49999999999999989</v>
      </c>
      <c r="K770">
        <f t="shared" si="2032"/>
        <v>0.49752778498061317</v>
      </c>
      <c r="L770">
        <f t="shared" si="2033"/>
        <v>4.9659874871819505E-2</v>
      </c>
      <c r="N770">
        <v>5.7</v>
      </c>
      <c r="O770">
        <f t="shared" si="2008"/>
        <v>20.650937285574518</v>
      </c>
      <c r="P770">
        <f t="shared" si="2009"/>
        <v>69.349062714425486</v>
      </c>
      <c r="R770">
        <f t="shared" si="2034"/>
        <v>-7.2391235968017469</v>
      </c>
      <c r="T770">
        <f t="shared" si="2024"/>
        <v>-20.62854602554782</v>
      </c>
      <c r="V770">
        <f t="shared" si="2035"/>
        <v>0</v>
      </c>
    </row>
    <row r="771" spans="1:22">
      <c r="A771">
        <f t="shared" si="2011"/>
        <v>0.5</v>
      </c>
      <c r="B771">
        <f t="shared" si="2026"/>
        <v>0.49744035441439399</v>
      </c>
      <c r="C771">
        <f t="shared" si="2027"/>
        <v>5.0528148591473164E-2</v>
      </c>
      <c r="D771">
        <f t="shared" si="2014"/>
        <v>-0.49999999999999989</v>
      </c>
      <c r="E771">
        <f t="shared" si="2028"/>
        <v>0.4974403544143941</v>
      </c>
      <c r="F771">
        <f t="shared" si="2029"/>
        <v>5.0528148591473171E-2</v>
      </c>
      <c r="G771">
        <f t="shared" si="2017"/>
        <v>0.5</v>
      </c>
      <c r="H771">
        <f t="shared" si="2030"/>
        <v>-0.49744035441439399</v>
      </c>
      <c r="I771">
        <f t="shared" si="2031"/>
        <v>-5.0528148591473164E-2</v>
      </c>
      <c r="J771">
        <f t="shared" si="2020"/>
        <v>0.49999999999999989</v>
      </c>
      <c r="K771">
        <f t="shared" si="2032"/>
        <v>0.4974403544143941</v>
      </c>
      <c r="L771">
        <f t="shared" si="2033"/>
        <v>5.0528148591473171E-2</v>
      </c>
      <c r="N771">
        <v>5.8</v>
      </c>
      <c r="O771">
        <f t="shared" si="2008"/>
        <v>20.613590380722574</v>
      </c>
      <c r="P771">
        <f t="shared" si="2009"/>
        <v>69.38640961927743</v>
      </c>
      <c r="R771">
        <f t="shared" si="2034"/>
        <v>-7.2457895306086471</v>
      </c>
      <c r="T771">
        <f t="shared" si="2024"/>
        <v>-20.591199120695876</v>
      </c>
      <c r="V771">
        <f t="shared" si="2035"/>
        <v>0</v>
      </c>
    </row>
    <row r="772" spans="1:22">
      <c r="A772">
        <f t="shared" si="2011"/>
        <v>0.5</v>
      </c>
      <c r="B772">
        <f t="shared" si="2026"/>
        <v>0.49735140855858706</v>
      </c>
      <c r="C772">
        <f t="shared" si="2027"/>
        <v>5.13962683936234E-2</v>
      </c>
      <c r="D772">
        <f t="shared" si="2014"/>
        <v>-0.49999999999999989</v>
      </c>
      <c r="E772">
        <f t="shared" si="2028"/>
        <v>0.49735140855858712</v>
      </c>
      <c r="F772">
        <f t="shared" si="2029"/>
        <v>5.1396268393623407E-2</v>
      </c>
      <c r="G772">
        <f t="shared" si="2017"/>
        <v>0.5</v>
      </c>
      <c r="H772">
        <f t="shared" si="2030"/>
        <v>-0.49735140855858706</v>
      </c>
      <c r="I772">
        <f t="shared" si="2031"/>
        <v>-5.13962683936234E-2</v>
      </c>
      <c r="J772">
        <f t="shared" si="2020"/>
        <v>0.49999999999999989</v>
      </c>
      <c r="K772">
        <f t="shared" si="2032"/>
        <v>0.49735140855858712</v>
      </c>
      <c r="L772">
        <f t="shared" si="2033"/>
        <v>5.1396268393623407E-2</v>
      </c>
      <c r="N772">
        <v>5.9</v>
      </c>
      <c r="O772">
        <f t="shared" si="2008"/>
        <v>20.576217905457021</v>
      </c>
      <c r="P772">
        <f t="shared" si="2009"/>
        <v>69.423782094542986</v>
      </c>
      <c r="R772">
        <f t="shared" si="2034"/>
        <v>-7.2524852636470882</v>
      </c>
      <c r="T772">
        <f t="shared" si="2024"/>
        <v>-20.55382664543032</v>
      </c>
      <c r="V772">
        <f t="shared" si="2035"/>
        <v>0</v>
      </c>
    </row>
    <row r="773" spans="1:22">
      <c r="A773">
        <f t="shared" si="2011"/>
        <v>0.5</v>
      </c>
      <c r="B773">
        <f t="shared" si="2026"/>
        <v>0.49726094768413659</v>
      </c>
      <c r="C773">
        <f t="shared" si="2027"/>
        <v>5.2264231633826722E-2</v>
      </c>
      <c r="D773">
        <f t="shared" si="2014"/>
        <v>-0.49999999999999989</v>
      </c>
      <c r="E773">
        <f t="shared" si="2028"/>
        <v>0.49726094768413664</v>
      </c>
      <c r="F773">
        <f t="shared" si="2029"/>
        <v>5.2264231633826728E-2</v>
      </c>
      <c r="G773">
        <f t="shared" si="2017"/>
        <v>0.5</v>
      </c>
      <c r="H773">
        <f t="shared" si="2030"/>
        <v>-0.49726094768413659</v>
      </c>
      <c r="I773">
        <f t="shared" si="2031"/>
        <v>-5.2264231633826722E-2</v>
      </c>
      <c r="J773">
        <f t="shared" si="2020"/>
        <v>0.49999999999999989</v>
      </c>
      <c r="K773">
        <f t="shared" si="2032"/>
        <v>0.49726094768413664</v>
      </c>
      <c r="L773">
        <f t="shared" si="2033"/>
        <v>5.2264231633826728E-2</v>
      </c>
      <c r="N773">
        <v>6</v>
      </c>
      <c r="O773">
        <f t="shared" si="2008"/>
        <v>20.538819802218494</v>
      </c>
      <c r="P773">
        <f t="shared" si="2009"/>
        <v>69.461180197781516</v>
      </c>
      <c r="R773">
        <f t="shared" si="2034"/>
        <v>-7.2592110174423112</v>
      </c>
      <c r="T773">
        <f t="shared" si="2024"/>
        <v>-20.51642854219179</v>
      </c>
      <c r="V773">
        <f t="shared" si="2035"/>
        <v>0</v>
      </c>
    </row>
    <row r="774" spans="1:22">
      <c r="A774">
        <f t="shared" si="2011"/>
        <v>0.5</v>
      </c>
      <c r="B774">
        <f t="shared" si="2026"/>
        <v>0.49716897206660227</v>
      </c>
      <c r="C774">
        <f t="shared" si="2027"/>
        <v>5.3132035668116591E-2</v>
      </c>
      <c r="D774">
        <f t="shared" si="2014"/>
        <v>-0.49999999999999989</v>
      </c>
      <c r="E774">
        <f t="shared" si="2028"/>
        <v>0.49716897206660232</v>
      </c>
      <c r="F774">
        <f t="shared" si="2029"/>
        <v>5.3132035668116598E-2</v>
      </c>
      <c r="G774">
        <f t="shared" si="2017"/>
        <v>0.5</v>
      </c>
      <c r="H774">
        <f t="shared" si="2030"/>
        <v>-0.49716897206660227</v>
      </c>
      <c r="I774">
        <f t="shared" si="2031"/>
        <v>-5.3132035668116591E-2</v>
      </c>
      <c r="J774">
        <f t="shared" si="2020"/>
        <v>0.49999999999999989</v>
      </c>
      <c r="K774">
        <f t="shared" si="2032"/>
        <v>0.49716897206660232</v>
      </c>
      <c r="L774">
        <f t="shared" si="2033"/>
        <v>5.3132035668116598E-2</v>
      </c>
      <c r="N774">
        <v>6.1</v>
      </c>
      <c r="O774">
        <f t="shared" si="2008"/>
        <v>20.501396012334908</v>
      </c>
      <c r="P774">
        <f t="shared" si="2009"/>
        <v>69.498603987665106</v>
      </c>
      <c r="R774">
        <f t="shared" si="2034"/>
        <v>-7.2659670136266783</v>
      </c>
      <c r="T774">
        <f t="shared" si="2024"/>
        <v>-20.479004752308199</v>
      </c>
      <c r="V774">
        <f t="shared" si="2035"/>
        <v>0</v>
      </c>
    </row>
    <row r="775" spans="1:22">
      <c r="A775">
        <f t="shared" si="2011"/>
        <v>0.5</v>
      </c>
      <c r="B775">
        <f t="shared" si="2026"/>
        <v>0.49707548198615764</v>
      </c>
      <c r="C775">
        <f t="shared" si="2027"/>
        <v>5.3999677853011414E-2</v>
      </c>
      <c r="D775">
        <f t="shared" si="2014"/>
        <v>-0.49999999999999989</v>
      </c>
      <c r="E775">
        <f t="shared" si="2028"/>
        <v>0.4970754819861577</v>
      </c>
      <c r="F775">
        <f t="shared" si="2029"/>
        <v>5.3999677853011428E-2</v>
      </c>
      <c r="G775">
        <f t="shared" si="2017"/>
        <v>0.5</v>
      </c>
      <c r="H775">
        <f t="shared" si="2030"/>
        <v>-0.49707548198615764</v>
      </c>
      <c r="I775">
        <f t="shared" si="2031"/>
        <v>-5.3999677853011414E-2</v>
      </c>
      <c r="J775">
        <f t="shared" si="2020"/>
        <v>0.49999999999999989</v>
      </c>
      <c r="K775">
        <f t="shared" si="2032"/>
        <v>0.4970754819861577</v>
      </c>
      <c r="L775">
        <f t="shared" si="2033"/>
        <v>5.3999677853011428E-2</v>
      </c>
      <c r="N775">
        <v>6.2</v>
      </c>
      <c r="O775">
        <f t="shared" si="2008"/>
        <v>20.463946476019377</v>
      </c>
      <c r="P775">
        <f t="shared" si="2009"/>
        <v>69.536053523980627</v>
      </c>
      <c r="R775">
        <f t="shared" si="2034"/>
        <v>-7.2727534739344577</v>
      </c>
      <c r="T775">
        <f t="shared" si="2024"/>
        <v>-20.441555215992679</v>
      </c>
      <c r="V775">
        <f t="shared" si="2035"/>
        <v>0</v>
      </c>
    </row>
    <row r="776" spans="1:22">
      <c r="A776">
        <f t="shared" si="2011"/>
        <v>0.5</v>
      </c>
      <c r="B776">
        <f t="shared" si="2026"/>
        <v>0.4969804777275898</v>
      </c>
      <c r="C776">
        <f t="shared" si="2027"/>
        <v>5.4867155545522628E-2</v>
      </c>
      <c r="D776">
        <f t="shared" si="2014"/>
        <v>-0.49999999999999989</v>
      </c>
      <c r="E776">
        <f t="shared" si="2028"/>
        <v>0.49698047772758985</v>
      </c>
      <c r="F776">
        <f t="shared" si="2029"/>
        <v>5.4867155545522635E-2</v>
      </c>
      <c r="G776">
        <f t="shared" si="2017"/>
        <v>0.5</v>
      </c>
      <c r="H776">
        <f t="shared" si="2030"/>
        <v>-0.4969804777275898</v>
      </c>
      <c r="I776">
        <f t="shared" si="2031"/>
        <v>-5.4867155545522628E-2</v>
      </c>
      <c r="J776">
        <f t="shared" si="2020"/>
        <v>0.49999999999999989</v>
      </c>
      <c r="K776">
        <f t="shared" si="2032"/>
        <v>0.49698047772758985</v>
      </c>
      <c r="L776">
        <f t="shared" si="2033"/>
        <v>5.4867155545522635E-2</v>
      </c>
      <c r="N776">
        <v>6.3</v>
      </c>
      <c r="O776">
        <f t="shared" si="2008"/>
        <v>20.426471132368196</v>
      </c>
      <c r="P776">
        <f t="shared" si="2009"/>
        <v>69.573528867631794</v>
      </c>
      <c r="R776">
        <f t="shared" si="2034"/>
        <v>-7.2795706201969637</v>
      </c>
      <c r="T776">
        <f t="shared" si="2024"/>
        <v>-20.404079872341512</v>
      </c>
      <c r="V776">
        <f t="shared" si="2035"/>
        <v>0</v>
      </c>
    </row>
    <row r="777" spans="1:22">
      <c r="A777">
        <f t="shared" si="2011"/>
        <v>0.5</v>
      </c>
      <c r="B777">
        <f t="shared" si="2026"/>
        <v>0.49688395958029807</v>
      </c>
      <c r="C777">
        <f t="shared" si="2027"/>
        <v>5.5734466103162725E-2</v>
      </c>
      <c r="D777">
        <f t="shared" si="2014"/>
        <v>-0.49999999999999989</v>
      </c>
      <c r="E777">
        <f t="shared" si="2028"/>
        <v>0.49688395958029813</v>
      </c>
      <c r="F777">
        <f t="shared" si="2029"/>
        <v>5.5734466103162732E-2</v>
      </c>
      <c r="G777">
        <f t="shared" si="2017"/>
        <v>0.5</v>
      </c>
      <c r="H777">
        <f t="shared" si="2030"/>
        <v>-0.49688395958029807</v>
      </c>
      <c r="I777">
        <f t="shared" si="2031"/>
        <v>-5.5734466103162725E-2</v>
      </c>
      <c r="J777">
        <f t="shared" si="2020"/>
        <v>0.49999999999999989</v>
      </c>
      <c r="K777">
        <f t="shared" si="2032"/>
        <v>0.49688395958029813</v>
      </c>
      <c r="L777">
        <f t="shared" si="2033"/>
        <v>5.5734466103162732E-2</v>
      </c>
      <c r="N777">
        <v>6.4</v>
      </c>
      <c r="O777">
        <f t="shared" ref="O777:O840" si="2036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-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20.388969919358814</v>
      </c>
      <c r="P777">
        <f t="shared" ref="P777:P840" si="2037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69.6110300806412</v>
      </c>
      <c r="R777">
        <f t="shared" si="2034"/>
        <v>-7.2864186743372557</v>
      </c>
      <c r="T777">
        <f t="shared" si="2024"/>
        <v>-20.366578659332106</v>
      </c>
      <c r="V777">
        <f t="shared" si="2035"/>
        <v>0</v>
      </c>
    </row>
    <row r="778" spans="1:22">
      <c r="A778">
        <f t="shared" ref="A778:A841" si="2038">(1/(SQRT(2)))*(COS(RADIANS(45)))</f>
        <v>0.5</v>
      </c>
      <c r="B778">
        <f t="shared" si="2026"/>
        <v>0.49678592783829362</v>
      </c>
      <c r="C778">
        <f t="shared" si="2027"/>
        <v>5.6601606883953347E-2</v>
      </c>
      <c r="D778">
        <f t="shared" ref="D778:D841" si="2039">(-((1/(SQRT(2)))*(SIN(RADIANS(45)))))</f>
        <v>-0.49999999999999989</v>
      </c>
      <c r="E778">
        <f t="shared" si="2028"/>
        <v>0.49678592783829367</v>
      </c>
      <c r="F778">
        <f t="shared" si="2029"/>
        <v>5.6601606883953354E-2</v>
      </c>
      <c r="G778">
        <f t="shared" ref="G778:G841" si="2040">(1/(SQRT(2)))*(COS(RADIANS(-45)))</f>
        <v>0.5</v>
      </c>
      <c r="H778">
        <f t="shared" si="2030"/>
        <v>-0.49678592783829362</v>
      </c>
      <c r="I778">
        <f t="shared" si="2031"/>
        <v>-5.6601606883953347E-2</v>
      </c>
      <c r="J778">
        <f t="shared" ref="J778:J841" si="2041">(-((1/(SQRT(2)))*(SIN(RADIANS(-45)))))</f>
        <v>0.49999999999999989</v>
      </c>
      <c r="K778">
        <f t="shared" si="2032"/>
        <v>0.49678592783829367</v>
      </c>
      <c r="L778">
        <f t="shared" si="2033"/>
        <v>5.6601606883953354E-2</v>
      </c>
      <c r="N778">
        <v>6.5</v>
      </c>
      <c r="O778">
        <f t="shared" si="2036"/>
        <v>20.351442773847729</v>
      </c>
      <c r="P778">
        <f t="shared" si="2037"/>
        <v>69.648557226152263</v>
      </c>
      <c r="R778">
        <f t="shared" si="2034"/>
        <v>-7.2932978583651362</v>
      </c>
      <c r="T778">
        <f t="shared" ref="T778:T841" si="2042">(P778-$V$2516)</f>
        <v>-20.329051513821042</v>
      </c>
      <c r="V778">
        <f t="shared" si="2035"/>
        <v>0</v>
      </c>
    </row>
    <row r="779" spans="1:22">
      <c r="A779">
        <f t="shared" si="2038"/>
        <v>0.5</v>
      </c>
      <c r="B779">
        <f t="shared" si="2026"/>
        <v>0.49668638280019817</v>
      </c>
      <c r="C779">
        <f t="shared" si="2027"/>
        <v>5.7468575246433291E-2</v>
      </c>
      <c r="D779">
        <f t="shared" si="2039"/>
        <v>-0.49999999999999989</v>
      </c>
      <c r="E779">
        <f t="shared" si="2028"/>
        <v>0.49668638280019822</v>
      </c>
      <c r="F779">
        <f t="shared" si="2029"/>
        <v>5.7468575246433298E-2</v>
      </c>
      <c r="G779">
        <f t="shared" si="2040"/>
        <v>0.5</v>
      </c>
      <c r="H779">
        <f t="shared" si="2030"/>
        <v>-0.49668638280019817</v>
      </c>
      <c r="I779">
        <f t="shared" si="2031"/>
        <v>-5.7468575246433291E-2</v>
      </c>
      <c r="J779">
        <f t="shared" si="2041"/>
        <v>0.49999999999999989</v>
      </c>
      <c r="K779">
        <f t="shared" si="2032"/>
        <v>0.49668638280019822</v>
      </c>
      <c r="L779">
        <f t="shared" si="2033"/>
        <v>5.7468575246433298E-2</v>
      </c>
      <c r="N779">
        <v>6.6</v>
      </c>
      <c r="O779">
        <f t="shared" si="2036"/>
        <v>20.313889631568589</v>
      </c>
      <c r="P779">
        <f t="shared" si="2037"/>
        <v>69.686110368431414</v>
      </c>
      <c r="R779">
        <f t="shared" si="2034"/>
        <v>-7.3002083943716514</v>
      </c>
      <c r="T779">
        <f t="shared" si="2042"/>
        <v>-20.291498371541891</v>
      </c>
      <c r="V779">
        <f t="shared" si="2035"/>
        <v>0</v>
      </c>
    </row>
    <row r="780" spans="1:22">
      <c r="A780">
        <f t="shared" si="2038"/>
        <v>0.5</v>
      </c>
      <c r="B780">
        <f t="shared" ref="B780:B843" si="2043">((1/(SQRT(2)))*(COS(RADIANS(N780))))*(SIN(RADIANS(45)))</f>
        <v>0.49658532476924294</v>
      </c>
      <c r="C780">
        <f t="shared" ref="C780:C843" si="2044">((1/(SQRT(2)))*(SIN(RADIANS(N780))))*(SIN(RADIANS(45)))</f>
        <v>5.8335368549666568E-2</v>
      </c>
      <c r="D780">
        <f t="shared" si="2039"/>
        <v>-0.49999999999999989</v>
      </c>
      <c r="E780">
        <f t="shared" ref="E780:E843" si="2045">((1/(SQRT(2)))*(COS(RADIANS(N780))))*(COS(RADIANS(45)))</f>
        <v>0.496585324769243</v>
      </c>
      <c r="F780">
        <f t="shared" ref="F780:F843" si="2046">(((1/(SQRT(2)))*(SIN(RADIANS(N780))))*(COS(RADIANS(45))))</f>
        <v>5.8335368549666582E-2</v>
      </c>
      <c r="G780">
        <f t="shared" si="2040"/>
        <v>0.5</v>
      </c>
      <c r="H780">
        <f t="shared" ref="H780:H843" si="2047">((1/(SQRT(2)))*(COS(RADIANS(N780))))*(SIN(RADIANS(-45)))</f>
        <v>-0.49658532476924294</v>
      </c>
      <c r="I780">
        <f t="shared" ref="I780:I843" si="2048">((1/(SQRT(2)))*(SIN(RADIANS(N780))))*(SIN(RADIANS(-45)))</f>
        <v>-5.8335368549666568E-2</v>
      </c>
      <c r="J780">
        <f t="shared" si="2041"/>
        <v>0.49999999999999989</v>
      </c>
      <c r="K780">
        <f t="shared" ref="K780:K843" si="2049">((1/(SQRT(2)))*(COS(RADIANS(N780))))*(COS(RADIANS(-45)))</f>
        <v>0.496585324769243</v>
      </c>
      <c r="L780">
        <f t="shared" ref="L780:L843" si="2050">(((1/(SQRT(2)))*(SIN(RADIANS(N780))))*(COS(RADIANS(-45))))</f>
        <v>5.8335368549666582E-2</v>
      </c>
      <c r="N780">
        <v>6.7</v>
      </c>
      <c r="O780">
        <f t="shared" si="2036"/>
        <v>20.276310427130078</v>
      </c>
      <c r="P780">
        <f t="shared" si="2037"/>
        <v>69.723689572869915</v>
      </c>
      <c r="R780">
        <f t="shared" ref="R780:R843" si="2051">P780-P960</f>
        <v>-7.3071505045238467</v>
      </c>
      <c r="T780">
        <f t="shared" si="2042"/>
        <v>-20.25391916710339</v>
      </c>
      <c r="V780">
        <f t="shared" ref="V780:V843" si="2052">IF(T780=0,N780,0)</f>
        <v>0</v>
      </c>
    </row>
    <row r="781" spans="1:22">
      <c r="A781">
        <f t="shared" si="2038"/>
        <v>0.5</v>
      </c>
      <c r="B781">
        <f t="shared" si="2043"/>
        <v>0.49648275405326836</v>
      </c>
      <c r="C781">
        <f t="shared" si="2044"/>
        <v>5.9201984153250467E-2</v>
      </c>
      <c r="D781">
        <f t="shared" si="2039"/>
        <v>-0.49999999999999989</v>
      </c>
      <c r="E781">
        <f t="shared" si="2045"/>
        <v>0.49648275405326847</v>
      </c>
      <c r="F781">
        <f t="shared" si="2046"/>
        <v>5.9201984153250474E-2</v>
      </c>
      <c r="G781">
        <f t="shared" si="2040"/>
        <v>0.5</v>
      </c>
      <c r="H781">
        <f t="shared" si="2047"/>
        <v>-0.49648275405326836</v>
      </c>
      <c r="I781">
        <f t="shared" si="2048"/>
        <v>-5.9201984153250467E-2</v>
      </c>
      <c r="J781">
        <f t="shared" si="2041"/>
        <v>0.49999999999999989</v>
      </c>
      <c r="K781">
        <f t="shared" si="2049"/>
        <v>0.49648275405326847</v>
      </c>
      <c r="L781">
        <f t="shared" si="2050"/>
        <v>5.9201984153250474E-2</v>
      </c>
      <c r="N781">
        <v>6.8</v>
      </c>
      <c r="O781">
        <f t="shared" si="2036"/>
        <v>20.238705094013966</v>
      </c>
      <c r="P781">
        <f t="shared" si="2037"/>
        <v>69.761294905986034</v>
      </c>
      <c r="R781">
        <f t="shared" si="2051"/>
        <v>-7.3141244110593533</v>
      </c>
      <c r="T781">
        <f t="shared" si="2042"/>
        <v>-20.216313833987272</v>
      </c>
      <c r="V781">
        <f t="shared" si="2052"/>
        <v>0</v>
      </c>
    </row>
    <row r="782" spans="1:22">
      <c r="A782">
        <f t="shared" si="2038"/>
        <v>0.5</v>
      </c>
      <c r="B782">
        <f t="shared" si="2043"/>
        <v>0.49637867096472271</v>
      </c>
      <c r="C782">
        <f t="shared" si="2044"/>
        <v>6.0068419417323542E-2</v>
      </c>
      <c r="D782">
        <f t="shared" si="2039"/>
        <v>-0.49999999999999989</v>
      </c>
      <c r="E782">
        <f t="shared" si="2045"/>
        <v>0.49637867096472277</v>
      </c>
      <c r="F782">
        <f t="shared" si="2046"/>
        <v>6.0068419417323549E-2</v>
      </c>
      <c r="G782">
        <f t="shared" si="2040"/>
        <v>0.5</v>
      </c>
      <c r="H782">
        <f t="shared" si="2047"/>
        <v>-0.49637867096472271</v>
      </c>
      <c r="I782">
        <f t="shared" si="2048"/>
        <v>-6.0068419417323542E-2</v>
      </c>
      <c r="J782">
        <f t="shared" si="2041"/>
        <v>0.49999999999999989</v>
      </c>
      <c r="K782">
        <f t="shared" si="2049"/>
        <v>0.49637867096472277</v>
      </c>
      <c r="L782">
        <f t="shared" si="2050"/>
        <v>6.0068419417323549E-2</v>
      </c>
      <c r="N782">
        <v>6.9</v>
      </c>
      <c r="O782">
        <f t="shared" si="2036"/>
        <v>20.201073564573107</v>
      </c>
      <c r="P782">
        <f t="shared" si="2037"/>
        <v>69.798926435426893</v>
      </c>
      <c r="R782">
        <f t="shared" si="2051"/>
        <v>-7.3211303362807882</v>
      </c>
      <c r="T782">
        <f t="shared" si="2042"/>
        <v>-20.178682304546413</v>
      </c>
      <c r="V782">
        <f t="shared" si="2052"/>
        <v>0</v>
      </c>
    </row>
    <row r="783" spans="1:22">
      <c r="A783">
        <f t="shared" si="2038"/>
        <v>0.5</v>
      </c>
      <c r="B783">
        <f t="shared" si="2043"/>
        <v>0.49627307582066088</v>
      </c>
      <c r="C783">
        <f t="shared" si="2044"/>
        <v>6.0934671702573731E-2</v>
      </c>
      <c r="D783">
        <f t="shared" si="2039"/>
        <v>-0.49999999999999989</v>
      </c>
      <c r="E783">
        <f t="shared" si="2045"/>
        <v>0.49627307582066094</v>
      </c>
      <c r="F783">
        <f t="shared" si="2046"/>
        <v>6.0934671702573738E-2</v>
      </c>
      <c r="G783">
        <f t="shared" si="2040"/>
        <v>0.5</v>
      </c>
      <c r="H783">
        <f t="shared" si="2047"/>
        <v>-0.49627307582066088</v>
      </c>
      <c r="I783">
        <f t="shared" si="2048"/>
        <v>-6.0934671702573731E-2</v>
      </c>
      <c r="J783">
        <f t="shared" si="2041"/>
        <v>0.49999999999999989</v>
      </c>
      <c r="K783">
        <f t="shared" si="2049"/>
        <v>0.49627307582066094</v>
      </c>
      <c r="L783">
        <f t="shared" si="2050"/>
        <v>6.0934671702573738E-2</v>
      </c>
      <c r="N783">
        <v>7</v>
      </c>
      <c r="O783">
        <f t="shared" si="2036"/>
        <v>20.163415770029395</v>
      </c>
      <c r="P783">
        <f t="shared" si="2037"/>
        <v>69.836584229970597</v>
      </c>
      <c r="R783">
        <f t="shared" si="2051"/>
        <v>-7.3281685025500991</v>
      </c>
      <c r="T783">
        <f t="shared" si="2042"/>
        <v>-20.141024510002708</v>
      </c>
      <c r="V783">
        <f t="shared" si="2052"/>
        <v>0</v>
      </c>
    </row>
    <row r="784" spans="1:22">
      <c r="A784">
        <f t="shared" si="2038"/>
        <v>0.5</v>
      </c>
      <c r="B784">
        <f t="shared" si="2043"/>
        <v>0.49616596894274423</v>
      </c>
      <c r="C784">
        <f t="shared" si="2044"/>
        <v>6.1800738370246341E-2</v>
      </c>
      <c r="D784">
        <f t="shared" si="2039"/>
        <v>-0.49999999999999989</v>
      </c>
      <c r="E784">
        <f t="shared" si="2045"/>
        <v>0.49616596894274434</v>
      </c>
      <c r="F784">
        <f t="shared" si="2046"/>
        <v>6.1800738370246348E-2</v>
      </c>
      <c r="G784">
        <f t="shared" si="2040"/>
        <v>0.5</v>
      </c>
      <c r="H784">
        <f t="shared" si="2047"/>
        <v>-0.49616596894274423</v>
      </c>
      <c r="I784">
        <f t="shared" si="2048"/>
        <v>-6.1800738370246341E-2</v>
      </c>
      <c r="J784">
        <f t="shared" si="2041"/>
        <v>0.49999999999999989</v>
      </c>
      <c r="K784">
        <f t="shared" si="2049"/>
        <v>0.49616596894274434</v>
      </c>
      <c r="L784">
        <f t="shared" si="2050"/>
        <v>6.1800738370246348E-2</v>
      </c>
      <c r="N784">
        <v>7.1</v>
      </c>
      <c r="O784">
        <f t="shared" si="2036"/>
        <v>20.125731640471862</v>
      </c>
      <c r="P784">
        <f t="shared" si="2037"/>
        <v>69.874268359528131</v>
      </c>
      <c r="R784">
        <f t="shared" si="2051"/>
        <v>-7.3352391322829504</v>
      </c>
      <c r="T784">
        <f t="shared" si="2042"/>
        <v>-20.103340380445175</v>
      </c>
      <c r="V784">
        <f t="shared" si="2052"/>
        <v>0</v>
      </c>
    </row>
    <row r="785" spans="1:22">
      <c r="A785">
        <f t="shared" si="2038"/>
        <v>0.5</v>
      </c>
      <c r="B785">
        <f t="shared" si="2043"/>
        <v>0.49605735065723883</v>
      </c>
      <c r="C785">
        <f t="shared" si="2044"/>
        <v>6.2666616782152115E-2</v>
      </c>
      <c r="D785">
        <f t="shared" si="2039"/>
        <v>-0.49999999999999989</v>
      </c>
      <c r="E785">
        <f t="shared" si="2045"/>
        <v>0.49605735065723894</v>
      </c>
      <c r="F785">
        <f t="shared" si="2046"/>
        <v>6.2666616782152129E-2</v>
      </c>
      <c r="G785">
        <f t="shared" si="2040"/>
        <v>0.5</v>
      </c>
      <c r="H785">
        <f t="shared" si="2047"/>
        <v>-0.49605735065723883</v>
      </c>
      <c r="I785">
        <f t="shared" si="2048"/>
        <v>-6.2666616782152115E-2</v>
      </c>
      <c r="J785">
        <f t="shared" si="2041"/>
        <v>0.49999999999999989</v>
      </c>
      <c r="K785">
        <f t="shared" si="2049"/>
        <v>0.49605735065723894</v>
      </c>
      <c r="L785">
        <f t="shared" si="2050"/>
        <v>6.2666616782152129E-2</v>
      </c>
      <c r="N785">
        <v>7.2</v>
      </c>
      <c r="O785">
        <f t="shared" si="2036"/>
        <v>20.088021104854686</v>
      </c>
      <c r="P785">
        <f t="shared" si="2037"/>
        <v>69.911978895145324</v>
      </c>
      <c r="R785">
        <f t="shared" si="2051"/>
        <v>-7.3423424479429258</v>
      </c>
      <c r="T785">
        <f t="shared" si="2042"/>
        <v>-20.065629844827981</v>
      </c>
      <c r="V785">
        <f t="shared" si="2052"/>
        <v>0</v>
      </c>
    </row>
    <row r="786" spans="1:22">
      <c r="A786">
        <f t="shared" si="2038"/>
        <v>0.5</v>
      </c>
      <c r="B786">
        <f t="shared" si="2043"/>
        <v>0.49594722129501478</v>
      </c>
      <c r="C786">
        <f t="shared" si="2044"/>
        <v>6.3532304300675232E-2</v>
      </c>
      <c r="D786">
        <f t="shared" si="2039"/>
        <v>-0.49999999999999989</v>
      </c>
      <c r="E786">
        <f t="shared" si="2045"/>
        <v>0.49594722129501484</v>
      </c>
      <c r="F786">
        <f t="shared" si="2046"/>
        <v>6.3532304300675246E-2</v>
      </c>
      <c r="G786">
        <f t="shared" si="2040"/>
        <v>0.5</v>
      </c>
      <c r="H786">
        <f t="shared" si="2047"/>
        <v>-0.49594722129501478</v>
      </c>
      <c r="I786">
        <f t="shared" si="2048"/>
        <v>-6.3532304300675232E-2</v>
      </c>
      <c r="J786">
        <f t="shared" si="2041"/>
        <v>0.49999999999999989</v>
      </c>
      <c r="K786">
        <f t="shared" si="2049"/>
        <v>0.49594722129501484</v>
      </c>
      <c r="L786">
        <f t="shared" si="2050"/>
        <v>6.3532304300675246E-2</v>
      </c>
      <c r="N786">
        <v>7.3</v>
      </c>
      <c r="O786">
        <f t="shared" si="2036"/>
        <v>20.050284090995174</v>
      </c>
      <c r="P786">
        <f t="shared" si="2037"/>
        <v>69.949715909004837</v>
      </c>
      <c r="R786">
        <f t="shared" si="2051"/>
        <v>-7.3494786720356586</v>
      </c>
      <c r="T786">
        <f t="shared" si="2042"/>
        <v>-20.027892830968469</v>
      </c>
      <c r="V786">
        <f t="shared" si="2052"/>
        <v>0</v>
      </c>
    </row>
    <row r="787" spans="1:22">
      <c r="A787">
        <f t="shared" si="2038"/>
        <v>0.5</v>
      </c>
      <c r="B787">
        <f t="shared" si="2043"/>
        <v>0.49583558119154508</v>
      </c>
      <c r="C787">
        <f t="shared" si="2044"/>
        <v>6.439779828878138E-2</v>
      </c>
      <c r="D787">
        <f t="shared" si="2039"/>
        <v>-0.49999999999999989</v>
      </c>
      <c r="E787">
        <f t="shared" si="2045"/>
        <v>0.49583558119154514</v>
      </c>
      <c r="F787">
        <f t="shared" si="2046"/>
        <v>6.4397798288781394E-2</v>
      </c>
      <c r="G787">
        <f t="shared" si="2040"/>
        <v>0.5</v>
      </c>
      <c r="H787">
        <f t="shared" si="2047"/>
        <v>-0.49583558119154508</v>
      </c>
      <c r="I787">
        <f t="shared" si="2048"/>
        <v>-6.439779828878138E-2</v>
      </c>
      <c r="J787">
        <f t="shared" si="2041"/>
        <v>0.49999999999999989</v>
      </c>
      <c r="K787">
        <f t="shared" si="2049"/>
        <v>0.49583558119154514</v>
      </c>
      <c r="L787">
        <f t="shared" si="2050"/>
        <v>6.4397798288781394E-2</v>
      </c>
      <c r="N787">
        <v>7.4</v>
      </c>
      <c r="O787">
        <f t="shared" si="2036"/>
        <v>20.012520525571844</v>
      </c>
      <c r="P787">
        <f t="shared" si="2037"/>
        <v>69.987479474428156</v>
      </c>
      <c r="R787">
        <f t="shared" si="2051"/>
        <v>-7.3566480271027359</v>
      </c>
      <c r="T787">
        <f t="shared" si="2042"/>
        <v>-19.99012926554515</v>
      </c>
      <c r="V787">
        <f t="shared" si="2052"/>
        <v>0</v>
      </c>
    </row>
    <row r="788" spans="1:22">
      <c r="A788">
        <f t="shared" si="2038"/>
        <v>0.5</v>
      </c>
      <c r="B788">
        <f t="shared" si="2043"/>
        <v>0.49572243068690508</v>
      </c>
      <c r="C788">
        <f t="shared" si="2044"/>
        <v>6.5263096110025773E-2</v>
      </c>
      <c r="D788">
        <f t="shared" si="2039"/>
        <v>-0.49999999999999989</v>
      </c>
      <c r="E788">
        <f t="shared" si="2045"/>
        <v>0.49572243068690519</v>
      </c>
      <c r="F788">
        <f t="shared" si="2046"/>
        <v>6.5263096110025787E-2</v>
      </c>
      <c r="G788">
        <f t="shared" si="2040"/>
        <v>0.5</v>
      </c>
      <c r="H788">
        <f t="shared" si="2047"/>
        <v>-0.49572243068690508</v>
      </c>
      <c r="I788">
        <f t="shared" si="2048"/>
        <v>-6.5263096110025773E-2</v>
      </c>
      <c r="J788">
        <f t="shared" si="2041"/>
        <v>0.49999999999999989</v>
      </c>
      <c r="K788">
        <f t="shared" si="2049"/>
        <v>0.49572243068690519</v>
      </c>
      <c r="L788">
        <f t="shared" si="2050"/>
        <v>6.5263096110025787E-2</v>
      </c>
      <c r="N788">
        <v>7.5</v>
      </c>
      <c r="O788">
        <f t="shared" si="2036"/>
        <v>19.974730334122476</v>
      </c>
      <c r="P788">
        <f t="shared" si="2037"/>
        <v>70.025269665877516</v>
      </c>
      <c r="R788">
        <f t="shared" si="2051"/>
        <v>-7.3638507357157863</v>
      </c>
      <c r="T788">
        <f t="shared" si="2042"/>
        <v>-19.952339074095789</v>
      </c>
      <c r="V788">
        <f t="shared" si="2052"/>
        <v>0</v>
      </c>
    </row>
    <row r="789" spans="1:22">
      <c r="A789">
        <f t="shared" si="2038"/>
        <v>0.5</v>
      </c>
      <c r="B789">
        <f t="shared" si="2043"/>
        <v>0.49560777012577073</v>
      </c>
      <c r="C789">
        <f t="shared" si="2044"/>
        <v>6.6128195128561204E-2</v>
      </c>
      <c r="D789">
        <f t="shared" si="2039"/>
        <v>-0.49999999999999989</v>
      </c>
      <c r="E789">
        <f t="shared" si="2045"/>
        <v>0.49560777012577079</v>
      </c>
      <c r="F789">
        <f t="shared" si="2046"/>
        <v>6.6128195128561218E-2</v>
      </c>
      <c r="G789">
        <f t="shared" si="2040"/>
        <v>0.5</v>
      </c>
      <c r="H789">
        <f t="shared" si="2047"/>
        <v>-0.49560777012577073</v>
      </c>
      <c r="I789">
        <f t="shared" si="2048"/>
        <v>-6.6128195128561204E-2</v>
      </c>
      <c r="J789">
        <f t="shared" si="2041"/>
        <v>0.49999999999999989</v>
      </c>
      <c r="K789">
        <f t="shared" si="2049"/>
        <v>0.49560777012577079</v>
      </c>
      <c r="L789">
        <f t="shared" si="2050"/>
        <v>6.6128195128561218E-2</v>
      </c>
      <c r="N789">
        <v>7.6</v>
      </c>
      <c r="O789">
        <f t="shared" si="2036"/>
        <v>19.936913441042183</v>
      </c>
      <c r="P789">
        <f t="shared" si="2037"/>
        <v>70.063086558957806</v>
      </c>
      <c r="R789">
        <f t="shared" si="2051"/>
        <v>-7.3710870204702559</v>
      </c>
      <c r="T789">
        <f t="shared" si="2042"/>
        <v>-19.914522181015499</v>
      </c>
      <c r="V789">
        <f t="shared" si="2052"/>
        <v>0</v>
      </c>
    </row>
    <row r="790" spans="1:22">
      <c r="A790">
        <f t="shared" si="2038"/>
        <v>0.5</v>
      </c>
      <c r="B790">
        <f t="shared" si="2043"/>
        <v>0.49549159985741803</v>
      </c>
      <c r="C790">
        <f t="shared" si="2044"/>
        <v>6.699309270914601E-2</v>
      </c>
      <c r="D790">
        <f t="shared" si="2039"/>
        <v>-0.49999999999999989</v>
      </c>
      <c r="E790">
        <f t="shared" si="2045"/>
        <v>0.49549159985741814</v>
      </c>
      <c r="F790">
        <f t="shared" si="2046"/>
        <v>6.6993092709146024E-2</v>
      </c>
      <c r="G790">
        <f t="shared" si="2040"/>
        <v>0.5</v>
      </c>
      <c r="H790">
        <f t="shared" si="2047"/>
        <v>-0.49549159985741803</v>
      </c>
      <c r="I790">
        <f t="shared" si="2048"/>
        <v>-6.699309270914601E-2</v>
      </c>
      <c r="J790">
        <f t="shared" si="2041"/>
        <v>0.49999999999999989</v>
      </c>
      <c r="K790">
        <f t="shared" si="2049"/>
        <v>0.49549159985741814</v>
      </c>
      <c r="L790">
        <f t="shared" si="2050"/>
        <v>6.6993092709146024E-2</v>
      </c>
      <c r="N790">
        <v>7.7</v>
      </c>
      <c r="O790">
        <f t="shared" si="2036"/>
        <v>19.899069769581406</v>
      </c>
      <c r="P790">
        <f t="shared" si="2037"/>
        <v>70.100930230418598</v>
      </c>
      <c r="R790">
        <f t="shared" si="2051"/>
        <v>-7.378357103979198</v>
      </c>
      <c r="T790">
        <f t="shared" si="2042"/>
        <v>-19.876678509554708</v>
      </c>
      <c r="V790">
        <f t="shared" si="2052"/>
        <v>0</v>
      </c>
    </row>
    <row r="791" spans="1:22">
      <c r="A791">
        <f t="shared" si="2038"/>
        <v>0.5</v>
      </c>
      <c r="B791">
        <f t="shared" si="2043"/>
        <v>0.49537392023572174</v>
      </c>
      <c r="C791">
        <f t="shared" si="2044"/>
        <v>6.7857786217152175E-2</v>
      </c>
      <c r="D791">
        <f t="shared" si="2039"/>
        <v>-0.49999999999999989</v>
      </c>
      <c r="E791">
        <f t="shared" si="2045"/>
        <v>0.4953739202357218</v>
      </c>
      <c r="F791">
        <f t="shared" si="2046"/>
        <v>6.7857786217152188E-2</v>
      </c>
      <c r="G791">
        <f t="shared" si="2040"/>
        <v>0.5</v>
      </c>
      <c r="H791">
        <f t="shared" si="2047"/>
        <v>-0.49537392023572174</v>
      </c>
      <c r="I791">
        <f t="shared" si="2048"/>
        <v>-6.7857786217152175E-2</v>
      </c>
      <c r="J791">
        <f t="shared" si="2041"/>
        <v>0.49999999999999989</v>
      </c>
      <c r="K791">
        <f t="shared" si="2049"/>
        <v>0.4953739202357218</v>
      </c>
      <c r="L791">
        <f t="shared" si="2050"/>
        <v>6.7857786217152188E-2</v>
      </c>
      <c r="N791">
        <v>7.8</v>
      </c>
      <c r="O791">
        <f t="shared" si="2036"/>
        <v>19.861199241844087</v>
      </c>
      <c r="P791">
        <f t="shared" si="2037"/>
        <v>70.138800758155909</v>
      </c>
      <c r="R791">
        <f t="shared" si="2051"/>
        <v>-7.3856612088669067</v>
      </c>
      <c r="T791">
        <f t="shared" si="2042"/>
        <v>-19.838807981817396</v>
      </c>
      <c r="V791">
        <f t="shared" si="2052"/>
        <v>0</v>
      </c>
    </row>
    <row r="792" spans="1:22">
      <c r="A792">
        <f t="shared" si="2038"/>
        <v>0.5</v>
      </c>
      <c r="B792">
        <f t="shared" si="2043"/>
        <v>0.49525473161915429</v>
      </c>
      <c r="C792">
        <f t="shared" si="2044"/>
        <v>6.872227301857331E-2</v>
      </c>
      <c r="D792">
        <f t="shared" si="2039"/>
        <v>-0.49999999999999989</v>
      </c>
      <c r="E792">
        <f t="shared" si="2045"/>
        <v>0.49525473161915434</v>
      </c>
      <c r="F792">
        <f t="shared" si="2046"/>
        <v>6.8722273018573324E-2</v>
      </c>
      <c r="G792">
        <f t="shared" si="2040"/>
        <v>0.5</v>
      </c>
      <c r="H792">
        <f t="shared" si="2047"/>
        <v>-0.49525473161915429</v>
      </c>
      <c r="I792">
        <f t="shared" si="2048"/>
        <v>-6.872227301857331E-2</v>
      </c>
      <c r="J792">
        <f t="shared" si="2041"/>
        <v>0.49999999999999989</v>
      </c>
      <c r="K792">
        <f t="shared" si="2049"/>
        <v>0.49525473161915434</v>
      </c>
      <c r="L792">
        <f t="shared" si="2050"/>
        <v>6.8722273018573324E-2</v>
      </c>
      <c r="N792">
        <v>7.9</v>
      </c>
      <c r="O792">
        <f t="shared" si="2036"/>
        <v>19.82330177878568</v>
      </c>
      <c r="P792">
        <f t="shared" si="2037"/>
        <v>70.176698221214309</v>
      </c>
      <c r="R792">
        <f t="shared" si="2051"/>
        <v>-7.3929995577624652</v>
      </c>
      <c r="T792">
        <f t="shared" si="2042"/>
        <v>-19.800910518758997</v>
      </c>
      <c r="V792">
        <f t="shared" si="2052"/>
        <v>0</v>
      </c>
    </row>
    <row r="793" spans="1:22">
      <c r="A793">
        <f t="shared" si="2038"/>
        <v>0.5</v>
      </c>
      <c r="B793">
        <f t="shared" si="2043"/>
        <v>0.49513403437078513</v>
      </c>
      <c r="C793">
        <f t="shared" si="2044"/>
        <v>6.9586550480032705E-2</v>
      </c>
      <c r="D793">
        <f t="shared" si="2039"/>
        <v>-0.49999999999999989</v>
      </c>
      <c r="E793">
        <f t="shared" si="2045"/>
        <v>0.49513403437078518</v>
      </c>
      <c r="F793">
        <f t="shared" si="2046"/>
        <v>6.9586550480032719E-2</v>
      </c>
      <c r="G793">
        <f t="shared" si="2040"/>
        <v>0.5</v>
      </c>
      <c r="H793">
        <f t="shared" si="2047"/>
        <v>-0.49513403437078513</v>
      </c>
      <c r="I793">
        <f t="shared" si="2048"/>
        <v>-6.9586550480032705E-2</v>
      </c>
      <c r="J793">
        <f t="shared" si="2041"/>
        <v>0.49999999999999989</v>
      </c>
      <c r="K793">
        <f t="shared" si="2049"/>
        <v>0.49513403437078518</v>
      </c>
      <c r="L793">
        <f t="shared" si="2050"/>
        <v>6.9586550480032719E-2</v>
      </c>
      <c r="N793">
        <v>8</v>
      </c>
      <c r="O793">
        <f t="shared" si="2036"/>
        <v>19.785377300211263</v>
      </c>
      <c r="P793">
        <f t="shared" si="2037"/>
        <v>70.214622699788734</v>
      </c>
      <c r="R793">
        <f t="shared" si="2051"/>
        <v>-7.4003723732932514</v>
      </c>
      <c r="T793">
        <f t="shared" si="2042"/>
        <v>-19.762986040184572</v>
      </c>
      <c r="V793">
        <f t="shared" si="2052"/>
        <v>0</v>
      </c>
    </row>
    <row r="794" spans="1:22">
      <c r="A794">
        <f t="shared" si="2038"/>
        <v>0.5</v>
      </c>
      <c r="B794">
        <f t="shared" si="2043"/>
        <v>0.49501182885827866</v>
      </c>
      <c r="C794">
        <f t="shared" si="2044"/>
        <v>7.0450615968791319E-2</v>
      </c>
      <c r="D794">
        <f t="shared" si="2039"/>
        <v>-0.49999999999999989</v>
      </c>
      <c r="E794">
        <f t="shared" si="2045"/>
        <v>0.49501182885827877</v>
      </c>
      <c r="F794">
        <f t="shared" si="2046"/>
        <v>7.0450615968791333E-2</v>
      </c>
      <c r="G794">
        <f t="shared" si="2040"/>
        <v>0.5</v>
      </c>
      <c r="H794">
        <f t="shared" si="2047"/>
        <v>-0.49501182885827866</v>
      </c>
      <c r="I794">
        <f t="shared" si="2048"/>
        <v>-7.0450615968791319E-2</v>
      </c>
      <c r="J794">
        <f t="shared" si="2041"/>
        <v>0.49999999999999989</v>
      </c>
      <c r="K794">
        <f t="shared" si="2049"/>
        <v>0.49501182885827877</v>
      </c>
      <c r="L794">
        <f t="shared" si="2050"/>
        <v>7.0450615968791333E-2</v>
      </c>
      <c r="N794">
        <v>8.1</v>
      </c>
      <c r="O794">
        <f t="shared" si="2036"/>
        <v>19.747425724773652</v>
      </c>
      <c r="P794">
        <f t="shared" si="2037"/>
        <v>70.252574275226351</v>
      </c>
      <c r="R794">
        <f t="shared" si="2051"/>
        <v>-7.4077798780782018</v>
      </c>
      <c r="T794">
        <f t="shared" si="2042"/>
        <v>-19.725034464746955</v>
      </c>
      <c r="V794">
        <f t="shared" si="2052"/>
        <v>0</v>
      </c>
    </row>
    <row r="795" spans="1:22">
      <c r="A795">
        <f t="shared" si="2038"/>
        <v>0.5</v>
      </c>
      <c r="B795">
        <f t="shared" si="2043"/>
        <v>0.49488811545389438</v>
      </c>
      <c r="C795">
        <f t="shared" si="2044"/>
        <v>7.1314466852755803E-2</v>
      </c>
      <c r="D795">
        <f t="shared" si="2039"/>
        <v>-0.49999999999999989</v>
      </c>
      <c r="E795">
        <f t="shared" si="2045"/>
        <v>0.49488811545389449</v>
      </c>
      <c r="F795">
        <f t="shared" si="2046"/>
        <v>7.1314466852755817E-2</v>
      </c>
      <c r="G795">
        <f t="shared" si="2040"/>
        <v>0.5</v>
      </c>
      <c r="H795">
        <f t="shared" si="2047"/>
        <v>-0.49488811545389438</v>
      </c>
      <c r="I795">
        <f t="shared" si="2048"/>
        <v>-7.1314466852755803E-2</v>
      </c>
      <c r="J795">
        <f t="shared" si="2041"/>
        <v>0.49999999999999989</v>
      </c>
      <c r="K795">
        <f t="shared" si="2049"/>
        <v>0.49488811545389449</v>
      </c>
      <c r="L795">
        <f t="shared" si="2050"/>
        <v>7.1314466852755817E-2</v>
      </c>
      <c r="N795">
        <v>8.1999999999999993</v>
      </c>
      <c r="O795">
        <f t="shared" si="2036"/>
        <v>19.709446969971481</v>
      </c>
      <c r="P795">
        <f t="shared" si="2037"/>
        <v>70.290553030028519</v>
      </c>
      <c r="R795">
        <f t="shared" si="2051"/>
        <v>-7.4152222947212465</v>
      </c>
      <c r="T795">
        <f t="shared" si="2042"/>
        <v>-19.687055709944786</v>
      </c>
      <c r="V795">
        <f t="shared" si="2052"/>
        <v>0</v>
      </c>
    </row>
    <row r="796" spans="1:22">
      <c r="A796">
        <f t="shared" si="2038"/>
        <v>0.5</v>
      </c>
      <c r="B796">
        <f t="shared" si="2043"/>
        <v>0.49476289453448463</v>
      </c>
      <c r="C796">
        <f t="shared" si="2044"/>
        <v>7.2178100500486592E-2</v>
      </c>
      <c r="D796">
        <f t="shared" si="2039"/>
        <v>-0.49999999999999989</v>
      </c>
      <c r="E796">
        <f t="shared" si="2045"/>
        <v>0.49476289453448469</v>
      </c>
      <c r="F796">
        <f t="shared" si="2046"/>
        <v>7.2178100500486606E-2</v>
      </c>
      <c r="G796">
        <f t="shared" si="2040"/>
        <v>0.5</v>
      </c>
      <c r="H796">
        <f t="shared" si="2047"/>
        <v>-0.49476289453448463</v>
      </c>
      <c r="I796">
        <f t="shared" si="2048"/>
        <v>-7.2178100500486592E-2</v>
      </c>
      <c r="J796">
        <f t="shared" si="2041"/>
        <v>0.49999999999999989</v>
      </c>
      <c r="K796">
        <f t="shared" si="2049"/>
        <v>0.49476289453448469</v>
      </c>
      <c r="L796">
        <f t="shared" si="2050"/>
        <v>7.2178100500486606E-2</v>
      </c>
      <c r="N796">
        <v>8.3000000000000007</v>
      </c>
      <c r="O796">
        <f t="shared" si="2036"/>
        <v>19.671440952147321</v>
      </c>
      <c r="P796">
        <f t="shared" si="2037"/>
        <v>70.328559047852679</v>
      </c>
      <c r="R796">
        <f t="shared" si="2051"/>
        <v>-7.4226998458042459</v>
      </c>
      <c r="T796">
        <f t="shared" si="2042"/>
        <v>-19.649049692120627</v>
      </c>
      <c r="V796">
        <f t="shared" si="2052"/>
        <v>0</v>
      </c>
    </row>
    <row r="797" spans="1:22">
      <c r="A797">
        <f t="shared" si="2038"/>
        <v>0.5</v>
      </c>
      <c r="B797">
        <f t="shared" si="2043"/>
        <v>0.49463616648149406</v>
      </c>
      <c r="C797">
        <f t="shared" si="2044"/>
        <v>7.3041514281205797E-2</v>
      </c>
      <c r="D797">
        <f t="shared" si="2039"/>
        <v>-0.49999999999999989</v>
      </c>
      <c r="E797">
        <f t="shared" si="2045"/>
        <v>0.49463616648149411</v>
      </c>
      <c r="F797">
        <f t="shared" si="2046"/>
        <v>7.304151428120581E-2</v>
      </c>
      <c r="G797">
        <f t="shared" si="2040"/>
        <v>0.5</v>
      </c>
      <c r="H797">
        <f t="shared" si="2047"/>
        <v>-0.49463616648149406</v>
      </c>
      <c r="I797">
        <f t="shared" si="2048"/>
        <v>-7.3041514281205797E-2</v>
      </c>
      <c r="J797">
        <f t="shared" si="2041"/>
        <v>0.49999999999999989</v>
      </c>
      <c r="K797">
        <f t="shared" si="2049"/>
        <v>0.49463616648149411</v>
      </c>
      <c r="L797">
        <f t="shared" si="2050"/>
        <v>7.304151428120581E-2</v>
      </c>
      <c r="N797">
        <v>8.4</v>
      </c>
      <c r="O797">
        <f t="shared" si="2036"/>
        <v>19.633407586485799</v>
      </c>
      <c r="P797">
        <f t="shared" si="2037"/>
        <v>70.366592413514198</v>
      </c>
      <c r="R797">
        <f t="shared" si="2051"/>
        <v>-7.4302127538801841</v>
      </c>
      <c r="T797">
        <f t="shared" si="2042"/>
        <v>-19.611016326459108</v>
      </c>
      <c r="V797">
        <f t="shared" si="2052"/>
        <v>0</v>
      </c>
    </row>
    <row r="798" spans="1:22">
      <c r="A798">
        <f t="shared" si="2038"/>
        <v>0.5</v>
      </c>
      <c r="B798">
        <f t="shared" si="2043"/>
        <v>0.49450793168095836</v>
      </c>
      <c r="C798">
        <f t="shared" si="2044"/>
        <v>7.3904705564805301E-2</v>
      </c>
      <c r="D798">
        <f t="shared" si="2039"/>
        <v>-0.49999999999999989</v>
      </c>
      <c r="E798">
        <f t="shared" si="2045"/>
        <v>0.49450793168095841</v>
      </c>
      <c r="F798">
        <f t="shared" si="2046"/>
        <v>7.3904705564805315E-2</v>
      </c>
      <c r="G798">
        <f t="shared" si="2040"/>
        <v>0.5</v>
      </c>
      <c r="H798">
        <f t="shared" si="2047"/>
        <v>-0.49450793168095836</v>
      </c>
      <c r="I798">
        <f t="shared" si="2048"/>
        <v>-7.3904705564805301E-2</v>
      </c>
      <c r="J798">
        <f t="shared" si="2041"/>
        <v>0.49999999999999989</v>
      </c>
      <c r="K798">
        <f t="shared" si="2049"/>
        <v>0.49450793168095841</v>
      </c>
      <c r="L798">
        <f t="shared" si="2050"/>
        <v>7.3904705564805315E-2</v>
      </c>
      <c r="N798">
        <v>8.5</v>
      </c>
      <c r="O798">
        <f t="shared" si="2036"/>
        <v>19.595346787011785</v>
      </c>
      <c r="P798">
        <f t="shared" si="2037"/>
        <v>70.404653212988222</v>
      </c>
      <c r="R798">
        <f t="shared" si="2051"/>
        <v>-7.4377612414660916</v>
      </c>
      <c r="T798">
        <f t="shared" si="2042"/>
        <v>-19.572955526985083</v>
      </c>
      <c r="V798">
        <f t="shared" si="2052"/>
        <v>0</v>
      </c>
    </row>
    <row r="799" spans="1:22">
      <c r="A799">
        <f t="shared" si="2038"/>
        <v>0.5</v>
      </c>
      <c r="B799">
        <f t="shared" si="2043"/>
        <v>0.49437819052350285</v>
      </c>
      <c r="C799">
        <f t="shared" si="2044"/>
        <v>7.476767172185475E-2</v>
      </c>
      <c r="D799">
        <f t="shared" si="2039"/>
        <v>-0.49999999999999989</v>
      </c>
      <c r="E799">
        <f t="shared" si="2045"/>
        <v>0.4943781905235029</v>
      </c>
      <c r="F799">
        <f t="shared" si="2046"/>
        <v>7.4767671721854764E-2</v>
      </c>
      <c r="G799">
        <f t="shared" si="2040"/>
        <v>0.5</v>
      </c>
      <c r="H799">
        <f t="shared" si="2047"/>
        <v>-0.49437819052350285</v>
      </c>
      <c r="I799">
        <f t="shared" si="2048"/>
        <v>-7.476767172185475E-2</v>
      </c>
      <c r="J799">
        <f t="shared" si="2041"/>
        <v>0.49999999999999989</v>
      </c>
      <c r="K799">
        <f t="shared" si="2049"/>
        <v>0.4943781905235029</v>
      </c>
      <c r="L799">
        <f t="shared" si="2050"/>
        <v>7.4767671721854764E-2</v>
      </c>
      <c r="N799">
        <v>8.6</v>
      </c>
      <c r="O799">
        <f t="shared" si="2036"/>
        <v>19.557258466588419</v>
      </c>
      <c r="P799">
        <f t="shared" si="2037"/>
        <v>70.442741533411578</v>
      </c>
      <c r="R799">
        <f t="shared" si="2051"/>
        <v>-7.4453455310358549</v>
      </c>
      <c r="T799">
        <f t="shared" si="2042"/>
        <v>-19.534867206561728</v>
      </c>
      <c r="V799">
        <f t="shared" si="2052"/>
        <v>0</v>
      </c>
    </row>
    <row r="800" spans="1:22">
      <c r="A800">
        <f t="shared" si="2038"/>
        <v>0.5</v>
      </c>
      <c r="B800">
        <f t="shared" si="2043"/>
        <v>0.49424694340434167</v>
      </c>
      <c r="C800">
        <f t="shared" si="2044"/>
        <v>7.563041012360959E-2</v>
      </c>
      <c r="D800">
        <f t="shared" si="2039"/>
        <v>-0.49999999999999989</v>
      </c>
      <c r="E800">
        <f t="shared" si="2045"/>
        <v>0.49424694340434178</v>
      </c>
      <c r="F800">
        <f t="shared" si="2046"/>
        <v>7.5630410123609604E-2</v>
      </c>
      <c r="G800">
        <f t="shared" si="2040"/>
        <v>0.5</v>
      </c>
      <c r="H800">
        <f t="shared" si="2047"/>
        <v>-0.49424694340434167</v>
      </c>
      <c r="I800">
        <f t="shared" si="2048"/>
        <v>-7.563041012360959E-2</v>
      </c>
      <c r="J800">
        <f t="shared" si="2041"/>
        <v>0.49999999999999989</v>
      </c>
      <c r="K800">
        <f t="shared" si="2049"/>
        <v>0.49424694340434178</v>
      </c>
      <c r="L800">
        <f t="shared" si="2050"/>
        <v>7.5630410123609604E-2</v>
      </c>
      <c r="N800">
        <v>8.6999999999999993</v>
      </c>
      <c r="O800">
        <f t="shared" si="2036"/>
        <v>19.519142536915375</v>
      </c>
      <c r="P800">
        <f t="shared" si="2037"/>
        <v>70.480857463084618</v>
      </c>
      <c r="R800">
        <f t="shared" si="2051"/>
        <v>-7.452965845012983</v>
      </c>
      <c r="T800">
        <f t="shared" si="2042"/>
        <v>-19.496751276888688</v>
      </c>
      <c r="V800">
        <f t="shared" si="2052"/>
        <v>0</v>
      </c>
    </row>
    <row r="801" spans="1:22">
      <c r="A801">
        <f t="shared" si="2038"/>
        <v>0.5</v>
      </c>
      <c r="B801">
        <f t="shared" si="2043"/>
        <v>0.49411419072327634</v>
      </c>
      <c r="C801">
        <f t="shared" si="2044"/>
        <v>7.6492918142019029E-2</v>
      </c>
      <c r="D801">
        <f t="shared" si="2039"/>
        <v>-0.49999999999999989</v>
      </c>
      <c r="E801">
        <f t="shared" si="2045"/>
        <v>0.49411419072327639</v>
      </c>
      <c r="F801">
        <f t="shared" si="2046"/>
        <v>7.6492918142019042E-2</v>
      </c>
      <c r="G801">
        <f t="shared" si="2040"/>
        <v>0.5</v>
      </c>
      <c r="H801">
        <f t="shared" si="2047"/>
        <v>-0.49411419072327634</v>
      </c>
      <c r="I801">
        <f t="shared" si="2048"/>
        <v>-7.6492918142019029E-2</v>
      </c>
      <c r="J801">
        <f t="shared" si="2041"/>
        <v>0.49999999999999989</v>
      </c>
      <c r="K801">
        <f t="shared" si="2049"/>
        <v>0.49411419072327639</v>
      </c>
      <c r="L801">
        <f t="shared" si="2050"/>
        <v>7.6492918142019042E-2</v>
      </c>
      <c r="N801">
        <v>8.8000000000000007</v>
      </c>
      <c r="O801">
        <f t="shared" si="2036"/>
        <v>19.480998908526942</v>
      </c>
      <c r="P801">
        <f t="shared" si="2037"/>
        <v>70.519001091473058</v>
      </c>
      <c r="R801">
        <f t="shared" si="2051"/>
        <v>-7.4606224057631039</v>
      </c>
      <c r="T801">
        <f t="shared" si="2042"/>
        <v>-19.458607648500248</v>
      </c>
      <c r="V801">
        <f t="shared" si="2052"/>
        <v>0</v>
      </c>
    </row>
    <row r="802" spans="1:22">
      <c r="A802">
        <f t="shared" si="2038"/>
        <v>0.5</v>
      </c>
      <c r="B802">
        <f t="shared" si="2043"/>
        <v>0.49397993288469449</v>
      </c>
      <c r="C802">
        <f t="shared" si="2044"/>
        <v>7.7355193149734033E-2</v>
      </c>
      <c r="D802">
        <f t="shared" si="2039"/>
        <v>-0.49999999999999989</v>
      </c>
      <c r="E802">
        <f t="shared" si="2045"/>
        <v>0.49397993288469455</v>
      </c>
      <c r="F802">
        <f t="shared" si="2046"/>
        <v>7.7355193149734047E-2</v>
      </c>
      <c r="G802">
        <f t="shared" si="2040"/>
        <v>0.5</v>
      </c>
      <c r="H802">
        <f t="shared" si="2047"/>
        <v>-0.49397993288469449</v>
      </c>
      <c r="I802">
        <f t="shared" si="2048"/>
        <v>-7.7355193149734033E-2</v>
      </c>
      <c r="J802">
        <f t="shared" si="2041"/>
        <v>0.49999999999999989</v>
      </c>
      <c r="K802">
        <f t="shared" si="2049"/>
        <v>0.49397993288469455</v>
      </c>
      <c r="L802">
        <f t="shared" si="2050"/>
        <v>7.7355193149734047E-2</v>
      </c>
      <c r="N802">
        <v>8.9</v>
      </c>
      <c r="O802">
        <f t="shared" si="2036"/>
        <v>19.442827490790219</v>
      </c>
      <c r="P802">
        <f t="shared" si="2037"/>
        <v>70.557172509209778</v>
      </c>
      <c r="R802">
        <f t="shared" si="2051"/>
        <v>-7.4683154355867174</v>
      </c>
      <c r="T802">
        <f t="shared" si="2042"/>
        <v>-19.420436230763528</v>
      </c>
      <c r="V802">
        <f t="shared" si="2052"/>
        <v>0</v>
      </c>
    </row>
    <row r="803" spans="1:22">
      <c r="A803">
        <f t="shared" si="2038"/>
        <v>0.5</v>
      </c>
      <c r="B803">
        <f t="shared" si="2043"/>
        <v>0.49384417029756883</v>
      </c>
      <c r="C803">
        <f t="shared" si="2044"/>
        <v>7.8217232520115421E-2</v>
      </c>
      <c r="D803">
        <f t="shared" si="2039"/>
        <v>-0.49999999999999989</v>
      </c>
      <c r="E803">
        <f t="shared" si="2045"/>
        <v>0.49384417029756889</v>
      </c>
      <c r="F803">
        <f t="shared" si="2046"/>
        <v>7.8217232520115434E-2</v>
      </c>
      <c r="G803">
        <f t="shared" si="2040"/>
        <v>0.5</v>
      </c>
      <c r="H803">
        <f t="shared" si="2047"/>
        <v>-0.49384417029756883</v>
      </c>
      <c r="I803">
        <f t="shared" si="2048"/>
        <v>-7.8217232520115421E-2</v>
      </c>
      <c r="J803">
        <f t="shared" si="2041"/>
        <v>0.49999999999999989</v>
      </c>
      <c r="K803">
        <f t="shared" si="2049"/>
        <v>0.49384417029756889</v>
      </c>
      <c r="L803">
        <f t="shared" si="2050"/>
        <v>7.8217232520115434E-2</v>
      </c>
      <c r="N803">
        <v>9</v>
      </c>
      <c r="O803">
        <f t="shared" si="2036"/>
        <v>19.404628191903289</v>
      </c>
      <c r="P803">
        <f t="shared" si="2037"/>
        <v>70.595371808096715</v>
      </c>
      <c r="R803">
        <f t="shared" si="2051"/>
        <v>-7.4760451567112511</v>
      </c>
      <c r="T803">
        <f t="shared" si="2042"/>
        <v>-19.382236931876591</v>
      </c>
      <c r="V803">
        <f t="shared" si="2052"/>
        <v>0</v>
      </c>
    </row>
    <row r="804" spans="1:22">
      <c r="A804">
        <f t="shared" si="2038"/>
        <v>0.5</v>
      </c>
      <c r="B804">
        <f t="shared" si="2043"/>
        <v>0.49370690337545564</v>
      </c>
      <c r="C804">
        <f t="shared" si="2044"/>
        <v>7.9079033627241752E-2</v>
      </c>
      <c r="D804">
        <f t="shared" si="2039"/>
        <v>-0.49999999999999989</v>
      </c>
      <c r="E804">
        <f t="shared" si="2045"/>
        <v>0.4937069033754557</v>
      </c>
      <c r="F804">
        <f t="shared" si="2046"/>
        <v>7.9079033627241765E-2</v>
      </c>
      <c r="G804">
        <f t="shared" si="2040"/>
        <v>0.5</v>
      </c>
      <c r="H804">
        <f t="shared" si="2047"/>
        <v>-0.49370690337545564</v>
      </c>
      <c r="I804">
        <f t="shared" si="2048"/>
        <v>-7.9079033627241752E-2</v>
      </c>
      <c r="J804">
        <f t="shared" si="2041"/>
        <v>0.49999999999999989</v>
      </c>
      <c r="K804">
        <f t="shared" si="2049"/>
        <v>0.4937069033754557</v>
      </c>
      <c r="L804">
        <f t="shared" si="2050"/>
        <v>7.9079033627241765E-2</v>
      </c>
      <c r="N804">
        <v>9.1</v>
      </c>
      <c r="O804">
        <f t="shared" si="2036"/>
        <v>19.366400918893373</v>
      </c>
      <c r="P804">
        <f t="shared" si="2037"/>
        <v>70.633599081106624</v>
      </c>
      <c r="R804">
        <f t="shared" si="2051"/>
        <v>-7.4838117912836424</v>
      </c>
      <c r="T804">
        <f t="shared" si="2042"/>
        <v>-19.344009658866682</v>
      </c>
      <c r="V804">
        <f t="shared" si="2052"/>
        <v>0</v>
      </c>
    </row>
    <row r="805" spans="1:22">
      <c r="A805">
        <f t="shared" si="2038"/>
        <v>0.5</v>
      </c>
      <c r="B805">
        <f t="shared" si="2043"/>
        <v>0.49356813253649384</v>
      </c>
      <c r="C805">
        <f t="shared" si="2044"/>
        <v>7.994059384591741E-2</v>
      </c>
      <c r="D805">
        <f t="shared" si="2039"/>
        <v>-0.49999999999999989</v>
      </c>
      <c r="E805">
        <f t="shared" si="2045"/>
        <v>0.4935681325364939</v>
      </c>
      <c r="F805">
        <f t="shared" si="2046"/>
        <v>7.9940593845917424E-2</v>
      </c>
      <c r="G805">
        <f t="shared" si="2040"/>
        <v>0.5</v>
      </c>
      <c r="H805">
        <f t="shared" si="2047"/>
        <v>-0.49356813253649384</v>
      </c>
      <c r="I805">
        <f t="shared" si="2048"/>
        <v>-7.994059384591741E-2</v>
      </c>
      <c r="J805">
        <f t="shared" si="2041"/>
        <v>0.49999999999999989</v>
      </c>
      <c r="K805">
        <f t="shared" si="2049"/>
        <v>0.4935681325364939</v>
      </c>
      <c r="L805">
        <f t="shared" si="2050"/>
        <v>7.9940593845917424E-2</v>
      </c>
      <c r="N805">
        <v>9.1999999999999993</v>
      </c>
      <c r="O805">
        <f t="shared" si="2036"/>
        <v>19.328145577615057</v>
      </c>
      <c r="P805">
        <f t="shared" si="2037"/>
        <v>70.671854422384939</v>
      </c>
      <c r="R805">
        <f t="shared" si="2051"/>
        <v>-7.4916155613622806</v>
      </c>
      <c r="T805">
        <f t="shared" si="2042"/>
        <v>-19.305754317588367</v>
      </c>
      <c r="V805">
        <f t="shared" si="2052"/>
        <v>0</v>
      </c>
    </row>
    <row r="806" spans="1:22">
      <c r="A806">
        <f t="shared" si="2038"/>
        <v>0.5</v>
      </c>
      <c r="B806">
        <f t="shared" si="2043"/>
        <v>0.49342785820340357</v>
      </c>
      <c r="C806">
        <f t="shared" si="2044"/>
        <v>8.0801910551680553E-2</v>
      </c>
      <c r="D806">
        <f t="shared" si="2039"/>
        <v>-0.49999999999999989</v>
      </c>
      <c r="E806">
        <f t="shared" si="2045"/>
        <v>0.49342785820340362</v>
      </c>
      <c r="F806">
        <f t="shared" si="2046"/>
        <v>8.0801910551680567E-2</v>
      </c>
      <c r="G806">
        <f t="shared" si="2040"/>
        <v>0.5</v>
      </c>
      <c r="H806">
        <f t="shared" si="2047"/>
        <v>-0.49342785820340357</v>
      </c>
      <c r="I806">
        <f t="shared" si="2048"/>
        <v>-8.0801910551680553E-2</v>
      </c>
      <c r="J806">
        <f t="shared" si="2041"/>
        <v>0.49999999999999989</v>
      </c>
      <c r="K806">
        <f t="shared" si="2049"/>
        <v>0.49342785820340362</v>
      </c>
      <c r="L806">
        <f t="shared" si="2050"/>
        <v>8.0801910551680567E-2</v>
      </c>
      <c r="N806">
        <v>9.3000000000000007</v>
      </c>
      <c r="O806">
        <f t="shared" si="2036"/>
        <v>19.289862072748466</v>
      </c>
      <c r="P806">
        <f t="shared" si="2037"/>
        <v>70.710137927251537</v>
      </c>
      <c r="R806">
        <f t="shared" si="2051"/>
        <v>-7.4994566889091772</v>
      </c>
      <c r="T806">
        <f t="shared" si="2042"/>
        <v>-19.267470812721768</v>
      </c>
      <c r="V806">
        <f t="shared" si="2052"/>
        <v>0</v>
      </c>
    </row>
    <row r="807" spans="1:22">
      <c r="A807">
        <f t="shared" si="2038"/>
        <v>0.5</v>
      </c>
      <c r="B807">
        <f t="shared" si="2043"/>
        <v>0.49328608080348457</v>
      </c>
      <c r="C807">
        <f t="shared" si="2044"/>
        <v>8.1662981120811121E-2</v>
      </c>
      <c r="D807">
        <f t="shared" si="2039"/>
        <v>-0.49999999999999989</v>
      </c>
      <c r="E807">
        <f t="shared" si="2045"/>
        <v>0.49328608080348463</v>
      </c>
      <c r="F807">
        <f t="shared" si="2046"/>
        <v>8.1662981120811134E-2</v>
      </c>
      <c r="G807">
        <f t="shared" si="2040"/>
        <v>0.5</v>
      </c>
      <c r="H807">
        <f t="shared" si="2047"/>
        <v>-0.49328608080348457</v>
      </c>
      <c r="I807">
        <f t="shared" si="2048"/>
        <v>-8.1662981120811121E-2</v>
      </c>
      <c r="J807">
        <f t="shared" si="2041"/>
        <v>0.49999999999999989</v>
      </c>
      <c r="K807">
        <f t="shared" si="2049"/>
        <v>0.49328608080348463</v>
      </c>
      <c r="L807">
        <f t="shared" si="2050"/>
        <v>8.1662981120811134E-2</v>
      </c>
      <c r="N807">
        <v>9.4</v>
      </c>
      <c r="O807">
        <f t="shared" si="2036"/>
        <v>19.25155030779748</v>
      </c>
      <c r="P807">
        <f t="shared" si="2037"/>
        <v>70.748449692202513</v>
      </c>
      <c r="R807">
        <f t="shared" si="2051"/>
        <v>-7.5073353957817943</v>
      </c>
      <c r="T807">
        <f t="shared" si="2042"/>
        <v>-19.229159047770793</v>
      </c>
      <c r="V807">
        <f t="shared" si="2052"/>
        <v>0</v>
      </c>
    </row>
    <row r="808" spans="1:22">
      <c r="A808">
        <f t="shared" si="2038"/>
        <v>0.5</v>
      </c>
      <c r="B808">
        <f t="shared" si="2043"/>
        <v>0.49314280076861561</v>
      </c>
      <c r="C808">
        <f t="shared" si="2044"/>
        <v>8.2523802930338813E-2</v>
      </c>
      <c r="D808">
        <f t="shared" si="2039"/>
        <v>-0.49999999999999989</v>
      </c>
      <c r="E808">
        <f t="shared" si="2045"/>
        <v>0.49314280076861572</v>
      </c>
      <c r="F808">
        <f t="shared" si="2046"/>
        <v>8.2523802930338827E-2</v>
      </c>
      <c r="G808">
        <f t="shared" si="2040"/>
        <v>0.5</v>
      </c>
      <c r="H808">
        <f t="shared" si="2047"/>
        <v>-0.49314280076861561</v>
      </c>
      <c r="I808">
        <f t="shared" si="2048"/>
        <v>-8.2523802930338813E-2</v>
      </c>
      <c r="J808">
        <f t="shared" si="2041"/>
        <v>0.49999999999999989</v>
      </c>
      <c r="K808">
        <f t="shared" si="2049"/>
        <v>0.49314280076861572</v>
      </c>
      <c r="L808">
        <f t="shared" si="2050"/>
        <v>8.2523802930338827E-2</v>
      </c>
      <c r="N808">
        <v>9.5</v>
      </c>
      <c r="O808">
        <f t="shared" si="2036"/>
        <v>19.213210185087988</v>
      </c>
      <c r="P808">
        <f t="shared" si="2037"/>
        <v>70.786789814912012</v>
      </c>
      <c r="R808">
        <f t="shared" si="2051"/>
        <v>-7.5152519037248595</v>
      </c>
      <c r="T808">
        <f t="shared" si="2042"/>
        <v>-19.190818925061293</v>
      </c>
      <c r="V808">
        <f t="shared" si="2052"/>
        <v>0</v>
      </c>
    </row>
    <row r="809" spans="1:22">
      <c r="A809">
        <f t="shared" si="2038"/>
        <v>0.5</v>
      </c>
      <c r="B809">
        <f t="shared" si="2043"/>
        <v>0.49299801853525244</v>
      </c>
      <c r="C809">
        <f t="shared" si="2044"/>
        <v>8.3384373358051114E-2</v>
      </c>
      <c r="D809">
        <f t="shared" si="2039"/>
        <v>-0.49999999999999989</v>
      </c>
      <c r="E809">
        <f t="shared" si="2045"/>
        <v>0.49299801853525249</v>
      </c>
      <c r="F809">
        <f t="shared" si="2046"/>
        <v>8.3384373358051128E-2</v>
      </c>
      <c r="G809">
        <f t="shared" si="2040"/>
        <v>0.5</v>
      </c>
      <c r="H809">
        <f t="shared" si="2047"/>
        <v>-0.49299801853525244</v>
      </c>
      <c r="I809">
        <f t="shared" si="2048"/>
        <v>-8.3384373358051114E-2</v>
      </c>
      <c r="J809">
        <f t="shared" si="2041"/>
        <v>0.49999999999999989</v>
      </c>
      <c r="K809">
        <f t="shared" si="2049"/>
        <v>0.49299801853525249</v>
      </c>
      <c r="L809">
        <f t="shared" si="2050"/>
        <v>8.3384373358051128E-2</v>
      </c>
      <c r="N809">
        <v>9.6</v>
      </c>
      <c r="O809">
        <f t="shared" si="2036"/>
        <v>19.174841605766012</v>
      </c>
      <c r="P809">
        <f t="shared" si="2037"/>
        <v>70.825158394233981</v>
      </c>
      <c r="R809">
        <f t="shared" si="2051"/>
        <v>-7.5232064343620948</v>
      </c>
      <c r="T809">
        <f t="shared" si="2042"/>
        <v>-19.152450345739325</v>
      </c>
      <c r="V809">
        <f t="shared" si="2052"/>
        <v>0</v>
      </c>
    </row>
    <row r="810" spans="1:22">
      <c r="A810">
        <f t="shared" si="2038"/>
        <v>0.5</v>
      </c>
      <c r="B810">
        <f t="shared" si="2043"/>
        <v>0.49285173454442666</v>
      </c>
      <c r="C810">
        <f t="shared" si="2044"/>
        <v>8.424468978250127E-2</v>
      </c>
      <c r="D810">
        <f t="shared" si="2039"/>
        <v>-0.49999999999999989</v>
      </c>
      <c r="E810">
        <f t="shared" si="2045"/>
        <v>0.49285173454442677</v>
      </c>
      <c r="F810">
        <f t="shared" si="2046"/>
        <v>8.4244689782501284E-2</v>
      </c>
      <c r="G810">
        <f t="shared" si="2040"/>
        <v>0.5</v>
      </c>
      <c r="H810">
        <f t="shared" si="2047"/>
        <v>-0.49285173454442666</v>
      </c>
      <c r="I810">
        <f t="shared" si="2048"/>
        <v>-8.424468978250127E-2</v>
      </c>
      <c r="J810">
        <f t="shared" si="2041"/>
        <v>0.49999999999999989</v>
      </c>
      <c r="K810">
        <f t="shared" si="2049"/>
        <v>0.49285173454442677</v>
      </c>
      <c r="L810">
        <f t="shared" si="2050"/>
        <v>8.4244689782501284E-2</v>
      </c>
      <c r="N810">
        <v>9.6999999999999993</v>
      </c>
      <c r="O810">
        <f t="shared" si="2036"/>
        <v>19.136444469796057</v>
      </c>
      <c r="P810">
        <f t="shared" si="2037"/>
        <v>70.863555530203939</v>
      </c>
      <c r="R810">
        <f t="shared" si="2051"/>
        <v>-7.531199209187676</v>
      </c>
      <c r="T810">
        <f t="shared" si="2042"/>
        <v>-19.114053209769367</v>
      </c>
      <c r="V810">
        <f t="shared" si="2052"/>
        <v>0</v>
      </c>
    </row>
    <row r="811" spans="1:22">
      <c r="A811">
        <f t="shared" si="2038"/>
        <v>0.5</v>
      </c>
      <c r="B811">
        <f t="shared" si="2043"/>
        <v>0.49270394924174499</v>
      </c>
      <c r="C811">
        <f t="shared" si="2044"/>
        <v>8.5104749583016268E-2</v>
      </c>
      <c r="D811">
        <f t="shared" si="2039"/>
        <v>-0.49999999999999989</v>
      </c>
      <c r="E811">
        <f t="shared" si="2045"/>
        <v>0.49270394924174504</v>
      </c>
      <c r="F811">
        <f t="shared" si="2046"/>
        <v>8.5104749583016281E-2</v>
      </c>
      <c r="G811">
        <f t="shared" si="2040"/>
        <v>0.5</v>
      </c>
      <c r="H811">
        <f t="shared" si="2047"/>
        <v>-0.49270394924174499</v>
      </c>
      <c r="I811">
        <f t="shared" si="2048"/>
        <v>-8.5104749583016268E-2</v>
      </c>
      <c r="J811">
        <f t="shared" si="2041"/>
        <v>0.49999999999999989</v>
      </c>
      <c r="K811">
        <f t="shared" si="2049"/>
        <v>0.49270394924174504</v>
      </c>
      <c r="L811">
        <f t="shared" si="2050"/>
        <v>8.5104749583016281E-2</v>
      </c>
      <c r="N811">
        <v>9.8000000000000007</v>
      </c>
      <c r="O811">
        <f t="shared" si="2036"/>
        <v>19.098018675959313</v>
      </c>
      <c r="P811">
        <f t="shared" si="2037"/>
        <v>70.90198132404069</v>
      </c>
      <c r="R811">
        <f t="shared" si="2051"/>
        <v>-7.5392304495576923</v>
      </c>
      <c r="T811">
        <f t="shared" si="2042"/>
        <v>-19.075627415932615</v>
      </c>
      <c r="V811">
        <f t="shared" si="2052"/>
        <v>0</v>
      </c>
    </row>
    <row r="812" spans="1:22">
      <c r="A812">
        <f t="shared" si="2038"/>
        <v>0.5</v>
      </c>
      <c r="B812">
        <f t="shared" si="2043"/>
        <v>0.49255466307738688</v>
      </c>
      <c r="C812">
        <f t="shared" si="2044"/>
        <v>8.5964550139704762E-2</v>
      </c>
      <c r="D812">
        <f t="shared" si="2039"/>
        <v>-0.49999999999999989</v>
      </c>
      <c r="E812">
        <f t="shared" si="2045"/>
        <v>0.49255466307738693</v>
      </c>
      <c r="F812">
        <f t="shared" si="2046"/>
        <v>8.5964550139704776E-2</v>
      </c>
      <c r="G812">
        <f t="shared" si="2040"/>
        <v>0.5</v>
      </c>
      <c r="H812">
        <f t="shared" si="2047"/>
        <v>-0.49255466307738688</v>
      </c>
      <c r="I812">
        <f t="shared" si="2048"/>
        <v>-8.5964550139704762E-2</v>
      </c>
      <c r="J812">
        <f t="shared" si="2041"/>
        <v>0.49999999999999989</v>
      </c>
      <c r="K812">
        <f t="shared" si="2049"/>
        <v>0.49255466307738693</v>
      </c>
      <c r="L812">
        <f t="shared" si="2050"/>
        <v>8.5964550139704776E-2</v>
      </c>
      <c r="N812">
        <v>9.9</v>
      </c>
      <c r="O812">
        <f t="shared" si="2036"/>
        <v>19.059564121851857</v>
      </c>
      <c r="P812">
        <f t="shared" si="2037"/>
        <v>70.940435878148136</v>
      </c>
      <c r="R812">
        <f t="shared" si="2051"/>
        <v>-7.5473003766814344</v>
      </c>
      <c r="T812">
        <f t="shared" si="2042"/>
        <v>-19.037172861825169</v>
      </c>
      <c r="V812">
        <f t="shared" si="2052"/>
        <v>0</v>
      </c>
    </row>
    <row r="813" spans="1:22">
      <c r="A813">
        <f t="shared" si="2038"/>
        <v>0.5</v>
      </c>
      <c r="B813">
        <f t="shared" si="2043"/>
        <v>0.49240387650610395</v>
      </c>
      <c r="C813">
        <f t="shared" si="2044"/>
        <v>8.6824088833465152E-2</v>
      </c>
      <c r="D813">
        <f t="shared" si="2039"/>
        <v>-0.49999999999999989</v>
      </c>
      <c r="E813">
        <f t="shared" si="2045"/>
        <v>0.49240387650610401</v>
      </c>
      <c r="F813">
        <f t="shared" si="2046"/>
        <v>8.6824088833465166E-2</v>
      </c>
      <c r="G813">
        <f t="shared" si="2040"/>
        <v>0.5</v>
      </c>
      <c r="H813">
        <f t="shared" si="2047"/>
        <v>-0.49240387650610395</v>
      </c>
      <c r="I813">
        <f t="shared" si="2048"/>
        <v>-8.6824088833465152E-2</v>
      </c>
      <c r="J813">
        <f t="shared" si="2041"/>
        <v>0.49999999999999989</v>
      </c>
      <c r="K813">
        <f t="shared" si="2049"/>
        <v>0.49240387650610401</v>
      </c>
      <c r="L813">
        <f t="shared" si="2050"/>
        <v>8.6824088833465166E-2</v>
      </c>
      <c r="N813">
        <v>10</v>
      </c>
      <c r="O813">
        <f t="shared" si="2036"/>
        <v>19.021080703883005</v>
      </c>
      <c r="P813">
        <f t="shared" si="2037"/>
        <v>70.978919296116999</v>
      </c>
      <c r="R813">
        <f t="shared" si="2051"/>
        <v>-7.5554092116125275</v>
      </c>
      <c r="T813">
        <f t="shared" si="2042"/>
        <v>-18.998689443856307</v>
      </c>
      <c r="V813">
        <f t="shared" si="2052"/>
        <v>0</v>
      </c>
    </row>
    <row r="814" spans="1:22">
      <c r="A814">
        <f t="shared" si="2038"/>
        <v>0.5</v>
      </c>
      <c r="B814">
        <f t="shared" si="2043"/>
        <v>0.49225158998721824</v>
      </c>
      <c r="C814">
        <f t="shared" si="2044"/>
        <v>8.7683363045993543E-2</v>
      </c>
      <c r="D814">
        <f t="shared" si="2039"/>
        <v>-0.49999999999999989</v>
      </c>
      <c r="E814">
        <f t="shared" si="2045"/>
        <v>0.49225158998721835</v>
      </c>
      <c r="F814">
        <f t="shared" si="2046"/>
        <v>8.7683363045993556E-2</v>
      </c>
      <c r="G814">
        <f t="shared" si="2040"/>
        <v>0.5</v>
      </c>
      <c r="H814">
        <f t="shared" si="2047"/>
        <v>-0.49225158998721824</v>
      </c>
      <c r="I814">
        <f t="shared" si="2048"/>
        <v>-8.7683363045993543E-2</v>
      </c>
      <c r="J814">
        <f t="shared" si="2041"/>
        <v>0.49999999999999989</v>
      </c>
      <c r="K814">
        <f t="shared" si="2049"/>
        <v>0.49225158998721835</v>
      </c>
      <c r="L814">
        <f t="shared" si="2050"/>
        <v>8.7683363045993556E-2</v>
      </c>
      <c r="N814">
        <v>10.1</v>
      </c>
      <c r="O814">
        <f t="shared" si="2036"/>
        <v>18.982568317273504</v>
      </c>
      <c r="P814">
        <f t="shared" si="2037"/>
        <v>71.017431682726496</v>
      </c>
      <c r="R814">
        <f t="shared" si="2051"/>
        <v>-7.56355717523995</v>
      </c>
      <c r="T814">
        <f t="shared" si="2042"/>
        <v>-18.96017705724681</v>
      </c>
      <c r="V814">
        <f t="shared" si="2052"/>
        <v>0</v>
      </c>
    </row>
    <row r="815" spans="1:22">
      <c r="A815">
        <f t="shared" si="2038"/>
        <v>0.5</v>
      </c>
      <c r="B815">
        <f t="shared" si="2043"/>
        <v>0.49209780398462083</v>
      </c>
      <c r="C815">
        <f t="shared" si="2044"/>
        <v>8.8542370159791633E-2</v>
      </c>
      <c r="D815">
        <f t="shared" si="2039"/>
        <v>-0.49999999999999989</v>
      </c>
      <c r="E815">
        <f t="shared" si="2045"/>
        <v>0.49209780398462094</v>
      </c>
      <c r="F815">
        <f t="shared" si="2046"/>
        <v>8.8542370159791647E-2</v>
      </c>
      <c r="G815">
        <f t="shared" si="2040"/>
        <v>0.5</v>
      </c>
      <c r="H815">
        <f t="shared" si="2047"/>
        <v>-0.49209780398462083</v>
      </c>
      <c r="I815">
        <f t="shared" si="2048"/>
        <v>-8.8542370159791633E-2</v>
      </c>
      <c r="J815">
        <f t="shared" si="2041"/>
        <v>0.49999999999999989</v>
      </c>
      <c r="K815">
        <f t="shared" si="2049"/>
        <v>0.49209780398462094</v>
      </c>
      <c r="L815">
        <f t="shared" si="2050"/>
        <v>8.8542370159791647E-2</v>
      </c>
      <c r="N815">
        <v>10.199999999999999</v>
      </c>
      <c r="O815">
        <f t="shared" si="2036"/>
        <v>18.944026856053888</v>
      </c>
      <c r="P815">
        <f t="shared" si="2037"/>
        <v>71.055973143946119</v>
      </c>
      <c r="R815">
        <f t="shared" si="2051"/>
        <v>-7.5717444882789948</v>
      </c>
      <c r="T815">
        <f t="shared" si="2042"/>
        <v>-18.921635596027187</v>
      </c>
      <c r="V815">
        <f t="shared" si="2052"/>
        <v>0</v>
      </c>
    </row>
    <row r="816" spans="1:22">
      <c r="A816">
        <f t="shared" si="2038"/>
        <v>0.5</v>
      </c>
      <c r="B816">
        <f t="shared" si="2043"/>
        <v>0.49194251896677071</v>
      </c>
      <c r="C816">
        <f t="shared" si="2044"/>
        <v>8.9401107558174778E-2</v>
      </c>
      <c r="D816">
        <f t="shared" si="2039"/>
        <v>-0.49999999999999989</v>
      </c>
      <c r="E816">
        <f t="shared" si="2045"/>
        <v>0.49194251896677083</v>
      </c>
      <c r="F816">
        <f t="shared" si="2046"/>
        <v>8.9401107558174792E-2</v>
      </c>
      <c r="G816">
        <f t="shared" si="2040"/>
        <v>0.5</v>
      </c>
      <c r="H816">
        <f t="shared" si="2047"/>
        <v>-0.49194251896677071</v>
      </c>
      <c r="I816">
        <f t="shared" si="2048"/>
        <v>-8.9401107558174778E-2</v>
      </c>
      <c r="J816">
        <f t="shared" si="2041"/>
        <v>0.49999999999999989</v>
      </c>
      <c r="K816">
        <f t="shared" si="2049"/>
        <v>0.49194251896677083</v>
      </c>
      <c r="L816">
        <f t="shared" si="2050"/>
        <v>8.9401107558174792E-2</v>
      </c>
      <c r="N816">
        <v>10.3</v>
      </c>
      <c r="O816">
        <f t="shared" si="2036"/>
        <v>18.90545621306271</v>
      </c>
      <c r="P816">
        <f t="shared" si="2037"/>
        <v>71.094543786937294</v>
      </c>
      <c r="R816">
        <f t="shared" si="2051"/>
        <v>-7.5799713712619194</v>
      </c>
      <c r="T816">
        <f t="shared" si="2042"/>
        <v>-18.883064953036012</v>
      </c>
      <c r="V816">
        <f t="shared" si="2052"/>
        <v>0</v>
      </c>
    </row>
    <row r="817" spans="1:22">
      <c r="A817">
        <f t="shared" si="2038"/>
        <v>0.5</v>
      </c>
      <c r="B817">
        <f t="shared" si="2043"/>
        <v>0.49178573540669285</v>
      </c>
      <c r="C817">
        <f t="shared" si="2044"/>
        <v>9.0259572625279963E-2</v>
      </c>
      <c r="D817">
        <f t="shared" si="2039"/>
        <v>-0.49999999999999989</v>
      </c>
      <c r="E817">
        <f t="shared" si="2045"/>
        <v>0.49178573540669296</v>
      </c>
      <c r="F817">
        <f t="shared" si="2046"/>
        <v>9.0259572625279977E-2</v>
      </c>
      <c r="G817">
        <f t="shared" si="2040"/>
        <v>0.5</v>
      </c>
      <c r="H817">
        <f t="shared" si="2047"/>
        <v>-0.49178573540669285</v>
      </c>
      <c r="I817">
        <f t="shared" si="2048"/>
        <v>-9.0259572625279963E-2</v>
      </c>
      <c r="J817">
        <f t="shared" si="2041"/>
        <v>0.49999999999999989</v>
      </c>
      <c r="K817">
        <f t="shared" si="2049"/>
        <v>0.49178573540669296</v>
      </c>
      <c r="L817">
        <f t="shared" si="2050"/>
        <v>9.0259572625279977E-2</v>
      </c>
      <c r="N817">
        <v>10.4</v>
      </c>
      <c r="O817">
        <f t="shared" si="2036"/>
        <v>18.866856279944841</v>
      </c>
      <c r="P817">
        <f t="shared" si="2037"/>
        <v>71.133143720055145</v>
      </c>
      <c r="R817">
        <f t="shared" si="2051"/>
        <v>-7.5882380445286515</v>
      </c>
      <c r="T817">
        <f t="shared" si="2042"/>
        <v>-18.844465019918161</v>
      </c>
      <c r="V817">
        <f t="shared" si="2052"/>
        <v>0</v>
      </c>
    </row>
    <row r="818" spans="1:22">
      <c r="A818">
        <f t="shared" si="2038"/>
        <v>0.5</v>
      </c>
      <c r="B818">
        <f t="shared" si="2043"/>
        <v>0.4916274537819772</v>
      </c>
      <c r="C818">
        <f t="shared" si="2044"/>
        <v>9.1117762746073708E-2</v>
      </c>
      <c r="D818">
        <f t="shared" si="2039"/>
        <v>-0.49999999999999989</v>
      </c>
      <c r="E818">
        <f t="shared" si="2045"/>
        <v>0.49162745378197725</v>
      </c>
      <c r="F818">
        <f t="shared" si="2046"/>
        <v>9.1117762746073735E-2</v>
      </c>
      <c r="G818">
        <f t="shared" si="2040"/>
        <v>0.5</v>
      </c>
      <c r="H818">
        <f t="shared" si="2047"/>
        <v>-0.4916274537819772</v>
      </c>
      <c r="I818">
        <f t="shared" si="2048"/>
        <v>-9.1117762746073708E-2</v>
      </c>
      <c r="J818">
        <f t="shared" si="2041"/>
        <v>0.49999999999999989</v>
      </c>
      <c r="K818">
        <f t="shared" si="2049"/>
        <v>0.49162745378197725</v>
      </c>
      <c r="L818">
        <f t="shared" si="2050"/>
        <v>9.1117762746073735E-2</v>
      </c>
      <c r="N818">
        <v>10.5</v>
      </c>
      <c r="O818">
        <f t="shared" si="2036"/>
        <v>18.828226947149862</v>
      </c>
      <c r="P818">
        <f t="shared" si="2037"/>
        <v>71.171773052850128</v>
      </c>
      <c r="R818">
        <f t="shared" si="2051"/>
        <v>-7.5965447282171112</v>
      </c>
      <c r="T818">
        <f t="shared" si="2042"/>
        <v>-18.805835687123178</v>
      </c>
      <c r="V818">
        <f t="shared" si="2052"/>
        <v>0</v>
      </c>
    </row>
    <row r="819" spans="1:22">
      <c r="A819">
        <f t="shared" si="2038"/>
        <v>0.5</v>
      </c>
      <c r="B819">
        <f t="shared" si="2043"/>
        <v>0.49146767457477702</v>
      </c>
      <c r="C819">
        <f t="shared" si="2044"/>
        <v>9.1975675306360055E-2</v>
      </c>
      <c r="D819">
        <f t="shared" si="2039"/>
        <v>-0.49999999999999989</v>
      </c>
      <c r="E819">
        <f t="shared" si="2045"/>
        <v>0.49146767457477708</v>
      </c>
      <c r="F819">
        <f t="shared" si="2046"/>
        <v>9.1975675306360069E-2</v>
      </c>
      <c r="G819">
        <f t="shared" si="2040"/>
        <v>0.5</v>
      </c>
      <c r="H819">
        <f t="shared" si="2047"/>
        <v>-0.49146767457477702</v>
      </c>
      <c r="I819">
        <f t="shared" si="2048"/>
        <v>-9.1975675306360055E-2</v>
      </c>
      <c r="J819">
        <f t="shared" si="2041"/>
        <v>0.49999999999999989</v>
      </c>
      <c r="K819">
        <f t="shared" si="2049"/>
        <v>0.49146767457477708</v>
      </c>
      <c r="L819">
        <f t="shared" si="2050"/>
        <v>9.1975675306360069E-2</v>
      </c>
      <c r="N819">
        <v>10.6</v>
      </c>
      <c r="O819">
        <f t="shared" si="2036"/>
        <v>18.789568103930272</v>
      </c>
      <c r="P819">
        <f t="shared" si="2037"/>
        <v>71.210431896069721</v>
      </c>
      <c r="R819">
        <f t="shared" si="2051"/>
        <v>-7.6048916422537758</v>
      </c>
      <c r="T819">
        <f t="shared" si="2042"/>
        <v>-18.767176843903584</v>
      </c>
      <c r="V819">
        <f t="shared" si="2052"/>
        <v>0</v>
      </c>
    </row>
    <row r="820" spans="1:22">
      <c r="A820">
        <f t="shared" si="2038"/>
        <v>0.5</v>
      </c>
      <c r="B820">
        <f t="shared" si="2043"/>
        <v>0.49130639827180755</v>
      </c>
      <c r="C820">
        <f t="shared" si="2044"/>
        <v>9.2833307692788566E-2</v>
      </c>
      <c r="D820">
        <f t="shared" si="2039"/>
        <v>-0.49999999999999989</v>
      </c>
      <c r="E820">
        <f t="shared" si="2045"/>
        <v>0.49130639827180761</v>
      </c>
      <c r="F820">
        <f t="shared" si="2046"/>
        <v>9.283330769278858E-2</v>
      </c>
      <c r="G820">
        <f t="shared" si="2040"/>
        <v>0.5</v>
      </c>
      <c r="H820">
        <f t="shared" si="2047"/>
        <v>-0.49130639827180755</v>
      </c>
      <c r="I820">
        <f t="shared" si="2048"/>
        <v>-9.2833307692788566E-2</v>
      </c>
      <c r="J820">
        <f t="shared" si="2041"/>
        <v>0.49999999999999989</v>
      </c>
      <c r="K820">
        <f t="shared" si="2049"/>
        <v>0.49130639827180761</v>
      </c>
      <c r="L820">
        <f t="shared" si="2050"/>
        <v>9.283330769278858E-2</v>
      </c>
      <c r="N820">
        <v>10.7</v>
      </c>
      <c r="O820">
        <f t="shared" si="2036"/>
        <v>18.750879638339899</v>
      </c>
      <c r="P820">
        <f t="shared" si="2037"/>
        <v>71.249120361660104</v>
      </c>
      <c r="R820">
        <f t="shared" si="2051"/>
        <v>-7.6132790063436033</v>
      </c>
      <c r="T820">
        <f t="shared" si="2042"/>
        <v>-18.728488378313202</v>
      </c>
      <c r="V820">
        <f t="shared" si="2052"/>
        <v>0</v>
      </c>
    </row>
    <row r="821" spans="1:22">
      <c r="A821">
        <f t="shared" si="2038"/>
        <v>0.5</v>
      </c>
      <c r="B821">
        <f t="shared" si="2043"/>
        <v>0.49114362536434425</v>
      </c>
      <c r="C821">
        <f t="shared" si="2044"/>
        <v>9.36906572928623E-2</v>
      </c>
      <c r="D821">
        <f t="shared" si="2039"/>
        <v>-0.49999999999999989</v>
      </c>
      <c r="E821">
        <f t="shared" si="2045"/>
        <v>0.49114362536434431</v>
      </c>
      <c r="F821">
        <f t="shared" si="2046"/>
        <v>9.3690657292862314E-2</v>
      </c>
      <c r="G821">
        <f t="shared" si="2040"/>
        <v>0.5</v>
      </c>
      <c r="H821">
        <f t="shared" si="2047"/>
        <v>-0.49114362536434425</v>
      </c>
      <c r="I821">
        <f t="shared" si="2048"/>
        <v>-9.36906572928623E-2</v>
      </c>
      <c r="J821">
        <f t="shared" si="2041"/>
        <v>0.49999999999999989</v>
      </c>
      <c r="K821">
        <f t="shared" si="2049"/>
        <v>0.49114362536434431</v>
      </c>
      <c r="L821">
        <f t="shared" si="2050"/>
        <v>9.3690657292862314E-2</v>
      </c>
      <c r="N821">
        <v>10.8</v>
      </c>
      <c r="O821">
        <f t="shared" si="2036"/>
        <v>18.712161437232204</v>
      </c>
      <c r="P821">
        <f t="shared" si="2037"/>
        <v>71.287838562767803</v>
      </c>
      <c r="R821">
        <f t="shared" si="2051"/>
        <v>-7.6217070399603699</v>
      </c>
      <c r="T821">
        <f t="shared" si="2042"/>
        <v>-18.689770177205503</v>
      </c>
      <c r="V821">
        <f t="shared" si="2052"/>
        <v>0</v>
      </c>
    </row>
    <row r="822" spans="1:22">
      <c r="A822">
        <f t="shared" si="2038"/>
        <v>0.5</v>
      </c>
      <c r="B822">
        <f t="shared" si="2043"/>
        <v>0.49097935634822171</v>
      </c>
      <c r="C822">
        <f t="shared" si="2044"/>
        <v>9.4547721494945641E-2</v>
      </c>
      <c r="D822">
        <f t="shared" si="2039"/>
        <v>-0.49999999999999989</v>
      </c>
      <c r="E822">
        <f t="shared" si="2045"/>
        <v>0.49097935634822176</v>
      </c>
      <c r="F822">
        <f t="shared" si="2046"/>
        <v>9.4547721494945655E-2</v>
      </c>
      <c r="G822">
        <f t="shared" si="2040"/>
        <v>0.5</v>
      </c>
      <c r="H822">
        <f t="shared" si="2047"/>
        <v>-0.49097935634822171</v>
      </c>
      <c r="I822">
        <f t="shared" si="2048"/>
        <v>-9.4547721494945641E-2</v>
      </c>
      <c r="J822">
        <f t="shared" si="2041"/>
        <v>0.49999999999999989</v>
      </c>
      <c r="K822">
        <f t="shared" si="2049"/>
        <v>0.49097935634822176</v>
      </c>
      <c r="L822">
        <f t="shared" si="2050"/>
        <v>9.4547721494945655E-2</v>
      </c>
      <c r="N822">
        <v>10.9</v>
      </c>
      <c r="O822">
        <f t="shared" si="2036"/>
        <v>18.673413386258655</v>
      </c>
      <c r="P822">
        <f t="shared" si="2037"/>
        <v>71.326586613741341</v>
      </c>
      <c r="R822">
        <f t="shared" si="2051"/>
        <v>-7.6301759623362813</v>
      </c>
      <c r="T822">
        <f t="shared" si="2042"/>
        <v>-18.651022126231965</v>
      </c>
      <c r="V822">
        <f t="shared" si="2052"/>
        <v>0</v>
      </c>
    </row>
    <row r="823" spans="1:22">
      <c r="A823">
        <f t="shared" si="2038"/>
        <v>0.5</v>
      </c>
      <c r="B823">
        <f t="shared" si="2043"/>
        <v>0.49081359172383188</v>
      </c>
      <c r="C823">
        <f t="shared" si="2044"/>
        <v>9.5404497688272388E-2</v>
      </c>
      <c r="D823">
        <f t="shared" si="2039"/>
        <v>-0.49999999999999989</v>
      </c>
      <c r="E823">
        <f t="shared" si="2045"/>
        <v>0.49081359172383199</v>
      </c>
      <c r="F823">
        <f t="shared" si="2046"/>
        <v>9.5404497688272402E-2</v>
      </c>
      <c r="G823">
        <f t="shared" si="2040"/>
        <v>0.5</v>
      </c>
      <c r="H823">
        <f t="shared" si="2047"/>
        <v>-0.49081359172383188</v>
      </c>
      <c r="I823">
        <f t="shared" si="2048"/>
        <v>-9.5404497688272388E-2</v>
      </c>
      <c r="J823">
        <f t="shared" si="2041"/>
        <v>0.49999999999999989</v>
      </c>
      <c r="K823">
        <f t="shared" si="2049"/>
        <v>0.49081359172383199</v>
      </c>
      <c r="L823">
        <f t="shared" si="2050"/>
        <v>9.5404497688272402E-2</v>
      </c>
      <c r="N823">
        <v>11</v>
      </c>
      <c r="O823">
        <f t="shared" si="2036"/>
        <v>18.634635369867095</v>
      </c>
      <c r="P823">
        <f t="shared" si="2037"/>
        <v>71.365364630132902</v>
      </c>
      <c r="R823">
        <f t="shared" si="2051"/>
        <v>-7.6386859924518831</v>
      </c>
      <c r="T823">
        <f t="shared" si="2042"/>
        <v>-18.612244109840404</v>
      </c>
      <c r="V823">
        <f t="shared" si="2052"/>
        <v>0</v>
      </c>
    </row>
    <row r="824" spans="1:22">
      <c r="A824">
        <f t="shared" si="2038"/>
        <v>0.5</v>
      </c>
      <c r="B824">
        <f t="shared" si="2043"/>
        <v>0.49064633199612245</v>
      </c>
      <c r="C824">
        <f t="shared" si="2044"/>
        <v>9.6260983262953681E-2</v>
      </c>
      <c r="D824">
        <f t="shared" si="2039"/>
        <v>-0.49999999999999989</v>
      </c>
      <c r="E824">
        <f t="shared" si="2045"/>
        <v>0.49064633199612251</v>
      </c>
      <c r="F824">
        <f t="shared" si="2046"/>
        <v>9.6260983262953695E-2</v>
      </c>
      <c r="G824">
        <f t="shared" si="2040"/>
        <v>0.5</v>
      </c>
      <c r="H824">
        <f t="shared" si="2047"/>
        <v>-0.49064633199612245</v>
      </c>
      <c r="I824">
        <f t="shared" si="2048"/>
        <v>-9.6260983262953681E-2</v>
      </c>
      <c r="J824">
        <f t="shared" si="2041"/>
        <v>0.49999999999999989</v>
      </c>
      <c r="K824">
        <f t="shared" si="2049"/>
        <v>0.49064633199612251</v>
      </c>
      <c r="L824">
        <f t="shared" si="2050"/>
        <v>9.6260983262953695E-2</v>
      </c>
      <c r="N824">
        <v>11.1</v>
      </c>
      <c r="O824">
        <f t="shared" si="2036"/>
        <v>18.595827271300042</v>
      </c>
      <c r="P824">
        <f t="shared" si="2037"/>
        <v>71.404172728699962</v>
      </c>
      <c r="R824">
        <f t="shared" si="2051"/>
        <v>-7.6472373490255734</v>
      </c>
      <c r="T824">
        <f t="shared" si="2042"/>
        <v>-18.573436011273344</v>
      </c>
      <c r="V824">
        <f t="shared" si="2052"/>
        <v>0</v>
      </c>
    </row>
    <row r="825" spans="1:22">
      <c r="A825">
        <f t="shared" si="2038"/>
        <v>0.5</v>
      </c>
      <c r="B825">
        <f t="shared" si="2043"/>
        <v>0.49047757767459571</v>
      </c>
      <c r="C825">
        <f t="shared" si="2044"/>
        <v>9.7117175609985951E-2</v>
      </c>
      <c r="D825">
        <f t="shared" si="2039"/>
        <v>-0.49999999999999989</v>
      </c>
      <c r="E825">
        <f t="shared" si="2045"/>
        <v>0.49047757767459577</v>
      </c>
      <c r="F825">
        <f t="shared" si="2046"/>
        <v>9.7117175609985965E-2</v>
      </c>
      <c r="G825">
        <f t="shared" si="2040"/>
        <v>0.5</v>
      </c>
      <c r="H825">
        <f t="shared" si="2047"/>
        <v>-0.49047757767459571</v>
      </c>
      <c r="I825">
        <f t="shared" si="2048"/>
        <v>-9.7117175609985951E-2</v>
      </c>
      <c r="J825">
        <f t="shared" si="2041"/>
        <v>0.49999999999999989</v>
      </c>
      <c r="K825">
        <f t="shared" si="2049"/>
        <v>0.49047757767459577</v>
      </c>
      <c r="L825">
        <f t="shared" si="2050"/>
        <v>9.7117175609985965E-2</v>
      </c>
      <c r="N825">
        <v>11.2</v>
      </c>
      <c r="O825">
        <f t="shared" si="2036"/>
        <v>18.556988972593185</v>
      </c>
      <c r="P825">
        <f t="shared" si="2037"/>
        <v>71.443011027406826</v>
      </c>
      <c r="R825">
        <f t="shared" si="2051"/>
        <v>-7.6558302505031861</v>
      </c>
      <c r="T825">
        <f t="shared" si="2042"/>
        <v>-18.53459771256648</v>
      </c>
      <c r="V825">
        <f t="shared" si="2052"/>
        <v>0</v>
      </c>
    </row>
    <row r="826" spans="1:22">
      <c r="A826">
        <f t="shared" si="2038"/>
        <v>0.5</v>
      </c>
      <c r="B826">
        <f t="shared" si="2043"/>
        <v>0.49030732927330639</v>
      </c>
      <c r="C826">
        <f t="shared" si="2044"/>
        <v>9.7973072121258845E-2</v>
      </c>
      <c r="D826">
        <f t="shared" si="2039"/>
        <v>-0.49999999999999989</v>
      </c>
      <c r="E826">
        <f t="shared" si="2045"/>
        <v>0.49030732927330645</v>
      </c>
      <c r="F826">
        <f t="shared" si="2046"/>
        <v>9.7973072121258872E-2</v>
      </c>
      <c r="G826">
        <f t="shared" si="2040"/>
        <v>0.5</v>
      </c>
      <c r="H826">
        <f t="shared" si="2047"/>
        <v>-0.49030732927330639</v>
      </c>
      <c r="I826">
        <f t="shared" si="2048"/>
        <v>-9.7973072121258845E-2</v>
      </c>
      <c r="J826">
        <f t="shared" si="2041"/>
        <v>0.49999999999999989</v>
      </c>
      <c r="K826">
        <f t="shared" si="2049"/>
        <v>0.49030732927330645</v>
      </c>
      <c r="L826">
        <f t="shared" si="2050"/>
        <v>9.7973072121258872E-2</v>
      </c>
      <c r="N826">
        <v>11.3</v>
      </c>
      <c r="O826">
        <f t="shared" si="2036"/>
        <v>18.518120354573661</v>
      </c>
      <c r="P826">
        <f t="shared" si="2037"/>
        <v>71.481879645426346</v>
      </c>
      <c r="R826">
        <f t="shared" si="2051"/>
        <v>-7.6644649150470769</v>
      </c>
      <c r="T826">
        <f t="shared" si="2042"/>
        <v>-18.495729094546959</v>
      </c>
      <c r="V826">
        <f t="shared" si="2052"/>
        <v>0</v>
      </c>
    </row>
    <row r="827" spans="1:22">
      <c r="A827">
        <f t="shared" si="2038"/>
        <v>0.5</v>
      </c>
      <c r="B827">
        <f t="shared" si="2043"/>
        <v>0.49013558731086088</v>
      </c>
      <c r="C827">
        <f t="shared" si="2044"/>
        <v>9.8828670189563067E-2</v>
      </c>
      <c r="D827">
        <f t="shared" si="2039"/>
        <v>-0.49999999999999989</v>
      </c>
      <c r="E827">
        <f t="shared" si="2045"/>
        <v>0.49013558731086093</v>
      </c>
      <c r="F827">
        <f t="shared" si="2046"/>
        <v>9.8828670189563081E-2</v>
      </c>
      <c r="G827">
        <f t="shared" si="2040"/>
        <v>0.5</v>
      </c>
      <c r="H827">
        <f t="shared" si="2047"/>
        <v>-0.49013558731086088</v>
      </c>
      <c r="I827">
        <f t="shared" si="2048"/>
        <v>-9.8828670189563067E-2</v>
      </c>
      <c r="J827">
        <f t="shared" si="2041"/>
        <v>0.49999999999999989</v>
      </c>
      <c r="K827">
        <f t="shared" si="2049"/>
        <v>0.49013558731086093</v>
      </c>
      <c r="L827">
        <f t="shared" si="2050"/>
        <v>9.8828670189563081E-2</v>
      </c>
      <c r="N827">
        <v>11.4</v>
      </c>
      <c r="O827">
        <f t="shared" si="2036"/>
        <v>18.479221296858558</v>
      </c>
      <c r="P827">
        <f t="shared" si="2037"/>
        <v>71.520778703141445</v>
      </c>
      <c r="R827">
        <f t="shared" si="2051"/>
        <v>-7.6731415605253375</v>
      </c>
      <c r="T827">
        <f t="shared" si="2042"/>
        <v>-18.45683003683186</v>
      </c>
      <c r="V827">
        <f t="shared" si="2052"/>
        <v>0</v>
      </c>
    </row>
    <row r="828" spans="1:22">
      <c r="A828">
        <f t="shared" si="2038"/>
        <v>0.5</v>
      </c>
      <c r="B828">
        <f t="shared" si="2043"/>
        <v>0.48996235231041474</v>
      </c>
      <c r="C828">
        <f t="shared" si="2044"/>
        <v>9.9683967208598581E-2</v>
      </c>
      <c r="D828">
        <f t="shared" si="2039"/>
        <v>-0.49999999999999989</v>
      </c>
      <c r="E828">
        <f t="shared" si="2045"/>
        <v>0.48996235231041479</v>
      </c>
      <c r="F828">
        <f t="shared" si="2046"/>
        <v>9.9683967208598595E-2</v>
      </c>
      <c r="G828">
        <f t="shared" si="2040"/>
        <v>0.5</v>
      </c>
      <c r="H828">
        <f t="shared" si="2047"/>
        <v>-0.48996235231041474</v>
      </c>
      <c r="I828">
        <f t="shared" si="2048"/>
        <v>-9.9683967208598581E-2</v>
      </c>
      <c r="J828">
        <f t="shared" si="2041"/>
        <v>0.49999999999999989</v>
      </c>
      <c r="K828">
        <f t="shared" si="2049"/>
        <v>0.48996235231041479</v>
      </c>
      <c r="L828">
        <f t="shared" si="2050"/>
        <v>9.9683967208598595E-2</v>
      </c>
      <c r="N828">
        <v>11.5</v>
      </c>
      <c r="O828">
        <f t="shared" si="2036"/>
        <v>18.440291677853274</v>
      </c>
      <c r="P828">
        <f t="shared" si="2037"/>
        <v>71.559708322146719</v>
      </c>
      <c r="R828">
        <f t="shared" si="2051"/>
        <v>-7.6818604045008385</v>
      </c>
      <c r="T828">
        <f t="shared" si="2042"/>
        <v>-18.417900417826587</v>
      </c>
      <c r="V828">
        <f t="shared" si="2052"/>
        <v>0</v>
      </c>
    </row>
    <row r="829" spans="1:22">
      <c r="A829">
        <f t="shared" si="2038"/>
        <v>0.5</v>
      </c>
      <c r="B829">
        <f t="shared" si="2043"/>
        <v>0.48978762479967197</v>
      </c>
      <c r="C829">
        <f t="shared" si="2044"/>
        <v>0.10053896057298232</v>
      </c>
      <c r="D829">
        <f t="shared" si="2039"/>
        <v>-0.49999999999999989</v>
      </c>
      <c r="E829">
        <f t="shared" si="2045"/>
        <v>0.48978762479967203</v>
      </c>
      <c r="F829">
        <f t="shared" si="2046"/>
        <v>0.10053896057298235</v>
      </c>
      <c r="G829">
        <f t="shared" si="2040"/>
        <v>0.5</v>
      </c>
      <c r="H829">
        <f t="shared" si="2047"/>
        <v>-0.48978762479967197</v>
      </c>
      <c r="I829">
        <f t="shared" si="2048"/>
        <v>-0.10053896057298232</v>
      </c>
      <c r="J829">
        <f t="shared" si="2041"/>
        <v>0.49999999999999989</v>
      </c>
      <c r="K829">
        <f t="shared" si="2049"/>
        <v>0.48978762479967203</v>
      </c>
      <c r="L829">
        <f t="shared" si="2050"/>
        <v>0.10053896057298235</v>
      </c>
      <c r="N829">
        <v>11.6</v>
      </c>
      <c r="O829">
        <f t="shared" si="2036"/>
        <v>18.401331374749951</v>
      </c>
      <c r="P829">
        <f t="shared" si="2037"/>
        <v>71.598668625250042</v>
      </c>
      <c r="R829">
        <f t="shared" si="2051"/>
        <v>-7.6906216642199752</v>
      </c>
      <c r="T829">
        <f t="shared" si="2042"/>
        <v>-18.378940114723264</v>
      </c>
      <c r="V829">
        <f t="shared" si="2052"/>
        <v>0</v>
      </c>
    </row>
    <row r="830" spans="1:22">
      <c r="A830">
        <f t="shared" si="2038"/>
        <v>0.5</v>
      </c>
      <c r="B830">
        <f t="shared" si="2043"/>
        <v>0.48961140531088276</v>
      </c>
      <c r="C830">
        <f t="shared" si="2044"/>
        <v>0.10139364767825622</v>
      </c>
      <c r="D830">
        <f t="shared" si="2039"/>
        <v>-0.49999999999999989</v>
      </c>
      <c r="E830">
        <f t="shared" si="2045"/>
        <v>0.48961140531088282</v>
      </c>
      <c r="F830">
        <f t="shared" si="2046"/>
        <v>0.10139364767825623</v>
      </c>
      <c r="G830">
        <f t="shared" si="2040"/>
        <v>0.5</v>
      </c>
      <c r="H830">
        <f t="shared" si="2047"/>
        <v>-0.48961140531088276</v>
      </c>
      <c r="I830">
        <f t="shared" si="2048"/>
        <v>-0.10139364767825622</v>
      </c>
      <c r="J830">
        <f t="shared" si="2041"/>
        <v>0.49999999999999989</v>
      </c>
      <c r="K830">
        <f t="shared" si="2049"/>
        <v>0.48961140531088282</v>
      </c>
      <c r="L830">
        <f t="shared" si="2050"/>
        <v>0.10139364767825623</v>
      </c>
      <c r="N830">
        <v>11.7</v>
      </c>
      <c r="O830">
        <f t="shared" si="2036"/>
        <v>18.362340263525937</v>
      </c>
      <c r="P830">
        <f t="shared" si="2037"/>
        <v>71.637659736474049</v>
      </c>
      <c r="R830">
        <f t="shared" si="2051"/>
        <v>-7.6994255566012413</v>
      </c>
      <c r="T830">
        <f t="shared" si="2042"/>
        <v>-18.339949003499257</v>
      </c>
      <c r="V830">
        <f t="shared" si="2052"/>
        <v>0</v>
      </c>
    </row>
    <row r="831" spans="1:22">
      <c r="A831">
        <f t="shared" si="2038"/>
        <v>0.5</v>
      </c>
      <c r="B831">
        <f t="shared" si="2043"/>
        <v>0.48943369438084244</v>
      </c>
      <c r="C831">
        <f t="shared" si="2044"/>
        <v>0.10224802592089516</v>
      </c>
      <c r="D831">
        <f t="shared" si="2039"/>
        <v>-0.49999999999999989</v>
      </c>
      <c r="E831">
        <f t="shared" si="2045"/>
        <v>0.4894336943808425</v>
      </c>
      <c r="F831">
        <f t="shared" si="2046"/>
        <v>0.10224802592089517</v>
      </c>
      <c r="G831">
        <f t="shared" si="2040"/>
        <v>0.5</v>
      </c>
      <c r="H831">
        <f t="shared" si="2047"/>
        <v>-0.48943369438084244</v>
      </c>
      <c r="I831">
        <f t="shared" si="2048"/>
        <v>-0.10224802592089516</v>
      </c>
      <c r="J831">
        <f t="shared" si="2041"/>
        <v>0.49999999999999989</v>
      </c>
      <c r="K831">
        <f t="shared" si="2049"/>
        <v>0.4894336943808425</v>
      </c>
      <c r="L831">
        <f t="shared" si="2050"/>
        <v>0.10224802592089517</v>
      </c>
      <c r="N831">
        <v>11.8</v>
      </c>
      <c r="O831">
        <f t="shared" si="2036"/>
        <v>18.323318218942187</v>
      </c>
      <c r="P831">
        <f t="shared" si="2037"/>
        <v>71.676681781057809</v>
      </c>
      <c r="R831">
        <f t="shared" si="2051"/>
        <v>-7.7082722982238465</v>
      </c>
      <c r="T831">
        <f t="shared" si="2042"/>
        <v>-18.300926958915497</v>
      </c>
      <c r="V831">
        <f t="shared" si="2052"/>
        <v>0</v>
      </c>
    </row>
    <row r="832" spans="1:22">
      <c r="A832">
        <f t="shared" si="2038"/>
        <v>0.5</v>
      </c>
      <c r="B832">
        <f t="shared" si="2043"/>
        <v>0.48925449255088915</v>
      </c>
      <c r="C832">
        <f t="shared" si="2044"/>
        <v>0.10310209269831479</v>
      </c>
      <c r="D832">
        <f t="shared" si="2039"/>
        <v>-0.49999999999999989</v>
      </c>
      <c r="E832">
        <f t="shared" si="2045"/>
        <v>0.48925449255088921</v>
      </c>
      <c r="F832">
        <f t="shared" si="2046"/>
        <v>0.1031020926983148</v>
      </c>
      <c r="G832">
        <f t="shared" si="2040"/>
        <v>0.5</v>
      </c>
      <c r="H832">
        <f t="shared" si="2047"/>
        <v>-0.48925449255088915</v>
      </c>
      <c r="I832">
        <f t="shared" si="2048"/>
        <v>-0.10310209269831479</v>
      </c>
      <c r="J832">
        <f t="shared" si="2041"/>
        <v>0.49999999999999989</v>
      </c>
      <c r="K832">
        <f t="shared" si="2049"/>
        <v>0.48925449255088921</v>
      </c>
      <c r="L832">
        <f t="shared" si="2050"/>
        <v>0.1031020926983148</v>
      </c>
      <c r="N832">
        <v>11.9</v>
      </c>
      <c r="O832">
        <f t="shared" si="2036"/>
        <v>18.284265114541796</v>
      </c>
      <c r="P832">
        <f t="shared" si="2037"/>
        <v>71.715734885458204</v>
      </c>
      <c r="R832">
        <f t="shared" si="2051"/>
        <v>-7.7171621053159498</v>
      </c>
      <c r="T832">
        <f t="shared" si="2042"/>
        <v>-18.261873854515102</v>
      </c>
      <c r="V832">
        <f t="shared" si="2052"/>
        <v>0</v>
      </c>
    </row>
    <row r="833" spans="1:22">
      <c r="A833">
        <f t="shared" si="2038"/>
        <v>0.5</v>
      </c>
      <c r="B833">
        <f t="shared" si="2043"/>
        <v>0.48907380036690273</v>
      </c>
      <c r="C833">
        <f t="shared" si="2044"/>
        <v>0.10395584540887964</v>
      </c>
      <c r="D833">
        <f t="shared" si="2039"/>
        <v>-0.49999999999999989</v>
      </c>
      <c r="E833">
        <f t="shared" si="2045"/>
        <v>0.48907380036690284</v>
      </c>
      <c r="F833">
        <f t="shared" si="2046"/>
        <v>0.10395584540887966</v>
      </c>
      <c r="G833">
        <f t="shared" si="2040"/>
        <v>0.5</v>
      </c>
      <c r="H833">
        <f t="shared" si="2047"/>
        <v>-0.48907380036690273</v>
      </c>
      <c r="I833">
        <f t="shared" si="2048"/>
        <v>-0.10395584540887964</v>
      </c>
      <c r="J833">
        <f t="shared" si="2041"/>
        <v>0.49999999999999989</v>
      </c>
      <c r="K833">
        <f t="shared" si="2049"/>
        <v>0.48907380036690284</v>
      </c>
      <c r="L833">
        <f t="shared" si="2050"/>
        <v>0.10395584540887966</v>
      </c>
      <c r="N833">
        <v>12</v>
      </c>
      <c r="O833">
        <f t="shared" si="2036"/>
        <v>18.245180822648379</v>
      </c>
      <c r="P833">
        <f t="shared" si="2037"/>
        <v>71.754819177351607</v>
      </c>
      <c r="R833">
        <f t="shared" si="2051"/>
        <v>-7.7260951937428217</v>
      </c>
      <c r="T833">
        <f t="shared" si="2042"/>
        <v>-18.222789562621699</v>
      </c>
      <c r="V833">
        <f t="shared" si="2052"/>
        <v>0</v>
      </c>
    </row>
    <row r="834" spans="1:22">
      <c r="A834">
        <f t="shared" si="2038"/>
        <v>0.5</v>
      </c>
      <c r="B834">
        <f t="shared" si="2043"/>
        <v>0.48889161837930306</v>
      </c>
      <c r="C834">
        <f t="shared" si="2044"/>
        <v>0.10480928145191089</v>
      </c>
      <c r="D834">
        <f t="shared" si="2039"/>
        <v>-0.49999999999999989</v>
      </c>
      <c r="E834">
        <f t="shared" si="2045"/>
        <v>0.48889161837930312</v>
      </c>
      <c r="F834">
        <f t="shared" si="2046"/>
        <v>0.1048092814519109</v>
      </c>
      <c r="G834">
        <f t="shared" si="2040"/>
        <v>0.5</v>
      </c>
      <c r="H834">
        <f t="shared" si="2047"/>
        <v>-0.48889161837930306</v>
      </c>
      <c r="I834">
        <f t="shared" si="2048"/>
        <v>-0.10480928145191089</v>
      </c>
      <c r="J834">
        <f t="shared" si="2041"/>
        <v>0.49999999999999989</v>
      </c>
      <c r="K834">
        <f t="shared" si="2049"/>
        <v>0.48889161837930312</v>
      </c>
      <c r="L834">
        <f t="shared" si="2050"/>
        <v>0.1048092814519109</v>
      </c>
      <c r="N834">
        <v>12.1</v>
      </c>
      <c r="O834">
        <f t="shared" si="2036"/>
        <v>18.206065214364614</v>
      </c>
      <c r="P834">
        <f t="shared" si="2037"/>
        <v>71.793934785635386</v>
      </c>
      <c r="R834">
        <f t="shared" si="2051"/>
        <v>-7.7350717789947652</v>
      </c>
      <c r="T834">
        <f t="shared" si="2042"/>
        <v>-18.18367395433792</v>
      </c>
      <c r="V834">
        <f t="shared" si="2052"/>
        <v>0</v>
      </c>
    </row>
    <row r="835" spans="1:22">
      <c r="A835">
        <f t="shared" si="2038"/>
        <v>0.5</v>
      </c>
      <c r="B835">
        <f t="shared" si="2043"/>
        <v>0.48870794714304783</v>
      </c>
      <c r="C835">
        <f t="shared" si="2044"/>
        <v>0.10566239822769431</v>
      </c>
      <c r="D835">
        <f t="shared" si="2039"/>
        <v>-0.49999999999999989</v>
      </c>
      <c r="E835">
        <f t="shared" si="2045"/>
        <v>0.48870794714304794</v>
      </c>
      <c r="F835">
        <f t="shared" si="2046"/>
        <v>0.10566239822769433</v>
      </c>
      <c r="G835">
        <f t="shared" si="2040"/>
        <v>0.5</v>
      </c>
      <c r="H835">
        <f t="shared" si="2047"/>
        <v>-0.48870794714304783</v>
      </c>
      <c r="I835">
        <f t="shared" si="2048"/>
        <v>-0.10566239822769431</v>
      </c>
      <c r="J835">
        <f t="shared" si="2041"/>
        <v>0.49999999999999989</v>
      </c>
      <c r="K835">
        <f t="shared" si="2049"/>
        <v>0.48870794714304794</v>
      </c>
      <c r="L835">
        <f t="shared" si="2050"/>
        <v>0.10566239822769433</v>
      </c>
      <c r="N835">
        <v>12.2</v>
      </c>
      <c r="O835">
        <f t="shared" si="2036"/>
        <v>18.166918159570773</v>
      </c>
      <c r="P835">
        <f t="shared" si="2037"/>
        <v>71.83308184042923</v>
      </c>
      <c r="R835">
        <f t="shared" si="2051"/>
        <v>-7.7440920761750363</v>
      </c>
      <c r="T835">
        <f t="shared" si="2042"/>
        <v>-18.144526899544076</v>
      </c>
      <c r="V835">
        <f t="shared" si="2052"/>
        <v>0</v>
      </c>
    </row>
    <row r="836" spans="1:22">
      <c r="A836">
        <f t="shared" si="2038"/>
        <v>0.5</v>
      </c>
      <c r="B836">
        <f t="shared" si="2043"/>
        <v>0.4885227872176317</v>
      </c>
      <c r="C836">
        <f t="shared" si="2044"/>
        <v>0.10651519313748828</v>
      </c>
      <c r="D836">
        <f t="shared" si="2039"/>
        <v>-0.49999999999999989</v>
      </c>
      <c r="E836">
        <f t="shared" si="2045"/>
        <v>0.48852278721763176</v>
      </c>
      <c r="F836">
        <f t="shared" si="2046"/>
        <v>0.10651519313748829</v>
      </c>
      <c r="G836">
        <f t="shared" si="2040"/>
        <v>0.5</v>
      </c>
      <c r="H836">
        <f t="shared" si="2047"/>
        <v>-0.4885227872176317</v>
      </c>
      <c r="I836">
        <f t="shared" si="2048"/>
        <v>-0.10651519313748828</v>
      </c>
      <c r="J836">
        <f t="shared" si="2041"/>
        <v>0.49999999999999989</v>
      </c>
      <c r="K836">
        <f t="shared" si="2049"/>
        <v>0.48852278721763176</v>
      </c>
      <c r="L836">
        <f t="shared" si="2050"/>
        <v>0.10651519313748829</v>
      </c>
      <c r="N836">
        <v>12.3</v>
      </c>
      <c r="O836">
        <f t="shared" si="2036"/>
        <v>18.127739526923129</v>
      </c>
      <c r="P836">
        <f t="shared" si="2037"/>
        <v>71.872260473076864</v>
      </c>
      <c r="R836">
        <f t="shared" si="2051"/>
        <v>-7.7531562999873813</v>
      </c>
      <c r="T836">
        <f t="shared" si="2042"/>
        <v>-18.105348266896442</v>
      </c>
      <c r="V836">
        <f t="shared" si="2052"/>
        <v>0</v>
      </c>
    </row>
    <row r="837" spans="1:22">
      <c r="A837">
        <f t="shared" si="2038"/>
        <v>0.5</v>
      </c>
      <c r="B837">
        <f t="shared" si="2043"/>
        <v>0.4883361391670839</v>
      </c>
      <c r="C837">
        <f t="shared" si="2044"/>
        <v>0.10736766358353159</v>
      </c>
      <c r="D837">
        <f t="shared" si="2039"/>
        <v>-0.49999999999999989</v>
      </c>
      <c r="E837">
        <f t="shared" si="2045"/>
        <v>0.48833613916708402</v>
      </c>
      <c r="F837">
        <f t="shared" si="2046"/>
        <v>0.1073676635835316</v>
      </c>
      <c r="G837">
        <f t="shared" si="2040"/>
        <v>0.5</v>
      </c>
      <c r="H837">
        <f t="shared" si="2047"/>
        <v>-0.4883361391670839</v>
      </c>
      <c r="I837">
        <f t="shared" si="2048"/>
        <v>-0.10736766358353159</v>
      </c>
      <c r="J837">
        <f t="shared" si="2041"/>
        <v>0.49999999999999989</v>
      </c>
      <c r="K837">
        <f t="shared" si="2049"/>
        <v>0.48833613916708402</v>
      </c>
      <c r="L837">
        <f t="shared" si="2050"/>
        <v>0.1073676635835316</v>
      </c>
      <c r="N837">
        <v>12.4</v>
      </c>
      <c r="O837">
        <f t="shared" si="2036"/>
        <v>18.088529183852575</v>
      </c>
      <c r="P837">
        <f t="shared" si="2037"/>
        <v>71.911470816147414</v>
      </c>
      <c r="R837">
        <f t="shared" si="2051"/>
        <v>-7.7622646647234887</v>
      </c>
      <c r="T837">
        <f t="shared" si="2042"/>
        <v>-18.066137923825892</v>
      </c>
      <c r="V837">
        <f t="shared" si="2052"/>
        <v>0</v>
      </c>
    </row>
    <row r="838" spans="1:22">
      <c r="A838">
        <f t="shared" si="2038"/>
        <v>0.5</v>
      </c>
      <c r="B838">
        <f t="shared" si="2043"/>
        <v>0.48814800355996663</v>
      </c>
      <c r="C838">
        <f t="shared" si="2044"/>
        <v>0.10821980696905142</v>
      </c>
      <c r="D838">
        <f t="shared" si="2039"/>
        <v>-0.49999999999999989</v>
      </c>
      <c r="E838">
        <f t="shared" si="2045"/>
        <v>0.48814800355996668</v>
      </c>
      <c r="F838">
        <f t="shared" si="2046"/>
        <v>0.10821980696905144</v>
      </c>
      <c r="G838">
        <f t="shared" si="2040"/>
        <v>0.5</v>
      </c>
      <c r="H838">
        <f t="shared" si="2047"/>
        <v>-0.48814800355996663</v>
      </c>
      <c r="I838">
        <f t="shared" si="2048"/>
        <v>-0.10821980696905142</v>
      </c>
      <c r="J838">
        <f t="shared" si="2041"/>
        <v>0.49999999999999989</v>
      </c>
      <c r="K838">
        <f t="shared" si="2049"/>
        <v>0.48814800355996668</v>
      </c>
      <c r="L838">
        <f t="shared" si="2050"/>
        <v>0.10821980696905144</v>
      </c>
      <c r="N838">
        <v>12.5</v>
      </c>
      <c r="O838">
        <f t="shared" si="2036"/>
        <v>18.049286996563069</v>
      </c>
      <c r="P838">
        <f t="shared" si="2037"/>
        <v>71.950713003436931</v>
      </c>
      <c r="R838">
        <f t="shared" si="2051"/>
        <v>-7.7714173842501708</v>
      </c>
      <c r="T838">
        <f t="shared" si="2042"/>
        <v>-18.026895736536375</v>
      </c>
      <c r="V838">
        <f t="shared" si="2052"/>
        <v>0</v>
      </c>
    </row>
    <row r="839" spans="1:22">
      <c r="A839">
        <f t="shared" si="2038"/>
        <v>0.5</v>
      </c>
      <c r="B839">
        <f t="shared" si="2043"/>
        <v>0.48795838096937361</v>
      </c>
      <c r="C839">
        <f t="shared" si="2044"/>
        <v>0.10907162069827125</v>
      </c>
      <c r="D839">
        <f t="shared" si="2039"/>
        <v>-0.49999999999999989</v>
      </c>
      <c r="E839">
        <f t="shared" si="2045"/>
        <v>0.48795838096937372</v>
      </c>
      <c r="F839">
        <f t="shared" si="2046"/>
        <v>0.10907162069827127</v>
      </c>
      <c r="G839">
        <f t="shared" si="2040"/>
        <v>0.5</v>
      </c>
      <c r="H839">
        <f t="shared" si="2047"/>
        <v>-0.48795838096937361</v>
      </c>
      <c r="I839">
        <f t="shared" si="2048"/>
        <v>-0.10907162069827125</v>
      </c>
      <c r="J839">
        <f t="shared" si="2041"/>
        <v>0.49999999999999989</v>
      </c>
      <c r="K839">
        <f t="shared" si="2049"/>
        <v>0.48795838096937372</v>
      </c>
      <c r="L839">
        <f t="shared" si="2050"/>
        <v>0.10907162069827127</v>
      </c>
      <c r="N839">
        <v>12.6</v>
      </c>
      <c r="O839">
        <f t="shared" si="2036"/>
        <v>18.01001283003027</v>
      </c>
      <c r="P839">
        <f t="shared" si="2037"/>
        <v>71.989987169969737</v>
      </c>
      <c r="R839">
        <f t="shared" si="2051"/>
        <v>-7.7806146719967444</v>
      </c>
      <c r="T839">
        <f t="shared" si="2042"/>
        <v>-17.987621570003569</v>
      </c>
      <c r="V839">
        <f t="shared" si="2052"/>
        <v>0</v>
      </c>
    </row>
    <row r="840" spans="1:22">
      <c r="A840">
        <f t="shared" si="2038"/>
        <v>0.5</v>
      </c>
      <c r="B840">
        <f t="shared" si="2043"/>
        <v>0.48776727197292818</v>
      </c>
      <c r="C840">
        <f t="shared" si="2044"/>
        <v>0.10992310217641872</v>
      </c>
      <c r="D840">
        <f t="shared" si="2039"/>
        <v>-0.49999999999999989</v>
      </c>
      <c r="E840">
        <f t="shared" si="2045"/>
        <v>0.4877672719729283</v>
      </c>
      <c r="F840">
        <f t="shared" si="2046"/>
        <v>0.10992310217641874</v>
      </c>
      <c r="G840">
        <f t="shared" si="2040"/>
        <v>0.5</v>
      </c>
      <c r="H840">
        <f t="shared" si="2047"/>
        <v>-0.48776727197292818</v>
      </c>
      <c r="I840">
        <f t="shared" si="2048"/>
        <v>-0.10992310217641872</v>
      </c>
      <c r="J840">
        <f t="shared" si="2041"/>
        <v>0.49999999999999989</v>
      </c>
      <c r="K840">
        <f t="shared" si="2049"/>
        <v>0.4877672719729283</v>
      </c>
      <c r="L840">
        <f t="shared" si="2050"/>
        <v>0.10992310217641874</v>
      </c>
      <c r="N840">
        <v>12.7</v>
      </c>
      <c r="O840">
        <f t="shared" si="2036"/>
        <v>17.970706548000045</v>
      </c>
      <c r="P840">
        <f t="shared" si="2037"/>
        <v>72.029293451999948</v>
      </c>
      <c r="R840">
        <f t="shared" si="2051"/>
        <v>-7.7898567409416017</v>
      </c>
      <c r="T840">
        <f t="shared" si="2042"/>
        <v>-17.948315287973358</v>
      </c>
      <c r="V840">
        <f t="shared" si="2052"/>
        <v>0</v>
      </c>
    </row>
    <row r="841" spans="1:22">
      <c r="A841">
        <f t="shared" si="2038"/>
        <v>0.5</v>
      </c>
      <c r="B841">
        <f t="shared" si="2043"/>
        <v>0.48757467715278152</v>
      </c>
      <c r="C841">
        <f t="shared" si="2044"/>
        <v>0.11077424880973363</v>
      </c>
      <c r="D841">
        <f t="shared" si="2039"/>
        <v>-0.49999999999999989</v>
      </c>
      <c r="E841">
        <f t="shared" si="2045"/>
        <v>0.48757467715278158</v>
      </c>
      <c r="F841">
        <f t="shared" si="2046"/>
        <v>0.11077424880973365</v>
      </c>
      <c r="G841">
        <f t="shared" si="2040"/>
        <v>0.5</v>
      </c>
      <c r="H841">
        <f t="shared" si="2047"/>
        <v>-0.48757467715278152</v>
      </c>
      <c r="I841">
        <f t="shared" si="2048"/>
        <v>-0.11077424880973363</v>
      </c>
      <c r="J841">
        <f t="shared" si="2041"/>
        <v>0.49999999999999989</v>
      </c>
      <c r="K841">
        <f t="shared" si="2049"/>
        <v>0.48757467715278158</v>
      </c>
      <c r="L841">
        <f t="shared" si="2050"/>
        <v>0.11077424880973365</v>
      </c>
      <c r="N841">
        <v>12.8</v>
      </c>
      <c r="O841">
        <f t="shared" ref="O841:O904" si="2053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-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17.931368012987015</v>
      </c>
      <c r="P841">
        <f t="shared" ref="P841:P904" si="2054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72.068631987012978</v>
      </c>
      <c r="R841">
        <f t="shared" si="2051"/>
        <v>-7.7991438035991081</v>
      </c>
      <c r="T841">
        <f t="shared" si="2042"/>
        <v>-17.908976752960328</v>
      </c>
      <c r="V841">
        <f t="shared" si="2052"/>
        <v>0</v>
      </c>
    </row>
    <row r="842" spans="1:22">
      <c r="A842">
        <f t="shared" ref="A842:A905" si="2055">(1/(SQRT(2)))*(COS(RADIANS(45)))</f>
        <v>0.5</v>
      </c>
      <c r="B842">
        <f t="shared" si="2043"/>
        <v>0.48738059709561082</v>
      </c>
      <c r="C842">
        <f t="shared" si="2044"/>
        <v>0.11162505800547567</v>
      </c>
      <c r="D842">
        <f t="shared" ref="D842:D905" si="2056">(-((1/(SQRT(2)))*(SIN(RADIANS(45)))))</f>
        <v>-0.49999999999999989</v>
      </c>
      <c r="E842">
        <f t="shared" si="2045"/>
        <v>0.48738059709561088</v>
      </c>
      <c r="F842">
        <f t="shared" si="2046"/>
        <v>0.11162505800547569</v>
      </c>
      <c r="G842">
        <f t="shared" ref="G842:G905" si="2057">(1/(SQRT(2)))*(COS(RADIANS(-45)))</f>
        <v>0.5</v>
      </c>
      <c r="H842">
        <f t="shared" si="2047"/>
        <v>-0.48738059709561082</v>
      </c>
      <c r="I842">
        <f t="shared" si="2048"/>
        <v>-0.11162505800547567</v>
      </c>
      <c r="J842">
        <f t="shared" ref="J842:J905" si="2058">(-((1/(SQRT(2)))*(SIN(RADIANS(-45)))))</f>
        <v>0.49999999999999989</v>
      </c>
      <c r="K842">
        <f t="shared" si="2049"/>
        <v>0.48738059709561088</v>
      </c>
      <c r="L842">
        <f t="shared" si="2050"/>
        <v>0.11162505800547569</v>
      </c>
      <c r="N842">
        <v>12.9</v>
      </c>
      <c r="O842">
        <f t="shared" si="2053"/>
        <v>17.8919970862732</v>
      </c>
      <c r="P842">
        <f t="shared" si="2054"/>
        <v>72.108002913726807</v>
      </c>
      <c r="R842">
        <f t="shared" si="2051"/>
        <v>-7.8084760720060302</v>
      </c>
      <c r="T842">
        <f t="shared" ref="T842:T905" si="2059">(P842-$V$2516)</f>
        <v>-17.869605826246499</v>
      </c>
      <c r="V842">
        <f t="shared" si="2052"/>
        <v>0</v>
      </c>
    </row>
    <row r="843" spans="1:22">
      <c r="A843">
        <f t="shared" si="2055"/>
        <v>0.5</v>
      </c>
      <c r="B843">
        <f t="shared" si="2043"/>
        <v>0.48718503239261751</v>
      </c>
      <c r="C843">
        <f t="shared" si="2044"/>
        <v>0.11247552717193249</v>
      </c>
      <c r="D843">
        <f t="shared" si="2056"/>
        <v>-0.49999999999999989</v>
      </c>
      <c r="E843">
        <f t="shared" si="2045"/>
        <v>0.48718503239261757</v>
      </c>
      <c r="F843">
        <f t="shared" si="2046"/>
        <v>0.1124755271719325</v>
      </c>
      <c r="G843">
        <f t="shared" si="2057"/>
        <v>0.5</v>
      </c>
      <c r="H843">
        <f t="shared" si="2047"/>
        <v>-0.48718503239261751</v>
      </c>
      <c r="I843">
        <f t="shared" si="2048"/>
        <v>-0.11247552717193249</v>
      </c>
      <c r="J843">
        <f t="shared" si="2058"/>
        <v>0.49999999999999989</v>
      </c>
      <c r="K843">
        <f t="shared" si="2049"/>
        <v>0.48718503239261757</v>
      </c>
      <c r="L843">
        <f t="shared" si="2050"/>
        <v>0.1124755271719325</v>
      </c>
      <c r="N843">
        <v>13</v>
      </c>
      <c r="O843">
        <f t="shared" si="2053"/>
        <v>17.852593627906604</v>
      </c>
      <c r="P843">
        <f t="shared" si="2054"/>
        <v>72.147406372093386</v>
      </c>
      <c r="R843">
        <f t="shared" si="2051"/>
        <v>-7.8178537577080505</v>
      </c>
      <c r="T843">
        <f t="shared" si="2059"/>
        <v>-17.83020236787992</v>
      </c>
      <c r="V843">
        <f t="shared" si="2052"/>
        <v>0</v>
      </c>
    </row>
    <row r="844" spans="1:22">
      <c r="A844">
        <f t="shared" si="2055"/>
        <v>0.5</v>
      </c>
      <c r="B844">
        <f t="shared" ref="B844:B907" si="2060">((1/(SQRT(2)))*(COS(RADIANS(N844))))*(SIN(RADIANS(45)))</f>
        <v>0.48698798363952578</v>
      </c>
      <c r="C844">
        <f t="shared" ref="C844:C907" si="2061">((1/(SQRT(2)))*(SIN(RADIANS(N844))))*(SIN(RADIANS(45)))</f>
        <v>0.1133256537184275</v>
      </c>
      <c r="D844">
        <f t="shared" si="2056"/>
        <v>-0.49999999999999989</v>
      </c>
      <c r="E844">
        <f t="shared" ref="E844:E907" si="2062">((1/(SQRT(2)))*(COS(RADIANS(N844))))*(COS(RADIANS(45)))</f>
        <v>0.48698798363952583</v>
      </c>
      <c r="F844">
        <f t="shared" ref="F844:F907" si="2063">(((1/(SQRT(2)))*(SIN(RADIANS(N844))))*(COS(RADIANS(45))))</f>
        <v>0.11332565371842751</v>
      </c>
      <c r="G844">
        <f t="shared" si="2057"/>
        <v>0.5</v>
      </c>
      <c r="H844">
        <f t="shared" ref="H844:H907" si="2064">((1/(SQRT(2)))*(COS(RADIANS(N844))))*(SIN(RADIANS(-45)))</f>
        <v>-0.48698798363952578</v>
      </c>
      <c r="I844">
        <f t="shared" ref="I844:I907" si="2065">((1/(SQRT(2)))*(SIN(RADIANS(N844))))*(SIN(RADIANS(-45)))</f>
        <v>-0.1133256537184275</v>
      </c>
      <c r="J844">
        <f t="shared" si="2058"/>
        <v>0.49999999999999989</v>
      </c>
      <c r="K844">
        <f t="shared" ref="K844:K907" si="2066">((1/(SQRT(2)))*(COS(RADIANS(N844))))*(COS(RADIANS(-45)))</f>
        <v>0.48698798363952583</v>
      </c>
      <c r="L844">
        <f t="shared" ref="L844:L907" si="2067">(((1/(SQRT(2)))*(SIN(RADIANS(N844))))*(COS(RADIANS(-45))))</f>
        <v>0.11332565371842751</v>
      </c>
      <c r="N844">
        <v>13.1</v>
      </c>
      <c r="O844">
        <f t="shared" si="2053"/>
        <v>17.813157496699773</v>
      </c>
      <c r="P844">
        <f t="shared" si="2054"/>
        <v>72.186842503300227</v>
      </c>
      <c r="R844">
        <f t="shared" ref="R844:R907" si="2068">P844-P1024</f>
        <v>-7.8272770717456694</v>
      </c>
      <c r="T844">
        <f t="shared" si="2059"/>
        <v>-17.790766236673079</v>
      </c>
      <c r="V844">
        <f t="shared" ref="V844:V907" si="2069">IF(T844=0,N844,0)</f>
        <v>0</v>
      </c>
    </row>
    <row r="845" spans="1:22">
      <c r="A845">
        <f t="shared" si="2055"/>
        <v>0.5</v>
      </c>
      <c r="B845">
        <f t="shared" si="2060"/>
        <v>0.48678945143658009</v>
      </c>
      <c r="C845">
        <f t="shared" si="2061"/>
        <v>0.11417543505532783</v>
      </c>
      <c r="D845">
        <f t="shared" si="2056"/>
        <v>-0.49999999999999989</v>
      </c>
      <c r="E845">
        <f t="shared" si="2062"/>
        <v>0.48678945143658015</v>
      </c>
      <c r="F845">
        <f t="shared" si="2063"/>
        <v>0.11417543505532785</v>
      </c>
      <c r="G845">
        <f t="shared" si="2057"/>
        <v>0.5</v>
      </c>
      <c r="H845">
        <f t="shared" si="2064"/>
        <v>-0.48678945143658009</v>
      </c>
      <c r="I845">
        <f t="shared" si="2065"/>
        <v>-0.11417543505532783</v>
      </c>
      <c r="J845">
        <f t="shared" si="2058"/>
        <v>0.49999999999999989</v>
      </c>
      <c r="K845">
        <f t="shared" si="2066"/>
        <v>0.48678945143658015</v>
      </c>
      <c r="L845">
        <f t="shared" si="2067"/>
        <v>0.11417543505532785</v>
      </c>
      <c r="N845">
        <v>13.2</v>
      </c>
      <c r="O845">
        <f t="shared" si="2053"/>
        <v>17.773688550228506</v>
      </c>
      <c r="P845">
        <f t="shared" si="2054"/>
        <v>72.226311449771487</v>
      </c>
      <c r="R845">
        <f t="shared" si="2068"/>
        <v>-7.8367462246403647</v>
      </c>
      <c r="T845">
        <f t="shared" si="2059"/>
        <v>-17.751297290201819</v>
      </c>
      <c r="V845">
        <f t="shared" si="2069"/>
        <v>0</v>
      </c>
    </row>
    <row r="846" spans="1:22">
      <c r="A846">
        <f t="shared" si="2055"/>
        <v>0.5</v>
      </c>
      <c r="B846">
        <f t="shared" si="2060"/>
        <v>0.48658943638854402</v>
      </c>
      <c r="C846">
        <f t="shared" si="2061"/>
        <v>0.11502486859405218</v>
      </c>
      <c r="D846">
        <f t="shared" si="2056"/>
        <v>-0.49999999999999989</v>
      </c>
      <c r="E846">
        <f t="shared" si="2062"/>
        <v>0.48658943638854407</v>
      </c>
      <c r="F846">
        <f t="shared" si="2063"/>
        <v>0.11502486859405221</v>
      </c>
      <c r="G846">
        <f t="shared" si="2057"/>
        <v>0.5</v>
      </c>
      <c r="H846">
        <f t="shared" si="2064"/>
        <v>-0.48658943638854402</v>
      </c>
      <c r="I846">
        <f t="shared" si="2065"/>
        <v>-0.11502486859405218</v>
      </c>
      <c r="J846">
        <f t="shared" si="2058"/>
        <v>0.49999999999999989</v>
      </c>
      <c r="K846">
        <f t="shared" si="2066"/>
        <v>0.48658943638854407</v>
      </c>
      <c r="L846">
        <f t="shared" si="2067"/>
        <v>0.11502486859405221</v>
      </c>
      <c r="N846">
        <v>13.3</v>
      </c>
      <c r="O846">
        <f t="shared" si="2053"/>
        <v>17.734186644830398</v>
      </c>
      <c r="P846">
        <f t="shared" si="2054"/>
        <v>72.265813355169598</v>
      </c>
      <c r="R846">
        <f t="shared" si="2068"/>
        <v>-7.8462614263802237</v>
      </c>
      <c r="T846">
        <f t="shared" si="2059"/>
        <v>-17.711795384803708</v>
      </c>
      <c r="V846">
        <f t="shared" si="2069"/>
        <v>0</v>
      </c>
    </row>
    <row r="847" spans="1:22">
      <c r="A847">
        <f t="shared" si="2055"/>
        <v>0.5</v>
      </c>
      <c r="B847">
        <f t="shared" si="2060"/>
        <v>0.48638793910469819</v>
      </c>
      <c r="C847">
        <f t="shared" si="2061"/>
        <v>0.11587395174707865</v>
      </c>
      <c r="D847">
        <f t="shared" si="2056"/>
        <v>-0.49999999999999989</v>
      </c>
      <c r="E847">
        <f t="shared" si="2062"/>
        <v>0.4863879391046983</v>
      </c>
      <c r="F847">
        <f t="shared" si="2063"/>
        <v>0.11587395174707867</v>
      </c>
      <c r="G847">
        <f t="shared" si="2057"/>
        <v>0.5</v>
      </c>
      <c r="H847">
        <f t="shared" si="2064"/>
        <v>-0.48638793910469819</v>
      </c>
      <c r="I847">
        <f t="shared" si="2065"/>
        <v>-0.11587395174707865</v>
      </c>
      <c r="J847">
        <f t="shared" si="2058"/>
        <v>0.49999999999999989</v>
      </c>
      <c r="K847">
        <f t="shared" si="2066"/>
        <v>0.4863879391046983</v>
      </c>
      <c r="L847">
        <f t="shared" si="2067"/>
        <v>0.11587395174707867</v>
      </c>
      <c r="N847">
        <v>13.4</v>
      </c>
      <c r="O847">
        <f t="shared" si="2053"/>
        <v>17.694651635603606</v>
      </c>
      <c r="P847">
        <f t="shared" si="2054"/>
        <v>72.305348364396394</v>
      </c>
      <c r="R847">
        <f t="shared" si="2068"/>
        <v>-7.855822886405619</v>
      </c>
      <c r="T847">
        <f t="shared" si="2059"/>
        <v>-17.672260375576911</v>
      </c>
      <c r="V847">
        <f t="shared" si="2069"/>
        <v>0</v>
      </c>
    </row>
    <row r="848" spans="1:22">
      <c r="A848">
        <f t="shared" si="2055"/>
        <v>0.5</v>
      </c>
      <c r="B848">
        <f t="shared" si="2060"/>
        <v>0.48618496019883822</v>
      </c>
      <c r="C848">
        <f t="shared" si="2061"/>
        <v>0.11672268192795268</v>
      </c>
      <c r="D848">
        <f t="shared" si="2056"/>
        <v>-0.49999999999999989</v>
      </c>
      <c r="E848">
        <f t="shared" si="2062"/>
        <v>0.48618496019883828</v>
      </c>
      <c r="F848">
        <f t="shared" si="2063"/>
        <v>0.1167226819279527</v>
      </c>
      <c r="G848">
        <f t="shared" si="2057"/>
        <v>0.5</v>
      </c>
      <c r="H848">
        <f t="shared" si="2064"/>
        <v>-0.48618496019883822</v>
      </c>
      <c r="I848">
        <f t="shared" si="2065"/>
        <v>-0.11672268192795268</v>
      </c>
      <c r="J848">
        <f t="shared" si="2058"/>
        <v>0.49999999999999989</v>
      </c>
      <c r="K848">
        <f t="shared" si="2066"/>
        <v>0.48618496019883828</v>
      </c>
      <c r="L848">
        <f t="shared" si="2067"/>
        <v>0.1167226819279527</v>
      </c>
      <c r="N848">
        <v>13.5</v>
      </c>
      <c r="O848">
        <f t="shared" si="2053"/>
        <v>17.655083376405432</v>
      </c>
      <c r="P848">
        <f t="shared" si="2054"/>
        <v>72.344916623594571</v>
      </c>
      <c r="R848">
        <f t="shared" si="2068"/>
        <v>-7.8654308135944433</v>
      </c>
      <c r="T848">
        <f t="shared" si="2059"/>
        <v>-17.632692116378735</v>
      </c>
      <c r="V848">
        <f t="shared" si="2069"/>
        <v>0</v>
      </c>
    </row>
    <row r="849" spans="1:22">
      <c r="A849">
        <f t="shared" si="2055"/>
        <v>0.5</v>
      </c>
      <c r="B849">
        <f t="shared" si="2060"/>
        <v>0.48598050028927303</v>
      </c>
      <c r="C849">
        <f t="shared" si="2061"/>
        <v>0.11757105655129498</v>
      </c>
      <c r="D849">
        <f t="shared" si="2056"/>
        <v>-0.49999999999999989</v>
      </c>
      <c r="E849">
        <f t="shared" si="2062"/>
        <v>0.48598050028927314</v>
      </c>
      <c r="F849">
        <f t="shared" si="2063"/>
        <v>0.11757105655129499</v>
      </c>
      <c r="G849">
        <f t="shared" si="2057"/>
        <v>0.5</v>
      </c>
      <c r="H849">
        <f t="shared" si="2064"/>
        <v>-0.48598050028927303</v>
      </c>
      <c r="I849">
        <f t="shared" si="2065"/>
        <v>-0.11757105655129498</v>
      </c>
      <c r="J849">
        <f t="shared" si="2058"/>
        <v>0.49999999999999989</v>
      </c>
      <c r="K849">
        <f t="shared" si="2066"/>
        <v>0.48598050028927314</v>
      </c>
      <c r="L849">
        <f t="shared" si="2067"/>
        <v>0.11757105655129499</v>
      </c>
      <c r="N849">
        <v>13.6</v>
      </c>
      <c r="O849">
        <f t="shared" si="2053"/>
        <v>17.615481719851019</v>
      </c>
      <c r="P849">
        <f t="shared" si="2054"/>
        <v>72.384518280148981</v>
      </c>
      <c r="R849">
        <f t="shared" si="2068"/>
        <v>-7.8750854162472592</v>
      </c>
      <c r="T849">
        <f t="shared" si="2059"/>
        <v>-17.593090459824325</v>
      </c>
      <c r="V849">
        <f t="shared" si="2069"/>
        <v>0</v>
      </c>
    </row>
    <row r="850" spans="1:22">
      <c r="A850">
        <f t="shared" si="2055"/>
        <v>0.5</v>
      </c>
      <c r="B850">
        <f t="shared" si="2060"/>
        <v>0.48577455999882296</v>
      </c>
      <c r="C850">
        <f t="shared" si="2061"/>
        <v>0.11841907303280932</v>
      </c>
      <c r="D850">
        <f t="shared" si="2056"/>
        <v>-0.49999999999999989</v>
      </c>
      <c r="E850">
        <f t="shared" si="2062"/>
        <v>0.48577455999882307</v>
      </c>
      <c r="F850">
        <f t="shared" si="2063"/>
        <v>0.11841907303280934</v>
      </c>
      <c r="G850">
        <f t="shared" si="2057"/>
        <v>0.5</v>
      </c>
      <c r="H850">
        <f t="shared" si="2064"/>
        <v>-0.48577455999882296</v>
      </c>
      <c r="I850">
        <f t="shared" si="2065"/>
        <v>-0.11841907303280932</v>
      </c>
      <c r="J850">
        <f t="shared" si="2058"/>
        <v>0.49999999999999989</v>
      </c>
      <c r="K850">
        <f t="shared" si="2066"/>
        <v>0.48577455999882307</v>
      </c>
      <c r="L850">
        <f t="shared" si="2067"/>
        <v>0.11841907303280934</v>
      </c>
      <c r="N850">
        <v>13.7</v>
      </c>
      <c r="O850">
        <f t="shared" si="2053"/>
        <v>17.575846517312073</v>
      </c>
      <c r="P850">
        <f t="shared" si="2054"/>
        <v>72.424153482687927</v>
      </c>
      <c r="R850">
        <f t="shared" si="2068"/>
        <v>-7.8847869020724204</v>
      </c>
      <c r="T850">
        <f t="shared" si="2059"/>
        <v>-17.553455257285378</v>
      </c>
      <c r="V850">
        <f t="shared" si="2069"/>
        <v>0</v>
      </c>
    </row>
    <row r="851" spans="1:22">
      <c r="A851">
        <f t="shared" si="2055"/>
        <v>0.5</v>
      </c>
      <c r="B851">
        <f t="shared" si="2060"/>
        <v>0.48556713995481798</v>
      </c>
      <c r="C851">
        <f t="shared" si="2061"/>
        <v>0.11926672878929041</v>
      </c>
      <c r="D851">
        <f t="shared" si="2056"/>
        <v>-0.49999999999999989</v>
      </c>
      <c r="E851">
        <f t="shared" si="2062"/>
        <v>0.48556713995481804</v>
      </c>
      <c r="F851">
        <f t="shared" si="2063"/>
        <v>0.11926672878929043</v>
      </c>
      <c r="G851">
        <f t="shared" si="2057"/>
        <v>0.5</v>
      </c>
      <c r="H851">
        <f t="shared" si="2064"/>
        <v>-0.48556713995481798</v>
      </c>
      <c r="I851">
        <f t="shared" si="2065"/>
        <v>-0.11926672878929041</v>
      </c>
      <c r="J851">
        <f t="shared" si="2058"/>
        <v>0.49999999999999989</v>
      </c>
      <c r="K851">
        <f t="shared" si="2066"/>
        <v>0.48556713995481804</v>
      </c>
      <c r="L851">
        <f t="shared" si="2067"/>
        <v>0.11926672878929043</v>
      </c>
      <c r="N851">
        <v>13.8</v>
      </c>
      <c r="O851">
        <f t="shared" si="2053"/>
        <v>17.536177618915577</v>
      </c>
      <c r="P851">
        <f t="shared" si="2054"/>
        <v>72.463822381084412</v>
      </c>
      <c r="R851">
        <f t="shared" si="2068"/>
        <v>-7.8945354781705817</v>
      </c>
      <c r="T851">
        <f t="shared" si="2059"/>
        <v>-17.513786358888893</v>
      </c>
      <c r="V851">
        <f t="shared" si="2069"/>
        <v>0</v>
      </c>
    </row>
    <row r="852" spans="1:22">
      <c r="A852">
        <f t="shared" si="2055"/>
        <v>0.5</v>
      </c>
      <c r="B852">
        <f t="shared" si="2060"/>
        <v>0.48535824078909534</v>
      </c>
      <c r="C852">
        <f t="shared" si="2061"/>
        <v>0.12011402123863184</v>
      </c>
      <c r="D852">
        <f t="shared" si="2056"/>
        <v>-0.49999999999999989</v>
      </c>
      <c r="E852">
        <f t="shared" si="2062"/>
        <v>0.4853582407890954</v>
      </c>
      <c r="F852">
        <f t="shared" si="2063"/>
        <v>0.12011402123863187</v>
      </c>
      <c r="G852">
        <f t="shared" si="2057"/>
        <v>0.5</v>
      </c>
      <c r="H852">
        <f t="shared" si="2064"/>
        <v>-0.48535824078909534</v>
      </c>
      <c r="I852">
        <f t="shared" si="2065"/>
        <v>-0.12011402123863184</v>
      </c>
      <c r="J852">
        <f t="shared" si="2058"/>
        <v>0.49999999999999989</v>
      </c>
      <c r="K852">
        <f t="shared" si="2066"/>
        <v>0.4853582407890954</v>
      </c>
      <c r="L852">
        <f t="shared" si="2067"/>
        <v>0.12011402123863187</v>
      </c>
      <c r="N852">
        <v>13.9</v>
      </c>
      <c r="O852">
        <f t="shared" si="2053"/>
        <v>17.49647487354251</v>
      </c>
      <c r="P852">
        <f t="shared" si="2054"/>
        <v>72.50352512645749</v>
      </c>
      <c r="R852">
        <f t="shared" si="2068"/>
        <v>-7.9043313510194508</v>
      </c>
      <c r="T852">
        <f t="shared" si="2059"/>
        <v>-17.474083613515816</v>
      </c>
      <c r="V852">
        <f t="shared" si="2069"/>
        <v>0</v>
      </c>
    </row>
    <row r="853" spans="1:22">
      <c r="A853">
        <f t="shared" si="2055"/>
        <v>0.5</v>
      </c>
      <c r="B853">
        <f t="shared" si="2060"/>
        <v>0.48514786313799813</v>
      </c>
      <c r="C853">
        <f t="shared" si="2061"/>
        <v>0.12096094779983385</v>
      </c>
      <c r="D853">
        <f t="shared" si="2056"/>
        <v>-0.49999999999999989</v>
      </c>
      <c r="E853">
        <f t="shared" si="2062"/>
        <v>0.48514786313799824</v>
      </c>
      <c r="F853">
        <f t="shared" si="2063"/>
        <v>0.12096094779983387</v>
      </c>
      <c r="G853">
        <f t="shared" si="2057"/>
        <v>0.5</v>
      </c>
      <c r="H853">
        <f t="shared" si="2064"/>
        <v>-0.48514786313799813</v>
      </c>
      <c r="I853">
        <f t="shared" si="2065"/>
        <v>-0.12096094779983385</v>
      </c>
      <c r="J853">
        <f t="shared" si="2058"/>
        <v>0.49999999999999989</v>
      </c>
      <c r="K853">
        <f t="shared" si="2066"/>
        <v>0.48514786313799824</v>
      </c>
      <c r="L853">
        <f t="shared" si="2067"/>
        <v>0.12096094779983387</v>
      </c>
      <c r="N853">
        <v>14</v>
      </c>
      <c r="O853">
        <f t="shared" si="2053"/>
        <v>17.456738128826576</v>
      </c>
      <c r="P853">
        <f t="shared" si="2054"/>
        <v>72.543261871173428</v>
      </c>
      <c r="R853">
        <f t="shared" si="2068"/>
        <v>-7.914174726457901</v>
      </c>
      <c r="T853">
        <f t="shared" si="2059"/>
        <v>-17.434346868799878</v>
      </c>
      <c r="V853">
        <f t="shared" si="2069"/>
        <v>0</v>
      </c>
    </row>
    <row r="854" spans="1:22">
      <c r="A854">
        <f t="shared" si="2055"/>
        <v>0.5</v>
      </c>
      <c r="B854">
        <f t="shared" si="2060"/>
        <v>0.48493600764237327</v>
      </c>
      <c r="C854">
        <f t="shared" si="2061"/>
        <v>0.12180750589301123</v>
      </c>
      <c r="D854">
        <f t="shared" si="2056"/>
        <v>-0.49999999999999989</v>
      </c>
      <c r="E854">
        <f t="shared" si="2062"/>
        <v>0.48493600764237332</v>
      </c>
      <c r="F854">
        <f t="shared" si="2063"/>
        <v>0.12180750589301124</v>
      </c>
      <c r="G854">
        <f t="shared" si="2057"/>
        <v>0.5</v>
      </c>
      <c r="H854">
        <f t="shared" si="2064"/>
        <v>-0.48493600764237327</v>
      </c>
      <c r="I854">
        <f t="shared" si="2065"/>
        <v>-0.12180750589301123</v>
      </c>
      <c r="J854">
        <f t="shared" si="2058"/>
        <v>0.49999999999999989</v>
      </c>
      <c r="K854">
        <f t="shared" si="2066"/>
        <v>0.48493600764237332</v>
      </c>
      <c r="L854">
        <f t="shared" si="2067"/>
        <v>0.12180750589301124</v>
      </c>
      <c r="N854">
        <v>14.1</v>
      </c>
      <c r="O854">
        <f t="shared" si="2053"/>
        <v>17.416967231152999</v>
      </c>
      <c r="P854">
        <f t="shared" si="2054"/>
        <v>72.583032768847005</v>
      </c>
      <c r="R854">
        <f t="shared" si="2068"/>
        <v>-7.9240658096702248</v>
      </c>
      <c r="T854">
        <f t="shared" si="2059"/>
        <v>-17.394575971126301</v>
      </c>
      <c r="V854">
        <f t="shared" si="2069"/>
        <v>0</v>
      </c>
    </row>
    <row r="855" spans="1:22">
      <c r="A855">
        <f t="shared" si="2055"/>
        <v>0.5</v>
      </c>
      <c r="B855">
        <f t="shared" si="2060"/>
        <v>0.48472267494756932</v>
      </c>
      <c r="C855">
        <f t="shared" si="2061"/>
        <v>0.12265369293940125</v>
      </c>
      <c r="D855">
        <f t="shared" si="2056"/>
        <v>-0.49999999999999989</v>
      </c>
      <c r="E855">
        <f t="shared" si="2062"/>
        <v>0.48472267494756938</v>
      </c>
      <c r="F855">
        <f t="shared" si="2063"/>
        <v>0.12265369293940126</v>
      </c>
      <c r="G855">
        <f t="shared" si="2057"/>
        <v>0.5</v>
      </c>
      <c r="H855">
        <f t="shared" si="2064"/>
        <v>-0.48472267494756932</v>
      </c>
      <c r="I855">
        <f t="shared" si="2065"/>
        <v>-0.12265369293940125</v>
      </c>
      <c r="J855">
        <f t="shared" si="2058"/>
        <v>0.49999999999999989</v>
      </c>
      <c r="K855">
        <f t="shared" si="2066"/>
        <v>0.48472267494756938</v>
      </c>
      <c r="L855">
        <f t="shared" si="2067"/>
        <v>0.12265369293940126</v>
      </c>
      <c r="N855">
        <v>14.2</v>
      </c>
      <c r="O855">
        <f t="shared" si="2053"/>
        <v>17.377162025657263</v>
      </c>
      <c r="P855">
        <f t="shared" si="2054"/>
        <v>72.62283797434273</v>
      </c>
      <c r="R855">
        <f t="shared" si="2068"/>
        <v>-7.9340048051699767</v>
      </c>
      <c r="T855">
        <f t="shared" si="2059"/>
        <v>-17.354770765630576</v>
      </c>
      <c r="V855">
        <f t="shared" si="2069"/>
        <v>0</v>
      </c>
    </row>
    <row r="856" spans="1:22">
      <c r="A856">
        <f t="shared" si="2055"/>
        <v>0.5</v>
      </c>
      <c r="B856">
        <f t="shared" si="2060"/>
        <v>0.48450786570343463</v>
      </c>
      <c r="C856">
        <f t="shared" si="2061"/>
        <v>0.12349950636137144</v>
      </c>
      <c r="D856">
        <f t="shared" si="2056"/>
        <v>-0.49999999999999989</v>
      </c>
      <c r="E856">
        <f t="shared" si="2062"/>
        <v>0.48450786570343468</v>
      </c>
      <c r="F856">
        <f t="shared" si="2063"/>
        <v>0.12349950636137146</v>
      </c>
      <c r="G856">
        <f t="shared" si="2057"/>
        <v>0.5</v>
      </c>
      <c r="H856">
        <f t="shared" si="2064"/>
        <v>-0.48450786570343463</v>
      </c>
      <c r="I856">
        <f t="shared" si="2065"/>
        <v>-0.12349950636137144</v>
      </c>
      <c r="J856">
        <f t="shared" si="2058"/>
        <v>0.49999999999999989</v>
      </c>
      <c r="K856">
        <f t="shared" si="2066"/>
        <v>0.48450786570343468</v>
      </c>
      <c r="L856">
        <f t="shared" si="2067"/>
        <v>0.12349950636137146</v>
      </c>
      <c r="N856">
        <v>14.3</v>
      </c>
      <c r="O856">
        <f t="shared" si="2053"/>
        <v>17.337322356223957</v>
      </c>
      <c r="P856">
        <f t="shared" si="2054"/>
        <v>72.66267764377605</v>
      </c>
      <c r="R856">
        <f t="shared" si="2068"/>
        <v>-7.943991916783645</v>
      </c>
      <c r="T856">
        <f t="shared" si="2059"/>
        <v>-17.314931096197256</v>
      </c>
      <c r="V856">
        <f t="shared" si="2069"/>
        <v>0</v>
      </c>
    </row>
    <row r="857" spans="1:22">
      <c r="A857">
        <f t="shared" si="2055"/>
        <v>0.5</v>
      </c>
      <c r="B857">
        <f t="shared" si="2060"/>
        <v>0.48429158056431543</v>
      </c>
      <c r="C857">
        <f t="shared" si="2061"/>
        <v>0.12434494358242738</v>
      </c>
      <c r="D857">
        <f t="shared" si="2056"/>
        <v>-0.49999999999999989</v>
      </c>
      <c r="E857">
        <f t="shared" si="2062"/>
        <v>0.48429158056431554</v>
      </c>
      <c r="F857">
        <f t="shared" si="2063"/>
        <v>0.1243449435824274</v>
      </c>
      <c r="G857">
        <f t="shared" si="2057"/>
        <v>0.5</v>
      </c>
      <c r="H857">
        <f t="shared" si="2064"/>
        <v>-0.48429158056431543</v>
      </c>
      <c r="I857">
        <f t="shared" si="2065"/>
        <v>-0.12434494358242738</v>
      </c>
      <c r="J857">
        <f t="shared" si="2058"/>
        <v>0.49999999999999989</v>
      </c>
      <c r="K857">
        <f t="shared" si="2066"/>
        <v>0.48429158056431554</v>
      </c>
      <c r="L857">
        <f t="shared" si="2067"/>
        <v>0.1243449435824274</v>
      </c>
      <c r="N857">
        <v>14.4</v>
      </c>
      <c r="O857">
        <f t="shared" si="2053"/>
        <v>17.297448065485497</v>
      </c>
      <c r="P857">
        <f t="shared" si="2054"/>
        <v>72.702551934514503</v>
      </c>
      <c r="R857">
        <f t="shared" si="2068"/>
        <v>-7.9540273476340673</v>
      </c>
      <c r="T857">
        <f t="shared" si="2059"/>
        <v>-17.275056805458803</v>
      </c>
      <c r="V857">
        <f t="shared" si="2069"/>
        <v>0</v>
      </c>
    </row>
    <row r="858" spans="1:22">
      <c r="A858">
        <f t="shared" si="2055"/>
        <v>0.5</v>
      </c>
      <c r="B858">
        <f t="shared" si="2060"/>
        <v>0.48407382018905382</v>
      </c>
      <c r="C858">
        <f t="shared" si="2061"/>
        <v>0.12519000202722069</v>
      </c>
      <c r="D858">
        <f t="shared" si="2056"/>
        <v>-0.49999999999999989</v>
      </c>
      <c r="E858">
        <f t="shared" si="2062"/>
        <v>0.48407382018905387</v>
      </c>
      <c r="F858">
        <f t="shared" si="2063"/>
        <v>0.12519000202722072</v>
      </c>
      <c r="G858">
        <f t="shared" si="2057"/>
        <v>0.5</v>
      </c>
      <c r="H858">
        <f t="shared" si="2064"/>
        <v>-0.48407382018905382</v>
      </c>
      <c r="I858">
        <f t="shared" si="2065"/>
        <v>-0.12519000202722069</v>
      </c>
      <c r="J858">
        <f t="shared" si="2058"/>
        <v>0.49999999999999989</v>
      </c>
      <c r="K858">
        <f t="shared" si="2066"/>
        <v>0.48407382018905387</v>
      </c>
      <c r="L858">
        <f t="shared" si="2067"/>
        <v>0.12519000202722072</v>
      </c>
      <c r="N858">
        <v>14.5</v>
      </c>
      <c r="O858">
        <f t="shared" si="2053"/>
        <v>17.257538994821065</v>
      </c>
      <c r="P858">
        <f t="shared" si="2054"/>
        <v>72.742461005178924</v>
      </c>
      <c r="R858">
        <f t="shared" si="2068"/>
        <v>-7.9641113001237187</v>
      </c>
      <c r="T858">
        <f t="shared" si="2059"/>
        <v>-17.235147734794381</v>
      </c>
      <c r="V858">
        <f t="shared" si="2069"/>
        <v>0</v>
      </c>
    </row>
    <row r="859" spans="1:22">
      <c r="A859">
        <f t="shared" si="2055"/>
        <v>0.5</v>
      </c>
      <c r="B859">
        <f t="shared" si="2060"/>
        <v>0.48385458524098551</v>
      </c>
      <c r="C859">
        <f t="shared" si="2061"/>
        <v>0.1260346791215568</v>
      </c>
      <c r="D859">
        <f t="shared" si="2056"/>
        <v>-0.49999999999999989</v>
      </c>
      <c r="E859">
        <f t="shared" si="2062"/>
        <v>0.48385458524098557</v>
      </c>
      <c r="F859">
        <f t="shared" si="2063"/>
        <v>0.12603467912155683</v>
      </c>
      <c r="G859">
        <f t="shared" si="2057"/>
        <v>0.5</v>
      </c>
      <c r="H859">
        <f t="shared" si="2064"/>
        <v>-0.48385458524098551</v>
      </c>
      <c r="I859">
        <f t="shared" si="2065"/>
        <v>-0.1260346791215568</v>
      </c>
      <c r="J859">
        <f t="shared" si="2058"/>
        <v>0.49999999999999989</v>
      </c>
      <c r="K859">
        <f t="shared" si="2066"/>
        <v>0.48385458524098557</v>
      </c>
      <c r="L859">
        <f t="shared" si="2067"/>
        <v>0.12603467912155683</v>
      </c>
      <c r="N859">
        <v>14.6</v>
      </c>
      <c r="O859">
        <f t="shared" si="2053"/>
        <v>17.217594984355348</v>
      </c>
      <c r="P859">
        <f t="shared" si="2054"/>
        <v>72.782405015644642</v>
      </c>
      <c r="R859">
        <f t="shared" si="2068"/>
        <v>-7.9742439759176165</v>
      </c>
      <c r="T859">
        <f t="shared" si="2059"/>
        <v>-17.195203724328664</v>
      </c>
      <c r="V859">
        <f t="shared" si="2069"/>
        <v>0</v>
      </c>
    </row>
    <row r="860" spans="1:22">
      <c r="A860">
        <f t="shared" si="2055"/>
        <v>0.5</v>
      </c>
      <c r="B860">
        <f t="shared" si="2060"/>
        <v>0.48363387638793831</v>
      </c>
      <c r="C860">
        <f t="shared" si="2061"/>
        <v>0.12687897229240278</v>
      </c>
      <c r="D860">
        <f t="shared" si="2056"/>
        <v>-0.49999999999999989</v>
      </c>
      <c r="E860">
        <f t="shared" si="2062"/>
        <v>0.48363387638793837</v>
      </c>
      <c r="F860">
        <f t="shared" si="2063"/>
        <v>0.1268789722924028</v>
      </c>
      <c r="G860">
        <f t="shared" si="2057"/>
        <v>0.5</v>
      </c>
      <c r="H860">
        <f t="shared" si="2064"/>
        <v>-0.48363387638793831</v>
      </c>
      <c r="I860">
        <f t="shared" si="2065"/>
        <v>-0.12687897229240278</v>
      </c>
      <c r="J860">
        <f t="shared" si="2058"/>
        <v>0.49999999999999989</v>
      </c>
      <c r="K860">
        <f t="shared" si="2066"/>
        <v>0.48363387638793837</v>
      </c>
      <c r="L860">
        <f t="shared" si="2067"/>
        <v>0.1268789722924028</v>
      </c>
      <c r="N860">
        <v>14.7</v>
      </c>
      <c r="O860">
        <f t="shared" si="2053"/>
        <v>17.177615872957485</v>
      </c>
      <c r="P860">
        <f t="shared" si="2054"/>
        <v>72.822384127042511</v>
      </c>
      <c r="R860">
        <f t="shared" si="2068"/>
        <v>-7.9844255759262666</v>
      </c>
      <c r="T860">
        <f t="shared" si="2059"/>
        <v>-17.155224612930795</v>
      </c>
      <c r="V860">
        <f t="shared" si="2069"/>
        <v>0</v>
      </c>
    </row>
    <row r="861" spans="1:22">
      <c r="A861">
        <f t="shared" si="2055"/>
        <v>0.5</v>
      </c>
      <c r="B861">
        <f t="shared" si="2060"/>
        <v>0.48341169430222958</v>
      </c>
      <c r="C861">
        <f t="shared" si="2061"/>
        <v>0.12772287896789525</v>
      </c>
      <c r="D861">
        <f t="shared" si="2056"/>
        <v>-0.49999999999999989</v>
      </c>
      <c r="E861">
        <f t="shared" si="2062"/>
        <v>0.48341169430222963</v>
      </c>
      <c r="F861">
        <f t="shared" si="2063"/>
        <v>0.12772287896789528</v>
      </c>
      <c r="G861">
        <f t="shared" si="2057"/>
        <v>0.5</v>
      </c>
      <c r="H861">
        <f t="shared" si="2064"/>
        <v>-0.48341169430222958</v>
      </c>
      <c r="I861">
        <f t="shared" si="2065"/>
        <v>-0.12772287896789525</v>
      </c>
      <c r="J861">
        <f t="shared" si="2058"/>
        <v>0.49999999999999989</v>
      </c>
      <c r="K861">
        <f t="shared" si="2066"/>
        <v>0.48341169430222963</v>
      </c>
      <c r="L861">
        <f t="shared" si="2067"/>
        <v>0.12772287896789528</v>
      </c>
      <c r="N861">
        <v>14.8</v>
      </c>
      <c r="O861">
        <f t="shared" si="2053"/>
        <v>17.137601498239874</v>
      </c>
      <c r="P861">
        <f t="shared" si="2054"/>
        <v>72.862398501760126</v>
      </c>
      <c r="R861">
        <f t="shared" si="2068"/>
        <v>-7.9946563002879714</v>
      </c>
      <c r="T861">
        <f t="shared" si="2059"/>
        <v>-17.11521023821318</v>
      </c>
      <c r="V861">
        <f t="shared" si="2069"/>
        <v>0</v>
      </c>
    </row>
    <row r="862" spans="1:22">
      <c r="A862">
        <f t="shared" si="2055"/>
        <v>0.5</v>
      </c>
      <c r="B862">
        <f t="shared" si="2060"/>
        <v>0.48318803966066454</v>
      </c>
      <c r="C862">
        <f t="shared" si="2061"/>
        <v>0.12856639657734811</v>
      </c>
      <c r="D862">
        <f t="shared" si="2056"/>
        <v>-0.49999999999999989</v>
      </c>
      <c r="E862">
        <f t="shared" si="2062"/>
        <v>0.48318803966066459</v>
      </c>
      <c r="F862">
        <f t="shared" si="2063"/>
        <v>0.12856639657734811</v>
      </c>
      <c r="G862">
        <f t="shared" si="2057"/>
        <v>0.5</v>
      </c>
      <c r="H862">
        <f t="shared" si="2064"/>
        <v>-0.48318803966066454</v>
      </c>
      <c r="I862">
        <f t="shared" si="2065"/>
        <v>-0.12856639657734811</v>
      </c>
      <c r="J862">
        <f t="shared" si="2058"/>
        <v>0.49999999999999989</v>
      </c>
      <c r="K862">
        <f t="shared" si="2066"/>
        <v>0.48318803966066459</v>
      </c>
      <c r="L862">
        <f t="shared" si="2067"/>
        <v>0.12856639657734811</v>
      </c>
      <c r="N862">
        <v>14.9</v>
      </c>
      <c r="O862">
        <f t="shared" si="2053"/>
        <v>17.097551696557119</v>
      </c>
      <c r="P862">
        <f t="shared" si="2054"/>
        <v>72.902448303442881</v>
      </c>
      <c r="R862">
        <f t="shared" si="2068"/>
        <v>-8.0049363483513645</v>
      </c>
      <c r="T862">
        <f t="shared" si="2059"/>
        <v>-17.075160436530425</v>
      </c>
      <c r="V862">
        <f t="shared" si="2069"/>
        <v>0</v>
      </c>
    </row>
    <row r="863" spans="1:22">
      <c r="A863">
        <f t="shared" si="2055"/>
        <v>0.5</v>
      </c>
      <c r="B863">
        <f t="shared" si="2060"/>
        <v>0.4829629131445341</v>
      </c>
      <c r="C863">
        <f t="shared" si="2061"/>
        <v>0.12940952255126034</v>
      </c>
      <c r="D863">
        <f t="shared" si="2056"/>
        <v>-0.49999999999999989</v>
      </c>
      <c r="E863">
        <f t="shared" si="2062"/>
        <v>0.48296291314453416</v>
      </c>
      <c r="F863">
        <f t="shared" si="2063"/>
        <v>0.12940952255126037</v>
      </c>
      <c r="G863">
        <f t="shared" si="2057"/>
        <v>0.5</v>
      </c>
      <c r="H863">
        <f t="shared" si="2064"/>
        <v>-0.4829629131445341</v>
      </c>
      <c r="I863">
        <f t="shared" si="2065"/>
        <v>-0.12940952255126034</v>
      </c>
      <c r="J863">
        <f t="shared" si="2058"/>
        <v>0.49999999999999989</v>
      </c>
      <c r="K863">
        <f t="shared" si="2066"/>
        <v>0.48296291314453416</v>
      </c>
      <c r="L863">
        <f t="shared" si="2067"/>
        <v>0.12940952255126037</v>
      </c>
      <c r="N863">
        <v>15</v>
      </c>
      <c r="O863">
        <f t="shared" si="2053"/>
        <v>17.057466303004944</v>
      </c>
      <c r="P863">
        <f t="shared" si="2054"/>
        <v>72.942533696995056</v>
      </c>
      <c r="R863">
        <f t="shared" si="2068"/>
        <v>-8.0152659186573061</v>
      </c>
      <c r="T863">
        <f t="shared" si="2059"/>
        <v>-17.035075042978249</v>
      </c>
      <c r="V863">
        <f t="shared" si="2069"/>
        <v>0</v>
      </c>
    </row>
    <row r="864" spans="1:22">
      <c r="A864">
        <f t="shared" si="2055"/>
        <v>0.5</v>
      </c>
      <c r="B864">
        <f t="shared" si="2060"/>
        <v>0.48273631543961248</v>
      </c>
      <c r="C864">
        <f t="shared" si="2061"/>
        <v>0.13025225432132417</v>
      </c>
      <c r="D864">
        <f t="shared" si="2056"/>
        <v>-0.49999999999999989</v>
      </c>
      <c r="E864">
        <f t="shared" si="2062"/>
        <v>0.48273631543961254</v>
      </c>
      <c r="F864">
        <f t="shared" si="2063"/>
        <v>0.13025225432132417</v>
      </c>
      <c r="G864">
        <f t="shared" si="2057"/>
        <v>0.5</v>
      </c>
      <c r="H864">
        <f t="shared" si="2064"/>
        <v>-0.48273631543961248</v>
      </c>
      <c r="I864">
        <f t="shared" si="2065"/>
        <v>-0.13025225432132417</v>
      </c>
      <c r="J864">
        <f t="shared" si="2058"/>
        <v>0.49999999999999989</v>
      </c>
      <c r="K864">
        <f t="shared" si="2066"/>
        <v>0.48273631543961254</v>
      </c>
      <c r="L864">
        <f t="shared" si="2067"/>
        <v>0.13025225432132417</v>
      </c>
      <c r="N864">
        <v>15.1</v>
      </c>
      <c r="O864">
        <f t="shared" si="2053"/>
        <v>17.01734515141905</v>
      </c>
      <c r="P864">
        <f t="shared" si="2054"/>
        <v>72.98265484858095</v>
      </c>
      <c r="R864">
        <f t="shared" si="2068"/>
        <v>-8.0256452089208068</v>
      </c>
      <c r="T864">
        <f t="shared" si="2059"/>
        <v>-16.994953891392356</v>
      </c>
      <c r="V864">
        <f t="shared" si="2069"/>
        <v>0</v>
      </c>
    </row>
    <row r="865" spans="1:22">
      <c r="A865">
        <f t="shared" si="2055"/>
        <v>0.5</v>
      </c>
      <c r="B865">
        <f t="shared" si="2060"/>
        <v>0.4825082472361556</v>
      </c>
      <c r="C865">
        <f t="shared" si="2061"/>
        <v>0.13109458932043233</v>
      </c>
      <c r="D865">
        <f t="shared" si="2056"/>
        <v>-0.49999999999999989</v>
      </c>
      <c r="E865">
        <f t="shared" si="2062"/>
        <v>0.48250824723615565</v>
      </c>
      <c r="F865">
        <f t="shared" si="2063"/>
        <v>0.13109458932043236</v>
      </c>
      <c r="G865">
        <f t="shared" si="2057"/>
        <v>0.5</v>
      </c>
      <c r="H865">
        <f t="shared" si="2064"/>
        <v>-0.4825082472361556</v>
      </c>
      <c r="I865">
        <f t="shared" si="2065"/>
        <v>-0.13109458932043233</v>
      </c>
      <c r="J865">
        <f t="shared" si="2058"/>
        <v>0.49999999999999989</v>
      </c>
      <c r="K865">
        <f t="shared" si="2066"/>
        <v>0.48250824723615565</v>
      </c>
      <c r="L865">
        <f t="shared" si="2067"/>
        <v>0.13109458932043236</v>
      </c>
      <c r="N865">
        <v>15.2</v>
      </c>
      <c r="O865">
        <f t="shared" si="2053"/>
        <v>16.977188074374226</v>
      </c>
      <c r="P865">
        <f t="shared" si="2054"/>
        <v>73.022811925625788</v>
      </c>
      <c r="R865">
        <f t="shared" si="2068"/>
        <v>-8.0360744160126671</v>
      </c>
      <c r="T865">
        <f t="shared" si="2059"/>
        <v>-16.954796814347517</v>
      </c>
      <c r="V865">
        <f t="shared" si="2069"/>
        <v>0</v>
      </c>
    </row>
    <row r="866" spans="1:22">
      <c r="A866">
        <f t="shared" si="2055"/>
        <v>0.5</v>
      </c>
      <c r="B866">
        <f t="shared" si="2060"/>
        <v>0.48227870922889898</v>
      </c>
      <c r="C866">
        <f t="shared" si="2061"/>
        <v>0.13193652498268643</v>
      </c>
      <c r="D866">
        <f t="shared" si="2056"/>
        <v>-0.49999999999999989</v>
      </c>
      <c r="E866">
        <f t="shared" si="2062"/>
        <v>0.48227870922889904</v>
      </c>
      <c r="F866">
        <f t="shared" si="2063"/>
        <v>0.13193652498268646</v>
      </c>
      <c r="G866">
        <f t="shared" si="2057"/>
        <v>0.5</v>
      </c>
      <c r="H866">
        <f t="shared" si="2064"/>
        <v>-0.48227870922889898</v>
      </c>
      <c r="I866">
        <f t="shared" si="2065"/>
        <v>-0.13193652498268643</v>
      </c>
      <c r="J866">
        <f t="shared" si="2058"/>
        <v>0.49999999999999989</v>
      </c>
      <c r="K866">
        <f t="shared" si="2066"/>
        <v>0.48227870922889904</v>
      </c>
      <c r="L866">
        <f t="shared" si="2067"/>
        <v>0.13193652498268646</v>
      </c>
      <c r="N866">
        <v>15.3</v>
      </c>
      <c r="O866">
        <f t="shared" si="2053"/>
        <v>16.936994903183162</v>
      </c>
      <c r="P866">
        <f t="shared" si="2054"/>
        <v>73.063005096816838</v>
      </c>
      <c r="R866">
        <f t="shared" si="2068"/>
        <v>-8.0465537359407762</v>
      </c>
      <c r="T866">
        <f t="shared" si="2059"/>
        <v>-16.914603643156468</v>
      </c>
      <c r="V866">
        <f t="shared" si="2069"/>
        <v>0</v>
      </c>
    </row>
    <row r="867" spans="1:22">
      <c r="A867">
        <f t="shared" si="2055"/>
        <v>0.5</v>
      </c>
      <c r="B867">
        <f t="shared" si="2060"/>
        <v>0.48204770211705494</v>
      </c>
      <c r="C867">
        <f t="shared" si="2061"/>
        <v>0.13277805874340437</v>
      </c>
      <c r="D867">
        <f t="shared" si="2056"/>
        <v>-0.49999999999999989</v>
      </c>
      <c r="E867">
        <f t="shared" si="2062"/>
        <v>0.482047702117055</v>
      </c>
      <c r="F867">
        <f t="shared" si="2063"/>
        <v>0.1327780587434044</v>
      </c>
      <c r="G867">
        <f t="shared" si="2057"/>
        <v>0.5</v>
      </c>
      <c r="H867">
        <f t="shared" si="2064"/>
        <v>-0.48204770211705494</v>
      </c>
      <c r="I867">
        <f t="shared" si="2065"/>
        <v>-0.13277805874340437</v>
      </c>
      <c r="J867">
        <f t="shared" si="2058"/>
        <v>0.49999999999999989</v>
      </c>
      <c r="K867">
        <f t="shared" si="2066"/>
        <v>0.482047702117055</v>
      </c>
      <c r="L867">
        <f t="shared" si="2067"/>
        <v>0.1327780587434044</v>
      </c>
      <c r="N867">
        <v>15.4</v>
      </c>
      <c r="O867">
        <f t="shared" si="2053"/>
        <v>16.896765467895516</v>
      </c>
      <c r="P867">
        <f t="shared" si="2054"/>
        <v>73.10323453210448</v>
      </c>
      <c r="R867">
        <f t="shared" si="2068"/>
        <v>-8.0570833638311825</v>
      </c>
      <c r="T867">
        <f t="shared" si="2059"/>
        <v>-16.874374207868826</v>
      </c>
      <c r="V867">
        <f t="shared" si="2069"/>
        <v>0</v>
      </c>
    </row>
    <row r="868" spans="1:22">
      <c r="A868">
        <f t="shared" si="2055"/>
        <v>0.5</v>
      </c>
      <c r="B868">
        <f t="shared" si="2060"/>
        <v>0.48181522660431142</v>
      </c>
      <c r="C868">
        <f t="shared" si="2061"/>
        <v>0.13361918803912839</v>
      </c>
      <c r="D868">
        <f t="shared" si="2056"/>
        <v>-0.49999999999999989</v>
      </c>
      <c r="E868">
        <f t="shared" si="2062"/>
        <v>0.48181522660431148</v>
      </c>
      <c r="F868">
        <f t="shared" si="2063"/>
        <v>0.13361918803912842</v>
      </c>
      <c r="G868">
        <f t="shared" si="2057"/>
        <v>0.5</v>
      </c>
      <c r="H868">
        <f t="shared" si="2064"/>
        <v>-0.48181522660431142</v>
      </c>
      <c r="I868">
        <f t="shared" si="2065"/>
        <v>-0.13361918803912839</v>
      </c>
      <c r="J868">
        <f t="shared" si="2058"/>
        <v>0.49999999999999989</v>
      </c>
      <c r="K868">
        <f t="shared" si="2066"/>
        <v>0.48181522660431148</v>
      </c>
      <c r="L868">
        <f t="shared" si="2067"/>
        <v>0.13361918803912842</v>
      </c>
      <c r="N868">
        <v>15.5</v>
      </c>
      <c r="O868">
        <f t="shared" si="2053"/>
        <v>16.856499597296924</v>
      </c>
      <c r="P868">
        <f t="shared" si="2054"/>
        <v>73.143500402703083</v>
      </c>
      <c r="R868">
        <f t="shared" si="2068"/>
        <v>-8.0676634939090377</v>
      </c>
      <c r="T868">
        <f t="shared" si="2059"/>
        <v>-16.834108337270223</v>
      </c>
      <c r="V868">
        <f t="shared" si="2069"/>
        <v>0</v>
      </c>
    </row>
    <row r="869" spans="1:22">
      <c r="A869">
        <f t="shared" si="2055"/>
        <v>0.5</v>
      </c>
      <c r="B869">
        <f t="shared" si="2060"/>
        <v>0.48158128339882905</v>
      </c>
      <c r="C869">
        <f t="shared" si="2061"/>
        <v>0.13445991030763282</v>
      </c>
      <c r="D869">
        <f t="shared" si="2056"/>
        <v>-0.49999999999999989</v>
      </c>
      <c r="E869">
        <f t="shared" si="2062"/>
        <v>0.48158128339882911</v>
      </c>
      <c r="F869">
        <f t="shared" si="2063"/>
        <v>0.13445991030763285</v>
      </c>
      <c r="G869">
        <f t="shared" si="2057"/>
        <v>0.5</v>
      </c>
      <c r="H869">
        <f t="shared" si="2064"/>
        <v>-0.48158128339882905</v>
      </c>
      <c r="I869">
        <f t="shared" si="2065"/>
        <v>-0.13445991030763282</v>
      </c>
      <c r="J869">
        <f t="shared" si="2058"/>
        <v>0.49999999999999989</v>
      </c>
      <c r="K869">
        <f t="shared" si="2066"/>
        <v>0.48158128339882911</v>
      </c>
      <c r="L869">
        <f t="shared" si="2067"/>
        <v>0.13445991030763285</v>
      </c>
      <c r="N869">
        <v>15.6</v>
      </c>
      <c r="O869">
        <f t="shared" si="2053"/>
        <v>16.816197118908008</v>
      </c>
      <c r="P869">
        <f t="shared" si="2054"/>
        <v>73.183802881092021</v>
      </c>
      <c r="R869">
        <f t="shared" si="2068"/>
        <v>-8.0782943194792267</v>
      </c>
      <c r="T869">
        <f t="shared" si="2059"/>
        <v>-16.793805858881285</v>
      </c>
      <c r="V869">
        <f t="shared" si="2069"/>
        <v>0</v>
      </c>
    </row>
    <row r="870" spans="1:22">
      <c r="A870">
        <f t="shared" si="2055"/>
        <v>0.5</v>
      </c>
      <c r="B870">
        <f t="shared" si="2060"/>
        <v>0.48134587321323929</v>
      </c>
      <c r="C870">
        <f t="shared" si="2061"/>
        <v>0.13530022298793179</v>
      </c>
      <c r="D870">
        <f t="shared" si="2056"/>
        <v>-0.49999999999999989</v>
      </c>
      <c r="E870">
        <f t="shared" si="2062"/>
        <v>0.48134587321323935</v>
      </c>
      <c r="F870">
        <f t="shared" si="2063"/>
        <v>0.13530022298793182</v>
      </c>
      <c r="G870">
        <f t="shared" si="2057"/>
        <v>0.5</v>
      </c>
      <c r="H870">
        <f t="shared" si="2064"/>
        <v>-0.48134587321323929</v>
      </c>
      <c r="I870">
        <f t="shared" si="2065"/>
        <v>-0.13530022298793179</v>
      </c>
      <c r="J870">
        <f t="shared" si="2058"/>
        <v>0.49999999999999989</v>
      </c>
      <c r="K870">
        <f t="shared" si="2066"/>
        <v>0.48134587321323935</v>
      </c>
      <c r="L870">
        <f t="shared" si="2067"/>
        <v>0.13530022298793182</v>
      </c>
      <c r="N870">
        <v>15.7</v>
      </c>
      <c r="O870">
        <f t="shared" si="2053"/>
        <v>16.775857858983468</v>
      </c>
      <c r="P870">
        <f t="shared" si="2054"/>
        <v>73.224142141016529</v>
      </c>
      <c r="R870">
        <f t="shared" si="2068"/>
        <v>-8.0889760329067144</v>
      </c>
      <c r="T870">
        <f t="shared" si="2059"/>
        <v>-16.753466598956777</v>
      </c>
      <c r="V870">
        <f t="shared" si="2069"/>
        <v>0</v>
      </c>
    </row>
    <row r="871" spans="1:22">
      <c r="A871">
        <f t="shared" si="2055"/>
        <v>0.5</v>
      </c>
      <c r="B871">
        <f t="shared" si="2060"/>
        <v>0.48110899676464264</v>
      </c>
      <c r="C871">
        <f t="shared" si="2061"/>
        <v>0.13614012352028715</v>
      </c>
      <c r="D871">
        <f t="shared" si="2056"/>
        <v>-0.49999999999999989</v>
      </c>
      <c r="E871">
        <f t="shared" si="2062"/>
        <v>0.48110899676464269</v>
      </c>
      <c r="F871">
        <f t="shared" si="2063"/>
        <v>0.13614012352028718</v>
      </c>
      <c r="G871">
        <f t="shared" si="2057"/>
        <v>0.5</v>
      </c>
      <c r="H871">
        <f t="shared" si="2064"/>
        <v>-0.48110899676464264</v>
      </c>
      <c r="I871">
        <f t="shared" si="2065"/>
        <v>-0.13614012352028715</v>
      </c>
      <c r="J871">
        <f t="shared" si="2058"/>
        <v>0.49999999999999989</v>
      </c>
      <c r="K871">
        <f t="shared" si="2066"/>
        <v>0.48110899676464269</v>
      </c>
      <c r="L871">
        <f t="shared" si="2067"/>
        <v>0.13614012352028718</v>
      </c>
      <c r="N871">
        <v>15.8</v>
      </c>
      <c r="O871">
        <f t="shared" si="2053"/>
        <v>16.735481642511118</v>
      </c>
      <c r="P871">
        <f t="shared" si="2054"/>
        <v>73.264518357488882</v>
      </c>
      <c r="R871">
        <f t="shared" si="2068"/>
        <v>-8.0997088255965082</v>
      </c>
      <c r="T871">
        <f t="shared" si="2059"/>
        <v>-16.713090382484424</v>
      </c>
      <c r="V871">
        <f t="shared" si="2069"/>
        <v>0</v>
      </c>
    </row>
    <row r="872" spans="1:22">
      <c r="A872">
        <f t="shared" si="2055"/>
        <v>0.5</v>
      </c>
      <c r="B872">
        <f t="shared" si="2060"/>
        <v>0.48087065477460561</v>
      </c>
      <c r="C872">
        <f t="shared" si="2061"/>
        <v>0.1369796093462162</v>
      </c>
      <c r="D872">
        <f t="shared" si="2056"/>
        <v>-0.49999999999999989</v>
      </c>
      <c r="E872">
        <f t="shared" si="2062"/>
        <v>0.48087065477460567</v>
      </c>
      <c r="F872">
        <f t="shared" si="2063"/>
        <v>0.13697960934621622</v>
      </c>
      <c r="G872">
        <f t="shared" si="2057"/>
        <v>0.5</v>
      </c>
      <c r="H872">
        <f t="shared" si="2064"/>
        <v>-0.48087065477460561</v>
      </c>
      <c r="I872">
        <f t="shared" si="2065"/>
        <v>-0.1369796093462162</v>
      </c>
      <c r="J872">
        <f t="shared" si="2058"/>
        <v>0.49999999999999989</v>
      </c>
      <c r="K872">
        <f t="shared" si="2066"/>
        <v>0.48087065477460567</v>
      </c>
      <c r="L872">
        <f t="shared" si="2067"/>
        <v>0.13697960934621622</v>
      </c>
      <c r="N872">
        <v>15.9</v>
      </c>
      <c r="O872">
        <f t="shared" si="2053"/>
        <v>16.695068293210991</v>
      </c>
      <c r="P872">
        <f t="shared" si="2054"/>
        <v>73.304931706788992</v>
      </c>
      <c r="R872">
        <f t="shared" si="2068"/>
        <v>-8.1104928879738054</v>
      </c>
      <c r="T872">
        <f t="shared" si="2059"/>
        <v>-16.672677033184314</v>
      </c>
      <c r="V872">
        <f t="shared" si="2069"/>
        <v>0</v>
      </c>
    </row>
    <row r="873" spans="1:22">
      <c r="A873">
        <f t="shared" si="2055"/>
        <v>0.5</v>
      </c>
      <c r="B873">
        <f t="shared" si="2060"/>
        <v>0.48063084796915934</v>
      </c>
      <c r="C873">
        <f t="shared" si="2061"/>
        <v>0.13781867790849955</v>
      </c>
      <c r="D873">
        <f t="shared" si="2056"/>
        <v>-0.49999999999999989</v>
      </c>
      <c r="E873">
        <f t="shared" si="2062"/>
        <v>0.48063084796915945</v>
      </c>
      <c r="F873">
        <f t="shared" si="2063"/>
        <v>0.13781867790849958</v>
      </c>
      <c r="G873">
        <f t="shared" si="2057"/>
        <v>0.5</v>
      </c>
      <c r="H873">
        <f t="shared" si="2064"/>
        <v>-0.48063084796915934</v>
      </c>
      <c r="I873">
        <f t="shared" si="2065"/>
        <v>-0.13781867790849955</v>
      </c>
      <c r="J873">
        <f t="shared" si="2058"/>
        <v>0.49999999999999989</v>
      </c>
      <c r="K873">
        <f t="shared" si="2066"/>
        <v>0.48063084796915945</v>
      </c>
      <c r="L873">
        <f t="shared" si="2067"/>
        <v>0.13781867790849958</v>
      </c>
      <c r="N873">
        <v>16</v>
      </c>
      <c r="O873">
        <f t="shared" si="2053"/>
        <v>16.654617633534489</v>
      </c>
      <c r="P873">
        <f t="shared" si="2054"/>
        <v>73.3453823664655</v>
      </c>
      <c r="R873">
        <f t="shared" si="2068"/>
        <v>-8.1213284094633451</v>
      </c>
      <c r="T873">
        <f t="shared" si="2059"/>
        <v>-16.632226373507805</v>
      </c>
      <c r="V873">
        <f t="shared" si="2069"/>
        <v>0</v>
      </c>
    </row>
    <row r="874" spans="1:22">
      <c r="A874">
        <f t="shared" si="2055"/>
        <v>0.5</v>
      </c>
      <c r="B874">
        <f t="shared" si="2060"/>
        <v>0.48038957707879693</v>
      </c>
      <c r="C874">
        <f t="shared" si="2061"/>
        <v>0.13865732665118888</v>
      </c>
      <c r="D874">
        <f t="shared" si="2056"/>
        <v>-0.49999999999999989</v>
      </c>
      <c r="E874">
        <f t="shared" si="2062"/>
        <v>0.48038957707879704</v>
      </c>
      <c r="F874">
        <f t="shared" si="2063"/>
        <v>0.13865732665118891</v>
      </c>
      <c r="G874">
        <f t="shared" si="2057"/>
        <v>0.5</v>
      </c>
      <c r="H874">
        <f t="shared" si="2064"/>
        <v>-0.48038957707879693</v>
      </c>
      <c r="I874">
        <f t="shared" si="2065"/>
        <v>-0.13865732665118888</v>
      </c>
      <c r="J874">
        <f t="shared" si="2058"/>
        <v>0.49999999999999989</v>
      </c>
      <c r="K874">
        <f t="shared" si="2066"/>
        <v>0.48038957707879704</v>
      </c>
      <c r="L874">
        <f t="shared" si="2067"/>
        <v>0.13865732665118891</v>
      </c>
      <c r="N874">
        <v>16.100000000000001</v>
      </c>
      <c r="O874">
        <f t="shared" si="2053"/>
        <v>16.614129484663447</v>
      </c>
      <c r="P874">
        <f t="shared" si="2054"/>
        <v>73.385870515336549</v>
      </c>
      <c r="R874">
        <f t="shared" si="2068"/>
        <v>-8.1322155784689159</v>
      </c>
      <c r="T874">
        <f t="shared" si="2059"/>
        <v>-16.591738224636757</v>
      </c>
      <c r="V874">
        <f t="shared" si="2069"/>
        <v>0</v>
      </c>
    </row>
    <row r="875" spans="1:22">
      <c r="A875">
        <f t="shared" si="2055"/>
        <v>0.5</v>
      </c>
      <c r="B875">
        <f t="shared" si="2060"/>
        <v>0.48014684283847142</v>
      </c>
      <c r="C875">
        <f t="shared" si="2061"/>
        <v>0.13949555301961461</v>
      </c>
      <c r="D875">
        <f t="shared" si="2056"/>
        <v>-0.49999999999999989</v>
      </c>
      <c r="E875">
        <f t="shared" si="2062"/>
        <v>0.48014684283847153</v>
      </c>
      <c r="F875">
        <f t="shared" si="2063"/>
        <v>0.13949555301961464</v>
      </c>
      <c r="G875">
        <f t="shared" si="2057"/>
        <v>0.5</v>
      </c>
      <c r="H875">
        <f t="shared" si="2064"/>
        <v>-0.48014684283847142</v>
      </c>
      <c r="I875">
        <f t="shared" si="2065"/>
        <v>-0.13949555301961461</v>
      </c>
      <c r="J875">
        <f t="shared" si="2058"/>
        <v>0.49999999999999989</v>
      </c>
      <c r="K875">
        <f t="shared" si="2066"/>
        <v>0.48014684283847153</v>
      </c>
      <c r="L875">
        <f t="shared" si="2067"/>
        <v>0.13949555301961464</v>
      </c>
      <c r="N875">
        <v>16.2</v>
      </c>
      <c r="O875">
        <f t="shared" si="2053"/>
        <v>16.573603666509364</v>
      </c>
      <c r="P875">
        <f t="shared" si="2054"/>
        <v>73.426396333490629</v>
      </c>
      <c r="R875">
        <f t="shared" si="2068"/>
        <v>-8.1431545823522953</v>
      </c>
      <c r="T875">
        <f t="shared" si="2059"/>
        <v>-16.551212406482676</v>
      </c>
      <c r="V875">
        <f t="shared" si="2069"/>
        <v>0</v>
      </c>
    </row>
    <row r="876" spans="1:22">
      <c r="A876">
        <f t="shared" si="2055"/>
        <v>0.5</v>
      </c>
      <c r="B876">
        <f t="shared" si="2060"/>
        <v>0.47990264598759336</v>
      </c>
      <c r="C876">
        <f t="shared" si="2061"/>
        <v>0.14033335446039388</v>
      </c>
      <c r="D876">
        <f t="shared" si="2056"/>
        <v>-0.49999999999999989</v>
      </c>
      <c r="E876">
        <f t="shared" si="2062"/>
        <v>0.47990264598759341</v>
      </c>
      <c r="F876">
        <f t="shared" si="2063"/>
        <v>0.14033335446039391</v>
      </c>
      <c r="G876">
        <f t="shared" si="2057"/>
        <v>0.5</v>
      </c>
      <c r="H876">
        <f t="shared" si="2064"/>
        <v>-0.47990264598759336</v>
      </c>
      <c r="I876">
        <f t="shared" si="2065"/>
        <v>-0.14033335446039388</v>
      </c>
      <c r="J876">
        <f t="shared" si="2058"/>
        <v>0.49999999999999989</v>
      </c>
      <c r="K876">
        <f t="shared" si="2066"/>
        <v>0.47990264598759341</v>
      </c>
      <c r="L876">
        <f t="shared" si="2067"/>
        <v>0.14033335446039391</v>
      </c>
      <c r="N876">
        <v>16.3</v>
      </c>
      <c r="O876">
        <f t="shared" si="2053"/>
        <v>16.533039997712589</v>
      </c>
      <c r="P876">
        <f t="shared" si="2054"/>
        <v>73.466960002287408</v>
      </c>
      <c r="R876">
        <f t="shared" si="2068"/>
        <v>-8.1541456074122181</v>
      </c>
      <c r="T876">
        <f t="shared" si="2059"/>
        <v>-16.510648737685898</v>
      </c>
      <c r="V876">
        <f t="shared" si="2069"/>
        <v>0</v>
      </c>
    </row>
    <row r="877" spans="1:22">
      <c r="A877">
        <f t="shared" si="2055"/>
        <v>0.5</v>
      </c>
      <c r="B877">
        <f t="shared" si="2060"/>
        <v>0.47965698727002865</v>
      </c>
      <c r="C877">
        <f t="shared" si="2061"/>
        <v>0.14117072842143819</v>
      </c>
      <c r="D877">
        <f t="shared" si="2056"/>
        <v>-0.49999999999999989</v>
      </c>
      <c r="E877">
        <f t="shared" si="2062"/>
        <v>0.47965698727002876</v>
      </c>
      <c r="F877">
        <f t="shared" si="2063"/>
        <v>0.14117072842143821</v>
      </c>
      <c r="G877">
        <f t="shared" si="2057"/>
        <v>0.5</v>
      </c>
      <c r="H877">
        <f t="shared" si="2064"/>
        <v>-0.47965698727002865</v>
      </c>
      <c r="I877">
        <f t="shared" si="2065"/>
        <v>-0.14117072842143819</v>
      </c>
      <c r="J877">
        <f t="shared" si="2058"/>
        <v>0.49999999999999989</v>
      </c>
      <c r="K877">
        <f t="shared" si="2066"/>
        <v>0.47965698727002876</v>
      </c>
      <c r="L877">
        <f t="shared" si="2067"/>
        <v>0.14117072842143821</v>
      </c>
      <c r="N877">
        <v>16.399999999999999</v>
      </c>
      <c r="O877">
        <f t="shared" si="2053"/>
        <v>16.492438295641445</v>
      </c>
      <c r="P877">
        <f t="shared" si="2054"/>
        <v>73.507561704358551</v>
      </c>
      <c r="R877">
        <f t="shared" si="2068"/>
        <v>-8.1651888388627469</v>
      </c>
      <c r="T877">
        <f t="shared" si="2059"/>
        <v>-16.470047035614755</v>
      </c>
      <c r="V877">
        <f t="shared" si="2069"/>
        <v>0</v>
      </c>
    </row>
    <row r="878" spans="1:22">
      <c r="A878">
        <f t="shared" si="2055"/>
        <v>0.5</v>
      </c>
      <c r="B878">
        <f t="shared" si="2060"/>
        <v>0.47940986743409642</v>
      </c>
      <c r="C878">
        <f t="shared" si="2061"/>
        <v>0.14200767235196129</v>
      </c>
      <c r="D878">
        <f t="shared" si="2056"/>
        <v>-0.49999999999999989</v>
      </c>
      <c r="E878">
        <f t="shared" si="2062"/>
        <v>0.47940986743409653</v>
      </c>
      <c r="F878">
        <f t="shared" si="2063"/>
        <v>0.14200767235196132</v>
      </c>
      <c r="G878">
        <f t="shared" si="2057"/>
        <v>0.5</v>
      </c>
      <c r="H878">
        <f t="shared" si="2064"/>
        <v>-0.47940986743409642</v>
      </c>
      <c r="I878">
        <f t="shared" si="2065"/>
        <v>-0.14200767235196129</v>
      </c>
      <c r="J878">
        <f t="shared" si="2058"/>
        <v>0.49999999999999989</v>
      </c>
      <c r="K878">
        <f t="shared" si="2066"/>
        <v>0.47940986743409653</v>
      </c>
      <c r="L878">
        <f t="shared" si="2067"/>
        <v>0.14200767235196132</v>
      </c>
      <c r="N878">
        <v>16.5</v>
      </c>
      <c r="O878">
        <f t="shared" si="2053"/>
        <v>16.451798376391569</v>
      </c>
      <c r="P878">
        <f t="shared" si="2054"/>
        <v>73.548201623608435</v>
      </c>
      <c r="R878">
        <f t="shared" si="2068"/>
        <v>-8.1762844608117291</v>
      </c>
      <c r="T878">
        <f t="shared" si="2059"/>
        <v>-16.429407116364871</v>
      </c>
      <c r="V878">
        <f t="shared" si="2069"/>
        <v>0</v>
      </c>
    </row>
    <row r="879" spans="1:22">
      <c r="A879">
        <f t="shared" si="2055"/>
        <v>0.5</v>
      </c>
      <c r="B879">
        <f t="shared" si="2060"/>
        <v>0.47916128723256657</v>
      </c>
      <c r="C879">
        <f t="shared" si="2061"/>
        <v>0.14284418370248675</v>
      </c>
      <c r="D879">
        <f t="shared" si="2056"/>
        <v>-0.49999999999999989</v>
      </c>
      <c r="E879">
        <f t="shared" si="2062"/>
        <v>0.47916128723256662</v>
      </c>
      <c r="F879">
        <f t="shared" si="2063"/>
        <v>0.14284418370248678</v>
      </c>
      <c r="G879">
        <f t="shared" si="2057"/>
        <v>0.5</v>
      </c>
      <c r="H879">
        <f t="shared" si="2064"/>
        <v>-0.47916128723256657</v>
      </c>
      <c r="I879">
        <f t="shared" si="2065"/>
        <v>-0.14284418370248675</v>
      </c>
      <c r="J879">
        <f t="shared" si="2058"/>
        <v>0.49999999999999989</v>
      </c>
      <c r="K879">
        <f t="shared" si="2066"/>
        <v>0.47916128723256662</v>
      </c>
      <c r="L879">
        <f t="shared" si="2067"/>
        <v>0.14284418370248678</v>
      </c>
      <c r="N879">
        <v>16.600000000000001</v>
      </c>
      <c r="O879">
        <f t="shared" si="2053"/>
        <v>16.411120054785094</v>
      </c>
      <c r="P879">
        <f t="shared" si="2054"/>
        <v>73.588879945214913</v>
      </c>
      <c r="R879">
        <f t="shared" si="2068"/>
        <v>-8.1874326562386699</v>
      </c>
      <c r="T879">
        <f t="shared" si="2059"/>
        <v>-16.388728794758393</v>
      </c>
      <c r="V879">
        <f t="shared" si="2069"/>
        <v>0</v>
      </c>
    </row>
    <row r="880" spans="1:22">
      <c r="A880">
        <f t="shared" si="2055"/>
        <v>0.5</v>
      </c>
      <c r="B880">
        <f t="shared" si="2060"/>
        <v>0.47891124742265734</v>
      </c>
      <c r="C880">
        <f t="shared" si="2061"/>
        <v>0.14368025992485595</v>
      </c>
      <c r="D880">
        <f t="shared" si="2056"/>
        <v>-0.49999999999999989</v>
      </c>
      <c r="E880">
        <f t="shared" si="2062"/>
        <v>0.47891124742265739</v>
      </c>
      <c r="F880">
        <f t="shared" si="2063"/>
        <v>0.14368025992485597</v>
      </c>
      <c r="G880">
        <f t="shared" si="2057"/>
        <v>0.5</v>
      </c>
      <c r="H880">
        <f t="shared" si="2064"/>
        <v>-0.47891124742265734</v>
      </c>
      <c r="I880">
        <f t="shared" si="2065"/>
        <v>-0.14368025992485595</v>
      </c>
      <c r="J880">
        <f t="shared" si="2058"/>
        <v>0.49999999999999989</v>
      </c>
      <c r="K880">
        <f t="shared" si="2066"/>
        <v>0.47891124742265739</v>
      </c>
      <c r="L880">
        <f t="shared" si="2067"/>
        <v>0.14368025992485597</v>
      </c>
      <c r="N880">
        <v>16.7</v>
      </c>
      <c r="O880">
        <f t="shared" si="2053"/>
        <v>16.370403144369959</v>
      </c>
      <c r="P880">
        <f t="shared" si="2054"/>
        <v>73.629596855630041</v>
      </c>
      <c r="R880">
        <f t="shared" si="2068"/>
        <v>-8.198633606972507</v>
      </c>
      <c r="T880">
        <f t="shared" si="2059"/>
        <v>-16.348011884343265</v>
      </c>
      <c r="V880">
        <f t="shared" si="2069"/>
        <v>0</v>
      </c>
    </row>
    <row r="881" spans="1:22">
      <c r="A881">
        <f t="shared" si="2055"/>
        <v>0.5</v>
      </c>
      <c r="B881">
        <f t="shared" si="2060"/>
        <v>0.47865974876603357</v>
      </c>
      <c r="C881">
        <f t="shared" si="2061"/>
        <v>0.14451589847223578</v>
      </c>
      <c r="D881">
        <f t="shared" si="2056"/>
        <v>-0.49999999999999989</v>
      </c>
      <c r="E881">
        <f t="shared" si="2062"/>
        <v>0.47865974876603362</v>
      </c>
      <c r="F881">
        <f t="shared" si="2063"/>
        <v>0.14451589847223581</v>
      </c>
      <c r="G881">
        <f t="shared" si="2057"/>
        <v>0.5</v>
      </c>
      <c r="H881">
        <f t="shared" si="2064"/>
        <v>-0.47865974876603357</v>
      </c>
      <c r="I881">
        <f t="shared" si="2065"/>
        <v>-0.14451589847223578</v>
      </c>
      <c r="J881">
        <f t="shared" si="2058"/>
        <v>0.49999999999999989</v>
      </c>
      <c r="K881">
        <f t="shared" si="2066"/>
        <v>0.47865974876603362</v>
      </c>
      <c r="L881">
        <f t="shared" si="2067"/>
        <v>0.14451589847223581</v>
      </c>
      <c r="N881">
        <v>16.8</v>
      </c>
      <c r="O881">
        <f t="shared" si="2053"/>
        <v>16.329647457419188</v>
      </c>
      <c r="P881">
        <f t="shared" si="2054"/>
        <v>73.670352542580815</v>
      </c>
      <c r="R881">
        <f t="shared" si="2068"/>
        <v>-8.2098874936690862</v>
      </c>
      <c r="T881">
        <f t="shared" si="2059"/>
        <v>-16.307256197392491</v>
      </c>
      <c r="V881">
        <f t="shared" si="2069"/>
        <v>0</v>
      </c>
    </row>
    <row r="882" spans="1:22">
      <c r="A882">
        <f t="shared" si="2055"/>
        <v>0.5</v>
      </c>
      <c r="B882">
        <f t="shared" si="2060"/>
        <v>0.47840679202880365</v>
      </c>
      <c r="C882">
        <f t="shared" si="2061"/>
        <v>0.14535109679912619</v>
      </c>
      <c r="D882">
        <f t="shared" si="2056"/>
        <v>-0.49999999999999989</v>
      </c>
      <c r="E882">
        <f t="shared" si="2062"/>
        <v>0.47840679202880371</v>
      </c>
      <c r="F882">
        <f t="shared" si="2063"/>
        <v>0.14535109679912622</v>
      </c>
      <c r="G882">
        <f t="shared" si="2057"/>
        <v>0.5</v>
      </c>
      <c r="H882">
        <f t="shared" si="2064"/>
        <v>-0.47840679202880365</v>
      </c>
      <c r="I882">
        <f t="shared" si="2065"/>
        <v>-0.14535109679912619</v>
      </c>
      <c r="J882">
        <f t="shared" si="2058"/>
        <v>0.49999999999999989</v>
      </c>
      <c r="K882">
        <f t="shared" si="2066"/>
        <v>0.47840679202880371</v>
      </c>
      <c r="L882">
        <f t="shared" si="2067"/>
        <v>0.14535109679912622</v>
      </c>
      <c r="N882">
        <v>16.899999999999999</v>
      </c>
      <c r="O882">
        <f t="shared" si="2053"/>
        <v>16.288852804930219</v>
      </c>
      <c r="P882">
        <f t="shared" si="2054"/>
        <v>73.711147195069785</v>
      </c>
      <c r="R882">
        <f t="shared" si="2068"/>
        <v>-8.2211944957882963</v>
      </c>
      <c r="T882">
        <f t="shared" si="2059"/>
        <v>-16.266461544903521</v>
      </c>
      <c r="V882">
        <f t="shared" si="2069"/>
        <v>0</v>
      </c>
    </row>
    <row r="883" spans="1:22">
      <c r="A883">
        <f t="shared" si="2055"/>
        <v>0.5</v>
      </c>
      <c r="B883">
        <f t="shared" si="2060"/>
        <v>0.47815237798151761</v>
      </c>
      <c r="C883">
        <f t="shared" si="2061"/>
        <v>0.14618585236136836</v>
      </c>
      <c r="D883">
        <f t="shared" si="2056"/>
        <v>-0.49999999999999989</v>
      </c>
      <c r="E883">
        <f t="shared" si="2062"/>
        <v>0.47815237798151772</v>
      </c>
      <c r="F883">
        <f t="shared" si="2063"/>
        <v>0.14618585236136838</v>
      </c>
      <c r="G883">
        <f t="shared" si="2057"/>
        <v>0.5</v>
      </c>
      <c r="H883">
        <f t="shared" si="2064"/>
        <v>-0.47815237798151761</v>
      </c>
      <c r="I883">
        <f t="shared" si="2065"/>
        <v>-0.14618585236136836</v>
      </c>
      <c r="J883">
        <f t="shared" si="2058"/>
        <v>0.49999999999999989</v>
      </c>
      <c r="K883">
        <f t="shared" si="2066"/>
        <v>0.47815237798151772</v>
      </c>
      <c r="L883">
        <f t="shared" si="2067"/>
        <v>0.14618585236136838</v>
      </c>
      <c r="N883">
        <v>17</v>
      </c>
      <c r="O883">
        <f t="shared" si="2053"/>
        <v>16.248018996624303</v>
      </c>
      <c r="P883">
        <f t="shared" si="2054"/>
        <v>73.75198100337569</v>
      </c>
      <c r="R883">
        <f t="shared" si="2068"/>
        <v>-8.2325547915710047</v>
      </c>
      <c r="T883">
        <f t="shared" si="2059"/>
        <v>-16.225627736597616</v>
      </c>
      <c r="V883">
        <f t="shared" si="2069"/>
        <v>0</v>
      </c>
    </row>
    <row r="884" spans="1:22">
      <c r="A884">
        <f t="shared" si="2055"/>
        <v>0.5</v>
      </c>
      <c r="B884">
        <f t="shared" si="2060"/>
        <v>0.47789650739916495</v>
      </c>
      <c r="C884">
        <f t="shared" si="2061"/>
        <v>0.14702016261615197</v>
      </c>
      <c r="D884">
        <f t="shared" si="2056"/>
        <v>-0.49999999999999989</v>
      </c>
      <c r="E884">
        <f t="shared" si="2062"/>
        <v>0.477896507399165</v>
      </c>
      <c r="F884">
        <f t="shared" si="2063"/>
        <v>0.147020162616152</v>
      </c>
      <c r="G884">
        <f t="shared" si="2057"/>
        <v>0.5</v>
      </c>
      <c r="H884">
        <f t="shared" si="2064"/>
        <v>-0.47789650739916495</v>
      </c>
      <c r="I884">
        <f t="shared" si="2065"/>
        <v>-0.14702016261615197</v>
      </c>
      <c r="J884">
        <f t="shared" si="2058"/>
        <v>0.49999999999999989</v>
      </c>
      <c r="K884">
        <f t="shared" si="2066"/>
        <v>0.477896507399165</v>
      </c>
      <c r="L884">
        <f t="shared" si="2067"/>
        <v>0.147020162616152</v>
      </c>
      <c r="N884">
        <v>17.100000000000001</v>
      </c>
      <c r="O884">
        <f t="shared" si="2053"/>
        <v>16.20714584094587</v>
      </c>
      <c r="P884">
        <f t="shared" si="2054"/>
        <v>73.792854159054116</v>
      </c>
      <c r="R884">
        <f t="shared" si="2068"/>
        <v>-8.2439685580157374</v>
      </c>
      <c r="T884">
        <f t="shared" si="2059"/>
        <v>-16.18475458091919</v>
      </c>
      <c r="V884">
        <f t="shared" si="2069"/>
        <v>0</v>
      </c>
    </row>
    <row r="885" spans="1:22">
      <c r="A885">
        <f t="shared" si="2055"/>
        <v>0.5</v>
      </c>
      <c r="B885">
        <f t="shared" si="2060"/>
        <v>0.47763918106117176</v>
      </c>
      <c r="C885">
        <f t="shared" si="2061"/>
        <v>0.1478540250220233</v>
      </c>
      <c r="D885">
        <f t="shared" si="2056"/>
        <v>-0.49999999999999989</v>
      </c>
      <c r="E885">
        <f t="shared" si="2062"/>
        <v>0.47763918106117181</v>
      </c>
      <c r="F885">
        <f t="shared" si="2063"/>
        <v>0.14785402502202333</v>
      </c>
      <c r="G885">
        <f t="shared" si="2057"/>
        <v>0.5</v>
      </c>
      <c r="H885">
        <f t="shared" si="2064"/>
        <v>-0.47763918106117176</v>
      </c>
      <c r="I885">
        <f t="shared" si="2065"/>
        <v>-0.1478540250220233</v>
      </c>
      <c r="J885">
        <f t="shared" si="2058"/>
        <v>0.49999999999999989</v>
      </c>
      <c r="K885">
        <f t="shared" si="2066"/>
        <v>0.47763918106117181</v>
      </c>
      <c r="L885">
        <f t="shared" si="2067"/>
        <v>0.14785402502202333</v>
      </c>
      <c r="N885">
        <v>17.2</v>
      </c>
      <c r="O885">
        <f t="shared" si="2053"/>
        <v>16.166233145061863</v>
      </c>
      <c r="P885">
        <f t="shared" si="2054"/>
        <v>73.833766854938133</v>
      </c>
      <c r="R885">
        <f t="shared" si="2068"/>
        <v>-8.2554359708547622</v>
      </c>
      <c r="T885">
        <f t="shared" si="2059"/>
        <v>-16.143841885035172</v>
      </c>
      <c r="V885">
        <f t="shared" si="2069"/>
        <v>0</v>
      </c>
    </row>
    <row r="886" spans="1:22">
      <c r="A886">
        <f t="shared" si="2055"/>
        <v>0.5</v>
      </c>
      <c r="B886">
        <f t="shared" si="2060"/>
        <v>0.47738039975139862</v>
      </c>
      <c r="C886">
        <f t="shared" si="2061"/>
        <v>0.14868743703889298</v>
      </c>
      <c r="D886">
        <f t="shared" si="2056"/>
        <v>-0.49999999999999989</v>
      </c>
      <c r="E886">
        <f t="shared" si="2062"/>
        <v>0.47738039975139868</v>
      </c>
      <c r="F886">
        <f t="shared" si="2063"/>
        <v>0.14868743703889301</v>
      </c>
      <c r="G886">
        <f t="shared" si="2057"/>
        <v>0.5</v>
      </c>
      <c r="H886">
        <f t="shared" si="2064"/>
        <v>-0.47738039975139862</v>
      </c>
      <c r="I886">
        <f t="shared" si="2065"/>
        <v>-0.14868743703889298</v>
      </c>
      <c r="J886">
        <f t="shared" si="2058"/>
        <v>0.49999999999999989</v>
      </c>
      <c r="K886">
        <f t="shared" si="2066"/>
        <v>0.47738039975139868</v>
      </c>
      <c r="L886">
        <f t="shared" si="2067"/>
        <v>0.14868743703889301</v>
      </c>
      <c r="N886">
        <v>17.3</v>
      </c>
      <c r="O886">
        <f t="shared" si="2053"/>
        <v>16.125280714861287</v>
      </c>
      <c r="P886">
        <f t="shared" si="2054"/>
        <v>73.87471928513871</v>
      </c>
      <c r="R886">
        <f t="shared" si="2068"/>
        <v>-8.2669572045304704</v>
      </c>
      <c r="T886">
        <f t="shared" si="2059"/>
        <v>-16.102889454834596</v>
      </c>
      <c r="V886">
        <f t="shared" si="2069"/>
        <v>0</v>
      </c>
    </row>
    <row r="887" spans="1:22">
      <c r="A887">
        <f t="shared" si="2055"/>
        <v>0.5</v>
      </c>
      <c r="B887">
        <f t="shared" si="2060"/>
        <v>0.47712016425813841</v>
      </c>
      <c r="C887">
        <f t="shared" si="2061"/>
        <v>0.1495203961280433</v>
      </c>
      <c r="D887">
        <f t="shared" si="2056"/>
        <v>-0.49999999999999989</v>
      </c>
      <c r="E887">
        <f t="shared" si="2062"/>
        <v>0.47712016425813847</v>
      </c>
      <c r="F887">
        <f t="shared" si="2063"/>
        <v>0.14952039612804333</v>
      </c>
      <c r="G887">
        <f t="shared" si="2057"/>
        <v>0.5</v>
      </c>
      <c r="H887">
        <f t="shared" si="2064"/>
        <v>-0.47712016425813841</v>
      </c>
      <c r="I887">
        <f t="shared" si="2065"/>
        <v>-0.1495203961280433</v>
      </c>
      <c r="J887">
        <f t="shared" si="2058"/>
        <v>0.49999999999999989</v>
      </c>
      <c r="K887">
        <f t="shared" si="2066"/>
        <v>0.47712016425813847</v>
      </c>
      <c r="L887">
        <f t="shared" si="2067"/>
        <v>0.14952039612804333</v>
      </c>
      <c r="N887">
        <v>17.399999999999999</v>
      </c>
      <c r="O887">
        <f t="shared" si="2053"/>
        <v>16.084288354954591</v>
      </c>
      <c r="P887">
        <f t="shared" si="2054"/>
        <v>73.915711645045405</v>
      </c>
      <c r="R887">
        <f t="shared" si="2068"/>
        <v>-8.2785324321709481</v>
      </c>
      <c r="T887">
        <f t="shared" si="2059"/>
        <v>-16.0618970949279</v>
      </c>
      <c r="V887">
        <f t="shared" si="2069"/>
        <v>0</v>
      </c>
    </row>
    <row r="888" spans="1:22">
      <c r="A888">
        <f t="shared" si="2055"/>
        <v>0.5</v>
      </c>
      <c r="B888">
        <f t="shared" si="2060"/>
        <v>0.47685847537411336</v>
      </c>
      <c r="C888">
        <f t="shared" si="2061"/>
        <v>0.15035289975213653</v>
      </c>
      <c r="D888">
        <f t="shared" si="2056"/>
        <v>-0.49999999999999989</v>
      </c>
      <c r="E888">
        <f t="shared" si="2062"/>
        <v>0.47685847537411347</v>
      </c>
      <c r="F888">
        <f t="shared" si="2063"/>
        <v>0.15035289975213656</v>
      </c>
      <c r="G888">
        <f t="shared" si="2057"/>
        <v>0.5</v>
      </c>
      <c r="H888">
        <f t="shared" si="2064"/>
        <v>-0.47685847537411336</v>
      </c>
      <c r="I888">
        <f t="shared" si="2065"/>
        <v>-0.15035289975213653</v>
      </c>
      <c r="J888">
        <f t="shared" si="2058"/>
        <v>0.49999999999999989</v>
      </c>
      <c r="K888">
        <f t="shared" si="2066"/>
        <v>0.47685847537411347</v>
      </c>
      <c r="L888">
        <f t="shared" si="2067"/>
        <v>0.15035289975213656</v>
      </c>
      <c r="N888">
        <v>17.5</v>
      </c>
      <c r="O888">
        <f t="shared" si="2053"/>
        <v>16.043255868673143</v>
      </c>
      <c r="P888">
        <f t="shared" si="2054"/>
        <v>73.956744131326857</v>
      </c>
      <c r="R888">
        <f t="shared" si="2068"/>
        <v>-8.2901618255652636</v>
      </c>
      <c r="T888">
        <f t="shared" si="2059"/>
        <v>-16.020864608646448</v>
      </c>
      <c r="V888">
        <f t="shared" si="2069"/>
        <v>0</v>
      </c>
    </row>
    <row r="889" spans="1:22">
      <c r="A889">
        <f t="shared" si="2055"/>
        <v>0.5</v>
      </c>
      <c r="B889">
        <f t="shared" si="2060"/>
        <v>0.47659533389647346</v>
      </c>
      <c r="C889">
        <f t="shared" si="2061"/>
        <v>0.15118494537522223</v>
      </c>
      <c r="D889">
        <f t="shared" si="2056"/>
        <v>-0.49999999999999989</v>
      </c>
      <c r="E889">
        <f t="shared" si="2062"/>
        <v>0.47659533389647352</v>
      </c>
      <c r="F889">
        <f t="shared" si="2063"/>
        <v>0.15118494537522226</v>
      </c>
      <c r="G889">
        <f t="shared" si="2057"/>
        <v>0.5</v>
      </c>
      <c r="H889">
        <f t="shared" si="2064"/>
        <v>-0.47659533389647346</v>
      </c>
      <c r="I889">
        <f t="shared" si="2065"/>
        <v>-0.15118494537522223</v>
      </c>
      <c r="J889">
        <f t="shared" si="2058"/>
        <v>0.49999999999999989</v>
      </c>
      <c r="K889">
        <f t="shared" si="2066"/>
        <v>0.47659533389647352</v>
      </c>
      <c r="L889">
        <f t="shared" si="2067"/>
        <v>0.15118494537522226</v>
      </c>
      <c r="N889">
        <v>17.600000000000001</v>
      </c>
      <c r="O889">
        <f t="shared" si="2053"/>
        <v>16.002183058068841</v>
      </c>
      <c r="P889">
        <f t="shared" si="2054"/>
        <v>73.997816941931163</v>
      </c>
      <c r="R889">
        <f t="shared" si="2068"/>
        <v>-8.3018455551390389</v>
      </c>
      <c r="T889">
        <f t="shared" si="2059"/>
        <v>-15.979791798042143</v>
      </c>
      <c r="V889">
        <f t="shared" si="2069"/>
        <v>0</v>
      </c>
    </row>
    <row r="890" spans="1:22">
      <c r="A890">
        <f t="shared" si="2055"/>
        <v>0.5</v>
      </c>
      <c r="B890">
        <f t="shared" si="2060"/>
        <v>0.47633074062679304</v>
      </c>
      <c r="C890">
        <f t="shared" si="2061"/>
        <v>0.1520165304627451</v>
      </c>
      <c r="D890">
        <f t="shared" si="2056"/>
        <v>-0.49999999999999989</v>
      </c>
      <c r="E890">
        <f t="shared" si="2062"/>
        <v>0.47633074062679315</v>
      </c>
      <c r="F890">
        <f t="shared" si="2063"/>
        <v>0.15201653046274513</v>
      </c>
      <c r="G890">
        <f t="shared" si="2057"/>
        <v>0.5</v>
      </c>
      <c r="H890">
        <f t="shared" si="2064"/>
        <v>-0.47633074062679304</v>
      </c>
      <c r="I890">
        <f t="shared" si="2065"/>
        <v>-0.1520165304627451</v>
      </c>
      <c r="J890">
        <f t="shared" si="2058"/>
        <v>0.49999999999999989</v>
      </c>
      <c r="K890">
        <f t="shared" si="2066"/>
        <v>0.47633074062679315</v>
      </c>
      <c r="L890">
        <f t="shared" si="2067"/>
        <v>0.15201653046274513</v>
      </c>
      <c r="N890">
        <v>17.7</v>
      </c>
      <c r="O890">
        <f t="shared" si="2053"/>
        <v>15.961069723913592</v>
      </c>
      <c r="P890">
        <f t="shared" si="2054"/>
        <v>74.038930276086418</v>
      </c>
      <c r="R890">
        <f t="shared" si="2068"/>
        <v>-8.3135837899289697</v>
      </c>
      <c r="T890">
        <f t="shared" si="2059"/>
        <v>-15.938678463886887</v>
      </c>
      <c r="V890">
        <f t="shared" si="2069"/>
        <v>0</v>
      </c>
    </row>
    <row r="891" spans="1:22">
      <c r="A891">
        <f t="shared" si="2055"/>
        <v>0.5</v>
      </c>
      <c r="B891">
        <f t="shared" si="2060"/>
        <v>0.47606469637106924</v>
      </c>
      <c r="C891">
        <f t="shared" si="2061"/>
        <v>0.1528476524815528</v>
      </c>
      <c r="D891">
        <f t="shared" si="2056"/>
        <v>-0.49999999999999989</v>
      </c>
      <c r="E891">
        <f t="shared" si="2062"/>
        <v>0.47606469637106935</v>
      </c>
      <c r="F891">
        <f t="shared" si="2063"/>
        <v>0.15284765248155283</v>
      </c>
      <c r="G891">
        <f t="shared" si="2057"/>
        <v>0.5</v>
      </c>
      <c r="H891">
        <f t="shared" si="2064"/>
        <v>-0.47606469637106924</v>
      </c>
      <c r="I891">
        <f t="shared" si="2065"/>
        <v>-0.1528476524815528</v>
      </c>
      <c r="J891">
        <f t="shared" si="2058"/>
        <v>0.49999999999999989</v>
      </c>
      <c r="K891">
        <f t="shared" si="2066"/>
        <v>0.47606469637106935</v>
      </c>
      <c r="L891">
        <f t="shared" si="2067"/>
        <v>0.15284765248155283</v>
      </c>
      <c r="N891">
        <v>17.8</v>
      </c>
      <c r="O891">
        <f t="shared" si="2053"/>
        <v>15.919915665698882</v>
      </c>
      <c r="P891">
        <f t="shared" si="2054"/>
        <v>74.080084334301134</v>
      </c>
      <c r="R891">
        <f t="shared" si="2068"/>
        <v>-8.3253766975575729</v>
      </c>
      <c r="T891">
        <f t="shared" si="2059"/>
        <v>-15.897524405672172</v>
      </c>
      <c r="V891">
        <f t="shared" si="2069"/>
        <v>0</v>
      </c>
    </row>
    <row r="892" spans="1:22">
      <c r="A892">
        <f t="shared" si="2055"/>
        <v>0.5</v>
      </c>
      <c r="B892">
        <f t="shared" si="2060"/>
        <v>0.47579720193971903</v>
      </c>
      <c r="C892">
        <f t="shared" si="2061"/>
        <v>0.1536783088999035</v>
      </c>
      <c r="D892">
        <f t="shared" si="2056"/>
        <v>-0.49999999999999989</v>
      </c>
      <c r="E892">
        <f t="shared" si="2062"/>
        <v>0.47579720193971908</v>
      </c>
      <c r="F892">
        <f t="shared" si="2063"/>
        <v>0.15367830889990353</v>
      </c>
      <c r="G892">
        <f t="shared" si="2057"/>
        <v>0.5</v>
      </c>
      <c r="H892">
        <f t="shared" si="2064"/>
        <v>-0.47579720193971903</v>
      </c>
      <c r="I892">
        <f t="shared" si="2065"/>
        <v>-0.1536783088999035</v>
      </c>
      <c r="J892">
        <f t="shared" si="2058"/>
        <v>0.49999999999999989</v>
      </c>
      <c r="K892">
        <f t="shared" si="2066"/>
        <v>0.47579720193971908</v>
      </c>
      <c r="L892">
        <f t="shared" si="2067"/>
        <v>0.15367830889990353</v>
      </c>
      <c r="N892">
        <v>17.899999999999999</v>
      </c>
      <c r="O892">
        <f t="shared" si="2053"/>
        <v>15.878720681635398</v>
      </c>
      <c r="P892">
        <f t="shared" si="2054"/>
        <v>74.1212793183646</v>
      </c>
      <c r="R892">
        <f t="shared" si="2068"/>
        <v>-8.3372244442074788</v>
      </c>
      <c r="T892">
        <f t="shared" si="2059"/>
        <v>-15.856329421608706</v>
      </c>
      <c r="V892">
        <f t="shared" si="2069"/>
        <v>0</v>
      </c>
    </row>
    <row r="893" spans="1:22">
      <c r="A893">
        <f t="shared" si="2055"/>
        <v>0.5</v>
      </c>
      <c r="B893">
        <f t="shared" si="2060"/>
        <v>0.47552825814757671</v>
      </c>
      <c r="C893">
        <f t="shared" si="2061"/>
        <v>0.15450849718747367</v>
      </c>
      <c r="D893">
        <f t="shared" si="2056"/>
        <v>-0.49999999999999989</v>
      </c>
      <c r="E893">
        <f t="shared" si="2062"/>
        <v>0.47552825814757677</v>
      </c>
      <c r="F893">
        <f t="shared" si="2063"/>
        <v>0.1545084971874737</v>
      </c>
      <c r="G893">
        <f t="shared" si="2057"/>
        <v>0.5</v>
      </c>
      <c r="H893">
        <f t="shared" si="2064"/>
        <v>-0.47552825814757671</v>
      </c>
      <c r="I893">
        <f t="shared" si="2065"/>
        <v>-0.15450849718747367</v>
      </c>
      <c r="J893">
        <f t="shared" si="2058"/>
        <v>0.49999999999999989</v>
      </c>
      <c r="K893">
        <f t="shared" si="2066"/>
        <v>0.47552825814757677</v>
      </c>
      <c r="L893">
        <f t="shared" si="2067"/>
        <v>0.1545084971874737</v>
      </c>
      <c r="N893">
        <v>18</v>
      </c>
      <c r="O893">
        <f t="shared" si="2053"/>
        <v>15.837484568652689</v>
      </c>
      <c r="P893">
        <f t="shared" si="2054"/>
        <v>74.162515431347316</v>
      </c>
      <c r="R893">
        <f t="shared" si="2068"/>
        <v>-8.3491271945951411</v>
      </c>
      <c r="T893">
        <f t="shared" si="2059"/>
        <v>-15.81509330862599</v>
      </c>
      <c r="V893">
        <f t="shared" si="2069"/>
        <v>0</v>
      </c>
    </row>
    <row r="894" spans="1:22">
      <c r="A894">
        <f t="shared" si="2055"/>
        <v>0.5</v>
      </c>
      <c r="B894">
        <f t="shared" si="2060"/>
        <v>0.47525786581389179</v>
      </c>
      <c r="C894">
        <f t="shared" si="2061"/>
        <v>0.15533821481536589</v>
      </c>
      <c r="D894">
        <f t="shared" si="2056"/>
        <v>-0.49999999999999989</v>
      </c>
      <c r="E894">
        <f t="shared" si="2062"/>
        <v>0.47525786581389184</v>
      </c>
      <c r="F894">
        <f t="shared" si="2063"/>
        <v>0.15533821481536592</v>
      </c>
      <c r="G894">
        <f t="shared" si="2057"/>
        <v>0.5</v>
      </c>
      <c r="H894">
        <f t="shared" si="2064"/>
        <v>-0.47525786581389179</v>
      </c>
      <c r="I894">
        <f t="shared" si="2065"/>
        <v>-0.15533821481536589</v>
      </c>
      <c r="J894">
        <f t="shared" si="2058"/>
        <v>0.49999999999999989</v>
      </c>
      <c r="K894">
        <f t="shared" si="2066"/>
        <v>0.47525786581389184</v>
      </c>
      <c r="L894">
        <f t="shared" si="2067"/>
        <v>0.15533821481536592</v>
      </c>
      <c r="N894">
        <v>18.100000000000001</v>
      </c>
      <c r="O894">
        <f t="shared" si="2053"/>
        <v>15.796207122398767</v>
      </c>
      <c r="P894">
        <f t="shared" si="2054"/>
        <v>74.203792877601245</v>
      </c>
      <c r="R894">
        <f t="shared" si="2068"/>
        <v>-8.3610851119448597</v>
      </c>
      <c r="T894">
        <f t="shared" si="2059"/>
        <v>-15.773815862372061</v>
      </c>
      <c r="V894">
        <f t="shared" si="2069"/>
        <v>0</v>
      </c>
    </row>
    <row r="895" spans="1:22">
      <c r="A895">
        <f t="shared" si="2055"/>
        <v>0.5</v>
      </c>
      <c r="B895">
        <f t="shared" si="2060"/>
        <v>0.47498602576232618</v>
      </c>
      <c r="C895">
        <f t="shared" si="2061"/>
        <v>0.15616745925611625</v>
      </c>
      <c r="D895">
        <f t="shared" si="2056"/>
        <v>-0.49999999999999989</v>
      </c>
      <c r="E895">
        <f t="shared" si="2062"/>
        <v>0.47498602576232624</v>
      </c>
      <c r="F895">
        <f t="shared" si="2063"/>
        <v>0.15616745925611628</v>
      </c>
      <c r="G895">
        <f t="shared" si="2057"/>
        <v>0.5</v>
      </c>
      <c r="H895">
        <f t="shared" si="2064"/>
        <v>-0.47498602576232618</v>
      </c>
      <c r="I895">
        <f t="shared" si="2065"/>
        <v>-0.15616745925611625</v>
      </c>
      <c r="J895">
        <f t="shared" si="2058"/>
        <v>0.49999999999999989</v>
      </c>
      <c r="K895">
        <f t="shared" si="2066"/>
        <v>0.47498602576232624</v>
      </c>
      <c r="L895">
        <f t="shared" si="2067"/>
        <v>0.15616745925611628</v>
      </c>
      <c r="N895">
        <v>18.2</v>
      </c>
      <c r="O895">
        <f t="shared" si="2053"/>
        <v>15.754888137239874</v>
      </c>
      <c r="P895">
        <f t="shared" si="2054"/>
        <v>74.245111862760126</v>
      </c>
      <c r="R895">
        <f t="shared" si="2068"/>
        <v>-8.3730983579619789</v>
      </c>
      <c r="T895">
        <f t="shared" si="2059"/>
        <v>-15.73249687721318</v>
      </c>
      <c r="V895">
        <f t="shared" si="2069"/>
        <v>0</v>
      </c>
    </row>
    <row r="896" spans="1:22">
      <c r="A896">
        <f t="shared" si="2055"/>
        <v>0.5</v>
      </c>
      <c r="B896">
        <f t="shared" si="2060"/>
        <v>0.47471273882095189</v>
      </c>
      <c r="C896">
        <f t="shared" si="2061"/>
        <v>0.15699622798370244</v>
      </c>
      <c r="D896">
        <f t="shared" si="2056"/>
        <v>-0.49999999999999989</v>
      </c>
      <c r="E896">
        <f t="shared" si="2062"/>
        <v>0.47471273882095194</v>
      </c>
      <c r="F896">
        <f t="shared" si="2063"/>
        <v>0.15699622798370247</v>
      </c>
      <c r="G896">
        <f t="shared" si="2057"/>
        <v>0.5</v>
      </c>
      <c r="H896">
        <f t="shared" si="2064"/>
        <v>-0.47471273882095189</v>
      </c>
      <c r="I896">
        <f t="shared" si="2065"/>
        <v>-0.15699622798370244</v>
      </c>
      <c r="J896">
        <f t="shared" si="2058"/>
        <v>0.49999999999999989</v>
      </c>
      <c r="K896">
        <f t="shared" si="2066"/>
        <v>0.47471273882095194</v>
      </c>
      <c r="L896">
        <f t="shared" si="2067"/>
        <v>0.15699622798370247</v>
      </c>
      <c r="N896">
        <v>18.3</v>
      </c>
      <c r="O896">
        <f t="shared" si="2053"/>
        <v>15.713527406260225</v>
      </c>
      <c r="P896">
        <f t="shared" si="2054"/>
        <v>74.286472593739774</v>
      </c>
      <c r="R896">
        <f t="shared" si="2068"/>
        <v>-8.3851670928058724</v>
      </c>
      <c r="T896">
        <f t="shared" si="2059"/>
        <v>-15.691136146233532</v>
      </c>
      <c r="V896">
        <f t="shared" si="2069"/>
        <v>0</v>
      </c>
    </row>
    <row r="897" spans="1:22">
      <c r="A897">
        <f t="shared" si="2055"/>
        <v>0.5</v>
      </c>
      <c r="B897">
        <f t="shared" si="2060"/>
        <v>0.47443800582224821</v>
      </c>
      <c r="C897">
        <f t="shared" si="2061"/>
        <v>0.1578245184735512</v>
      </c>
      <c r="D897">
        <f t="shared" si="2056"/>
        <v>-0.49999999999999989</v>
      </c>
      <c r="E897">
        <f t="shared" si="2062"/>
        <v>0.47443800582224827</v>
      </c>
      <c r="F897">
        <f t="shared" si="2063"/>
        <v>0.15782451847355122</v>
      </c>
      <c r="G897">
        <f t="shared" si="2057"/>
        <v>0.5</v>
      </c>
      <c r="H897">
        <f t="shared" si="2064"/>
        <v>-0.47443800582224821</v>
      </c>
      <c r="I897">
        <f t="shared" si="2065"/>
        <v>-0.1578245184735512</v>
      </c>
      <c r="J897">
        <f t="shared" si="2058"/>
        <v>0.49999999999999989</v>
      </c>
      <c r="K897">
        <f t="shared" si="2066"/>
        <v>0.47443800582224827</v>
      </c>
      <c r="L897">
        <f t="shared" si="2067"/>
        <v>0.15782451847355122</v>
      </c>
      <c r="N897">
        <v>18.399999999999999</v>
      </c>
      <c r="O897">
        <f t="shared" si="2053"/>
        <v>15.67212472126163</v>
      </c>
      <c r="P897">
        <f t="shared" si="2054"/>
        <v>74.327875278738375</v>
      </c>
      <c r="R897">
        <f t="shared" si="2068"/>
        <v>-8.3972914750626728</v>
      </c>
      <c r="T897">
        <f t="shared" si="2059"/>
        <v>-15.649733461234931</v>
      </c>
      <c r="V897">
        <f t="shared" si="2069"/>
        <v>0</v>
      </c>
    </row>
    <row r="898" spans="1:22">
      <c r="A898">
        <f t="shared" si="2055"/>
        <v>0.5</v>
      </c>
      <c r="B898">
        <f t="shared" si="2060"/>
        <v>0.47416182760309955</v>
      </c>
      <c r="C898">
        <f t="shared" si="2061"/>
        <v>0.15865232820254604</v>
      </c>
      <c r="D898">
        <f t="shared" si="2056"/>
        <v>-0.49999999999999989</v>
      </c>
      <c r="E898">
        <f t="shared" si="2062"/>
        <v>0.47416182760309961</v>
      </c>
      <c r="F898">
        <f t="shared" si="2063"/>
        <v>0.15865232820254607</v>
      </c>
      <c r="G898">
        <f t="shared" si="2057"/>
        <v>0.5</v>
      </c>
      <c r="H898">
        <f t="shared" si="2064"/>
        <v>-0.47416182760309955</v>
      </c>
      <c r="I898">
        <f t="shared" si="2065"/>
        <v>-0.15865232820254604</v>
      </c>
      <c r="J898">
        <f t="shared" si="2058"/>
        <v>0.49999999999999989</v>
      </c>
      <c r="K898">
        <f t="shared" si="2066"/>
        <v>0.47416182760309961</v>
      </c>
      <c r="L898">
        <f t="shared" si="2067"/>
        <v>0.15865232820254607</v>
      </c>
      <c r="N898">
        <v>18.5</v>
      </c>
      <c r="O898">
        <f t="shared" si="2053"/>
        <v>15.630679872763499</v>
      </c>
      <c r="P898">
        <f t="shared" si="2054"/>
        <v>74.36932012723652</v>
      </c>
      <c r="R898">
        <f t="shared" si="2068"/>
        <v>-8.4094716617179444</v>
      </c>
      <c r="T898">
        <f t="shared" si="2059"/>
        <v>-15.608288612736786</v>
      </c>
      <c r="V898">
        <f t="shared" si="2069"/>
        <v>0</v>
      </c>
    </row>
    <row r="899" spans="1:22">
      <c r="A899">
        <f t="shared" si="2055"/>
        <v>0.5</v>
      </c>
      <c r="B899">
        <f t="shared" si="2060"/>
        <v>0.47388420500479272</v>
      </c>
      <c r="C899">
        <f t="shared" si="2061"/>
        <v>0.15947965464903496</v>
      </c>
      <c r="D899">
        <f t="shared" si="2056"/>
        <v>-0.49999999999999989</v>
      </c>
      <c r="E899">
        <f t="shared" si="2062"/>
        <v>0.47388420500479278</v>
      </c>
      <c r="F899">
        <f t="shared" si="2063"/>
        <v>0.15947965464903499</v>
      </c>
      <c r="G899">
        <f t="shared" si="2057"/>
        <v>0.5</v>
      </c>
      <c r="H899">
        <f t="shared" si="2064"/>
        <v>-0.47388420500479272</v>
      </c>
      <c r="I899">
        <f t="shared" si="2065"/>
        <v>-0.15947965464903496</v>
      </c>
      <c r="J899">
        <f t="shared" si="2058"/>
        <v>0.49999999999999989</v>
      </c>
      <c r="K899">
        <f t="shared" si="2066"/>
        <v>0.47388420500479278</v>
      </c>
      <c r="L899">
        <f t="shared" si="2067"/>
        <v>0.15947965464903499</v>
      </c>
      <c r="N899">
        <v>18.600000000000001</v>
      </c>
      <c r="O899">
        <f t="shared" si="2053"/>
        <v>15.589192650002476</v>
      </c>
      <c r="P899">
        <f t="shared" si="2054"/>
        <v>74.41080734999754</v>
      </c>
      <c r="R899">
        <f t="shared" si="2068"/>
        <v>-8.4217078081284882</v>
      </c>
      <c r="T899">
        <f t="shared" si="2059"/>
        <v>-15.566801389975765</v>
      </c>
      <c r="V899">
        <f t="shared" si="2069"/>
        <v>0</v>
      </c>
    </row>
    <row r="900" spans="1:22">
      <c r="A900">
        <f t="shared" si="2055"/>
        <v>0.5</v>
      </c>
      <c r="B900">
        <f t="shared" si="2060"/>
        <v>0.47360513887301431</v>
      </c>
      <c r="C900">
        <f t="shared" si="2061"/>
        <v>0.16030649529283811</v>
      </c>
      <c r="D900">
        <f t="shared" si="2056"/>
        <v>-0.49999999999999989</v>
      </c>
      <c r="E900">
        <f t="shared" si="2062"/>
        <v>0.47360513887301442</v>
      </c>
      <c r="F900">
        <f t="shared" si="2063"/>
        <v>0.16030649529283814</v>
      </c>
      <c r="G900">
        <f t="shared" si="2057"/>
        <v>0.5</v>
      </c>
      <c r="H900">
        <f t="shared" si="2064"/>
        <v>-0.47360513887301431</v>
      </c>
      <c r="I900">
        <f t="shared" si="2065"/>
        <v>-0.16030649529283811</v>
      </c>
      <c r="J900">
        <f t="shared" si="2058"/>
        <v>0.49999999999999989</v>
      </c>
      <c r="K900">
        <f t="shared" si="2066"/>
        <v>0.47360513887301442</v>
      </c>
      <c r="L900">
        <f t="shared" si="2067"/>
        <v>0.16030649529283814</v>
      </c>
      <c r="N900">
        <v>18.7</v>
      </c>
      <c r="O900">
        <f t="shared" si="2053"/>
        <v>15.547662840932441</v>
      </c>
      <c r="P900">
        <f t="shared" si="2054"/>
        <v>74.452337159067554</v>
      </c>
      <c r="R900">
        <f t="shared" si="2068"/>
        <v>-8.4340000679943188</v>
      </c>
      <c r="T900">
        <f t="shared" si="2059"/>
        <v>-15.525271580905752</v>
      </c>
      <c r="V900">
        <f t="shared" si="2069"/>
        <v>0</v>
      </c>
    </row>
    <row r="901" spans="1:22">
      <c r="A901">
        <f t="shared" si="2055"/>
        <v>0.5</v>
      </c>
      <c r="B901">
        <f t="shared" si="2060"/>
        <v>0.47332463005784814</v>
      </c>
      <c r="C901">
        <f t="shared" si="2061"/>
        <v>0.16113284761525551</v>
      </c>
      <c r="D901">
        <f t="shared" si="2056"/>
        <v>-0.49999999999999989</v>
      </c>
      <c r="E901">
        <f t="shared" si="2062"/>
        <v>0.47332463005784819</v>
      </c>
      <c r="F901">
        <f t="shared" si="2063"/>
        <v>0.16113284761525554</v>
      </c>
      <c r="G901">
        <f t="shared" si="2057"/>
        <v>0.5</v>
      </c>
      <c r="H901">
        <f t="shared" si="2064"/>
        <v>-0.47332463005784814</v>
      </c>
      <c r="I901">
        <f t="shared" si="2065"/>
        <v>-0.16113284761525551</v>
      </c>
      <c r="J901">
        <f t="shared" si="2058"/>
        <v>0.49999999999999989</v>
      </c>
      <c r="K901">
        <f t="shared" si="2066"/>
        <v>0.47332463005784819</v>
      </c>
      <c r="L901">
        <f t="shared" si="2067"/>
        <v>0.16113284761525554</v>
      </c>
      <c r="N901">
        <v>18.8</v>
      </c>
      <c r="O901">
        <f t="shared" si="2053"/>
        <v>15.506090232224365</v>
      </c>
      <c r="P901">
        <f t="shared" si="2054"/>
        <v>74.493909767775634</v>
      </c>
      <c r="R901">
        <f t="shared" si="2068"/>
        <v>-8.4463485933300291</v>
      </c>
      <c r="T901">
        <f t="shared" si="2059"/>
        <v>-15.483698972197672</v>
      </c>
      <c r="V901">
        <f t="shared" si="2069"/>
        <v>0</v>
      </c>
    </row>
    <row r="902" spans="1:22">
      <c r="A902">
        <f t="shared" si="2055"/>
        <v>0.5</v>
      </c>
      <c r="B902">
        <f t="shared" si="2060"/>
        <v>0.47304267941377259</v>
      </c>
      <c r="C902">
        <f t="shared" si="2061"/>
        <v>0.16195870909907467</v>
      </c>
      <c r="D902">
        <f t="shared" si="2056"/>
        <v>-0.49999999999999989</v>
      </c>
      <c r="E902">
        <f t="shared" si="2062"/>
        <v>0.47304267941377265</v>
      </c>
      <c r="F902">
        <f t="shared" si="2063"/>
        <v>0.1619587090990747</v>
      </c>
      <c r="G902">
        <f t="shared" si="2057"/>
        <v>0.5</v>
      </c>
      <c r="H902">
        <f t="shared" si="2064"/>
        <v>-0.47304267941377259</v>
      </c>
      <c r="I902">
        <f t="shared" si="2065"/>
        <v>-0.16195870909907467</v>
      </c>
      <c r="J902">
        <f t="shared" si="2058"/>
        <v>0.49999999999999989</v>
      </c>
      <c r="K902">
        <f t="shared" si="2066"/>
        <v>0.47304267941377265</v>
      </c>
      <c r="L902">
        <f t="shared" si="2067"/>
        <v>0.1619587090990747</v>
      </c>
      <c r="N902">
        <v>18.899999999999999</v>
      </c>
      <c r="O902">
        <f t="shared" si="2053"/>
        <v>15.464474609266182</v>
      </c>
      <c r="P902">
        <f t="shared" si="2054"/>
        <v>74.535525390733824</v>
      </c>
      <c r="R902">
        <f t="shared" si="2068"/>
        <v>-8.4587535344360418</v>
      </c>
      <c r="T902">
        <f t="shared" si="2059"/>
        <v>-15.442083349239482</v>
      </c>
      <c r="V902">
        <f t="shared" si="2069"/>
        <v>0</v>
      </c>
    </row>
    <row r="903" spans="1:22">
      <c r="A903">
        <f t="shared" si="2055"/>
        <v>0.5</v>
      </c>
      <c r="B903">
        <f t="shared" si="2060"/>
        <v>0.47275928779965837</v>
      </c>
      <c r="C903">
        <f t="shared" si="2061"/>
        <v>0.16278407722857832</v>
      </c>
      <c r="D903">
        <f t="shared" si="2056"/>
        <v>-0.49999999999999989</v>
      </c>
      <c r="E903">
        <f t="shared" si="2062"/>
        <v>0.47275928779965842</v>
      </c>
      <c r="F903">
        <f t="shared" si="2063"/>
        <v>0.16278407722857835</v>
      </c>
      <c r="G903">
        <f t="shared" si="2057"/>
        <v>0.5</v>
      </c>
      <c r="H903">
        <f t="shared" si="2064"/>
        <v>-0.47275928779965837</v>
      </c>
      <c r="I903">
        <f t="shared" si="2065"/>
        <v>-0.16278407722857832</v>
      </c>
      <c r="J903">
        <f t="shared" si="2058"/>
        <v>0.49999999999999989</v>
      </c>
      <c r="K903">
        <f t="shared" si="2066"/>
        <v>0.47275928779965842</v>
      </c>
      <c r="L903">
        <f t="shared" si="2067"/>
        <v>0.16278407722857835</v>
      </c>
      <c r="N903">
        <v>19</v>
      </c>
      <c r="O903">
        <f t="shared" si="2053"/>
        <v>15.422815756162855</v>
      </c>
      <c r="P903">
        <f t="shared" si="2054"/>
        <v>74.577184243837152</v>
      </c>
      <c r="R903">
        <f t="shared" si="2068"/>
        <v>-8.4712150398693922</v>
      </c>
      <c r="T903">
        <f t="shared" si="2059"/>
        <v>-15.400424496136154</v>
      </c>
      <c r="V903">
        <f t="shared" si="2069"/>
        <v>0</v>
      </c>
    </row>
    <row r="904" spans="1:22">
      <c r="A904">
        <f t="shared" si="2055"/>
        <v>0.5</v>
      </c>
      <c r="B904">
        <f t="shared" si="2060"/>
        <v>0.47247445607876537</v>
      </c>
      <c r="C904">
        <f t="shared" si="2061"/>
        <v>0.16360894948955193</v>
      </c>
      <c r="D904">
        <f t="shared" si="2056"/>
        <v>-0.49999999999999989</v>
      </c>
      <c r="E904">
        <f t="shared" si="2062"/>
        <v>0.47247445607876543</v>
      </c>
      <c r="F904">
        <f t="shared" si="2063"/>
        <v>0.16360894948955196</v>
      </c>
      <c r="G904">
        <f t="shared" si="2057"/>
        <v>0.5</v>
      </c>
      <c r="H904">
        <f t="shared" si="2064"/>
        <v>-0.47247445607876537</v>
      </c>
      <c r="I904">
        <f t="shared" si="2065"/>
        <v>-0.16360894948955193</v>
      </c>
      <c r="J904">
        <f t="shared" si="2058"/>
        <v>0.49999999999999989</v>
      </c>
      <c r="K904">
        <f t="shared" si="2066"/>
        <v>0.47247445607876543</v>
      </c>
      <c r="L904">
        <f t="shared" si="2067"/>
        <v>0.16360894948955196</v>
      </c>
      <c r="N904">
        <v>19.100000000000001</v>
      </c>
      <c r="O904">
        <f t="shared" si="2053"/>
        <v>15.381113455736314</v>
      </c>
      <c r="P904">
        <f t="shared" si="2054"/>
        <v>74.618886544263674</v>
      </c>
      <c r="R904">
        <f t="shared" si="2068"/>
        <v>-8.4837332564142542</v>
      </c>
      <c r="T904">
        <f t="shared" si="2059"/>
        <v>-15.358722195709632</v>
      </c>
      <c r="V904">
        <f t="shared" si="2069"/>
        <v>0</v>
      </c>
    </row>
    <row r="905" spans="1:22">
      <c r="A905">
        <f t="shared" si="2055"/>
        <v>0.5</v>
      </c>
      <c r="B905">
        <f t="shared" si="2060"/>
        <v>0.4721881851187405</v>
      </c>
      <c r="C905">
        <f t="shared" si="2061"/>
        <v>0.16443332336929159</v>
      </c>
      <c r="D905">
        <f t="shared" si="2056"/>
        <v>-0.49999999999999989</v>
      </c>
      <c r="E905">
        <f t="shared" si="2062"/>
        <v>0.47218818511874056</v>
      </c>
      <c r="F905">
        <f t="shared" si="2063"/>
        <v>0.16443332336929162</v>
      </c>
      <c r="G905">
        <f t="shared" si="2057"/>
        <v>0.5</v>
      </c>
      <c r="H905">
        <f t="shared" si="2064"/>
        <v>-0.4721881851187405</v>
      </c>
      <c r="I905">
        <f t="shared" si="2065"/>
        <v>-0.16443332336929159</v>
      </c>
      <c r="J905">
        <f t="shared" si="2058"/>
        <v>0.49999999999999989</v>
      </c>
      <c r="K905">
        <f t="shared" si="2066"/>
        <v>0.47218818511874056</v>
      </c>
      <c r="L905">
        <f t="shared" si="2067"/>
        <v>0.16443332336929162</v>
      </c>
      <c r="N905">
        <v>19.2</v>
      </c>
      <c r="O905">
        <f t="shared" ref="O905:O968" si="2070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-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15.339367489525536</v>
      </c>
      <c r="P905">
        <f t="shared" ref="P905:P968" si="2071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74.660632510474457</v>
      </c>
      <c r="R905">
        <f t="shared" si="2068"/>
        <v>-8.49630832905207</v>
      </c>
      <c r="T905">
        <f t="shared" si="2059"/>
        <v>-15.316976229498849</v>
      </c>
      <c r="V905">
        <f t="shared" si="2069"/>
        <v>0</v>
      </c>
    </row>
    <row r="906" spans="1:22">
      <c r="A906">
        <f t="shared" ref="A906:A969" si="2072">(1/(SQRT(2)))*(COS(RADIANS(45)))</f>
        <v>0.5</v>
      </c>
      <c r="B906">
        <f t="shared" si="2060"/>
        <v>0.47190047579161459</v>
      </c>
      <c r="C906">
        <f t="shared" si="2061"/>
        <v>0.16525719635661151</v>
      </c>
      <c r="D906">
        <f t="shared" ref="D906:D969" si="2073">(-((1/(SQRT(2)))*(SIN(RADIANS(45)))))</f>
        <v>-0.49999999999999989</v>
      </c>
      <c r="E906">
        <f t="shared" si="2062"/>
        <v>0.47190047579161465</v>
      </c>
      <c r="F906">
        <f t="shared" si="2063"/>
        <v>0.16525719635661154</v>
      </c>
      <c r="G906">
        <f t="shared" ref="G906:G969" si="2074">(1/(SQRT(2)))*(COS(RADIANS(-45)))</f>
        <v>0.5</v>
      </c>
      <c r="H906">
        <f t="shared" si="2064"/>
        <v>-0.47190047579161459</v>
      </c>
      <c r="I906">
        <f t="shared" si="2065"/>
        <v>-0.16525719635661151</v>
      </c>
      <c r="J906">
        <f t="shared" ref="J906:J969" si="2075">(-((1/(SQRT(2)))*(SIN(RADIANS(-45)))))</f>
        <v>0.49999999999999989</v>
      </c>
      <c r="K906">
        <f t="shared" si="2066"/>
        <v>0.47190047579161465</v>
      </c>
      <c r="L906">
        <f t="shared" si="2067"/>
        <v>0.16525719635661154</v>
      </c>
      <c r="N906">
        <v>19.3</v>
      </c>
      <c r="O906">
        <f t="shared" si="2070"/>
        <v>15.297577637786626</v>
      </c>
      <c r="P906">
        <f t="shared" si="2071"/>
        <v>74.702422362213369</v>
      </c>
      <c r="R906">
        <f t="shared" si="2068"/>
        <v>-8.5089404009314222</v>
      </c>
      <c r="T906">
        <f t="shared" ref="T906:T969" si="2076">(P906-$V$2516)</f>
        <v>-15.275186377759937</v>
      </c>
      <c r="V906">
        <f t="shared" si="2069"/>
        <v>0</v>
      </c>
    </row>
    <row r="907" spans="1:22">
      <c r="A907">
        <f t="shared" si="2072"/>
        <v>0.5</v>
      </c>
      <c r="B907">
        <f t="shared" si="2060"/>
        <v>0.47161132897380037</v>
      </c>
      <c r="C907">
        <f t="shared" si="2061"/>
        <v>0.16608056594185161</v>
      </c>
      <c r="D907">
        <f t="shared" si="2073"/>
        <v>-0.49999999999999989</v>
      </c>
      <c r="E907">
        <f t="shared" si="2062"/>
        <v>0.47161132897380048</v>
      </c>
      <c r="F907">
        <f t="shared" si="2063"/>
        <v>0.16608056594185164</v>
      </c>
      <c r="G907">
        <f t="shared" si="2074"/>
        <v>0.5</v>
      </c>
      <c r="H907">
        <f t="shared" si="2064"/>
        <v>-0.47161132897380037</v>
      </c>
      <c r="I907">
        <f t="shared" si="2065"/>
        <v>-0.16608056594185161</v>
      </c>
      <c r="J907">
        <f t="shared" si="2075"/>
        <v>0.49999999999999989</v>
      </c>
      <c r="K907">
        <f t="shared" si="2066"/>
        <v>0.47161132897380048</v>
      </c>
      <c r="L907">
        <f t="shared" si="2067"/>
        <v>0.16608056594185164</v>
      </c>
      <c r="N907">
        <v>19.399999999999999</v>
      </c>
      <c r="O907">
        <f t="shared" si="2070"/>
        <v>15.255743679492898</v>
      </c>
      <c r="P907">
        <f t="shared" si="2071"/>
        <v>74.744256320507091</v>
      </c>
      <c r="R907">
        <f t="shared" si="2068"/>
        <v>-8.5216296133377512</v>
      </c>
      <c r="T907">
        <f t="shared" si="2076"/>
        <v>-15.233352419466215</v>
      </c>
      <c r="V907">
        <f t="shared" si="2069"/>
        <v>0</v>
      </c>
    </row>
    <row r="908" spans="1:22">
      <c r="A908">
        <f t="shared" si="2072"/>
        <v>0.5</v>
      </c>
      <c r="B908">
        <f t="shared" ref="B908:B971" si="2077">((1/(SQRT(2)))*(COS(RADIANS(N908))))*(SIN(RADIANS(45)))</f>
        <v>0.47132074554608916</v>
      </c>
      <c r="C908">
        <f t="shared" ref="C908:C971" si="2078">((1/(SQRT(2)))*(SIN(RADIANS(N908))))*(SIN(RADIANS(45)))</f>
        <v>0.16690342961688542</v>
      </c>
      <c r="D908">
        <f t="shared" si="2073"/>
        <v>-0.49999999999999989</v>
      </c>
      <c r="E908">
        <f t="shared" ref="E908:E971" si="2079">((1/(SQRT(2)))*(COS(RADIANS(N908))))*(COS(RADIANS(45)))</f>
        <v>0.47132074554608921</v>
      </c>
      <c r="F908">
        <f t="shared" ref="F908:F971" si="2080">(((1/(SQRT(2)))*(SIN(RADIANS(N908))))*(COS(RADIANS(45))))</f>
        <v>0.16690342961688545</v>
      </c>
      <c r="G908">
        <f t="shared" si="2074"/>
        <v>0.5</v>
      </c>
      <c r="H908">
        <f t="shared" ref="H908:H971" si="2081">((1/(SQRT(2)))*(COS(RADIANS(N908))))*(SIN(RADIANS(-45)))</f>
        <v>-0.47132074554608916</v>
      </c>
      <c r="I908">
        <f t="shared" ref="I908:I971" si="2082">((1/(SQRT(2)))*(SIN(RADIANS(N908))))*(SIN(RADIANS(-45)))</f>
        <v>-0.16690342961688542</v>
      </c>
      <c r="J908">
        <f t="shared" si="2075"/>
        <v>0.49999999999999989</v>
      </c>
      <c r="K908">
        <f t="shared" ref="K908:K971" si="2083">((1/(SQRT(2)))*(COS(RADIANS(N908))))*(COS(RADIANS(-45)))</f>
        <v>0.47132074554608921</v>
      </c>
      <c r="L908">
        <f t="shared" ref="L908:L971" si="2084">(((1/(SQRT(2)))*(SIN(RADIANS(N908))))*(COS(RADIANS(-45))))</f>
        <v>0.16690342961688545</v>
      </c>
      <c r="N908">
        <v>19.5</v>
      </c>
      <c r="O908">
        <f t="shared" si="2070"/>
        <v>15.213865392335057</v>
      </c>
      <c r="P908">
        <f t="shared" si="2071"/>
        <v>74.786134607664948</v>
      </c>
      <c r="R908">
        <f t="shared" ref="R908:R971" si="2085">P908-P1088</f>
        <v>-8.5343761056621048</v>
      </c>
      <c r="T908">
        <f t="shared" si="2076"/>
        <v>-15.191474132308358</v>
      </c>
      <c r="V908">
        <f t="shared" ref="V908:V971" si="2086">IF(T908=0,N908,0)</f>
        <v>0</v>
      </c>
    </row>
    <row r="909" spans="1:22">
      <c r="A909">
        <f t="shared" si="2072"/>
        <v>0.5</v>
      </c>
      <c r="B909">
        <f t="shared" si="2077"/>
        <v>0.47102872639364823</v>
      </c>
      <c r="C909">
        <f t="shared" si="2078"/>
        <v>0.16772578487512749</v>
      </c>
      <c r="D909">
        <f t="shared" si="2073"/>
        <v>-0.49999999999999989</v>
      </c>
      <c r="E909">
        <f t="shared" si="2079"/>
        <v>0.47102872639364829</v>
      </c>
      <c r="F909">
        <f t="shared" si="2080"/>
        <v>0.16772578487512751</v>
      </c>
      <c r="G909">
        <f t="shared" si="2074"/>
        <v>0.5</v>
      </c>
      <c r="H909">
        <f t="shared" si="2081"/>
        <v>-0.47102872639364823</v>
      </c>
      <c r="I909">
        <f t="shared" si="2082"/>
        <v>-0.16772578487512749</v>
      </c>
      <c r="J909">
        <f t="shared" si="2075"/>
        <v>0.49999999999999989</v>
      </c>
      <c r="K909">
        <f t="shared" si="2083"/>
        <v>0.47102872639364829</v>
      </c>
      <c r="L909">
        <f t="shared" si="2084"/>
        <v>0.16772578487512751</v>
      </c>
      <c r="N909">
        <v>19.600000000000001</v>
      </c>
      <c r="O909">
        <f t="shared" si="2070"/>
        <v>15.171942552721397</v>
      </c>
      <c r="P909">
        <f t="shared" si="2071"/>
        <v>74.82805744727861</v>
      </c>
      <c r="R909">
        <f t="shared" si="2085"/>
        <v>-8.547180015370472</v>
      </c>
      <c r="T909">
        <f t="shared" si="2076"/>
        <v>-15.149551292694696</v>
      </c>
      <c r="V909">
        <f t="shared" si="2086"/>
        <v>0</v>
      </c>
    </row>
    <row r="910" spans="1:22">
      <c r="A910">
        <f t="shared" si="2072"/>
        <v>0.5</v>
      </c>
      <c r="B910">
        <f t="shared" si="2077"/>
        <v>0.47073527240601887</v>
      </c>
      <c r="C910">
        <f t="shared" si="2078"/>
        <v>0.16854762921154101</v>
      </c>
      <c r="D910">
        <f t="shared" si="2073"/>
        <v>-0.49999999999999989</v>
      </c>
      <c r="E910">
        <f t="shared" si="2079"/>
        <v>0.47073527240601898</v>
      </c>
      <c r="F910">
        <f t="shared" si="2080"/>
        <v>0.16854762921154104</v>
      </c>
      <c r="G910">
        <f t="shared" si="2074"/>
        <v>0.5</v>
      </c>
      <c r="H910">
        <f t="shared" si="2081"/>
        <v>-0.47073527240601887</v>
      </c>
      <c r="I910">
        <f t="shared" si="2082"/>
        <v>-0.16854762921154101</v>
      </c>
      <c r="J910">
        <f t="shared" si="2075"/>
        <v>0.49999999999999989</v>
      </c>
      <c r="K910">
        <f t="shared" si="2083"/>
        <v>0.47073527240601898</v>
      </c>
      <c r="L910">
        <f t="shared" si="2084"/>
        <v>0.16854762921154104</v>
      </c>
      <c r="N910">
        <v>19.7</v>
      </c>
      <c r="O910">
        <f t="shared" si="2070"/>
        <v>15.129974935778078</v>
      </c>
      <c r="P910">
        <f t="shared" si="2071"/>
        <v>74.87002506422192</v>
      </c>
      <c r="R910">
        <f t="shared" si="2085"/>
        <v>-8.5600414779721206</v>
      </c>
      <c r="T910">
        <f t="shared" si="2076"/>
        <v>-15.107583675751385</v>
      </c>
      <c r="V910">
        <f t="shared" si="2086"/>
        <v>0</v>
      </c>
    </row>
    <row r="911" spans="1:22">
      <c r="A911">
        <f t="shared" si="2072"/>
        <v>0.5</v>
      </c>
      <c r="B911">
        <f t="shared" si="2077"/>
        <v>0.47044038447711262</v>
      </c>
      <c r="C911">
        <f t="shared" si="2078"/>
        <v>0.16936896012264568</v>
      </c>
      <c r="D911">
        <f t="shared" si="2073"/>
        <v>-0.49999999999999989</v>
      </c>
      <c r="E911">
        <f t="shared" si="2079"/>
        <v>0.47044038447711273</v>
      </c>
      <c r="F911">
        <f t="shared" si="2080"/>
        <v>0.16936896012264571</v>
      </c>
      <c r="G911">
        <f t="shared" si="2074"/>
        <v>0.5</v>
      </c>
      <c r="H911">
        <f t="shared" si="2081"/>
        <v>-0.47044038447711262</v>
      </c>
      <c r="I911">
        <f t="shared" si="2082"/>
        <v>-0.16936896012264568</v>
      </c>
      <c r="J911">
        <f t="shared" si="2075"/>
        <v>0.49999999999999989</v>
      </c>
      <c r="K911">
        <f t="shared" si="2083"/>
        <v>0.47044038447711273</v>
      </c>
      <c r="L911">
        <f t="shared" si="2084"/>
        <v>0.16936896012264571</v>
      </c>
      <c r="N911">
        <v>19.8</v>
      </c>
      <c r="O911">
        <f t="shared" si="2070"/>
        <v>15.087962315349316</v>
      </c>
      <c r="P911">
        <f t="shared" si="2071"/>
        <v>74.912037684650684</v>
      </c>
      <c r="R911">
        <f t="shared" si="2085"/>
        <v>-8.5729606269875376</v>
      </c>
      <c r="T911">
        <f t="shared" si="2076"/>
        <v>-15.065571055322621</v>
      </c>
      <c r="V911">
        <f t="shared" si="2086"/>
        <v>0</v>
      </c>
    </row>
    <row r="912" spans="1:22">
      <c r="A912">
        <f t="shared" si="2072"/>
        <v>0.5</v>
      </c>
      <c r="B912">
        <f t="shared" si="2077"/>
        <v>0.47014406350520938</v>
      </c>
      <c r="C912">
        <f t="shared" si="2078"/>
        <v>0.17018977510652503</v>
      </c>
      <c r="D912">
        <f t="shared" si="2073"/>
        <v>-0.49999999999999989</v>
      </c>
      <c r="E912">
        <f t="shared" si="2079"/>
        <v>0.47014406350520943</v>
      </c>
      <c r="F912">
        <f t="shared" si="2080"/>
        <v>0.17018977510652505</v>
      </c>
      <c r="G912">
        <f t="shared" si="2074"/>
        <v>0.5</v>
      </c>
      <c r="H912">
        <f t="shared" si="2081"/>
        <v>-0.47014406350520938</v>
      </c>
      <c r="I912">
        <f t="shared" si="2082"/>
        <v>-0.17018977510652503</v>
      </c>
      <c r="J912">
        <f t="shared" si="2075"/>
        <v>0.49999999999999989</v>
      </c>
      <c r="K912">
        <f t="shared" si="2083"/>
        <v>0.47014406350520943</v>
      </c>
      <c r="L912">
        <f t="shared" si="2084"/>
        <v>0.17018977510652505</v>
      </c>
      <c r="N912">
        <v>19.899999999999999</v>
      </c>
      <c r="O912">
        <f t="shared" si="2070"/>
        <v>15.045904463997775</v>
      </c>
      <c r="P912">
        <f t="shared" si="2071"/>
        <v>74.954095536002214</v>
      </c>
      <c r="R912">
        <f t="shared" si="2085"/>
        <v>-8.5859375939166966</v>
      </c>
      <c r="T912">
        <f t="shared" si="2076"/>
        <v>-15.023513203971092</v>
      </c>
      <c r="V912">
        <f t="shared" si="2086"/>
        <v>0</v>
      </c>
    </row>
    <row r="913" spans="1:22">
      <c r="A913">
        <f t="shared" si="2072"/>
        <v>0.5</v>
      </c>
      <c r="B913">
        <f t="shared" si="2077"/>
        <v>0.4698463103929541</v>
      </c>
      <c r="C913">
        <f t="shared" si="2078"/>
        <v>0.17101007166283433</v>
      </c>
      <c r="D913">
        <f t="shared" si="2073"/>
        <v>-0.49999999999999989</v>
      </c>
      <c r="E913">
        <f t="shared" si="2079"/>
        <v>0.46984631039295421</v>
      </c>
      <c r="F913">
        <f t="shared" si="2080"/>
        <v>0.17101007166283436</v>
      </c>
      <c r="G913">
        <f t="shared" si="2074"/>
        <v>0.5</v>
      </c>
      <c r="H913">
        <f t="shared" si="2081"/>
        <v>-0.4698463103929541</v>
      </c>
      <c r="I913">
        <f t="shared" si="2082"/>
        <v>-0.17101007166283433</v>
      </c>
      <c r="J913">
        <f t="shared" si="2075"/>
        <v>0.49999999999999989</v>
      </c>
      <c r="K913">
        <f t="shared" si="2083"/>
        <v>0.46984631039295421</v>
      </c>
      <c r="L913">
        <f t="shared" si="2084"/>
        <v>0.17101007166283436</v>
      </c>
      <c r="N913">
        <v>20</v>
      </c>
      <c r="O913">
        <f t="shared" si="2070"/>
        <v>15.003801153004934</v>
      </c>
      <c r="P913">
        <f t="shared" si="2071"/>
        <v>74.996198846995071</v>
      </c>
      <c r="R913">
        <f t="shared" si="2085"/>
        <v>-8.5989725082063586</v>
      </c>
      <c r="T913">
        <f t="shared" si="2076"/>
        <v>-14.981409892978235</v>
      </c>
      <c r="V913">
        <f t="shared" si="2086"/>
        <v>0</v>
      </c>
    </row>
    <row r="914" spans="1:22">
      <c r="A914">
        <f t="shared" si="2072"/>
        <v>0.5</v>
      </c>
      <c r="B914">
        <f t="shared" si="2077"/>
        <v>0.46954712604735449</v>
      </c>
      <c r="C914">
        <f t="shared" si="2078"/>
        <v>0.17182984729280801</v>
      </c>
      <c r="D914">
        <f t="shared" si="2073"/>
        <v>-0.49999999999999989</v>
      </c>
      <c r="E914">
        <f t="shared" si="2079"/>
        <v>0.46954712604735455</v>
      </c>
      <c r="F914">
        <f t="shared" si="2080"/>
        <v>0.17182984729280804</v>
      </c>
      <c r="G914">
        <f t="shared" si="2074"/>
        <v>0.5</v>
      </c>
      <c r="H914">
        <f t="shared" si="2081"/>
        <v>-0.46954712604735449</v>
      </c>
      <c r="I914">
        <f t="shared" si="2082"/>
        <v>-0.17182984729280801</v>
      </c>
      <c r="J914">
        <f t="shared" si="2075"/>
        <v>0.49999999999999989</v>
      </c>
      <c r="K914">
        <f t="shared" si="2083"/>
        <v>0.46954712604735455</v>
      </c>
      <c r="L914">
        <f t="shared" si="2084"/>
        <v>0.17182984729280804</v>
      </c>
      <c r="N914">
        <v>20.100000000000001</v>
      </c>
      <c r="O914">
        <f t="shared" si="2070"/>
        <v>14.961652152371409</v>
      </c>
      <c r="P914">
        <f t="shared" si="2071"/>
        <v>75.038347847628586</v>
      </c>
      <c r="R914">
        <f t="shared" si="2085"/>
        <v>-8.6120654972172019</v>
      </c>
      <c r="T914">
        <f t="shared" si="2076"/>
        <v>-14.93926089234472</v>
      </c>
      <c r="V914">
        <f t="shared" si="2086"/>
        <v>0</v>
      </c>
    </row>
    <row r="915" spans="1:22">
      <c r="A915">
        <f t="shared" si="2072"/>
        <v>0.5</v>
      </c>
      <c r="B915">
        <f t="shared" si="2077"/>
        <v>0.46924651137977785</v>
      </c>
      <c r="C915">
        <f t="shared" si="2078"/>
        <v>0.17264909949926729</v>
      </c>
      <c r="D915">
        <f t="shared" si="2073"/>
        <v>-0.49999999999999989</v>
      </c>
      <c r="E915">
        <f t="shared" si="2079"/>
        <v>0.46924651137977796</v>
      </c>
      <c r="F915">
        <f t="shared" si="2080"/>
        <v>0.17264909949926732</v>
      </c>
      <c r="G915">
        <f t="shared" si="2074"/>
        <v>0.5</v>
      </c>
      <c r="H915">
        <f t="shared" si="2081"/>
        <v>-0.46924651137977785</v>
      </c>
      <c r="I915">
        <f t="shared" si="2082"/>
        <v>-0.17264909949926729</v>
      </c>
      <c r="J915">
        <f t="shared" si="2075"/>
        <v>0.49999999999999989</v>
      </c>
      <c r="K915">
        <f t="shared" si="2083"/>
        <v>0.46924651137977796</v>
      </c>
      <c r="L915">
        <f t="shared" si="2084"/>
        <v>0.17264909949926732</v>
      </c>
      <c r="N915">
        <v>20.2</v>
      </c>
      <c r="O915">
        <f t="shared" si="2070"/>
        <v>14.919457230817532</v>
      </c>
      <c r="P915">
        <f t="shared" si="2071"/>
        <v>75.080542769182458</v>
      </c>
      <c r="R915">
        <f t="shared" si="2085"/>
        <v>-8.6252166861907398</v>
      </c>
      <c r="T915">
        <f t="shared" si="2076"/>
        <v>-14.897065970790848</v>
      </c>
      <c r="V915">
        <f t="shared" si="2086"/>
        <v>0</v>
      </c>
    </row>
    <row r="916" spans="1:22">
      <c r="A916">
        <f t="shared" si="2072"/>
        <v>0.5</v>
      </c>
      <c r="B916">
        <f t="shared" si="2077"/>
        <v>0.46894446730594874</v>
      </c>
      <c r="C916">
        <f t="shared" si="2078"/>
        <v>0.17346782578662789</v>
      </c>
      <c r="D916">
        <f t="shared" si="2073"/>
        <v>-0.49999999999999989</v>
      </c>
      <c r="E916">
        <f t="shared" si="2079"/>
        <v>0.4689444673059488</v>
      </c>
      <c r="F916">
        <f t="shared" si="2080"/>
        <v>0.17346782578662792</v>
      </c>
      <c r="G916">
        <f t="shared" si="2074"/>
        <v>0.5</v>
      </c>
      <c r="H916">
        <f t="shared" si="2081"/>
        <v>-0.46894446730594874</v>
      </c>
      <c r="I916">
        <f t="shared" si="2082"/>
        <v>-0.17346782578662789</v>
      </c>
      <c r="J916">
        <f t="shared" si="2075"/>
        <v>0.49999999999999989</v>
      </c>
      <c r="K916">
        <f t="shared" si="2083"/>
        <v>0.4689444673059488</v>
      </c>
      <c r="L916">
        <f t="shared" si="2084"/>
        <v>0.17346782578662792</v>
      </c>
      <c r="N916">
        <v>20.3</v>
      </c>
      <c r="O916">
        <f t="shared" si="2070"/>
        <v>14.877216155783714</v>
      </c>
      <c r="P916">
        <f t="shared" si="2071"/>
        <v>75.122783844216272</v>
      </c>
      <c r="R916">
        <f t="shared" si="2085"/>
        <v>-8.6384261982156687</v>
      </c>
      <c r="T916">
        <f t="shared" si="2076"/>
        <v>-14.854824895757034</v>
      </c>
      <c r="V916">
        <f t="shared" si="2086"/>
        <v>0</v>
      </c>
    </row>
    <row r="917" spans="1:22">
      <c r="A917">
        <f t="shared" si="2072"/>
        <v>0.5</v>
      </c>
      <c r="B917">
        <f t="shared" si="2077"/>
        <v>0.46864099474594562</v>
      </c>
      <c r="C917">
        <f t="shared" si="2078"/>
        <v>0.17428602366090756</v>
      </c>
      <c r="D917">
        <f t="shared" si="2073"/>
        <v>-0.49999999999999989</v>
      </c>
      <c r="E917">
        <f t="shared" si="2079"/>
        <v>0.46864099474594567</v>
      </c>
      <c r="F917">
        <f t="shared" si="2080"/>
        <v>0.17428602366090759</v>
      </c>
      <c r="G917">
        <f t="shared" si="2074"/>
        <v>0.5</v>
      </c>
      <c r="H917">
        <f t="shared" si="2081"/>
        <v>-0.46864099474594562</v>
      </c>
      <c r="I917">
        <f t="shared" si="2082"/>
        <v>-0.17428602366090756</v>
      </c>
      <c r="J917">
        <f t="shared" si="2075"/>
        <v>0.49999999999999989</v>
      </c>
      <c r="K917">
        <f t="shared" si="2083"/>
        <v>0.46864099474594567</v>
      </c>
      <c r="L917">
        <f t="shared" si="2084"/>
        <v>0.17428602366090759</v>
      </c>
      <c r="N917">
        <v>20.399999999999999</v>
      </c>
      <c r="O917">
        <f t="shared" si="2070"/>
        <v>14.834928693431085</v>
      </c>
      <c r="P917">
        <f t="shared" si="2071"/>
        <v>75.165071306568919</v>
      </c>
      <c r="R917">
        <f t="shared" si="2085"/>
        <v>-8.6516941541943027</v>
      </c>
      <c r="T917">
        <f t="shared" si="2076"/>
        <v>-14.812537433404387</v>
      </c>
      <c r="V917">
        <f t="shared" si="2086"/>
        <v>0</v>
      </c>
    </row>
    <row r="918" spans="1:22">
      <c r="A918">
        <f t="shared" si="2072"/>
        <v>0.5</v>
      </c>
      <c r="B918">
        <f t="shared" si="2077"/>
        <v>0.46833609462419873</v>
      </c>
      <c r="C918">
        <f t="shared" si="2078"/>
        <v>0.17510369062973369</v>
      </c>
      <c r="D918">
        <f t="shared" si="2073"/>
        <v>-0.49999999999999989</v>
      </c>
      <c r="E918">
        <f t="shared" si="2079"/>
        <v>0.46833609462419878</v>
      </c>
      <c r="F918">
        <f t="shared" si="2080"/>
        <v>0.17510369062973372</v>
      </c>
      <c r="G918">
        <f t="shared" si="2074"/>
        <v>0.5</v>
      </c>
      <c r="H918">
        <f t="shared" si="2081"/>
        <v>-0.46833609462419873</v>
      </c>
      <c r="I918">
        <f t="shared" si="2082"/>
        <v>-0.17510369062973369</v>
      </c>
      <c r="J918">
        <f t="shared" si="2075"/>
        <v>0.49999999999999989</v>
      </c>
      <c r="K918">
        <f t="shared" si="2083"/>
        <v>0.46833609462419878</v>
      </c>
      <c r="L918">
        <f t="shared" si="2084"/>
        <v>0.17510369062973372</v>
      </c>
      <c r="N918">
        <v>20.5</v>
      </c>
      <c r="O918">
        <f t="shared" si="2070"/>
        <v>14.792594608642048</v>
      </c>
      <c r="P918">
        <f t="shared" si="2071"/>
        <v>75.207405391357952</v>
      </c>
      <c r="R918">
        <f t="shared" si="2085"/>
        <v>-8.6650206728079979</v>
      </c>
      <c r="T918">
        <f t="shared" si="2076"/>
        <v>-14.770203348615354</v>
      </c>
      <c r="V918">
        <f t="shared" si="2086"/>
        <v>0</v>
      </c>
    </row>
    <row r="919" spans="1:22">
      <c r="A919">
        <f t="shared" si="2072"/>
        <v>0.5</v>
      </c>
      <c r="B919">
        <f t="shared" si="2077"/>
        <v>0.46802976786948652</v>
      </c>
      <c r="C919">
        <f t="shared" si="2078"/>
        <v>0.17592082420235089</v>
      </c>
      <c r="D919">
        <f t="shared" si="2073"/>
        <v>-0.49999999999999989</v>
      </c>
      <c r="E919">
        <f t="shared" si="2079"/>
        <v>0.46802976786948658</v>
      </c>
      <c r="F919">
        <f t="shared" si="2080"/>
        <v>0.17592082420235092</v>
      </c>
      <c r="G919">
        <f t="shared" si="2074"/>
        <v>0.5</v>
      </c>
      <c r="H919">
        <f t="shared" si="2081"/>
        <v>-0.46802976786948652</v>
      </c>
      <c r="I919">
        <f t="shared" si="2082"/>
        <v>-0.17592082420235089</v>
      </c>
      <c r="J919">
        <f t="shared" si="2075"/>
        <v>0.49999999999999989</v>
      </c>
      <c r="K919">
        <f t="shared" si="2083"/>
        <v>0.46802976786948658</v>
      </c>
      <c r="L919">
        <f t="shared" si="2084"/>
        <v>0.17592082420235092</v>
      </c>
      <c r="N919">
        <v>20.6</v>
      </c>
      <c r="O919">
        <f t="shared" si="2070"/>
        <v>14.750213665020881</v>
      </c>
      <c r="P919">
        <f t="shared" si="2071"/>
        <v>75.24978633497912</v>
      </c>
      <c r="R919">
        <f t="shared" si="2085"/>
        <v>-8.6784058704827629</v>
      </c>
      <c r="T919">
        <f t="shared" si="2076"/>
        <v>-14.727822404994185</v>
      </c>
      <c r="V919">
        <f t="shared" si="2086"/>
        <v>0</v>
      </c>
    </row>
    <row r="920" spans="1:22">
      <c r="A920">
        <f t="shared" si="2072"/>
        <v>0.5</v>
      </c>
      <c r="B920">
        <f t="shared" si="2077"/>
        <v>0.46772201541493363</v>
      </c>
      <c r="C920">
        <f t="shared" si="2078"/>
        <v>0.17673742188962854</v>
      </c>
      <c r="D920">
        <f t="shared" si="2073"/>
        <v>-0.49999999999999989</v>
      </c>
      <c r="E920">
        <f t="shared" si="2079"/>
        <v>0.46772201541493369</v>
      </c>
      <c r="F920">
        <f t="shared" si="2080"/>
        <v>0.17673742188962857</v>
      </c>
      <c r="G920">
        <f t="shared" si="2074"/>
        <v>0.5</v>
      </c>
      <c r="H920">
        <f t="shared" si="2081"/>
        <v>-0.46772201541493363</v>
      </c>
      <c r="I920">
        <f t="shared" si="2082"/>
        <v>-0.17673742188962854</v>
      </c>
      <c r="J920">
        <f t="shared" si="2075"/>
        <v>0.49999999999999989</v>
      </c>
      <c r="K920">
        <f t="shared" si="2083"/>
        <v>0.46772201541493369</v>
      </c>
      <c r="L920">
        <f t="shared" si="2084"/>
        <v>0.17673742188962857</v>
      </c>
      <c r="N920">
        <v>20.7</v>
      </c>
      <c r="O920">
        <f t="shared" si="2070"/>
        <v>14.707785624894465</v>
      </c>
      <c r="P920">
        <f t="shared" si="2071"/>
        <v>75.29221437510553</v>
      </c>
      <c r="R920">
        <f t="shared" si="2085"/>
        <v>-8.6918498613544415</v>
      </c>
      <c r="T920">
        <f t="shared" si="2076"/>
        <v>-14.685394364867776</v>
      </c>
      <c r="V920">
        <f t="shared" si="2086"/>
        <v>0</v>
      </c>
    </row>
    <row r="921" spans="1:22">
      <c r="A921">
        <f t="shared" si="2072"/>
        <v>0.5</v>
      </c>
      <c r="B921">
        <f t="shared" si="2077"/>
        <v>0.46741283819800716</v>
      </c>
      <c r="C921">
        <f t="shared" si="2078"/>
        <v>0.17755348120406847</v>
      </c>
      <c r="D921">
        <f t="shared" si="2073"/>
        <v>-0.49999999999999989</v>
      </c>
      <c r="E921">
        <f t="shared" si="2079"/>
        <v>0.46741283819800722</v>
      </c>
      <c r="F921">
        <f t="shared" si="2080"/>
        <v>0.1775534812040685</v>
      </c>
      <c r="G921">
        <f t="shared" si="2074"/>
        <v>0.5</v>
      </c>
      <c r="H921">
        <f t="shared" si="2081"/>
        <v>-0.46741283819800716</v>
      </c>
      <c r="I921">
        <f t="shared" si="2082"/>
        <v>-0.17755348120406847</v>
      </c>
      <c r="J921">
        <f t="shared" si="2075"/>
        <v>0.49999999999999989</v>
      </c>
      <c r="K921">
        <f t="shared" si="2083"/>
        <v>0.46741283819800722</v>
      </c>
      <c r="L921">
        <f t="shared" si="2084"/>
        <v>0.1775534812040685</v>
      </c>
      <c r="N921">
        <v>20.8</v>
      </c>
      <c r="O921">
        <f t="shared" si="2070"/>
        <v>14.665310249312965</v>
      </c>
      <c r="P921">
        <f t="shared" si="2071"/>
        <v>75.334689750687033</v>
      </c>
      <c r="R921">
        <f t="shared" si="2085"/>
        <v>-8.705352757233328</v>
      </c>
      <c r="T921">
        <f t="shared" si="2076"/>
        <v>-14.642918989286272</v>
      </c>
      <c r="V921">
        <f t="shared" si="2086"/>
        <v>0</v>
      </c>
    </row>
    <row r="922" spans="1:22">
      <c r="A922">
        <f t="shared" si="2072"/>
        <v>0.5</v>
      </c>
      <c r="B922">
        <f t="shared" si="2077"/>
        <v>0.46710223716051463</v>
      </c>
      <c r="C922">
        <f t="shared" si="2078"/>
        <v>0.17836899965981251</v>
      </c>
      <c r="D922">
        <f t="shared" si="2073"/>
        <v>-0.49999999999999989</v>
      </c>
      <c r="E922">
        <f t="shared" si="2079"/>
        <v>0.46710223716051469</v>
      </c>
      <c r="F922">
        <f t="shared" si="2080"/>
        <v>0.17836899965981254</v>
      </c>
      <c r="G922">
        <f t="shared" si="2074"/>
        <v>0.5</v>
      </c>
      <c r="H922">
        <f t="shared" si="2081"/>
        <v>-0.46710223716051463</v>
      </c>
      <c r="I922">
        <f t="shared" si="2082"/>
        <v>-0.17836899965981251</v>
      </c>
      <c r="J922">
        <f t="shared" si="2075"/>
        <v>0.49999999999999989</v>
      </c>
      <c r="K922">
        <f t="shared" si="2083"/>
        <v>0.46710223716051469</v>
      </c>
      <c r="L922">
        <f t="shared" si="2084"/>
        <v>0.17836899965981254</v>
      </c>
      <c r="N922">
        <v>20.9</v>
      </c>
      <c r="O922">
        <f t="shared" si="2070"/>
        <v>14.622787298050646</v>
      </c>
      <c r="P922">
        <f t="shared" si="2071"/>
        <v>75.377212701949347</v>
      </c>
      <c r="R922">
        <f t="shared" si="2085"/>
        <v>-8.7189146675685407</v>
      </c>
      <c r="T922">
        <f t="shared" si="2076"/>
        <v>-14.600396038023959</v>
      </c>
      <c r="V922">
        <f t="shared" si="2086"/>
        <v>0</v>
      </c>
    </row>
    <row r="923" spans="1:22">
      <c r="A923">
        <f t="shared" si="2072"/>
        <v>0.5</v>
      </c>
      <c r="B923">
        <f t="shared" si="2077"/>
        <v>0.46679021324860076</v>
      </c>
      <c r="C923">
        <f t="shared" si="2078"/>
        <v>0.17918397477265008</v>
      </c>
      <c r="D923">
        <f t="shared" si="2073"/>
        <v>-0.49999999999999989</v>
      </c>
      <c r="E923">
        <f t="shared" si="2079"/>
        <v>0.46679021324860082</v>
      </c>
      <c r="F923">
        <f t="shared" si="2080"/>
        <v>0.17918397477265011</v>
      </c>
      <c r="G923">
        <f t="shared" si="2074"/>
        <v>0.5</v>
      </c>
      <c r="H923">
        <f t="shared" si="2081"/>
        <v>-0.46679021324860076</v>
      </c>
      <c r="I923">
        <f t="shared" si="2082"/>
        <v>-0.17918397477265008</v>
      </c>
      <c r="J923">
        <f t="shared" si="2075"/>
        <v>0.49999999999999989</v>
      </c>
      <c r="K923">
        <f t="shared" si="2083"/>
        <v>0.46679021324860082</v>
      </c>
      <c r="L923">
        <f t="shared" si="2084"/>
        <v>0.17918397477265011</v>
      </c>
      <c r="N923">
        <v>21</v>
      </c>
      <c r="O923">
        <f t="shared" si="2070"/>
        <v>14.580216529606689</v>
      </c>
      <c r="P923">
        <f t="shared" si="2071"/>
        <v>75.419783470393313</v>
      </c>
      <c r="R923">
        <f t="shared" si="2085"/>
        <v>-8.7325356994121677</v>
      </c>
      <c r="T923">
        <f t="shared" si="2076"/>
        <v>-14.557825269579993</v>
      </c>
      <c r="V923">
        <f t="shared" si="2086"/>
        <v>0</v>
      </c>
    </row>
    <row r="924" spans="1:22">
      <c r="A924">
        <f t="shared" si="2072"/>
        <v>0.5</v>
      </c>
      <c r="B924">
        <f t="shared" si="2077"/>
        <v>0.46647676741274441</v>
      </c>
      <c r="C924">
        <f t="shared" si="2078"/>
        <v>0.17999840406002557</v>
      </c>
      <c r="D924">
        <f t="shared" si="2073"/>
        <v>-0.49999999999999989</v>
      </c>
      <c r="E924">
        <f t="shared" si="2079"/>
        <v>0.46647676741274452</v>
      </c>
      <c r="F924">
        <f t="shared" si="2080"/>
        <v>0.1799984040600256</v>
      </c>
      <c r="G924">
        <f t="shared" si="2074"/>
        <v>0.5</v>
      </c>
      <c r="H924">
        <f t="shared" si="2081"/>
        <v>-0.46647676741274441</v>
      </c>
      <c r="I924">
        <f t="shared" si="2082"/>
        <v>-0.17999840406002557</v>
      </c>
      <c r="J924">
        <f t="shared" si="2075"/>
        <v>0.49999999999999989</v>
      </c>
      <c r="K924">
        <f t="shared" si="2083"/>
        <v>0.46647676741274452</v>
      </c>
      <c r="L924">
        <f t="shared" si="2084"/>
        <v>0.1799984040600256</v>
      </c>
      <c r="N924">
        <v>21.1</v>
      </c>
      <c r="O924">
        <f t="shared" si="2070"/>
        <v>14.537597701206083</v>
      </c>
      <c r="P924">
        <f t="shared" si="2071"/>
        <v>75.462402298793918</v>
      </c>
      <c r="R924">
        <f t="shared" si="2085"/>
        <v>-8.7462159573829581</v>
      </c>
      <c r="T924">
        <f t="shared" si="2076"/>
        <v>-14.515206441179387</v>
      </c>
      <c r="V924">
        <f t="shared" si="2086"/>
        <v>0</v>
      </c>
    </row>
    <row r="925" spans="1:22">
      <c r="A925">
        <f t="shared" si="2072"/>
        <v>0.5</v>
      </c>
      <c r="B925">
        <f t="shared" si="2077"/>
        <v>0.46616190060775597</v>
      </c>
      <c r="C925">
        <f t="shared" si="2078"/>
        <v>0.18081228504104613</v>
      </c>
      <c r="D925">
        <f t="shared" si="2073"/>
        <v>-0.49999999999999989</v>
      </c>
      <c r="E925">
        <f t="shared" si="2079"/>
        <v>0.46616190060775609</v>
      </c>
      <c r="F925">
        <f t="shared" si="2080"/>
        <v>0.18081228504104616</v>
      </c>
      <c r="G925">
        <f t="shared" si="2074"/>
        <v>0.5</v>
      </c>
      <c r="H925">
        <f t="shared" si="2081"/>
        <v>-0.46616190060775597</v>
      </c>
      <c r="I925">
        <f t="shared" si="2082"/>
        <v>-0.18081228504104613</v>
      </c>
      <c r="J925">
        <f t="shared" si="2075"/>
        <v>0.49999999999999989</v>
      </c>
      <c r="K925">
        <f t="shared" si="2083"/>
        <v>0.46616190060775609</v>
      </c>
      <c r="L925">
        <f t="shared" si="2084"/>
        <v>0.18081228504104616</v>
      </c>
      <c r="N925">
        <v>21.2</v>
      </c>
      <c r="O925">
        <f t="shared" si="2070"/>
        <v>14.494930568800505</v>
      </c>
      <c r="P925">
        <f t="shared" si="2071"/>
        <v>75.505069431199487</v>
      </c>
      <c r="R925">
        <f t="shared" si="2085"/>
        <v>-8.7599555436293457</v>
      </c>
      <c r="T925">
        <f t="shared" si="2076"/>
        <v>-14.472539308773818</v>
      </c>
      <c r="V925">
        <f t="shared" si="2086"/>
        <v>0</v>
      </c>
    </row>
    <row r="926" spans="1:22">
      <c r="A926">
        <f t="shared" si="2072"/>
        <v>0.5</v>
      </c>
      <c r="B926">
        <f t="shared" si="2077"/>
        <v>0.46584561379277439</v>
      </c>
      <c r="C926">
        <f t="shared" si="2078"/>
        <v>0.18162561523648915</v>
      </c>
      <c r="D926">
        <f t="shared" si="2073"/>
        <v>-0.49999999999999989</v>
      </c>
      <c r="E926">
        <f t="shared" si="2079"/>
        <v>0.46584561379277445</v>
      </c>
      <c r="F926">
        <f t="shared" si="2080"/>
        <v>0.18162561523648918</v>
      </c>
      <c r="G926">
        <f t="shared" si="2074"/>
        <v>0.5</v>
      </c>
      <c r="H926">
        <f t="shared" si="2081"/>
        <v>-0.46584561379277439</v>
      </c>
      <c r="I926">
        <f t="shared" si="2082"/>
        <v>-0.18162561523648915</v>
      </c>
      <c r="J926">
        <f t="shared" si="2075"/>
        <v>0.49999999999999989</v>
      </c>
      <c r="K926">
        <f t="shared" si="2083"/>
        <v>0.46584561379277445</v>
      </c>
      <c r="L926">
        <f t="shared" si="2084"/>
        <v>0.18162561523648918</v>
      </c>
      <c r="N926">
        <v>21.3</v>
      </c>
      <c r="O926">
        <f t="shared" si="2070"/>
        <v>14.452214887069378</v>
      </c>
      <c r="P926">
        <f t="shared" si="2071"/>
        <v>75.547785112930626</v>
      </c>
      <c r="R926">
        <f t="shared" si="2085"/>
        <v>-8.7737545577930121</v>
      </c>
      <c r="T926">
        <f t="shared" si="2076"/>
        <v>-14.42982362704268</v>
      </c>
      <c r="V926">
        <f t="shared" si="2086"/>
        <v>0</v>
      </c>
    </row>
    <row r="927" spans="1:22">
      <c r="A927">
        <f t="shared" si="2072"/>
        <v>0.5</v>
      </c>
      <c r="B927">
        <f t="shared" si="2077"/>
        <v>0.46552790793126408</v>
      </c>
      <c r="C927">
        <f t="shared" si="2078"/>
        <v>0.18243839216880978</v>
      </c>
      <c r="D927">
        <f t="shared" si="2073"/>
        <v>-0.49999999999999989</v>
      </c>
      <c r="E927">
        <f t="shared" si="2079"/>
        <v>0.46552790793126414</v>
      </c>
      <c r="F927">
        <f t="shared" si="2080"/>
        <v>0.1824383921688098</v>
      </c>
      <c r="G927">
        <f t="shared" si="2074"/>
        <v>0.5</v>
      </c>
      <c r="H927">
        <f t="shared" si="2081"/>
        <v>-0.46552790793126408</v>
      </c>
      <c r="I927">
        <f t="shared" si="2082"/>
        <v>-0.18243839216880978</v>
      </c>
      <c r="J927">
        <f t="shared" si="2075"/>
        <v>0.49999999999999989</v>
      </c>
      <c r="K927">
        <f t="shared" si="2083"/>
        <v>0.46552790793126414</v>
      </c>
      <c r="L927">
        <f t="shared" si="2084"/>
        <v>0.1824383921688098</v>
      </c>
      <c r="N927">
        <v>21.4</v>
      </c>
      <c r="O927">
        <f t="shared" si="2070"/>
        <v>14.409450409420828</v>
      </c>
      <c r="P927">
        <f t="shared" si="2071"/>
        <v>75.590549590579172</v>
      </c>
      <c r="R927">
        <f t="shared" si="2085"/>
        <v>-8.7876130969710005</v>
      </c>
      <c r="T927">
        <f t="shared" si="2076"/>
        <v>-14.387059149394133</v>
      </c>
      <c r="V927">
        <f t="shared" si="2086"/>
        <v>0</v>
      </c>
    </row>
    <row r="928" spans="1:22">
      <c r="A928">
        <f t="shared" si="2072"/>
        <v>0.5</v>
      </c>
      <c r="B928">
        <f t="shared" si="2077"/>
        <v>0.46520878399101223</v>
      </c>
      <c r="C928">
        <f t="shared" si="2078"/>
        <v>0.18325061336214862</v>
      </c>
      <c r="D928">
        <f t="shared" si="2073"/>
        <v>-0.49999999999999989</v>
      </c>
      <c r="E928">
        <f t="shared" si="2079"/>
        <v>0.46520878399101229</v>
      </c>
      <c r="F928">
        <f t="shared" si="2080"/>
        <v>0.18325061336214865</v>
      </c>
      <c r="G928">
        <f t="shared" si="2074"/>
        <v>0.5</v>
      </c>
      <c r="H928">
        <f t="shared" si="2081"/>
        <v>-0.46520878399101223</v>
      </c>
      <c r="I928">
        <f t="shared" si="2082"/>
        <v>-0.18325061336214862</v>
      </c>
      <c r="J928">
        <f t="shared" si="2075"/>
        <v>0.49999999999999989</v>
      </c>
      <c r="K928">
        <f t="shared" si="2083"/>
        <v>0.46520878399101229</v>
      </c>
      <c r="L928">
        <f t="shared" si="2084"/>
        <v>0.18325061336214865</v>
      </c>
      <c r="N928">
        <v>21.5</v>
      </c>
      <c r="O928">
        <f t="shared" si="2070"/>
        <v>14.366636887992824</v>
      </c>
      <c r="P928">
        <f t="shared" si="2071"/>
        <v>75.633363112007189</v>
      </c>
      <c r="R928">
        <f t="shared" si="2085"/>
        <v>-8.801531255678114</v>
      </c>
      <c r="T928">
        <f t="shared" si="2076"/>
        <v>-14.344245627966117</v>
      </c>
      <c r="V928">
        <f t="shared" si="2086"/>
        <v>0</v>
      </c>
    </row>
    <row r="929" spans="1:22">
      <c r="A929">
        <f t="shared" si="2072"/>
        <v>0.5</v>
      </c>
      <c r="B929">
        <f t="shared" si="2077"/>
        <v>0.46488824294412556</v>
      </c>
      <c r="C929">
        <f t="shared" si="2078"/>
        <v>0.18406227634233896</v>
      </c>
      <c r="D929">
        <f t="shared" si="2073"/>
        <v>-0.49999999999999989</v>
      </c>
      <c r="E929">
        <f t="shared" si="2079"/>
        <v>0.46488824294412567</v>
      </c>
      <c r="F929">
        <f t="shared" si="2080"/>
        <v>0.18406227634233899</v>
      </c>
      <c r="G929">
        <f t="shared" si="2074"/>
        <v>0.5</v>
      </c>
      <c r="H929">
        <f t="shared" si="2081"/>
        <v>-0.46488824294412556</v>
      </c>
      <c r="I929">
        <f t="shared" si="2082"/>
        <v>-0.18406227634233896</v>
      </c>
      <c r="J929">
        <f t="shared" si="2075"/>
        <v>0.49999999999999989</v>
      </c>
      <c r="K929">
        <f t="shared" si="2083"/>
        <v>0.46488824294412567</v>
      </c>
      <c r="L929">
        <f t="shared" si="2084"/>
        <v>0.18406227634233899</v>
      </c>
      <c r="N929">
        <v>21.6</v>
      </c>
      <c r="O929">
        <f t="shared" si="2070"/>
        <v>14.323774073654324</v>
      </c>
      <c r="P929">
        <f t="shared" si="2071"/>
        <v>75.676225926345666</v>
      </c>
      <c r="R929">
        <f t="shared" si="2085"/>
        <v>-8.815509125809001</v>
      </c>
      <c r="T929">
        <f t="shared" si="2076"/>
        <v>-14.30138281362764</v>
      </c>
      <c r="V929">
        <f t="shared" si="2086"/>
        <v>0</v>
      </c>
    </row>
    <row r="930" spans="1:22">
      <c r="A930">
        <f t="shared" si="2072"/>
        <v>0.5</v>
      </c>
      <c r="B930">
        <f t="shared" si="2077"/>
        <v>0.46456628576702802</v>
      </c>
      <c r="C930">
        <f t="shared" si="2078"/>
        <v>0.18487337863691461</v>
      </c>
      <c r="D930">
        <f t="shared" si="2073"/>
        <v>-0.49999999999999989</v>
      </c>
      <c r="E930">
        <f t="shared" si="2079"/>
        <v>0.46456628576702808</v>
      </c>
      <c r="F930">
        <f t="shared" si="2080"/>
        <v>0.18487337863691464</v>
      </c>
      <c r="G930">
        <f t="shared" si="2074"/>
        <v>0.5</v>
      </c>
      <c r="H930">
        <f t="shared" si="2081"/>
        <v>-0.46456628576702802</v>
      </c>
      <c r="I930">
        <f t="shared" si="2082"/>
        <v>-0.18487337863691461</v>
      </c>
      <c r="J930">
        <f t="shared" si="2075"/>
        <v>0.49999999999999989</v>
      </c>
      <c r="K930">
        <f t="shared" si="2083"/>
        <v>0.46456628576702808</v>
      </c>
      <c r="L930">
        <f t="shared" si="2084"/>
        <v>0.18487337863691464</v>
      </c>
      <c r="N930">
        <v>21.7</v>
      </c>
      <c r="O930">
        <f t="shared" si="2070"/>
        <v>14.280861716006454</v>
      </c>
      <c r="P930">
        <f t="shared" si="2071"/>
        <v>75.71913828399353</v>
      </c>
      <c r="R930">
        <f t="shared" si="2085"/>
        <v>-8.8295467965993595</v>
      </c>
      <c r="T930">
        <f t="shared" si="2076"/>
        <v>-14.258470455979776</v>
      </c>
      <c r="V930">
        <f t="shared" si="2086"/>
        <v>0</v>
      </c>
    </row>
    <row r="931" spans="1:22">
      <c r="A931">
        <f t="shared" si="2072"/>
        <v>0.5</v>
      </c>
      <c r="B931">
        <f t="shared" si="2077"/>
        <v>0.46424291344045671</v>
      </c>
      <c r="C931">
        <f t="shared" si="2078"/>
        <v>0.18568391777511739</v>
      </c>
      <c r="D931">
        <f t="shared" si="2073"/>
        <v>-0.49999999999999989</v>
      </c>
      <c r="E931">
        <f t="shared" si="2079"/>
        <v>0.46424291344045676</v>
      </c>
      <c r="F931">
        <f t="shared" si="2080"/>
        <v>0.18568391777511742</v>
      </c>
      <c r="G931">
        <f t="shared" si="2074"/>
        <v>0.5</v>
      </c>
      <c r="H931">
        <f t="shared" si="2081"/>
        <v>-0.46424291344045671</v>
      </c>
      <c r="I931">
        <f t="shared" si="2082"/>
        <v>-0.18568391777511739</v>
      </c>
      <c r="J931">
        <f t="shared" si="2075"/>
        <v>0.49999999999999989</v>
      </c>
      <c r="K931">
        <f t="shared" si="2083"/>
        <v>0.46424291344045676</v>
      </c>
      <c r="L931">
        <f t="shared" si="2084"/>
        <v>0.18568391777511742</v>
      </c>
      <c r="N931">
        <v>21.8</v>
      </c>
      <c r="O931">
        <f t="shared" si="2070"/>
        <v>14.237899563383774</v>
      </c>
      <c r="P931">
        <f t="shared" si="2071"/>
        <v>75.762100436616223</v>
      </c>
      <c r="R931">
        <f t="shared" si="2085"/>
        <v>-8.8436443545875818</v>
      </c>
      <c r="T931">
        <f t="shared" si="2076"/>
        <v>-14.215508303357083</v>
      </c>
      <c r="V931">
        <f t="shared" si="2086"/>
        <v>0</v>
      </c>
    </row>
    <row r="932" spans="1:22">
      <c r="A932">
        <f t="shared" si="2072"/>
        <v>0.5</v>
      </c>
      <c r="B932">
        <f t="shared" si="2077"/>
        <v>0.46391812694945989</v>
      </c>
      <c r="C932">
        <f t="shared" si="2078"/>
        <v>0.18649389128790439</v>
      </c>
      <c r="D932">
        <f t="shared" si="2073"/>
        <v>-0.49999999999999989</v>
      </c>
      <c r="E932">
        <f t="shared" si="2079"/>
        <v>0.46391812694946</v>
      </c>
      <c r="F932">
        <f t="shared" si="2080"/>
        <v>0.18649389128790445</v>
      </c>
      <c r="G932">
        <f t="shared" si="2074"/>
        <v>0.5</v>
      </c>
      <c r="H932">
        <f t="shared" si="2081"/>
        <v>-0.46391812694945989</v>
      </c>
      <c r="I932">
        <f t="shared" si="2082"/>
        <v>-0.18649389128790439</v>
      </c>
      <c r="J932">
        <f t="shared" si="2075"/>
        <v>0.49999999999999989</v>
      </c>
      <c r="K932">
        <f t="shared" si="2083"/>
        <v>0.46391812694946</v>
      </c>
      <c r="L932">
        <f t="shared" si="2084"/>
        <v>0.18649389128790445</v>
      </c>
      <c r="N932">
        <v>21.9</v>
      </c>
      <c r="O932">
        <f t="shared" si="2070"/>
        <v>14.194887362855598</v>
      </c>
      <c r="P932">
        <f t="shared" si="2071"/>
        <v>75.805112637144418</v>
      </c>
      <c r="R932">
        <f t="shared" si="2085"/>
        <v>-8.8578018835751209</v>
      </c>
      <c r="T932">
        <f t="shared" si="2076"/>
        <v>-14.172496102828887</v>
      </c>
      <c r="V932">
        <f t="shared" si="2086"/>
        <v>0</v>
      </c>
    </row>
    <row r="933" spans="1:22">
      <c r="A933">
        <f t="shared" si="2072"/>
        <v>0.5</v>
      </c>
      <c r="B933">
        <f t="shared" si="2077"/>
        <v>0.46359192728339366</v>
      </c>
      <c r="C933">
        <f t="shared" si="2078"/>
        <v>0.18730329670795598</v>
      </c>
      <c r="D933">
        <f t="shared" si="2073"/>
        <v>-0.49999999999999989</v>
      </c>
      <c r="E933">
        <f t="shared" si="2079"/>
        <v>0.46359192728339371</v>
      </c>
      <c r="F933">
        <f t="shared" si="2080"/>
        <v>0.18730329670795604</v>
      </c>
      <c r="G933">
        <f t="shared" si="2074"/>
        <v>0.5</v>
      </c>
      <c r="H933">
        <f t="shared" si="2081"/>
        <v>-0.46359192728339366</v>
      </c>
      <c r="I933">
        <f t="shared" si="2082"/>
        <v>-0.18730329670795598</v>
      </c>
      <c r="J933">
        <f t="shared" si="2075"/>
        <v>0.49999999999999989</v>
      </c>
      <c r="K933">
        <f t="shared" si="2083"/>
        <v>0.46359192728339371</v>
      </c>
      <c r="L933">
        <f t="shared" si="2084"/>
        <v>0.18730329670795604</v>
      </c>
      <c r="N933">
        <v>22</v>
      </c>
      <c r="O933">
        <f t="shared" si="2070"/>
        <v>14.151824860227345</v>
      </c>
      <c r="P933">
        <f t="shared" si="2071"/>
        <v>75.848175139772678</v>
      </c>
      <c r="R933">
        <f t="shared" si="2085"/>
        <v>-8.8720194645874244</v>
      </c>
      <c r="T933">
        <f t="shared" si="2076"/>
        <v>-14.129433600200628</v>
      </c>
      <c r="V933">
        <f t="shared" si="2086"/>
        <v>0</v>
      </c>
    </row>
    <row r="934" spans="1:22">
      <c r="A934">
        <f t="shared" si="2072"/>
        <v>0.5</v>
      </c>
      <c r="B934">
        <f t="shared" si="2077"/>
        <v>0.46326431543591856</v>
      </c>
      <c r="C934">
        <f t="shared" si="2078"/>
        <v>0.18811213156968279</v>
      </c>
      <c r="D934">
        <f t="shared" si="2073"/>
        <v>-0.49999999999999989</v>
      </c>
      <c r="E934">
        <f t="shared" si="2079"/>
        <v>0.46326431543591862</v>
      </c>
      <c r="F934">
        <f t="shared" si="2080"/>
        <v>0.18811213156968282</v>
      </c>
      <c r="G934">
        <f t="shared" si="2074"/>
        <v>0.5</v>
      </c>
      <c r="H934">
        <f t="shared" si="2081"/>
        <v>-0.46326431543591856</v>
      </c>
      <c r="I934">
        <f t="shared" si="2082"/>
        <v>-0.18811213156968279</v>
      </c>
      <c r="J934">
        <f t="shared" si="2075"/>
        <v>0.49999999999999989</v>
      </c>
      <c r="K934">
        <f t="shared" si="2083"/>
        <v>0.46326431543591862</v>
      </c>
      <c r="L934">
        <f t="shared" si="2084"/>
        <v>0.18811213156968282</v>
      </c>
      <c r="N934">
        <v>22.1</v>
      </c>
      <c r="O934">
        <f t="shared" si="2070"/>
        <v>14.108711800041984</v>
      </c>
      <c r="P934">
        <f t="shared" si="2071"/>
        <v>75.891288199958012</v>
      </c>
      <c r="R934">
        <f t="shared" si="2085"/>
        <v>-8.886297175833505</v>
      </c>
      <c r="T934">
        <f t="shared" si="2076"/>
        <v>-14.086320540015294</v>
      </c>
      <c r="V934">
        <f t="shared" si="2086"/>
        <v>0</v>
      </c>
    </row>
    <row r="935" spans="1:22">
      <c r="A935">
        <f t="shared" si="2072"/>
        <v>0.5</v>
      </c>
      <c r="B935">
        <f t="shared" si="2077"/>
        <v>0.46293529240499731</v>
      </c>
      <c r="C935">
        <f t="shared" si="2078"/>
        <v>0.1889203934092335</v>
      </c>
      <c r="D935">
        <f t="shared" si="2073"/>
        <v>-0.49999999999999989</v>
      </c>
      <c r="E935">
        <f t="shared" si="2079"/>
        <v>0.46293529240499737</v>
      </c>
      <c r="F935">
        <f t="shared" si="2080"/>
        <v>0.18892039340923356</v>
      </c>
      <c r="G935">
        <f t="shared" si="2074"/>
        <v>0.5</v>
      </c>
      <c r="H935">
        <f t="shared" si="2081"/>
        <v>-0.46293529240499731</v>
      </c>
      <c r="I935">
        <f t="shared" si="2082"/>
        <v>-0.1889203934092335</v>
      </c>
      <c r="J935">
        <f t="shared" si="2075"/>
        <v>0.49999999999999989</v>
      </c>
      <c r="K935">
        <f t="shared" si="2083"/>
        <v>0.46293529240499737</v>
      </c>
      <c r="L935">
        <f t="shared" si="2084"/>
        <v>0.18892039340923356</v>
      </c>
      <c r="N935">
        <v>22.2</v>
      </c>
      <c r="O935">
        <f t="shared" si="2070"/>
        <v>14.065547925581592</v>
      </c>
      <c r="P935">
        <f t="shared" si="2071"/>
        <v>75.934452074418402</v>
      </c>
      <c r="R935">
        <f t="shared" si="2085"/>
        <v>-8.9006350926663913</v>
      </c>
      <c r="T935">
        <f t="shared" si="2076"/>
        <v>-14.043156665554903</v>
      </c>
      <c r="V935">
        <f t="shared" si="2086"/>
        <v>0</v>
      </c>
    </row>
    <row r="936" spans="1:22">
      <c r="A936">
        <f t="shared" si="2072"/>
        <v>0.5</v>
      </c>
      <c r="B936">
        <f t="shared" si="2077"/>
        <v>0.46260485919289096</v>
      </c>
      <c r="C936">
        <f t="shared" si="2078"/>
        <v>0.18972807976450251</v>
      </c>
      <c r="D936">
        <f t="shared" si="2073"/>
        <v>-0.49999999999999989</v>
      </c>
      <c r="E936">
        <f t="shared" si="2079"/>
        <v>0.46260485919289102</v>
      </c>
      <c r="F936">
        <f t="shared" si="2080"/>
        <v>0.18972807976450254</v>
      </c>
      <c r="G936">
        <f t="shared" si="2074"/>
        <v>0.5</v>
      </c>
      <c r="H936">
        <f t="shared" si="2081"/>
        <v>-0.46260485919289096</v>
      </c>
      <c r="I936">
        <f t="shared" si="2082"/>
        <v>-0.18972807976450251</v>
      </c>
      <c r="J936">
        <f t="shared" si="2075"/>
        <v>0.49999999999999989</v>
      </c>
      <c r="K936">
        <f t="shared" si="2083"/>
        <v>0.46260485919289102</v>
      </c>
      <c r="L936">
        <f t="shared" si="2084"/>
        <v>0.18972807976450254</v>
      </c>
      <c r="N936">
        <v>22.3</v>
      </c>
      <c r="O936">
        <f t="shared" si="2070"/>
        <v>14.022332978868757</v>
      </c>
      <c r="P936">
        <f t="shared" si="2071"/>
        <v>75.977667021131239</v>
      </c>
      <c r="R936">
        <f t="shared" si="2085"/>
        <v>-8.9150332875417462</v>
      </c>
      <c r="T936">
        <f t="shared" si="2076"/>
        <v>-13.999941718842067</v>
      </c>
      <c r="V936">
        <f t="shared" si="2086"/>
        <v>0</v>
      </c>
    </row>
    <row r="937" spans="1:22">
      <c r="A937">
        <f t="shared" si="2072"/>
        <v>0.5</v>
      </c>
      <c r="B937">
        <f t="shared" si="2077"/>
        <v>0.46227301680615651</v>
      </c>
      <c r="C937">
        <f t="shared" si="2078"/>
        <v>0.19053518817513701</v>
      </c>
      <c r="D937">
        <f t="shared" si="2073"/>
        <v>-0.49999999999999989</v>
      </c>
      <c r="E937">
        <f t="shared" si="2079"/>
        <v>0.46227301680615657</v>
      </c>
      <c r="F937">
        <f t="shared" si="2080"/>
        <v>0.19053518817513704</v>
      </c>
      <c r="G937">
        <f t="shared" si="2074"/>
        <v>0.5</v>
      </c>
      <c r="H937">
        <f t="shared" si="2081"/>
        <v>-0.46227301680615651</v>
      </c>
      <c r="I937">
        <f t="shared" si="2082"/>
        <v>-0.19053518817513701</v>
      </c>
      <c r="J937">
        <f t="shared" si="2075"/>
        <v>0.49999999999999989</v>
      </c>
      <c r="K937">
        <f t="shared" si="2083"/>
        <v>0.46227301680615657</v>
      </c>
      <c r="L937">
        <f t="shared" si="2084"/>
        <v>0.19053518817513704</v>
      </c>
      <c r="N937">
        <v>22.4</v>
      </c>
      <c r="O937">
        <f t="shared" si="2070"/>
        <v>13.979066700668408</v>
      </c>
      <c r="P937">
        <f t="shared" si="2071"/>
        <v>76.020933299331602</v>
      </c>
      <c r="R937">
        <f t="shared" si="2085"/>
        <v>-8.9294918299775503</v>
      </c>
      <c r="T937">
        <f t="shared" si="2076"/>
        <v>-13.956675440641703</v>
      </c>
      <c r="V937">
        <f t="shared" si="2086"/>
        <v>0</v>
      </c>
    </row>
    <row r="938" spans="1:22">
      <c r="A938">
        <f t="shared" si="2072"/>
        <v>0.5</v>
      </c>
      <c r="B938">
        <f t="shared" si="2077"/>
        <v>0.46193976625564326</v>
      </c>
      <c r="C938">
        <f t="shared" si="2078"/>
        <v>0.19134171618254484</v>
      </c>
      <c r="D938">
        <f t="shared" si="2073"/>
        <v>-0.49999999999999989</v>
      </c>
      <c r="E938">
        <f t="shared" si="2079"/>
        <v>0.46193976625564337</v>
      </c>
      <c r="F938">
        <f t="shared" si="2080"/>
        <v>0.19134171618254486</v>
      </c>
      <c r="G938">
        <f t="shared" si="2074"/>
        <v>0.5</v>
      </c>
      <c r="H938">
        <f t="shared" si="2081"/>
        <v>-0.46193976625564326</v>
      </c>
      <c r="I938">
        <f t="shared" si="2082"/>
        <v>-0.19134171618254484</v>
      </c>
      <c r="J938">
        <f t="shared" si="2075"/>
        <v>0.49999999999999989</v>
      </c>
      <c r="K938">
        <f t="shared" si="2083"/>
        <v>0.46193976625564337</v>
      </c>
      <c r="L938">
        <f t="shared" si="2084"/>
        <v>0.19134171618254486</v>
      </c>
      <c r="N938">
        <v>22.5</v>
      </c>
      <c r="O938">
        <f t="shared" si="2070"/>
        <v>13.935748830489249</v>
      </c>
      <c r="P938">
        <f t="shared" si="2071"/>
        <v>76.064251169510726</v>
      </c>
      <c r="R938">
        <f t="shared" si="2085"/>
        <v>-8.9440107865124077</v>
      </c>
      <c r="T938">
        <f t="shared" si="2076"/>
        <v>-13.91335757046258</v>
      </c>
      <c r="V938">
        <f t="shared" si="2086"/>
        <v>0</v>
      </c>
    </row>
    <row r="939" spans="1:22">
      <c r="A939">
        <f t="shared" si="2072"/>
        <v>0.5</v>
      </c>
      <c r="B939">
        <f t="shared" si="2077"/>
        <v>0.46160510855649034</v>
      </c>
      <c r="C939">
        <f t="shared" si="2078"/>
        <v>0.19214766132990185</v>
      </c>
      <c r="D939">
        <f t="shared" si="2073"/>
        <v>-0.49999999999999989</v>
      </c>
      <c r="E939">
        <f t="shared" si="2079"/>
        <v>0.46160510855649045</v>
      </c>
      <c r="F939">
        <f t="shared" si="2080"/>
        <v>0.19214766132990188</v>
      </c>
      <c r="G939">
        <f t="shared" si="2074"/>
        <v>0.5</v>
      </c>
      <c r="H939">
        <f t="shared" si="2081"/>
        <v>-0.46160510855649034</v>
      </c>
      <c r="I939">
        <f t="shared" si="2082"/>
        <v>-0.19214766132990185</v>
      </c>
      <c r="J939">
        <f t="shared" si="2075"/>
        <v>0.49999999999999989</v>
      </c>
      <c r="K939">
        <f t="shared" si="2083"/>
        <v>0.46160510855649045</v>
      </c>
      <c r="L939">
        <f t="shared" si="2084"/>
        <v>0.19214766132990188</v>
      </c>
      <c r="N939">
        <v>22.6</v>
      </c>
      <c r="O939">
        <f t="shared" si="2070"/>
        <v>13.892379106585723</v>
      </c>
      <c r="P939">
        <f t="shared" si="2071"/>
        <v>76.10762089341425</v>
      </c>
      <c r="R939">
        <f t="shared" si="2085"/>
        <v>-8.9585902206641208</v>
      </c>
      <c r="T939">
        <f t="shared" si="2076"/>
        <v>-13.869987846559056</v>
      </c>
      <c r="V939">
        <f t="shared" si="2086"/>
        <v>0</v>
      </c>
    </row>
    <row r="940" spans="1:22">
      <c r="A940">
        <f t="shared" si="2072"/>
        <v>0.5</v>
      </c>
      <c r="B940">
        <f t="shared" si="2077"/>
        <v>0.46126904472812308</v>
      </c>
      <c r="C940">
        <f t="shared" si="2078"/>
        <v>0.19295302116215929</v>
      </c>
      <c r="D940">
        <f t="shared" si="2073"/>
        <v>-0.49999999999999989</v>
      </c>
      <c r="E940">
        <f t="shared" si="2079"/>
        <v>0.46126904472812313</v>
      </c>
      <c r="F940">
        <f t="shared" si="2080"/>
        <v>0.19295302116215932</v>
      </c>
      <c r="G940">
        <f t="shared" si="2074"/>
        <v>0.5</v>
      </c>
      <c r="H940">
        <f t="shared" si="2081"/>
        <v>-0.46126904472812308</v>
      </c>
      <c r="I940">
        <f t="shared" si="2082"/>
        <v>-0.19295302116215929</v>
      </c>
      <c r="J940">
        <f t="shared" si="2075"/>
        <v>0.49999999999999989</v>
      </c>
      <c r="K940">
        <f t="shared" si="2083"/>
        <v>0.46126904472812313</v>
      </c>
      <c r="L940">
        <f t="shared" si="2084"/>
        <v>0.19295302116215932</v>
      </c>
      <c r="N940">
        <v>22.7</v>
      </c>
      <c r="O940">
        <f t="shared" si="2070"/>
        <v>13.848957265959696</v>
      </c>
      <c r="P940">
        <f t="shared" si="2071"/>
        <v>76.151042734040317</v>
      </c>
      <c r="R940">
        <f t="shared" si="2085"/>
        <v>-8.9732301928872573</v>
      </c>
      <c r="T940">
        <f t="shared" si="2076"/>
        <v>-13.826566005932989</v>
      </c>
      <c r="V940">
        <f t="shared" si="2086"/>
        <v>0</v>
      </c>
    </row>
    <row r="941" spans="1:22">
      <c r="A941">
        <f t="shared" si="2072"/>
        <v>0.5</v>
      </c>
      <c r="B941">
        <f t="shared" si="2077"/>
        <v>0.4609315757942502</v>
      </c>
      <c r="C941">
        <f t="shared" si="2078"/>
        <v>0.19375779322605147</v>
      </c>
      <c r="D941">
        <f t="shared" si="2073"/>
        <v>-0.49999999999999989</v>
      </c>
      <c r="E941">
        <f t="shared" si="2079"/>
        <v>0.46093157579425031</v>
      </c>
      <c r="F941">
        <f t="shared" si="2080"/>
        <v>0.19375779322605149</v>
      </c>
      <c r="G941">
        <f t="shared" si="2074"/>
        <v>0.5</v>
      </c>
      <c r="H941">
        <f t="shared" si="2081"/>
        <v>-0.4609315757942502</v>
      </c>
      <c r="I941">
        <f t="shared" si="2082"/>
        <v>-0.19375779322605147</v>
      </c>
      <c r="J941">
        <f t="shared" si="2075"/>
        <v>0.49999999999999989</v>
      </c>
      <c r="K941">
        <f t="shared" si="2083"/>
        <v>0.46093157579425031</v>
      </c>
      <c r="L941">
        <f t="shared" si="2084"/>
        <v>0.19375779322605149</v>
      </c>
      <c r="N941">
        <v>22.8</v>
      </c>
      <c r="O941">
        <f t="shared" si="2070"/>
        <v>13.805483044362385</v>
      </c>
      <c r="P941">
        <f t="shared" si="2071"/>
        <v>76.19451695563761</v>
      </c>
      <c r="R941">
        <f t="shared" si="2085"/>
        <v>-8.9879307605313699</v>
      </c>
      <c r="T941">
        <f t="shared" si="2076"/>
        <v>-13.783091784335696</v>
      </c>
      <c r="V941">
        <f t="shared" si="2086"/>
        <v>0</v>
      </c>
    </row>
    <row r="942" spans="1:22">
      <c r="A942">
        <f t="shared" si="2072"/>
        <v>0.5</v>
      </c>
      <c r="B942">
        <f t="shared" si="2077"/>
        <v>0.46059270278286057</v>
      </c>
      <c r="C942">
        <f t="shared" si="2078"/>
        <v>0.19456197507010306</v>
      </c>
      <c r="D942">
        <f t="shared" si="2073"/>
        <v>-0.49999999999999989</v>
      </c>
      <c r="E942">
        <f t="shared" si="2079"/>
        <v>0.46059270278286063</v>
      </c>
      <c r="F942">
        <f t="shared" si="2080"/>
        <v>0.19456197507010312</v>
      </c>
      <c r="G942">
        <f t="shared" si="2074"/>
        <v>0.5</v>
      </c>
      <c r="H942">
        <f t="shared" si="2081"/>
        <v>-0.46059270278286057</v>
      </c>
      <c r="I942">
        <f t="shared" si="2082"/>
        <v>-0.19456197507010306</v>
      </c>
      <c r="J942">
        <f t="shared" si="2075"/>
        <v>0.49999999999999989</v>
      </c>
      <c r="K942">
        <f t="shared" si="2083"/>
        <v>0.46059270278286063</v>
      </c>
      <c r="L942">
        <f t="shared" si="2084"/>
        <v>0.19456197507010312</v>
      </c>
      <c r="N942">
        <v>22.9</v>
      </c>
      <c r="O942">
        <f t="shared" si="2070"/>
        <v>13.761956176296303</v>
      </c>
      <c r="P942">
        <f t="shared" si="2071"/>
        <v>76.23804382370372</v>
      </c>
      <c r="R942">
        <f t="shared" si="2085"/>
        <v>-9.0026919777975252</v>
      </c>
      <c r="T942">
        <f t="shared" si="2076"/>
        <v>-13.739564916269586</v>
      </c>
      <c r="V942">
        <f t="shared" si="2086"/>
        <v>0</v>
      </c>
    </row>
    <row r="943" spans="1:22">
      <c r="A943">
        <f t="shared" si="2072"/>
        <v>0.5</v>
      </c>
      <c r="B943">
        <f t="shared" si="2077"/>
        <v>0.46025242672622013</v>
      </c>
      <c r="C943">
        <f t="shared" si="2078"/>
        <v>0.19536556424463686</v>
      </c>
      <c r="D943">
        <f t="shared" si="2073"/>
        <v>-0.49999999999999989</v>
      </c>
      <c r="E943">
        <f t="shared" si="2079"/>
        <v>0.46025242672622019</v>
      </c>
      <c r="F943">
        <f t="shared" si="2080"/>
        <v>0.19536556424463689</v>
      </c>
      <c r="G943">
        <f t="shared" si="2074"/>
        <v>0.5</v>
      </c>
      <c r="H943">
        <f t="shared" si="2081"/>
        <v>-0.46025242672622013</v>
      </c>
      <c r="I943">
        <f t="shared" si="2082"/>
        <v>-0.19536556424463686</v>
      </c>
      <c r="J943">
        <f t="shared" si="2075"/>
        <v>0.49999999999999989</v>
      </c>
      <c r="K943">
        <f t="shared" si="2083"/>
        <v>0.46025242672622019</v>
      </c>
      <c r="L943">
        <f t="shared" si="2084"/>
        <v>0.19536556424463689</v>
      </c>
      <c r="N943">
        <v>23</v>
      </c>
      <c r="O943">
        <f t="shared" si="2070"/>
        <v>13.718376395017184</v>
      </c>
      <c r="P943">
        <f t="shared" si="2071"/>
        <v>76.281623604982812</v>
      </c>
      <c r="R943">
        <f t="shared" si="2085"/>
        <v>-9.0175138956957852</v>
      </c>
      <c r="T943">
        <f t="shared" si="2076"/>
        <v>-13.695985134990494</v>
      </c>
      <c r="V943">
        <f t="shared" si="2086"/>
        <v>0</v>
      </c>
    </row>
    <row r="944" spans="1:22">
      <c r="A944">
        <f t="shared" si="2072"/>
        <v>0.5</v>
      </c>
      <c r="B944">
        <f t="shared" si="2077"/>
        <v>0.45991074866086873</v>
      </c>
      <c r="C944">
        <f t="shared" si="2078"/>
        <v>0.1961685583017807</v>
      </c>
      <c r="D944">
        <f t="shared" si="2073"/>
        <v>-0.49999999999999989</v>
      </c>
      <c r="E944">
        <f t="shared" si="2079"/>
        <v>0.45991074866086878</v>
      </c>
      <c r="F944">
        <f t="shared" si="2080"/>
        <v>0.19616855830178073</v>
      </c>
      <c r="G944">
        <f t="shared" si="2074"/>
        <v>0.5</v>
      </c>
      <c r="H944">
        <f t="shared" si="2081"/>
        <v>-0.45991074866086873</v>
      </c>
      <c r="I944">
        <f t="shared" si="2082"/>
        <v>-0.1961685583017807</v>
      </c>
      <c r="J944">
        <f t="shared" si="2075"/>
        <v>0.49999999999999989</v>
      </c>
      <c r="K944">
        <f t="shared" si="2083"/>
        <v>0.45991074866086878</v>
      </c>
      <c r="L944">
        <f t="shared" si="2084"/>
        <v>0.19616855830178073</v>
      </c>
      <c r="N944">
        <v>23.1</v>
      </c>
      <c r="O944">
        <f t="shared" si="2070"/>
        <v>13.674743432536236</v>
      </c>
      <c r="P944">
        <f t="shared" si="2071"/>
        <v>76.325256567463754</v>
      </c>
      <c r="R944">
        <f t="shared" si="2085"/>
        <v>-9.0323965620012956</v>
      </c>
      <c r="T944">
        <f t="shared" si="2076"/>
        <v>-13.652352172509552</v>
      </c>
      <c r="V944">
        <f t="shared" si="2086"/>
        <v>0</v>
      </c>
    </row>
    <row r="945" spans="1:22">
      <c r="A945">
        <f t="shared" si="2072"/>
        <v>0.5</v>
      </c>
      <c r="B945">
        <f t="shared" si="2077"/>
        <v>0.45956766962761708</v>
      </c>
      <c r="C945">
        <f t="shared" si="2078"/>
        <v>0.19697095479547552</v>
      </c>
      <c r="D945">
        <f t="shared" si="2073"/>
        <v>-0.49999999999999989</v>
      </c>
      <c r="E945">
        <f t="shared" si="2079"/>
        <v>0.45956766962761714</v>
      </c>
      <c r="F945">
        <f t="shared" si="2080"/>
        <v>0.19697095479547555</v>
      </c>
      <c r="G945">
        <f t="shared" si="2074"/>
        <v>0.5</v>
      </c>
      <c r="H945">
        <f t="shared" si="2081"/>
        <v>-0.45956766962761708</v>
      </c>
      <c r="I945">
        <f t="shared" si="2082"/>
        <v>-0.19697095479547552</v>
      </c>
      <c r="J945">
        <f t="shared" si="2075"/>
        <v>0.49999999999999989</v>
      </c>
      <c r="K945">
        <f t="shared" si="2083"/>
        <v>0.45956766962761714</v>
      </c>
      <c r="L945">
        <f t="shared" si="2084"/>
        <v>0.19697095479547555</v>
      </c>
      <c r="N945">
        <v>23.2</v>
      </c>
      <c r="O945">
        <f t="shared" si="2070"/>
        <v>13.631057019622164</v>
      </c>
      <c r="P945">
        <f t="shared" si="2071"/>
        <v>76.368942980377852</v>
      </c>
      <c r="R945">
        <f t="shared" si="2085"/>
        <v>-9.047340021210843</v>
      </c>
      <c r="T945">
        <f t="shared" si="2076"/>
        <v>-13.608665759595453</v>
      </c>
      <c r="V945">
        <f t="shared" si="2086"/>
        <v>0</v>
      </c>
    </row>
    <row r="946" spans="1:22">
      <c r="A946">
        <f t="shared" si="2072"/>
        <v>0.5</v>
      </c>
      <c r="B946">
        <f t="shared" si="2077"/>
        <v>0.45922319067154355</v>
      </c>
      <c r="C946">
        <f t="shared" si="2078"/>
        <v>0.19777275128148245</v>
      </c>
      <c r="D946">
        <f t="shared" si="2073"/>
        <v>-0.49999999999999989</v>
      </c>
      <c r="E946">
        <f t="shared" si="2079"/>
        <v>0.4592231906715436</v>
      </c>
      <c r="F946">
        <f t="shared" si="2080"/>
        <v>0.19777275128148247</v>
      </c>
      <c r="G946">
        <f t="shared" si="2074"/>
        <v>0.5</v>
      </c>
      <c r="H946">
        <f t="shared" si="2081"/>
        <v>-0.45922319067154355</v>
      </c>
      <c r="I946">
        <f t="shared" si="2082"/>
        <v>-0.19777275128148245</v>
      </c>
      <c r="J946">
        <f t="shared" si="2075"/>
        <v>0.49999999999999989</v>
      </c>
      <c r="K946">
        <f t="shared" si="2083"/>
        <v>0.4592231906715436</v>
      </c>
      <c r="L946">
        <f t="shared" si="2084"/>
        <v>0.19777275128148247</v>
      </c>
      <c r="N946">
        <v>23.3</v>
      </c>
      <c r="O946">
        <f t="shared" si="2070"/>
        <v>13.58731688580337</v>
      </c>
      <c r="P946">
        <f t="shared" si="2071"/>
        <v>76.412683114196625</v>
      </c>
      <c r="R946">
        <f t="shared" si="2085"/>
        <v>-9.0623443144982474</v>
      </c>
      <c r="T946">
        <f t="shared" si="2076"/>
        <v>-13.564925625776681</v>
      </c>
      <c r="V946">
        <f t="shared" si="2086"/>
        <v>0</v>
      </c>
    </row>
    <row r="947" spans="1:22">
      <c r="A947">
        <f t="shared" si="2072"/>
        <v>0.5</v>
      </c>
      <c r="B947">
        <f t="shared" si="2077"/>
        <v>0.45887731284199051</v>
      </c>
      <c r="C947">
        <f t="shared" si="2078"/>
        <v>0.19857394531739025</v>
      </c>
      <c r="D947">
        <f t="shared" si="2073"/>
        <v>-0.49999999999999989</v>
      </c>
      <c r="E947">
        <f t="shared" si="2079"/>
        <v>0.45887731284199057</v>
      </c>
      <c r="F947">
        <f t="shared" si="2080"/>
        <v>0.19857394531739028</v>
      </c>
      <c r="G947">
        <f t="shared" si="2074"/>
        <v>0.5</v>
      </c>
      <c r="H947">
        <f t="shared" si="2081"/>
        <v>-0.45887731284199051</v>
      </c>
      <c r="I947">
        <f t="shared" si="2082"/>
        <v>-0.19857394531739025</v>
      </c>
      <c r="J947">
        <f t="shared" si="2075"/>
        <v>0.49999999999999989</v>
      </c>
      <c r="K947">
        <f t="shared" si="2083"/>
        <v>0.45887731284199057</v>
      </c>
      <c r="L947">
        <f t="shared" si="2084"/>
        <v>0.19857394531739028</v>
      </c>
      <c r="N947">
        <v>23.4</v>
      </c>
      <c r="O947">
        <f t="shared" si="2070"/>
        <v>13.543522759370425</v>
      </c>
      <c r="P947">
        <f t="shared" si="2071"/>
        <v>76.456477240629582</v>
      </c>
      <c r="R947">
        <f t="shared" si="2085"/>
        <v>-9.0774094796703935</v>
      </c>
      <c r="T947">
        <f t="shared" si="2076"/>
        <v>-13.521131499343724</v>
      </c>
      <c r="V947">
        <f t="shared" si="2086"/>
        <v>0</v>
      </c>
    </row>
    <row r="948" spans="1:22">
      <c r="A948">
        <f t="shared" si="2072"/>
        <v>0.5</v>
      </c>
      <c r="B948">
        <f t="shared" si="2077"/>
        <v>0.45853003719256191</v>
      </c>
      <c r="C948">
        <f t="shared" si="2078"/>
        <v>0.19937453446262304</v>
      </c>
      <c r="D948">
        <f t="shared" si="2073"/>
        <v>-0.49999999999999989</v>
      </c>
      <c r="E948">
        <f t="shared" si="2079"/>
        <v>0.45853003719256202</v>
      </c>
      <c r="F948">
        <f t="shared" si="2080"/>
        <v>0.19937453446262307</v>
      </c>
      <c r="G948">
        <f t="shared" si="2074"/>
        <v>0.5</v>
      </c>
      <c r="H948">
        <f t="shared" si="2081"/>
        <v>-0.45853003719256191</v>
      </c>
      <c r="I948">
        <f t="shared" si="2082"/>
        <v>-0.19937453446262304</v>
      </c>
      <c r="J948">
        <f t="shared" si="2075"/>
        <v>0.49999999999999989</v>
      </c>
      <c r="K948">
        <f t="shared" si="2083"/>
        <v>0.45853003719256202</v>
      </c>
      <c r="L948">
        <f t="shared" si="2084"/>
        <v>0.19937453446262307</v>
      </c>
      <c r="N948">
        <v>23.5</v>
      </c>
      <c r="O948">
        <f t="shared" si="2070"/>
        <v>13.499674367378228</v>
      </c>
      <c r="P948">
        <f t="shared" si="2071"/>
        <v>76.500325632621781</v>
      </c>
      <c r="R948">
        <f t="shared" si="2085"/>
        <v>-9.0925355511216708</v>
      </c>
      <c r="T948">
        <f t="shared" si="2076"/>
        <v>-13.477283107351525</v>
      </c>
      <c r="V948">
        <f t="shared" si="2086"/>
        <v>0</v>
      </c>
    </row>
    <row r="949" spans="1:22">
      <c r="A949">
        <f t="shared" si="2072"/>
        <v>0.5</v>
      </c>
      <c r="B949">
        <f t="shared" si="2077"/>
        <v>0.45818136478111976</v>
      </c>
      <c r="C949">
        <f t="shared" si="2078"/>
        <v>0.20017451627844743</v>
      </c>
      <c r="D949">
        <f t="shared" si="2073"/>
        <v>-0.49999999999999989</v>
      </c>
      <c r="E949">
        <f t="shared" si="2079"/>
        <v>0.45818136478111982</v>
      </c>
      <c r="F949">
        <f t="shared" si="2080"/>
        <v>0.20017451627844746</v>
      </c>
      <c r="G949">
        <f t="shared" si="2074"/>
        <v>0.5</v>
      </c>
      <c r="H949">
        <f t="shared" si="2081"/>
        <v>-0.45818136478111976</v>
      </c>
      <c r="I949">
        <f t="shared" si="2082"/>
        <v>-0.20017451627844743</v>
      </c>
      <c r="J949">
        <f t="shared" si="2075"/>
        <v>0.49999999999999989</v>
      </c>
      <c r="K949">
        <f t="shared" si="2083"/>
        <v>0.45818136478111982</v>
      </c>
      <c r="L949">
        <f t="shared" si="2084"/>
        <v>0.20017451627844746</v>
      </c>
      <c r="N949">
        <v>23.6</v>
      </c>
      <c r="O949">
        <f t="shared" si="2070"/>
        <v>13.4557714356486</v>
      </c>
      <c r="P949">
        <f t="shared" si="2071"/>
        <v>76.5442285643514</v>
      </c>
      <c r="R949">
        <f t="shared" si="2085"/>
        <v>-9.1077225597892664</v>
      </c>
      <c r="T949">
        <f t="shared" si="2076"/>
        <v>-13.433380175621906</v>
      </c>
      <c r="V949">
        <f t="shared" si="2086"/>
        <v>0</v>
      </c>
    </row>
    <row r="950" spans="1:22">
      <c r="A950">
        <f t="shared" si="2072"/>
        <v>0.5</v>
      </c>
      <c r="B950">
        <f t="shared" si="2077"/>
        <v>0.45783129666978051</v>
      </c>
      <c r="C950">
        <f t="shared" si="2078"/>
        <v>0.20097388832797999</v>
      </c>
      <c r="D950">
        <f t="shared" si="2073"/>
        <v>-0.49999999999999989</v>
      </c>
      <c r="E950">
        <f t="shared" si="2079"/>
        <v>0.45783129666978056</v>
      </c>
      <c r="F950">
        <f t="shared" si="2080"/>
        <v>0.20097388832798005</v>
      </c>
      <c r="G950">
        <f t="shared" si="2074"/>
        <v>0.5</v>
      </c>
      <c r="H950">
        <f t="shared" si="2081"/>
        <v>-0.45783129666978051</v>
      </c>
      <c r="I950">
        <f t="shared" si="2082"/>
        <v>-0.20097388832797999</v>
      </c>
      <c r="J950">
        <f t="shared" si="2075"/>
        <v>0.49999999999999989</v>
      </c>
      <c r="K950">
        <f t="shared" si="2083"/>
        <v>0.45783129666978056</v>
      </c>
      <c r="L950">
        <f t="shared" si="2084"/>
        <v>0.20097388832798005</v>
      </c>
      <c r="N950">
        <v>23.7</v>
      </c>
      <c r="O950">
        <f t="shared" si="2070"/>
        <v>13.41181368877276</v>
      </c>
      <c r="P950">
        <f t="shared" si="2071"/>
        <v>76.588186311227233</v>
      </c>
      <c r="R950">
        <f t="shared" si="2085"/>
        <v>-9.1229705331072637</v>
      </c>
      <c r="T950">
        <f t="shared" si="2076"/>
        <v>-13.389422428746073</v>
      </c>
      <c r="V950">
        <f t="shared" si="2086"/>
        <v>0</v>
      </c>
    </row>
    <row r="951" spans="1:22">
      <c r="A951">
        <f t="shared" si="2072"/>
        <v>0.5</v>
      </c>
      <c r="B951">
        <f t="shared" si="2077"/>
        <v>0.45747983392491226</v>
      </c>
      <c r="C951">
        <f t="shared" si="2078"/>
        <v>0.20177264817619497</v>
      </c>
      <c r="D951">
        <f t="shared" si="2073"/>
        <v>-0.49999999999999989</v>
      </c>
      <c r="E951">
        <f t="shared" si="2079"/>
        <v>0.45747983392491237</v>
      </c>
      <c r="F951">
        <f t="shared" si="2080"/>
        <v>0.201772648176195</v>
      </c>
      <c r="G951">
        <f t="shared" si="2074"/>
        <v>0.5</v>
      </c>
      <c r="H951">
        <f t="shared" si="2081"/>
        <v>-0.45747983392491226</v>
      </c>
      <c r="I951">
        <f t="shared" si="2082"/>
        <v>-0.20177264817619497</v>
      </c>
      <c r="J951">
        <f t="shared" si="2075"/>
        <v>0.49999999999999989</v>
      </c>
      <c r="K951">
        <f t="shared" si="2083"/>
        <v>0.45747983392491237</v>
      </c>
      <c r="L951">
        <f t="shared" si="2084"/>
        <v>0.201772648176195</v>
      </c>
      <c r="N951">
        <v>23.8</v>
      </c>
      <c r="O951">
        <f t="shared" si="2070"/>
        <v>13.36780085011392</v>
      </c>
      <c r="P951">
        <f t="shared" si="2071"/>
        <v>76.632199149886077</v>
      </c>
      <c r="R951">
        <f t="shared" si="2085"/>
        <v>-9.138279494960841</v>
      </c>
      <c r="T951">
        <f t="shared" si="2076"/>
        <v>-13.345409590087229</v>
      </c>
      <c r="V951">
        <f t="shared" si="2086"/>
        <v>0</v>
      </c>
    </row>
    <row r="952" spans="1:22">
      <c r="A952">
        <f t="shared" si="2072"/>
        <v>0.5</v>
      </c>
      <c r="B952">
        <f t="shared" si="2077"/>
        <v>0.45712697761713184</v>
      </c>
      <c r="C952">
        <f t="shared" si="2078"/>
        <v>0.20257079338993123</v>
      </c>
      <c r="D952">
        <f t="shared" si="2073"/>
        <v>-0.49999999999999989</v>
      </c>
      <c r="E952">
        <f t="shared" si="2079"/>
        <v>0.45712697761713189</v>
      </c>
      <c r="F952">
        <f t="shared" si="2080"/>
        <v>0.20257079338993125</v>
      </c>
      <c r="G952">
        <f t="shared" si="2074"/>
        <v>0.5</v>
      </c>
      <c r="H952">
        <f t="shared" si="2081"/>
        <v>-0.45712697761713184</v>
      </c>
      <c r="I952">
        <f t="shared" si="2082"/>
        <v>-0.20257079338993123</v>
      </c>
      <c r="J952">
        <f t="shared" si="2075"/>
        <v>0.49999999999999989</v>
      </c>
      <c r="K952">
        <f t="shared" si="2083"/>
        <v>0.45712697761713189</v>
      </c>
      <c r="L952">
        <f t="shared" si="2084"/>
        <v>0.20257079338993125</v>
      </c>
      <c r="N952">
        <v>23.9</v>
      </c>
      <c r="O952">
        <f t="shared" si="2070"/>
        <v>13.323732641809935</v>
      </c>
      <c r="P952">
        <f t="shared" si="2071"/>
        <v>76.676267358190074</v>
      </c>
      <c r="R952">
        <f t="shared" si="2085"/>
        <v>-9.1536494656400293</v>
      </c>
      <c r="T952">
        <f t="shared" si="2076"/>
        <v>-13.301341381783232</v>
      </c>
      <c r="V952">
        <f t="shared" si="2086"/>
        <v>0</v>
      </c>
    </row>
    <row r="953" spans="1:22">
      <c r="A953">
        <f t="shared" si="2072"/>
        <v>0.5</v>
      </c>
      <c r="B953">
        <f t="shared" si="2077"/>
        <v>0.45677272882130038</v>
      </c>
      <c r="C953">
        <f t="shared" si="2078"/>
        <v>0.20336832153790008</v>
      </c>
      <c r="D953">
        <f t="shared" si="2073"/>
        <v>-0.49999999999999989</v>
      </c>
      <c r="E953">
        <f t="shared" si="2079"/>
        <v>0.45677272882130043</v>
      </c>
      <c r="F953">
        <f t="shared" si="2080"/>
        <v>0.2033683215379001</v>
      </c>
      <c r="G953">
        <f t="shared" si="2074"/>
        <v>0.5</v>
      </c>
      <c r="H953">
        <f t="shared" si="2081"/>
        <v>-0.45677272882130038</v>
      </c>
      <c r="I953">
        <f t="shared" si="2082"/>
        <v>-0.20336832153790008</v>
      </c>
      <c r="J953">
        <f t="shared" si="2075"/>
        <v>0.49999999999999989</v>
      </c>
      <c r="K953">
        <f t="shared" si="2083"/>
        <v>0.45677272882130043</v>
      </c>
      <c r="L953">
        <f t="shared" si="2084"/>
        <v>0.2033683215379001</v>
      </c>
      <c r="N953">
        <v>24</v>
      </c>
      <c r="O953">
        <f t="shared" si="2070"/>
        <v>13.279608784776173</v>
      </c>
      <c r="P953">
        <f t="shared" si="2071"/>
        <v>76.720391215223827</v>
      </c>
      <c r="R953">
        <f t="shared" si="2085"/>
        <v>-9.1690804617928734</v>
      </c>
      <c r="T953">
        <f t="shared" si="2076"/>
        <v>-13.257217524749478</v>
      </c>
      <c r="V953">
        <f t="shared" si="2086"/>
        <v>0</v>
      </c>
    </row>
    <row r="954" spans="1:22">
      <c r="A954">
        <f t="shared" si="2072"/>
        <v>0.5</v>
      </c>
      <c r="B954">
        <f t="shared" si="2077"/>
        <v>0.4564170886165213</v>
      </c>
      <c r="C954">
        <f t="shared" si="2078"/>
        <v>0.20416523019069241</v>
      </c>
      <c r="D954">
        <f t="shared" si="2073"/>
        <v>-0.49999999999999989</v>
      </c>
      <c r="E954">
        <f t="shared" si="2079"/>
        <v>0.45641708861652136</v>
      </c>
      <c r="F954">
        <f t="shared" si="2080"/>
        <v>0.20416523019069244</v>
      </c>
      <c r="G954">
        <f t="shared" si="2074"/>
        <v>0.5</v>
      </c>
      <c r="H954">
        <f t="shared" si="2081"/>
        <v>-0.4564170886165213</v>
      </c>
      <c r="I954">
        <f t="shared" si="2082"/>
        <v>-0.20416523019069241</v>
      </c>
      <c r="J954">
        <f t="shared" si="2075"/>
        <v>0.49999999999999989</v>
      </c>
      <c r="K954">
        <f t="shared" si="2083"/>
        <v>0.45641708861652136</v>
      </c>
      <c r="L954">
        <f t="shared" si="2084"/>
        <v>0.20416523019069244</v>
      </c>
      <c r="N954">
        <v>24.1</v>
      </c>
      <c r="O954">
        <f t="shared" si="2070"/>
        <v>13.235428998708219</v>
      </c>
      <c r="P954">
        <f t="shared" si="2071"/>
        <v>76.764571001291785</v>
      </c>
      <c r="R954">
        <f t="shared" si="2085"/>
        <v>-9.1845724963785784</v>
      </c>
      <c r="T954">
        <f t="shared" si="2076"/>
        <v>-13.213037738681521</v>
      </c>
      <c r="V954">
        <f t="shared" si="2086"/>
        <v>0</v>
      </c>
    </row>
    <row r="955" spans="1:22">
      <c r="A955">
        <f t="shared" si="2072"/>
        <v>0.5</v>
      </c>
      <c r="B955">
        <f t="shared" si="2077"/>
        <v>0.45606005808613642</v>
      </c>
      <c r="C955">
        <f t="shared" si="2078"/>
        <v>0.20496151692078635</v>
      </c>
      <c r="D955">
        <f t="shared" si="2073"/>
        <v>-0.49999999999999989</v>
      </c>
      <c r="E955">
        <f t="shared" si="2079"/>
        <v>0.45606005808613653</v>
      </c>
      <c r="F955">
        <f t="shared" si="2080"/>
        <v>0.20496151692078637</v>
      </c>
      <c r="G955">
        <f t="shared" si="2074"/>
        <v>0.5</v>
      </c>
      <c r="H955">
        <f t="shared" si="2081"/>
        <v>-0.45606005808613642</v>
      </c>
      <c r="I955">
        <f t="shared" si="2082"/>
        <v>-0.20496151692078635</v>
      </c>
      <c r="J955">
        <f t="shared" si="2075"/>
        <v>0.49999999999999989</v>
      </c>
      <c r="K955">
        <f t="shared" si="2083"/>
        <v>0.45606005808613653</v>
      </c>
      <c r="L955">
        <f t="shared" si="2084"/>
        <v>0.20496151692078637</v>
      </c>
      <c r="N955">
        <v>24.2</v>
      </c>
      <c r="O955">
        <f t="shared" si="2070"/>
        <v>13.191193002084914</v>
      </c>
      <c r="P955">
        <f t="shared" si="2071"/>
        <v>76.808806997915084</v>
      </c>
      <c r="R955">
        <f t="shared" si="2085"/>
        <v>-9.2001255786202023</v>
      </c>
      <c r="T955">
        <f t="shared" si="2076"/>
        <v>-13.168801742058221</v>
      </c>
      <c r="V955">
        <f t="shared" si="2086"/>
        <v>0</v>
      </c>
    </row>
    <row r="956" spans="1:22">
      <c r="A956">
        <f t="shared" si="2072"/>
        <v>0.5</v>
      </c>
      <c r="B956">
        <f t="shared" si="2077"/>
        <v>0.45570163831772259</v>
      </c>
      <c r="C956">
        <f t="shared" si="2078"/>
        <v>0.20575717930255435</v>
      </c>
      <c r="D956">
        <f t="shared" si="2073"/>
        <v>-0.49999999999999989</v>
      </c>
      <c r="E956">
        <f t="shared" si="2079"/>
        <v>0.45570163831772265</v>
      </c>
      <c r="F956">
        <f t="shared" si="2080"/>
        <v>0.20575717930255438</v>
      </c>
      <c r="G956">
        <f t="shared" si="2074"/>
        <v>0.5</v>
      </c>
      <c r="H956">
        <f t="shared" si="2081"/>
        <v>-0.45570163831772259</v>
      </c>
      <c r="I956">
        <f t="shared" si="2082"/>
        <v>-0.20575717930255435</v>
      </c>
      <c r="J956">
        <f t="shared" si="2075"/>
        <v>0.49999999999999989</v>
      </c>
      <c r="K956">
        <f t="shared" si="2083"/>
        <v>0.45570163831772265</v>
      </c>
      <c r="L956">
        <f t="shared" si="2084"/>
        <v>0.20575717930255438</v>
      </c>
      <c r="N956">
        <v>24.3</v>
      </c>
      <c r="O956">
        <f t="shared" si="2070"/>
        <v>13.146900512171237</v>
      </c>
      <c r="P956">
        <f t="shared" si="2071"/>
        <v>76.853099487828757</v>
      </c>
      <c r="R956">
        <f t="shared" si="2085"/>
        <v>-9.215739713957035</v>
      </c>
      <c r="T956">
        <f t="shared" si="2076"/>
        <v>-13.124509252144549</v>
      </c>
      <c r="V956">
        <f t="shared" si="2086"/>
        <v>0</v>
      </c>
    </row>
    <row r="957" spans="1:22">
      <c r="A957">
        <f t="shared" si="2072"/>
        <v>0.5</v>
      </c>
      <c r="B957">
        <f t="shared" si="2077"/>
        <v>0.45534183040308845</v>
      </c>
      <c r="C957">
        <f t="shared" si="2078"/>
        <v>0.20655221491227083</v>
      </c>
      <c r="D957">
        <f t="shared" si="2073"/>
        <v>-0.49999999999999989</v>
      </c>
      <c r="E957">
        <f t="shared" si="2079"/>
        <v>0.45534183040308851</v>
      </c>
      <c r="F957">
        <f t="shared" si="2080"/>
        <v>0.20655221491227085</v>
      </c>
      <c r="G957">
        <f t="shared" si="2074"/>
        <v>0.5</v>
      </c>
      <c r="H957">
        <f t="shared" si="2081"/>
        <v>-0.45534183040308845</v>
      </c>
      <c r="I957">
        <f t="shared" si="2082"/>
        <v>-0.20655221491227083</v>
      </c>
      <c r="J957">
        <f t="shared" si="2075"/>
        <v>0.49999999999999989</v>
      </c>
      <c r="K957">
        <f t="shared" si="2083"/>
        <v>0.45534183040308851</v>
      </c>
      <c r="L957">
        <f t="shared" si="2084"/>
        <v>0.20655221491227085</v>
      </c>
      <c r="N957">
        <v>24.4</v>
      </c>
      <c r="O957">
        <f t="shared" si="2070"/>
        <v>13.102551245021539</v>
      </c>
      <c r="P957">
        <f t="shared" si="2071"/>
        <v>76.897448754978456</v>
      </c>
      <c r="R957">
        <f t="shared" si="2085"/>
        <v>-9.2314149039962814</v>
      </c>
      <c r="T957">
        <f t="shared" si="2076"/>
        <v>-13.08015998499485</v>
      </c>
      <c r="V957">
        <f t="shared" si="2086"/>
        <v>0</v>
      </c>
    </row>
    <row r="958" spans="1:22">
      <c r="A958">
        <f t="shared" si="2072"/>
        <v>0.5</v>
      </c>
      <c r="B958">
        <f t="shared" si="2077"/>
        <v>0.45498063543827155</v>
      </c>
      <c r="C958">
        <f t="shared" si="2078"/>
        <v>0.20734662132811948</v>
      </c>
      <c r="D958">
        <f t="shared" si="2073"/>
        <v>-0.49999999999999989</v>
      </c>
      <c r="E958">
        <f t="shared" si="2079"/>
        <v>0.45498063543827161</v>
      </c>
      <c r="F958">
        <f t="shared" si="2080"/>
        <v>0.20734662132811951</v>
      </c>
      <c r="G958">
        <f t="shared" si="2074"/>
        <v>0.5</v>
      </c>
      <c r="H958">
        <f t="shared" si="2081"/>
        <v>-0.45498063543827155</v>
      </c>
      <c r="I958">
        <f t="shared" si="2082"/>
        <v>-0.20734662132811948</v>
      </c>
      <c r="J958">
        <f t="shared" si="2075"/>
        <v>0.49999999999999989</v>
      </c>
      <c r="K958">
        <f t="shared" si="2083"/>
        <v>0.45498063543827161</v>
      </c>
      <c r="L958">
        <f t="shared" si="2084"/>
        <v>0.20734662132811951</v>
      </c>
      <c r="N958">
        <v>24.5</v>
      </c>
      <c r="O958">
        <f t="shared" si="2070"/>
        <v>13.058144915482593</v>
      </c>
      <c r="P958">
        <f t="shared" si="2071"/>
        <v>76.9418550845174</v>
      </c>
      <c r="R958">
        <f t="shared" si="2085"/>
        <v>-9.2471511464653844</v>
      </c>
      <c r="T958">
        <f t="shared" si="2076"/>
        <v>-13.035753655455906</v>
      </c>
      <c r="V958">
        <f t="shared" si="2086"/>
        <v>0</v>
      </c>
    </row>
    <row r="959" spans="1:22">
      <c r="A959">
        <f t="shared" si="2072"/>
        <v>0.5</v>
      </c>
      <c r="B959">
        <f t="shared" si="2077"/>
        <v>0.45461805452353415</v>
      </c>
      <c r="C959">
        <f t="shared" si="2078"/>
        <v>0.20814039613020058</v>
      </c>
      <c r="D959">
        <f t="shared" si="2073"/>
        <v>-0.49999999999999989</v>
      </c>
      <c r="E959">
        <f t="shared" si="2079"/>
        <v>0.45461805452353427</v>
      </c>
      <c r="F959">
        <f t="shared" si="2080"/>
        <v>0.20814039613020061</v>
      </c>
      <c r="G959">
        <f t="shared" si="2074"/>
        <v>0.5</v>
      </c>
      <c r="H959">
        <f t="shared" si="2081"/>
        <v>-0.45461805452353415</v>
      </c>
      <c r="I959">
        <f t="shared" si="2082"/>
        <v>-0.20814039613020058</v>
      </c>
      <c r="J959">
        <f t="shared" si="2075"/>
        <v>0.49999999999999989</v>
      </c>
      <c r="K959">
        <f t="shared" si="2083"/>
        <v>0.45461805452353427</v>
      </c>
      <c r="L959">
        <f t="shared" si="2084"/>
        <v>0.20814039613020061</v>
      </c>
      <c r="N959">
        <v>24.6</v>
      </c>
      <c r="O959">
        <f t="shared" si="2070"/>
        <v>13.013681237196938</v>
      </c>
      <c r="P959">
        <f t="shared" si="2071"/>
        <v>76.986318762803066</v>
      </c>
      <c r="R959">
        <f t="shared" si="2085"/>
        <v>-9.262948435162329</v>
      </c>
      <c r="T959">
        <f t="shared" si="2076"/>
        <v>-12.99128997717024</v>
      </c>
      <c r="V959">
        <f t="shared" si="2086"/>
        <v>0</v>
      </c>
    </row>
    <row r="960" spans="1:22">
      <c r="A960">
        <f t="shared" si="2072"/>
        <v>0.5</v>
      </c>
      <c r="B960">
        <f t="shared" si="2077"/>
        <v>0.45425408876336087</v>
      </c>
      <c r="C960">
        <f t="shared" si="2078"/>
        <v>0.20893353690053834</v>
      </c>
      <c r="D960">
        <f t="shared" si="2073"/>
        <v>-0.49999999999999989</v>
      </c>
      <c r="E960">
        <f t="shared" si="2079"/>
        <v>0.45425408876336093</v>
      </c>
      <c r="F960">
        <f t="shared" si="2080"/>
        <v>0.20893353690053837</v>
      </c>
      <c r="G960">
        <f t="shared" si="2074"/>
        <v>0.5</v>
      </c>
      <c r="H960">
        <f t="shared" si="2081"/>
        <v>-0.45425408876336087</v>
      </c>
      <c r="I960">
        <f t="shared" si="2082"/>
        <v>-0.20893353690053834</v>
      </c>
      <c r="J960">
        <f t="shared" si="2075"/>
        <v>0.49999999999999989</v>
      </c>
      <c r="K960">
        <f t="shared" si="2083"/>
        <v>0.45425408876336093</v>
      </c>
      <c r="L960">
        <f t="shared" si="2084"/>
        <v>0.20893353690053837</v>
      </c>
      <c r="N960">
        <v>24.7</v>
      </c>
      <c r="O960">
        <f t="shared" si="2070"/>
        <v>12.969159922606234</v>
      </c>
      <c r="P960">
        <f t="shared" si="2071"/>
        <v>77.030840077393762</v>
      </c>
      <c r="R960">
        <f t="shared" si="2085"/>
        <v>-9.2788067599079085</v>
      </c>
      <c r="T960">
        <f t="shared" si="2076"/>
        <v>-12.946768662579544</v>
      </c>
      <c r="V960">
        <f t="shared" si="2086"/>
        <v>0</v>
      </c>
    </row>
    <row r="961" spans="1:22">
      <c r="A961">
        <f t="shared" si="2072"/>
        <v>0.5</v>
      </c>
      <c r="B961">
        <f t="shared" si="2077"/>
        <v>0.45388873926645423</v>
      </c>
      <c r="C961">
        <f t="shared" si="2078"/>
        <v>0.20972604122308852</v>
      </c>
      <c r="D961">
        <f t="shared" si="2073"/>
        <v>-0.49999999999999989</v>
      </c>
      <c r="E961">
        <f t="shared" si="2079"/>
        <v>0.45388873926645434</v>
      </c>
      <c r="F961">
        <f t="shared" si="2080"/>
        <v>0.20972604122308858</v>
      </c>
      <c r="G961">
        <f t="shared" si="2074"/>
        <v>0.5</v>
      </c>
      <c r="H961">
        <f t="shared" si="2081"/>
        <v>-0.45388873926645423</v>
      </c>
      <c r="I961">
        <f t="shared" si="2082"/>
        <v>-0.20972604122308852</v>
      </c>
      <c r="J961">
        <f t="shared" si="2075"/>
        <v>0.49999999999999989</v>
      </c>
      <c r="K961">
        <f t="shared" si="2083"/>
        <v>0.45388873926645434</v>
      </c>
      <c r="L961">
        <f t="shared" si="2084"/>
        <v>0.20972604122308858</v>
      </c>
      <c r="N961">
        <v>24.8</v>
      </c>
      <c r="O961">
        <f t="shared" si="2070"/>
        <v>12.924580682954607</v>
      </c>
      <c r="P961">
        <f t="shared" si="2071"/>
        <v>77.075419317045387</v>
      </c>
      <c r="R961">
        <f t="shared" si="2085"/>
        <v>-9.2947261064952471</v>
      </c>
      <c r="T961">
        <f t="shared" si="2076"/>
        <v>-12.902189422927918</v>
      </c>
      <c r="V961">
        <f t="shared" si="2086"/>
        <v>0</v>
      </c>
    </row>
    <row r="962" spans="1:22">
      <c r="A962">
        <f t="shared" si="2072"/>
        <v>0.5</v>
      </c>
      <c r="B962">
        <f t="shared" si="2077"/>
        <v>0.45352200714573238</v>
      </c>
      <c r="C962">
        <f t="shared" si="2078"/>
        <v>0.21051790668374548</v>
      </c>
      <c r="D962">
        <f t="shared" si="2073"/>
        <v>-0.49999999999999989</v>
      </c>
      <c r="E962">
        <f t="shared" si="2079"/>
        <v>0.45352200714573249</v>
      </c>
      <c r="F962">
        <f t="shared" si="2080"/>
        <v>0.21051790668374551</v>
      </c>
      <c r="G962">
        <f t="shared" si="2074"/>
        <v>0.5</v>
      </c>
      <c r="H962">
        <f t="shared" si="2081"/>
        <v>-0.45352200714573238</v>
      </c>
      <c r="I962">
        <f t="shared" si="2082"/>
        <v>-0.21051790668374548</v>
      </c>
      <c r="J962">
        <f t="shared" si="2075"/>
        <v>0.49999999999999989</v>
      </c>
      <c r="K962">
        <f t="shared" si="2083"/>
        <v>0.45352200714573249</v>
      </c>
      <c r="L962">
        <f t="shared" si="2084"/>
        <v>0.21051790668374551</v>
      </c>
      <c r="N962">
        <v>24.9</v>
      </c>
      <c r="O962">
        <f t="shared" si="2070"/>
        <v>12.879943228292319</v>
      </c>
      <c r="P962">
        <f t="shared" si="2071"/>
        <v>77.120056771707681</v>
      </c>
      <c r="R962">
        <f t="shared" si="2085"/>
        <v>-9.3107064566407018</v>
      </c>
      <c r="T962">
        <f t="shared" si="2076"/>
        <v>-12.857551968265625</v>
      </c>
      <c r="V962">
        <f t="shared" si="2086"/>
        <v>0</v>
      </c>
    </row>
    <row r="963" spans="1:22">
      <c r="A963">
        <f t="shared" si="2072"/>
        <v>0.5</v>
      </c>
      <c r="B963">
        <f t="shared" si="2077"/>
        <v>0.45315389351832486</v>
      </c>
      <c r="C963">
        <f t="shared" si="2078"/>
        <v>0.21130913087034969</v>
      </c>
      <c r="D963">
        <f t="shared" si="2073"/>
        <v>-0.49999999999999989</v>
      </c>
      <c r="E963">
        <f t="shared" si="2079"/>
        <v>0.45315389351832491</v>
      </c>
      <c r="F963">
        <f t="shared" si="2080"/>
        <v>0.21130913087034975</v>
      </c>
      <c r="G963">
        <f t="shared" si="2074"/>
        <v>0.5</v>
      </c>
      <c r="H963">
        <f t="shared" si="2081"/>
        <v>-0.45315389351832486</v>
      </c>
      <c r="I963">
        <f t="shared" si="2082"/>
        <v>-0.21130913087034969</v>
      </c>
      <c r="J963">
        <f t="shared" si="2075"/>
        <v>0.49999999999999989</v>
      </c>
      <c r="K963">
        <f t="shared" si="2083"/>
        <v>0.45315389351832491</v>
      </c>
      <c r="L963">
        <f t="shared" si="2084"/>
        <v>0.21130913087034975</v>
      </c>
      <c r="N963">
        <v>25</v>
      </c>
      <c r="O963">
        <f t="shared" si="2070"/>
        <v>12.8352472674793</v>
      </c>
      <c r="P963">
        <f t="shared" si="2071"/>
        <v>77.164752732520697</v>
      </c>
      <c r="R963">
        <f t="shared" si="2085"/>
        <v>-9.3267477879339964</v>
      </c>
      <c r="T963">
        <f t="shared" si="2076"/>
        <v>-12.812856007452609</v>
      </c>
      <c r="V963">
        <f t="shared" si="2086"/>
        <v>0</v>
      </c>
    </row>
    <row r="964" spans="1:22">
      <c r="A964">
        <f t="shared" si="2072"/>
        <v>0.5</v>
      </c>
      <c r="B964">
        <f t="shared" si="2077"/>
        <v>0.4527843995055697</v>
      </c>
      <c r="C964">
        <f t="shared" si="2078"/>
        <v>0.21209971137269507</v>
      </c>
      <c r="D964">
        <f t="shared" si="2073"/>
        <v>-0.49999999999999989</v>
      </c>
      <c r="E964">
        <f t="shared" si="2079"/>
        <v>0.45278439950556976</v>
      </c>
      <c r="F964">
        <f t="shared" si="2080"/>
        <v>0.21209971137269509</v>
      </c>
      <c r="G964">
        <f t="shared" si="2074"/>
        <v>0.5</v>
      </c>
      <c r="H964">
        <f t="shared" si="2081"/>
        <v>-0.4527843995055697</v>
      </c>
      <c r="I964">
        <f t="shared" si="2082"/>
        <v>-0.21209971137269507</v>
      </c>
      <c r="J964">
        <f t="shared" si="2075"/>
        <v>0.49999999999999989</v>
      </c>
      <c r="K964">
        <f t="shared" si="2083"/>
        <v>0.45278439950556976</v>
      </c>
      <c r="L964">
        <f t="shared" si="2084"/>
        <v>0.21209971137269509</v>
      </c>
      <c r="N964">
        <v>25.1</v>
      </c>
      <c r="O964">
        <f t="shared" si="2070"/>
        <v>12.790492508188912</v>
      </c>
      <c r="P964">
        <f t="shared" si="2071"/>
        <v>77.209507491811081</v>
      </c>
      <c r="R964">
        <f t="shared" si="2085"/>
        <v>-9.3428500737875311</v>
      </c>
      <c r="T964">
        <f t="shared" si="2076"/>
        <v>-12.768101248162225</v>
      </c>
      <c r="V964">
        <f t="shared" si="2086"/>
        <v>0</v>
      </c>
    </row>
    <row r="965" spans="1:22">
      <c r="A965">
        <f t="shared" si="2072"/>
        <v>0.5</v>
      </c>
      <c r="B965">
        <f t="shared" si="2077"/>
        <v>0.45241352623300968</v>
      </c>
      <c r="C965">
        <f t="shared" si="2078"/>
        <v>0.2128896457825363</v>
      </c>
      <c r="D965">
        <f t="shared" si="2073"/>
        <v>-0.49999999999999989</v>
      </c>
      <c r="E965">
        <f t="shared" si="2079"/>
        <v>0.45241352623300973</v>
      </c>
      <c r="F965">
        <f t="shared" si="2080"/>
        <v>0.21288964578253633</v>
      </c>
      <c r="G965">
        <f t="shared" si="2074"/>
        <v>0.5</v>
      </c>
      <c r="H965">
        <f t="shared" si="2081"/>
        <v>-0.45241352623300968</v>
      </c>
      <c r="I965">
        <f t="shared" si="2082"/>
        <v>-0.2128896457825363</v>
      </c>
      <c r="J965">
        <f t="shared" si="2075"/>
        <v>0.49999999999999989</v>
      </c>
      <c r="K965">
        <f t="shared" si="2083"/>
        <v>0.45241352623300973</v>
      </c>
      <c r="L965">
        <f t="shared" si="2084"/>
        <v>0.21288964578253633</v>
      </c>
      <c r="N965">
        <v>25.2</v>
      </c>
      <c r="O965">
        <f t="shared" si="2070"/>
        <v>12.745678656911737</v>
      </c>
      <c r="P965">
        <f t="shared" si="2071"/>
        <v>77.25432134308825</v>
      </c>
      <c r="R965">
        <f t="shared" si="2085"/>
        <v>-9.3590132833860764</v>
      </c>
      <c r="T965">
        <f t="shared" si="2076"/>
        <v>-12.723287396885056</v>
      </c>
      <c r="V965">
        <f t="shared" si="2086"/>
        <v>0</v>
      </c>
    </row>
    <row r="966" spans="1:22">
      <c r="A966">
        <f t="shared" si="2072"/>
        <v>0.5</v>
      </c>
      <c r="B966">
        <f t="shared" si="2077"/>
        <v>0.45204127483038914</v>
      </c>
      <c r="C966">
        <f t="shared" si="2078"/>
        <v>0.21367893169359614</v>
      </c>
      <c r="D966">
        <f t="shared" si="2073"/>
        <v>-0.49999999999999989</v>
      </c>
      <c r="E966">
        <f t="shared" si="2079"/>
        <v>0.45204127483038919</v>
      </c>
      <c r="F966">
        <f t="shared" si="2080"/>
        <v>0.2136789316935962</v>
      </c>
      <c r="G966">
        <f t="shared" si="2074"/>
        <v>0.5</v>
      </c>
      <c r="H966">
        <f t="shared" si="2081"/>
        <v>-0.45204127483038914</v>
      </c>
      <c r="I966">
        <f t="shared" si="2082"/>
        <v>-0.21367893169359614</v>
      </c>
      <c r="J966">
        <f t="shared" si="2075"/>
        <v>0.49999999999999989</v>
      </c>
      <c r="K966">
        <f t="shared" si="2083"/>
        <v>0.45204127483038919</v>
      </c>
      <c r="L966">
        <f t="shared" si="2084"/>
        <v>0.2136789316935962</v>
      </c>
      <c r="N966">
        <v>25.3</v>
      </c>
      <c r="O966">
        <f t="shared" si="2070"/>
        <v>12.700805418959503</v>
      </c>
      <c r="P966">
        <f t="shared" si="2071"/>
        <v>77.299194581040496</v>
      </c>
      <c r="R966">
        <f t="shared" si="2085"/>
        <v>-9.3752373816354861</v>
      </c>
      <c r="T966">
        <f t="shared" si="2076"/>
        <v>-12.67841415893281</v>
      </c>
      <c r="V966">
        <f t="shared" si="2086"/>
        <v>0</v>
      </c>
    </row>
    <row r="967" spans="1:22">
      <c r="A967">
        <f t="shared" si="2072"/>
        <v>0.5</v>
      </c>
      <c r="B967">
        <f t="shared" si="2077"/>
        <v>0.4516676464316503</v>
      </c>
      <c r="C967">
        <f t="shared" si="2078"/>
        <v>0.21446756670157288</v>
      </c>
      <c r="D967">
        <f t="shared" si="2073"/>
        <v>-0.49999999999999989</v>
      </c>
      <c r="E967">
        <f t="shared" si="2079"/>
        <v>0.45166764643165042</v>
      </c>
      <c r="F967">
        <f t="shared" si="2080"/>
        <v>0.21446756670157291</v>
      </c>
      <c r="G967">
        <f t="shared" si="2074"/>
        <v>0.5</v>
      </c>
      <c r="H967">
        <f t="shared" si="2081"/>
        <v>-0.4516676464316503</v>
      </c>
      <c r="I967">
        <f t="shared" si="2082"/>
        <v>-0.21446756670157288</v>
      </c>
      <c r="J967">
        <f t="shared" si="2075"/>
        <v>0.49999999999999989</v>
      </c>
      <c r="K967">
        <f t="shared" si="2083"/>
        <v>0.45166764643165042</v>
      </c>
      <c r="L967">
        <f t="shared" si="2084"/>
        <v>0.21446756670157291</v>
      </c>
      <c r="N967">
        <v>25.4</v>
      </c>
      <c r="O967">
        <f t="shared" si="2070"/>
        <v>12.655872498469108</v>
      </c>
      <c r="P967">
        <f t="shared" si="2071"/>
        <v>77.344127501530892</v>
      </c>
      <c r="R967">
        <f t="shared" si="2085"/>
        <v>-9.3915223291121634</v>
      </c>
      <c r="T967">
        <f t="shared" si="2076"/>
        <v>-12.633481238442414</v>
      </c>
      <c r="V967">
        <f t="shared" si="2086"/>
        <v>0</v>
      </c>
    </row>
    <row r="968" spans="1:22">
      <c r="A968">
        <f t="shared" si="2072"/>
        <v>0.5</v>
      </c>
      <c r="B968">
        <f t="shared" si="2077"/>
        <v>0.4512926421749302</v>
      </c>
      <c r="C968">
        <f t="shared" si="2078"/>
        <v>0.21525554840414751</v>
      </c>
      <c r="D968">
        <f t="shared" si="2073"/>
        <v>-0.49999999999999989</v>
      </c>
      <c r="E968">
        <f t="shared" si="2079"/>
        <v>0.45129264217493026</v>
      </c>
      <c r="F968">
        <f t="shared" si="2080"/>
        <v>0.21525554840414754</v>
      </c>
      <c r="G968">
        <f t="shared" si="2074"/>
        <v>0.5</v>
      </c>
      <c r="H968">
        <f t="shared" si="2081"/>
        <v>-0.4512926421749302</v>
      </c>
      <c r="I968">
        <f t="shared" si="2082"/>
        <v>-0.21525554840414751</v>
      </c>
      <c r="J968">
        <f t="shared" si="2075"/>
        <v>0.49999999999999989</v>
      </c>
      <c r="K968">
        <f t="shared" si="2083"/>
        <v>0.45129264217493026</v>
      </c>
      <c r="L968">
        <f t="shared" si="2084"/>
        <v>0.21525554840414754</v>
      </c>
      <c r="N968">
        <v>25.5</v>
      </c>
      <c r="O968">
        <f t="shared" si="2070"/>
        <v>12.610879598406701</v>
      </c>
      <c r="P968">
        <f t="shared" si="2071"/>
        <v>77.389120401593303</v>
      </c>
      <c r="R968">
        <f t="shared" si="2085"/>
        <v>-9.4078680820105376</v>
      </c>
      <c r="T968">
        <f t="shared" si="2076"/>
        <v>-12.588488338380003</v>
      </c>
      <c r="V968">
        <f t="shared" si="2086"/>
        <v>0</v>
      </c>
    </row>
    <row r="969" spans="1:22">
      <c r="A969">
        <f t="shared" si="2072"/>
        <v>0.5</v>
      </c>
      <c r="B969">
        <f t="shared" si="2077"/>
        <v>0.45091626320255679</v>
      </c>
      <c r="C969">
        <f t="shared" si="2078"/>
        <v>0.21604287440099113</v>
      </c>
      <c r="D969">
        <f t="shared" si="2073"/>
        <v>-0.49999999999999989</v>
      </c>
      <c r="E969">
        <f t="shared" si="2079"/>
        <v>0.45091626320255684</v>
      </c>
      <c r="F969">
        <f t="shared" si="2080"/>
        <v>0.21604287440099115</v>
      </c>
      <c r="G969">
        <f t="shared" si="2074"/>
        <v>0.5</v>
      </c>
      <c r="H969">
        <f t="shared" si="2081"/>
        <v>-0.45091626320255679</v>
      </c>
      <c r="I969">
        <f t="shared" si="2082"/>
        <v>-0.21604287440099113</v>
      </c>
      <c r="J969">
        <f t="shared" si="2075"/>
        <v>0.49999999999999989</v>
      </c>
      <c r="K969">
        <f t="shared" si="2083"/>
        <v>0.45091626320255684</v>
      </c>
      <c r="L969">
        <f t="shared" si="2084"/>
        <v>0.21604287440099115</v>
      </c>
      <c r="N969">
        <v>25.6</v>
      </c>
      <c r="O969">
        <f t="shared" ref="O969:O1032" si="2087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-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12.565826420571931</v>
      </c>
      <c r="P969">
        <f t="shared" ref="P969:P1032" si="2088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77.434173579428062</v>
      </c>
      <c r="R969">
        <f t="shared" si="2085"/>
        <v>-9.4242745920921323</v>
      </c>
      <c r="T969">
        <f t="shared" si="2076"/>
        <v>-12.543435160545243</v>
      </c>
      <c r="V969">
        <f t="shared" si="2086"/>
        <v>0</v>
      </c>
    </row>
    <row r="970" spans="1:22">
      <c r="A970">
        <f t="shared" ref="A970:A1033" si="2089">(1/(SQRT(2)))*(COS(RADIANS(45)))</f>
        <v>0.5</v>
      </c>
      <c r="B970">
        <f t="shared" si="2077"/>
        <v>0.45053851066104572</v>
      </c>
      <c r="C970">
        <f t="shared" si="2078"/>
        <v>0.21682954229377213</v>
      </c>
      <c r="D970">
        <f t="shared" ref="D970:D1033" si="2090">(-((1/(SQRT(2)))*(SIN(RADIANS(45)))))</f>
        <v>-0.49999999999999989</v>
      </c>
      <c r="E970">
        <f t="shared" si="2079"/>
        <v>0.45053851066104578</v>
      </c>
      <c r="F970">
        <f t="shared" si="2080"/>
        <v>0.21682954229377216</v>
      </c>
      <c r="G970">
        <f t="shared" ref="G970:G1033" si="2091">(1/(SQRT(2)))*(COS(RADIANS(-45)))</f>
        <v>0.5</v>
      </c>
      <c r="H970">
        <f t="shared" si="2081"/>
        <v>-0.45053851066104572</v>
      </c>
      <c r="I970">
        <f t="shared" si="2082"/>
        <v>-0.21682954229377213</v>
      </c>
      <c r="J970">
        <f t="shared" ref="J970:J1033" si="2092">(-((1/(SQRT(2)))*(SIN(RADIANS(-45)))))</f>
        <v>0.49999999999999989</v>
      </c>
      <c r="K970">
        <f t="shared" si="2083"/>
        <v>0.45053851066104578</v>
      </c>
      <c r="L970">
        <f t="shared" si="2084"/>
        <v>0.21682954229377216</v>
      </c>
      <c r="N970">
        <v>25.7</v>
      </c>
      <c r="O970">
        <f t="shared" si="2087"/>
        <v>12.520712665602211</v>
      </c>
      <c r="P970">
        <f t="shared" si="2088"/>
        <v>77.479287334397796</v>
      </c>
      <c r="R970">
        <f t="shared" si="2085"/>
        <v>-9.440741806632758</v>
      </c>
      <c r="T970">
        <f t="shared" ref="T970:T1033" si="2093">(P970-$V$2516)</f>
        <v>-12.49832140557551</v>
      </c>
      <c r="V970">
        <f t="shared" si="2086"/>
        <v>0</v>
      </c>
    </row>
    <row r="971" spans="1:22">
      <c r="A971">
        <f t="shared" si="2089"/>
        <v>0.5</v>
      </c>
      <c r="B971">
        <f t="shared" si="2077"/>
        <v>0.4501593857010967</v>
      </c>
      <c r="C971">
        <f t="shared" si="2078"/>
        <v>0.21761554968616373</v>
      </c>
      <c r="D971">
        <f t="shared" si="2090"/>
        <v>-0.49999999999999989</v>
      </c>
      <c r="E971">
        <f t="shared" si="2079"/>
        <v>0.45015938570109676</v>
      </c>
      <c r="F971">
        <f t="shared" si="2080"/>
        <v>0.21761554968616376</v>
      </c>
      <c r="G971">
        <f t="shared" si="2091"/>
        <v>0.5</v>
      </c>
      <c r="H971">
        <f t="shared" si="2081"/>
        <v>-0.4501593857010967</v>
      </c>
      <c r="I971">
        <f t="shared" si="2082"/>
        <v>-0.21761554968616373</v>
      </c>
      <c r="J971">
        <f t="shared" si="2092"/>
        <v>0.49999999999999989</v>
      </c>
      <c r="K971">
        <f t="shared" si="2083"/>
        <v>0.45015938570109676</v>
      </c>
      <c r="L971">
        <f t="shared" si="2084"/>
        <v>0.21761554968616376</v>
      </c>
      <c r="N971">
        <v>25.8</v>
      </c>
      <c r="O971">
        <f t="shared" si="2087"/>
        <v>12.475538032977184</v>
      </c>
      <c r="P971">
        <f t="shared" si="2088"/>
        <v>77.524461967022816</v>
      </c>
      <c r="R971">
        <f t="shared" si="2085"/>
        <v>-9.4572696683706994</v>
      </c>
      <c r="T971">
        <f t="shared" si="2093"/>
        <v>-12.45314677295049</v>
      </c>
      <c r="V971">
        <f t="shared" si="2086"/>
        <v>0</v>
      </c>
    </row>
    <row r="972" spans="1:22">
      <c r="A972">
        <f t="shared" si="2089"/>
        <v>0.5</v>
      </c>
      <c r="B972">
        <f t="shared" ref="B972:B1035" si="2094">((1/(SQRT(2)))*(COS(RADIANS(N972))))*(SIN(RADIANS(45)))</f>
        <v>0.44977888947759009</v>
      </c>
      <c r="C972">
        <f t="shared" ref="C972:C1035" si="2095">((1/(SQRT(2)))*(SIN(RADIANS(N972))))*(SIN(RADIANS(45)))</f>
        <v>0.21840089418385106</v>
      </c>
      <c r="D972">
        <f t="shared" si="2090"/>
        <v>-0.49999999999999989</v>
      </c>
      <c r="E972">
        <f t="shared" ref="E972:E1035" si="2096">((1/(SQRT(2)))*(COS(RADIANS(N972))))*(COS(RADIANS(45)))</f>
        <v>0.44977888947759015</v>
      </c>
      <c r="F972">
        <f t="shared" ref="F972:F1035" si="2097">(((1/(SQRT(2)))*(SIN(RADIANS(N972))))*(COS(RADIANS(45))))</f>
        <v>0.21840089418385109</v>
      </c>
      <c r="G972">
        <f t="shared" si="2091"/>
        <v>0.5</v>
      </c>
      <c r="H972">
        <f t="shared" ref="H972:H1035" si="2098">((1/(SQRT(2)))*(COS(RADIANS(N972))))*(SIN(RADIANS(-45)))</f>
        <v>-0.44977888947759009</v>
      </c>
      <c r="I972">
        <f t="shared" ref="I972:I1035" si="2099">((1/(SQRT(2)))*(SIN(RADIANS(N972))))*(SIN(RADIANS(-45)))</f>
        <v>-0.21840089418385106</v>
      </c>
      <c r="J972">
        <f t="shared" si="2092"/>
        <v>0.49999999999999989</v>
      </c>
      <c r="K972">
        <f t="shared" ref="K972:K1035" si="2100">((1/(SQRT(2)))*(COS(RADIANS(N972))))*(COS(RADIANS(-45)))</f>
        <v>0.44977888947759015</v>
      </c>
      <c r="L972">
        <f t="shared" ref="L972:L1035" si="2101">(((1/(SQRT(2)))*(SIN(RADIANS(N972))))*(COS(RADIANS(-45))))</f>
        <v>0.21840089418385109</v>
      </c>
      <c r="N972">
        <v>25.9</v>
      </c>
      <c r="O972">
        <f t="shared" si="2087"/>
        <v>12.430302221023215</v>
      </c>
      <c r="P972">
        <f t="shared" si="2088"/>
        <v>77.569697778976774</v>
      </c>
      <c r="R972">
        <f t="shared" ref="R972:R1035" si="2102">P972-P1152</f>
        <v>-9.4738581154533676</v>
      </c>
      <c r="T972">
        <f t="shared" si="2093"/>
        <v>-12.407910960996531</v>
      </c>
      <c r="V972">
        <f t="shared" ref="V972:V1035" si="2103">IF(T972=0,N972,0)</f>
        <v>0</v>
      </c>
    </row>
    <row r="973" spans="1:22">
      <c r="A973">
        <f t="shared" si="2089"/>
        <v>0.5</v>
      </c>
      <c r="B973">
        <f t="shared" si="2094"/>
        <v>0.44939702314958346</v>
      </c>
      <c r="C973">
        <f t="shared" si="2095"/>
        <v>0.21918557339453865</v>
      </c>
      <c r="D973">
        <f t="shared" si="2090"/>
        <v>-0.49999999999999989</v>
      </c>
      <c r="E973">
        <f t="shared" si="2096"/>
        <v>0.44939702314958352</v>
      </c>
      <c r="F973">
        <f t="shared" si="2097"/>
        <v>0.21918557339453867</v>
      </c>
      <c r="G973">
        <f t="shared" si="2091"/>
        <v>0.5</v>
      </c>
      <c r="H973">
        <f t="shared" si="2098"/>
        <v>-0.44939702314958346</v>
      </c>
      <c r="I973">
        <f t="shared" si="2099"/>
        <v>-0.21918557339453865</v>
      </c>
      <c r="J973">
        <f t="shared" si="2092"/>
        <v>0.49999999999999989</v>
      </c>
      <c r="K973">
        <f t="shared" si="2100"/>
        <v>0.44939702314958352</v>
      </c>
      <c r="L973">
        <f t="shared" si="2101"/>
        <v>0.21918557339453867</v>
      </c>
      <c r="N973">
        <v>26</v>
      </c>
      <c r="O973">
        <f t="shared" si="2087"/>
        <v>12.385004926918016</v>
      </c>
      <c r="P973">
        <f t="shared" si="2088"/>
        <v>77.614995073081985</v>
      </c>
      <c r="R973">
        <f t="shared" si="2102"/>
        <v>-9.4905070813845498</v>
      </c>
      <c r="T973">
        <f t="shared" si="2093"/>
        <v>-12.36261366689132</v>
      </c>
      <c r="V973">
        <f t="shared" si="2103"/>
        <v>0</v>
      </c>
    </row>
    <row r="974" spans="1:22">
      <c r="A974">
        <f t="shared" si="2089"/>
        <v>0.5</v>
      </c>
      <c r="B974">
        <f t="shared" si="2094"/>
        <v>0.44901378788030777</v>
      </c>
      <c r="C974">
        <f t="shared" si="2095"/>
        <v>0.21996958492795754</v>
      </c>
      <c r="D974">
        <f t="shared" si="2090"/>
        <v>-0.49999999999999989</v>
      </c>
      <c r="E974">
        <f t="shared" si="2096"/>
        <v>0.44901378788030788</v>
      </c>
      <c r="F974">
        <f t="shared" si="2097"/>
        <v>0.21996958492795757</v>
      </c>
      <c r="G974">
        <f t="shared" si="2091"/>
        <v>0.5</v>
      </c>
      <c r="H974">
        <f t="shared" si="2098"/>
        <v>-0.44901378788030777</v>
      </c>
      <c r="I974">
        <f t="shared" si="2099"/>
        <v>-0.21996958492795754</v>
      </c>
      <c r="J974">
        <f t="shared" si="2092"/>
        <v>0.49999999999999989</v>
      </c>
      <c r="K974">
        <f t="shared" si="2100"/>
        <v>0.44901378788030788</v>
      </c>
      <c r="L974">
        <f t="shared" si="2101"/>
        <v>0.21996958492795757</v>
      </c>
      <c r="N974">
        <v>26.1</v>
      </c>
      <c r="O974">
        <f t="shared" si="2087"/>
        <v>12.339645846695435</v>
      </c>
      <c r="P974">
        <f t="shared" si="2088"/>
        <v>77.660354153304553</v>
      </c>
      <c r="R974">
        <f t="shared" si="2102"/>
        <v>-9.5072164949713169</v>
      </c>
      <c r="T974">
        <f t="shared" si="2093"/>
        <v>-12.317254586668753</v>
      </c>
      <c r="V974">
        <f t="shared" si="2103"/>
        <v>0</v>
      </c>
    </row>
    <row r="975" spans="1:22">
      <c r="A975">
        <f t="shared" si="2089"/>
        <v>0.5</v>
      </c>
      <c r="B975">
        <f t="shared" si="2094"/>
        <v>0.44862918483716413</v>
      </c>
      <c r="C975">
        <f t="shared" si="2095"/>
        <v>0.22075292639587255</v>
      </c>
      <c r="D975">
        <f t="shared" si="2090"/>
        <v>-0.49999999999999989</v>
      </c>
      <c r="E975">
        <f t="shared" si="2096"/>
        <v>0.44862918483716419</v>
      </c>
      <c r="F975">
        <f t="shared" si="2097"/>
        <v>0.2207529263958726</v>
      </c>
      <c r="G975">
        <f t="shared" si="2091"/>
        <v>0.5</v>
      </c>
      <c r="H975">
        <f t="shared" si="2098"/>
        <v>-0.44862918483716413</v>
      </c>
      <c r="I975">
        <f t="shared" si="2099"/>
        <v>-0.22075292639587255</v>
      </c>
      <c r="J975">
        <f t="shared" si="2092"/>
        <v>0.49999999999999989</v>
      </c>
      <c r="K975">
        <f t="shared" si="2100"/>
        <v>0.44862918483716419</v>
      </c>
      <c r="L975">
        <f t="shared" si="2101"/>
        <v>0.2207529263958726</v>
      </c>
      <c r="N975">
        <v>26.2</v>
      </c>
      <c r="O975">
        <f t="shared" si="2087"/>
        <v>12.294224675250227</v>
      </c>
      <c r="P975">
        <f t="shared" si="2088"/>
        <v>77.705775324749766</v>
      </c>
      <c r="R975">
        <f t="shared" si="2102"/>
        <v>-9.523986280270293</v>
      </c>
      <c r="T975">
        <f t="shared" si="2093"/>
        <v>-12.27183341522354</v>
      </c>
      <c r="V975">
        <f t="shared" si="2103"/>
        <v>0</v>
      </c>
    </row>
    <row r="976" spans="1:22">
      <c r="A976">
        <f t="shared" si="2089"/>
        <v>0.5</v>
      </c>
      <c r="B976">
        <f t="shared" si="2094"/>
        <v>0.44824321519172017</v>
      </c>
      <c r="C976">
        <f t="shared" si="2095"/>
        <v>0.22153559541208984</v>
      </c>
      <c r="D976">
        <f t="shared" si="2090"/>
        <v>-0.49999999999999989</v>
      </c>
      <c r="E976">
        <f t="shared" si="2096"/>
        <v>0.44824321519172028</v>
      </c>
      <c r="F976">
        <f t="shared" si="2097"/>
        <v>0.22153559541208986</v>
      </c>
      <c r="G976">
        <f t="shared" si="2091"/>
        <v>0.5</v>
      </c>
      <c r="H976">
        <f t="shared" si="2098"/>
        <v>-0.44824321519172017</v>
      </c>
      <c r="I976">
        <f t="shared" si="2099"/>
        <v>-0.22153559541208984</v>
      </c>
      <c r="J976">
        <f t="shared" si="2092"/>
        <v>0.49999999999999989</v>
      </c>
      <c r="K976">
        <f t="shared" si="2100"/>
        <v>0.44824321519172028</v>
      </c>
      <c r="L976">
        <f t="shared" si="2101"/>
        <v>0.22153559541208986</v>
      </c>
      <c r="N976">
        <v>26.3</v>
      </c>
      <c r="O976">
        <f t="shared" si="2087"/>
        <v>12.248741106343072</v>
      </c>
      <c r="P976">
        <f t="shared" si="2088"/>
        <v>77.751258893656924</v>
      </c>
      <c r="R976">
        <f t="shared" si="2102"/>
        <v>-9.5408163565339237</v>
      </c>
      <c r="T976">
        <f t="shared" si="2093"/>
        <v>-12.226349846316381</v>
      </c>
      <c r="V976">
        <f t="shared" si="2103"/>
        <v>0</v>
      </c>
    </row>
    <row r="977" spans="1:22">
      <c r="A977">
        <f t="shared" si="2089"/>
        <v>0.5</v>
      </c>
      <c r="B977">
        <f t="shared" si="2094"/>
        <v>0.4478558801197064</v>
      </c>
      <c r="C977">
        <f t="shared" si="2095"/>
        <v>0.2223175895924637</v>
      </c>
      <c r="D977">
        <f t="shared" si="2090"/>
        <v>-0.49999999999999989</v>
      </c>
      <c r="E977">
        <f t="shared" si="2096"/>
        <v>0.44785588011970645</v>
      </c>
      <c r="F977">
        <f t="shared" si="2097"/>
        <v>0.22231758959246373</v>
      </c>
      <c r="G977">
        <f t="shared" si="2091"/>
        <v>0.5</v>
      </c>
      <c r="H977">
        <f t="shared" si="2098"/>
        <v>-0.4478558801197064</v>
      </c>
      <c r="I977">
        <f t="shared" si="2099"/>
        <v>-0.2223175895924637</v>
      </c>
      <c r="J977">
        <f t="shared" si="2092"/>
        <v>0.49999999999999989</v>
      </c>
      <c r="K977">
        <f t="shared" si="2100"/>
        <v>0.44785588011970645</v>
      </c>
      <c r="L977">
        <f t="shared" si="2101"/>
        <v>0.22231758959246373</v>
      </c>
      <c r="N977">
        <v>26.4</v>
      </c>
      <c r="O977">
        <f t="shared" si="2087"/>
        <v>12.203194832605618</v>
      </c>
      <c r="P977">
        <f t="shared" si="2088"/>
        <v>77.796805167394382</v>
      </c>
      <c r="R977">
        <f t="shared" si="2102"/>
        <v>-9.5577066381559916</v>
      </c>
      <c r="T977">
        <f t="shared" si="2093"/>
        <v>-12.180803572578924</v>
      </c>
      <c r="V977">
        <f t="shared" si="2103"/>
        <v>0</v>
      </c>
    </row>
    <row r="978" spans="1:22">
      <c r="A978">
        <f t="shared" si="2089"/>
        <v>0.5</v>
      </c>
      <c r="B978">
        <f t="shared" si="2094"/>
        <v>0.4474671808010125</v>
      </c>
      <c r="C978">
        <f t="shared" si="2095"/>
        <v>0.22309890655490436</v>
      </c>
      <c r="D978">
        <f t="shared" si="2090"/>
        <v>-0.49999999999999989</v>
      </c>
      <c r="E978">
        <f t="shared" si="2096"/>
        <v>0.44746718080101255</v>
      </c>
      <c r="F978">
        <f t="shared" si="2097"/>
        <v>0.22309890655490439</v>
      </c>
      <c r="G978">
        <f t="shared" si="2091"/>
        <v>0.5</v>
      </c>
      <c r="H978">
        <f t="shared" si="2098"/>
        <v>-0.4474671808010125</v>
      </c>
      <c r="I978">
        <f t="shared" si="2099"/>
        <v>-0.22309890655490436</v>
      </c>
      <c r="J978">
        <f t="shared" si="2092"/>
        <v>0.49999999999999989</v>
      </c>
      <c r="K978">
        <f t="shared" si="2100"/>
        <v>0.44746718080101255</v>
      </c>
      <c r="L978">
        <f t="shared" si="2101"/>
        <v>0.22309890655490439</v>
      </c>
      <c r="N978">
        <v>26.5</v>
      </c>
      <c r="O978">
        <f t="shared" si="2087"/>
        <v>12.157585545545697</v>
      </c>
      <c r="P978">
        <f t="shared" si="2088"/>
        <v>77.842414454454314</v>
      </c>
      <c r="R978">
        <f t="shared" si="2102"/>
        <v>-9.5746570346177577</v>
      </c>
      <c r="T978">
        <f t="shared" si="2093"/>
        <v>-12.135194285518992</v>
      </c>
      <c r="V978">
        <f t="shared" si="2103"/>
        <v>0</v>
      </c>
    </row>
    <row r="979" spans="1:22">
      <c r="A979">
        <f t="shared" si="2089"/>
        <v>0.5</v>
      </c>
      <c r="B979">
        <f t="shared" si="2094"/>
        <v>0.44707711841968401</v>
      </c>
      <c r="C979">
        <f t="shared" si="2095"/>
        <v>0.22387954391938483</v>
      </c>
      <c r="D979">
        <f t="shared" si="2090"/>
        <v>-0.49999999999999989</v>
      </c>
      <c r="E979">
        <f t="shared" si="2096"/>
        <v>0.44707711841968406</v>
      </c>
      <c r="F979">
        <f t="shared" si="2097"/>
        <v>0.22387954391938486</v>
      </c>
      <c r="G979">
        <f t="shared" si="2091"/>
        <v>0.5</v>
      </c>
      <c r="H979">
        <f t="shared" si="2098"/>
        <v>-0.44707711841968401</v>
      </c>
      <c r="I979">
        <f t="shared" si="2099"/>
        <v>-0.22387954391938483</v>
      </c>
      <c r="J979">
        <f t="shared" si="2092"/>
        <v>0.49999999999999989</v>
      </c>
      <c r="K979">
        <f t="shared" si="2100"/>
        <v>0.44707711841968406</v>
      </c>
      <c r="L979">
        <f t="shared" si="2101"/>
        <v>0.22387954391938486</v>
      </c>
      <c r="N979">
        <v>26.6</v>
      </c>
      <c r="O979">
        <f t="shared" si="2087"/>
        <v>12.111912935552551</v>
      </c>
      <c r="P979">
        <f t="shared" si="2088"/>
        <v>77.888087064447433</v>
      </c>
      <c r="R979">
        <f t="shared" si="2102"/>
        <v>-9.5916674504334765</v>
      </c>
      <c r="T979">
        <f t="shared" si="2093"/>
        <v>-12.089521675525873</v>
      </c>
      <c r="V979">
        <f t="shared" si="2103"/>
        <v>0</v>
      </c>
    </row>
    <row r="980" spans="1:22">
      <c r="A980">
        <f t="shared" si="2089"/>
        <v>0.5</v>
      </c>
      <c r="B980">
        <f t="shared" si="2094"/>
        <v>0.44668569416391873</v>
      </c>
      <c r="C980">
        <f t="shared" si="2095"/>
        <v>0.22465949930794823</v>
      </c>
      <c r="D980">
        <f t="shared" si="2090"/>
        <v>-0.49999999999999989</v>
      </c>
      <c r="E980">
        <f t="shared" si="2096"/>
        <v>0.44668569416391879</v>
      </c>
      <c r="F980">
        <f t="shared" si="2097"/>
        <v>0.22465949930794826</v>
      </c>
      <c r="G980">
        <f t="shared" si="2091"/>
        <v>0.5</v>
      </c>
      <c r="H980">
        <f t="shared" si="2098"/>
        <v>-0.44668569416391873</v>
      </c>
      <c r="I980">
        <f t="shared" si="2099"/>
        <v>-0.22465949930794823</v>
      </c>
      <c r="J980">
        <f t="shared" si="2092"/>
        <v>0.49999999999999989</v>
      </c>
      <c r="K980">
        <f t="shared" si="2100"/>
        <v>0.44668569416391879</v>
      </c>
      <c r="L980">
        <f t="shared" si="2101"/>
        <v>0.22465949930794826</v>
      </c>
      <c r="N980">
        <v>26.7</v>
      </c>
      <c r="O980">
        <f t="shared" si="2087"/>
        <v>12.066176691902408</v>
      </c>
      <c r="P980">
        <f t="shared" si="2088"/>
        <v>77.933823308097601</v>
      </c>
      <c r="R980">
        <f t="shared" si="2102"/>
        <v>-9.6087377850949167</v>
      </c>
      <c r="T980">
        <f t="shared" si="2093"/>
        <v>-12.043785431875705</v>
      </c>
      <c r="V980">
        <f t="shared" si="2103"/>
        <v>0</v>
      </c>
    </row>
    <row r="981" spans="1:22">
      <c r="A981">
        <f t="shared" si="2089"/>
        <v>0.5</v>
      </c>
      <c r="B981">
        <f t="shared" si="2094"/>
        <v>0.44629290922606268</v>
      </c>
      <c r="C981">
        <f t="shared" si="2095"/>
        <v>0.22543877034471535</v>
      </c>
      <c r="D981">
        <f t="shared" si="2090"/>
        <v>-0.49999999999999989</v>
      </c>
      <c r="E981">
        <f t="shared" si="2096"/>
        <v>0.44629290922606274</v>
      </c>
      <c r="F981">
        <f t="shared" si="2097"/>
        <v>0.22543877034471538</v>
      </c>
      <c r="G981">
        <f t="shared" si="2091"/>
        <v>0.5</v>
      </c>
      <c r="H981">
        <f t="shared" si="2098"/>
        <v>-0.44629290922606268</v>
      </c>
      <c r="I981">
        <f t="shared" si="2099"/>
        <v>-0.22543877034471535</v>
      </c>
      <c r="J981">
        <f t="shared" si="2092"/>
        <v>0.49999999999999989</v>
      </c>
      <c r="K981">
        <f t="shared" si="2100"/>
        <v>0.44629290922606274</v>
      </c>
      <c r="L981">
        <f t="shared" si="2101"/>
        <v>0.22543877034471538</v>
      </c>
      <c r="N981">
        <v>26.8</v>
      </c>
      <c r="O981">
        <f t="shared" si="2087"/>
        <v>12.020376502763829</v>
      </c>
      <c r="P981">
        <f t="shared" si="2088"/>
        <v>77.979623497236162</v>
      </c>
      <c r="R981">
        <f t="shared" si="2102"/>
        <v>-9.6258679330166217</v>
      </c>
      <c r="T981">
        <f t="shared" si="2093"/>
        <v>-11.997985242737144</v>
      </c>
      <c r="V981">
        <f t="shared" si="2103"/>
        <v>0</v>
      </c>
    </row>
    <row r="982" spans="1:22">
      <c r="A982">
        <f t="shared" si="2089"/>
        <v>0.5</v>
      </c>
      <c r="B982">
        <f t="shared" si="2094"/>
        <v>0.44589876480260693</v>
      </c>
      <c r="C982">
        <f t="shared" si="2095"/>
        <v>0.2262173546558913</v>
      </c>
      <c r="D982">
        <f t="shared" si="2090"/>
        <v>-0.49999999999999989</v>
      </c>
      <c r="E982">
        <f t="shared" si="2096"/>
        <v>0.44589876480260698</v>
      </c>
      <c r="F982">
        <f t="shared" si="2097"/>
        <v>0.22621735465589135</v>
      </c>
      <c r="G982">
        <f t="shared" si="2091"/>
        <v>0.5</v>
      </c>
      <c r="H982">
        <f t="shared" si="2098"/>
        <v>-0.44589876480260693</v>
      </c>
      <c r="I982">
        <f t="shared" si="2099"/>
        <v>-0.2262173546558913</v>
      </c>
      <c r="J982">
        <f t="shared" si="2092"/>
        <v>0.49999999999999989</v>
      </c>
      <c r="K982">
        <f t="shared" si="2100"/>
        <v>0.44589876480260698</v>
      </c>
      <c r="L982">
        <f t="shared" si="2101"/>
        <v>0.22621735465589135</v>
      </c>
      <c r="N982">
        <v>26.9</v>
      </c>
      <c r="O982">
        <f t="shared" si="2087"/>
        <v>11.974512055203517</v>
      </c>
      <c r="P982">
        <f t="shared" si="2088"/>
        <v>78.025487944796495</v>
      </c>
      <c r="R982">
        <f t="shared" si="2102"/>
        <v>-9.6430577834808275</v>
      </c>
      <c r="T982">
        <f t="shared" si="2093"/>
        <v>-11.95212079517681</v>
      </c>
      <c r="V982">
        <f t="shared" si="2103"/>
        <v>0</v>
      </c>
    </row>
    <row r="983" spans="1:22">
      <c r="A983">
        <f t="shared" si="2089"/>
        <v>0.5</v>
      </c>
      <c r="B983">
        <f t="shared" si="2094"/>
        <v>0.44550326209418384</v>
      </c>
      <c r="C983">
        <f t="shared" si="2095"/>
        <v>0.22699524986977335</v>
      </c>
      <c r="D983">
        <f t="shared" si="2090"/>
        <v>-0.49999999999999989</v>
      </c>
      <c r="E983">
        <f t="shared" si="2096"/>
        <v>0.44550326209418389</v>
      </c>
      <c r="F983">
        <f t="shared" si="2097"/>
        <v>0.22699524986977337</v>
      </c>
      <c r="G983">
        <f t="shared" si="2091"/>
        <v>0.5</v>
      </c>
      <c r="H983">
        <f t="shared" si="2098"/>
        <v>-0.44550326209418384</v>
      </c>
      <c r="I983">
        <f t="shared" si="2099"/>
        <v>-0.22699524986977335</v>
      </c>
      <c r="J983">
        <f t="shared" si="2092"/>
        <v>0.49999999999999989</v>
      </c>
      <c r="K983">
        <f t="shared" si="2100"/>
        <v>0.44550326209418389</v>
      </c>
      <c r="L983">
        <f t="shared" si="2101"/>
        <v>0.22699524986977337</v>
      </c>
      <c r="N983">
        <v>27</v>
      </c>
      <c r="O983">
        <f t="shared" si="2087"/>
        <v>11.928583035192039</v>
      </c>
      <c r="P983">
        <f t="shared" si="2088"/>
        <v>78.071416964807966</v>
      </c>
      <c r="R983">
        <f t="shared" si="2102"/>
        <v>-9.6603072205814442</v>
      </c>
      <c r="T983">
        <f t="shared" si="2093"/>
        <v>-11.90619177516534</v>
      </c>
      <c r="V983">
        <f t="shared" si="2103"/>
        <v>0</v>
      </c>
    </row>
    <row r="984" spans="1:22">
      <c r="A984">
        <f t="shared" si="2089"/>
        <v>0.5</v>
      </c>
      <c r="B984">
        <f t="shared" si="2094"/>
        <v>0.4451064023055632</v>
      </c>
      <c r="C984">
        <f t="shared" si="2095"/>
        <v>0.22777245361675774</v>
      </c>
      <c r="D984">
        <f t="shared" si="2090"/>
        <v>-0.49999999999999989</v>
      </c>
      <c r="E984">
        <f t="shared" si="2096"/>
        <v>0.44510640230556325</v>
      </c>
      <c r="F984">
        <f t="shared" si="2097"/>
        <v>0.22777245361675777</v>
      </c>
      <c r="G984">
        <f t="shared" si="2091"/>
        <v>0.5</v>
      </c>
      <c r="H984">
        <f t="shared" si="2098"/>
        <v>-0.4451064023055632</v>
      </c>
      <c r="I984">
        <f t="shared" si="2099"/>
        <v>-0.22777245361675774</v>
      </c>
      <c r="J984">
        <f t="shared" si="2092"/>
        <v>0.49999999999999989</v>
      </c>
      <c r="K984">
        <f t="shared" si="2100"/>
        <v>0.44510640230556325</v>
      </c>
      <c r="L984">
        <f t="shared" si="2101"/>
        <v>0.22777245361675777</v>
      </c>
      <c r="N984">
        <v>27.1</v>
      </c>
      <c r="O984">
        <f t="shared" si="2087"/>
        <v>11.882589127609744</v>
      </c>
      <c r="P984">
        <f t="shared" si="2088"/>
        <v>78.117410872390266</v>
      </c>
      <c r="R984">
        <f t="shared" si="2102"/>
        <v>-9.6776161231688604</v>
      </c>
      <c r="T984">
        <f t="shared" si="2093"/>
        <v>-11.86019786758304</v>
      </c>
      <c r="V984">
        <f t="shared" si="2103"/>
        <v>0</v>
      </c>
    </row>
    <row r="985" spans="1:22">
      <c r="A985">
        <f t="shared" si="2089"/>
        <v>0.5</v>
      </c>
      <c r="B985">
        <f t="shared" si="2094"/>
        <v>0.44470818664564871</v>
      </c>
      <c r="C985">
        <f t="shared" si="2095"/>
        <v>0.22854896352934706</v>
      </c>
      <c r="D985">
        <f t="shared" si="2090"/>
        <v>-0.49999999999999989</v>
      </c>
      <c r="E985">
        <f t="shared" si="2096"/>
        <v>0.44470818664564876</v>
      </c>
      <c r="F985">
        <f t="shared" si="2097"/>
        <v>0.22854896352934709</v>
      </c>
      <c r="G985">
        <f t="shared" si="2091"/>
        <v>0.5</v>
      </c>
      <c r="H985">
        <f t="shared" si="2098"/>
        <v>-0.44470818664564871</v>
      </c>
      <c r="I985">
        <f t="shared" si="2099"/>
        <v>-0.22854896352934706</v>
      </c>
      <c r="J985">
        <f t="shared" si="2092"/>
        <v>0.49999999999999989</v>
      </c>
      <c r="K985">
        <f t="shared" si="2100"/>
        <v>0.44470818664564876</v>
      </c>
      <c r="L985">
        <f t="shared" si="2101"/>
        <v>0.22854896352934709</v>
      </c>
      <c r="N985">
        <v>27.2</v>
      </c>
      <c r="O985">
        <f t="shared" si="2087"/>
        <v>11.836530016252782</v>
      </c>
      <c r="P985">
        <f t="shared" si="2088"/>
        <v>78.16346998374722</v>
      </c>
      <c r="R985">
        <f t="shared" si="2102"/>
        <v>-9.6949843647933278</v>
      </c>
      <c r="T985">
        <f t="shared" si="2093"/>
        <v>-11.814138756226086</v>
      </c>
      <c r="V985">
        <f t="shared" si="2103"/>
        <v>0</v>
      </c>
    </row>
    <row r="986" spans="1:22">
      <c r="A986">
        <f t="shared" si="2089"/>
        <v>0.5</v>
      </c>
      <c r="B986">
        <f t="shared" si="2094"/>
        <v>0.44430861632747437</v>
      </c>
      <c r="C986">
        <f t="shared" si="2095"/>
        <v>0.22932477724215741</v>
      </c>
      <c r="D986">
        <f t="shared" si="2090"/>
        <v>-0.49999999999999989</v>
      </c>
      <c r="E986">
        <f t="shared" si="2096"/>
        <v>0.44430861632747443</v>
      </c>
      <c r="F986">
        <f t="shared" si="2097"/>
        <v>0.22932477724215744</v>
      </c>
      <c r="G986">
        <f t="shared" si="2091"/>
        <v>0.5</v>
      </c>
      <c r="H986">
        <f t="shared" si="2098"/>
        <v>-0.44430861632747437</v>
      </c>
      <c r="I986">
        <f t="shared" si="2099"/>
        <v>-0.22932477724215741</v>
      </c>
      <c r="J986">
        <f t="shared" si="2092"/>
        <v>0.49999999999999989</v>
      </c>
      <c r="K986">
        <f t="shared" si="2100"/>
        <v>0.44430861632747443</v>
      </c>
      <c r="L986">
        <f t="shared" si="2101"/>
        <v>0.22932477724215744</v>
      </c>
      <c r="N986">
        <v>27.3</v>
      </c>
      <c r="O986">
        <f t="shared" si="2087"/>
        <v>11.790405383839296</v>
      </c>
      <c r="P986">
        <f t="shared" si="2088"/>
        <v>78.209594616160715</v>
      </c>
      <c r="R986">
        <f t="shared" si="2102"/>
        <v>-9.7124118136489841</v>
      </c>
      <c r="T986">
        <f t="shared" si="2093"/>
        <v>-11.768014123812591</v>
      </c>
      <c r="V986">
        <f t="shared" si="2103"/>
        <v>0</v>
      </c>
    </row>
    <row r="987" spans="1:22">
      <c r="A987">
        <f t="shared" si="2089"/>
        <v>0.5</v>
      </c>
      <c r="B987">
        <f t="shared" si="2094"/>
        <v>0.44390769256820056</v>
      </c>
      <c r="C987">
        <f t="shared" si="2095"/>
        <v>0.23009989239192577</v>
      </c>
      <c r="D987">
        <f t="shared" si="2090"/>
        <v>-0.49999999999999989</v>
      </c>
      <c r="E987">
        <f t="shared" si="2096"/>
        <v>0.44390769256820062</v>
      </c>
      <c r="F987">
        <f t="shared" si="2097"/>
        <v>0.2300998923919258</v>
      </c>
      <c r="G987">
        <f t="shared" si="2091"/>
        <v>0.5</v>
      </c>
      <c r="H987">
        <f t="shared" si="2098"/>
        <v>-0.44390769256820056</v>
      </c>
      <c r="I987">
        <f t="shared" si="2099"/>
        <v>-0.23009989239192577</v>
      </c>
      <c r="J987">
        <f t="shared" si="2092"/>
        <v>0.49999999999999989</v>
      </c>
      <c r="K987">
        <f t="shared" si="2100"/>
        <v>0.44390769256820062</v>
      </c>
      <c r="L987">
        <f t="shared" si="2101"/>
        <v>0.2300998923919258</v>
      </c>
      <c r="N987">
        <v>27.4</v>
      </c>
      <c r="O987">
        <f t="shared" si="2087"/>
        <v>11.7442149120157</v>
      </c>
      <c r="P987">
        <f t="shared" si="2088"/>
        <v>78.255785087984307</v>
      </c>
      <c r="R987">
        <f t="shared" si="2102"/>
        <v>-9.7298983325182036</v>
      </c>
      <c r="T987">
        <f t="shared" si="2093"/>
        <v>-11.721823651988998</v>
      </c>
      <c r="V987">
        <f t="shared" si="2103"/>
        <v>0</v>
      </c>
    </row>
    <row r="988" spans="1:22">
      <c r="A988">
        <f t="shared" si="2089"/>
        <v>0.5</v>
      </c>
      <c r="B988">
        <f t="shared" si="2094"/>
        <v>0.4435054165891108</v>
      </c>
      <c r="C988">
        <f t="shared" si="2095"/>
        <v>0.2308743066175169</v>
      </c>
      <c r="D988">
        <f t="shared" si="2090"/>
        <v>-0.49999999999999989</v>
      </c>
      <c r="E988">
        <f t="shared" si="2096"/>
        <v>0.44350541658911086</v>
      </c>
      <c r="F988">
        <f t="shared" si="2097"/>
        <v>0.23087430661751696</v>
      </c>
      <c r="G988">
        <f t="shared" si="2091"/>
        <v>0.5</v>
      </c>
      <c r="H988">
        <f t="shared" si="2098"/>
        <v>-0.4435054165891108</v>
      </c>
      <c r="I988">
        <f t="shared" si="2099"/>
        <v>-0.2308743066175169</v>
      </c>
      <c r="J988">
        <f t="shared" si="2092"/>
        <v>0.49999999999999989</v>
      </c>
      <c r="K988">
        <f t="shared" si="2100"/>
        <v>0.44350541658911086</v>
      </c>
      <c r="L988">
        <f t="shared" si="2101"/>
        <v>0.23087430661751696</v>
      </c>
      <c r="N988">
        <v>27.5</v>
      </c>
      <c r="O988">
        <f t="shared" si="2087"/>
        <v>11.697958281363121</v>
      </c>
      <c r="P988">
        <f t="shared" si="2088"/>
        <v>78.302041718636872</v>
      </c>
      <c r="R988">
        <f t="shared" si="2102"/>
        <v>-9.7474437787139152</v>
      </c>
      <c r="T988">
        <f t="shared" si="2093"/>
        <v>-11.675567021336434</v>
      </c>
      <c r="V988">
        <f t="shared" si="2103"/>
        <v>0</v>
      </c>
    </row>
    <row r="989" spans="1:22">
      <c r="A989">
        <f t="shared" si="2089"/>
        <v>0.5</v>
      </c>
      <c r="B989">
        <f t="shared" si="2094"/>
        <v>0.44310178961560731</v>
      </c>
      <c r="C989">
        <f t="shared" si="2095"/>
        <v>0.23164801755993081</v>
      </c>
      <c r="D989">
        <f t="shared" si="2090"/>
        <v>-0.49999999999999989</v>
      </c>
      <c r="E989">
        <f t="shared" si="2096"/>
        <v>0.44310178961560737</v>
      </c>
      <c r="F989">
        <f t="shared" si="2097"/>
        <v>0.23164801755993084</v>
      </c>
      <c r="G989">
        <f t="shared" si="2091"/>
        <v>0.5</v>
      </c>
      <c r="H989">
        <f t="shared" si="2098"/>
        <v>-0.44310178961560731</v>
      </c>
      <c r="I989">
        <f t="shared" si="2099"/>
        <v>-0.23164801755993081</v>
      </c>
      <c r="J989">
        <f t="shared" si="2092"/>
        <v>0.49999999999999989</v>
      </c>
      <c r="K989">
        <f t="shared" si="2100"/>
        <v>0.44310178961560737</v>
      </c>
      <c r="L989">
        <f t="shared" si="2101"/>
        <v>0.23164801755993084</v>
      </c>
      <c r="N989">
        <v>27.6</v>
      </c>
      <c r="O989">
        <f t="shared" si="2087"/>
        <v>11.651635171403923</v>
      </c>
      <c r="P989">
        <f t="shared" si="2088"/>
        <v>78.348364828596075</v>
      </c>
      <c r="R989">
        <f t="shared" si="2102"/>
        <v>-9.7650480040229297</v>
      </c>
      <c r="T989">
        <f t="shared" si="2093"/>
        <v>-11.62924391137723</v>
      </c>
      <c r="V989">
        <f t="shared" si="2103"/>
        <v>0</v>
      </c>
    </row>
    <row r="990" spans="1:22">
      <c r="A990">
        <f t="shared" si="2089"/>
        <v>0.5</v>
      </c>
      <c r="B990">
        <f t="shared" si="2094"/>
        <v>0.44269681287720786</v>
      </c>
      <c r="C990">
        <f t="shared" si="2095"/>
        <v>0.23242102286230978</v>
      </c>
      <c r="D990">
        <f t="shared" si="2090"/>
        <v>-0.49999999999999989</v>
      </c>
      <c r="E990">
        <f t="shared" si="2096"/>
        <v>0.44269681287720791</v>
      </c>
      <c r="F990">
        <f t="shared" si="2097"/>
        <v>0.23242102286230981</v>
      </c>
      <c r="G990">
        <f t="shared" si="2091"/>
        <v>0.5</v>
      </c>
      <c r="H990">
        <f t="shared" si="2098"/>
        <v>-0.44269681287720786</v>
      </c>
      <c r="I990">
        <f t="shared" si="2099"/>
        <v>-0.23242102286230978</v>
      </c>
      <c r="J990">
        <f t="shared" si="2092"/>
        <v>0.49999999999999989</v>
      </c>
      <c r="K990">
        <f t="shared" si="2100"/>
        <v>0.44269681287720791</v>
      </c>
      <c r="L990">
        <f t="shared" si="2101"/>
        <v>0.23242102286230981</v>
      </c>
      <c r="N990">
        <v>27.7</v>
      </c>
      <c r="O990">
        <f t="shared" si="2087"/>
        <v>11.605245260608383</v>
      </c>
      <c r="P990">
        <f t="shared" si="2088"/>
        <v>78.394754739391615</v>
      </c>
      <c r="R990">
        <f t="shared" si="2102"/>
        <v>-9.782710854650432</v>
      </c>
      <c r="T990">
        <f t="shared" si="2093"/>
        <v>-11.58285400058169</v>
      </c>
      <c r="V990">
        <f t="shared" si="2103"/>
        <v>0</v>
      </c>
    </row>
    <row r="991" spans="1:22">
      <c r="A991">
        <f t="shared" si="2089"/>
        <v>0.5</v>
      </c>
      <c r="B991">
        <f t="shared" si="2094"/>
        <v>0.44229048760754192</v>
      </c>
      <c r="C991">
        <f t="shared" si="2095"/>
        <v>0.23319332016994554</v>
      </c>
      <c r="D991">
        <f t="shared" si="2090"/>
        <v>-0.49999999999999989</v>
      </c>
      <c r="E991">
        <f t="shared" si="2096"/>
        <v>0.44229048760754197</v>
      </c>
      <c r="F991">
        <f t="shared" si="2097"/>
        <v>0.23319332016994557</v>
      </c>
      <c r="G991">
        <f t="shared" si="2091"/>
        <v>0.5</v>
      </c>
      <c r="H991">
        <f t="shared" si="2098"/>
        <v>-0.44229048760754192</v>
      </c>
      <c r="I991">
        <f t="shared" si="2099"/>
        <v>-0.23319332016994554</v>
      </c>
      <c r="J991">
        <f t="shared" si="2092"/>
        <v>0.49999999999999989</v>
      </c>
      <c r="K991">
        <f t="shared" si="2100"/>
        <v>0.44229048760754197</v>
      </c>
      <c r="L991">
        <f t="shared" si="2101"/>
        <v>0.23319332016994557</v>
      </c>
      <c r="N991">
        <v>27.8</v>
      </c>
      <c r="O991">
        <f t="shared" si="2087"/>
        <v>11.558788226401612</v>
      </c>
      <c r="P991">
        <f t="shared" si="2088"/>
        <v>78.441211773598383</v>
      </c>
      <c r="R991">
        <f t="shared" si="2102"/>
        <v>-9.8004321711608924</v>
      </c>
      <c r="T991">
        <f t="shared" si="2093"/>
        <v>-11.536396966374923</v>
      </c>
      <c r="V991">
        <f t="shared" si="2103"/>
        <v>0</v>
      </c>
    </row>
    <row r="992" spans="1:22">
      <c r="A992">
        <f t="shared" si="2089"/>
        <v>0.5</v>
      </c>
      <c r="B992">
        <f t="shared" si="2094"/>
        <v>0.44188281504434668</v>
      </c>
      <c r="C992">
        <f t="shared" si="2095"/>
        <v>0.23396490713028664</v>
      </c>
      <c r="D992">
        <f t="shared" si="2090"/>
        <v>-0.49999999999999989</v>
      </c>
      <c r="E992">
        <f t="shared" si="2096"/>
        <v>0.44188281504434673</v>
      </c>
      <c r="F992">
        <f t="shared" si="2097"/>
        <v>0.23396490713028667</v>
      </c>
      <c r="G992">
        <f t="shared" si="2091"/>
        <v>0.5</v>
      </c>
      <c r="H992">
        <f t="shared" si="2098"/>
        <v>-0.44188281504434668</v>
      </c>
      <c r="I992">
        <f t="shared" si="2099"/>
        <v>-0.23396490713028664</v>
      </c>
      <c r="J992">
        <f t="shared" si="2092"/>
        <v>0.49999999999999989</v>
      </c>
      <c r="K992">
        <f t="shared" si="2100"/>
        <v>0.44188281504434673</v>
      </c>
      <c r="L992">
        <f t="shared" si="2101"/>
        <v>0.23396490713028667</v>
      </c>
      <c r="N992">
        <v>27.9</v>
      </c>
      <c r="O992">
        <f t="shared" si="2087"/>
        <v>11.512263745170433</v>
      </c>
      <c r="P992">
        <f t="shared" si="2088"/>
        <v>78.487736254829571</v>
      </c>
      <c r="R992">
        <f t="shared" si="2102"/>
        <v>-9.818211788422218</v>
      </c>
      <c r="T992">
        <f t="shared" si="2093"/>
        <v>-11.489872485143735</v>
      </c>
      <c r="V992">
        <f t="shared" si="2103"/>
        <v>0</v>
      </c>
    </row>
    <row r="993" spans="1:22">
      <c r="A993">
        <f t="shared" si="2089"/>
        <v>0.5</v>
      </c>
      <c r="B993">
        <f t="shared" si="2094"/>
        <v>0.44147379642946338</v>
      </c>
      <c r="C993">
        <f t="shared" si="2095"/>
        <v>0.23473578139294538</v>
      </c>
      <c r="D993">
        <f t="shared" si="2090"/>
        <v>-0.49999999999999989</v>
      </c>
      <c r="E993">
        <f t="shared" si="2096"/>
        <v>0.44147379642946344</v>
      </c>
      <c r="F993">
        <f t="shared" si="2097"/>
        <v>0.2347357813929454</v>
      </c>
      <c r="G993">
        <f t="shared" si="2091"/>
        <v>0.5</v>
      </c>
      <c r="H993">
        <f t="shared" si="2098"/>
        <v>-0.44147379642946338</v>
      </c>
      <c r="I993">
        <f t="shared" si="2099"/>
        <v>-0.23473578139294538</v>
      </c>
      <c r="J993">
        <f t="shared" si="2092"/>
        <v>0.49999999999999989</v>
      </c>
      <c r="K993">
        <f t="shared" si="2100"/>
        <v>0.44147379642946344</v>
      </c>
      <c r="L993">
        <f t="shared" si="2101"/>
        <v>0.2347357813929454</v>
      </c>
      <c r="N993">
        <v>28</v>
      </c>
      <c r="O993">
        <f t="shared" si="2087"/>
        <v>11.465671492270472</v>
      </c>
      <c r="P993">
        <f t="shared" si="2088"/>
        <v>78.534328507729526</v>
      </c>
      <c r="R993">
        <f t="shared" si="2102"/>
        <v>-9.8360495355478861</v>
      </c>
      <c r="T993">
        <f t="shared" si="2093"/>
        <v>-11.443280232243779</v>
      </c>
      <c r="V993">
        <f t="shared" si="2103"/>
        <v>0</v>
      </c>
    </row>
    <row r="994" spans="1:22">
      <c r="A994">
        <f t="shared" si="2089"/>
        <v>0.5</v>
      </c>
      <c r="B994">
        <f t="shared" si="2094"/>
        <v>0.44106343300883377</v>
      </c>
      <c r="C994">
        <f t="shared" si="2095"/>
        <v>0.23550594060970495</v>
      </c>
      <c r="D994">
        <f t="shared" si="2090"/>
        <v>-0.49999999999999989</v>
      </c>
      <c r="E994">
        <f t="shared" si="2096"/>
        <v>0.44106343300883383</v>
      </c>
      <c r="F994">
        <f t="shared" si="2097"/>
        <v>0.23550594060970501</v>
      </c>
      <c r="G994">
        <f t="shared" si="2091"/>
        <v>0.5</v>
      </c>
      <c r="H994">
        <f t="shared" si="2098"/>
        <v>-0.44106343300883377</v>
      </c>
      <c r="I994">
        <f t="shared" si="2099"/>
        <v>-0.23550594060970495</v>
      </c>
      <c r="J994">
        <f t="shared" si="2092"/>
        <v>0.49999999999999989</v>
      </c>
      <c r="K994">
        <f t="shared" si="2100"/>
        <v>0.44106343300883383</v>
      </c>
      <c r="L994">
        <f t="shared" si="2101"/>
        <v>0.23550594060970501</v>
      </c>
      <c r="N994">
        <v>28.1</v>
      </c>
      <c r="O994">
        <f t="shared" si="2087"/>
        <v>11.419011142033543</v>
      </c>
      <c r="P994">
        <f t="shared" si="2088"/>
        <v>78.580988857966446</v>
      </c>
      <c r="R994">
        <f t="shared" si="2102"/>
        <v>-9.8539452358392907</v>
      </c>
      <c r="T994">
        <f t="shared" si="2093"/>
        <v>-11.39661988200686</v>
      </c>
      <c r="V994">
        <f t="shared" si="2103"/>
        <v>0</v>
      </c>
    </row>
    <row r="995" spans="1:22">
      <c r="A995">
        <f t="shared" si="2089"/>
        <v>0.5</v>
      </c>
      <c r="B995">
        <f t="shared" si="2094"/>
        <v>0.44065172603249608</v>
      </c>
      <c r="C995">
        <f t="shared" si="2095"/>
        <v>0.23627538243452695</v>
      </c>
      <c r="D995">
        <f t="shared" si="2090"/>
        <v>-0.49999999999999989</v>
      </c>
      <c r="E995">
        <f t="shared" si="2096"/>
        <v>0.44065172603249614</v>
      </c>
      <c r="F995">
        <f t="shared" si="2097"/>
        <v>0.23627538243452698</v>
      </c>
      <c r="G995">
        <f t="shared" si="2091"/>
        <v>0.5</v>
      </c>
      <c r="H995">
        <f t="shared" si="2098"/>
        <v>-0.44065172603249608</v>
      </c>
      <c r="I995">
        <f t="shared" si="2099"/>
        <v>-0.23627538243452695</v>
      </c>
      <c r="J995">
        <f t="shared" si="2092"/>
        <v>0.49999999999999989</v>
      </c>
      <c r="K995">
        <f t="shared" si="2100"/>
        <v>0.44065172603249614</v>
      </c>
      <c r="L995">
        <f t="shared" si="2101"/>
        <v>0.23627538243452698</v>
      </c>
      <c r="N995">
        <v>28.2</v>
      </c>
      <c r="O995">
        <f t="shared" si="2087"/>
        <v>11.372282367774886</v>
      </c>
      <c r="P995">
        <f t="shared" si="2088"/>
        <v>78.627717632225114</v>
      </c>
      <c r="R995">
        <f t="shared" si="2102"/>
        <v>-9.8718987067280892</v>
      </c>
      <c r="T995">
        <f t="shared" si="2093"/>
        <v>-11.349891107748192</v>
      </c>
      <c r="V995">
        <f t="shared" si="2103"/>
        <v>0</v>
      </c>
    </row>
    <row r="996" spans="1:22">
      <c r="A996">
        <f t="shared" si="2089"/>
        <v>0.5</v>
      </c>
      <c r="B996">
        <f t="shared" si="2094"/>
        <v>0.44023867675458095</v>
      </c>
      <c r="C996">
        <f t="shared" si="2095"/>
        <v>0.23704410452355812</v>
      </c>
      <c r="D996">
        <f t="shared" si="2090"/>
        <v>-0.49999999999999989</v>
      </c>
      <c r="E996">
        <f t="shared" si="2096"/>
        <v>0.440238676754581</v>
      </c>
      <c r="F996">
        <f t="shared" si="2097"/>
        <v>0.23704410452355815</v>
      </c>
      <c r="G996">
        <f t="shared" si="2091"/>
        <v>0.5</v>
      </c>
      <c r="H996">
        <f t="shared" si="2098"/>
        <v>-0.44023867675458095</v>
      </c>
      <c r="I996">
        <f t="shared" si="2099"/>
        <v>-0.23704410452355812</v>
      </c>
      <c r="J996">
        <f t="shared" si="2092"/>
        <v>0.49999999999999989</v>
      </c>
      <c r="K996">
        <f t="shared" si="2100"/>
        <v>0.440238676754581</v>
      </c>
      <c r="L996">
        <f t="shared" si="2101"/>
        <v>0.23704410452355815</v>
      </c>
      <c r="N996">
        <v>28.3</v>
      </c>
      <c r="O996">
        <f t="shared" si="2087"/>
        <v>11.32548484180076</v>
      </c>
      <c r="P996">
        <f t="shared" si="2088"/>
        <v>78.674515158199213</v>
      </c>
      <c r="R996">
        <f t="shared" si="2102"/>
        <v>-9.8899097597185062</v>
      </c>
      <c r="T996">
        <f t="shared" si="2093"/>
        <v>-11.303093581774093</v>
      </c>
      <c r="V996">
        <f t="shared" si="2103"/>
        <v>0</v>
      </c>
    </row>
    <row r="997" spans="1:22">
      <c r="A997">
        <f t="shared" si="2089"/>
        <v>0.5</v>
      </c>
      <c r="B997">
        <f t="shared" si="2094"/>
        <v>0.43982428643330823</v>
      </c>
      <c r="C997">
        <f t="shared" si="2095"/>
        <v>0.23781210453513754</v>
      </c>
      <c r="D997">
        <f t="shared" si="2090"/>
        <v>-0.49999999999999989</v>
      </c>
      <c r="E997">
        <f t="shared" si="2096"/>
        <v>0.43982428643330829</v>
      </c>
      <c r="F997">
        <f t="shared" si="2097"/>
        <v>0.23781210453513757</v>
      </c>
      <c r="G997">
        <f t="shared" si="2091"/>
        <v>0.5</v>
      </c>
      <c r="H997">
        <f t="shared" si="2098"/>
        <v>-0.43982428643330823</v>
      </c>
      <c r="I997">
        <f t="shared" si="2099"/>
        <v>-0.23781210453513754</v>
      </c>
      <c r="J997">
        <f t="shared" si="2092"/>
        <v>0.49999999999999989</v>
      </c>
      <c r="K997">
        <f t="shared" si="2100"/>
        <v>0.43982428643330829</v>
      </c>
      <c r="L997">
        <f t="shared" si="2101"/>
        <v>0.23781210453513757</v>
      </c>
      <c r="N997">
        <v>28.4</v>
      </c>
      <c r="O997">
        <f t="shared" si="2087"/>
        <v>11.278618235416214</v>
      </c>
      <c r="P997">
        <f t="shared" si="2088"/>
        <v>78.721381764583796</v>
      </c>
      <c r="R997">
        <f t="shared" si="2102"/>
        <v>-9.9079782003294241</v>
      </c>
      <c r="T997">
        <f t="shared" si="2093"/>
        <v>-11.256226975389509</v>
      </c>
      <c r="V997">
        <f t="shared" si="2103"/>
        <v>0</v>
      </c>
    </row>
    <row r="998" spans="1:22">
      <c r="A998">
        <f t="shared" si="2089"/>
        <v>0.5</v>
      </c>
      <c r="B998">
        <f t="shared" si="2094"/>
        <v>0.43940855633098258</v>
      </c>
      <c r="C998">
        <f t="shared" si="2095"/>
        <v>0.23857938012980417</v>
      </c>
      <c r="D998">
        <f t="shared" si="2090"/>
        <v>-0.49999999999999989</v>
      </c>
      <c r="E998">
        <f t="shared" si="2096"/>
        <v>0.43940855633098264</v>
      </c>
      <c r="F998">
        <f t="shared" si="2097"/>
        <v>0.2385793801298042</v>
      </c>
      <c r="G998">
        <f t="shared" si="2091"/>
        <v>0.5</v>
      </c>
      <c r="H998">
        <f t="shared" si="2098"/>
        <v>-0.43940855633098258</v>
      </c>
      <c r="I998">
        <f t="shared" si="2099"/>
        <v>-0.23857938012980417</v>
      </c>
      <c r="J998">
        <f t="shared" si="2092"/>
        <v>0.49999999999999989</v>
      </c>
      <c r="K998">
        <f t="shared" si="2100"/>
        <v>0.43940855633098264</v>
      </c>
      <c r="L998">
        <f t="shared" si="2101"/>
        <v>0.2385793801298042</v>
      </c>
      <c r="N998">
        <v>28.5</v>
      </c>
      <c r="O998">
        <f t="shared" si="2087"/>
        <v>11.231682218932749</v>
      </c>
      <c r="P998">
        <f t="shared" si="2088"/>
        <v>78.768317781067239</v>
      </c>
      <c r="R998">
        <f t="shared" si="2102"/>
        <v>-9.9261038280364744</v>
      </c>
      <c r="T998">
        <f t="shared" si="2093"/>
        <v>-11.209290958906067</v>
      </c>
      <c r="V998">
        <f t="shared" si="2103"/>
        <v>0</v>
      </c>
    </row>
    <row r="999" spans="1:22">
      <c r="A999">
        <f t="shared" si="2089"/>
        <v>0.5</v>
      </c>
      <c r="B999">
        <f t="shared" si="2094"/>
        <v>0.43899148771399016</v>
      </c>
      <c r="C999">
        <f t="shared" si="2095"/>
        <v>0.23934592897030335</v>
      </c>
      <c r="D999">
        <f t="shared" si="2090"/>
        <v>-0.49999999999999989</v>
      </c>
      <c r="E999">
        <f t="shared" si="2096"/>
        <v>0.43899148771399027</v>
      </c>
      <c r="F999">
        <f t="shared" si="2097"/>
        <v>0.23934592897030341</v>
      </c>
      <c r="G999">
        <f t="shared" si="2091"/>
        <v>0.5</v>
      </c>
      <c r="H999">
        <f t="shared" si="2098"/>
        <v>-0.43899148771399016</v>
      </c>
      <c r="I999">
        <f t="shared" si="2099"/>
        <v>-0.23934592897030335</v>
      </c>
      <c r="J999">
        <f t="shared" si="2092"/>
        <v>0.49999999999999989</v>
      </c>
      <c r="K999">
        <f t="shared" si="2100"/>
        <v>0.43899148771399027</v>
      </c>
      <c r="L999">
        <f t="shared" si="2101"/>
        <v>0.23934592897030341</v>
      </c>
      <c r="N999">
        <v>28.6</v>
      </c>
      <c r="O999">
        <f t="shared" si="2087"/>
        <v>11.184676461676514</v>
      </c>
      <c r="P999">
        <f t="shared" si="2088"/>
        <v>78.815323538323497</v>
      </c>
      <c r="R999">
        <f t="shared" si="2102"/>
        <v>-9.9442864362131189</v>
      </c>
      <c r="T999">
        <f t="shared" si="2093"/>
        <v>-11.162285201649809</v>
      </c>
      <c r="V999">
        <f t="shared" si="2103"/>
        <v>0</v>
      </c>
    </row>
    <row r="1000" spans="1:22">
      <c r="A1000">
        <f t="shared" si="2089"/>
        <v>0.5</v>
      </c>
      <c r="B1000">
        <f t="shared" si="2094"/>
        <v>0.43857308185279431</v>
      </c>
      <c r="C1000">
        <f t="shared" si="2095"/>
        <v>0.24011174872159441</v>
      </c>
      <c r="D1000">
        <f t="shared" si="2090"/>
        <v>-0.49999999999999989</v>
      </c>
      <c r="E1000">
        <f t="shared" si="2096"/>
        <v>0.43857308185279442</v>
      </c>
      <c r="F1000">
        <f t="shared" si="2097"/>
        <v>0.24011174872159444</v>
      </c>
      <c r="G1000">
        <f t="shared" si="2091"/>
        <v>0.5</v>
      </c>
      <c r="H1000">
        <f t="shared" si="2098"/>
        <v>-0.43857308185279431</v>
      </c>
      <c r="I1000">
        <f t="shared" si="2099"/>
        <v>-0.24011174872159441</v>
      </c>
      <c r="J1000">
        <f t="shared" si="2092"/>
        <v>0.49999999999999989</v>
      </c>
      <c r="K1000">
        <f t="shared" si="2100"/>
        <v>0.43857308185279442</v>
      </c>
      <c r="L1000">
        <f t="shared" si="2101"/>
        <v>0.24011174872159444</v>
      </c>
      <c r="N1000">
        <v>28.7</v>
      </c>
      <c r="O1000">
        <f t="shared" si="2087"/>
        <v>11.137600631996293</v>
      </c>
      <c r="P1000">
        <f t="shared" si="2088"/>
        <v>78.862399368003707</v>
      </c>
      <c r="R1000">
        <f t="shared" si="2102"/>
        <v>-9.9625258120739204</v>
      </c>
      <c r="T1000">
        <f t="shared" si="2093"/>
        <v>-11.115209371969598</v>
      </c>
      <c r="V1000">
        <f t="shared" si="2103"/>
        <v>0</v>
      </c>
    </row>
    <row r="1001" spans="1:22">
      <c r="A1001">
        <f t="shared" si="2089"/>
        <v>0.5</v>
      </c>
      <c r="B1001">
        <f t="shared" si="2094"/>
        <v>0.43815334002193174</v>
      </c>
      <c r="C1001">
        <f t="shared" si="2095"/>
        <v>0.24087683705085761</v>
      </c>
      <c r="D1001">
        <f t="shared" si="2090"/>
        <v>-0.49999999999999989</v>
      </c>
      <c r="E1001">
        <f t="shared" si="2096"/>
        <v>0.43815334002193179</v>
      </c>
      <c r="F1001">
        <f t="shared" si="2097"/>
        <v>0.24087683705085763</v>
      </c>
      <c r="G1001">
        <f t="shared" si="2091"/>
        <v>0.5</v>
      </c>
      <c r="H1001">
        <f t="shared" si="2098"/>
        <v>-0.43815334002193174</v>
      </c>
      <c r="I1001">
        <f t="shared" si="2099"/>
        <v>-0.24087683705085761</v>
      </c>
      <c r="J1001">
        <f t="shared" si="2092"/>
        <v>0.49999999999999989</v>
      </c>
      <c r="K1001">
        <f t="shared" si="2100"/>
        <v>0.43815334002193179</v>
      </c>
      <c r="L1001">
        <f t="shared" si="2101"/>
        <v>0.24087683705085763</v>
      </c>
      <c r="N1001">
        <v>28.8</v>
      </c>
      <c r="O1001">
        <f t="shared" si="2087"/>
        <v>11.090454397271831</v>
      </c>
      <c r="P1001">
        <f t="shared" si="2088"/>
        <v>78.909545602728173</v>
      </c>
      <c r="R1001">
        <f t="shared" si="2102"/>
        <v>-9.9808217366147858</v>
      </c>
      <c r="T1001">
        <f t="shared" si="2093"/>
        <v>-11.068063137245133</v>
      </c>
      <c r="V1001">
        <f t="shared" si="2103"/>
        <v>0</v>
      </c>
    </row>
    <row r="1002" spans="1:22">
      <c r="A1002">
        <f t="shared" si="2089"/>
        <v>0.5</v>
      </c>
      <c r="B1002">
        <f t="shared" si="2094"/>
        <v>0.43773226350000888</v>
      </c>
      <c r="C1002">
        <f t="shared" si="2095"/>
        <v>0.24164119162750111</v>
      </c>
      <c r="D1002">
        <f t="shared" si="2090"/>
        <v>-0.49999999999999989</v>
      </c>
      <c r="E1002">
        <f t="shared" si="2096"/>
        <v>0.43773226350000893</v>
      </c>
      <c r="F1002">
        <f t="shared" si="2097"/>
        <v>0.24164119162750114</v>
      </c>
      <c r="G1002">
        <f t="shared" si="2091"/>
        <v>0.5</v>
      </c>
      <c r="H1002">
        <f t="shared" si="2098"/>
        <v>-0.43773226350000888</v>
      </c>
      <c r="I1002">
        <f t="shared" si="2099"/>
        <v>-0.24164119162750111</v>
      </c>
      <c r="J1002">
        <f t="shared" si="2092"/>
        <v>0.49999999999999989</v>
      </c>
      <c r="K1002">
        <f t="shared" si="2100"/>
        <v>0.43773226350000893</v>
      </c>
      <c r="L1002">
        <f t="shared" si="2101"/>
        <v>0.24164119162750114</v>
      </c>
      <c r="N1002">
        <v>28.9</v>
      </c>
      <c r="O1002">
        <f t="shared" si="2087"/>
        <v>11.043237423922381</v>
      </c>
      <c r="P1002">
        <f t="shared" si="2088"/>
        <v>78.956762576077622</v>
      </c>
      <c r="R1002">
        <f t="shared" si="2102"/>
        <v>-9.9991739845555685</v>
      </c>
      <c r="T1002">
        <f t="shared" si="2093"/>
        <v>-11.020846163895683</v>
      </c>
      <c r="V1002">
        <f t="shared" si="2103"/>
        <v>0</v>
      </c>
    </row>
    <row r="1003" spans="1:22">
      <c r="A1003">
        <f t="shared" si="2089"/>
        <v>0.5</v>
      </c>
      <c r="B1003">
        <f t="shared" si="2094"/>
        <v>0.43730985356969776</v>
      </c>
      <c r="C1003">
        <f t="shared" si="2095"/>
        <v>0.2424048101231685</v>
      </c>
      <c r="D1003">
        <f t="shared" si="2090"/>
        <v>-0.49999999999999989</v>
      </c>
      <c r="E1003">
        <f t="shared" si="2096"/>
        <v>0.43730985356969782</v>
      </c>
      <c r="F1003">
        <f t="shared" si="2097"/>
        <v>0.24240481012316853</v>
      </c>
      <c r="G1003">
        <f t="shared" si="2091"/>
        <v>0.5</v>
      </c>
      <c r="H1003">
        <f t="shared" si="2098"/>
        <v>-0.43730985356969776</v>
      </c>
      <c r="I1003">
        <f t="shared" si="2099"/>
        <v>-0.2424048101231685</v>
      </c>
      <c r="J1003">
        <f t="shared" si="2092"/>
        <v>0.49999999999999989</v>
      </c>
      <c r="K1003">
        <f t="shared" si="2100"/>
        <v>0.43730985356969782</v>
      </c>
      <c r="L1003">
        <f t="shared" si="2101"/>
        <v>0.24240481012316853</v>
      </c>
      <c r="N1003">
        <v>29</v>
      </c>
      <c r="O1003">
        <f t="shared" si="2087"/>
        <v>10.995949377415231</v>
      </c>
      <c r="P1003">
        <f t="shared" si="2088"/>
        <v>79.004050622584785</v>
      </c>
      <c r="R1003">
        <f t="shared" si="2102"/>
        <v>-10.017582324281165</v>
      </c>
      <c r="T1003">
        <f t="shared" si="2093"/>
        <v>-10.973558117388521</v>
      </c>
      <c r="V1003">
        <f t="shared" si="2103"/>
        <v>0</v>
      </c>
    </row>
    <row r="1004" spans="1:22">
      <c r="A1004">
        <f t="shared" si="2089"/>
        <v>0.5</v>
      </c>
      <c r="B1004">
        <f t="shared" si="2094"/>
        <v>0.43688611151773254</v>
      </c>
      <c r="C1004">
        <f t="shared" si="2095"/>
        <v>0.24316769021174522</v>
      </c>
      <c r="D1004">
        <f t="shared" si="2090"/>
        <v>-0.49999999999999989</v>
      </c>
      <c r="E1004">
        <f t="shared" si="2096"/>
        <v>0.43688611151773266</v>
      </c>
      <c r="F1004">
        <f t="shared" si="2097"/>
        <v>0.24316769021174525</v>
      </c>
      <c r="G1004">
        <f t="shared" si="2091"/>
        <v>0.5</v>
      </c>
      <c r="H1004">
        <f t="shared" si="2098"/>
        <v>-0.43688611151773254</v>
      </c>
      <c r="I1004">
        <f t="shared" si="2099"/>
        <v>-0.24316769021174522</v>
      </c>
      <c r="J1004">
        <f t="shared" si="2092"/>
        <v>0.49999999999999989</v>
      </c>
      <c r="K1004">
        <f t="shared" si="2100"/>
        <v>0.43688611151773266</v>
      </c>
      <c r="L1004">
        <f t="shared" si="2101"/>
        <v>0.24316769021174525</v>
      </c>
      <c r="N1004">
        <v>29.1</v>
      </c>
      <c r="O1004">
        <f t="shared" si="2087"/>
        <v>10.94858992227446</v>
      </c>
      <c r="P1004">
        <f t="shared" si="2088"/>
        <v>79.051410077725535</v>
      </c>
      <c r="R1004">
        <f t="shared" si="2102"/>
        <v>-10.03604651778376</v>
      </c>
      <c r="T1004">
        <f t="shared" si="2093"/>
        <v>-10.926198662247771</v>
      </c>
      <c r="V1004">
        <f t="shared" si="2103"/>
        <v>0</v>
      </c>
    </row>
    <row r="1005" spans="1:22">
      <c r="A1005">
        <f t="shared" si="2089"/>
        <v>0.5</v>
      </c>
      <c r="B1005">
        <f t="shared" si="2094"/>
        <v>0.43646103863490471</v>
      </c>
      <c r="C1005">
        <f t="shared" si="2095"/>
        <v>0.24392982956936629</v>
      </c>
      <c r="D1005">
        <f t="shared" si="2090"/>
        <v>-0.49999999999999989</v>
      </c>
      <c r="E1005">
        <f t="shared" si="2096"/>
        <v>0.43646103863490476</v>
      </c>
      <c r="F1005">
        <f t="shared" si="2097"/>
        <v>0.24392982956936635</v>
      </c>
      <c r="G1005">
        <f t="shared" si="2091"/>
        <v>0.5</v>
      </c>
      <c r="H1005">
        <f t="shared" si="2098"/>
        <v>-0.43646103863490471</v>
      </c>
      <c r="I1005">
        <f t="shared" si="2099"/>
        <v>-0.24392982956936629</v>
      </c>
      <c r="J1005">
        <f t="shared" si="2092"/>
        <v>0.49999999999999989</v>
      </c>
      <c r="K1005">
        <f t="shared" si="2100"/>
        <v>0.43646103863490476</v>
      </c>
      <c r="L1005">
        <f t="shared" si="2101"/>
        <v>0.24392982956936635</v>
      </c>
      <c r="N1005">
        <v>29.2</v>
      </c>
      <c r="O1005">
        <f t="shared" si="2087"/>
        <v>10.901158722089988</v>
      </c>
      <c r="P1005">
        <f t="shared" si="2088"/>
        <v>79.098841277910012</v>
      </c>
      <c r="R1005">
        <f t="shared" si="2102"/>
        <v>-10.054566320603129</v>
      </c>
      <c r="T1005">
        <f t="shared" si="2093"/>
        <v>-10.878767462063294</v>
      </c>
      <c r="V1005">
        <f t="shared" si="2103"/>
        <v>0</v>
      </c>
    </row>
    <row r="1006" spans="1:22">
      <c r="A1006">
        <f t="shared" si="2089"/>
        <v>0.5</v>
      </c>
      <c r="B1006">
        <f t="shared" si="2094"/>
        <v>0.43603463621606026</v>
      </c>
      <c r="C1006">
        <f t="shared" si="2095"/>
        <v>0.24469122587442307</v>
      </c>
      <c r="D1006">
        <f t="shared" si="2090"/>
        <v>-0.49999999999999989</v>
      </c>
      <c r="E1006">
        <f t="shared" si="2096"/>
        <v>0.43603463621606031</v>
      </c>
      <c r="F1006">
        <f t="shared" si="2097"/>
        <v>0.2446912258744231</v>
      </c>
      <c r="G1006">
        <f t="shared" si="2091"/>
        <v>0.5</v>
      </c>
      <c r="H1006">
        <f t="shared" si="2098"/>
        <v>-0.43603463621606026</v>
      </c>
      <c r="I1006">
        <f t="shared" si="2099"/>
        <v>-0.24469122587442307</v>
      </c>
      <c r="J1006">
        <f t="shared" si="2092"/>
        <v>0.49999999999999989</v>
      </c>
      <c r="K1006">
        <f t="shared" si="2100"/>
        <v>0.43603463621606031</v>
      </c>
      <c r="L1006">
        <f t="shared" si="2101"/>
        <v>0.2446912258744231</v>
      </c>
      <c r="N1006">
        <v>29.3</v>
      </c>
      <c r="O1006">
        <f t="shared" si="2087"/>
        <v>10.853655439526582</v>
      </c>
      <c r="P1006">
        <f t="shared" si="2088"/>
        <v>79.146344560473423</v>
      </c>
      <c r="R1006">
        <f t="shared" si="2102"/>
        <v>-10.073141481769966</v>
      </c>
      <c r="T1006">
        <f t="shared" si="2093"/>
        <v>-10.831264179499883</v>
      </c>
      <c r="V1006">
        <f t="shared" si="2103"/>
        <v>0</v>
      </c>
    </row>
    <row r="1007" spans="1:22">
      <c r="A1007">
        <f t="shared" si="2089"/>
        <v>0.5</v>
      </c>
      <c r="B1007">
        <f t="shared" si="2094"/>
        <v>0.43560690556009468</v>
      </c>
      <c r="C1007">
        <f t="shared" si="2095"/>
        <v>0.24545187680757036</v>
      </c>
      <c r="D1007">
        <f t="shared" si="2090"/>
        <v>-0.49999999999999989</v>
      </c>
      <c r="E1007">
        <f t="shared" si="2096"/>
        <v>0.43560690556009474</v>
      </c>
      <c r="F1007">
        <f t="shared" si="2097"/>
        <v>0.24545187680757038</v>
      </c>
      <c r="G1007">
        <f t="shared" si="2091"/>
        <v>0.5</v>
      </c>
      <c r="H1007">
        <f t="shared" si="2098"/>
        <v>-0.43560690556009468</v>
      </c>
      <c r="I1007">
        <f t="shared" si="2099"/>
        <v>-0.24545187680757036</v>
      </c>
      <c r="J1007">
        <f t="shared" si="2092"/>
        <v>0.49999999999999989</v>
      </c>
      <c r="K1007">
        <f t="shared" si="2100"/>
        <v>0.43560690556009474</v>
      </c>
      <c r="L1007">
        <f t="shared" si="2101"/>
        <v>0.24545187680757038</v>
      </c>
      <c r="N1007">
        <v>29.4</v>
      </c>
      <c r="O1007">
        <f t="shared" si="2087"/>
        <v>10.806079736333237</v>
      </c>
      <c r="P1007">
        <f t="shared" si="2088"/>
        <v>79.193920263666783</v>
      </c>
      <c r="R1007">
        <f t="shared" si="2102"/>
        <v>-10.09177174374517</v>
      </c>
      <c r="T1007">
        <f t="shared" si="2093"/>
        <v>-10.783688476306523</v>
      </c>
      <c r="V1007">
        <f t="shared" si="2103"/>
        <v>0</v>
      </c>
    </row>
    <row r="1008" spans="1:22">
      <c r="A1008">
        <f t="shared" si="2089"/>
        <v>0.5</v>
      </c>
      <c r="B1008">
        <f t="shared" si="2094"/>
        <v>0.43517784796994974</v>
      </c>
      <c r="C1008">
        <f t="shared" si="2095"/>
        <v>0.24621178005173353</v>
      </c>
      <c r="D1008">
        <f t="shared" si="2090"/>
        <v>-0.49999999999999989</v>
      </c>
      <c r="E1008">
        <f t="shared" si="2096"/>
        <v>0.43517784796994979</v>
      </c>
      <c r="F1008">
        <f t="shared" si="2097"/>
        <v>0.24621178005173358</v>
      </c>
      <c r="G1008">
        <f t="shared" si="2091"/>
        <v>0.5</v>
      </c>
      <c r="H1008">
        <f t="shared" si="2098"/>
        <v>-0.43517784796994974</v>
      </c>
      <c r="I1008">
        <f t="shared" si="2099"/>
        <v>-0.24621178005173353</v>
      </c>
      <c r="J1008">
        <f t="shared" si="2092"/>
        <v>0.49999999999999989</v>
      </c>
      <c r="K1008">
        <f t="shared" si="2100"/>
        <v>0.43517784796994979</v>
      </c>
      <c r="L1008">
        <f t="shared" si="2101"/>
        <v>0.24621178005173358</v>
      </c>
      <c r="N1008">
        <v>29.5</v>
      </c>
      <c r="O1008">
        <f t="shared" si="2087"/>
        <v>10.75843127335242</v>
      </c>
      <c r="P1008">
        <f t="shared" si="2088"/>
        <v>79.241568726647557</v>
      </c>
      <c r="R1008">
        <f t="shared" si="2102"/>
        <v>-10.110456842363917</v>
      </c>
      <c r="T1008">
        <f t="shared" si="2093"/>
        <v>-10.736040013325749</v>
      </c>
      <c r="V1008">
        <f t="shared" si="2103"/>
        <v>0</v>
      </c>
    </row>
    <row r="1009" spans="1:22">
      <c r="A1009">
        <f t="shared" si="2089"/>
        <v>0.5</v>
      </c>
      <c r="B1009">
        <f t="shared" si="2094"/>
        <v>0.43474746475260939</v>
      </c>
      <c r="C1009">
        <f t="shared" si="2095"/>
        <v>0.24697093329211545</v>
      </c>
      <c r="D1009">
        <f t="shared" si="2090"/>
        <v>-0.49999999999999989</v>
      </c>
      <c r="E1009">
        <f t="shared" si="2096"/>
        <v>0.43474746475260945</v>
      </c>
      <c r="F1009">
        <f t="shared" si="2097"/>
        <v>0.24697093329211547</v>
      </c>
      <c r="G1009">
        <f t="shared" si="2091"/>
        <v>0.5</v>
      </c>
      <c r="H1009">
        <f t="shared" si="2098"/>
        <v>-0.43474746475260939</v>
      </c>
      <c r="I1009">
        <f t="shared" si="2099"/>
        <v>-0.24697093329211545</v>
      </c>
      <c r="J1009">
        <f t="shared" si="2092"/>
        <v>0.49999999999999989</v>
      </c>
      <c r="K1009">
        <f t="shared" si="2100"/>
        <v>0.43474746475260945</v>
      </c>
      <c r="L1009">
        <f t="shared" si="2101"/>
        <v>0.24697093329211547</v>
      </c>
      <c r="N1009">
        <v>29.6</v>
      </c>
      <c r="O1009">
        <f t="shared" si="2087"/>
        <v>10.710709710529994</v>
      </c>
      <c r="P1009">
        <f t="shared" si="2088"/>
        <v>79.289290289470017</v>
      </c>
      <c r="R1009">
        <f t="shared" si="2102"/>
        <v>-10.129196506775301</v>
      </c>
      <c r="T1009">
        <f t="shared" si="2093"/>
        <v>-10.688318450503289</v>
      </c>
      <c r="V1009">
        <f t="shared" si="2103"/>
        <v>0</v>
      </c>
    </row>
    <row r="1010" spans="1:22">
      <c r="A1010">
        <f t="shared" si="2089"/>
        <v>0.5</v>
      </c>
      <c r="B1010">
        <f t="shared" si="2094"/>
        <v>0.4343157572190956</v>
      </c>
      <c r="C1010">
        <f t="shared" si="2095"/>
        <v>0.24772933421620372</v>
      </c>
      <c r="D1010">
        <f t="shared" si="2090"/>
        <v>-0.49999999999999989</v>
      </c>
      <c r="E1010">
        <f t="shared" si="2096"/>
        <v>0.43431575721909566</v>
      </c>
      <c r="F1010">
        <f t="shared" si="2097"/>
        <v>0.24772933421620374</v>
      </c>
      <c r="G1010">
        <f t="shared" si="2091"/>
        <v>0.5</v>
      </c>
      <c r="H1010">
        <f t="shared" si="2098"/>
        <v>-0.4343157572190956</v>
      </c>
      <c r="I1010">
        <f t="shared" si="2099"/>
        <v>-0.24772933421620372</v>
      </c>
      <c r="J1010">
        <f t="shared" si="2092"/>
        <v>0.49999999999999989</v>
      </c>
      <c r="K1010">
        <f t="shared" si="2100"/>
        <v>0.43431575721909566</v>
      </c>
      <c r="L1010">
        <f t="shared" si="2101"/>
        <v>0.24772933421620374</v>
      </c>
      <c r="N1010">
        <v>29.7</v>
      </c>
      <c r="O1010">
        <f t="shared" si="2087"/>
        <v>10.662914706924703</v>
      </c>
      <c r="P1010">
        <f t="shared" si="2088"/>
        <v>79.33708529307529</v>
      </c>
      <c r="R1010">
        <f t="shared" si="2102"/>
        <v>-10.147990459383536</v>
      </c>
      <c r="T1010">
        <f t="shared" si="2093"/>
        <v>-10.640523446898015</v>
      </c>
      <c r="V1010">
        <f t="shared" si="2103"/>
        <v>0</v>
      </c>
    </row>
    <row r="1011" spans="1:22">
      <c r="A1011">
        <f t="shared" si="2089"/>
        <v>0.5</v>
      </c>
      <c r="B1011">
        <f t="shared" si="2094"/>
        <v>0.43388272668446409</v>
      </c>
      <c r="C1011">
        <f t="shared" si="2095"/>
        <v>0.24848698051377766</v>
      </c>
      <c r="D1011">
        <f t="shared" si="2090"/>
        <v>-0.49999999999999989</v>
      </c>
      <c r="E1011">
        <f t="shared" si="2096"/>
        <v>0.43388272668446415</v>
      </c>
      <c r="F1011">
        <f t="shared" si="2097"/>
        <v>0.24848698051377768</v>
      </c>
      <c r="G1011">
        <f t="shared" si="2091"/>
        <v>0.5</v>
      </c>
      <c r="H1011">
        <f t="shared" si="2098"/>
        <v>-0.43388272668446409</v>
      </c>
      <c r="I1011">
        <f t="shared" si="2099"/>
        <v>-0.24848698051377766</v>
      </c>
      <c r="J1011">
        <f t="shared" si="2092"/>
        <v>0.49999999999999989</v>
      </c>
      <c r="K1011">
        <f t="shared" si="2100"/>
        <v>0.43388272668446415</v>
      </c>
      <c r="L1011">
        <f t="shared" si="2101"/>
        <v>0.24848698051377768</v>
      </c>
      <c r="N1011">
        <v>29.8</v>
      </c>
      <c r="O1011">
        <f t="shared" si="2087"/>
        <v>10.615045920718345</v>
      </c>
      <c r="P1011">
        <f t="shared" si="2088"/>
        <v>79.384954079281655</v>
      </c>
      <c r="R1011">
        <f t="shared" si="2102"/>
        <v>-10.166838415793151</v>
      </c>
      <c r="T1011">
        <f t="shared" si="2093"/>
        <v>-10.59265466069165</v>
      </c>
      <c r="V1011">
        <f t="shared" si="2103"/>
        <v>0</v>
      </c>
    </row>
    <row r="1012" spans="1:22">
      <c r="A1012">
        <f t="shared" si="2089"/>
        <v>0.5</v>
      </c>
      <c r="B1012">
        <f t="shared" si="2094"/>
        <v>0.43344837446780132</v>
      </c>
      <c r="C1012">
        <f t="shared" si="2095"/>
        <v>0.2492438698769151</v>
      </c>
      <c r="D1012">
        <f t="shared" si="2090"/>
        <v>-0.49999999999999989</v>
      </c>
      <c r="E1012">
        <f t="shared" si="2096"/>
        <v>0.43344837446780138</v>
      </c>
      <c r="F1012">
        <f t="shared" si="2097"/>
        <v>0.24924386987691513</v>
      </c>
      <c r="G1012">
        <f t="shared" si="2091"/>
        <v>0.5</v>
      </c>
      <c r="H1012">
        <f t="shared" si="2098"/>
        <v>-0.43344837446780132</v>
      </c>
      <c r="I1012">
        <f t="shared" si="2099"/>
        <v>-0.2492438698769151</v>
      </c>
      <c r="J1012">
        <f t="shared" si="2092"/>
        <v>0.49999999999999989</v>
      </c>
      <c r="K1012">
        <f t="shared" si="2100"/>
        <v>0.43344837446780138</v>
      </c>
      <c r="L1012">
        <f t="shared" si="2101"/>
        <v>0.24924386987691513</v>
      </c>
      <c r="N1012">
        <v>29.9</v>
      </c>
      <c r="O1012">
        <f t="shared" si="2087"/>
        <v>10.567103009225841</v>
      </c>
      <c r="P1012">
        <f t="shared" si="2088"/>
        <v>79.432896990774154</v>
      </c>
      <c r="R1012">
        <f t="shared" si="2102"/>
        <v>-10.185740084744793</v>
      </c>
      <c r="T1012">
        <f t="shared" si="2093"/>
        <v>-10.544711749199152</v>
      </c>
      <c r="V1012">
        <f t="shared" si="2103"/>
        <v>0</v>
      </c>
    </row>
    <row r="1013" spans="1:22">
      <c r="A1013">
        <f t="shared" si="2089"/>
        <v>0.5</v>
      </c>
      <c r="B1013">
        <f t="shared" si="2094"/>
        <v>0.43301270189221924</v>
      </c>
      <c r="C1013">
        <f t="shared" si="2095"/>
        <v>0.24999999999999992</v>
      </c>
      <c r="D1013">
        <f t="shared" si="2090"/>
        <v>-0.49999999999999989</v>
      </c>
      <c r="E1013">
        <f t="shared" si="2096"/>
        <v>0.4330127018922193</v>
      </c>
      <c r="F1013">
        <f t="shared" si="2097"/>
        <v>0.24999999999999994</v>
      </c>
      <c r="G1013">
        <f t="shared" si="2091"/>
        <v>0.5</v>
      </c>
      <c r="H1013">
        <f t="shared" si="2098"/>
        <v>-0.43301270189221924</v>
      </c>
      <c r="I1013">
        <f t="shared" si="2099"/>
        <v>-0.24999999999999992</v>
      </c>
      <c r="J1013">
        <f t="shared" si="2092"/>
        <v>0.49999999999999989</v>
      </c>
      <c r="K1013">
        <f t="shared" si="2100"/>
        <v>0.4330127018922193</v>
      </c>
      <c r="L1013">
        <f t="shared" si="2101"/>
        <v>0.24999999999999994</v>
      </c>
      <c r="N1013">
        <v>30</v>
      </c>
      <c r="O1013">
        <f t="shared" si="2087"/>
        <v>10.519085628905557</v>
      </c>
      <c r="P1013">
        <f t="shared" si="2088"/>
        <v>79.480914371094428</v>
      </c>
      <c r="R1013">
        <f t="shared" si="2102"/>
        <v>-10.204695168063324</v>
      </c>
      <c r="T1013">
        <f t="shared" si="2093"/>
        <v>-10.496694368878877</v>
      </c>
      <c r="V1013">
        <f t="shared" si="2103"/>
        <v>0</v>
      </c>
    </row>
    <row r="1014" spans="1:22">
      <c r="A1014">
        <f t="shared" si="2089"/>
        <v>0.5</v>
      </c>
      <c r="B1014">
        <f t="shared" si="2094"/>
        <v>0.43257571028485209</v>
      </c>
      <c r="C1014">
        <f t="shared" si="2095"/>
        <v>0.25075536857972863</v>
      </c>
      <c r="D1014">
        <f t="shared" si="2090"/>
        <v>-0.49999999999999989</v>
      </c>
      <c r="E1014">
        <f t="shared" si="2096"/>
        <v>0.43257571028485214</v>
      </c>
      <c r="F1014">
        <f t="shared" si="2097"/>
        <v>0.25075536857972869</v>
      </c>
      <c r="G1014">
        <f t="shared" si="2091"/>
        <v>0.5</v>
      </c>
      <c r="H1014">
        <f t="shared" si="2098"/>
        <v>-0.43257571028485209</v>
      </c>
      <c r="I1014">
        <f t="shared" si="2099"/>
        <v>-0.25075536857972863</v>
      </c>
      <c r="J1014">
        <f t="shared" si="2092"/>
        <v>0.49999999999999989</v>
      </c>
      <c r="K1014">
        <f t="shared" si="2100"/>
        <v>0.43257571028485214</v>
      </c>
      <c r="L1014">
        <f t="shared" si="2101"/>
        <v>0.25075536857972869</v>
      </c>
      <c r="N1014">
        <v>30.1</v>
      </c>
      <c r="O1014">
        <f t="shared" si="2087"/>
        <v>10.470993435369845</v>
      </c>
      <c r="P1014">
        <f t="shared" si="2088"/>
        <v>79.529006564630151</v>
      </c>
      <c r="R1014">
        <f t="shared" si="2102"/>
        <v>-10.22370336059528</v>
      </c>
      <c r="T1014">
        <f t="shared" si="2093"/>
        <v>-10.448602175343154</v>
      </c>
      <c r="V1014">
        <f t="shared" si="2103"/>
        <v>0</v>
      </c>
    </row>
    <row r="1015" spans="1:22">
      <c r="A1015">
        <f t="shared" si="2089"/>
        <v>0.5</v>
      </c>
      <c r="B1015">
        <f t="shared" si="2094"/>
        <v>0.43213740097685233</v>
      </c>
      <c r="C1015">
        <f t="shared" si="2095"/>
        <v>0.25150997331511743</v>
      </c>
      <c r="D1015">
        <f t="shared" si="2090"/>
        <v>-0.49999999999999989</v>
      </c>
      <c r="E1015">
        <f t="shared" si="2096"/>
        <v>0.43213740097685238</v>
      </c>
      <c r="F1015">
        <f t="shared" si="2097"/>
        <v>0.25150997331511749</v>
      </c>
      <c r="G1015">
        <f t="shared" si="2091"/>
        <v>0.5</v>
      </c>
      <c r="H1015">
        <f t="shared" si="2098"/>
        <v>-0.43213740097685233</v>
      </c>
      <c r="I1015">
        <f t="shared" si="2099"/>
        <v>-0.25150997331511743</v>
      </c>
      <c r="J1015">
        <f t="shared" si="2092"/>
        <v>0.49999999999999989</v>
      </c>
      <c r="K1015">
        <f t="shared" si="2100"/>
        <v>0.43213740097685238</v>
      </c>
      <c r="L1015">
        <f t="shared" si="2101"/>
        <v>0.25150997331511749</v>
      </c>
      <c r="N1015">
        <v>30.2</v>
      </c>
      <c r="O1015">
        <f t="shared" si="2087"/>
        <v>10.422826083395726</v>
      </c>
      <c r="P1015">
        <f t="shared" si="2088"/>
        <v>79.577173916604266</v>
      </c>
      <c r="R1015">
        <f t="shared" si="2102"/>
        <v>-10.242764350150395</v>
      </c>
      <c r="T1015">
        <f t="shared" si="2093"/>
        <v>-10.400434823369039</v>
      </c>
      <c r="V1015">
        <f t="shared" si="2103"/>
        <v>0</v>
      </c>
    </row>
    <row r="1016" spans="1:22">
      <c r="A1016">
        <f t="shared" si="2089"/>
        <v>0.5</v>
      </c>
      <c r="B1016">
        <f t="shared" si="2094"/>
        <v>0.43169777530338577</v>
      </c>
      <c r="C1016">
        <f t="shared" si="2095"/>
        <v>0.25226381190750957</v>
      </c>
      <c r="D1016">
        <f t="shared" si="2090"/>
        <v>-0.49999999999999989</v>
      </c>
      <c r="E1016">
        <f t="shared" si="2096"/>
        <v>0.43169777530338582</v>
      </c>
      <c r="F1016">
        <f t="shared" si="2097"/>
        <v>0.25226381190750963</v>
      </c>
      <c r="G1016">
        <f t="shared" si="2091"/>
        <v>0.5</v>
      </c>
      <c r="H1016">
        <f t="shared" si="2098"/>
        <v>-0.43169777530338577</v>
      </c>
      <c r="I1016">
        <f t="shared" si="2099"/>
        <v>-0.25226381190750957</v>
      </c>
      <c r="J1016">
        <f t="shared" si="2092"/>
        <v>0.49999999999999989</v>
      </c>
      <c r="K1016">
        <f t="shared" si="2100"/>
        <v>0.43169777530338582</v>
      </c>
      <c r="L1016">
        <f t="shared" si="2101"/>
        <v>0.25226381190750963</v>
      </c>
      <c r="N1016">
        <v>30.3</v>
      </c>
      <c r="O1016">
        <f t="shared" si="2087"/>
        <v>10.374583226935741</v>
      </c>
      <c r="P1016">
        <f t="shared" si="2088"/>
        <v>79.625416773064245</v>
      </c>
      <c r="R1016">
        <f t="shared" si="2102"/>
        <v>-10.261877817449928</v>
      </c>
      <c r="T1016">
        <f t="shared" si="2093"/>
        <v>-10.352191966909061</v>
      </c>
      <c r="V1016">
        <f t="shared" si="2103"/>
        <v>0</v>
      </c>
    </row>
    <row r="1017" spans="1:22">
      <c r="A1017">
        <f t="shared" si="2089"/>
        <v>0.5</v>
      </c>
      <c r="B1017">
        <f t="shared" si="2094"/>
        <v>0.43125683460362868</v>
      </c>
      <c r="C1017">
        <f t="shared" si="2095"/>
        <v>0.25301688206058182</v>
      </c>
      <c r="D1017">
        <f t="shared" si="2090"/>
        <v>-0.49999999999999989</v>
      </c>
      <c r="E1017">
        <f t="shared" si="2096"/>
        <v>0.43125683460362874</v>
      </c>
      <c r="F1017">
        <f t="shared" si="2097"/>
        <v>0.25301688206058187</v>
      </c>
      <c r="G1017">
        <f t="shared" si="2091"/>
        <v>0.5</v>
      </c>
      <c r="H1017">
        <f t="shared" si="2098"/>
        <v>-0.43125683460362868</v>
      </c>
      <c r="I1017">
        <f t="shared" si="2099"/>
        <v>-0.25301688206058182</v>
      </c>
      <c r="J1017">
        <f t="shared" si="2092"/>
        <v>0.49999999999999989</v>
      </c>
      <c r="K1017">
        <f t="shared" si="2100"/>
        <v>0.43125683460362874</v>
      </c>
      <c r="L1017">
        <f t="shared" si="2101"/>
        <v>0.25301688206058187</v>
      </c>
      <c r="N1017">
        <v>30.4</v>
      </c>
      <c r="O1017">
        <f t="shared" si="2087"/>
        <v>10.326264519129102</v>
      </c>
      <c r="P1017">
        <f t="shared" si="2088"/>
        <v>79.673735480870903</v>
      </c>
      <c r="R1017">
        <f t="shared" si="2102"/>
        <v>-10.281043436057601</v>
      </c>
      <c r="T1017">
        <f t="shared" si="2093"/>
        <v>-10.303873259102403</v>
      </c>
      <c r="V1017">
        <f t="shared" si="2103"/>
        <v>0</v>
      </c>
    </row>
    <row r="1018" spans="1:22">
      <c r="A1018">
        <f t="shared" si="2089"/>
        <v>0.5</v>
      </c>
      <c r="B1018">
        <f t="shared" si="2094"/>
        <v>0.43081458022076285</v>
      </c>
      <c r="C1018">
        <f t="shared" si="2095"/>
        <v>0.25376918148035199</v>
      </c>
      <c r="D1018">
        <f t="shared" si="2090"/>
        <v>-0.49999999999999989</v>
      </c>
      <c r="E1018">
        <f t="shared" si="2096"/>
        <v>0.43081458022076291</v>
      </c>
      <c r="F1018">
        <f t="shared" si="2097"/>
        <v>0.25376918148035205</v>
      </c>
      <c r="G1018">
        <f t="shared" si="2091"/>
        <v>0.5</v>
      </c>
      <c r="H1018">
        <f t="shared" si="2098"/>
        <v>-0.43081458022076285</v>
      </c>
      <c r="I1018">
        <f t="shared" si="2099"/>
        <v>-0.25376918148035199</v>
      </c>
      <c r="J1018">
        <f t="shared" si="2092"/>
        <v>0.49999999999999989</v>
      </c>
      <c r="K1018">
        <f t="shared" si="2100"/>
        <v>0.43081458022076291</v>
      </c>
      <c r="L1018">
        <f t="shared" si="2101"/>
        <v>0.25376918148035205</v>
      </c>
      <c r="N1018">
        <v>30.5</v>
      </c>
      <c r="O1018">
        <f t="shared" si="2087"/>
        <v>10.2778696123129</v>
      </c>
      <c r="P1018">
        <f t="shared" si="2088"/>
        <v>79.722130387687102</v>
      </c>
      <c r="R1018">
        <f t="shared" si="2102"/>
        <v>-10.255478352286204</v>
      </c>
      <c r="T1018">
        <f t="shared" si="2093"/>
        <v>-10.255478352286204</v>
      </c>
      <c r="V1018">
        <f t="shared" si="2103"/>
        <v>0</v>
      </c>
    </row>
    <row r="1019" spans="1:22">
      <c r="A1019">
        <f t="shared" si="2089"/>
        <v>0.5</v>
      </c>
      <c r="B1019">
        <f t="shared" si="2094"/>
        <v>0.43037101350197171</v>
      </c>
      <c r="C1019">
        <f t="shared" si="2095"/>
        <v>0.2545207078751856</v>
      </c>
      <c r="D1019">
        <f t="shared" si="2090"/>
        <v>-0.49999999999999989</v>
      </c>
      <c r="E1019">
        <f t="shared" si="2096"/>
        <v>0.43037101350197177</v>
      </c>
      <c r="F1019">
        <f t="shared" si="2097"/>
        <v>0.25452070787518566</v>
      </c>
      <c r="G1019">
        <f t="shared" si="2091"/>
        <v>0.5</v>
      </c>
      <c r="H1019">
        <f t="shared" si="2098"/>
        <v>-0.43037101350197171</v>
      </c>
      <c r="I1019">
        <f t="shared" si="2099"/>
        <v>-0.2545207078751856</v>
      </c>
      <c r="J1019">
        <f t="shared" si="2092"/>
        <v>0.49999999999999989</v>
      </c>
      <c r="K1019">
        <f t="shared" si="2100"/>
        <v>0.43037101350197177</v>
      </c>
      <c r="L1019">
        <f t="shared" si="2101"/>
        <v>0.25452070787518566</v>
      </c>
      <c r="N1019">
        <v>30.6</v>
      </c>
      <c r="O1019">
        <f t="shared" si="2087"/>
        <v>10.229398158033517</v>
      </c>
      <c r="P1019">
        <f t="shared" si="2088"/>
        <v>79.770601841966482</v>
      </c>
      <c r="R1019">
        <f t="shared" si="2102"/>
        <v>-10.139266530683017</v>
      </c>
      <c r="T1019">
        <f t="shared" si="2093"/>
        <v>-10.207006898006824</v>
      </c>
      <c r="V1019">
        <f t="shared" si="2103"/>
        <v>0</v>
      </c>
    </row>
    <row r="1020" spans="1:22">
      <c r="A1020">
        <f t="shared" si="2089"/>
        <v>0.5</v>
      </c>
      <c r="B1020">
        <f t="shared" si="2094"/>
        <v>0.42992613579843669</v>
      </c>
      <c r="C1020">
        <f t="shared" si="2095"/>
        <v>0.25527145895580278</v>
      </c>
      <c r="D1020">
        <f t="shared" si="2090"/>
        <v>-0.49999999999999989</v>
      </c>
      <c r="E1020">
        <f t="shared" si="2096"/>
        <v>0.4299261357984368</v>
      </c>
      <c r="F1020">
        <f t="shared" si="2097"/>
        <v>0.25527145895580283</v>
      </c>
      <c r="G1020">
        <f t="shared" si="2091"/>
        <v>0.5</v>
      </c>
      <c r="H1020">
        <f t="shared" si="2098"/>
        <v>-0.42992613579843669</v>
      </c>
      <c r="I1020">
        <f t="shared" si="2099"/>
        <v>-0.25527145895580278</v>
      </c>
      <c r="J1020">
        <f t="shared" si="2092"/>
        <v>0.49999999999999989</v>
      </c>
      <c r="K1020">
        <f t="shared" si="2100"/>
        <v>0.4299261357984368</v>
      </c>
      <c r="L1020">
        <f t="shared" si="2101"/>
        <v>0.25527145895580283</v>
      </c>
      <c r="N1020">
        <v>30.7</v>
      </c>
      <c r="O1020">
        <f t="shared" si="2087"/>
        <v>10.180849807058443</v>
      </c>
      <c r="P1020">
        <f t="shared" si="2088"/>
        <v>79.819150192941549</v>
      </c>
      <c r="R1020">
        <f t="shared" si="2102"/>
        <v>-10.022849787151159</v>
      </c>
      <c r="T1020">
        <f t="shared" si="2093"/>
        <v>-10.158458547031756</v>
      </c>
      <c r="V1020">
        <f t="shared" si="2103"/>
        <v>0</v>
      </c>
    </row>
    <row r="1021" spans="1:22">
      <c r="A1021">
        <f t="shared" si="2089"/>
        <v>0.5</v>
      </c>
      <c r="B1021">
        <f t="shared" si="2094"/>
        <v>0.42947994846533216</v>
      </c>
      <c r="C1021">
        <f t="shared" si="2095"/>
        <v>0.25602143243528569</v>
      </c>
      <c r="D1021">
        <f t="shared" si="2090"/>
        <v>-0.49999999999999989</v>
      </c>
      <c r="E1021">
        <f t="shared" si="2096"/>
        <v>0.42947994846533222</v>
      </c>
      <c r="F1021">
        <f t="shared" si="2097"/>
        <v>0.25602143243528575</v>
      </c>
      <c r="G1021">
        <f t="shared" si="2091"/>
        <v>0.5</v>
      </c>
      <c r="H1021">
        <f t="shared" si="2098"/>
        <v>-0.42947994846533216</v>
      </c>
      <c r="I1021">
        <f t="shared" si="2099"/>
        <v>-0.25602143243528569</v>
      </c>
      <c r="J1021">
        <f t="shared" si="2092"/>
        <v>0.49999999999999989</v>
      </c>
      <c r="K1021">
        <f t="shared" si="2100"/>
        <v>0.42947994846533222</v>
      </c>
      <c r="L1021">
        <f t="shared" si="2101"/>
        <v>0.25602143243528575</v>
      </c>
      <c r="N1021">
        <v>30.8</v>
      </c>
      <c r="O1021">
        <f t="shared" si="2087"/>
        <v>10.132224209387921</v>
      </c>
      <c r="P1021">
        <f t="shared" si="2088"/>
        <v>79.867775790612086</v>
      </c>
      <c r="R1021">
        <f t="shared" si="2102"/>
        <v>-9.9062277773062988</v>
      </c>
      <c r="T1021">
        <f t="shared" si="2093"/>
        <v>-10.10983294936122</v>
      </c>
      <c r="V1021">
        <f t="shared" si="2103"/>
        <v>0</v>
      </c>
    </row>
    <row r="1022" spans="1:22">
      <c r="A1022">
        <f t="shared" si="2089"/>
        <v>0.5</v>
      </c>
      <c r="B1022">
        <f t="shared" si="2094"/>
        <v>0.42903245286182218</v>
      </c>
      <c r="C1022">
        <f t="shared" si="2095"/>
        <v>0.25677062602908496</v>
      </c>
      <c r="D1022">
        <f t="shared" si="2090"/>
        <v>-0.49999999999999989</v>
      </c>
      <c r="E1022">
        <f t="shared" si="2096"/>
        <v>0.42903245286182223</v>
      </c>
      <c r="F1022">
        <f t="shared" si="2097"/>
        <v>0.25677062602908501</v>
      </c>
      <c r="G1022">
        <f t="shared" si="2091"/>
        <v>0.5</v>
      </c>
      <c r="H1022">
        <f t="shared" si="2098"/>
        <v>-0.42903245286182218</v>
      </c>
      <c r="I1022">
        <f t="shared" si="2099"/>
        <v>-0.25677062602908496</v>
      </c>
      <c r="J1022">
        <f t="shared" si="2092"/>
        <v>0.49999999999999989</v>
      </c>
      <c r="K1022">
        <f t="shared" si="2100"/>
        <v>0.42903245286182223</v>
      </c>
      <c r="L1022">
        <f t="shared" si="2101"/>
        <v>0.25677062602908501</v>
      </c>
      <c r="N1022">
        <v>30.9</v>
      </c>
      <c r="O1022">
        <f t="shared" si="2087"/>
        <v>10.083521014267166</v>
      </c>
      <c r="P1022">
        <f t="shared" si="2088"/>
        <v>79.916478985732837</v>
      </c>
      <c r="R1022">
        <f t="shared" si="2102"/>
        <v>-9.7894001626827958</v>
      </c>
      <c r="T1022">
        <f t="shared" si="2093"/>
        <v>-10.061129754240469</v>
      </c>
      <c r="V1022">
        <f t="shared" si="2103"/>
        <v>0</v>
      </c>
    </row>
    <row r="1023" spans="1:22">
      <c r="A1023">
        <f t="shared" si="2089"/>
        <v>0.5</v>
      </c>
      <c r="B1023">
        <f t="shared" si="2094"/>
        <v>0.42858365035105611</v>
      </c>
      <c r="C1023">
        <f t="shared" si="2095"/>
        <v>0.25751903745502708</v>
      </c>
      <c r="D1023">
        <f t="shared" si="2090"/>
        <v>-0.49999999999999989</v>
      </c>
      <c r="E1023">
        <f t="shared" si="2096"/>
        <v>0.42858365035105617</v>
      </c>
      <c r="F1023">
        <f t="shared" si="2097"/>
        <v>0.25751903745502708</v>
      </c>
      <c r="G1023">
        <f t="shared" si="2091"/>
        <v>0.5</v>
      </c>
      <c r="H1023">
        <f t="shared" si="2098"/>
        <v>-0.42858365035105611</v>
      </c>
      <c r="I1023">
        <f t="shared" si="2099"/>
        <v>-0.25751903745502708</v>
      </c>
      <c r="J1023">
        <f t="shared" si="2092"/>
        <v>0.49999999999999989</v>
      </c>
      <c r="K1023">
        <f t="shared" si="2100"/>
        <v>0.42858365035105617</v>
      </c>
      <c r="L1023">
        <f t="shared" si="2101"/>
        <v>0.25751903745502708</v>
      </c>
      <c r="N1023">
        <v>31</v>
      </c>
      <c r="O1023">
        <f t="shared" si="2087"/>
        <v>10.034739870198569</v>
      </c>
      <c r="P1023">
        <f t="shared" si="2088"/>
        <v>79.965260129801436</v>
      </c>
      <c r="R1023">
        <f t="shared" si="2102"/>
        <v>-9.6723666108271829</v>
      </c>
      <c r="T1023">
        <f t="shared" si="2093"/>
        <v>-10.01234861017187</v>
      </c>
      <c r="V1023">
        <f t="shared" si="2103"/>
        <v>0</v>
      </c>
    </row>
    <row r="1024" spans="1:22">
      <c r="A1024">
        <f t="shared" si="2089"/>
        <v>0.5</v>
      </c>
      <c r="B1024">
        <f t="shared" si="2094"/>
        <v>0.42813354230016404</v>
      </c>
      <c r="C1024">
        <f t="shared" si="2095"/>
        <v>0.25826666443332091</v>
      </c>
      <c r="D1024">
        <f t="shared" si="2090"/>
        <v>-0.49999999999999989</v>
      </c>
      <c r="E1024">
        <f t="shared" si="2096"/>
        <v>0.42813354230016409</v>
      </c>
      <c r="F1024">
        <f t="shared" si="2097"/>
        <v>0.25826666443332091</v>
      </c>
      <c r="G1024">
        <f t="shared" si="2091"/>
        <v>0.5</v>
      </c>
      <c r="H1024">
        <f t="shared" si="2098"/>
        <v>-0.42813354230016404</v>
      </c>
      <c r="I1024">
        <f t="shared" si="2099"/>
        <v>-0.25826666443332091</v>
      </c>
      <c r="J1024">
        <f t="shared" si="2092"/>
        <v>0.49999999999999989</v>
      </c>
      <c r="K1024">
        <f t="shared" si="2100"/>
        <v>0.42813354230016409</v>
      </c>
      <c r="L1024">
        <f t="shared" si="2101"/>
        <v>0.25826666443332091</v>
      </c>
      <c r="N1024">
        <v>31.1</v>
      </c>
      <c r="O1024">
        <f t="shared" si="2087"/>
        <v>9.9858804249541109</v>
      </c>
      <c r="P1024">
        <f t="shared" si="2088"/>
        <v>80.014119575045896</v>
      </c>
      <c r="R1024">
        <f t="shared" si="2102"/>
        <v>-9.5551267953747612</v>
      </c>
      <c r="T1024">
        <f t="shared" si="2093"/>
        <v>-9.9634891649274095</v>
      </c>
      <c r="V1024">
        <f t="shared" si="2103"/>
        <v>0</v>
      </c>
    </row>
    <row r="1025" spans="1:22">
      <c r="A1025">
        <f t="shared" si="2089"/>
        <v>0.5</v>
      </c>
      <c r="B1025">
        <f t="shared" si="2094"/>
        <v>0.42768213008025319</v>
      </c>
      <c r="C1025">
        <f t="shared" si="2095"/>
        <v>0.25901350468656503</v>
      </c>
      <c r="D1025">
        <f t="shared" si="2090"/>
        <v>-0.49999999999999989</v>
      </c>
      <c r="E1025">
        <f t="shared" si="2096"/>
        <v>0.4276821300802533</v>
      </c>
      <c r="F1025">
        <f t="shared" si="2097"/>
        <v>0.25901350468656509</v>
      </c>
      <c r="G1025">
        <f t="shared" si="2091"/>
        <v>0.5</v>
      </c>
      <c r="H1025">
        <f t="shared" si="2098"/>
        <v>-0.42768213008025319</v>
      </c>
      <c r="I1025">
        <f t="shared" si="2099"/>
        <v>-0.25901350468656503</v>
      </c>
      <c r="J1025">
        <f t="shared" si="2092"/>
        <v>0.49999999999999989</v>
      </c>
      <c r="K1025">
        <f t="shared" si="2100"/>
        <v>0.4276821300802533</v>
      </c>
      <c r="L1025">
        <f t="shared" si="2101"/>
        <v>0.25901350468656509</v>
      </c>
      <c r="N1025">
        <v>31.2</v>
      </c>
      <c r="O1025">
        <f t="shared" si="2087"/>
        <v>9.9369423255881539</v>
      </c>
      <c r="P1025">
        <f t="shared" si="2088"/>
        <v>80.063057674411851</v>
      </c>
      <c r="R1025">
        <f t="shared" si="2102"/>
        <v>-9.437680396133004</v>
      </c>
      <c r="T1025">
        <f t="shared" si="2093"/>
        <v>-9.9145510655614544</v>
      </c>
      <c r="V1025">
        <f t="shared" si="2103"/>
        <v>0</v>
      </c>
    </row>
    <row r="1026" spans="1:22">
      <c r="A1026">
        <f t="shared" si="2089"/>
        <v>0.5</v>
      </c>
      <c r="B1026">
        <f t="shared" si="2094"/>
        <v>0.42722941506640366</v>
      </c>
      <c r="C1026">
        <f t="shared" si="2095"/>
        <v>0.25975955593975464</v>
      </c>
      <c r="D1026">
        <f t="shared" si="2090"/>
        <v>-0.49999999999999989</v>
      </c>
      <c r="E1026">
        <f t="shared" si="2096"/>
        <v>0.42722941506640372</v>
      </c>
      <c r="F1026">
        <f t="shared" si="2097"/>
        <v>0.25975955593975469</v>
      </c>
      <c r="G1026">
        <f t="shared" si="2091"/>
        <v>0.5</v>
      </c>
      <c r="H1026">
        <f t="shared" si="2098"/>
        <v>-0.42722941506640366</v>
      </c>
      <c r="I1026">
        <f t="shared" si="2099"/>
        <v>-0.25975955593975464</v>
      </c>
      <c r="J1026">
        <f t="shared" si="2092"/>
        <v>0.49999999999999989</v>
      </c>
      <c r="K1026">
        <f t="shared" si="2100"/>
        <v>0.42722941506640372</v>
      </c>
      <c r="L1026">
        <f t="shared" si="2101"/>
        <v>0.25975955593975469</v>
      </c>
      <c r="N1026">
        <v>31.3</v>
      </c>
      <c r="O1026">
        <f t="shared" si="2087"/>
        <v>9.8879252184501745</v>
      </c>
      <c r="P1026">
        <f t="shared" si="2088"/>
        <v>80.112074781549822</v>
      </c>
      <c r="R1026">
        <f t="shared" si="2102"/>
        <v>-9.3200270991610523</v>
      </c>
      <c r="T1026">
        <f t="shared" si="2093"/>
        <v>-9.8655339584234838</v>
      </c>
      <c r="V1026">
        <f t="shared" si="2103"/>
        <v>0</v>
      </c>
    </row>
    <row r="1027" spans="1:22">
      <c r="A1027">
        <f t="shared" si="2089"/>
        <v>0.5</v>
      </c>
      <c r="B1027">
        <f t="shared" si="2094"/>
        <v>0.42677539863766362</v>
      </c>
      <c r="C1027">
        <f t="shared" si="2095"/>
        <v>0.26050481592028812</v>
      </c>
      <c r="D1027">
        <f t="shared" si="2090"/>
        <v>-0.49999999999999989</v>
      </c>
      <c r="E1027">
        <f t="shared" si="2096"/>
        <v>0.42677539863766367</v>
      </c>
      <c r="F1027">
        <f t="shared" si="2097"/>
        <v>0.26050481592028818</v>
      </c>
      <c r="G1027">
        <f t="shared" si="2091"/>
        <v>0.5</v>
      </c>
      <c r="H1027">
        <f t="shared" si="2098"/>
        <v>-0.42677539863766362</v>
      </c>
      <c r="I1027">
        <f t="shared" si="2099"/>
        <v>-0.26050481592028812</v>
      </c>
      <c r="J1027">
        <f t="shared" si="2092"/>
        <v>0.49999999999999989</v>
      </c>
      <c r="K1027">
        <f t="shared" si="2100"/>
        <v>0.42677539863766367</v>
      </c>
      <c r="L1027">
        <f t="shared" si="2101"/>
        <v>0.26050481592028818</v>
      </c>
      <c r="N1027">
        <v>31.4</v>
      </c>
      <c r="O1027">
        <f t="shared" si="2087"/>
        <v>9.8388287491979831</v>
      </c>
      <c r="P1027">
        <f t="shared" si="2088"/>
        <v>80.161171250802013</v>
      </c>
      <c r="R1027">
        <f t="shared" si="2102"/>
        <v>-9.2021665968541555</v>
      </c>
      <c r="T1027">
        <f t="shared" si="2093"/>
        <v>-9.8164374891712924</v>
      </c>
      <c r="V1027">
        <f t="shared" si="2103"/>
        <v>0</v>
      </c>
    </row>
    <row r="1028" spans="1:22">
      <c r="A1028">
        <f t="shared" si="2089"/>
        <v>0.5</v>
      </c>
      <c r="B1028">
        <f t="shared" si="2094"/>
        <v>0.42632008217704603</v>
      </c>
      <c r="C1028">
        <f t="shared" si="2095"/>
        <v>0.26124928235797434</v>
      </c>
      <c r="D1028">
        <f t="shared" si="2090"/>
        <v>-0.49999999999999989</v>
      </c>
      <c r="E1028">
        <f t="shared" si="2096"/>
        <v>0.42632008217704609</v>
      </c>
      <c r="F1028">
        <f t="shared" si="2097"/>
        <v>0.2612492823579744</v>
      </c>
      <c r="G1028">
        <f t="shared" si="2091"/>
        <v>0.5</v>
      </c>
      <c r="H1028">
        <f t="shared" si="2098"/>
        <v>-0.42632008217704603</v>
      </c>
      <c r="I1028">
        <f t="shared" si="2099"/>
        <v>-0.26124928235797434</v>
      </c>
      <c r="J1028">
        <f t="shared" si="2092"/>
        <v>0.49999999999999989</v>
      </c>
      <c r="K1028">
        <f t="shared" si="2100"/>
        <v>0.42632008217704609</v>
      </c>
      <c r="L1028">
        <f t="shared" si="2101"/>
        <v>0.2612492823579744</v>
      </c>
      <c r="N1028">
        <v>31.5</v>
      </c>
      <c r="O1028">
        <f t="shared" si="2087"/>
        <v>9.7896525628109892</v>
      </c>
      <c r="P1028">
        <f t="shared" si="2088"/>
        <v>80.210347437189014</v>
      </c>
      <c r="R1028">
        <f t="shared" si="2102"/>
        <v>-9.084098588024105</v>
      </c>
      <c r="T1028">
        <f t="shared" si="2093"/>
        <v>-9.7672613027842914</v>
      </c>
      <c r="V1028">
        <f t="shared" si="2103"/>
        <v>0</v>
      </c>
    </row>
    <row r="1029" spans="1:22">
      <c r="A1029">
        <f t="shared" si="2089"/>
        <v>0.5</v>
      </c>
      <c r="B1029">
        <f t="shared" si="2094"/>
        <v>0.42586346707152378</v>
      </c>
      <c r="C1029">
        <f t="shared" si="2095"/>
        <v>0.2619929529850395</v>
      </c>
      <c r="D1029">
        <f t="shared" si="2090"/>
        <v>-0.49999999999999989</v>
      </c>
      <c r="E1029">
        <f t="shared" si="2096"/>
        <v>0.42586346707152384</v>
      </c>
      <c r="F1029">
        <f t="shared" si="2097"/>
        <v>0.26199295298503955</v>
      </c>
      <c r="G1029">
        <f t="shared" si="2091"/>
        <v>0.5</v>
      </c>
      <c r="H1029">
        <f t="shared" si="2098"/>
        <v>-0.42586346707152378</v>
      </c>
      <c r="I1029">
        <f t="shared" si="2099"/>
        <v>-0.2619929529850395</v>
      </c>
      <c r="J1029">
        <f t="shared" si="2092"/>
        <v>0.49999999999999989</v>
      </c>
      <c r="K1029">
        <f t="shared" si="2100"/>
        <v>0.42586346707152384</v>
      </c>
      <c r="L1029">
        <f t="shared" si="2101"/>
        <v>0.26199295298503955</v>
      </c>
      <c r="N1029">
        <v>31.6</v>
      </c>
      <c r="O1029">
        <f t="shared" si="2087"/>
        <v>9.7403963036037524</v>
      </c>
      <c r="P1029">
        <f t="shared" si="2088"/>
        <v>80.25960369639624</v>
      </c>
      <c r="R1029">
        <f t="shared" si="2102"/>
        <v>-8.9658227779796533</v>
      </c>
      <c r="T1029">
        <f t="shared" si="2093"/>
        <v>-9.7180050435770653</v>
      </c>
      <c r="V1029">
        <f t="shared" si="2103"/>
        <v>0</v>
      </c>
    </row>
    <row r="1030" spans="1:22">
      <c r="A1030">
        <f t="shared" si="2089"/>
        <v>0.5</v>
      </c>
      <c r="B1030">
        <f t="shared" si="2094"/>
        <v>0.42540555471202551</v>
      </c>
      <c r="C1030">
        <f t="shared" si="2095"/>
        <v>0.26273582553613384</v>
      </c>
      <c r="D1030">
        <f t="shared" si="2090"/>
        <v>-0.49999999999999989</v>
      </c>
      <c r="E1030">
        <f t="shared" si="2096"/>
        <v>0.42540555471202562</v>
      </c>
      <c r="F1030">
        <f t="shared" si="2097"/>
        <v>0.26273582553613389</v>
      </c>
      <c r="G1030">
        <f t="shared" si="2091"/>
        <v>0.5</v>
      </c>
      <c r="H1030">
        <f t="shared" si="2098"/>
        <v>-0.42540555471202551</v>
      </c>
      <c r="I1030">
        <f t="shared" si="2099"/>
        <v>-0.26273582553613384</v>
      </c>
      <c r="J1030">
        <f t="shared" si="2092"/>
        <v>0.49999999999999989</v>
      </c>
      <c r="K1030">
        <f t="shared" si="2100"/>
        <v>0.42540555471202562</v>
      </c>
      <c r="L1030">
        <f t="shared" si="2101"/>
        <v>0.26273582553613389</v>
      </c>
      <c r="N1030">
        <v>31.7</v>
      </c>
      <c r="O1030">
        <f t="shared" si="2087"/>
        <v>9.6910596152396504</v>
      </c>
      <c r="P1030">
        <f t="shared" si="2088"/>
        <v>80.308940384760348</v>
      </c>
      <c r="R1030">
        <f t="shared" si="2102"/>
        <v>-8.8473388786130869</v>
      </c>
      <c r="T1030">
        <f t="shared" si="2093"/>
        <v>-9.668668355212958</v>
      </c>
      <c r="V1030">
        <f t="shared" si="2103"/>
        <v>0</v>
      </c>
    </row>
    <row r="1031" spans="1:22">
      <c r="A1031">
        <f t="shared" si="2089"/>
        <v>0.5</v>
      </c>
      <c r="B1031">
        <f t="shared" si="2094"/>
        <v>0.42494634649343194</v>
      </c>
      <c r="C1031">
        <f t="shared" si="2095"/>
        <v>0.26347789774833874</v>
      </c>
      <c r="D1031">
        <f t="shared" si="2090"/>
        <v>-0.49999999999999989</v>
      </c>
      <c r="E1031">
        <f t="shared" si="2096"/>
        <v>0.42494634649343205</v>
      </c>
      <c r="F1031">
        <f t="shared" si="2097"/>
        <v>0.2634778977483388</v>
      </c>
      <c r="G1031">
        <f t="shared" si="2091"/>
        <v>0.5</v>
      </c>
      <c r="H1031">
        <f t="shared" si="2098"/>
        <v>-0.42494634649343194</v>
      </c>
      <c r="I1031">
        <f t="shared" si="2099"/>
        <v>-0.26347789774833874</v>
      </c>
      <c r="J1031">
        <f t="shared" si="2092"/>
        <v>0.49999999999999989</v>
      </c>
      <c r="K1031">
        <f t="shared" si="2100"/>
        <v>0.42494634649343205</v>
      </c>
      <c r="L1031">
        <f t="shared" si="2101"/>
        <v>0.2634778977483388</v>
      </c>
      <c r="N1031">
        <v>31.8</v>
      </c>
      <c r="O1031">
        <f t="shared" si="2087"/>
        <v>9.6416421407449988</v>
      </c>
      <c r="P1031">
        <f t="shared" si="2088"/>
        <v>80.358357859254994</v>
      </c>
      <c r="R1031">
        <f t="shared" si="2102"/>
        <v>-8.7286466084788117</v>
      </c>
      <c r="T1031">
        <f t="shared" si="2093"/>
        <v>-9.6192508807183117</v>
      </c>
      <c r="V1031">
        <f t="shared" si="2103"/>
        <v>0</v>
      </c>
    </row>
    <row r="1032" spans="1:22">
      <c r="A1032">
        <f t="shared" si="2089"/>
        <v>0.5</v>
      </c>
      <c r="B1032">
        <f t="shared" si="2094"/>
        <v>0.42448584381457066</v>
      </c>
      <c r="C1032">
        <f t="shared" si="2095"/>
        <v>0.26421916736117351</v>
      </c>
      <c r="D1032">
        <f t="shared" si="2090"/>
        <v>-0.49999999999999989</v>
      </c>
      <c r="E1032">
        <f t="shared" si="2096"/>
        <v>0.42448584381457077</v>
      </c>
      <c r="F1032">
        <f t="shared" si="2097"/>
        <v>0.26421916736117357</v>
      </c>
      <c r="G1032">
        <f t="shared" si="2091"/>
        <v>0.5</v>
      </c>
      <c r="H1032">
        <f t="shared" si="2098"/>
        <v>-0.42448584381457066</v>
      </c>
      <c r="I1032">
        <f t="shared" si="2099"/>
        <v>-0.26421916736117351</v>
      </c>
      <c r="J1032">
        <f t="shared" si="2092"/>
        <v>0.49999999999999989</v>
      </c>
      <c r="K1032">
        <f t="shared" si="2100"/>
        <v>0.42448584381457077</v>
      </c>
      <c r="L1032">
        <f t="shared" si="2101"/>
        <v>0.26421916736117357</v>
      </c>
      <c r="N1032">
        <v>31.9</v>
      </c>
      <c r="O1032">
        <f t="shared" si="2087"/>
        <v>9.5921435225230507</v>
      </c>
      <c r="P1032">
        <f t="shared" si="2088"/>
        <v>80.40785647747694</v>
      </c>
      <c r="R1032">
        <f t="shared" si="2102"/>
        <v>-8.6097456928763734</v>
      </c>
      <c r="T1032">
        <f t="shared" si="2093"/>
        <v>-9.5697522624963653</v>
      </c>
      <c r="V1032">
        <f t="shared" si="2103"/>
        <v>0</v>
      </c>
    </row>
    <row r="1033" spans="1:22">
      <c r="A1033">
        <f t="shared" si="2089"/>
        <v>0.5</v>
      </c>
      <c r="B1033">
        <f t="shared" si="2094"/>
        <v>0.42402404807821287</v>
      </c>
      <c r="C1033">
        <f t="shared" si="2095"/>
        <v>0.26495963211660239</v>
      </c>
      <c r="D1033">
        <f t="shared" si="2090"/>
        <v>-0.49999999999999989</v>
      </c>
      <c r="E1033">
        <f t="shared" si="2096"/>
        <v>0.42402404807821292</v>
      </c>
      <c r="F1033">
        <f t="shared" si="2097"/>
        <v>0.26495963211660245</v>
      </c>
      <c r="G1033">
        <f t="shared" si="2091"/>
        <v>0.5</v>
      </c>
      <c r="H1033">
        <f t="shared" si="2098"/>
        <v>-0.42402404807821287</v>
      </c>
      <c r="I1033">
        <f t="shared" si="2099"/>
        <v>-0.26495963211660239</v>
      </c>
      <c r="J1033">
        <f t="shared" si="2092"/>
        <v>0.49999999999999989</v>
      </c>
      <c r="K1033">
        <f t="shared" si="2100"/>
        <v>0.42402404807821292</v>
      </c>
      <c r="L1033">
        <f t="shared" si="2101"/>
        <v>0.26495963211660245</v>
      </c>
      <c r="N1033">
        <v>32</v>
      </c>
      <c r="O1033">
        <f t="shared" ref="O1033:O1096" si="2104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-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9.5425634023686765</v>
      </c>
      <c r="P1033">
        <f t="shared" ref="P1033:P1096" si="2105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80.457436597631329</v>
      </c>
      <c r="R1033">
        <f t="shared" si="2102"/>
        <v>-8.490635863934358</v>
      </c>
      <c r="T1033">
        <f t="shared" si="2093"/>
        <v>-9.520172142341977</v>
      </c>
      <c r="V1033">
        <f t="shared" si="2103"/>
        <v>0</v>
      </c>
    </row>
    <row r="1034" spans="1:22">
      <c r="A1034">
        <f t="shared" ref="A1034:A1097" si="2106">(1/(SQRT(2)))*(COS(RADIANS(45)))</f>
        <v>0.5</v>
      </c>
      <c r="B1034">
        <f t="shared" si="2094"/>
        <v>0.42356096069106847</v>
      </c>
      <c r="C1034">
        <f t="shared" si="2095"/>
        <v>0.26569928975904139</v>
      </c>
      <c r="D1034">
        <f t="shared" ref="D1034:D1097" si="2107">(-((1/(SQRT(2)))*(SIN(RADIANS(45)))))</f>
        <v>-0.49999999999999989</v>
      </c>
      <c r="E1034">
        <f t="shared" si="2096"/>
        <v>0.42356096069106858</v>
      </c>
      <c r="F1034">
        <f t="shared" si="2097"/>
        <v>0.26569928975904145</v>
      </c>
      <c r="G1034">
        <f t="shared" ref="G1034:G1097" si="2108">(1/(SQRT(2)))*(COS(RADIANS(-45)))</f>
        <v>0.5</v>
      </c>
      <c r="H1034">
        <f t="shared" si="2098"/>
        <v>-0.42356096069106847</v>
      </c>
      <c r="I1034">
        <f t="shared" si="2099"/>
        <v>-0.26569928975904139</v>
      </c>
      <c r="J1034">
        <f t="shared" ref="J1034:J1097" si="2109">(-((1/(SQRT(2)))*(SIN(RADIANS(-45)))))</f>
        <v>0.49999999999999989</v>
      </c>
      <c r="K1034">
        <f t="shared" si="2100"/>
        <v>0.42356096069106858</v>
      </c>
      <c r="L1034">
        <f t="shared" si="2101"/>
        <v>0.26569928975904145</v>
      </c>
      <c r="N1034">
        <v>32.1</v>
      </c>
      <c r="O1034">
        <f t="shared" si="2104"/>
        <v>9.4929014214827703</v>
      </c>
      <c r="P1034">
        <f t="shared" si="2105"/>
        <v>80.50709857851723</v>
      </c>
      <c r="R1034">
        <f t="shared" si="2102"/>
        <v>-8.3713168606904418</v>
      </c>
      <c r="T1034">
        <f t="shared" ref="T1034:T1097" si="2110">(P1034-$V$2516)</f>
        <v>-9.470510161456076</v>
      </c>
      <c r="V1034">
        <f t="shared" si="2103"/>
        <v>0</v>
      </c>
    </row>
    <row r="1035" spans="1:22">
      <c r="A1035">
        <f t="shared" si="2106"/>
        <v>0.5</v>
      </c>
      <c r="B1035">
        <f t="shared" si="2094"/>
        <v>0.42309658306378195</v>
      </c>
      <c r="C1035">
        <f t="shared" si="2095"/>
        <v>0.26643813803536492</v>
      </c>
      <c r="D1035">
        <f t="shared" si="2107"/>
        <v>-0.49999999999999989</v>
      </c>
      <c r="E1035">
        <f t="shared" si="2096"/>
        <v>0.42309658306378201</v>
      </c>
      <c r="F1035">
        <f t="shared" si="2097"/>
        <v>0.26643813803536498</v>
      </c>
      <c r="G1035">
        <f t="shared" si="2108"/>
        <v>0.5</v>
      </c>
      <c r="H1035">
        <f t="shared" si="2098"/>
        <v>-0.42309658306378195</v>
      </c>
      <c r="I1035">
        <f t="shared" si="2099"/>
        <v>-0.26643813803536492</v>
      </c>
      <c r="J1035">
        <f t="shared" si="2109"/>
        <v>0.49999999999999989</v>
      </c>
      <c r="K1035">
        <f t="shared" si="2100"/>
        <v>0.42309658306378201</v>
      </c>
      <c r="L1035">
        <f t="shared" si="2101"/>
        <v>0.26643813803536498</v>
      </c>
      <c r="N1035">
        <v>32.200000000000003</v>
      </c>
      <c r="O1035">
        <f t="shared" si="2104"/>
        <v>9.4431572204872971</v>
      </c>
      <c r="P1035">
        <f t="shared" si="2105"/>
        <v>80.556842779512706</v>
      </c>
      <c r="R1035">
        <f t="shared" si="2102"/>
        <v>-8.2517884291764005</v>
      </c>
      <c r="T1035">
        <f t="shared" si="2110"/>
        <v>-9.4207659604605993</v>
      </c>
      <c r="V1035">
        <f t="shared" si="2103"/>
        <v>0</v>
      </c>
    </row>
    <row r="1036" spans="1:22">
      <c r="A1036">
        <f t="shared" si="2106"/>
        <v>0.5</v>
      </c>
      <c r="B1036">
        <f t="shared" ref="B1036:B1099" si="2111">((1/(SQRT(2)))*(COS(RADIANS(N1036))))*(SIN(RADIANS(45)))</f>
        <v>0.422630916610928</v>
      </c>
      <c r="C1036">
        <f t="shared" ref="C1036:C1099" si="2112">((1/(SQRT(2)))*(SIN(RADIANS(N1036))))*(SIN(RADIANS(45)))</f>
        <v>0.26717617469491306</v>
      </c>
      <c r="D1036">
        <f t="shared" si="2107"/>
        <v>-0.49999999999999989</v>
      </c>
      <c r="E1036">
        <f t="shared" ref="E1036:E1099" si="2113">((1/(SQRT(2)))*(COS(RADIANS(N1036))))*(COS(RADIANS(45)))</f>
        <v>0.42263091661092805</v>
      </c>
      <c r="F1036">
        <f t="shared" ref="F1036:F1099" si="2114">(((1/(SQRT(2)))*(SIN(RADIANS(N1036))))*(COS(RADIANS(45))))</f>
        <v>0.26717617469491312</v>
      </c>
      <c r="G1036">
        <f t="shared" si="2108"/>
        <v>0.5</v>
      </c>
      <c r="H1036">
        <f t="shared" ref="H1036:H1099" si="2115">((1/(SQRT(2)))*(COS(RADIANS(N1036))))*(SIN(RADIANS(-45)))</f>
        <v>-0.422630916610928</v>
      </c>
      <c r="I1036">
        <f t="shared" ref="I1036:I1099" si="2116">((1/(SQRT(2)))*(SIN(RADIANS(N1036))))*(SIN(RADIANS(-45)))</f>
        <v>-0.26717617469491306</v>
      </c>
      <c r="J1036">
        <f t="shared" si="2109"/>
        <v>0.49999999999999989</v>
      </c>
      <c r="K1036">
        <f t="shared" ref="K1036:K1099" si="2117">((1/(SQRT(2)))*(COS(RADIANS(N1036))))*(COS(RADIANS(-45)))</f>
        <v>0.42263091661092805</v>
      </c>
      <c r="L1036">
        <f t="shared" ref="L1036:L1099" si="2118">(((1/(SQRT(2)))*(SIN(RADIANS(N1036))))*(COS(RADIANS(-45))))</f>
        <v>0.26717617469491312</v>
      </c>
      <c r="N1036">
        <v>32.299999999999997</v>
      </c>
      <c r="O1036">
        <f t="shared" si="2104"/>
        <v>9.393330439440307</v>
      </c>
      <c r="P1036">
        <f t="shared" si="2105"/>
        <v>80.606669560559695</v>
      </c>
      <c r="R1036">
        <f t="shared" ref="R1036:R1099" si="2119">P1036-P1216</f>
        <v>-8.1320503224982588</v>
      </c>
      <c r="T1036">
        <f t="shared" si="2110"/>
        <v>-9.370939179413611</v>
      </c>
      <c r="V1036">
        <f t="shared" ref="V1036:V1099" si="2120">IF(T1036=0,N1036,0)</f>
        <v>0</v>
      </c>
    </row>
    <row r="1037" spans="1:22">
      <c r="A1037">
        <f t="shared" si="2106"/>
        <v>0.5</v>
      </c>
      <c r="B1037">
        <f t="shared" si="2111"/>
        <v>0.42216396275100748</v>
      </c>
      <c r="C1037">
        <f t="shared" si="2112"/>
        <v>0.26791339748949827</v>
      </c>
      <c r="D1037">
        <f t="shared" si="2107"/>
        <v>-0.49999999999999989</v>
      </c>
      <c r="E1037">
        <f t="shared" si="2113"/>
        <v>0.42216396275100759</v>
      </c>
      <c r="F1037">
        <f t="shared" si="2114"/>
        <v>0.26791339748949833</v>
      </c>
      <c r="G1037">
        <f t="shared" si="2108"/>
        <v>0.5</v>
      </c>
      <c r="H1037">
        <f t="shared" si="2115"/>
        <v>-0.42216396275100748</v>
      </c>
      <c r="I1037">
        <f t="shared" si="2116"/>
        <v>-0.26791339748949827</v>
      </c>
      <c r="J1037">
        <f t="shared" si="2109"/>
        <v>0.49999999999999989</v>
      </c>
      <c r="K1037">
        <f t="shared" si="2117"/>
        <v>0.42216396275100759</v>
      </c>
      <c r="L1037">
        <f t="shared" si="2118"/>
        <v>0.26791339748949833</v>
      </c>
      <c r="N1037">
        <v>32.4</v>
      </c>
      <c r="O1037">
        <f t="shared" si="2104"/>
        <v>9.3434207178514299</v>
      </c>
      <c r="P1037">
        <f t="shared" si="2105"/>
        <v>80.65657928214857</v>
      </c>
      <c r="R1037">
        <f t="shared" si="2119"/>
        <v>-8.0121023009202617</v>
      </c>
      <c r="T1037">
        <f t="shared" si="2110"/>
        <v>-9.3210294578247357</v>
      </c>
      <c r="V1037">
        <f t="shared" si="2120"/>
        <v>0</v>
      </c>
    </row>
    <row r="1038" spans="1:22">
      <c r="A1038">
        <f t="shared" si="2106"/>
        <v>0.5</v>
      </c>
      <c r="B1038">
        <f t="shared" si="2111"/>
        <v>0.4216957229064428</v>
      </c>
      <c r="C1038">
        <f t="shared" si="2112"/>
        <v>0.26864980417341189</v>
      </c>
      <c r="D1038">
        <f t="shared" si="2107"/>
        <v>-0.49999999999999989</v>
      </c>
      <c r="E1038">
        <f t="shared" si="2113"/>
        <v>0.42169572290644286</v>
      </c>
      <c r="F1038">
        <f t="shared" si="2114"/>
        <v>0.26864980417341194</v>
      </c>
      <c r="G1038">
        <f t="shared" si="2108"/>
        <v>0.5</v>
      </c>
      <c r="H1038">
        <f t="shared" si="2115"/>
        <v>-0.4216957229064428</v>
      </c>
      <c r="I1038">
        <f t="shared" si="2116"/>
        <v>-0.26864980417341189</v>
      </c>
      <c r="J1038">
        <f t="shared" si="2109"/>
        <v>0.49999999999999989</v>
      </c>
      <c r="K1038">
        <f t="shared" si="2117"/>
        <v>0.42169572290644286</v>
      </c>
      <c r="L1038">
        <f t="shared" si="2118"/>
        <v>0.26864980417341194</v>
      </c>
      <c r="N1038">
        <v>32.5</v>
      </c>
      <c r="O1038">
        <f t="shared" si="2104"/>
        <v>9.2934276946973604</v>
      </c>
      <c r="P1038">
        <f t="shared" si="2105"/>
        <v>80.706572305302643</v>
      </c>
      <c r="R1038">
        <f t="shared" si="2119"/>
        <v>-7.8919441319467012</v>
      </c>
      <c r="T1038">
        <f t="shared" si="2110"/>
        <v>-9.2710364346706626</v>
      </c>
      <c r="V1038">
        <f t="shared" si="2120"/>
        <v>0</v>
      </c>
    </row>
    <row r="1039" spans="1:22">
      <c r="A1039">
        <f t="shared" si="2106"/>
        <v>0.5</v>
      </c>
      <c r="B1039">
        <f t="shared" si="2111"/>
        <v>0.42122619850357373</v>
      </c>
      <c r="C1039">
        <f t="shared" si="2112"/>
        <v>0.26938539250343146</v>
      </c>
      <c r="D1039">
        <f t="shared" si="2107"/>
        <v>-0.49999999999999989</v>
      </c>
      <c r="E1039">
        <f t="shared" si="2113"/>
        <v>0.42122619850357379</v>
      </c>
      <c r="F1039">
        <f t="shared" si="2114"/>
        <v>0.26938539250343152</v>
      </c>
      <c r="G1039">
        <f t="shared" si="2108"/>
        <v>0.5</v>
      </c>
      <c r="H1039">
        <f t="shared" si="2115"/>
        <v>-0.42122619850357373</v>
      </c>
      <c r="I1039">
        <f t="shared" si="2116"/>
        <v>-0.26938539250343146</v>
      </c>
      <c r="J1039">
        <f t="shared" si="2109"/>
        <v>0.49999999999999989</v>
      </c>
      <c r="K1039">
        <f t="shared" si="2117"/>
        <v>0.42122619850357379</v>
      </c>
      <c r="L1039">
        <f t="shared" si="2118"/>
        <v>0.26938539250343152</v>
      </c>
      <c r="N1039">
        <v>32.6</v>
      </c>
      <c r="O1039">
        <f t="shared" si="2104"/>
        <v>9.2433510084377293</v>
      </c>
      <c r="P1039">
        <f t="shared" si="2105"/>
        <v>80.756648991562258</v>
      </c>
      <c r="R1039">
        <f t="shared" si="2119"/>
        <v>-7.7715755904046802</v>
      </c>
      <c r="T1039">
        <f t="shared" si="2110"/>
        <v>-9.2209597484110475</v>
      </c>
      <c r="V1039">
        <f t="shared" si="2120"/>
        <v>0</v>
      </c>
    </row>
    <row r="1040" spans="1:22">
      <c r="A1040">
        <f t="shared" si="2106"/>
        <v>0.5</v>
      </c>
      <c r="B1040">
        <f t="shared" si="2111"/>
        <v>0.42075539097265297</v>
      </c>
      <c r="C1040">
        <f t="shared" si="2112"/>
        <v>0.27012016023882746</v>
      </c>
      <c r="D1040">
        <f t="shared" si="2107"/>
        <v>-0.49999999999999989</v>
      </c>
      <c r="E1040">
        <f t="shared" si="2113"/>
        <v>0.42075539097265302</v>
      </c>
      <c r="F1040">
        <f t="shared" si="2114"/>
        <v>0.27012016023882751</v>
      </c>
      <c r="G1040">
        <f t="shared" si="2108"/>
        <v>0.5</v>
      </c>
      <c r="H1040">
        <f t="shared" si="2115"/>
        <v>-0.42075539097265297</v>
      </c>
      <c r="I1040">
        <f t="shared" si="2116"/>
        <v>-0.27012016023882746</v>
      </c>
      <c r="J1040">
        <f t="shared" si="2109"/>
        <v>0.49999999999999989</v>
      </c>
      <c r="K1040">
        <f t="shared" si="2117"/>
        <v>0.42075539097265302</v>
      </c>
      <c r="L1040">
        <f t="shared" si="2118"/>
        <v>0.27012016023882751</v>
      </c>
      <c r="N1040">
        <v>32.700000000000003</v>
      </c>
      <c r="O1040">
        <f t="shared" si="2104"/>
        <v>9.1931902970312258</v>
      </c>
      <c r="P1040">
        <f t="shared" si="2105"/>
        <v>80.806809702968778</v>
      </c>
      <c r="R1040">
        <f t="shared" si="2119"/>
        <v>-7.6509964585260235</v>
      </c>
      <c r="T1040">
        <f t="shared" si="2110"/>
        <v>-9.170799037004528</v>
      </c>
      <c r="V1040">
        <f t="shared" si="2120"/>
        <v>0</v>
      </c>
    </row>
    <row r="1041" spans="1:22">
      <c r="A1041">
        <f t="shared" si="2106"/>
        <v>0.5</v>
      </c>
      <c r="B1041">
        <f t="shared" si="2111"/>
        <v>0.42028330174784212</v>
      </c>
      <c r="C1041">
        <f t="shared" si="2112"/>
        <v>0.27085410514136982</v>
      </c>
      <c r="D1041">
        <f t="shared" si="2107"/>
        <v>-0.49999999999999989</v>
      </c>
      <c r="E1041">
        <f t="shared" si="2113"/>
        <v>0.42028330174784218</v>
      </c>
      <c r="F1041">
        <f t="shared" si="2114"/>
        <v>0.27085410514136987</v>
      </c>
      <c r="G1041">
        <f t="shared" si="2108"/>
        <v>0.5</v>
      </c>
      <c r="H1041">
        <f t="shared" si="2115"/>
        <v>-0.42028330174784212</v>
      </c>
      <c r="I1041">
        <f t="shared" si="2116"/>
        <v>-0.27085410514136982</v>
      </c>
      <c r="J1041">
        <f t="shared" si="2109"/>
        <v>0.49999999999999989</v>
      </c>
      <c r="K1041">
        <f t="shared" si="2117"/>
        <v>0.42028330174784218</v>
      </c>
      <c r="L1041">
        <f t="shared" si="2118"/>
        <v>0.27085410514136987</v>
      </c>
      <c r="N1041">
        <v>32.799999999999997</v>
      </c>
      <c r="O1041">
        <f t="shared" si="2104"/>
        <v>9.1429451979519047</v>
      </c>
      <c r="P1041">
        <f t="shared" si="2105"/>
        <v>80.857054802048097</v>
      </c>
      <c r="R1041">
        <f t="shared" si="2119"/>
        <v>-7.5302065260299429</v>
      </c>
      <c r="T1041">
        <f t="shared" si="2110"/>
        <v>-9.1205539379252087</v>
      </c>
      <c r="V1041">
        <f t="shared" si="2120"/>
        <v>0</v>
      </c>
    </row>
    <row r="1042" spans="1:22">
      <c r="A1042">
        <f t="shared" si="2106"/>
        <v>0.5</v>
      </c>
      <c r="B1042">
        <f t="shared" si="2111"/>
        <v>0.41980993226720648</v>
      </c>
      <c r="C1042">
        <f t="shared" si="2112"/>
        <v>0.27158722497533527</v>
      </c>
      <c r="D1042">
        <f t="shared" si="2107"/>
        <v>-0.49999999999999989</v>
      </c>
      <c r="E1042">
        <f t="shared" si="2113"/>
        <v>0.41980993226720653</v>
      </c>
      <c r="F1042">
        <f t="shared" si="2114"/>
        <v>0.27158722497533533</v>
      </c>
      <c r="G1042">
        <f t="shared" si="2108"/>
        <v>0.5</v>
      </c>
      <c r="H1042">
        <f t="shared" si="2115"/>
        <v>-0.41980993226720648</v>
      </c>
      <c r="I1042">
        <f t="shared" si="2116"/>
        <v>-0.27158722497533527</v>
      </c>
      <c r="J1042">
        <f t="shared" si="2109"/>
        <v>0.49999999999999989</v>
      </c>
      <c r="K1042">
        <f t="shared" si="2117"/>
        <v>0.41980993226720653</v>
      </c>
      <c r="L1042">
        <f t="shared" si="2118"/>
        <v>0.27158722497533533</v>
      </c>
      <c r="N1042">
        <v>32.9</v>
      </c>
      <c r="O1042">
        <f t="shared" si="2104"/>
        <v>9.0926153482057561</v>
      </c>
      <c r="P1042">
        <f t="shared" si="2105"/>
        <v>80.907384651794246</v>
      </c>
      <c r="R1042">
        <f t="shared" si="2119"/>
        <v>-7.4092055902051897</v>
      </c>
      <c r="T1042">
        <f t="shared" si="2110"/>
        <v>-9.0702240881790601</v>
      </c>
      <c r="V1042">
        <f t="shared" si="2120"/>
        <v>0</v>
      </c>
    </row>
    <row r="1043" spans="1:22">
      <c r="A1043">
        <f t="shared" si="2106"/>
        <v>0.5</v>
      </c>
      <c r="B1043">
        <f t="shared" si="2111"/>
        <v>0.41933528397271191</v>
      </c>
      <c r="C1043">
        <f t="shared" si="2112"/>
        <v>0.27231951750751349</v>
      </c>
      <c r="D1043">
        <f t="shared" si="2107"/>
        <v>-0.49999999999999989</v>
      </c>
      <c r="E1043">
        <f t="shared" si="2113"/>
        <v>0.41933528397271203</v>
      </c>
      <c r="F1043">
        <f t="shared" si="2114"/>
        <v>0.27231951750751354</v>
      </c>
      <c r="G1043">
        <f t="shared" si="2108"/>
        <v>0.5</v>
      </c>
      <c r="H1043">
        <f t="shared" si="2115"/>
        <v>-0.41933528397271191</v>
      </c>
      <c r="I1043">
        <f t="shared" si="2116"/>
        <v>-0.27231951750751349</v>
      </c>
      <c r="J1043">
        <f t="shared" si="2109"/>
        <v>0.49999999999999989</v>
      </c>
      <c r="K1043">
        <f t="shared" si="2117"/>
        <v>0.41933528397271203</v>
      </c>
      <c r="L1043">
        <f t="shared" si="2118"/>
        <v>0.27231951750751354</v>
      </c>
      <c r="N1043">
        <v>33</v>
      </c>
      <c r="O1043">
        <f t="shared" si="2104"/>
        <v>9.0422003843476357</v>
      </c>
      <c r="P1043">
        <f t="shared" si="2105"/>
        <v>80.957799615652362</v>
      </c>
      <c r="R1043">
        <f t="shared" si="2119"/>
        <v>-7.2879934559919661</v>
      </c>
      <c r="T1043">
        <f t="shared" si="2110"/>
        <v>-9.0198091243209433</v>
      </c>
      <c r="V1043">
        <f t="shared" si="2120"/>
        <v>0</v>
      </c>
    </row>
    <row r="1044" spans="1:22">
      <c r="A1044">
        <f t="shared" si="2106"/>
        <v>0.5</v>
      </c>
      <c r="B1044">
        <f t="shared" si="2111"/>
        <v>0.41885935831021931</v>
      </c>
      <c r="C1044">
        <f t="shared" si="2112"/>
        <v>0.27305098050721449</v>
      </c>
      <c r="D1044">
        <f t="shared" si="2107"/>
        <v>-0.49999999999999989</v>
      </c>
      <c r="E1044">
        <f t="shared" si="2113"/>
        <v>0.41885935831021942</v>
      </c>
      <c r="F1044">
        <f t="shared" si="2114"/>
        <v>0.27305098050721455</v>
      </c>
      <c r="G1044">
        <f t="shared" si="2108"/>
        <v>0.5</v>
      </c>
      <c r="H1044">
        <f t="shared" si="2115"/>
        <v>-0.41885935831021931</v>
      </c>
      <c r="I1044">
        <f t="shared" si="2116"/>
        <v>-0.27305098050721449</v>
      </c>
      <c r="J1044">
        <f t="shared" si="2109"/>
        <v>0.49999999999999989</v>
      </c>
      <c r="K1044">
        <f t="shared" si="2117"/>
        <v>0.41885935831021942</v>
      </c>
      <c r="L1044">
        <f t="shared" si="2118"/>
        <v>0.27305098050721455</v>
      </c>
      <c r="N1044">
        <v>33.1</v>
      </c>
      <c r="O1044">
        <f t="shared" si="2104"/>
        <v>8.9916999424982542</v>
      </c>
      <c r="P1044">
        <f t="shared" si="2105"/>
        <v>81.008300057501756</v>
      </c>
      <c r="R1044">
        <f t="shared" si="2119"/>
        <v>-7.1665699360642492</v>
      </c>
      <c r="T1044">
        <f t="shared" si="2110"/>
        <v>-8.9693086824715493</v>
      </c>
      <c r="V1044">
        <f t="shared" si="2120"/>
        <v>0</v>
      </c>
    </row>
    <row r="1045" spans="1:22">
      <c r="A1045">
        <f t="shared" si="2106"/>
        <v>0.5</v>
      </c>
      <c r="B1045">
        <f t="shared" si="2111"/>
        <v>0.41838215672948076</v>
      </c>
      <c r="C1045">
        <f t="shared" si="2112"/>
        <v>0.27378161174627508</v>
      </c>
      <c r="D1045">
        <f t="shared" si="2107"/>
        <v>-0.49999999999999989</v>
      </c>
      <c r="E1045">
        <f t="shared" si="2113"/>
        <v>0.41838215672948081</v>
      </c>
      <c r="F1045">
        <f t="shared" si="2114"/>
        <v>0.27378161174627513</v>
      </c>
      <c r="G1045">
        <f t="shared" si="2108"/>
        <v>0.5</v>
      </c>
      <c r="H1045">
        <f t="shared" si="2115"/>
        <v>-0.41838215672948076</v>
      </c>
      <c r="I1045">
        <f t="shared" si="2116"/>
        <v>-0.27378161174627508</v>
      </c>
      <c r="J1045">
        <f t="shared" si="2109"/>
        <v>0.49999999999999989</v>
      </c>
      <c r="K1045">
        <f t="shared" si="2117"/>
        <v>0.41838215672948081</v>
      </c>
      <c r="L1045">
        <f t="shared" si="2118"/>
        <v>0.27378161174627513</v>
      </c>
      <c r="N1045">
        <v>33.200000000000003</v>
      </c>
      <c r="O1045">
        <f t="shared" si="2104"/>
        <v>8.9411136583615516</v>
      </c>
      <c r="P1045">
        <f t="shared" si="2105"/>
        <v>81.058886341638456</v>
      </c>
      <c r="R1045">
        <f t="shared" si="2119"/>
        <v>-7.04493485091173</v>
      </c>
      <c r="T1045">
        <f t="shared" si="2110"/>
        <v>-8.9187223983348503</v>
      </c>
      <c r="V1045">
        <f t="shared" si="2120"/>
        <v>0</v>
      </c>
    </row>
    <row r="1046" spans="1:22">
      <c r="A1046">
        <f t="shared" si="2106"/>
        <v>0.5</v>
      </c>
      <c r="B1046">
        <f t="shared" si="2111"/>
        <v>0.41790368068413508</v>
      </c>
      <c r="C1046">
        <f t="shared" si="2112"/>
        <v>0.27451140899906579</v>
      </c>
      <c r="D1046">
        <f t="shared" si="2107"/>
        <v>-0.49999999999999989</v>
      </c>
      <c r="E1046">
        <f t="shared" si="2113"/>
        <v>0.41790368068413514</v>
      </c>
      <c r="F1046">
        <f t="shared" si="2114"/>
        <v>0.27451140899906584</v>
      </c>
      <c r="G1046">
        <f t="shared" si="2108"/>
        <v>0.5</v>
      </c>
      <c r="H1046">
        <f t="shared" si="2115"/>
        <v>-0.41790368068413508</v>
      </c>
      <c r="I1046">
        <f t="shared" si="2116"/>
        <v>-0.27451140899906579</v>
      </c>
      <c r="J1046">
        <f t="shared" si="2109"/>
        <v>0.49999999999999989</v>
      </c>
      <c r="K1046">
        <f t="shared" si="2117"/>
        <v>0.41790368068413514</v>
      </c>
      <c r="L1046">
        <f t="shared" si="2118"/>
        <v>0.27451140899906584</v>
      </c>
      <c r="N1046">
        <v>33.299999999999997</v>
      </c>
      <c r="O1046">
        <f t="shared" si="2104"/>
        <v>8.8904411672423898</v>
      </c>
      <c r="P1046">
        <f t="shared" si="2105"/>
        <v>81.109558832757614</v>
      </c>
      <c r="R1046">
        <f t="shared" si="2119"/>
        <v>-6.9230880289213417</v>
      </c>
      <c r="T1046">
        <f t="shared" si="2110"/>
        <v>-8.868049907215692</v>
      </c>
      <c r="V1046">
        <f t="shared" si="2120"/>
        <v>0</v>
      </c>
    </row>
    <row r="1047" spans="1:22">
      <c r="A1047">
        <f t="shared" si="2106"/>
        <v>0.5</v>
      </c>
      <c r="B1047">
        <f t="shared" si="2111"/>
        <v>0.41742393163170322</v>
      </c>
      <c r="C1047">
        <f t="shared" si="2112"/>
        <v>0.27524037004249768</v>
      </c>
      <c r="D1047">
        <f t="shared" si="2107"/>
        <v>-0.49999999999999989</v>
      </c>
      <c r="E1047">
        <f t="shared" si="2113"/>
        <v>0.41742393163170333</v>
      </c>
      <c r="F1047">
        <f t="shared" si="2114"/>
        <v>0.27524037004249774</v>
      </c>
      <c r="G1047">
        <f t="shared" si="2108"/>
        <v>0.5</v>
      </c>
      <c r="H1047">
        <f t="shared" si="2115"/>
        <v>-0.41742393163170322</v>
      </c>
      <c r="I1047">
        <f t="shared" si="2116"/>
        <v>-0.27524037004249768</v>
      </c>
      <c r="J1047">
        <f t="shared" si="2109"/>
        <v>0.49999999999999989</v>
      </c>
      <c r="K1047">
        <f t="shared" si="2117"/>
        <v>0.41742393163170333</v>
      </c>
      <c r="L1047">
        <f t="shared" si="2118"/>
        <v>0.27524037004249774</v>
      </c>
      <c r="N1047">
        <v>33.4</v>
      </c>
      <c r="O1047">
        <f t="shared" si="2104"/>
        <v>8.8396821040643392</v>
      </c>
      <c r="P1047">
        <f t="shared" si="2105"/>
        <v>81.160317895935663</v>
      </c>
      <c r="R1047">
        <f t="shared" si="2119"/>
        <v>-6.8010293064586875</v>
      </c>
      <c r="T1047">
        <f t="shared" si="2110"/>
        <v>-8.8172908440376432</v>
      </c>
      <c r="V1047">
        <f t="shared" si="2120"/>
        <v>0</v>
      </c>
    </row>
    <row r="1048" spans="1:22">
      <c r="A1048">
        <f t="shared" si="2106"/>
        <v>0.5</v>
      </c>
      <c r="B1048">
        <f t="shared" si="2111"/>
        <v>0.41694291103358405</v>
      </c>
      <c r="C1048">
        <f t="shared" si="2112"/>
        <v>0.27596849265602902</v>
      </c>
      <c r="D1048">
        <f t="shared" si="2107"/>
        <v>-0.49999999999999989</v>
      </c>
      <c r="E1048">
        <f t="shared" si="2113"/>
        <v>0.41694291103358411</v>
      </c>
      <c r="F1048">
        <f t="shared" si="2114"/>
        <v>0.27596849265602907</v>
      </c>
      <c r="G1048">
        <f t="shared" si="2108"/>
        <v>0.5</v>
      </c>
      <c r="H1048">
        <f t="shared" si="2115"/>
        <v>-0.41694291103358405</v>
      </c>
      <c r="I1048">
        <f t="shared" si="2116"/>
        <v>-0.27596849265602902</v>
      </c>
      <c r="J1048">
        <f t="shared" si="2109"/>
        <v>0.49999999999999989</v>
      </c>
      <c r="K1048">
        <f t="shared" si="2117"/>
        <v>0.41694291103358411</v>
      </c>
      <c r="L1048">
        <f t="shared" si="2118"/>
        <v>0.27596849265602907</v>
      </c>
      <c r="N1048">
        <v>33.5</v>
      </c>
      <c r="O1048">
        <f t="shared" si="2104"/>
        <v>8.7888361033878777</v>
      </c>
      <c r="P1048">
        <f t="shared" si="2105"/>
        <v>81.211163896612121</v>
      </c>
      <c r="R1048">
        <f t="shared" si="2119"/>
        <v>-6.6787585279502224</v>
      </c>
      <c r="T1048">
        <f t="shared" si="2110"/>
        <v>-8.7664448433611852</v>
      </c>
      <c r="V1048">
        <f t="shared" si="2120"/>
        <v>0</v>
      </c>
    </row>
    <row r="1049" spans="1:22">
      <c r="A1049">
        <f t="shared" si="2106"/>
        <v>0.5</v>
      </c>
      <c r="B1049">
        <f t="shared" si="2111"/>
        <v>0.41646062035504966</v>
      </c>
      <c r="C1049">
        <f t="shared" si="2112"/>
        <v>0.276695774621672</v>
      </c>
      <c r="D1049">
        <f t="shared" si="2107"/>
        <v>-0.49999999999999989</v>
      </c>
      <c r="E1049">
        <f t="shared" si="2113"/>
        <v>0.41646062035504972</v>
      </c>
      <c r="F1049">
        <f t="shared" si="2114"/>
        <v>0.27669577462167205</v>
      </c>
      <c r="G1049">
        <f t="shared" si="2108"/>
        <v>0.5</v>
      </c>
      <c r="H1049">
        <f t="shared" si="2115"/>
        <v>-0.41646062035504966</v>
      </c>
      <c r="I1049">
        <f t="shared" si="2116"/>
        <v>-0.276695774621672</v>
      </c>
      <c r="J1049">
        <f t="shared" si="2109"/>
        <v>0.49999999999999989</v>
      </c>
      <c r="K1049">
        <f t="shared" si="2117"/>
        <v>0.41646062035504972</v>
      </c>
      <c r="L1049">
        <f t="shared" si="2118"/>
        <v>0.27669577462167205</v>
      </c>
      <c r="N1049">
        <v>33.6</v>
      </c>
      <c r="O1049">
        <f t="shared" si="2104"/>
        <v>8.7379027994287579</v>
      </c>
      <c r="P1049">
        <f t="shared" si="2105"/>
        <v>81.262097200571247</v>
      </c>
      <c r="R1049">
        <f t="shared" si="2119"/>
        <v>-6.5562755459634872</v>
      </c>
      <c r="T1049">
        <f t="shared" si="2110"/>
        <v>-8.7155115394020584</v>
      </c>
      <c r="V1049">
        <f t="shared" si="2120"/>
        <v>0</v>
      </c>
    </row>
    <row r="1050" spans="1:22">
      <c r="A1050">
        <f t="shared" si="2106"/>
        <v>0.5</v>
      </c>
      <c r="B1050">
        <f t="shared" si="2111"/>
        <v>0.41597706106524118</v>
      </c>
      <c r="C1050">
        <f t="shared" si="2112"/>
        <v>0.27742221372399961</v>
      </c>
      <c r="D1050">
        <f t="shared" si="2107"/>
        <v>-0.49999999999999989</v>
      </c>
      <c r="E1050">
        <f t="shared" si="2113"/>
        <v>0.41597706106524124</v>
      </c>
      <c r="F1050">
        <f t="shared" si="2114"/>
        <v>0.27742221372399967</v>
      </c>
      <c r="G1050">
        <f t="shared" si="2108"/>
        <v>0.5</v>
      </c>
      <c r="H1050">
        <f t="shared" si="2115"/>
        <v>-0.41597706106524118</v>
      </c>
      <c r="I1050">
        <f t="shared" si="2116"/>
        <v>-0.27742221372399961</v>
      </c>
      <c r="J1050">
        <f t="shared" si="2109"/>
        <v>0.49999999999999989</v>
      </c>
      <c r="K1050">
        <f t="shared" si="2117"/>
        <v>0.41597706106524124</v>
      </c>
      <c r="L1050">
        <f t="shared" si="2118"/>
        <v>0.27742221372399967</v>
      </c>
      <c r="N1050">
        <v>33.700000000000003</v>
      </c>
      <c r="O1050">
        <f t="shared" si="2104"/>
        <v>8.6868818260767551</v>
      </c>
      <c r="P1050">
        <f t="shared" si="2105"/>
        <v>81.313118173923243</v>
      </c>
      <c r="R1050">
        <f t="shared" si="2119"/>
        <v>-6.4335802212888495</v>
      </c>
      <c r="T1050">
        <f t="shared" si="2110"/>
        <v>-8.6644905660500626</v>
      </c>
      <c r="V1050">
        <f t="shared" si="2120"/>
        <v>0</v>
      </c>
    </row>
    <row r="1051" spans="1:22">
      <c r="A1051">
        <f t="shared" si="2106"/>
        <v>0.5</v>
      </c>
      <c r="B1051">
        <f t="shared" si="2111"/>
        <v>0.41549223463716412</v>
      </c>
      <c r="C1051">
        <f t="shared" si="2112"/>
        <v>0.2781478077501523</v>
      </c>
      <c r="D1051">
        <f t="shared" si="2107"/>
        <v>-0.49999999999999989</v>
      </c>
      <c r="E1051">
        <f t="shared" si="2113"/>
        <v>0.41549223463716417</v>
      </c>
      <c r="F1051">
        <f t="shared" si="2114"/>
        <v>0.27814780775015235</v>
      </c>
      <c r="G1051">
        <f t="shared" si="2108"/>
        <v>0.5</v>
      </c>
      <c r="H1051">
        <f t="shared" si="2115"/>
        <v>-0.41549223463716412</v>
      </c>
      <c r="I1051">
        <f t="shared" si="2116"/>
        <v>-0.2781478077501523</v>
      </c>
      <c r="J1051">
        <f t="shared" si="2109"/>
        <v>0.49999999999999989</v>
      </c>
      <c r="K1051">
        <f t="shared" si="2117"/>
        <v>0.41549223463716417</v>
      </c>
      <c r="L1051">
        <f t="shared" si="2118"/>
        <v>0.27814780775015235</v>
      </c>
      <c r="N1051">
        <v>33.799999999999997</v>
      </c>
      <c r="O1051">
        <f t="shared" si="2104"/>
        <v>8.6357728169146082</v>
      </c>
      <c r="P1051">
        <f t="shared" si="2105"/>
        <v>81.36422718308539</v>
      </c>
      <c r="R1051">
        <f t="shared" si="2119"/>
        <v>-6.3106724230200797</v>
      </c>
      <c r="T1051">
        <f t="shared" si="2110"/>
        <v>-8.6133815568879157</v>
      </c>
      <c r="V1051">
        <f t="shared" si="2120"/>
        <v>0</v>
      </c>
    </row>
    <row r="1052" spans="1:22">
      <c r="A1052">
        <f t="shared" si="2106"/>
        <v>0.5</v>
      </c>
      <c r="B1052">
        <f t="shared" si="2111"/>
        <v>0.41500614254768364</v>
      </c>
      <c r="C1052">
        <f t="shared" si="2112"/>
        <v>0.27887255448984499</v>
      </c>
      <c r="D1052">
        <f t="shared" si="2107"/>
        <v>-0.49999999999999989</v>
      </c>
      <c r="E1052">
        <f t="shared" si="2113"/>
        <v>0.4150061425476837</v>
      </c>
      <c r="F1052">
        <f t="shared" si="2114"/>
        <v>0.27887255448984505</v>
      </c>
      <c r="G1052">
        <f t="shared" si="2108"/>
        <v>0.5</v>
      </c>
      <c r="H1052">
        <f t="shared" si="2115"/>
        <v>-0.41500614254768364</v>
      </c>
      <c r="I1052">
        <f t="shared" si="2116"/>
        <v>-0.27887255448984499</v>
      </c>
      <c r="J1052">
        <f t="shared" si="2109"/>
        <v>0.49999999999999989</v>
      </c>
      <c r="K1052">
        <f t="shared" si="2117"/>
        <v>0.4150061425476837</v>
      </c>
      <c r="L1052">
        <f t="shared" si="2118"/>
        <v>0.27887255448984505</v>
      </c>
      <c r="N1052">
        <v>33.9</v>
      </c>
      <c r="O1052">
        <f t="shared" si="2104"/>
        <v>8.5845754052372065</v>
      </c>
      <c r="P1052">
        <f t="shared" si="2105"/>
        <v>81.415424594762797</v>
      </c>
      <c r="R1052">
        <f t="shared" si="2119"/>
        <v>-6.1875520286346841</v>
      </c>
      <c r="T1052">
        <f t="shared" si="2110"/>
        <v>-8.5621841452105087</v>
      </c>
      <c r="V1052">
        <f t="shared" si="2120"/>
        <v>0</v>
      </c>
    </row>
    <row r="1053" spans="1:22">
      <c r="A1053">
        <f t="shared" si="2106"/>
        <v>0.5</v>
      </c>
      <c r="B1053">
        <f t="shared" si="2111"/>
        <v>0.41451878627752076</v>
      </c>
      <c r="C1053">
        <f t="shared" si="2112"/>
        <v>0.2795964517353734</v>
      </c>
      <c r="D1053">
        <f t="shared" si="2107"/>
        <v>-0.49999999999999989</v>
      </c>
      <c r="E1053">
        <f t="shared" si="2113"/>
        <v>0.41451878627752081</v>
      </c>
      <c r="F1053">
        <f t="shared" si="2114"/>
        <v>0.27959645173537345</v>
      </c>
      <c r="G1053">
        <f t="shared" si="2108"/>
        <v>0.5</v>
      </c>
      <c r="H1053">
        <f t="shared" si="2115"/>
        <v>-0.41451878627752076</v>
      </c>
      <c r="I1053">
        <f t="shared" si="2116"/>
        <v>-0.2795964517353734</v>
      </c>
      <c r="J1053">
        <f t="shared" si="2109"/>
        <v>0.49999999999999989</v>
      </c>
      <c r="K1053">
        <f t="shared" si="2117"/>
        <v>0.41451878627752081</v>
      </c>
      <c r="L1053">
        <f t="shared" si="2118"/>
        <v>0.27959645173537345</v>
      </c>
      <c r="N1053">
        <v>34</v>
      </c>
      <c r="O1053">
        <f t="shared" si="2104"/>
        <v>8.5332892240711455</v>
      </c>
      <c r="P1053">
        <f t="shared" si="2105"/>
        <v>81.466710775928846</v>
      </c>
      <c r="R1053">
        <f t="shared" si="2119"/>
        <v>-6.0642189240746092</v>
      </c>
      <c r="T1053">
        <f t="shared" si="2110"/>
        <v>-8.5108979640444602</v>
      </c>
      <c r="V1053">
        <f t="shared" si="2120"/>
        <v>0</v>
      </c>
    </row>
    <row r="1054" spans="1:22">
      <c r="A1054">
        <f t="shared" si="2106"/>
        <v>0.5</v>
      </c>
      <c r="B1054">
        <f t="shared" si="2111"/>
        <v>0.41403016731124709</v>
      </c>
      <c r="C1054">
        <f t="shared" si="2112"/>
        <v>0.28031949728162081</v>
      </c>
      <c r="D1054">
        <f t="shared" si="2107"/>
        <v>-0.49999999999999989</v>
      </c>
      <c r="E1054">
        <f t="shared" si="2113"/>
        <v>0.41403016731124714</v>
      </c>
      <c r="F1054">
        <f t="shared" si="2114"/>
        <v>0.28031949728162087</v>
      </c>
      <c r="G1054">
        <f t="shared" si="2108"/>
        <v>0.5</v>
      </c>
      <c r="H1054">
        <f t="shared" si="2115"/>
        <v>-0.41403016731124709</v>
      </c>
      <c r="I1054">
        <f t="shared" si="2116"/>
        <v>-0.28031949728162081</v>
      </c>
      <c r="J1054">
        <f t="shared" si="2109"/>
        <v>0.49999999999999989</v>
      </c>
      <c r="K1054">
        <f t="shared" si="2117"/>
        <v>0.41403016731124714</v>
      </c>
      <c r="L1054">
        <f t="shared" si="2118"/>
        <v>0.28031949728162087</v>
      </c>
      <c r="N1054">
        <v>34.1</v>
      </c>
      <c r="O1054">
        <f t="shared" si="2104"/>
        <v>8.4819139061945314</v>
      </c>
      <c r="P1054">
        <f t="shared" si="2105"/>
        <v>81.518086093805465</v>
      </c>
      <c r="R1054">
        <f t="shared" si="2119"/>
        <v>-5.9406730038260775</v>
      </c>
      <c r="T1054">
        <f t="shared" si="2110"/>
        <v>-8.4595226461678408</v>
      </c>
      <c r="V1054">
        <f t="shared" si="2120"/>
        <v>0</v>
      </c>
    </row>
    <row r="1055" spans="1:22">
      <c r="A1055">
        <f t="shared" si="2106"/>
        <v>0.5</v>
      </c>
      <c r="B1055">
        <f t="shared" si="2111"/>
        <v>0.41354028713728086</v>
      </c>
      <c r="C1055">
        <f t="shared" si="2112"/>
        <v>0.28104168892606524</v>
      </c>
      <c r="D1055">
        <f t="shared" si="2107"/>
        <v>-0.49999999999999989</v>
      </c>
      <c r="E1055">
        <f t="shared" si="2113"/>
        <v>0.41354028713728092</v>
      </c>
      <c r="F1055">
        <f t="shared" si="2114"/>
        <v>0.28104168892606529</v>
      </c>
      <c r="G1055">
        <f t="shared" si="2108"/>
        <v>0.5</v>
      </c>
      <c r="H1055">
        <f t="shared" si="2115"/>
        <v>-0.41354028713728086</v>
      </c>
      <c r="I1055">
        <f t="shared" si="2116"/>
        <v>-0.28104168892606524</v>
      </c>
      <c r="J1055">
        <f t="shared" si="2109"/>
        <v>0.49999999999999989</v>
      </c>
      <c r="K1055">
        <f t="shared" si="2117"/>
        <v>0.41354028713728092</v>
      </c>
      <c r="L1055">
        <f t="shared" si="2118"/>
        <v>0.28104168892606529</v>
      </c>
      <c r="N1055">
        <v>34.200000000000003</v>
      </c>
      <c r="O1055">
        <f t="shared" si="2104"/>
        <v>8.4304490841570807</v>
      </c>
      <c r="P1055">
        <f t="shared" si="2105"/>
        <v>81.569550915842925</v>
      </c>
      <c r="R1055">
        <f t="shared" si="2119"/>
        <v>-5.8169141709986576</v>
      </c>
      <c r="T1055">
        <f t="shared" si="2110"/>
        <v>-8.4080578241303812</v>
      </c>
      <c r="V1055">
        <f t="shared" si="2120"/>
        <v>0</v>
      </c>
    </row>
    <row r="1056" spans="1:22">
      <c r="A1056">
        <f t="shared" si="2106"/>
        <v>0.5</v>
      </c>
      <c r="B1056">
        <f t="shared" si="2111"/>
        <v>0.41304914724788189</v>
      </c>
      <c r="C1056">
        <f t="shared" si="2112"/>
        <v>0.28176302446878565</v>
      </c>
      <c r="D1056">
        <f t="shared" si="2107"/>
        <v>-0.49999999999999989</v>
      </c>
      <c r="E1056">
        <f t="shared" si="2113"/>
        <v>0.41304914724788194</v>
      </c>
      <c r="F1056">
        <f t="shared" si="2114"/>
        <v>0.28176302446878571</v>
      </c>
      <c r="G1056">
        <f t="shared" si="2108"/>
        <v>0.5</v>
      </c>
      <c r="H1056">
        <f t="shared" si="2115"/>
        <v>-0.41304914724788189</v>
      </c>
      <c r="I1056">
        <f t="shared" si="2116"/>
        <v>-0.28176302446878565</v>
      </c>
      <c r="J1056">
        <f t="shared" si="2109"/>
        <v>0.49999999999999989</v>
      </c>
      <c r="K1056">
        <f t="shared" si="2117"/>
        <v>0.41304914724788194</v>
      </c>
      <c r="L1056">
        <f t="shared" si="2118"/>
        <v>0.28176302446878571</v>
      </c>
      <c r="N1056">
        <v>34.299999999999997</v>
      </c>
      <c r="O1056">
        <f t="shared" si="2104"/>
        <v>8.3788943903003723</v>
      </c>
      <c r="P1056">
        <f t="shared" si="2105"/>
        <v>81.621105609699626</v>
      </c>
      <c r="R1056">
        <f t="shared" si="2119"/>
        <v>-5.6929423374059098</v>
      </c>
      <c r="T1056">
        <f t="shared" si="2110"/>
        <v>-8.3565031302736799</v>
      </c>
      <c r="V1056">
        <f t="shared" si="2120"/>
        <v>0</v>
      </c>
    </row>
    <row r="1057" spans="1:22">
      <c r="A1057">
        <f t="shared" si="2106"/>
        <v>0.5</v>
      </c>
      <c r="B1057">
        <f t="shared" si="2111"/>
        <v>0.41255674913914753</v>
      </c>
      <c r="C1057">
        <f t="shared" si="2112"/>
        <v>0.28248350171246889</v>
      </c>
      <c r="D1057">
        <f t="shared" si="2107"/>
        <v>-0.49999999999999989</v>
      </c>
      <c r="E1057">
        <f t="shared" si="2113"/>
        <v>0.41255674913914764</v>
      </c>
      <c r="F1057">
        <f t="shared" si="2114"/>
        <v>0.28248350171246894</v>
      </c>
      <c r="G1057">
        <f t="shared" si="2108"/>
        <v>0.5</v>
      </c>
      <c r="H1057">
        <f t="shared" si="2115"/>
        <v>-0.41255674913914753</v>
      </c>
      <c r="I1057">
        <f t="shared" si="2116"/>
        <v>-0.28248350171246889</v>
      </c>
      <c r="J1057">
        <f t="shared" si="2109"/>
        <v>0.49999999999999989</v>
      </c>
      <c r="K1057">
        <f t="shared" si="2117"/>
        <v>0.41255674913914764</v>
      </c>
      <c r="L1057">
        <f t="shared" si="2118"/>
        <v>0.28248350171246894</v>
      </c>
      <c r="N1057">
        <v>34.4</v>
      </c>
      <c r="O1057">
        <f t="shared" si="2104"/>
        <v>8.3272494567786914</v>
      </c>
      <c r="P1057">
        <f t="shared" si="2105"/>
        <v>81.672750543221298</v>
      </c>
      <c r="R1057">
        <f t="shared" si="2119"/>
        <v>-5.5687574236430777</v>
      </c>
      <c r="T1057">
        <f t="shared" si="2110"/>
        <v>-8.3048581967520079</v>
      </c>
      <c r="V1057">
        <f t="shared" si="2120"/>
        <v>0</v>
      </c>
    </row>
    <row r="1058" spans="1:22">
      <c r="A1058">
        <f t="shared" si="2106"/>
        <v>0.5</v>
      </c>
      <c r="B1058">
        <f t="shared" si="2111"/>
        <v>0.41206309431100779</v>
      </c>
      <c r="C1058">
        <f t="shared" si="2112"/>
        <v>0.28320311846241636</v>
      </c>
      <c r="D1058">
        <f t="shared" si="2107"/>
        <v>-0.49999999999999989</v>
      </c>
      <c r="E1058">
        <f t="shared" si="2113"/>
        <v>0.41206309431100785</v>
      </c>
      <c r="F1058">
        <f t="shared" si="2114"/>
        <v>0.28320311846241641</v>
      </c>
      <c r="G1058">
        <f t="shared" si="2108"/>
        <v>0.5</v>
      </c>
      <c r="H1058">
        <f t="shared" si="2115"/>
        <v>-0.41206309431100779</v>
      </c>
      <c r="I1058">
        <f t="shared" si="2116"/>
        <v>-0.28320311846241636</v>
      </c>
      <c r="J1058">
        <f t="shared" si="2109"/>
        <v>0.49999999999999989</v>
      </c>
      <c r="K1058">
        <f t="shared" si="2117"/>
        <v>0.41206309431100785</v>
      </c>
      <c r="L1058">
        <f t="shared" si="2118"/>
        <v>0.28320311846241641</v>
      </c>
      <c r="N1058">
        <v>34.5</v>
      </c>
      <c r="O1058">
        <f t="shared" si="2104"/>
        <v>8.2755139155798254</v>
      </c>
      <c r="P1058">
        <f t="shared" si="2105"/>
        <v>81.724486084420164</v>
      </c>
      <c r="R1058">
        <f t="shared" si="2119"/>
        <v>-5.4443593591669952</v>
      </c>
      <c r="T1058">
        <f t="shared" si="2110"/>
        <v>-8.2531226555531418</v>
      </c>
      <c r="V1058">
        <f t="shared" si="2120"/>
        <v>0</v>
      </c>
    </row>
    <row r="1059" spans="1:22">
      <c r="A1059">
        <f t="shared" si="2106"/>
        <v>0.5</v>
      </c>
      <c r="B1059">
        <f t="shared" si="2111"/>
        <v>0.41156818426722086</v>
      </c>
      <c r="C1059">
        <f t="shared" si="2112"/>
        <v>0.2839218725265506</v>
      </c>
      <c r="D1059">
        <f t="shared" si="2107"/>
        <v>-0.49999999999999989</v>
      </c>
      <c r="E1059">
        <f t="shared" si="2113"/>
        <v>0.41156818426722092</v>
      </c>
      <c r="F1059">
        <f t="shared" si="2114"/>
        <v>0.28392187252655066</v>
      </c>
      <c r="G1059">
        <f t="shared" si="2108"/>
        <v>0.5</v>
      </c>
      <c r="H1059">
        <f t="shared" si="2115"/>
        <v>-0.41156818426722086</v>
      </c>
      <c r="I1059">
        <f t="shared" si="2116"/>
        <v>-0.2839218725265506</v>
      </c>
      <c r="J1059">
        <f t="shared" si="2109"/>
        <v>0.49999999999999989</v>
      </c>
      <c r="K1059">
        <f t="shared" si="2117"/>
        <v>0.41156818426722092</v>
      </c>
      <c r="L1059">
        <f t="shared" si="2118"/>
        <v>0.28392187252655066</v>
      </c>
      <c r="N1059">
        <v>34.6</v>
      </c>
      <c r="O1059">
        <f t="shared" si="2104"/>
        <v>8.2236873985464225</v>
      </c>
      <c r="P1059">
        <f t="shared" si="2105"/>
        <v>81.776312601453583</v>
      </c>
      <c r="R1059">
        <f t="shared" si="2119"/>
        <v>-5.3197480823732661</v>
      </c>
      <c r="T1059">
        <f t="shared" si="2110"/>
        <v>-8.2012961385197229</v>
      </c>
      <c r="V1059">
        <f t="shared" si="2120"/>
        <v>0</v>
      </c>
    </row>
    <row r="1060" spans="1:22">
      <c r="A1060">
        <f t="shared" si="2106"/>
        <v>0.5</v>
      </c>
      <c r="B1060">
        <f t="shared" si="2111"/>
        <v>0.41107202051536862</v>
      </c>
      <c r="C1060">
        <f t="shared" si="2112"/>
        <v>0.28463976171542205</v>
      </c>
      <c r="D1060">
        <f t="shared" si="2107"/>
        <v>-0.49999999999999989</v>
      </c>
      <c r="E1060">
        <f t="shared" si="2113"/>
        <v>0.41107202051536867</v>
      </c>
      <c r="F1060">
        <f t="shared" si="2114"/>
        <v>0.2846397617154221</v>
      </c>
      <c r="G1060">
        <f t="shared" si="2108"/>
        <v>0.5</v>
      </c>
      <c r="H1060">
        <f t="shared" si="2115"/>
        <v>-0.41107202051536862</v>
      </c>
      <c r="I1060">
        <f t="shared" si="2116"/>
        <v>-0.28463976171542205</v>
      </c>
      <c r="J1060">
        <f t="shared" si="2109"/>
        <v>0.49999999999999989</v>
      </c>
      <c r="K1060">
        <f t="shared" si="2117"/>
        <v>0.41107202051536867</v>
      </c>
      <c r="L1060">
        <f t="shared" si="2118"/>
        <v>0.2846397617154221</v>
      </c>
      <c r="N1060">
        <v>34.700000000000003</v>
      </c>
      <c r="O1060">
        <f t="shared" si="2104"/>
        <v>8.171769537397445</v>
      </c>
      <c r="P1060">
        <f t="shared" si="2105"/>
        <v>81.828230462602548</v>
      </c>
      <c r="R1060">
        <f t="shared" si="2119"/>
        <v>-5.1949235406751626</v>
      </c>
      <c r="T1060">
        <f t="shared" si="2110"/>
        <v>-8.1493782773707579</v>
      </c>
      <c r="V1060">
        <f t="shared" si="2120"/>
        <v>0</v>
      </c>
    </row>
    <row r="1061" spans="1:22">
      <c r="A1061">
        <f t="shared" si="2106"/>
        <v>0.5</v>
      </c>
      <c r="B1061">
        <f t="shared" si="2111"/>
        <v>0.41057460456685196</v>
      </c>
      <c r="C1061">
        <f t="shared" si="2112"/>
        <v>0.28535678384221574</v>
      </c>
      <c r="D1061">
        <f t="shared" si="2107"/>
        <v>-0.49999999999999989</v>
      </c>
      <c r="E1061">
        <f t="shared" si="2113"/>
        <v>0.41057460456685202</v>
      </c>
      <c r="F1061">
        <f t="shared" si="2114"/>
        <v>0.2853567838422158</v>
      </c>
      <c r="G1061">
        <f t="shared" si="2108"/>
        <v>0.5</v>
      </c>
      <c r="H1061">
        <f t="shared" si="2115"/>
        <v>-0.41057460456685196</v>
      </c>
      <c r="I1061">
        <f t="shared" si="2116"/>
        <v>-0.28535678384221574</v>
      </c>
      <c r="J1061">
        <f t="shared" si="2109"/>
        <v>0.49999999999999989</v>
      </c>
      <c r="K1061">
        <f t="shared" si="2117"/>
        <v>0.41057460456685202</v>
      </c>
      <c r="L1061">
        <f t="shared" si="2118"/>
        <v>0.2853567838422158</v>
      </c>
      <c r="N1061">
        <v>34.799999999999997</v>
      </c>
      <c r="O1061">
        <f t="shared" si="2104"/>
        <v>8.1197599637501021</v>
      </c>
      <c r="P1061">
        <f t="shared" si="2105"/>
        <v>81.880240036249901</v>
      </c>
      <c r="R1061">
        <f t="shared" si="2119"/>
        <v>-5.0698856905802927</v>
      </c>
      <c r="T1061">
        <f t="shared" si="2110"/>
        <v>-8.0973687037234043</v>
      </c>
      <c r="V1061">
        <f t="shared" si="2120"/>
        <v>0</v>
      </c>
    </row>
    <row r="1062" spans="1:22">
      <c r="A1062">
        <f t="shared" si="2106"/>
        <v>0.5</v>
      </c>
      <c r="B1062">
        <f t="shared" si="2111"/>
        <v>0.41007593793688601</v>
      </c>
      <c r="C1062">
        <f t="shared" si="2112"/>
        <v>0.28607293672275802</v>
      </c>
      <c r="D1062">
        <f t="shared" si="2107"/>
        <v>-0.49999999999999989</v>
      </c>
      <c r="E1062">
        <f t="shared" si="2113"/>
        <v>0.41007593793688607</v>
      </c>
      <c r="F1062">
        <f t="shared" si="2114"/>
        <v>0.28607293672275808</v>
      </c>
      <c r="G1062">
        <f t="shared" si="2108"/>
        <v>0.5</v>
      </c>
      <c r="H1062">
        <f t="shared" si="2115"/>
        <v>-0.41007593793688601</v>
      </c>
      <c r="I1062">
        <f t="shared" si="2116"/>
        <v>-0.28607293672275802</v>
      </c>
      <c r="J1062">
        <f t="shared" si="2109"/>
        <v>0.49999999999999989</v>
      </c>
      <c r="K1062">
        <f t="shared" si="2117"/>
        <v>0.41007593793688607</v>
      </c>
      <c r="L1062">
        <f t="shared" si="2118"/>
        <v>0.28607293672275808</v>
      </c>
      <c r="N1062">
        <v>34.9</v>
      </c>
      <c r="O1062">
        <f t="shared" si="2104"/>
        <v>8.0676583091419278</v>
      </c>
      <c r="P1062">
        <f t="shared" si="2105"/>
        <v>81.932341690858081</v>
      </c>
      <c r="R1062">
        <f t="shared" si="2119"/>
        <v>-4.9446344977686465</v>
      </c>
      <c r="T1062">
        <f t="shared" si="2110"/>
        <v>-8.0452670491152247</v>
      </c>
      <c r="V1062">
        <f t="shared" si="2120"/>
        <v>0</v>
      </c>
    </row>
    <row r="1063" spans="1:22">
      <c r="A1063">
        <f t="shared" si="2106"/>
        <v>0.5</v>
      </c>
      <c r="B1063">
        <f t="shared" si="2111"/>
        <v>0.40957602214449579</v>
      </c>
      <c r="C1063">
        <f t="shared" si="2112"/>
        <v>0.28678821817552297</v>
      </c>
      <c r="D1063">
        <f t="shared" si="2107"/>
        <v>-0.49999999999999989</v>
      </c>
      <c r="E1063">
        <f t="shared" si="2113"/>
        <v>0.40957602214449584</v>
      </c>
      <c r="F1063">
        <f t="shared" si="2114"/>
        <v>0.28678821817552302</v>
      </c>
      <c r="G1063">
        <f t="shared" si="2108"/>
        <v>0.5</v>
      </c>
      <c r="H1063">
        <f t="shared" si="2115"/>
        <v>-0.40957602214449579</v>
      </c>
      <c r="I1063">
        <f t="shared" si="2116"/>
        <v>-0.28678821817552297</v>
      </c>
      <c r="J1063">
        <f t="shared" si="2109"/>
        <v>0.49999999999999989</v>
      </c>
      <c r="K1063">
        <f t="shared" si="2117"/>
        <v>0.40957602214449584</v>
      </c>
      <c r="L1063">
        <f t="shared" si="2118"/>
        <v>0.28678821817552302</v>
      </c>
      <c r="N1063">
        <v>35</v>
      </c>
      <c r="O1063">
        <f t="shared" si="2104"/>
        <v>8.0154642050533056</v>
      </c>
      <c r="P1063">
        <f t="shared" si="2105"/>
        <v>81.984535794946694</v>
      </c>
      <c r="R1063">
        <f t="shared" si="2119"/>
        <v>-4.8191699371679704</v>
      </c>
      <c r="T1063">
        <f t="shared" si="2110"/>
        <v>-7.9930729450266114</v>
      </c>
      <c r="V1063">
        <f t="shared" si="2120"/>
        <v>0</v>
      </c>
    </row>
    <row r="1064" spans="1:22">
      <c r="A1064">
        <f t="shared" si="2106"/>
        <v>0.5</v>
      </c>
      <c r="B1064">
        <f t="shared" si="2111"/>
        <v>0.40907485871251165</v>
      </c>
      <c r="C1064">
        <f t="shared" si="2112"/>
        <v>0.28750262602163923</v>
      </c>
      <c r="D1064">
        <f t="shared" si="2107"/>
        <v>-0.49999999999999989</v>
      </c>
      <c r="E1064">
        <f t="shared" si="2113"/>
        <v>0.4090748587125117</v>
      </c>
      <c r="F1064">
        <f t="shared" si="2114"/>
        <v>0.28750262602163928</v>
      </c>
      <c r="G1064">
        <f t="shared" si="2108"/>
        <v>0.5</v>
      </c>
      <c r="H1064">
        <f t="shared" si="2115"/>
        <v>-0.40907485871251165</v>
      </c>
      <c r="I1064">
        <f t="shared" si="2116"/>
        <v>-0.28750262602163923</v>
      </c>
      <c r="J1064">
        <f t="shared" si="2109"/>
        <v>0.49999999999999989</v>
      </c>
      <c r="K1064">
        <f t="shared" si="2117"/>
        <v>0.4090748587125117</v>
      </c>
      <c r="L1064">
        <f t="shared" si="2118"/>
        <v>0.28750262602163928</v>
      </c>
      <c r="N1064">
        <v>35.1</v>
      </c>
      <c r="O1064">
        <f t="shared" si="2104"/>
        <v>7.9631772829301601</v>
      </c>
      <c r="P1064">
        <f t="shared" si="2105"/>
        <v>82.036822717069853</v>
      </c>
      <c r="R1064">
        <f t="shared" si="2119"/>
        <v>-4.6934919930309604</v>
      </c>
      <c r="T1064">
        <f t="shared" si="2110"/>
        <v>-7.9407860229034526</v>
      </c>
      <c r="V1064">
        <f t="shared" si="2120"/>
        <v>0</v>
      </c>
    </row>
    <row r="1065" spans="1:22">
      <c r="A1065">
        <f t="shared" si="2106"/>
        <v>0.5</v>
      </c>
      <c r="B1065">
        <f t="shared" si="2111"/>
        <v>0.40857244916756419</v>
      </c>
      <c r="C1065">
        <f t="shared" si="2112"/>
        <v>0.28821615808489659</v>
      </c>
      <c r="D1065">
        <f t="shared" si="2107"/>
        <v>-0.49999999999999989</v>
      </c>
      <c r="E1065">
        <f t="shared" si="2113"/>
        <v>0.40857244916756424</v>
      </c>
      <c r="F1065">
        <f t="shared" si="2114"/>
        <v>0.28821615808489665</v>
      </c>
      <c r="G1065">
        <f t="shared" si="2108"/>
        <v>0.5</v>
      </c>
      <c r="H1065">
        <f t="shared" si="2115"/>
        <v>-0.40857244916756419</v>
      </c>
      <c r="I1065">
        <f t="shared" si="2116"/>
        <v>-0.28821615808489659</v>
      </c>
      <c r="J1065">
        <f t="shared" si="2109"/>
        <v>0.49999999999999989</v>
      </c>
      <c r="K1065">
        <f t="shared" si="2117"/>
        <v>0.40857244916756424</v>
      </c>
      <c r="L1065">
        <f t="shared" si="2118"/>
        <v>0.28821615808489665</v>
      </c>
      <c r="N1065">
        <v>35.200000000000003</v>
      </c>
      <c r="O1065">
        <f t="shared" si="2104"/>
        <v>7.9107971742071035</v>
      </c>
      <c r="P1065">
        <f t="shared" si="2105"/>
        <v>82.089202825792896</v>
      </c>
      <c r="R1065">
        <f t="shared" si="2119"/>
        <v>-4.5676006590105089</v>
      </c>
      <c r="T1065">
        <f t="shared" si="2110"/>
        <v>-7.8884059141804102</v>
      </c>
      <c r="V1065">
        <f t="shared" si="2120"/>
        <v>0</v>
      </c>
    </row>
    <row r="1066" spans="1:22">
      <c r="A1066">
        <f t="shared" si="2106"/>
        <v>0.5</v>
      </c>
      <c r="B1066">
        <f t="shared" si="2111"/>
        <v>0.40806879504008009</v>
      </c>
      <c r="C1066">
        <f t="shared" si="2112"/>
        <v>0.28892881219175259</v>
      </c>
      <c r="D1066">
        <f t="shared" si="2107"/>
        <v>-0.49999999999999989</v>
      </c>
      <c r="E1066">
        <f t="shared" si="2113"/>
        <v>0.40806879504008015</v>
      </c>
      <c r="F1066">
        <f t="shared" si="2114"/>
        <v>0.28892881219175265</v>
      </c>
      <c r="G1066">
        <f t="shared" si="2108"/>
        <v>0.5</v>
      </c>
      <c r="H1066">
        <f t="shared" si="2115"/>
        <v>-0.40806879504008009</v>
      </c>
      <c r="I1066">
        <f t="shared" si="2116"/>
        <v>-0.28892881219175259</v>
      </c>
      <c r="J1066">
        <f t="shared" si="2109"/>
        <v>0.49999999999999989</v>
      </c>
      <c r="K1066">
        <f t="shared" si="2117"/>
        <v>0.40806879504008015</v>
      </c>
      <c r="L1066">
        <f t="shared" si="2118"/>
        <v>0.28892881219175265</v>
      </c>
      <c r="N1066">
        <v>35.299999999999997</v>
      </c>
      <c r="O1066">
        <f t="shared" si="2104"/>
        <v>7.8583235103307985</v>
      </c>
      <c r="P1066">
        <f t="shared" si="2105"/>
        <v>82.14167648966918</v>
      </c>
      <c r="R1066">
        <f t="shared" si="2119"/>
        <v>-4.4414959382349934</v>
      </c>
      <c r="T1066">
        <f t="shared" si="2110"/>
        <v>-7.8359322503041255</v>
      </c>
      <c r="V1066">
        <f t="shared" si="2120"/>
        <v>0</v>
      </c>
    </row>
    <row r="1067" spans="1:22">
      <c r="A1067">
        <f t="shared" si="2106"/>
        <v>0.5</v>
      </c>
      <c r="B1067">
        <f t="shared" si="2111"/>
        <v>0.40756389786427705</v>
      </c>
      <c r="C1067">
        <f t="shared" si="2112"/>
        <v>0.28964058617133936</v>
      </c>
      <c r="D1067">
        <f t="shared" si="2107"/>
        <v>-0.49999999999999989</v>
      </c>
      <c r="E1067">
        <f t="shared" si="2113"/>
        <v>0.4075638978642771</v>
      </c>
      <c r="F1067">
        <f t="shared" si="2114"/>
        <v>0.28964058617133942</v>
      </c>
      <c r="G1067">
        <f t="shared" si="2108"/>
        <v>0.5</v>
      </c>
      <c r="H1067">
        <f t="shared" si="2115"/>
        <v>-0.40756389786427705</v>
      </c>
      <c r="I1067">
        <f t="shared" si="2116"/>
        <v>-0.28964058617133936</v>
      </c>
      <c r="J1067">
        <f t="shared" si="2109"/>
        <v>0.49999999999999989</v>
      </c>
      <c r="K1067">
        <f t="shared" si="2117"/>
        <v>0.4075638978642771</v>
      </c>
      <c r="L1067">
        <f t="shared" si="2118"/>
        <v>0.28964058617133942</v>
      </c>
      <c r="N1067">
        <v>35.4</v>
      </c>
      <c r="O1067">
        <f t="shared" si="2104"/>
        <v>7.8057559227836553</v>
      </c>
      <c r="P1067">
        <f t="shared" si="2105"/>
        <v>82.194244077216354</v>
      </c>
      <c r="R1067">
        <f t="shared" si="2119"/>
        <v>-4.3151778433825569</v>
      </c>
      <c r="T1067">
        <f t="shared" si="2110"/>
        <v>-7.7833646627569522</v>
      </c>
      <c r="V1067">
        <f t="shared" si="2120"/>
        <v>0</v>
      </c>
    </row>
    <row r="1068" spans="1:22">
      <c r="A1068">
        <f t="shared" si="2106"/>
        <v>0.5</v>
      </c>
      <c r="B1068">
        <f t="shared" si="2111"/>
        <v>0.40705775917815956</v>
      </c>
      <c r="C1068">
        <f t="shared" si="2112"/>
        <v>0.29035147785546983</v>
      </c>
      <c r="D1068">
        <f t="shared" si="2107"/>
        <v>-0.49999999999999989</v>
      </c>
      <c r="E1068">
        <f t="shared" si="2113"/>
        <v>0.40705775917815962</v>
      </c>
      <c r="F1068">
        <f t="shared" si="2114"/>
        <v>0.29035147785546989</v>
      </c>
      <c r="G1068">
        <f t="shared" si="2108"/>
        <v>0.5</v>
      </c>
      <c r="H1068">
        <f t="shared" si="2115"/>
        <v>-0.40705775917815956</v>
      </c>
      <c r="I1068">
        <f t="shared" si="2116"/>
        <v>-0.29035147785546983</v>
      </c>
      <c r="J1068">
        <f t="shared" si="2109"/>
        <v>0.49999999999999989</v>
      </c>
      <c r="K1068">
        <f t="shared" si="2117"/>
        <v>0.40705775917815962</v>
      </c>
      <c r="L1068">
        <f t="shared" si="2118"/>
        <v>0.29035147785546989</v>
      </c>
      <c r="N1068">
        <v>35.5</v>
      </c>
      <c r="O1068">
        <f t="shared" si="2104"/>
        <v>7.7530940431078728</v>
      </c>
      <c r="P1068">
        <f t="shared" si="2105"/>
        <v>82.246905956892121</v>
      </c>
      <c r="R1068">
        <f t="shared" si="2119"/>
        <v>-4.1886463967555585</v>
      </c>
      <c r="T1068">
        <f t="shared" si="2110"/>
        <v>-7.7307027830811847</v>
      </c>
      <c r="V1068">
        <f t="shared" si="2120"/>
        <v>0</v>
      </c>
    </row>
    <row r="1069" spans="1:22">
      <c r="A1069">
        <f t="shared" si="2106"/>
        <v>0.5</v>
      </c>
      <c r="B1069">
        <f t="shared" si="2111"/>
        <v>0.40655038052351378</v>
      </c>
      <c r="C1069">
        <f t="shared" si="2112"/>
        <v>0.29106148507864466</v>
      </c>
      <c r="D1069">
        <f t="shared" si="2107"/>
        <v>-0.49999999999999989</v>
      </c>
      <c r="E1069">
        <f t="shared" si="2113"/>
        <v>0.40655038052351383</v>
      </c>
      <c r="F1069">
        <f t="shared" si="2114"/>
        <v>0.29106148507864471</v>
      </c>
      <c r="G1069">
        <f t="shared" si="2108"/>
        <v>0.5</v>
      </c>
      <c r="H1069">
        <f t="shared" si="2115"/>
        <v>-0.40655038052351378</v>
      </c>
      <c r="I1069">
        <f t="shared" si="2116"/>
        <v>-0.29106148507864466</v>
      </c>
      <c r="J1069">
        <f t="shared" si="2109"/>
        <v>0.49999999999999989</v>
      </c>
      <c r="K1069">
        <f t="shared" si="2117"/>
        <v>0.40655038052351383</v>
      </c>
      <c r="L1069">
        <f t="shared" si="2118"/>
        <v>0.29106148507864471</v>
      </c>
      <c r="N1069">
        <v>35.6</v>
      </c>
      <c r="O1069">
        <f t="shared" si="2104"/>
        <v>7.7003375029298029</v>
      </c>
      <c r="P1069">
        <f t="shared" si="2105"/>
        <v>82.299662497070202</v>
      </c>
      <c r="R1069">
        <f t="shared" si="2119"/>
        <v>-4.0619016303539297</v>
      </c>
      <c r="T1069">
        <f t="shared" si="2110"/>
        <v>-7.6779462429031042</v>
      </c>
      <c r="V1069">
        <f t="shared" si="2120"/>
        <v>0</v>
      </c>
    </row>
    <row r="1070" spans="1:22">
      <c r="A1070">
        <f t="shared" si="2106"/>
        <v>0.5</v>
      </c>
      <c r="B1070">
        <f t="shared" si="2111"/>
        <v>0.40604176344590304</v>
      </c>
      <c r="C1070">
        <f t="shared" si="2112"/>
        <v>0.29177060567805874</v>
      </c>
      <c r="D1070">
        <f t="shared" si="2107"/>
        <v>-0.49999999999999989</v>
      </c>
      <c r="E1070">
        <f t="shared" si="2113"/>
        <v>0.40604176344590309</v>
      </c>
      <c r="F1070">
        <f t="shared" si="2114"/>
        <v>0.29177060567805879</v>
      </c>
      <c r="G1070">
        <f t="shared" si="2108"/>
        <v>0.5</v>
      </c>
      <c r="H1070">
        <f t="shared" si="2115"/>
        <v>-0.40604176344590304</v>
      </c>
      <c r="I1070">
        <f t="shared" si="2116"/>
        <v>-0.29177060567805874</v>
      </c>
      <c r="J1070">
        <f t="shared" si="2109"/>
        <v>0.49999999999999989</v>
      </c>
      <c r="K1070">
        <f t="shared" si="2117"/>
        <v>0.40604176344590309</v>
      </c>
      <c r="L1070">
        <f t="shared" si="2118"/>
        <v>0.29177060567805879</v>
      </c>
      <c r="N1070">
        <v>35.700000000000003</v>
      </c>
      <c r="O1070">
        <f t="shared" si="2104"/>
        <v>7.6474859339846137</v>
      </c>
      <c r="P1070">
        <f t="shared" si="2105"/>
        <v>82.352514066015388</v>
      </c>
      <c r="R1070">
        <f t="shared" si="2119"/>
        <v>-3.9349435859481474</v>
      </c>
      <c r="T1070">
        <f t="shared" si="2110"/>
        <v>-7.6250946739579177</v>
      </c>
      <c r="V1070">
        <f t="shared" si="2120"/>
        <v>0</v>
      </c>
    </row>
    <row r="1071" spans="1:22">
      <c r="A1071">
        <f t="shared" si="2106"/>
        <v>0.5</v>
      </c>
      <c r="B1071">
        <f t="shared" si="2111"/>
        <v>0.40553190949466328</v>
      </c>
      <c r="C1071">
        <f t="shared" si="2112"/>
        <v>0.29247883749360765</v>
      </c>
      <c r="D1071">
        <f t="shared" si="2107"/>
        <v>-0.49999999999999989</v>
      </c>
      <c r="E1071">
        <f t="shared" si="2113"/>
        <v>0.40553190949466333</v>
      </c>
      <c r="F1071">
        <f t="shared" si="2114"/>
        <v>0.2924788374936077</v>
      </c>
      <c r="G1071">
        <f t="shared" si="2108"/>
        <v>0.5</v>
      </c>
      <c r="H1071">
        <f t="shared" si="2115"/>
        <v>-0.40553190949466328</v>
      </c>
      <c r="I1071">
        <f t="shared" si="2116"/>
        <v>-0.29247883749360765</v>
      </c>
      <c r="J1071">
        <f t="shared" si="2109"/>
        <v>0.49999999999999989</v>
      </c>
      <c r="K1071">
        <f t="shared" si="2117"/>
        <v>0.40553190949466333</v>
      </c>
      <c r="L1071">
        <f t="shared" si="2118"/>
        <v>0.2924788374936077</v>
      </c>
      <c r="N1071">
        <v>35.799999999999997</v>
      </c>
      <c r="O1071">
        <f t="shared" si="2104"/>
        <v>7.5945389681412943</v>
      </c>
      <c r="P1071">
        <f t="shared" si="2105"/>
        <v>82.405461031858707</v>
      </c>
      <c r="R1071">
        <f t="shared" si="2119"/>
        <v>-3.8077723151513538</v>
      </c>
      <c r="T1071">
        <f t="shared" si="2110"/>
        <v>-7.5721477081145991</v>
      </c>
      <c r="V1071">
        <f t="shared" si="2120"/>
        <v>0</v>
      </c>
    </row>
    <row r="1072" spans="1:22">
      <c r="A1072">
        <f t="shared" si="2106"/>
        <v>0.5</v>
      </c>
      <c r="B1072">
        <f t="shared" si="2111"/>
        <v>0.40502082022289798</v>
      </c>
      <c r="C1072">
        <f t="shared" si="2112"/>
        <v>0.29318617836789457</v>
      </c>
      <c r="D1072">
        <f t="shared" si="2107"/>
        <v>-0.49999999999999989</v>
      </c>
      <c r="E1072">
        <f t="shared" si="2113"/>
        <v>0.40502082022289809</v>
      </c>
      <c r="F1072">
        <f t="shared" si="2114"/>
        <v>0.29318617836789462</v>
      </c>
      <c r="G1072">
        <f t="shared" si="2108"/>
        <v>0.5</v>
      </c>
      <c r="H1072">
        <f t="shared" si="2115"/>
        <v>-0.40502082022289798</v>
      </c>
      <c r="I1072">
        <f t="shared" si="2116"/>
        <v>-0.29318617836789457</v>
      </c>
      <c r="J1072">
        <f t="shared" si="2109"/>
        <v>0.49999999999999989</v>
      </c>
      <c r="K1072">
        <f t="shared" si="2117"/>
        <v>0.40502082022289809</v>
      </c>
      <c r="L1072">
        <f t="shared" si="2118"/>
        <v>0.29318617836789462</v>
      </c>
      <c r="N1072">
        <v>35.9</v>
      </c>
      <c r="O1072">
        <f t="shared" si="2104"/>
        <v>7.5414962374279373</v>
      </c>
      <c r="P1072">
        <f t="shared" si="2105"/>
        <v>82.458503762572079</v>
      </c>
      <c r="R1072">
        <f t="shared" si="2119"/>
        <v>-3.680387879491235</v>
      </c>
      <c r="T1072">
        <f t="shared" si="2110"/>
        <v>-7.5191049774012271</v>
      </c>
      <c r="V1072">
        <f t="shared" si="2120"/>
        <v>0</v>
      </c>
    </row>
    <row r="1073" spans="1:22">
      <c r="A1073">
        <f t="shared" si="2106"/>
        <v>0.5</v>
      </c>
      <c r="B1073">
        <f t="shared" si="2111"/>
        <v>0.40450849718747367</v>
      </c>
      <c r="C1073">
        <f t="shared" si="2112"/>
        <v>0.29389262614623651</v>
      </c>
      <c r="D1073">
        <f t="shared" si="2107"/>
        <v>-0.49999999999999989</v>
      </c>
      <c r="E1073">
        <f t="shared" si="2113"/>
        <v>0.40450849718747373</v>
      </c>
      <c r="F1073">
        <f t="shared" si="2114"/>
        <v>0.29389262614623657</v>
      </c>
      <c r="G1073">
        <f t="shared" si="2108"/>
        <v>0.5</v>
      </c>
      <c r="H1073">
        <f t="shared" si="2115"/>
        <v>-0.40450849718747367</v>
      </c>
      <c r="I1073">
        <f t="shared" si="2116"/>
        <v>-0.29389262614623651</v>
      </c>
      <c r="J1073">
        <f t="shared" si="2109"/>
        <v>0.49999999999999989</v>
      </c>
      <c r="K1073">
        <f t="shared" si="2117"/>
        <v>0.40450849718747373</v>
      </c>
      <c r="L1073">
        <f t="shared" si="2118"/>
        <v>0.29389262614623657</v>
      </c>
      <c r="N1073">
        <v>36</v>
      </c>
      <c r="O1073">
        <f t="shared" si="2104"/>
        <v>7.4883573740575455</v>
      </c>
      <c r="P1073">
        <f t="shared" si="2105"/>
        <v>82.511642625942457</v>
      </c>
      <c r="R1073">
        <f t="shared" si="2119"/>
        <v>-3.5527903504809615</v>
      </c>
      <c r="T1073">
        <f t="shared" si="2110"/>
        <v>-7.4659661140308486</v>
      </c>
      <c r="V1073">
        <f t="shared" si="2120"/>
        <v>0</v>
      </c>
    </row>
    <row r="1074" spans="1:22">
      <c r="A1074">
        <f t="shared" si="2106"/>
        <v>0.5</v>
      </c>
      <c r="B1074">
        <f t="shared" si="2111"/>
        <v>0.4039949419490152</v>
      </c>
      <c r="C1074">
        <f t="shared" si="2112"/>
        <v>0.29459817867667099</v>
      </c>
      <c r="D1074">
        <f t="shared" si="2107"/>
        <v>-0.49999999999999989</v>
      </c>
      <c r="E1074">
        <f t="shared" si="2113"/>
        <v>0.40399494194901531</v>
      </c>
      <c r="F1074">
        <f t="shared" si="2114"/>
        <v>0.29459817867667104</v>
      </c>
      <c r="G1074">
        <f t="shared" si="2108"/>
        <v>0.5</v>
      </c>
      <c r="H1074">
        <f t="shared" si="2115"/>
        <v>-0.4039949419490152</v>
      </c>
      <c r="I1074">
        <f t="shared" si="2116"/>
        <v>-0.29459817867667099</v>
      </c>
      <c r="J1074">
        <f t="shared" si="2109"/>
        <v>0.49999999999999989</v>
      </c>
      <c r="K1074">
        <f t="shared" si="2117"/>
        <v>0.40399494194901531</v>
      </c>
      <c r="L1074">
        <f t="shared" si="2118"/>
        <v>0.29459817867667104</v>
      </c>
      <c r="N1074">
        <v>36.1</v>
      </c>
      <c r="O1074">
        <f t="shared" si="2104"/>
        <v>7.4351220104538793</v>
      </c>
      <c r="P1074">
        <f t="shared" si="2105"/>
        <v>82.564877989546105</v>
      </c>
      <c r="R1074">
        <f t="shared" si="2119"/>
        <v>-3.4249798096894466</v>
      </c>
      <c r="T1074">
        <f t="shared" si="2110"/>
        <v>-7.4127307504272011</v>
      </c>
      <c r="V1074">
        <f t="shared" si="2120"/>
        <v>0</v>
      </c>
    </row>
    <row r="1075" spans="1:22">
      <c r="A1075">
        <f t="shared" si="2106"/>
        <v>0.5</v>
      </c>
      <c r="B1075">
        <f t="shared" si="2111"/>
        <v>0.40348015607190091</v>
      </c>
      <c r="C1075">
        <f t="shared" si="2112"/>
        <v>0.29530283380996264</v>
      </c>
      <c r="D1075">
        <f t="shared" si="2107"/>
        <v>-0.49999999999999989</v>
      </c>
      <c r="E1075">
        <f t="shared" si="2113"/>
        <v>0.40348015607190096</v>
      </c>
      <c r="F1075">
        <f t="shared" si="2114"/>
        <v>0.29530283380996269</v>
      </c>
      <c r="G1075">
        <f t="shared" si="2108"/>
        <v>0.5</v>
      </c>
      <c r="H1075">
        <f t="shared" si="2115"/>
        <v>-0.40348015607190091</v>
      </c>
      <c r="I1075">
        <f t="shared" si="2116"/>
        <v>-0.29530283380996264</v>
      </c>
      <c r="J1075">
        <f t="shared" si="2109"/>
        <v>0.49999999999999989</v>
      </c>
      <c r="K1075">
        <f t="shared" si="2117"/>
        <v>0.40348015607190096</v>
      </c>
      <c r="L1075">
        <f t="shared" si="2118"/>
        <v>0.29530283380996269</v>
      </c>
      <c r="N1075">
        <v>36.200000000000003</v>
      </c>
      <c r="O1075">
        <f t="shared" si="2104"/>
        <v>7.3817897792778924</v>
      </c>
      <c r="P1075">
        <f t="shared" si="2105"/>
        <v>82.618210220722105</v>
      </c>
      <c r="R1075">
        <f t="shared" si="2119"/>
        <v>-3.2969563488112072</v>
      </c>
      <c r="T1075">
        <f t="shared" si="2110"/>
        <v>-7.3593985192512008</v>
      </c>
      <c r="V1075">
        <f t="shared" si="2120"/>
        <v>0</v>
      </c>
    </row>
    <row r="1076" spans="1:22">
      <c r="A1076">
        <f t="shared" si="2106"/>
        <v>0.5</v>
      </c>
      <c r="B1076">
        <f t="shared" si="2111"/>
        <v>0.40296414112425782</v>
      </c>
      <c r="C1076">
        <f t="shared" si="2112"/>
        <v>0.29600658939960972</v>
      </c>
      <c r="D1076">
        <f t="shared" si="2107"/>
        <v>-0.49999999999999989</v>
      </c>
      <c r="E1076">
        <f t="shared" si="2113"/>
        <v>0.40296414112425788</v>
      </c>
      <c r="F1076">
        <f t="shared" si="2114"/>
        <v>0.29600658939960978</v>
      </c>
      <c r="G1076">
        <f t="shared" si="2108"/>
        <v>0.5</v>
      </c>
      <c r="H1076">
        <f t="shared" si="2115"/>
        <v>-0.40296414112425782</v>
      </c>
      <c r="I1076">
        <f t="shared" si="2116"/>
        <v>-0.29600658939960972</v>
      </c>
      <c r="J1076">
        <f t="shared" si="2109"/>
        <v>0.49999999999999989</v>
      </c>
      <c r="K1076">
        <f t="shared" si="2117"/>
        <v>0.40296414112425788</v>
      </c>
      <c r="L1076">
        <f t="shared" si="2118"/>
        <v>0.29600658939960978</v>
      </c>
      <c r="N1076">
        <v>36.299999999999997</v>
      </c>
      <c r="O1076">
        <f t="shared" si="2104"/>
        <v>7.3283603134543753</v>
      </c>
      <c r="P1076">
        <f t="shared" si="2105"/>
        <v>82.671639686545646</v>
      </c>
      <c r="R1076">
        <f t="shared" si="2119"/>
        <v>-3.1687200697350448</v>
      </c>
      <c r="T1076">
        <f t="shared" si="2110"/>
        <v>-7.3059690534276598</v>
      </c>
      <c r="V1076">
        <f t="shared" si="2120"/>
        <v>0</v>
      </c>
    </row>
    <row r="1077" spans="1:22">
      <c r="A1077">
        <f t="shared" si="2106"/>
        <v>0.5</v>
      </c>
      <c r="B1077">
        <f t="shared" si="2111"/>
        <v>0.40244689867795702</v>
      </c>
      <c r="C1077">
        <f t="shared" si="2112"/>
        <v>0.29670944330185067</v>
      </c>
      <c r="D1077">
        <f t="shared" si="2107"/>
        <v>-0.49999999999999989</v>
      </c>
      <c r="E1077">
        <f t="shared" si="2113"/>
        <v>0.40244689867795708</v>
      </c>
      <c r="F1077">
        <f t="shared" si="2114"/>
        <v>0.29670944330185073</v>
      </c>
      <c r="G1077">
        <f t="shared" si="2108"/>
        <v>0.5</v>
      </c>
      <c r="H1077">
        <f t="shared" si="2115"/>
        <v>-0.40244689867795702</v>
      </c>
      <c r="I1077">
        <f t="shared" si="2116"/>
        <v>-0.29670944330185067</v>
      </c>
      <c r="J1077">
        <f t="shared" si="2109"/>
        <v>0.49999999999999989</v>
      </c>
      <c r="K1077">
        <f t="shared" si="2117"/>
        <v>0.40244689867795708</v>
      </c>
      <c r="L1077">
        <f t="shared" si="2118"/>
        <v>0.29670944330185073</v>
      </c>
      <c r="N1077">
        <v>36.4</v>
      </c>
      <c r="O1077">
        <f t="shared" si="2104"/>
        <v>7.274833246198952</v>
      </c>
      <c r="P1077">
        <f t="shared" si="2105"/>
        <v>82.725166753801048</v>
      </c>
      <c r="R1077">
        <f t="shared" si="2119"/>
        <v>-3.0402710846127832</v>
      </c>
      <c r="T1077">
        <f t="shared" si="2110"/>
        <v>-7.2524419861722578</v>
      </c>
      <c r="V1077">
        <f t="shared" si="2120"/>
        <v>0</v>
      </c>
    </row>
    <row r="1078" spans="1:22">
      <c r="A1078">
        <f t="shared" si="2106"/>
        <v>0.5</v>
      </c>
      <c r="B1078">
        <f t="shared" si="2111"/>
        <v>0.40192843030860859</v>
      </c>
      <c r="C1078">
        <f t="shared" si="2112"/>
        <v>0.29741139337567057</v>
      </c>
      <c r="D1078">
        <f t="shared" si="2107"/>
        <v>-0.49999999999999989</v>
      </c>
      <c r="E1078">
        <f t="shared" si="2113"/>
        <v>0.40192843030860864</v>
      </c>
      <c r="F1078">
        <f t="shared" si="2114"/>
        <v>0.29741139337567063</v>
      </c>
      <c r="G1078">
        <f t="shared" si="2108"/>
        <v>0.5</v>
      </c>
      <c r="H1078">
        <f t="shared" si="2115"/>
        <v>-0.40192843030860859</v>
      </c>
      <c r="I1078">
        <f t="shared" si="2116"/>
        <v>-0.29741139337567057</v>
      </c>
      <c r="J1078">
        <f t="shared" si="2109"/>
        <v>0.49999999999999989</v>
      </c>
      <c r="K1078">
        <f t="shared" si="2117"/>
        <v>0.40192843030860864</v>
      </c>
      <c r="L1078">
        <f t="shared" si="2118"/>
        <v>0.29741139337567063</v>
      </c>
      <c r="N1078">
        <v>36.5</v>
      </c>
      <c r="O1078">
        <f t="shared" si="2104"/>
        <v>7.2212082110455356</v>
      </c>
      <c r="P1078">
        <f t="shared" si="2105"/>
        <v>82.778791788954464</v>
      </c>
      <c r="R1078">
        <f t="shared" si="2119"/>
        <v>-2.9116095159258322</v>
      </c>
      <c r="T1078">
        <f t="shared" si="2110"/>
        <v>-7.1988169510188413</v>
      </c>
      <c r="V1078">
        <f t="shared" si="2120"/>
        <v>0</v>
      </c>
    </row>
    <row r="1079" spans="1:22">
      <c r="A1079">
        <f t="shared" si="2106"/>
        <v>0.5</v>
      </c>
      <c r="B1079">
        <f t="shared" si="2111"/>
        <v>0.40140873759555723</v>
      </c>
      <c r="C1079">
        <f t="shared" si="2112"/>
        <v>0.29811243748280786</v>
      </c>
      <c r="D1079">
        <f t="shared" si="2107"/>
        <v>-0.49999999999999989</v>
      </c>
      <c r="E1079">
        <f t="shared" si="2113"/>
        <v>0.40140873759555729</v>
      </c>
      <c r="F1079">
        <f t="shared" si="2114"/>
        <v>0.29811243748280791</v>
      </c>
      <c r="G1079">
        <f t="shared" si="2108"/>
        <v>0.5</v>
      </c>
      <c r="H1079">
        <f t="shared" si="2115"/>
        <v>-0.40140873759555723</v>
      </c>
      <c r="I1079">
        <f t="shared" si="2116"/>
        <v>-0.29811243748280786</v>
      </c>
      <c r="J1079">
        <f t="shared" si="2109"/>
        <v>0.49999999999999989</v>
      </c>
      <c r="K1079">
        <f t="shared" si="2117"/>
        <v>0.40140873759555729</v>
      </c>
      <c r="L1079">
        <f t="shared" si="2118"/>
        <v>0.29811243748280791</v>
      </c>
      <c r="N1079">
        <v>36.6</v>
      </c>
      <c r="O1079">
        <f t="shared" si="2104"/>
        <v>7.1674848418739696</v>
      </c>
      <c r="P1079">
        <f t="shared" si="2105"/>
        <v>82.832515158126029</v>
      </c>
      <c r="R1079">
        <f t="shared" si="2119"/>
        <v>-2.7827354965528883</v>
      </c>
      <c r="T1079">
        <f t="shared" si="2110"/>
        <v>-7.1450935818472772</v>
      </c>
      <c r="V1079">
        <f t="shared" si="2120"/>
        <v>0</v>
      </c>
    </row>
    <row r="1080" spans="1:22">
      <c r="A1080">
        <f t="shared" si="2106"/>
        <v>0.5</v>
      </c>
      <c r="B1080">
        <f t="shared" si="2111"/>
        <v>0.40088782212187696</v>
      </c>
      <c r="C1080">
        <f t="shared" si="2112"/>
        <v>0.29881257348776052</v>
      </c>
      <c r="D1080">
        <f t="shared" si="2107"/>
        <v>-0.49999999999999989</v>
      </c>
      <c r="E1080">
        <f t="shared" si="2113"/>
        <v>0.40088782212187701</v>
      </c>
      <c r="F1080">
        <f t="shared" si="2114"/>
        <v>0.29881257348776058</v>
      </c>
      <c r="G1080">
        <f t="shared" si="2108"/>
        <v>0.5</v>
      </c>
      <c r="H1080">
        <f t="shared" si="2115"/>
        <v>-0.40088782212187696</v>
      </c>
      <c r="I1080">
        <f t="shared" si="2116"/>
        <v>-0.29881257348776052</v>
      </c>
      <c r="J1080">
        <f t="shared" si="2109"/>
        <v>0.49999999999999989</v>
      </c>
      <c r="K1080">
        <f t="shared" si="2117"/>
        <v>0.40088782212187701</v>
      </c>
      <c r="L1080">
        <f t="shared" si="2118"/>
        <v>0.29881257348776058</v>
      </c>
      <c r="N1080">
        <v>36.700000000000003</v>
      </c>
      <c r="O1080">
        <f t="shared" si="2104"/>
        <v>7.1136627729381106</v>
      </c>
      <c r="P1080">
        <f t="shared" si="2105"/>
        <v>82.886337227061873</v>
      </c>
      <c r="R1080">
        <f t="shared" si="2119"/>
        <v>-2.6536491698350773</v>
      </c>
      <c r="T1080">
        <f t="shared" si="2110"/>
        <v>-7.0912715129114332</v>
      </c>
      <c r="V1080">
        <f t="shared" si="2120"/>
        <v>0</v>
      </c>
    </row>
    <row r="1081" spans="1:22">
      <c r="A1081">
        <f t="shared" si="2106"/>
        <v>0.5</v>
      </c>
      <c r="B1081">
        <f t="shared" si="2111"/>
        <v>0.40036568547436663</v>
      </c>
      <c r="C1081">
        <f t="shared" si="2112"/>
        <v>0.29951179925779287</v>
      </c>
      <c r="D1081">
        <f t="shared" si="2107"/>
        <v>-0.49999999999999989</v>
      </c>
      <c r="E1081">
        <f t="shared" si="2113"/>
        <v>0.40036568547436668</v>
      </c>
      <c r="F1081">
        <f t="shared" si="2114"/>
        <v>0.29951179925779292</v>
      </c>
      <c r="G1081">
        <f t="shared" si="2108"/>
        <v>0.5</v>
      </c>
      <c r="H1081">
        <f t="shared" si="2115"/>
        <v>-0.40036568547436663</v>
      </c>
      <c r="I1081">
        <f t="shared" si="2116"/>
        <v>-0.29951179925779287</v>
      </c>
      <c r="J1081">
        <f t="shared" si="2109"/>
        <v>0.49999999999999989</v>
      </c>
      <c r="K1081">
        <f t="shared" si="2117"/>
        <v>0.40036568547436668</v>
      </c>
      <c r="L1081">
        <f t="shared" si="2118"/>
        <v>0.29951179925779292</v>
      </c>
      <c r="N1081">
        <v>36.799999999999997</v>
      </c>
      <c r="O1081">
        <f t="shared" si="2104"/>
        <v>7.0597416388943284</v>
      </c>
      <c r="P1081">
        <f t="shared" si="2105"/>
        <v>82.940258361105663</v>
      </c>
      <c r="R1081">
        <f t="shared" si="2119"/>
        <v>-2.5243506896413948</v>
      </c>
      <c r="T1081">
        <f t="shared" si="2110"/>
        <v>-7.037350378867643</v>
      </c>
      <c r="V1081">
        <f t="shared" si="2120"/>
        <v>0</v>
      </c>
    </row>
    <row r="1082" spans="1:22">
      <c r="A1082">
        <f t="shared" si="2106"/>
        <v>0.5</v>
      </c>
      <c r="B1082">
        <f t="shared" si="2111"/>
        <v>0.39984232924354524</v>
      </c>
      <c r="C1082">
        <f t="shared" si="2112"/>
        <v>0.30021011266294195</v>
      </c>
      <c r="D1082">
        <f t="shared" si="2107"/>
        <v>-0.49999999999999989</v>
      </c>
      <c r="E1082">
        <f t="shared" si="2113"/>
        <v>0.39984232924354529</v>
      </c>
      <c r="F1082">
        <f t="shared" si="2114"/>
        <v>0.30021011266294201</v>
      </c>
      <c r="G1082">
        <f t="shared" si="2108"/>
        <v>0.5</v>
      </c>
      <c r="H1082">
        <f t="shared" si="2115"/>
        <v>-0.39984232924354524</v>
      </c>
      <c r="I1082">
        <f t="shared" si="2116"/>
        <v>-0.30021011266294195</v>
      </c>
      <c r="J1082">
        <f t="shared" si="2109"/>
        <v>0.49999999999999989</v>
      </c>
      <c r="K1082">
        <f t="shared" si="2117"/>
        <v>0.39984232924354529</v>
      </c>
      <c r="L1082">
        <f t="shared" si="2118"/>
        <v>0.30021011266294201</v>
      </c>
      <c r="N1082">
        <v>36.9</v>
      </c>
      <c r="O1082">
        <f t="shared" si="2104"/>
        <v>7.0057210748301229</v>
      </c>
      <c r="P1082">
        <f t="shared" si="2105"/>
        <v>82.994278925169866</v>
      </c>
      <c r="R1082">
        <f t="shared" si="2119"/>
        <v>-2.3948402204330392</v>
      </c>
      <c r="T1082">
        <f t="shared" si="2110"/>
        <v>-6.9833298148034402</v>
      </c>
      <c r="V1082">
        <f t="shared" si="2120"/>
        <v>0</v>
      </c>
    </row>
    <row r="1083" spans="1:22">
      <c r="A1083">
        <f t="shared" si="2106"/>
        <v>0.5</v>
      </c>
      <c r="B1083">
        <f t="shared" si="2111"/>
        <v>0.3993177550236463</v>
      </c>
      <c r="C1083">
        <f t="shared" si="2112"/>
        <v>0.30090751157602408</v>
      </c>
      <c r="D1083">
        <f t="shared" si="2107"/>
        <v>-0.49999999999999989</v>
      </c>
      <c r="E1083">
        <f t="shared" si="2113"/>
        <v>0.39931775502364636</v>
      </c>
      <c r="F1083">
        <f t="shared" si="2114"/>
        <v>0.30090751157602413</v>
      </c>
      <c r="G1083">
        <f t="shared" si="2108"/>
        <v>0.5</v>
      </c>
      <c r="H1083">
        <f t="shared" si="2115"/>
        <v>-0.3993177550236463</v>
      </c>
      <c r="I1083">
        <f t="shared" si="2116"/>
        <v>-0.30090751157602408</v>
      </c>
      <c r="J1083">
        <f t="shared" si="2109"/>
        <v>0.49999999999999989</v>
      </c>
      <c r="K1083">
        <f t="shared" si="2117"/>
        <v>0.39931775502364636</v>
      </c>
      <c r="L1083">
        <f t="shared" si="2118"/>
        <v>0.30090751157602413</v>
      </c>
      <c r="N1083">
        <v>37</v>
      </c>
      <c r="O1083">
        <f t="shared" si="2104"/>
        <v>6.9516007162934423</v>
      </c>
      <c r="P1083">
        <f t="shared" si="2105"/>
        <v>83.048399283706544</v>
      </c>
      <c r="R1083">
        <f t="shared" si="2119"/>
        <v>-2.2651179373264512</v>
      </c>
      <c r="T1083">
        <f t="shared" si="2110"/>
        <v>-6.9292094562667614</v>
      </c>
      <c r="V1083">
        <f t="shared" si="2120"/>
        <v>0</v>
      </c>
    </row>
    <row r="1084" spans="1:22">
      <c r="A1084">
        <f t="shared" si="2106"/>
        <v>0.5</v>
      </c>
      <c r="B1084">
        <f t="shared" si="2111"/>
        <v>0.39879196441261416</v>
      </c>
      <c r="C1084">
        <f t="shared" si="2112"/>
        <v>0.3016039938726412</v>
      </c>
      <c r="D1084">
        <f t="shared" si="2107"/>
        <v>-0.49999999999999989</v>
      </c>
      <c r="E1084">
        <f t="shared" si="2113"/>
        <v>0.39879196441261427</v>
      </c>
      <c r="F1084">
        <f t="shared" si="2114"/>
        <v>0.30160399387264125</v>
      </c>
      <c r="G1084">
        <f t="shared" si="2108"/>
        <v>0.5</v>
      </c>
      <c r="H1084">
        <f t="shared" si="2115"/>
        <v>-0.39879196441261416</v>
      </c>
      <c r="I1084">
        <f t="shared" si="2116"/>
        <v>-0.3016039938726412</v>
      </c>
      <c r="J1084">
        <f t="shared" si="2109"/>
        <v>0.49999999999999989</v>
      </c>
      <c r="K1084">
        <f t="shared" si="2117"/>
        <v>0.39879196441261427</v>
      </c>
      <c r="L1084">
        <f t="shared" si="2118"/>
        <v>0.30160399387264125</v>
      </c>
      <c r="N1084">
        <v>37.1</v>
      </c>
      <c r="O1084">
        <f t="shared" si="2104"/>
        <v>6.8973801993220789</v>
      </c>
      <c r="P1084">
        <f t="shared" si="2105"/>
        <v>83.102619800677928</v>
      </c>
      <c r="R1084">
        <f t="shared" si="2119"/>
        <v>-2.1351840261561961</v>
      </c>
      <c r="T1084">
        <f t="shared" si="2110"/>
        <v>-6.8749889392953776</v>
      </c>
      <c r="V1084">
        <f t="shared" si="2120"/>
        <v>0</v>
      </c>
    </row>
    <row r="1085" spans="1:22">
      <c r="A1085">
        <f t="shared" si="2106"/>
        <v>0.5</v>
      </c>
      <c r="B1085">
        <f t="shared" si="2111"/>
        <v>0.39826495901209802</v>
      </c>
      <c r="C1085">
        <f t="shared" si="2112"/>
        <v>0.30229955743118736</v>
      </c>
      <c r="D1085">
        <f t="shared" si="2107"/>
        <v>-0.49999999999999989</v>
      </c>
      <c r="E1085">
        <f t="shared" si="2113"/>
        <v>0.39826495901209807</v>
      </c>
      <c r="F1085">
        <f t="shared" si="2114"/>
        <v>0.30229955743118742</v>
      </c>
      <c r="G1085">
        <f t="shared" si="2108"/>
        <v>0.5</v>
      </c>
      <c r="H1085">
        <f t="shared" si="2115"/>
        <v>-0.39826495901209802</v>
      </c>
      <c r="I1085">
        <f t="shared" si="2116"/>
        <v>-0.30229955743118736</v>
      </c>
      <c r="J1085">
        <f t="shared" si="2109"/>
        <v>0.49999999999999989</v>
      </c>
      <c r="K1085">
        <f t="shared" si="2117"/>
        <v>0.39826495901209807</v>
      </c>
      <c r="L1085">
        <f t="shared" si="2118"/>
        <v>0.30229955743118742</v>
      </c>
      <c r="N1085">
        <v>37.200000000000003</v>
      </c>
      <c r="O1085">
        <f t="shared" si="2104"/>
        <v>6.8430591604734907</v>
      </c>
      <c r="P1085">
        <f t="shared" si="2105"/>
        <v>83.156940839526527</v>
      </c>
      <c r="R1085">
        <f t="shared" si="2119"/>
        <v>-2.0050386835365401</v>
      </c>
      <c r="T1085">
        <f t="shared" si="2110"/>
        <v>-6.8206679004467787</v>
      </c>
      <c r="V1085">
        <f t="shared" si="2120"/>
        <v>0</v>
      </c>
    </row>
    <row r="1086" spans="1:22">
      <c r="A1086">
        <f t="shared" si="2106"/>
        <v>0.5</v>
      </c>
      <c r="B1086">
        <f t="shared" si="2111"/>
        <v>0.39773674042744783</v>
      </c>
      <c r="C1086">
        <f t="shared" si="2112"/>
        <v>0.30299420013285544</v>
      </c>
      <c r="D1086">
        <f t="shared" si="2107"/>
        <v>-0.49999999999999989</v>
      </c>
      <c r="E1086">
        <f t="shared" si="2113"/>
        <v>0.39773674042744789</v>
      </c>
      <c r="F1086">
        <f t="shared" si="2114"/>
        <v>0.3029942001328555</v>
      </c>
      <c r="G1086">
        <f t="shared" si="2108"/>
        <v>0.5</v>
      </c>
      <c r="H1086">
        <f t="shared" si="2115"/>
        <v>-0.39773674042744783</v>
      </c>
      <c r="I1086">
        <f t="shared" si="2116"/>
        <v>-0.30299420013285544</v>
      </c>
      <c r="J1086">
        <f t="shared" si="2109"/>
        <v>0.49999999999999989</v>
      </c>
      <c r="K1086">
        <f t="shared" si="2117"/>
        <v>0.39773674042744789</v>
      </c>
      <c r="L1086">
        <f t="shared" si="2118"/>
        <v>0.3029942001328555</v>
      </c>
      <c r="N1086">
        <v>37.299999999999997</v>
      </c>
      <c r="O1086">
        <f t="shared" si="2104"/>
        <v>6.7886372368552097</v>
      </c>
      <c r="P1086">
        <f t="shared" si="2105"/>
        <v>83.211362763144791</v>
      </c>
      <c r="R1086">
        <f t="shared" si="2119"/>
        <v>-1.8746821169220027</v>
      </c>
      <c r="T1086">
        <f t="shared" si="2110"/>
        <v>-6.7662459768285146</v>
      </c>
      <c r="V1086">
        <f t="shared" si="2120"/>
        <v>0</v>
      </c>
    </row>
    <row r="1087" spans="1:22">
      <c r="A1087">
        <f t="shared" si="2106"/>
        <v>0.5</v>
      </c>
      <c r="B1087">
        <f t="shared" si="2111"/>
        <v>0.39720731026770895</v>
      </c>
      <c r="C1087">
        <f t="shared" si="2112"/>
        <v>0.30368791986164329</v>
      </c>
      <c r="D1087">
        <f t="shared" si="2107"/>
        <v>-0.49999999999999989</v>
      </c>
      <c r="E1087">
        <f t="shared" si="2113"/>
        <v>0.39720731026770906</v>
      </c>
      <c r="F1087">
        <f t="shared" si="2114"/>
        <v>0.30368791986164334</v>
      </c>
      <c r="G1087">
        <f t="shared" si="2108"/>
        <v>0.5</v>
      </c>
      <c r="H1087">
        <f t="shared" si="2115"/>
        <v>-0.39720731026770895</v>
      </c>
      <c r="I1087">
        <f t="shared" si="2116"/>
        <v>-0.30368791986164329</v>
      </c>
      <c r="J1087">
        <f t="shared" si="2109"/>
        <v>0.49999999999999989</v>
      </c>
      <c r="K1087">
        <f t="shared" si="2117"/>
        <v>0.39720731026770906</v>
      </c>
      <c r="L1087">
        <f t="shared" si="2118"/>
        <v>0.30368791986164334</v>
      </c>
      <c r="N1087">
        <v>37.4</v>
      </c>
      <c r="O1087">
        <f t="shared" si="2104"/>
        <v>6.7341140661551586</v>
      </c>
      <c r="P1087">
        <f t="shared" si="2105"/>
        <v>83.265885933844842</v>
      </c>
      <c r="R1087">
        <f t="shared" si="2119"/>
        <v>-1.7441145446671271</v>
      </c>
      <c r="T1087">
        <f t="shared" si="2110"/>
        <v>-6.7117228061284635</v>
      </c>
      <c r="V1087">
        <f t="shared" si="2120"/>
        <v>0</v>
      </c>
    </row>
    <row r="1088" spans="1:22">
      <c r="A1088">
        <f t="shared" si="2106"/>
        <v>0.5</v>
      </c>
      <c r="B1088">
        <f t="shared" si="2111"/>
        <v>0.39667667014561747</v>
      </c>
      <c r="C1088">
        <f t="shared" si="2112"/>
        <v>0.30438071450436027</v>
      </c>
      <c r="D1088">
        <f t="shared" si="2107"/>
        <v>-0.49999999999999989</v>
      </c>
      <c r="E1088">
        <f t="shared" si="2113"/>
        <v>0.39667667014561753</v>
      </c>
      <c r="F1088">
        <f t="shared" si="2114"/>
        <v>0.30438071450436033</v>
      </c>
      <c r="G1088">
        <f t="shared" si="2108"/>
        <v>0.5</v>
      </c>
      <c r="H1088">
        <f t="shared" si="2115"/>
        <v>-0.39667667014561747</v>
      </c>
      <c r="I1088">
        <f t="shared" si="2116"/>
        <v>-0.30438071450436027</v>
      </c>
      <c r="J1088">
        <f t="shared" si="2109"/>
        <v>0.49999999999999989</v>
      </c>
      <c r="K1088">
        <f t="shared" si="2117"/>
        <v>0.39667667014561753</v>
      </c>
      <c r="L1088">
        <f t="shared" si="2118"/>
        <v>0.30438071450436033</v>
      </c>
      <c r="N1088">
        <v>37.5</v>
      </c>
      <c r="O1088">
        <f t="shared" si="2104"/>
        <v>6.6794892866729478</v>
      </c>
      <c r="P1088">
        <f t="shared" si="2105"/>
        <v>83.320510713327053</v>
      </c>
      <c r="R1088">
        <f t="shared" si="2119"/>
        <v>-1.61333619608574</v>
      </c>
      <c r="T1088">
        <f t="shared" si="2110"/>
        <v>-6.6570980266462527</v>
      </c>
      <c r="V1088">
        <f t="shared" si="2120"/>
        <v>0</v>
      </c>
    </row>
    <row r="1089" spans="1:22">
      <c r="A1089">
        <f t="shared" si="2106"/>
        <v>0.5</v>
      </c>
      <c r="B1089">
        <f t="shared" si="2111"/>
        <v>0.39614482167759529</v>
      </c>
      <c r="C1089">
        <f t="shared" si="2112"/>
        <v>0.30507258195063375</v>
      </c>
      <c r="D1089">
        <f t="shared" si="2107"/>
        <v>-0.49999999999999989</v>
      </c>
      <c r="E1089">
        <f t="shared" si="2113"/>
        <v>0.39614482167759535</v>
      </c>
      <c r="F1089">
        <f t="shared" si="2114"/>
        <v>0.3050725819506338</v>
      </c>
      <c r="G1089">
        <f t="shared" si="2108"/>
        <v>0.5</v>
      </c>
      <c r="H1089">
        <f t="shared" si="2115"/>
        <v>-0.39614482167759529</v>
      </c>
      <c r="I1089">
        <f t="shared" si="2116"/>
        <v>-0.30507258195063375</v>
      </c>
      <c r="J1089">
        <f t="shared" si="2109"/>
        <v>0.49999999999999989</v>
      </c>
      <c r="K1089">
        <f t="shared" si="2117"/>
        <v>0.39614482167759535</v>
      </c>
      <c r="L1089">
        <f t="shared" si="2118"/>
        <v>0.3050725819506338</v>
      </c>
      <c r="N1089">
        <v>37.6</v>
      </c>
      <c r="O1089">
        <f t="shared" si="2104"/>
        <v>6.6247625373509109</v>
      </c>
      <c r="P1089">
        <f t="shared" si="2105"/>
        <v>83.375237462649082</v>
      </c>
      <c r="R1089">
        <f t="shared" si="2119"/>
        <v>-1.4823473115081924</v>
      </c>
      <c r="T1089">
        <f t="shared" si="2110"/>
        <v>-6.6023712773242238</v>
      </c>
      <c r="V1089">
        <f t="shared" si="2120"/>
        <v>0</v>
      </c>
    </row>
    <row r="1090" spans="1:22">
      <c r="A1090">
        <f t="shared" si="2106"/>
        <v>0.5</v>
      </c>
      <c r="B1090">
        <f t="shared" si="2111"/>
        <v>0.39561176648374496</v>
      </c>
      <c r="C1090">
        <f t="shared" si="2112"/>
        <v>0.30576352009291552</v>
      </c>
      <c r="D1090">
        <f t="shared" si="2107"/>
        <v>-0.49999999999999989</v>
      </c>
      <c r="E1090">
        <f t="shared" si="2113"/>
        <v>0.39561176648374502</v>
      </c>
      <c r="F1090">
        <f t="shared" si="2114"/>
        <v>0.30576352009291557</v>
      </c>
      <c r="G1090">
        <f t="shared" si="2108"/>
        <v>0.5</v>
      </c>
      <c r="H1090">
        <f t="shared" si="2115"/>
        <v>-0.39561176648374496</v>
      </c>
      <c r="I1090">
        <f t="shared" si="2116"/>
        <v>-0.30576352009291552</v>
      </c>
      <c r="J1090">
        <f t="shared" si="2109"/>
        <v>0.49999999999999989</v>
      </c>
      <c r="K1090">
        <f t="shared" si="2117"/>
        <v>0.39561176648374502</v>
      </c>
      <c r="L1090">
        <f t="shared" si="2118"/>
        <v>0.30576352009291557</v>
      </c>
      <c r="N1090">
        <v>37.700000000000003</v>
      </c>
      <c r="O1090">
        <f t="shared" si="2104"/>
        <v>6.5699334578059627</v>
      </c>
      <c r="P1090">
        <f t="shared" si="2105"/>
        <v>83.430066542194041</v>
      </c>
      <c r="R1090">
        <f t="shared" si="2119"/>
        <v>-1.35114814233863</v>
      </c>
      <c r="T1090">
        <f t="shared" si="2110"/>
        <v>-6.5475421977792649</v>
      </c>
      <c r="V1090">
        <f t="shared" si="2120"/>
        <v>0</v>
      </c>
    </row>
    <row r="1091" spans="1:22">
      <c r="A1091">
        <f t="shared" si="2106"/>
        <v>0.5</v>
      </c>
      <c r="B1091">
        <f t="shared" si="2111"/>
        <v>0.39507750618784515</v>
      </c>
      <c r="C1091">
        <f t="shared" si="2112"/>
        <v>0.30645352682648813</v>
      </c>
      <c r="D1091">
        <f t="shared" si="2107"/>
        <v>-0.49999999999999989</v>
      </c>
      <c r="E1091">
        <f t="shared" si="2113"/>
        <v>0.39507750618784521</v>
      </c>
      <c r="F1091">
        <f t="shared" si="2114"/>
        <v>0.30645352682648819</v>
      </c>
      <c r="G1091">
        <f t="shared" si="2108"/>
        <v>0.5</v>
      </c>
      <c r="H1091">
        <f t="shared" si="2115"/>
        <v>-0.39507750618784515</v>
      </c>
      <c r="I1091">
        <f t="shared" si="2116"/>
        <v>-0.30645352682648813</v>
      </c>
      <c r="J1091">
        <f t="shared" si="2109"/>
        <v>0.49999999999999989</v>
      </c>
      <c r="K1091">
        <f t="shared" si="2117"/>
        <v>0.39507750618784521</v>
      </c>
      <c r="L1091">
        <f t="shared" si="2118"/>
        <v>0.30645352682648819</v>
      </c>
      <c r="N1091">
        <v>37.799999999999997</v>
      </c>
      <c r="O1091">
        <f t="shared" si="2104"/>
        <v>6.5150016883617754</v>
      </c>
      <c r="P1091">
        <f t="shared" si="2105"/>
        <v>83.484998311638222</v>
      </c>
      <c r="R1091">
        <f t="shared" si="2119"/>
        <v>-1.2197389511109122</v>
      </c>
      <c r="T1091">
        <f t="shared" si="2110"/>
        <v>-6.4926104283350838</v>
      </c>
      <c r="V1091">
        <f t="shared" si="2120"/>
        <v>0</v>
      </c>
    </row>
    <row r="1092" spans="1:22">
      <c r="A1092">
        <f t="shared" si="2106"/>
        <v>0.5</v>
      </c>
      <c r="B1092">
        <f t="shared" si="2111"/>
        <v>0.39454204241734531</v>
      </c>
      <c r="C1092">
        <f t="shared" si="2112"/>
        <v>0.30714260004947153</v>
      </c>
      <c r="D1092">
        <f t="shared" si="2107"/>
        <v>-0.49999999999999989</v>
      </c>
      <c r="E1092">
        <f t="shared" si="2113"/>
        <v>0.39454204241734536</v>
      </c>
      <c r="F1092">
        <f t="shared" si="2114"/>
        <v>0.30714260004947158</v>
      </c>
      <c r="G1092">
        <f t="shared" si="2108"/>
        <v>0.5</v>
      </c>
      <c r="H1092">
        <f t="shared" si="2115"/>
        <v>-0.39454204241734531</v>
      </c>
      <c r="I1092">
        <f t="shared" si="2116"/>
        <v>-0.30714260004947153</v>
      </c>
      <c r="J1092">
        <f t="shared" si="2109"/>
        <v>0.49999999999999989</v>
      </c>
      <c r="K1092">
        <f t="shared" si="2117"/>
        <v>0.39454204241734536</v>
      </c>
      <c r="L1092">
        <f t="shared" si="2118"/>
        <v>0.30714260004947158</v>
      </c>
      <c r="N1092">
        <v>37.9</v>
      </c>
      <c r="O1092">
        <f t="shared" si="2104"/>
        <v>6.4599668700810859</v>
      </c>
      <c r="P1092">
        <f t="shared" si="2105"/>
        <v>83.540033129918911</v>
      </c>
      <c r="R1092">
        <f t="shared" si="2119"/>
        <v>-1.088120011543154</v>
      </c>
      <c r="T1092">
        <f t="shared" si="2110"/>
        <v>-6.4375756100543953</v>
      </c>
      <c r="V1092">
        <f t="shared" si="2120"/>
        <v>0</v>
      </c>
    </row>
    <row r="1093" spans="1:22">
      <c r="A1093">
        <f t="shared" si="2106"/>
        <v>0.5</v>
      </c>
      <c r="B1093">
        <f t="shared" si="2111"/>
        <v>0.3940053768033609</v>
      </c>
      <c r="C1093">
        <f t="shared" si="2112"/>
        <v>0.30783073766282909</v>
      </c>
      <c r="D1093">
        <f t="shared" si="2107"/>
        <v>-0.49999999999999989</v>
      </c>
      <c r="E1093">
        <f t="shared" si="2113"/>
        <v>0.39400537680336095</v>
      </c>
      <c r="F1093">
        <f t="shared" si="2114"/>
        <v>0.30783073766282915</v>
      </c>
      <c r="G1093">
        <f t="shared" si="2108"/>
        <v>0.5</v>
      </c>
      <c r="H1093">
        <f t="shared" si="2115"/>
        <v>-0.3940053768033609</v>
      </c>
      <c r="I1093">
        <f t="shared" si="2116"/>
        <v>-0.30783073766282909</v>
      </c>
      <c r="J1093">
        <f t="shared" si="2109"/>
        <v>0.49999999999999989</v>
      </c>
      <c r="K1093">
        <f t="shared" si="2117"/>
        <v>0.39400537680336095</v>
      </c>
      <c r="L1093">
        <f t="shared" si="2118"/>
        <v>0.30783073766282915</v>
      </c>
      <c r="N1093">
        <v>38</v>
      </c>
      <c r="O1093">
        <f t="shared" si="2104"/>
        <v>6.4048286447985738</v>
      </c>
      <c r="P1093">
        <f t="shared" si="2105"/>
        <v>83.59517135520143</v>
      </c>
      <c r="R1093">
        <f t="shared" si="2119"/>
        <v>-0.95629160859164131</v>
      </c>
      <c r="T1093">
        <f t="shared" si="2110"/>
        <v>-6.3824373847718761</v>
      </c>
      <c r="V1093">
        <f t="shared" si="2120"/>
        <v>0</v>
      </c>
    </row>
    <row r="1094" spans="1:22">
      <c r="A1094">
        <f t="shared" si="2106"/>
        <v>0.5</v>
      </c>
      <c r="B1094">
        <f t="shared" si="2111"/>
        <v>0.39346751098066857</v>
      </c>
      <c r="C1094">
        <f t="shared" si="2112"/>
        <v>0.30851793757037427</v>
      </c>
      <c r="D1094">
        <f t="shared" si="2107"/>
        <v>-0.49999999999999989</v>
      </c>
      <c r="E1094">
        <f t="shared" si="2113"/>
        <v>0.39346751098066862</v>
      </c>
      <c r="F1094">
        <f t="shared" si="2114"/>
        <v>0.30851793757037432</v>
      </c>
      <c r="G1094">
        <f t="shared" si="2108"/>
        <v>0.5</v>
      </c>
      <c r="H1094">
        <f t="shared" si="2115"/>
        <v>-0.39346751098066857</v>
      </c>
      <c r="I1094">
        <f t="shared" si="2116"/>
        <v>-0.30851793757037427</v>
      </c>
      <c r="J1094">
        <f t="shared" si="2109"/>
        <v>0.49999999999999989</v>
      </c>
      <c r="K1094">
        <f t="shared" si="2117"/>
        <v>0.39346751098066862</v>
      </c>
      <c r="L1094">
        <f t="shared" si="2118"/>
        <v>0.30851793757037432</v>
      </c>
      <c r="N1094">
        <v>38.1</v>
      </c>
      <c r="O1094">
        <f t="shared" si="2104"/>
        <v>6.3495866551542246</v>
      </c>
      <c r="P1094">
        <f t="shared" si="2105"/>
        <v>83.650413344845788</v>
      </c>
      <c r="R1094">
        <f t="shared" si="2119"/>
        <v>-0.82425403850345447</v>
      </c>
      <c r="T1094">
        <f t="shared" si="2110"/>
        <v>-6.3271953951275179</v>
      </c>
      <c r="V1094">
        <f t="shared" si="2120"/>
        <v>0</v>
      </c>
    </row>
    <row r="1095" spans="1:22">
      <c r="A1095">
        <f t="shared" si="2106"/>
        <v>0.5</v>
      </c>
      <c r="B1095">
        <f t="shared" si="2111"/>
        <v>0.39292844658770087</v>
      </c>
      <c r="C1095">
        <f t="shared" si="2112"/>
        <v>0.30920419767877705</v>
      </c>
      <c r="D1095">
        <f t="shared" si="2107"/>
        <v>-0.49999999999999989</v>
      </c>
      <c r="E1095">
        <f t="shared" si="2113"/>
        <v>0.39292844658770093</v>
      </c>
      <c r="F1095">
        <f t="shared" si="2114"/>
        <v>0.3092041976787771</v>
      </c>
      <c r="G1095">
        <f t="shared" si="2108"/>
        <v>0.5</v>
      </c>
      <c r="H1095">
        <f t="shared" si="2115"/>
        <v>-0.39292844658770087</v>
      </c>
      <c r="I1095">
        <f t="shared" si="2116"/>
        <v>-0.30920419767877705</v>
      </c>
      <c r="J1095">
        <f t="shared" si="2109"/>
        <v>0.49999999999999989</v>
      </c>
      <c r="K1095">
        <f t="shared" si="2117"/>
        <v>0.39292844658770093</v>
      </c>
      <c r="L1095">
        <f t="shared" si="2118"/>
        <v>0.3092041976787771</v>
      </c>
      <c r="N1095">
        <v>38.200000000000003</v>
      </c>
      <c r="O1095">
        <f t="shared" si="2104"/>
        <v>6.2942405446268035</v>
      </c>
      <c r="P1095">
        <f t="shared" si="2105"/>
        <v>83.705759455373197</v>
      </c>
      <c r="R1095">
        <f t="shared" si="2119"/>
        <v>-0.69200760886822366</v>
      </c>
      <c r="T1095">
        <f t="shared" si="2110"/>
        <v>-6.2718492846001084</v>
      </c>
      <c r="V1095">
        <f t="shared" si="2120"/>
        <v>0</v>
      </c>
    </row>
    <row r="1096" spans="1:22">
      <c r="A1096">
        <f t="shared" si="2106"/>
        <v>0.5</v>
      </c>
      <c r="B1096">
        <f t="shared" si="2111"/>
        <v>0.3923881852665414</v>
      </c>
      <c r="C1096">
        <f t="shared" si="2112"/>
        <v>0.30988951589756997</v>
      </c>
      <c r="D1096">
        <f t="shared" si="2107"/>
        <v>-0.49999999999999989</v>
      </c>
      <c r="E1096">
        <f t="shared" si="2113"/>
        <v>0.39238818526654146</v>
      </c>
      <c r="F1096">
        <f t="shared" si="2114"/>
        <v>0.30988951589757002</v>
      </c>
      <c r="G1096">
        <f t="shared" si="2108"/>
        <v>0.5</v>
      </c>
      <c r="H1096">
        <f t="shared" si="2115"/>
        <v>-0.3923881852665414</v>
      </c>
      <c r="I1096">
        <f t="shared" si="2116"/>
        <v>-0.30988951589756997</v>
      </c>
      <c r="J1096">
        <f t="shared" si="2109"/>
        <v>0.49999999999999989</v>
      </c>
      <c r="K1096">
        <f t="shared" si="2117"/>
        <v>0.39238818526654146</v>
      </c>
      <c r="L1096">
        <f t="shared" si="2118"/>
        <v>0.30988951589757002</v>
      </c>
      <c r="N1096">
        <v>38.299999999999997</v>
      </c>
      <c r="O1096">
        <f t="shared" si="2104"/>
        <v>6.2387899575680601</v>
      </c>
      <c r="P1096">
        <f t="shared" si="2105"/>
        <v>83.761210042431941</v>
      </c>
      <c r="R1096">
        <f t="shared" si="2119"/>
        <v>-0.55955263866863447</v>
      </c>
      <c r="T1096">
        <f t="shared" si="2110"/>
        <v>-6.216398697541365</v>
      </c>
      <c r="V1096">
        <f t="shared" si="2120"/>
        <v>0</v>
      </c>
    </row>
    <row r="1097" spans="1:22">
      <c r="A1097">
        <f t="shared" si="2106"/>
        <v>0.5</v>
      </c>
      <c r="B1097">
        <f t="shared" si="2111"/>
        <v>0.39184672866291986</v>
      </c>
      <c r="C1097">
        <f t="shared" si="2112"/>
        <v>0.3105738901391551</v>
      </c>
      <c r="D1097">
        <f t="shared" si="2107"/>
        <v>-0.49999999999999989</v>
      </c>
      <c r="E1097">
        <f t="shared" si="2113"/>
        <v>0.39184672866291992</v>
      </c>
      <c r="F1097">
        <f t="shared" si="2114"/>
        <v>0.31057389013915515</v>
      </c>
      <c r="G1097">
        <f t="shared" si="2108"/>
        <v>0.5</v>
      </c>
      <c r="H1097">
        <f t="shared" si="2115"/>
        <v>-0.39184672866291986</v>
      </c>
      <c r="I1097">
        <f t="shared" si="2116"/>
        <v>-0.3105738901391551</v>
      </c>
      <c r="J1097">
        <f t="shared" si="2109"/>
        <v>0.49999999999999989</v>
      </c>
      <c r="K1097">
        <f t="shared" si="2117"/>
        <v>0.39184672866291992</v>
      </c>
      <c r="L1097">
        <f t="shared" si="2118"/>
        <v>0.31057389013915515</v>
      </c>
      <c r="N1097">
        <v>38.4</v>
      </c>
      <c r="O1097">
        <f t="shared" ref="O1097:O1160" si="2121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-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6.1832345392367865</v>
      </c>
      <c r="P1097">
        <f t="shared" ref="P1097:P1160" si="2122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83.816765460763222</v>
      </c>
      <c r="R1097">
        <f t="shared" si="2119"/>
        <v>-0.42688945832949798</v>
      </c>
      <c r="T1097">
        <f t="shared" si="2110"/>
        <v>-6.1608432792100842</v>
      </c>
      <c r="V1097">
        <f t="shared" si="2120"/>
        <v>0</v>
      </c>
    </row>
    <row r="1098" spans="1:22">
      <c r="A1098">
        <f t="shared" ref="A1098:A1161" si="2123">(1/(SQRT(2)))*(COS(RADIANS(45)))</f>
        <v>0.5</v>
      </c>
      <c r="B1098">
        <f t="shared" si="2111"/>
        <v>0.3913040784262069</v>
      </c>
      <c r="C1098">
        <f t="shared" si="2112"/>
        <v>0.31125731831880971</v>
      </c>
      <c r="D1098">
        <f t="shared" ref="D1098:D1161" si="2124">(-((1/(SQRT(2)))*(SIN(RADIANS(45)))))</f>
        <v>-0.49999999999999989</v>
      </c>
      <c r="E1098">
        <f t="shared" si="2113"/>
        <v>0.39130407842620696</v>
      </c>
      <c r="F1098">
        <f t="shared" si="2114"/>
        <v>0.31125731831880976</v>
      </c>
      <c r="G1098">
        <f t="shared" ref="G1098:G1161" si="2125">(1/(SQRT(2)))*(COS(RADIANS(-45)))</f>
        <v>0.5</v>
      </c>
      <c r="H1098">
        <f t="shared" si="2115"/>
        <v>-0.3913040784262069</v>
      </c>
      <c r="I1098">
        <f t="shared" si="2116"/>
        <v>-0.31125731831880971</v>
      </c>
      <c r="J1098">
        <f t="shared" ref="J1098:J1161" si="2126">(-((1/(SQRT(2)))*(SIN(RADIANS(-45)))))</f>
        <v>0.49999999999999989</v>
      </c>
      <c r="K1098">
        <f t="shared" si="2117"/>
        <v>0.39130407842620696</v>
      </c>
      <c r="L1098">
        <f t="shared" si="2118"/>
        <v>0.31125731831880976</v>
      </c>
      <c r="N1098">
        <v>38.5</v>
      </c>
      <c r="O1098">
        <f t="shared" si="2121"/>
        <v>6.1275739358340715</v>
      </c>
      <c r="P1098">
        <f t="shared" si="2122"/>
        <v>83.87242606416595</v>
      </c>
      <c r="R1098">
        <f t="shared" si="2119"/>
        <v>-0.29401840976640869</v>
      </c>
      <c r="T1098">
        <f t="shared" ref="T1098:T1161" si="2127">(P1098-$V$2516)</f>
        <v>-6.105182675807356</v>
      </c>
      <c r="V1098">
        <f t="shared" si="2120"/>
        <v>0</v>
      </c>
    </row>
    <row r="1099" spans="1:22">
      <c r="A1099">
        <f t="shared" si="2123"/>
        <v>0.5</v>
      </c>
      <c r="B1099">
        <f t="shared" si="2111"/>
        <v>0.39076023620940931</v>
      </c>
      <c r="C1099">
        <f t="shared" si="2112"/>
        <v>0.31193979835469304</v>
      </c>
      <c r="D1099">
        <f t="shared" si="2124"/>
        <v>-0.49999999999999989</v>
      </c>
      <c r="E1099">
        <f t="shared" si="2113"/>
        <v>0.39076023620940936</v>
      </c>
      <c r="F1099">
        <f t="shared" si="2114"/>
        <v>0.3119397983546931</v>
      </c>
      <c r="G1099">
        <f t="shared" si="2125"/>
        <v>0.5</v>
      </c>
      <c r="H1099">
        <f t="shared" si="2115"/>
        <v>-0.39076023620940931</v>
      </c>
      <c r="I1099">
        <f t="shared" si="2116"/>
        <v>-0.31193979835469304</v>
      </c>
      <c r="J1099">
        <f t="shared" si="2126"/>
        <v>0.49999999999999989</v>
      </c>
      <c r="K1099">
        <f t="shared" si="2117"/>
        <v>0.39076023620940936</v>
      </c>
      <c r="L1099">
        <f t="shared" si="2118"/>
        <v>0.3119397983546931</v>
      </c>
      <c r="N1099">
        <v>38.6</v>
      </c>
      <c r="O1099">
        <f t="shared" si="2121"/>
        <v>6.0718077945381168</v>
      </c>
      <c r="P1099">
        <f t="shared" si="2122"/>
        <v>83.928192205461883</v>
      </c>
      <c r="R1099">
        <f t="shared" si="2119"/>
        <v>-0.16093984643256931</v>
      </c>
      <c r="T1099">
        <f t="shared" si="2127"/>
        <v>-6.0494165345114226</v>
      </c>
      <c r="V1099">
        <f t="shared" si="2120"/>
        <v>0</v>
      </c>
    </row>
    <row r="1100" spans="1:22">
      <c r="A1100">
        <f t="shared" si="2123"/>
        <v>0.5</v>
      </c>
      <c r="B1100">
        <f t="shared" ref="B1100:B1163" si="2128">((1/(SQRT(2)))*(COS(RADIANS(N1100))))*(SIN(RADIANS(45)))</f>
        <v>0.39021520366916473</v>
      </c>
      <c r="C1100">
        <f t="shared" ref="C1100:C1163" si="2129">((1/(SQRT(2)))*(SIN(RADIANS(N1100))))*(SIN(RADIANS(45)))</f>
        <v>0.31262132816785254</v>
      </c>
      <c r="D1100">
        <f t="shared" si="2124"/>
        <v>-0.49999999999999989</v>
      </c>
      <c r="E1100">
        <f t="shared" ref="E1100:E1163" si="2130">((1/(SQRT(2)))*(COS(RADIANS(N1100))))*(COS(RADIANS(45)))</f>
        <v>0.39021520366916485</v>
      </c>
      <c r="F1100">
        <f t="shared" ref="F1100:F1163" si="2131">(((1/(SQRT(2)))*(SIN(RADIANS(N1100))))*(COS(RADIANS(45))))</f>
        <v>0.3126213281678526</v>
      </c>
      <c r="G1100">
        <f t="shared" si="2125"/>
        <v>0.5</v>
      </c>
      <c r="H1100">
        <f t="shared" ref="H1100:H1163" si="2132">((1/(SQRT(2)))*(COS(RADIANS(N1100))))*(SIN(RADIANS(-45)))</f>
        <v>-0.39021520366916473</v>
      </c>
      <c r="I1100">
        <f t="shared" ref="I1100:I1163" si="2133">((1/(SQRT(2)))*(SIN(RADIANS(N1100))))*(SIN(RADIANS(-45)))</f>
        <v>-0.31262132816785254</v>
      </c>
      <c r="J1100">
        <f t="shared" si="2126"/>
        <v>0.49999999999999989</v>
      </c>
      <c r="K1100">
        <f t="shared" ref="K1100:K1163" si="2134">((1/(SQRT(2)))*(COS(RADIANS(N1100))))*(COS(RADIANS(-45)))</f>
        <v>0.39021520366916485</v>
      </c>
      <c r="L1100">
        <f t="shared" ref="L1100:L1163" si="2135">(((1/(SQRT(2)))*(SIN(RADIANS(N1100))))*(COS(RADIANS(-45))))</f>
        <v>0.3126213281678526</v>
      </c>
      <c r="N1100">
        <v>38.700000000000003</v>
      </c>
      <c r="O1100">
        <f t="shared" si="2121"/>
        <v>6.0159357635400079</v>
      </c>
      <c r="P1100">
        <f t="shared" si="2122"/>
        <v>83.984064236459972</v>
      </c>
      <c r="R1100">
        <f t="shared" ref="R1100:R1163" si="2136">P1100-P1280</f>
        <v>-2.7654133364478639E-2</v>
      </c>
      <c r="T1100">
        <f t="shared" si="2127"/>
        <v>-5.9935445035133341</v>
      </c>
      <c r="V1100">
        <f t="shared" ref="V1100:V1163" si="2137">IF(T1100=0,N1100,0)</f>
        <v>0</v>
      </c>
    </row>
    <row r="1101" spans="1:22">
      <c r="A1101">
        <f t="shared" si="2123"/>
        <v>0.5</v>
      </c>
      <c r="B1101">
        <f t="shared" si="2128"/>
        <v>0.389668982465737</v>
      </c>
      <c r="C1101">
        <f t="shared" si="2129"/>
        <v>0.31330190568223015</v>
      </c>
      <c r="D1101">
        <f t="shared" si="2124"/>
        <v>-0.49999999999999989</v>
      </c>
      <c r="E1101">
        <f t="shared" si="2130"/>
        <v>0.38966898246573706</v>
      </c>
      <c r="F1101">
        <f t="shared" si="2131"/>
        <v>0.31330190568223021</v>
      </c>
      <c r="G1101">
        <f t="shared" si="2125"/>
        <v>0.5</v>
      </c>
      <c r="H1101">
        <f t="shared" si="2132"/>
        <v>-0.389668982465737</v>
      </c>
      <c r="I1101">
        <f t="shared" si="2133"/>
        <v>-0.31330190568223015</v>
      </c>
      <c r="J1101">
        <f t="shared" si="2126"/>
        <v>0.49999999999999989</v>
      </c>
      <c r="K1101">
        <f t="shared" si="2134"/>
        <v>0.38966898246573706</v>
      </c>
      <c r="L1101">
        <f t="shared" si="2135"/>
        <v>0.31330190568223021</v>
      </c>
      <c r="N1101">
        <v>38.799999999999997</v>
      </c>
      <c r="O1101">
        <f t="shared" si="2121"/>
        <v>5.9599574920796385</v>
      </c>
      <c r="P1101">
        <f t="shared" si="2122"/>
        <v>84.040042507920361</v>
      </c>
      <c r="R1101">
        <f t="shared" si="2136"/>
        <v>0.10583835277273579</v>
      </c>
      <c r="T1101">
        <f t="shared" si="2127"/>
        <v>-5.9375662320529443</v>
      </c>
      <c r="V1101">
        <f t="shared" si="2137"/>
        <v>0</v>
      </c>
    </row>
    <row r="1102" spans="1:22">
      <c r="A1102">
        <f t="shared" si="2123"/>
        <v>0.5</v>
      </c>
      <c r="B1102">
        <f t="shared" si="2128"/>
        <v>0.38912157426301042</v>
      </c>
      <c r="C1102">
        <f t="shared" si="2129"/>
        <v>0.31398152882466884</v>
      </c>
      <c r="D1102">
        <f t="shared" si="2124"/>
        <v>-0.49999999999999989</v>
      </c>
      <c r="E1102">
        <f t="shared" si="2130"/>
        <v>0.38912157426301053</v>
      </c>
      <c r="F1102">
        <f t="shared" si="2131"/>
        <v>0.3139815288246689</v>
      </c>
      <c r="G1102">
        <f t="shared" si="2125"/>
        <v>0.5</v>
      </c>
      <c r="H1102">
        <f t="shared" si="2132"/>
        <v>-0.38912157426301042</v>
      </c>
      <c r="I1102">
        <f t="shared" si="2133"/>
        <v>-0.31398152882466884</v>
      </c>
      <c r="J1102">
        <f t="shared" si="2126"/>
        <v>0.49999999999999989</v>
      </c>
      <c r="K1102">
        <f t="shared" si="2134"/>
        <v>0.38912157426301053</v>
      </c>
      <c r="L1102">
        <f t="shared" si="2135"/>
        <v>0.3139815288246689</v>
      </c>
      <c r="N1102">
        <v>38.9</v>
      </c>
      <c r="O1102">
        <f t="shared" si="2121"/>
        <v>5.903872630482125</v>
      </c>
      <c r="P1102">
        <f t="shared" si="2122"/>
        <v>84.096127369517887</v>
      </c>
      <c r="R1102">
        <f t="shared" si="2136"/>
        <v>0.23953722364262831</v>
      </c>
      <c r="T1102">
        <f t="shared" si="2127"/>
        <v>-5.8814813704554183</v>
      </c>
      <c r="V1102">
        <f t="shared" si="2137"/>
        <v>0</v>
      </c>
    </row>
    <row r="1103" spans="1:22">
      <c r="A1103">
        <f t="shared" si="2123"/>
        <v>0.5</v>
      </c>
      <c r="B1103">
        <f t="shared" si="2128"/>
        <v>0.3885729807284854</v>
      </c>
      <c r="C1103">
        <f t="shared" si="2129"/>
        <v>0.31466019552491864</v>
      </c>
      <c r="D1103">
        <f t="shared" si="2124"/>
        <v>-0.49999999999999989</v>
      </c>
      <c r="E1103">
        <f t="shared" si="2130"/>
        <v>0.38857298072848545</v>
      </c>
      <c r="F1103">
        <f t="shared" si="2131"/>
        <v>0.3146601955249187</v>
      </c>
      <c r="G1103">
        <f t="shared" si="2125"/>
        <v>0.5</v>
      </c>
      <c r="H1103">
        <f t="shared" si="2132"/>
        <v>-0.3885729807284854</v>
      </c>
      <c r="I1103">
        <f t="shared" si="2133"/>
        <v>-0.31466019552491864</v>
      </c>
      <c r="J1103">
        <f t="shared" si="2126"/>
        <v>0.49999999999999989</v>
      </c>
      <c r="K1103">
        <f t="shared" si="2134"/>
        <v>0.38857298072848545</v>
      </c>
      <c r="L1103">
        <f t="shared" si="2135"/>
        <v>0.3146601955249187</v>
      </c>
      <c r="N1103">
        <v>39</v>
      </c>
      <c r="O1103">
        <f t="shared" si="2121"/>
        <v>5.847680830194526</v>
      </c>
      <c r="P1103">
        <f t="shared" si="2122"/>
        <v>84.15231916980548</v>
      </c>
      <c r="R1103">
        <f t="shared" si="2136"/>
        <v>0.37344207919466044</v>
      </c>
      <c r="T1103">
        <f t="shared" si="2127"/>
        <v>-5.8252895701678256</v>
      </c>
      <c r="V1103">
        <f t="shared" si="2137"/>
        <v>0</v>
      </c>
    </row>
    <row r="1104" spans="1:22">
      <c r="A1104">
        <f t="shared" si="2123"/>
        <v>0.5</v>
      </c>
      <c r="B1104">
        <f t="shared" si="2128"/>
        <v>0.38802320353327285</v>
      </c>
      <c r="C1104">
        <f t="shared" si="2129"/>
        <v>0.31533790371564308</v>
      </c>
      <c r="D1104">
        <f t="shared" si="2124"/>
        <v>-0.49999999999999989</v>
      </c>
      <c r="E1104">
        <f t="shared" si="2130"/>
        <v>0.38802320353327291</v>
      </c>
      <c r="F1104">
        <f t="shared" si="2131"/>
        <v>0.31533790371564313</v>
      </c>
      <c r="G1104">
        <f t="shared" si="2125"/>
        <v>0.5</v>
      </c>
      <c r="H1104">
        <f t="shared" si="2132"/>
        <v>-0.38802320353327285</v>
      </c>
      <c r="I1104">
        <f t="shared" si="2133"/>
        <v>-0.31533790371564308</v>
      </c>
      <c r="J1104">
        <f t="shared" si="2126"/>
        <v>0.49999999999999989</v>
      </c>
      <c r="K1104">
        <f t="shared" si="2134"/>
        <v>0.38802320353327291</v>
      </c>
      <c r="L1104">
        <f t="shared" si="2135"/>
        <v>0.31533790371564313</v>
      </c>
      <c r="N1104">
        <v>39.1</v>
      </c>
      <c r="O1104">
        <f t="shared" si="2121"/>
        <v>5.7913817438231359</v>
      </c>
      <c r="P1104">
        <f t="shared" si="2122"/>
        <v>84.208618256176877</v>
      </c>
      <c r="R1104">
        <f t="shared" si="2136"/>
        <v>0.50755250762344417</v>
      </c>
      <c r="T1104">
        <f t="shared" si="2127"/>
        <v>-5.7689904837964292</v>
      </c>
      <c r="V1104">
        <f t="shared" si="2137"/>
        <v>0</v>
      </c>
    </row>
    <row r="1105" spans="1:22">
      <c r="A1105">
        <f t="shared" si="2123"/>
        <v>0.5</v>
      </c>
      <c r="B1105">
        <f t="shared" si="2128"/>
        <v>0.38747224435208971</v>
      </c>
      <c r="C1105">
        <f t="shared" si="2129"/>
        <v>0.3160146513324254</v>
      </c>
      <c r="D1105">
        <f t="shared" si="2124"/>
        <v>-0.49999999999999989</v>
      </c>
      <c r="E1105">
        <f t="shared" si="2130"/>
        <v>0.38747224435208977</v>
      </c>
      <c r="F1105">
        <f t="shared" si="2131"/>
        <v>0.31601465133242546</v>
      </c>
      <c r="G1105">
        <f t="shared" si="2125"/>
        <v>0.5</v>
      </c>
      <c r="H1105">
        <f t="shared" si="2132"/>
        <v>-0.38747224435208971</v>
      </c>
      <c r="I1105">
        <f t="shared" si="2133"/>
        <v>-0.3160146513324254</v>
      </c>
      <c r="J1105">
        <f t="shared" si="2126"/>
        <v>0.49999999999999989</v>
      </c>
      <c r="K1105">
        <f t="shared" si="2134"/>
        <v>0.38747224435208977</v>
      </c>
      <c r="L1105">
        <f t="shared" si="2135"/>
        <v>0.31601465133242546</v>
      </c>
      <c r="N1105">
        <v>39.200000000000003</v>
      </c>
      <c r="O1105">
        <f t="shared" si="2121"/>
        <v>5.7349750251711669</v>
      </c>
      <c r="P1105">
        <f t="shared" si="2122"/>
        <v>84.265024974828833</v>
      </c>
      <c r="R1105">
        <f t="shared" si="2136"/>
        <v>0.64186808532893735</v>
      </c>
      <c r="T1105">
        <f t="shared" si="2127"/>
        <v>-5.7125837651444726</v>
      </c>
      <c r="V1105">
        <f t="shared" si="2137"/>
        <v>0</v>
      </c>
    </row>
    <row r="1106" spans="1:22">
      <c r="A1106">
        <f t="shared" si="2123"/>
        <v>0.5</v>
      </c>
      <c r="B1106">
        <f t="shared" si="2128"/>
        <v>0.38692010486325307</v>
      </c>
      <c r="C1106">
        <f t="shared" si="2129"/>
        <v>0.31669043631377503</v>
      </c>
      <c r="D1106">
        <f t="shared" si="2124"/>
        <v>-0.49999999999999989</v>
      </c>
      <c r="E1106">
        <f t="shared" si="2130"/>
        <v>0.38692010486325312</v>
      </c>
      <c r="F1106">
        <f t="shared" si="2131"/>
        <v>0.31669043631377508</v>
      </c>
      <c r="G1106">
        <f t="shared" si="2125"/>
        <v>0.5</v>
      </c>
      <c r="H1106">
        <f t="shared" si="2132"/>
        <v>-0.38692010486325307</v>
      </c>
      <c r="I1106">
        <f t="shared" si="2133"/>
        <v>-0.31669043631377503</v>
      </c>
      <c r="J1106">
        <f t="shared" si="2126"/>
        <v>0.49999999999999989</v>
      </c>
      <c r="K1106">
        <f t="shared" si="2134"/>
        <v>0.38692010486325312</v>
      </c>
      <c r="L1106">
        <f t="shared" si="2135"/>
        <v>0.31669043631377508</v>
      </c>
      <c r="N1106">
        <v>39.299999999999997</v>
      </c>
      <c r="O1106">
        <f t="shared" si="2121"/>
        <v>5.6784603292763647</v>
      </c>
      <c r="P1106">
        <f t="shared" si="2122"/>
        <v>84.321539670723638</v>
      </c>
      <c r="R1106">
        <f t="shared" si="2136"/>
        <v>0.77638837687814544</v>
      </c>
      <c r="T1106">
        <f t="shared" si="2127"/>
        <v>-5.6560690692496678</v>
      </c>
      <c r="V1106">
        <f t="shared" si="2137"/>
        <v>0</v>
      </c>
    </row>
    <row r="1107" spans="1:22">
      <c r="A1107">
        <f t="shared" si="2123"/>
        <v>0.5</v>
      </c>
      <c r="B1107">
        <f t="shared" si="2128"/>
        <v>0.38636678674867542</v>
      </c>
      <c r="C1107">
        <f t="shared" si="2129"/>
        <v>0.31736525660113374</v>
      </c>
      <c r="D1107">
        <f t="shared" si="2124"/>
        <v>-0.49999999999999989</v>
      </c>
      <c r="E1107">
        <f t="shared" si="2130"/>
        <v>0.38636678674867547</v>
      </c>
      <c r="F1107">
        <f t="shared" si="2131"/>
        <v>0.31736525660113379</v>
      </c>
      <c r="G1107">
        <f t="shared" si="2125"/>
        <v>0.5</v>
      </c>
      <c r="H1107">
        <f t="shared" si="2132"/>
        <v>-0.38636678674867542</v>
      </c>
      <c r="I1107">
        <f t="shared" si="2133"/>
        <v>-0.31736525660113374</v>
      </c>
      <c r="J1107">
        <f t="shared" si="2126"/>
        <v>0.49999999999999989</v>
      </c>
      <c r="K1107">
        <f t="shared" si="2134"/>
        <v>0.38636678674867547</v>
      </c>
      <c r="L1107">
        <f t="shared" si="2135"/>
        <v>0.31736525660113379</v>
      </c>
      <c r="N1107">
        <v>39.4</v>
      </c>
      <c r="O1107">
        <f t="shared" si="2121"/>
        <v>5.6218373124498227</v>
      </c>
      <c r="P1107">
        <f t="shared" si="2122"/>
        <v>84.378162687550173</v>
      </c>
      <c r="R1107">
        <f t="shared" si="2136"/>
        <v>0.91111293496800272</v>
      </c>
      <c r="T1107">
        <f t="shared" si="2127"/>
        <v>-5.5994460524231329</v>
      </c>
      <c r="V1107">
        <f t="shared" si="2137"/>
        <v>0</v>
      </c>
    </row>
    <row r="1108" spans="1:22">
      <c r="A1108">
        <f t="shared" si="2123"/>
        <v>0.5</v>
      </c>
      <c r="B1108">
        <f t="shared" si="2128"/>
        <v>0.38581229169385994</v>
      </c>
      <c r="C1108">
        <f t="shared" si="2129"/>
        <v>0.31803911013888192</v>
      </c>
      <c r="D1108">
        <f t="shared" si="2124"/>
        <v>-0.49999999999999989</v>
      </c>
      <c r="E1108">
        <f t="shared" si="2130"/>
        <v>0.38581229169386</v>
      </c>
      <c r="F1108">
        <f t="shared" si="2131"/>
        <v>0.31803911013888198</v>
      </c>
      <c r="G1108">
        <f t="shared" si="2125"/>
        <v>0.5</v>
      </c>
      <c r="H1108">
        <f t="shared" si="2132"/>
        <v>-0.38581229169385994</v>
      </c>
      <c r="I1108">
        <f t="shared" si="2133"/>
        <v>-0.31803911013888192</v>
      </c>
      <c r="J1108">
        <f t="shared" si="2126"/>
        <v>0.49999999999999989</v>
      </c>
      <c r="K1108">
        <f t="shared" si="2134"/>
        <v>0.38581229169386</v>
      </c>
      <c r="L1108">
        <f t="shared" si="2135"/>
        <v>0.31803911013888198</v>
      </c>
      <c r="N1108">
        <v>39.5</v>
      </c>
      <c r="O1108">
        <f t="shared" si="2121"/>
        <v>5.5651056323147081</v>
      </c>
      <c r="P1108">
        <f t="shared" si="2122"/>
        <v>84.434894367685303</v>
      </c>
      <c r="R1108">
        <f t="shared" si="2136"/>
        <v>1.0460413003892199</v>
      </c>
      <c r="T1108">
        <f t="shared" si="2127"/>
        <v>-5.5427143722880032</v>
      </c>
      <c r="V1108">
        <f t="shared" si="2137"/>
        <v>0</v>
      </c>
    </row>
    <row r="1109" spans="1:22">
      <c r="A1109">
        <f t="shared" si="2123"/>
        <v>0.5</v>
      </c>
      <c r="B1109">
        <f t="shared" si="2128"/>
        <v>0.38525662138789452</v>
      </c>
      <c r="C1109">
        <f t="shared" si="2129"/>
        <v>0.31871199487434482</v>
      </c>
      <c r="D1109">
        <f t="shared" si="2124"/>
        <v>-0.49999999999999989</v>
      </c>
      <c r="E1109">
        <f t="shared" si="2130"/>
        <v>0.38525662138789457</v>
      </c>
      <c r="F1109">
        <f t="shared" si="2131"/>
        <v>0.31871199487434487</v>
      </c>
      <c r="G1109">
        <f t="shared" si="2125"/>
        <v>0.5</v>
      </c>
      <c r="H1109">
        <f t="shared" si="2132"/>
        <v>-0.38525662138789452</v>
      </c>
      <c r="I1109">
        <f t="shared" si="2133"/>
        <v>-0.31871199487434482</v>
      </c>
      <c r="J1109">
        <f t="shared" si="2126"/>
        <v>0.49999999999999989</v>
      </c>
      <c r="K1109">
        <f t="shared" si="2134"/>
        <v>0.38525662138789457</v>
      </c>
      <c r="L1109">
        <f t="shared" si="2135"/>
        <v>0.31871199487434487</v>
      </c>
      <c r="N1109">
        <v>39.6</v>
      </c>
      <c r="O1109">
        <f t="shared" si="2121"/>
        <v>5.5082649478453511</v>
      </c>
      <c r="P1109">
        <f t="shared" si="2122"/>
        <v>84.491735052154667</v>
      </c>
      <c r="R1109">
        <f t="shared" si="2136"/>
        <v>1.1811730019923203</v>
      </c>
      <c r="T1109">
        <f t="shared" si="2127"/>
        <v>-5.4858736878186392</v>
      </c>
      <c r="V1109">
        <f t="shared" si="2137"/>
        <v>0</v>
      </c>
    </row>
    <row r="1110" spans="1:22">
      <c r="A1110">
        <f t="shared" si="2123"/>
        <v>0.5</v>
      </c>
      <c r="B1110">
        <f t="shared" si="2128"/>
        <v>0.38469977752344747</v>
      </c>
      <c r="C1110">
        <f t="shared" si="2129"/>
        <v>0.31938390875779882</v>
      </c>
      <c r="D1110">
        <f t="shared" si="2124"/>
        <v>-0.49999999999999989</v>
      </c>
      <c r="E1110">
        <f t="shared" si="2130"/>
        <v>0.38469977752344753</v>
      </c>
      <c r="F1110">
        <f t="shared" si="2131"/>
        <v>0.31938390875779887</v>
      </c>
      <c r="G1110">
        <f t="shared" si="2125"/>
        <v>0.5</v>
      </c>
      <c r="H1110">
        <f t="shared" si="2132"/>
        <v>-0.38469977752344747</v>
      </c>
      <c r="I1110">
        <f t="shared" si="2133"/>
        <v>-0.31938390875779882</v>
      </c>
      <c r="J1110">
        <f t="shared" si="2126"/>
        <v>0.49999999999999989</v>
      </c>
      <c r="K1110">
        <f t="shared" si="2134"/>
        <v>0.38469977752344753</v>
      </c>
      <c r="L1110">
        <f t="shared" si="2135"/>
        <v>0.31938390875779887</v>
      </c>
      <c r="N1110">
        <v>39.700000000000003</v>
      </c>
      <c r="O1110">
        <f t="shared" si="2121"/>
        <v>5.4513149194071113</v>
      </c>
      <c r="P1110">
        <f t="shared" si="2122"/>
        <v>84.54868508059289</v>
      </c>
      <c r="R1110">
        <f t="shared" si="2136"/>
        <v>1.3165075566540594</v>
      </c>
      <c r="T1110">
        <f t="shared" si="2127"/>
        <v>-5.4289236593804162</v>
      </c>
      <c r="V1110">
        <f t="shared" si="2137"/>
        <v>0</v>
      </c>
    </row>
    <row r="1111" spans="1:22">
      <c r="A1111">
        <f t="shared" si="2123"/>
        <v>0.5</v>
      </c>
      <c r="B1111">
        <f t="shared" si="2128"/>
        <v>0.38414176179676157</v>
      </c>
      <c r="C1111">
        <f t="shared" si="2129"/>
        <v>0.32005484974247767</v>
      </c>
      <c r="D1111">
        <f t="shared" si="2124"/>
        <v>-0.49999999999999989</v>
      </c>
      <c r="E1111">
        <f t="shared" si="2130"/>
        <v>0.38414176179676163</v>
      </c>
      <c r="F1111">
        <f t="shared" si="2131"/>
        <v>0.32005484974247772</v>
      </c>
      <c r="G1111">
        <f t="shared" si="2125"/>
        <v>0.5</v>
      </c>
      <c r="H1111">
        <f t="shared" si="2132"/>
        <v>-0.38414176179676157</v>
      </c>
      <c r="I1111">
        <f t="shared" si="2133"/>
        <v>-0.32005484974247767</v>
      </c>
      <c r="J1111">
        <f t="shared" si="2126"/>
        <v>0.49999999999999989</v>
      </c>
      <c r="K1111">
        <f t="shared" si="2134"/>
        <v>0.38414176179676163</v>
      </c>
      <c r="L1111">
        <f t="shared" si="2135"/>
        <v>0.32005484974247772</v>
      </c>
      <c r="N1111">
        <v>39.799999999999997</v>
      </c>
      <c r="O1111">
        <f t="shared" si="2121"/>
        <v>5.394255208796209</v>
      </c>
      <c r="P1111">
        <f t="shared" si="2122"/>
        <v>84.605744791203804</v>
      </c>
      <c r="R1111">
        <f t="shared" si="2136"/>
        <v>1.4520444692460899</v>
      </c>
      <c r="T1111">
        <f t="shared" si="2127"/>
        <v>-5.3718639487695015</v>
      </c>
      <c r="V1111">
        <f t="shared" si="2137"/>
        <v>0</v>
      </c>
    </row>
    <row r="1112" spans="1:22">
      <c r="A1112">
        <f t="shared" si="2123"/>
        <v>0.5</v>
      </c>
      <c r="B1112">
        <f t="shared" si="2128"/>
        <v>0.38358257590764977</v>
      </c>
      <c r="C1112">
        <f t="shared" si="2129"/>
        <v>0.32072481578457884</v>
      </c>
      <c r="D1112">
        <f t="shared" si="2124"/>
        <v>-0.49999999999999989</v>
      </c>
      <c r="E1112">
        <f t="shared" si="2130"/>
        <v>0.38358257590764983</v>
      </c>
      <c r="F1112">
        <f t="shared" si="2131"/>
        <v>0.3207248157845789</v>
      </c>
      <c r="G1112">
        <f t="shared" si="2125"/>
        <v>0.5</v>
      </c>
      <c r="H1112">
        <f t="shared" si="2132"/>
        <v>-0.38358257590764977</v>
      </c>
      <c r="I1112">
        <f t="shared" si="2133"/>
        <v>-0.32072481578457884</v>
      </c>
      <c r="J1112">
        <f t="shared" si="2126"/>
        <v>0.49999999999999989</v>
      </c>
      <c r="K1112">
        <f t="shared" si="2134"/>
        <v>0.38358257590764983</v>
      </c>
      <c r="L1112">
        <f t="shared" si="2135"/>
        <v>0.3207248157845789</v>
      </c>
      <c r="N1112">
        <v>39.9</v>
      </c>
      <c r="O1112">
        <f t="shared" si="2121"/>
        <v>5.3370854792804368</v>
      </c>
      <c r="P1112">
        <f t="shared" si="2122"/>
        <v>84.662914520719539</v>
      </c>
      <c r="R1112">
        <f t="shared" si="2136"/>
        <v>1.5877832326041101</v>
      </c>
      <c r="T1112">
        <f t="shared" si="2127"/>
        <v>-5.3146942192537665</v>
      </c>
      <c r="V1112">
        <f t="shared" si="2137"/>
        <v>0</v>
      </c>
    </row>
    <row r="1113" spans="1:22">
      <c r="A1113">
        <f t="shared" si="2123"/>
        <v>0.5</v>
      </c>
      <c r="B1113">
        <f t="shared" si="2128"/>
        <v>0.38302222155948895</v>
      </c>
      <c r="C1113">
        <f t="shared" si="2129"/>
        <v>0.32139380484326957</v>
      </c>
      <c r="D1113">
        <f t="shared" si="2124"/>
        <v>-0.49999999999999989</v>
      </c>
      <c r="E1113">
        <f t="shared" si="2130"/>
        <v>0.38302222155948906</v>
      </c>
      <c r="F1113">
        <f t="shared" si="2131"/>
        <v>0.32139380484326963</v>
      </c>
      <c r="G1113">
        <f t="shared" si="2125"/>
        <v>0.5</v>
      </c>
      <c r="H1113">
        <f t="shared" si="2132"/>
        <v>-0.38302222155948895</v>
      </c>
      <c r="I1113">
        <f t="shared" si="2133"/>
        <v>-0.32139380484326957</v>
      </c>
      <c r="J1113">
        <f t="shared" si="2126"/>
        <v>0.49999999999999989</v>
      </c>
      <c r="K1113">
        <f t="shared" si="2134"/>
        <v>0.38302222155948906</v>
      </c>
      <c r="L1113">
        <f t="shared" si="2135"/>
        <v>0.32139380484326963</v>
      </c>
      <c r="N1113">
        <v>40</v>
      </c>
      <c r="O1113">
        <f t="shared" si="2121"/>
        <v>5.2798053956399098</v>
      </c>
      <c r="P1113">
        <f t="shared" si="2122"/>
        <v>84.720194604360103</v>
      </c>
      <c r="R1113">
        <f t="shared" si="2136"/>
        <v>1.7237233274994423</v>
      </c>
      <c r="T1113">
        <f t="shared" si="2127"/>
        <v>-5.2574141356132031</v>
      </c>
      <c r="V1113">
        <f t="shared" si="2137"/>
        <v>0</v>
      </c>
    </row>
    <row r="1114" spans="1:22">
      <c r="A1114">
        <f t="shared" si="2123"/>
        <v>0.5</v>
      </c>
      <c r="B1114">
        <f t="shared" si="2128"/>
        <v>0.38246070045921587</v>
      </c>
      <c r="C1114">
        <f t="shared" si="2129"/>
        <v>0.32206181488069319</v>
      </c>
      <c r="D1114">
        <f t="shared" si="2124"/>
        <v>-0.49999999999999989</v>
      </c>
      <c r="E1114">
        <f t="shared" si="2130"/>
        <v>0.38246070045921593</v>
      </c>
      <c r="F1114">
        <f t="shared" si="2131"/>
        <v>0.32206181488069324</v>
      </c>
      <c r="G1114">
        <f t="shared" si="2125"/>
        <v>0.5</v>
      </c>
      <c r="H1114">
        <f t="shared" si="2132"/>
        <v>-0.38246070045921587</v>
      </c>
      <c r="I1114">
        <f t="shared" si="2133"/>
        <v>-0.32206181488069319</v>
      </c>
      <c r="J1114">
        <f t="shared" si="2126"/>
        <v>0.49999999999999989</v>
      </c>
      <c r="K1114">
        <f t="shared" si="2134"/>
        <v>0.38246070045921593</v>
      </c>
      <c r="L1114">
        <f t="shared" si="2135"/>
        <v>0.32206181488069324</v>
      </c>
      <c r="N1114">
        <v>40.1</v>
      </c>
      <c r="O1114">
        <f t="shared" si="2121"/>
        <v>5.2224146242084641</v>
      </c>
      <c r="P1114">
        <f t="shared" si="2122"/>
        <v>84.777585375791517</v>
      </c>
      <c r="R1114">
        <f t="shared" si="2136"/>
        <v>1.8598642226106818</v>
      </c>
      <c r="T1114">
        <f t="shared" si="2127"/>
        <v>-5.2000233641817886</v>
      </c>
      <c r="V1114">
        <f t="shared" si="2137"/>
        <v>0</v>
      </c>
    </row>
    <row r="1115" spans="1:22">
      <c r="A1115">
        <f t="shared" si="2123"/>
        <v>0.5</v>
      </c>
      <c r="B1115">
        <f t="shared" si="2128"/>
        <v>0.38189801431732101</v>
      </c>
      <c r="C1115">
        <f t="shared" si="2129"/>
        <v>0.32272884386197526</v>
      </c>
      <c r="D1115">
        <f t="shared" si="2124"/>
        <v>-0.49999999999999989</v>
      </c>
      <c r="E1115">
        <f t="shared" si="2130"/>
        <v>0.38189801431732107</v>
      </c>
      <c r="F1115">
        <f t="shared" si="2131"/>
        <v>0.32272884386197531</v>
      </c>
      <c r="G1115">
        <f t="shared" si="2125"/>
        <v>0.5</v>
      </c>
      <c r="H1115">
        <f t="shared" si="2132"/>
        <v>-0.38189801431732101</v>
      </c>
      <c r="I1115">
        <f t="shared" si="2133"/>
        <v>-0.32272884386197526</v>
      </c>
      <c r="J1115">
        <f t="shared" si="2126"/>
        <v>0.49999999999999989</v>
      </c>
      <c r="K1115">
        <f t="shared" si="2134"/>
        <v>0.38189801431732107</v>
      </c>
      <c r="L1115">
        <f t="shared" si="2135"/>
        <v>0.32272884386197531</v>
      </c>
      <c r="N1115">
        <v>40.200000000000003</v>
      </c>
      <c r="O1115">
        <f t="shared" si="2121"/>
        <v>5.1649128329152107</v>
      </c>
      <c r="P1115">
        <f t="shared" si="2122"/>
        <v>84.835087167084794</v>
      </c>
      <c r="R1115">
        <f t="shared" si="2136"/>
        <v>1.9962053744985013</v>
      </c>
      <c r="T1115">
        <f t="shared" si="2127"/>
        <v>-5.1425215728885121</v>
      </c>
      <c r="V1115">
        <f t="shared" si="2137"/>
        <v>0</v>
      </c>
    </row>
    <row r="1116" spans="1:22">
      <c r="A1116">
        <f t="shared" si="2123"/>
        <v>0.5</v>
      </c>
      <c r="B1116">
        <f t="shared" si="2128"/>
        <v>0.3813341648478441</v>
      </c>
      <c r="C1116">
        <f t="shared" si="2129"/>
        <v>0.32339488975522973</v>
      </c>
      <c r="D1116">
        <f t="shared" si="2124"/>
        <v>-0.49999999999999989</v>
      </c>
      <c r="E1116">
        <f t="shared" si="2130"/>
        <v>0.38133416484784416</v>
      </c>
      <c r="F1116">
        <f t="shared" si="2131"/>
        <v>0.32339488975522979</v>
      </c>
      <c r="G1116">
        <f t="shared" si="2125"/>
        <v>0.5</v>
      </c>
      <c r="H1116">
        <f t="shared" si="2132"/>
        <v>-0.3813341648478441</v>
      </c>
      <c r="I1116">
        <f t="shared" si="2133"/>
        <v>-0.32339488975522973</v>
      </c>
      <c r="J1116">
        <f t="shared" si="2126"/>
        <v>0.49999999999999989</v>
      </c>
      <c r="K1116">
        <f t="shared" si="2134"/>
        <v>0.38133416484784416</v>
      </c>
      <c r="L1116">
        <f t="shared" si="2135"/>
        <v>0.32339488975522979</v>
      </c>
      <c r="N1116">
        <v>40.299999999999997</v>
      </c>
      <c r="O1116">
        <f t="shared" si="2121"/>
        <v>5.107299691327027</v>
      </c>
      <c r="P1116">
        <f t="shared" si="2122"/>
        <v>84.892700308672985</v>
      </c>
      <c r="R1116">
        <f t="shared" si="2136"/>
        <v>2.1327462275798439</v>
      </c>
      <c r="T1116">
        <f t="shared" si="2127"/>
        <v>-5.0849084313003203</v>
      </c>
      <c r="V1116">
        <f t="shared" si="2137"/>
        <v>0</v>
      </c>
    </row>
    <row r="1117" spans="1:22">
      <c r="A1117">
        <f t="shared" si="2123"/>
        <v>0.5</v>
      </c>
      <c r="B1117">
        <f t="shared" si="2128"/>
        <v>0.38076915376836834</v>
      </c>
      <c r="C1117">
        <f t="shared" si="2129"/>
        <v>0.32405995053156539</v>
      </c>
      <c r="D1117">
        <f t="shared" si="2124"/>
        <v>-0.49999999999999989</v>
      </c>
      <c r="E1117">
        <f t="shared" si="2130"/>
        <v>0.3807691537683684</v>
      </c>
      <c r="F1117">
        <f t="shared" si="2131"/>
        <v>0.32405995053156544</v>
      </c>
      <c r="G1117">
        <f t="shared" si="2125"/>
        <v>0.5</v>
      </c>
      <c r="H1117">
        <f t="shared" si="2132"/>
        <v>-0.38076915376836834</v>
      </c>
      <c r="I1117">
        <f t="shared" si="2133"/>
        <v>-0.32405995053156539</v>
      </c>
      <c r="J1117">
        <f t="shared" si="2126"/>
        <v>0.49999999999999989</v>
      </c>
      <c r="K1117">
        <f t="shared" si="2134"/>
        <v>0.3807691537683684</v>
      </c>
      <c r="L1117">
        <f t="shared" si="2135"/>
        <v>0.32405995053156544</v>
      </c>
      <c r="N1117">
        <v>40.4</v>
      </c>
      <c r="O1117">
        <f t="shared" si="2121"/>
        <v>5.0495748706908694</v>
      </c>
      <c r="P1117">
        <f t="shared" si="2122"/>
        <v>84.950425129309153</v>
      </c>
      <c r="R1117">
        <f t="shared" si="2136"/>
        <v>2.2694862141055836</v>
      </c>
      <c r="T1117">
        <f t="shared" si="2127"/>
        <v>-5.027183610664153</v>
      </c>
      <c r="V1117">
        <f t="shared" si="2137"/>
        <v>0</v>
      </c>
    </row>
    <row r="1118" spans="1:22">
      <c r="A1118">
        <f t="shared" si="2123"/>
        <v>0.5</v>
      </c>
      <c r="B1118">
        <f t="shared" si="2128"/>
        <v>0.38020298280001541</v>
      </c>
      <c r="C1118">
        <f t="shared" si="2129"/>
        <v>0.32472402416509177</v>
      </c>
      <c r="D1118">
        <f t="shared" si="2124"/>
        <v>-0.49999999999999989</v>
      </c>
      <c r="E1118">
        <f t="shared" si="2130"/>
        <v>0.38020298280001547</v>
      </c>
      <c r="F1118">
        <f t="shared" si="2131"/>
        <v>0.32472402416509183</v>
      </c>
      <c r="G1118">
        <f t="shared" si="2125"/>
        <v>0.5</v>
      </c>
      <c r="H1118">
        <f t="shared" si="2132"/>
        <v>-0.38020298280001541</v>
      </c>
      <c r="I1118">
        <f t="shared" si="2133"/>
        <v>-0.32472402416509177</v>
      </c>
      <c r="J1118">
        <f t="shared" si="2126"/>
        <v>0.49999999999999989</v>
      </c>
      <c r="K1118">
        <f t="shared" si="2134"/>
        <v>0.38020298280001547</v>
      </c>
      <c r="L1118">
        <f t="shared" si="2135"/>
        <v>0.32472402416509183</v>
      </c>
      <c r="N1118">
        <v>40.5</v>
      </c>
      <c r="O1118">
        <f t="shared" si="2121"/>
        <v>4.9917380439768397</v>
      </c>
      <c r="P1118">
        <f t="shared" si="2122"/>
        <v>85.008261956023134</v>
      </c>
      <c r="R1118">
        <f t="shared" si="2136"/>
        <v>2.4064247541380439</v>
      </c>
      <c r="T1118">
        <f t="shared" si="2127"/>
        <v>-4.9693467839501722</v>
      </c>
      <c r="V1118">
        <f t="shared" si="2137"/>
        <v>0</v>
      </c>
    </row>
    <row r="1119" spans="1:22">
      <c r="A1119">
        <f t="shared" si="2123"/>
        <v>0.5</v>
      </c>
      <c r="B1119">
        <f t="shared" si="2128"/>
        <v>0.37963565366744034</v>
      </c>
      <c r="C1119">
        <f t="shared" si="2129"/>
        <v>0.32538710863292541</v>
      </c>
      <c r="D1119">
        <f t="shared" si="2124"/>
        <v>-0.49999999999999989</v>
      </c>
      <c r="E1119">
        <f t="shared" si="2130"/>
        <v>0.3796356536674404</v>
      </c>
      <c r="F1119">
        <f t="shared" si="2131"/>
        <v>0.32538710863292547</v>
      </c>
      <c r="G1119">
        <f t="shared" si="2125"/>
        <v>0.5</v>
      </c>
      <c r="H1119">
        <f t="shared" si="2132"/>
        <v>-0.37963565366744034</v>
      </c>
      <c r="I1119">
        <f t="shared" si="2133"/>
        <v>-0.32538710863292541</v>
      </c>
      <c r="J1119">
        <f t="shared" si="2126"/>
        <v>0.49999999999999989</v>
      </c>
      <c r="K1119">
        <f t="shared" si="2134"/>
        <v>0.3796356536674404</v>
      </c>
      <c r="L1119">
        <f t="shared" si="2135"/>
        <v>0.32538710863292547</v>
      </c>
      <c r="N1119">
        <v>40.6</v>
      </c>
      <c r="O1119">
        <f t="shared" si="2121"/>
        <v>4.9337888859216461</v>
      </c>
      <c r="P1119">
        <f t="shared" si="2122"/>
        <v>85.066211114078371</v>
      </c>
      <c r="R1119">
        <f t="shared" si="2136"/>
        <v>2.5435612555310172</v>
      </c>
      <c r="T1119">
        <f t="shared" si="2127"/>
        <v>-4.911397625894935</v>
      </c>
      <c r="V1119">
        <f t="shared" si="2137"/>
        <v>0</v>
      </c>
    </row>
    <row r="1120" spans="1:22">
      <c r="A1120">
        <f t="shared" si="2123"/>
        <v>0.5</v>
      </c>
      <c r="B1120">
        <f t="shared" si="2128"/>
        <v>0.37906716809882596</v>
      </c>
      <c r="C1120">
        <f t="shared" si="2129"/>
        <v>0.32604920191519604</v>
      </c>
      <c r="D1120">
        <f t="shared" si="2124"/>
        <v>-0.49999999999999989</v>
      </c>
      <c r="E1120">
        <f t="shared" si="2130"/>
        <v>0.37906716809882601</v>
      </c>
      <c r="F1120">
        <f t="shared" si="2131"/>
        <v>0.3260492019151961</v>
      </c>
      <c r="G1120">
        <f t="shared" si="2125"/>
        <v>0.5</v>
      </c>
      <c r="H1120">
        <f t="shared" si="2132"/>
        <v>-0.37906716809882596</v>
      </c>
      <c r="I1120">
        <f t="shared" si="2133"/>
        <v>-0.32604920191519604</v>
      </c>
      <c r="J1120">
        <f t="shared" si="2126"/>
        <v>0.49999999999999989</v>
      </c>
      <c r="K1120">
        <f t="shared" si="2134"/>
        <v>0.37906716809882601</v>
      </c>
      <c r="L1120">
        <f t="shared" si="2135"/>
        <v>0.3260492019151961</v>
      </c>
      <c r="N1120">
        <v>40.700000000000003</v>
      </c>
      <c r="O1120">
        <f t="shared" si="2121"/>
        <v>4.8757270730724116</v>
      </c>
      <c r="P1120">
        <f t="shared" si="2122"/>
        <v>85.124272926927574</v>
      </c>
      <c r="R1120">
        <f t="shared" si="2136"/>
        <v>2.6808951139106654</v>
      </c>
      <c r="T1120">
        <f t="shared" si="2127"/>
        <v>-4.8533358130457316</v>
      </c>
      <c r="V1120">
        <f t="shared" si="2137"/>
        <v>0</v>
      </c>
    </row>
    <row r="1121" spans="1:22">
      <c r="A1121">
        <f t="shared" si="2123"/>
        <v>0.5</v>
      </c>
      <c r="B1121">
        <f t="shared" si="2128"/>
        <v>0.37849752782587814</v>
      </c>
      <c r="C1121">
        <f t="shared" si="2129"/>
        <v>0.32671030199505263</v>
      </c>
      <c r="D1121">
        <f t="shared" si="2124"/>
        <v>-0.49999999999999989</v>
      </c>
      <c r="E1121">
        <f t="shared" si="2130"/>
        <v>0.3784975278258782</v>
      </c>
      <c r="F1121">
        <f t="shared" si="2131"/>
        <v>0.32671030199505269</v>
      </c>
      <c r="G1121">
        <f t="shared" si="2125"/>
        <v>0.5</v>
      </c>
      <c r="H1121">
        <f t="shared" si="2132"/>
        <v>-0.37849752782587814</v>
      </c>
      <c r="I1121">
        <f t="shared" si="2133"/>
        <v>-0.32671030199505263</v>
      </c>
      <c r="J1121">
        <f t="shared" si="2126"/>
        <v>0.49999999999999989</v>
      </c>
      <c r="K1121">
        <f t="shared" si="2134"/>
        <v>0.3784975278258782</v>
      </c>
      <c r="L1121">
        <f t="shared" si="2135"/>
        <v>0.32671030199505269</v>
      </c>
      <c r="N1121">
        <v>40.799999999999997</v>
      </c>
      <c r="O1121">
        <f t="shared" si="2121"/>
        <v>4.8175522838310156</v>
      </c>
      <c r="P1121">
        <f t="shared" si="2122"/>
        <v>85.18244771616898</v>
      </c>
      <c r="R1121">
        <f t="shared" si="2136"/>
        <v>2.8184257126582821</v>
      </c>
      <c r="T1121">
        <f t="shared" si="2127"/>
        <v>-4.7951610238043259</v>
      </c>
      <c r="V1121">
        <f t="shared" si="2137"/>
        <v>0</v>
      </c>
    </row>
    <row r="1122" spans="1:22">
      <c r="A1122">
        <f t="shared" si="2123"/>
        <v>0.5</v>
      </c>
      <c r="B1122">
        <f t="shared" si="2128"/>
        <v>0.37792673458381965</v>
      </c>
      <c r="C1122">
        <f t="shared" si="2129"/>
        <v>0.3273704068586698</v>
      </c>
      <c r="D1122">
        <f t="shared" si="2124"/>
        <v>-0.49999999999999989</v>
      </c>
      <c r="E1122">
        <f t="shared" si="2130"/>
        <v>0.3779267345838197</v>
      </c>
      <c r="F1122">
        <f t="shared" si="2131"/>
        <v>0.32737040685866986</v>
      </c>
      <c r="G1122">
        <f t="shared" si="2125"/>
        <v>0.5</v>
      </c>
      <c r="H1122">
        <f t="shared" si="2132"/>
        <v>-0.37792673458381965</v>
      </c>
      <c r="I1122">
        <f t="shared" si="2133"/>
        <v>-0.3273704068586698</v>
      </c>
      <c r="J1122">
        <f t="shared" si="2126"/>
        <v>0.49999999999999989</v>
      </c>
      <c r="K1122">
        <f t="shared" si="2134"/>
        <v>0.3779267345838197</v>
      </c>
      <c r="L1122">
        <f t="shared" si="2135"/>
        <v>0.32737040685866986</v>
      </c>
      <c r="N1122">
        <v>40.9</v>
      </c>
      <c r="O1122">
        <f t="shared" si="2121"/>
        <v>4.7592641984987614</v>
      </c>
      <c r="P1122">
        <f t="shared" si="2122"/>
        <v>85.240735801501245</v>
      </c>
      <c r="R1122">
        <f t="shared" si="2136"/>
        <v>2.956152422894192</v>
      </c>
      <c r="T1122">
        <f t="shared" si="2127"/>
        <v>-4.7368729384720609</v>
      </c>
      <c r="V1122">
        <f t="shared" si="2137"/>
        <v>0</v>
      </c>
    </row>
    <row r="1123" spans="1:22">
      <c r="A1123">
        <f t="shared" si="2123"/>
        <v>0.5</v>
      </c>
      <c r="B1123">
        <f t="shared" si="2128"/>
        <v>0.3773547901113859</v>
      </c>
      <c r="C1123">
        <f t="shared" si="2129"/>
        <v>0.32802951449525358</v>
      </c>
      <c r="D1123">
        <f t="shared" si="2124"/>
        <v>-0.49999999999999989</v>
      </c>
      <c r="E1123">
        <f t="shared" si="2130"/>
        <v>0.37735479011138595</v>
      </c>
      <c r="F1123">
        <f t="shared" si="2131"/>
        <v>0.32802951449525364</v>
      </c>
      <c r="G1123">
        <f t="shared" si="2125"/>
        <v>0.5</v>
      </c>
      <c r="H1123">
        <f t="shared" si="2132"/>
        <v>-0.3773547901113859</v>
      </c>
      <c r="I1123">
        <f t="shared" si="2133"/>
        <v>-0.32802951449525358</v>
      </c>
      <c r="J1123">
        <f t="shared" si="2126"/>
        <v>0.49999999999999989</v>
      </c>
      <c r="K1123">
        <f t="shared" si="2134"/>
        <v>0.37735479011138595</v>
      </c>
      <c r="L1123">
        <f t="shared" si="2135"/>
        <v>0.32802951449525364</v>
      </c>
      <c r="N1123">
        <v>41</v>
      </c>
      <c r="O1123">
        <f t="shared" si="2121"/>
        <v>4.7008624993214045</v>
      </c>
      <c r="P1123">
        <f t="shared" si="2122"/>
        <v>85.299137500678597</v>
      </c>
      <c r="R1123">
        <f t="shared" si="2136"/>
        <v>3.0940746034637101</v>
      </c>
      <c r="T1123">
        <f t="shared" si="2127"/>
        <v>-4.6784712392947085</v>
      </c>
      <c r="V1123">
        <f t="shared" si="2137"/>
        <v>0</v>
      </c>
    </row>
    <row r="1124" spans="1:22">
      <c r="A1124">
        <f t="shared" si="2123"/>
        <v>0.5</v>
      </c>
      <c r="B1124">
        <f t="shared" si="2128"/>
        <v>0.37678169615081891</v>
      </c>
      <c r="C1124">
        <f t="shared" si="2129"/>
        <v>0.32868762289704784</v>
      </c>
      <c r="D1124">
        <f t="shared" si="2124"/>
        <v>-0.49999999999999989</v>
      </c>
      <c r="E1124">
        <f t="shared" si="2130"/>
        <v>0.37678169615081897</v>
      </c>
      <c r="F1124">
        <f t="shared" si="2131"/>
        <v>0.32868762289704789</v>
      </c>
      <c r="G1124">
        <f t="shared" si="2125"/>
        <v>0.5</v>
      </c>
      <c r="H1124">
        <f t="shared" si="2132"/>
        <v>-0.37678169615081891</v>
      </c>
      <c r="I1124">
        <f t="shared" si="2133"/>
        <v>-0.32868762289704784</v>
      </c>
      <c r="J1124">
        <f t="shared" si="2126"/>
        <v>0.49999999999999989</v>
      </c>
      <c r="K1124">
        <f t="shared" si="2134"/>
        <v>0.37678169615081897</v>
      </c>
      <c r="L1124">
        <f t="shared" si="2135"/>
        <v>0.32868762289704789</v>
      </c>
      <c r="N1124">
        <v>41.1</v>
      </c>
      <c r="O1124">
        <f t="shared" si="2121"/>
        <v>4.6423468705349205</v>
      </c>
      <c r="P1124">
        <f t="shared" si="2122"/>
        <v>85.357653129465049</v>
      </c>
      <c r="R1124">
        <f t="shared" si="2136"/>
        <v>3.2321916009238691</v>
      </c>
      <c r="T1124">
        <f t="shared" si="2127"/>
        <v>-4.6199556105082564</v>
      </c>
      <c r="V1124">
        <f t="shared" si="2137"/>
        <v>0</v>
      </c>
    </row>
    <row r="1125" spans="1:22">
      <c r="A1125">
        <f t="shared" si="2123"/>
        <v>0.5</v>
      </c>
      <c r="B1125">
        <f t="shared" si="2128"/>
        <v>0.37620745444786213</v>
      </c>
      <c r="C1125">
        <f t="shared" si="2129"/>
        <v>0.32934473005934017</v>
      </c>
      <c r="D1125">
        <f t="shared" si="2124"/>
        <v>-0.49999999999999989</v>
      </c>
      <c r="E1125">
        <f t="shared" si="2130"/>
        <v>0.37620745444786219</v>
      </c>
      <c r="F1125">
        <f t="shared" si="2131"/>
        <v>0.32934473005934023</v>
      </c>
      <c r="G1125">
        <f t="shared" si="2125"/>
        <v>0.5</v>
      </c>
      <c r="H1125">
        <f t="shared" si="2132"/>
        <v>-0.37620745444786213</v>
      </c>
      <c r="I1125">
        <f t="shared" si="2133"/>
        <v>-0.32934473005934017</v>
      </c>
      <c r="J1125">
        <f t="shared" si="2126"/>
        <v>0.49999999999999989</v>
      </c>
      <c r="K1125">
        <f t="shared" si="2134"/>
        <v>0.37620745444786219</v>
      </c>
      <c r="L1125">
        <f t="shared" si="2135"/>
        <v>0.32934473005934023</v>
      </c>
      <c r="N1125">
        <v>41.2</v>
      </c>
      <c r="O1125">
        <f t="shared" si="2121"/>
        <v>4.5837169984113171</v>
      </c>
      <c r="P1125">
        <f t="shared" si="2122"/>
        <v>85.416283001588695</v>
      </c>
      <c r="R1125">
        <f t="shared" si="2136"/>
        <v>3.3705027495325481</v>
      </c>
      <c r="T1125">
        <f t="shared" si="2127"/>
        <v>-4.5613257383846104</v>
      </c>
      <c r="V1125">
        <f t="shared" si="2137"/>
        <v>0</v>
      </c>
    </row>
    <row r="1126" spans="1:22">
      <c r="A1126">
        <f t="shared" si="2123"/>
        <v>0.5</v>
      </c>
      <c r="B1126">
        <f t="shared" si="2128"/>
        <v>0.37563206675175553</v>
      </c>
      <c r="C1126">
        <f t="shared" si="2129"/>
        <v>0.33000083398046831</v>
      </c>
      <c r="D1126">
        <f t="shared" si="2124"/>
        <v>-0.49999999999999989</v>
      </c>
      <c r="E1126">
        <f t="shared" si="2130"/>
        <v>0.37563206675175559</v>
      </c>
      <c r="F1126">
        <f t="shared" si="2131"/>
        <v>0.33000083398046837</v>
      </c>
      <c r="G1126">
        <f t="shared" si="2125"/>
        <v>0.5</v>
      </c>
      <c r="H1126">
        <f t="shared" si="2132"/>
        <v>-0.37563206675175553</v>
      </c>
      <c r="I1126">
        <f t="shared" si="2133"/>
        <v>-0.33000083398046831</v>
      </c>
      <c r="J1126">
        <f t="shared" si="2126"/>
        <v>0.49999999999999989</v>
      </c>
      <c r="K1126">
        <f t="shared" si="2134"/>
        <v>0.37563206675175559</v>
      </c>
      <c r="L1126">
        <f t="shared" si="2135"/>
        <v>0.33000083398046837</v>
      </c>
      <c r="N1126">
        <v>41.3</v>
      </c>
      <c r="O1126">
        <f t="shared" si="2121"/>
        <v>4.5249725713051081</v>
      </c>
      <c r="P1126">
        <f t="shared" si="2122"/>
        <v>85.475027428694872</v>
      </c>
      <c r="R1126">
        <f t="shared" si="2136"/>
        <v>3.5090073712381979</v>
      </c>
      <c r="T1126">
        <f t="shared" si="2127"/>
        <v>-4.5025813112784334</v>
      </c>
      <c r="V1126">
        <f t="shared" si="2137"/>
        <v>0</v>
      </c>
    </row>
    <row r="1127" spans="1:22">
      <c r="A1127">
        <f t="shared" si="2123"/>
        <v>0.5</v>
      </c>
      <c r="B1127">
        <f t="shared" si="2128"/>
        <v>0.37505553481522969</v>
      </c>
      <c r="C1127">
        <f t="shared" si="2129"/>
        <v>0.33065593266182586</v>
      </c>
      <c r="D1127">
        <f t="shared" si="2124"/>
        <v>-0.49999999999999989</v>
      </c>
      <c r="E1127">
        <f t="shared" si="2130"/>
        <v>0.37505553481522974</v>
      </c>
      <c r="F1127">
        <f t="shared" si="2131"/>
        <v>0.33065593266182591</v>
      </c>
      <c r="G1127">
        <f t="shared" si="2125"/>
        <v>0.5</v>
      </c>
      <c r="H1127">
        <f t="shared" si="2132"/>
        <v>-0.37505553481522969</v>
      </c>
      <c r="I1127">
        <f t="shared" si="2133"/>
        <v>-0.33065593266182586</v>
      </c>
      <c r="J1127">
        <f t="shared" si="2126"/>
        <v>0.49999999999999989</v>
      </c>
      <c r="K1127">
        <f t="shared" si="2134"/>
        <v>0.37505553481522974</v>
      </c>
      <c r="L1127">
        <f t="shared" si="2135"/>
        <v>0.33065593266182591</v>
      </c>
      <c r="N1127">
        <v>41.4</v>
      </c>
      <c r="O1127">
        <f t="shared" si="2121"/>
        <v>4.4661132797000285</v>
      </c>
      <c r="P1127">
        <f t="shared" si="2122"/>
        <v>85.533886720299975</v>
      </c>
      <c r="R1127">
        <f t="shared" si="2136"/>
        <v>3.6477047756721959</v>
      </c>
      <c r="T1127">
        <f t="shared" si="2127"/>
        <v>-4.4437220196733307</v>
      </c>
      <c r="V1127">
        <f t="shared" si="2137"/>
        <v>0</v>
      </c>
    </row>
    <row r="1128" spans="1:22">
      <c r="A1128">
        <f t="shared" si="2123"/>
        <v>0.5</v>
      </c>
      <c r="B1128">
        <f t="shared" si="2128"/>
        <v>0.37447786039450098</v>
      </c>
      <c r="C1128">
        <f t="shared" si="2129"/>
        <v>0.33131002410786869</v>
      </c>
      <c r="D1128">
        <f t="shared" si="2124"/>
        <v>-0.49999999999999989</v>
      </c>
      <c r="E1128">
        <f t="shared" si="2130"/>
        <v>0.37447786039450104</v>
      </c>
      <c r="F1128">
        <f t="shared" si="2131"/>
        <v>0.33131002410786875</v>
      </c>
      <c r="G1128">
        <f t="shared" si="2125"/>
        <v>0.5</v>
      </c>
      <c r="H1128">
        <f t="shared" si="2132"/>
        <v>-0.37447786039450098</v>
      </c>
      <c r="I1128">
        <f t="shared" si="2133"/>
        <v>-0.33131002410786869</v>
      </c>
      <c r="J1128">
        <f t="shared" si="2126"/>
        <v>0.49999999999999989</v>
      </c>
      <c r="K1128">
        <f t="shared" si="2134"/>
        <v>0.37447786039450104</v>
      </c>
      <c r="L1128">
        <f t="shared" si="2135"/>
        <v>0.33131002410786875</v>
      </c>
      <c r="N1128">
        <v>41.5</v>
      </c>
      <c r="O1128">
        <f t="shared" si="2121"/>
        <v>4.407138816256567</v>
      </c>
      <c r="P1128">
        <f t="shared" si="2122"/>
        <v>85.592861183743452</v>
      </c>
      <c r="R1128">
        <f t="shared" si="2136"/>
        <v>3.7865942601415838</v>
      </c>
      <c r="T1128">
        <f t="shared" si="2127"/>
        <v>-4.3847475562298541</v>
      </c>
      <c r="V1128">
        <f t="shared" si="2137"/>
        <v>0</v>
      </c>
    </row>
    <row r="1129" spans="1:22">
      <c r="A1129">
        <f t="shared" si="2123"/>
        <v>0.5</v>
      </c>
      <c r="B1129">
        <f t="shared" si="2128"/>
        <v>0.37389904524926587</v>
      </c>
      <c r="C1129">
        <f t="shared" si="2129"/>
        <v>0.33196310632612075</v>
      </c>
      <c r="D1129">
        <f t="shared" si="2124"/>
        <v>-0.49999999999999989</v>
      </c>
      <c r="E1129">
        <f t="shared" si="2130"/>
        <v>0.37389904524926593</v>
      </c>
      <c r="F1129">
        <f t="shared" si="2131"/>
        <v>0.3319631063261208</v>
      </c>
      <c r="G1129">
        <f t="shared" si="2125"/>
        <v>0.5</v>
      </c>
      <c r="H1129">
        <f t="shared" si="2132"/>
        <v>-0.37389904524926587</v>
      </c>
      <c r="I1129">
        <f t="shared" si="2133"/>
        <v>-0.33196310632612075</v>
      </c>
      <c r="J1129">
        <f t="shared" si="2126"/>
        <v>0.49999999999999989</v>
      </c>
      <c r="K1129">
        <f t="shared" si="2134"/>
        <v>0.37389904524926593</v>
      </c>
      <c r="L1129">
        <f t="shared" si="2135"/>
        <v>0.3319631063261208</v>
      </c>
      <c r="N1129">
        <v>41.6</v>
      </c>
      <c r="O1129">
        <f t="shared" si="2121"/>
        <v>4.3480488758593294</v>
      </c>
      <c r="P1129">
        <f t="shared" si="2122"/>
        <v>85.651951124140666</v>
      </c>
      <c r="R1129">
        <f t="shared" si="2136"/>
        <v>3.9256751096242937</v>
      </c>
      <c r="T1129">
        <f t="shared" si="2127"/>
        <v>-4.3256576158326396</v>
      </c>
      <c r="V1129">
        <f t="shared" si="2137"/>
        <v>0</v>
      </c>
    </row>
    <row r="1130" spans="1:22">
      <c r="A1130">
        <f t="shared" si="2123"/>
        <v>0.5</v>
      </c>
      <c r="B1130">
        <f t="shared" si="2128"/>
        <v>0.37331909114269562</v>
      </c>
      <c r="C1130">
        <f t="shared" si="2129"/>
        <v>0.33261517732718038</v>
      </c>
      <c r="D1130">
        <f t="shared" si="2124"/>
        <v>-0.49999999999999989</v>
      </c>
      <c r="E1130">
        <f t="shared" si="2130"/>
        <v>0.37331909114269568</v>
      </c>
      <c r="F1130">
        <f t="shared" si="2131"/>
        <v>0.33261517732718043</v>
      </c>
      <c r="G1130">
        <f t="shared" si="2125"/>
        <v>0.5</v>
      </c>
      <c r="H1130">
        <f t="shared" si="2132"/>
        <v>-0.37331909114269562</v>
      </c>
      <c r="I1130">
        <f t="shared" si="2133"/>
        <v>-0.33261517732718038</v>
      </c>
      <c r="J1130">
        <f t="shared" si="2126"/>
        <v>0.49999999999999989</v>
      </c>
      <c r="K1130">
        <f t="shared" si="2134"/>
        <v>0.37331909114269568</v>
      </c>
      <c r="L1130">
        <f t="shared" si="2135"/>
        <v>0.33261517732718043</v>
      </c>
      <c r="N1130">
        <v>41.7</v>
      </c>
      <c r="O1130">
        <f t="shared" si="2121"/>
        <v>4.2888431556655116</v>
      </c>
      <c r="P1130">
        <f t="shared" si="2122"/>
        <v>85.711156844334496</v>
      </c>
      <c r="R1130">
        <f t="shared" si="2136"/>
        <v>4.0649465967654521</v>
      </c>
      <c r="T1130">
        <f t="shared" si="2127"/>
        <v>-4.2664518956388093</v>
      </c>
      <c r="V1130">
        <f t="shared" si="2137"/>
        <v>0</v>
      </c>
    </row>
    <row r="1131" spans="1:22">
      <c r="A1131">
        <f t="shared" si="2123"/>
        <v>0.5</v>
      </c>
      <c r="B1131">
        <f t="shared" si="2128"/>
        <v>0.37273799984143108</v>
      </c>
      <c r="C1131">
        <f t="shared" si="2129"/>
        <v>0.33326623512472614</v>
      </c>
      <c r="D1131">
        <f t="shared" si="2124"/>
        <v>-0.49999999999999989</v>
      </c>
      <c r="E1131">
        <f t="shared" si="2130"/>
        <v>0.37273799984143113</v>
      </c>
      <c r="F1131">
        <f t="shared" si="2131"/>
        <v>0.3332662351247262</v>
      </c>
      <c r="G1131">
        <f t="shared" si="2125"/>
        <v>0.5</v>
      </c>
      <c r="H1131">
        <f t="shared" si="2132"/>
        <v>-0.37273799984143108</v>
      </c>
      <c r="I1131">
        <f t="shared" si="2133"/>
        <v>-0.33326623512472614</v>
      </c>
      <c r="J1131">
        <f t="shared" si="2126"/>
        <v>0.49999999999999989</v>
      </c>
      <c r="K1131">
        <f t="shared" si="2134"/>
        <v>0.37273799984143113</v>
      </c>
      <c r="L1131">
        <f t="shared" si="2135"/>
        <v>0.3332662351247262</v>
      </c>
      <c r="N1131">
        <v>41.8</v>
      </c>
      <c r="O1131">
        <f t="shared" si="2121"/>
        <v>4.2295213551530688</v>
      </c>
      <c r="P1131">
        <f t="shared" si="2122"/>
        <v>85.770478644846918</v>
      </c>
      <c r="R1131">
        <f t="shared" si="2136"/>
        <v>4.2044079818755904</v>
      </c>
      <c r="T1131">
        <f t="shared" si="2127"/>
        <v>-4.2071300951263879</v>
      </c>
      <c r="V1131">
        <f t="shared" si="2137"/>
        <v>0</v>
      </c>
    </row>
    <row r="1132" spans="1:22">
      <c r="A1132">
        <f t="shared" si="2123"/>
        <v>0.5</v>
      </c>
      <c r="B1132">
        <f t="shared" si="2128"/>
        <v>0.37215577311557696</v>
      </c>
      <c r="C1132">
        <f t="shared" si="2129"/>
        <v>0.33391627773552324</v>
      </c>
      <c r="D1132">
        <f t="shared" si="2124"/>
        <v>-0.49999999999999989</v>
      </c>
      <c r="E1132">
        <f t="shared" si="2130"/>
        <v>0.37215577311557702</v>
      </c>
      <c r="F1132">
        <f t="shared" si="2131"/>
        <v>0.33391627773552329</v>
      </c>
      <c r="G1132">
        <f t="shared" si="2125"/>
        <v>0.5</v>
      </c>
      <c r="H1132">
        <f t="shared" si="2132"/>
        <v>-0.37215577311557696</v>
      </c>
      <c r="I1132">
        <f t="shared" si="2133"/>
        <v>-0.33391627773552324</v>
      </c>
      <c r="J1132">
        <f t="shared" si="2126"/>
        <v>0.49999999999999989</v>
      </c>
      <c r="K1132">
        <f t="shared" si="2134"/>
        <v>0.37215577311557702</v>
      </c>
      <c r="L1132">
        <f t="shared" si="2135"/>
        <v>0.33391627773552329</v>
      </c>
      <c r="N1132">
        <v>41.9</v>
      </c>
      <c r="O1132">
        <f t="shared" si="2121"/>
        <v>4.170083176169892</v>
      </c>
      <c r="P1132">
        <f t="shared" si="2122"/>
        <v>85.829916823830104</v>
      </c>
      <c r="R1132">
        <f t="shared" si="2136"/>
        <v>4.3440585129301468</v>
      </c>
      <c r="T1132">
        <f t="shared" si="2127"/>
        <v>-4.1476919161432022</v>
      </c>
      <c r="V1132">
        <f t="shared" si="2137"/>
        <v>0</v>
      </c>
    </row>
    <row r="1133" spans="1:22">
      <c r="A1133">
        <f t="shared" si="2123"/>
        <v>0.5</v>
      </c>
      <c r="B1133">
        <f t="shared" si="2128"/>
        <v>0.37157241273869707</v>
      </c>
      <c r="C1133">
        <f t="shared" si="2129"/>
        <v>0.33456530317942906</v>
      </c>
      <c r="D1133">
        <f t="shared" si="2124"/>
        <v>-0.49999999999999989</v>
      </c>
      <c r="E1133">
        <f t="shared" si="2130"/>
        <v>0.37157241273869712</v>
      </c>
      <c r="F1133">
        <f t="shared" si="2131"/>
        <v>0.33456530317942912</v>
      </c>
      <c r="G1133">
        <f t="shared" si="2125"/>
        <v>0.5</v>
      </c>
      <c r="H1133">
        <f t="shared" si="2132"/>
        <v>-0.37157241273869707</v>
      </c>
      <c r="I1133">
        <f t="shared" si="2133"/>
        <v>-0.33456530317942906</v>
      </c>
      <c r="J1133">
        <f t="shared" si="2126"/>
        <v>0.49999999999999989</v>
      </c>
      <c r="K1133">
        <f t="shared" si="2134"/>
        <v>0.37157241273869712</v>
      </c>
      <c r="L1133">
        <f t="shared" si="2135"/>
        <v>0.33456530317942912</v>
      </c>
      <c r="N1133">
        <v>42</v>
      </c>
      <c r="O1133">
        <f t="shared" si="2121"/>
        <v>4.1105283229832921</v>
      </c>
      <c r="P1133">
        <f t="shared" si="2122"/>
        <v>85.889471677016701</v>
      </c>
      <c r="R1133">
        <f t="shared" si="2136"/>
        <v>4.4838974255703903</v>
      </c>
      <c r="T1133">
        <f t="shared" si="2127"/>
        <v>-4.088137062956605</v>
      </c>
      <c r="V1133">
        <f t="shared" si="2137"/>
        <v>0</v>
      </c>
    </row>
    <row r="1134" spans="1:22">
      <c r="A1134">
        <f t="shared" si="2123"/>
        <v>0.5</v>
      </c>
      <c r="B1134">
        <f t="shared" si="2128"/>
        <v>0.37098792048780815</v>
      </c>
      <c r="C1134">
        <f t="shared" si="2129"/>
        <v>0.33521330947939953</v>
      </c>
      <c r="D1134">
        <f t="shared" si="2124"/>
        <v>-0.49999999999999989</v>
      </c>
      <c r="E1134">
        <f t="shared" si="2130"/>
        <v>0.37098792048780821</v>
      </c>
      <c r="F1134">
        <f t="shared" si="2131"/>
        <v>0.33521330947939959</v>
      </c>
      <c r="G1134">
        <f t="shared" si="2125"/>
        <v>0.5</v>
      </c>
      <c r="H1134">
        <f t="shared" si="2132"/>
        <v>-0.37098792048780815</v>
      </c>
      <c r="I1134">
        <f t="shared" si="2133"/>
        <v>-0.33521330947939953</v>
      </c>
      <c r="J1134">
        <f t="shared" si="2126"/>
        <v>0.49999999999999989</v>
      </c>
      <c r="K1134">
        <f t="shared" si="2134"/>
        <v>0.37098792048780821</v>
      </c>
      <c r="L1134">
        <f t="shared" si="2135"/>
        <v>0.33521330947939959</v>
      </c>
      <c r="N1134">
        <v>42.1</v>
      </c>
      <c r="O1134">
        <f t="shared" si="2121"/>
        <v>4.050856502329653</v>
      </c>
      <c r="P1134">
        <f t="shared" si="2122"/>
        <v>85.949143497670363</v>
      </c>
      <c r="R1134">
        <f t="shared" si="2136"/>
        <v>4.6239239431066608</v>
      </c>
      <c r="T1134">
        <f t="shared" si="2127"/>
        <v>-4.0284652423029428</v>
      </c>
      <c r="V1134">
        <f t="shared" si="2137"/>
        <v>0</v>
      </c>
    </row>
    <row r="1135" spans="1:22">
      <c r="A1135">
        <f t="shared" si="2123"/>
        <v>0.5</v>
      </c>
      <c r="B1135">
        <f t="shared" si="2128"/>
        <v>0.37040229814337489</v>
      </c>
      <c r="C1135">
        <f t="shared" si="2129"/>
        <v>0.33586029466149503</v>
      </c>
      <c r="D1135">
        <f t="shared" si="2124"/>
        <v>-0.49999999999999989</v>
      </c>
      <c r="E1135">
        <f t="shared" si="2130"/>
        <v>0.37040229814337494</v>
      </c>
      <c r="F1135">
        <f t="shared" si="2131"/>
        <v>0.33586029466149508</v>
      </c>
      <c r="G1135">
        <f t="shared" si="2125"/>
        <v>0.5</v>
      </c>
      <c r="H1135">
        <f t="shared" si="2132"/>
        <v>-0.37040229814337489</v>
      </c>
      <c r="I1135">
        <f t="shared" si="2133"/>
        <v>-0.33586029466149503</v>
      </c>
      <c r="J1135">
        <f t="shared" si="2126"/>
        <v>0.49999999999999989</v>
      </c>
      <c r="K1135">
        <f t="shared" si="2134"/>
        <v>0.37040229814337494</v>
      </c>
      <c r="L1135">
        <f t="shared" si="2135"/>
        <v>0.33586029466149508</v>
      </c>
      <c r="N1135">
        <v>42.2</v>
      </c>
      <c r="O1135">
        <f t="shared" si="2121"/>
        <v>3.9910674234646875</v>
      </c>
      <c r="P1135">
        <f t="shared" si="2122"/>
        <v>86.008932576535287</v>
      </c>
      <c r="R1135">
        <f t="shared" si="2136"/>
        <v>4.7641372765225185</v>
      </c>
      <c r="T1135">
        <f t="shared" si="2127"/>
        <v>-3.968676163438019</v>
      </c>
      <c r="V1135">
        <f t="shared" si="2137"/>
        <v>0</v>
      </c>
    </row>
    <row r="1136" spans="1:22">
      <c r="A1136">
        <f t="shared" si="2123"/>
        <v>0.5</v>
      </c>
      <c r="B1136">
        <f t="shared" si="2128"/>
        <v>0.36981554748930484</v>
      </c>
      <c r="C1136">
        <f t="shared" si="2129"/>
        <v>0.3365062567548866</v>
      </c>
      <c r="D1136">
        <f t="shared" si="2124"/>
        <v>-0.49999999999999989</v>
      </c>
      <c r="E1136">
        <f t="shared" si="2130"/>
        <v>0.3698155474893049</v>
      </c>
      <c r="F1136">
        <f t="shared" si="2131"/>
        <v>0.33650625675488666</v>
      </c>
      <c r="G1136">
        <f t="shared" si="2125"/>
        <v>0.5</v>
      </c>
      <c r="H1136">
        <f t="shared" si="2132"/>
        <v>-0.36981554748930484</v>
      </c>
      <c r="I1136">
        <f t="shared" si="2133"/>
        <v>-0.3365062567548866</v>
      </c>
      <c r="J1136">
        <f t="shared" si="2126"/>
        <v>0.49999999999999989</v>
      </c>
      <c r="K1136">
        <f t="shared" si="2134"/>
        <v>0.3698155474893049</v>
      </c>
      <c r="L1136">
        <f t="shared" si="2135"/>
        <v>0.33650625675488666</v>
      </c>
      <c r="N1136">
        <v>42.3</v>
      </c>
      <c r="O1136">
        <f t="shared" si="2121"/>
        <v>3.9311607982142136</v>
      </c>
      <c r="P1136">
        <f t="shared" si="2122"/>
        <v>86.068839201785792</v>
      </c>
      <c r="R1136">
        <f t="shared" si="2136"/>
        <v>4.9045366244806701</v>
      </c>
      <c r="T1136">
        <f t="shared" si="2127"/>
        <v>-3.9087695381875136</v>
      </c>
      <c r="V1136">
        <f t="shared" si="2137"/>
        <v>0</v>
      </c>
    </row>
    <row r="1137" spans="1:22">
      <c r="A1137">
        <f t="shared" si="2123"/>
        <v>0.5</v>
      </c>
      <c r="B1137">
        <f t="shared" si="2128"/>
        <v>0.36922767031294185</v>
      </c>
      <c r="C1137">
        <f t="shared" si="2129"/>
        <v>0.33715119379186165</v>
      </c>
      <c r="D1137">
        <f t="shared" si="2124"/>
        <v>-0.49999999999999989</v>
      </c>
      <c r="E1137">
        <f t="shared" si="2130"/>
        <v>0.3692276703129419</v>
      </c>
      <c r="F1137">
        <f t="shared" si="2131"/>
        <v>0.3371511937918617</v>
      </c>
      <c r="G1137">
        <f t="shared" si="2125"/>
        <v>0.5</v>
      </c>
      <c r="H1137">
        <f t="shared" si="2132"/>
        <v>-0.36922767031294185</v>
      </c>
      <c r="I1137">
        <f t="shared" si="2133"/>
        <v>-0.33715119379186165</v>
      </c>
      <c r="J1137">
        <f t="shared" si="2126"/>
        <v>0.49999999999999989</v>
      </c>
      <c r="K1137">
        <f t="shared" si="2134"/>
        <v>0.3692276703129419</v>
      </c>
      <c r="L1137">
        <f t="shared" si="2135"/>
        <v>0.3371511937918617</v>
      </c>
      <c r="N1137">
        <v>42.4</v>
      </c>
      <c r="O1137">
        <f t="shared" si="2121"/>
        <v>3.8711363410252577</v>
      </c>
      <c r="P1137">
        <f t="shared" si="2122"/>
        <v>86.128863658974737</v>
      </c>
      <c r="R1137">
        <f t="shared" si="2136"/>
        <v>5.0451211733305144</v>
      </c>
      <c r="T1137">
        <f t="shared" si="2127"/>
        <v>-3.8487450809985688</v>
      </c>
      <c r="V1137">
        <f t="shared" si="2137"/>
        <v>0</v>
      </c>
    </row>
    <row r="1138" spans="1:22">
      <c r="A1138">
        <f t="shared" si="2123"/>
        <v>0.5</v>
      </c>
      <c r="B1138">
        <f t="shared" si="2128"/>
        <v>0.36863866840506193</v>
      </c>
      <c r="C1138">
        <f t="shared" si="2129"/>
        <v>0.33779510380783007</v>
      </c>
      <c r="D1138">
        <f t="shared" si="2124"/>
        <v>-0.49999999999999989</v>
      </c>
      <c r="E1138">
        <f t="shared" si="2130"/>
        <v>0.36863866840506199</v>
      </c>
      <c r="F1138">
        <f t="shared" si="2131"/>
        <v>0.33779510380783012</v>
      </c>
      <c r="G1138">
        <f t="shared" si="2125"/>
        <v>0.5</v>
      </c>
      <c r="H1138">
        <f t="shared" si="2132"/>
        <v>-0.36863866840506193</v>
      </c>
      <c r="I1138">
        <f t="shared" si="2133"/>
        <v>-0.33779510380783007</v>
      </c>
      <c r="J1138">
        <f t="shared" si="2126"/>
        <v>0.49999999999999989</v>
      </c>
      <c r="K1138">
        <f t="shared" si="2134"/>
        <v>0.36863866840506199</v>
      </c>
      <c r="L1138">
        <f t="shared" si="2135"/>
        <v>0.33779510380783012</v>
      </c>
      <c r="N1138">
        <v>42.5</v>
      </c>
      <c r="O1138">
        <f t="shared" si="2121"/>
        <v>3.8109937690172453</v>
      </c>
      <c r="P1138">
        <f t="shared" si="2122"/>
        <v>86.189006230982784</v>
      </c>
      <c r="R1138">
        <f t="shared" si="2136"/>
        <v>5.1858900971177917</v>
      </c>
      <c r="T1138">
        <f t="shared" si="2127"/>
        <v>-3.7886025089905218</v>
      </c>
      <c r="V1138">
        <f t="shared" si="2137"/>
        <v>0</v>
      </c>
    </row>
    <row r="1139" spans="1:22">
      <c r="A1139">
        <f t="shared" si="2123"/>
        <v>0.5</v>
      </c>
      <c r="B1139">
        <f t="shared" si="2128"/>
        <v>0.3680485435598671</v>
      </c>
      <c r="C1139">
        <f t="shared" si="2129"/>
        <v>0.33843798484133031</v>
      </c>
      <c r="D1139">
        <f t="shared" si="2124"/>
        <v>-0.49999999999999989</v>
      </c>
      <c r="E1139">
        <f t="shared" si="2130"/>
        <v>0.36804854355986716</v>
      </c>
      <c r="F1139">
        <f t="shared" si="2131"/>
        <v>0.33843798484133036</v>
      </c>
      <c r="G1139">
        <f t="shared" si="2125"/>
        <v>0.5</v>
      </c>
      <c r="H1139">
        <f t="shared" si="2132"/>
        <v>-0.3680485435598671</v>
      </c>
      <c r="I1139">
        <f t="shared" si="2133"/>
        <v>-0.33843798484133031</v>
      </c>
      <c r="J1139">
        <f t="shared" si="2126"/>
        <v>0.49999999999999989</v>
      </c>
      <c r="K1139">
        <f t="shared" si="2134"/>
        <v>0.36804854355986716</v>
      </c>
      <c r="L1139">
        <f t="shared" si="2135"/>
        <v>0.33843798484133036</v>
      </c>
      <c r="N1139">
        <v>42.6</v>
      </c>
      <c r="O1139">
        <f t="shared" si="2121"/>
        <v>3.7507328020345985</v>
      </c>
      <c r="P1139">
        <f t="shared" si="2122"/>
        <v>86.249267197965395</v>
      </c>
      <c r="R1139">
        <f t="shared" si="2136"/>
        <v>5.3268425575942473</v>
      </c>
      <c r="T1139">
        <f t="shared" si="2127"/>
        <v>-3.7283415420079109</v>
      </c>
      <c r="V1139">
        <f t="shared" si="2137"/>
        <v>0</v>
      </c>
    </row>
    <row r="1140" spans="1:22">
      <c r="A1140">
        <f t="shared" si="2123"/>
        <v>0.5</v>
      </c>
      <c r="B1140">
        <f t="shared" si="2128"/>
        <v>0.3674572975749798</v>
      </c>
      <c r="C1140">
        <f t="shared" si="2129"/>
        <v>0.33907983493403526</v>
      </c>
      <c r="D1140">
        <f t="shared" si="2124"/>
        <v>-0.49999999999999989</v>
      </c>
      <c r="E1140">
        <f t="shared" si="2130"/>
        <v>0.36745729757497991</v>
      </c>
      <c r="F1140">
        <f t="shared" si="2131"/>
        <v>0.33907983493403532</v>
      </c>
      <c r="G1140">
        <f t="shared" si="2125"/>
        <v>0.5</v>
      </c>
      <c r="H1140">
        <f t="shared" si="2132"/>
        <v>-0.3674572975749798</v>
      </c>
      <c r="I1140">
        <f t="shared" si="2133"/>
        <v>-0.33907983493403526</v>
      </c>
      <c r="J1140">
        <f t="shared" si="2126"/>
        <v>0.49999999999999989</v>
      </c>
      <c r="K1140">
        <f t="shared" si="2134"/>
        <v>0.36745729757497991</v>
      </c>
      <c r="L1140">
        <f t="shared" si="2135"/>
        <v>0.33907983493403532</v>
      </c>
      <c r="N1140">
        <v>42.7</v>
      </c>
      <c r="O1140">
        <f t="shared" si="2121"/>
        <v>3.6903531626983064</v>
      </c>
      <c r="P1140">
        <f t="shared" si="2122"/>
        <v>86.309646837301671</v>
      </c>
      <c r="R1140">
        <f t="shared" si="2136"/>
        <v>5.4679777042314868</v>
      </c>
      <c r="T1140">
        <f t="shared" si="2127"/>
        <v>-3.6679619026716352</v>
      </c>
      <c r="V1140">
        <f t="shared" si="2137"/>
        <v>0</v>
      </c>
    </row>
    <row r="1141" spans="1:22">
      <c r="A1141">
        <f t="shared" si="2123"/>
        <v>0.5</v>
      </c>
      <c r="B1141">
        <f t="shared" si="2128"/>
        <v>0.36686493225143813</v>
      </c>
      <c r="C1141">
        <f t="shared" si="2129"/>
        <v>0.33972065213075819</v>
      </c>
      <c r="D1141">
        <f t="shared" si="2124"/>
        <v>-0.49999999999999989</v>
      </c>
      <c r="E1141">
        <f t="shared" si="2130"/>
        <v>0.36686493225143818</v>
      </c>
      <c r="F1141">
        <f t="shared" si="2131"/>
        <v>0.33972065213075825</v>
      </c>
      <c r="G1141">
        <f t="shared" si="2125"/>
        <v>0.5</v>
      </c>
      <c r="H1141">
        <f t="shared" si="2132"/>
        <v>-0.36686493225143813</v>
      </c>
      <c r="I1141">
        <f t="shared" si="2133"/>
        <v>-0.33972065213075819</v>
      </c>
      <c r="J1141">
        <f t="shared" si="2126"/>
        <v>0.49999999999999989</v>
      </c>
      <c r="K1141">
        <f t="shared" si="2134"/>
        <v>0.36686493225143818</v>
      </c>
      <c r="L1141">
        <f t="shared" si="2135"/>
        <v>0.33972065213075825</v>
      </c>
      <c r="N1141">
        <v>42.8</v>
      </c>
      <c r="O1141">
        <f t="shared" si="2121"/>
        <v>3.6298545764593899</v>
      </c>
      <c r="P1141">
        <f t="shared" si="2122"/>
        <v>86.370145423540635</v>
      </c>
      <c r="R1141">
        <f t="shared" si="2136"/>
        <v>5.6092946742337517</v>
      </c>
      <c r="T1141">
        <f t="shared" si="2127"/>
        <v>-3.6074633164326713</v>
      </c>
      <c r="V1141">
        <f t="shared" si="2137"/>
        <v>0</v>
      </c>
    </row>
    <row r="1142" spans="1:22">
      <c r="A1142">
        <f t="shared" si="2123"/>
        <v>0.5</v>
      </c>
      <c r="B1142">
        <f t="shared" si="2128"/>
        <v>0.36627144939368933</v>
      </c>
      <c r="C1142">
        <f t="shared" si="2129"/>
        <v>0.3403604344794588</v>
      </c>
      <c r="D1142">
        <f t="shared" si="2124"/>
        <v>-0.49999999999999989</v>
      </c>
      <c r="E1142">
        <f t="shared" si="2130"/>
        <v>0.36627144939368939</v>
      </c>
      <c r="F1142">
        <f t="shared" si="2131"/>
        <v>0.34036043447945885</v>
      </c>
      <c r="G1142">
        <f t="shared" si="2125"/>
        <v>0.5</v>
      </c>
      <c r="H1142">
        <f t="shared" si="2132"/>
        <v>-0.36627144939368933</v>
      </c>
      <c r="I1142">
        <f t="shared" si="2133"/>
        <v>-0.3403604344794588</v>
      </c>
      <c r="J1142">
        <f t="shared" si="2126"/>
        <v>0.49999999999999989</v>
      </c>
      <c r="K1142">
        <f t="shared" si="2134"/>
        <v>0.36627144939368939</v>
      </c>
      <c r="L1142">
        <f t="shared" si="2135"/>
        <v>0.34036043447945885</v>
      </c>
      <c r="N1142">
        <v>42.9</v>
      </c>
      <c r="O1142">
        <f t="shared" si="2121"/>
        <v>3.5692367716516111</v>
      </c>
      <c r="P1142">
        <f t="shared" si="2122"/>
        <v>86.430763228348383</v>
      </c>
      <c r="R1142">
        <f t="shared" si="2136"/>
        <v>5.7507925925539922</v>
      </c>
      <c r="T1142">
        <f t="shared" si="2127"/>
        <v>-3.5468455116249231</v>
      </c>
      <c r="V1142">
        <f t="shared" si="2137"/>
        <v>0</v>
      </c>
    </row>
    <row r="1143" spans="1:22">
      <c r="A1143">
        <f t="shared" si="2123"/>
        <v>0.5</v>
      </c>
      <c r="B1143">
        <f t="shared" si="2128"/>
        <v>0.36567685080958517</v>
      </c>
      <c r="C1143">
        <f t="shared" si="2129"/>
        <v>0.34099918003124918</v>
      </c>
      <c r="D1143">
        <f t="shared" si="2124"/>
        <v>-0.49999999999999989</v>
      </c>
      <c r="E1143">
        <f t="shared" si="2130"/>
        <v>0.36567685080958523</v>
      </c>
      <c r="F1143">
        <f t="shared" si="2131"/>
        <v>0.34099918003124924</v>
      </c>
      <c r="G1143">
        <f t="shared" si="2125"/>
        <v>0.5</v>
      </c>
      <c r="H1143">
        <f t="shared" si="2132"/>
        <v>-0.36567685080958517</v>
      </c>
      <c r="I1143">
        <f t="shared" si="2133"/>
        <v>-0.34099918003124918</v>
      </c>
      <c r="J1143">
        <f t="shared" si="2126"/>
        <v>0.49999999999999989</v>
      </c>
      <c r="K1143">
        <f t="shared" si="2134"/>
        <v>0.36567685080958523</v>
      </c>
      <c r="L1143">
        <f t="shared" si="2135"/>
        <v>0.34099918003124924</v>
      </c>
      <c r="N1143">
        <v>43</v>
      </c>
      <c r="O1143">
        <f t="shared" si="2121"/>
        <v>3.5084994795452804</v>
      </c>
      <c r="P1143">
        <f t="shared" si="2122"/>
        <v>86.491500520454693</v>
      </c>
      <c r="R1143">
        <f t="shared" si="2136"/>
        <v>5.8924705719110904</v>
      </c>
      <c r="T1143">
        <f t="shared" si="2127"/>
        <v>-3.4861082195186128</v>
      </c>
      <c r="V1143">
        <f t="shared" si="2137"/>
        <v>0</v>
      </c>
    </row>
    <row r="1144" spans="1:22">
      <c r="A1144">
        <f t="shared" si="2123"/>
        <v>0.5</v>
      </c>
      <c r="B1144">
        <f t="shared" si="2128"/>
        <v>0.36508113831037609</v>
      </c>
      <c r="C1144">
        <f t="shared" si="2129"/>
        <v>0.34163688684039956</v>
      </c>
      <c r="D1144">
        <f t="shared" si="2124"/>
        <v>-0.49999999999999989</v>
      </c>
      <c r="E1144">
        <f t="shared" si="2130"/>
        <v>0.36508113831037614</v>
      </c>
      <c r="F1144">
        <f t="shared" si="2131"/>
        <v>0.34163688684039961</v>
      </c>
      <c r="G1144">
        <f t="shared" si="2125"/>
        <v>0.5</v>
      </c>
      <c r="H1144">
        <f t="shared" si="2132"/>
        <v>-0.36508113831037609</v>
      </c>
      <c r="I1144">
        <f t="shared" si="2133"/>
        <v>-0.34163688684039956</v>
      </c>
      <c r="J1144">
        <f t="shared" si="2126"/>
        <v>0.49999999999999989</v>
      </c>
      <c r="K1144">
        <f t="shared" si="2134"/>
        <v>0.36508113831037614</v>
      </c>
      <c r="L1144">
        <f t="shared" si="2135"/>
        <v>0.34163688684039961</v>
      </c>
      <c r="N1144">
        <v>43.1</v>
      </c>
      <c r="O1144">
        <f t="shared" si="2121"/>
        <v>3.4476424344013767</v>
      </c>
      <c r="P1144">
        <f t="shared" si="2122"/>
        <v>86.552357565598612</v>
      </c>
      <c r="R1144">
        <f t="shared" si="2136"/>
        <v>6.0343277128086328</v>
      </c>
      <c r="T1144">
        <f t="shared" si="2127"/>
        <v>-3.4252511743746936</v>
      </c>
      <c r="V1144">
        <f t="shared" si="2137"/>
        <v>0</v>
      </c>
    </row>
    <row r="1145" spans="1:22">
      <c r="A1145">
        <f t="shared" si="2123"/>
        <v>0.5</v>
      </c>
      <c r="B1145">
        <f t="shared" si="2128"/>
        <v>0.36448431371070572</v>
      </c>
      <c r="C1145">
        <f t="shared" si="2129"/>
        <v>0.34227355296434431</v>
      </c>
      <c r="D1145">
        <f t="shared" si="2124"/>
        <v>-0.49999999999999989</v>
      </c>
      <c r="E1145">
        <f t="shared" si="2130"/>
        <v>0.36448431371070578</v>
      </c>
      <c r="F1145">
        <f t="shared" si="2131"/>
        <v>0.34227355296434436</v>
      </c>
      <c r="G1145">
        <f t="shared" si="2125"/>
        <v>0.5</v>
      </c>
      <c r="H1145">
        <f t="shared" si="2132"/>
        <v>-0.36448431371070572</v>
      </c>
      <c r="I1145">
        <f t="shared" si="2133"/>
        <v>-0.34227355296434431</v>
      </c>
      <c r="J1145">
        <f t="shared" si="2126"/>
        <v>0.49999999999999989</v>
      </c>
      <c r="K1145">
        <f t="shared" si="2134"/>
        <v>0.36448431371070578</v>
      </c>
      <c r="L1145">
        <f t="shared" si="2135"/>
        <v>0.34227355296434436</v>
      </c>
      <c r="N1145">
        <v>43.2</v>
      </c>
      <c r="O1145">
        <f t="shared" si="2121"/>
        <v>3.3866653735256831</v>
      </c>
      <c r="P1145">
        <f t="shared" si="2122"/>
        <v>86.613334626474327</v>
      </c>
      <c r="R1145">
        <f t="shared" si="2136"/>
        <v>6.1763631035551185</v>
      </c>
      <c r="T1145">
        <f t="shared" si="2127"/>
        <v>-3.3642741134989791</v>
      </c>
      <c r="V1145">
        <f t="shared" si="2137"/>
        <v>0</v>
      </c>
    </row>
    <row r="1146" spans="1:22">
      <c r="A1146">
        <f t="shared" si="2123"/>
        <v>0.5</v>
      </c>
      <c r="B1146">
        <f t="shared" si="2128"/>
        <v>0.36388637882860519</v>
      </c>
      <c r="C1146">
        <f t="shared" si="2129"/>
        <v>0.34290917646368801</v>
      </c>
      <c r="D1146">
        <f t="shared" si="2124"/>
        <v>-0.49999999999999989</v>
      </c>
      <c r="E1146">
        <f t="shared" si="2130"/>
        <v>0.36388637882860525</v>
      </c>
      <c r="F1146">
        <f t="shared" si="2131"/>
        <v>0.34290917646368807</v>
      </c>
      <c r="G1146">
        <f t="shared" si="2125"/>
        <v>0.5</v>
      </c>
      <c r="H1146">
        <f t="shared" si="2132"/>
        <v>-0.36388637882860519</v>
      </c>
      <c r="I1146">
        <f t="shared" si="2133"/>
        <v>-0.34290917646368801</v>
      </c>
      <c r="J1146">
        <f t="shared" si="2126"/>
        <v>0.49999999999999989</v>
      </c>
      <c r="K1146">
        <f t="shared" si="2134"/>
        <v>0.36388637882860525</v>
      </c>
      <c r="L1146">
        <f t="shared" si="2135"/>
        <v>0.34290917646368807</v>
      </c>
      <c r="N1146">
        <v>43.3</v>
      </c>
      <c r="O1146">
        <f t="shared" si="2121"/>
        <v>3.3255680373240164</v>
      </c>
      <c r="P1146">
        <f t="shared" si="2122"/>
        <v>86.674431962675982</v>
      </c>
      <c r="R1146">
        <f t="shared" si="2136"/>
        <v>6.3185758202859432</v>
      </c>
      <c r="T1146">
        <f t="shared" si="2127"/>
        <v>-3.303176777297324</v>
      </c>
      <c r="V1146">
        <f t="shared" si="2137"/>
        <v>0</v>
      </c>
    </row>
    <row r="1147" spans="1:22">
      <c r="A1147">
        <f t="shared" si="2123"/>
        <v>0.5</v>
      </c>
      <c r="B1147">
        <f t="shared" si="2128"/>
        <v>0.36328733548548792</v>
      </c>
      <c r="C1147">
        <f t="shared" si="2129"/>
        <v>0.34354375540221144</v>
      </c>
      <c r="D1147">
        <f t="shared" si="2124"/>
        <v>-0.49999999999999989</v>
      </c>
      <c r="E1147">
        <f t="shared" si="2130"/>
        <v>0.36328733548548797</v>
      </c>
      <c r="F1147">
        <f t="shared" si="2131"/>
        <v>0.34354375540221149</v>
      </c>
      <c r="G1147">
        <f t="shared" si="2125"/>
        <v>0.5</v>
      </c>
      <c r="H1147">
        <f t="shared" si="2132"/>
        <v>-0.36328733548548792</v>
      </c>
      <c r="I1147">
        <f t="shared" si="2133"/>
        <v>-0.34354375540221144</v>
      </c>
      <c r="J1147">
        <f t="shared" si="2126"/>
        <v>0.49999999999999989</v>
      </c>
      <c r="K1147">
        <f t="shared" si="2134"/>
        <v>0.36328733548548797</v>
      </c>
      <c r="L1147">
        <f t="shared" si="2135"/>
        <v>0.34354375540221149</v>
      </c>
      <c r="N1147">
        <v>43.4</v>
      </c>
      <c r="O1147">
        <f t="shared" si="2121"/>
        <v>3.2643501693569736</v>
      </c>
      <c r="P1147">
        <f t="shared" si="2122"/>
        <v>86.735649830643055</v>
      </c>
      <c r="R1147">
        <f t="shared" si="2136"/>
        <v>6.4609649269874581</v>
      </c>
      <c r="T1147">
        <f t="shared" si="2127"/>
        <v>-3.2419589093302505</v>
      </c>
      <c r="V1147">
        <f t="shared" si="2137"/>
        <v>0</v>
      </c>
    </row>
    <row r="1148" spans="1:22">
      <c r="A1148">
        <f t="shared" si="2123"/>
        <v>0.5</v>
      </c>
      <c r="B1148">
        <f t="shared" si="2128"/>
        <v>0.36268718550614371</v>
      </c>
      <c r="C1148">
        <f t="shared" si="2129"/>
        <v>0.3441772878468769</v>
      </c>
      <c r="D1148">
        <f t="shared" si="2124"/>
        <v>-0.49999999999999989</v>
      </c>
      <c r="E1148">
        <f t="shared" si="2130"/>
        <v>0.36268718550614376</v>
      </c>
      <c r="F1148">
        <f t="shared" si="2131"/>
        <v>0.34417728784687696</v>
      </c>
      <c r="G1148">
        <f t="shared" si="2125"/>
        <v>0.5</v>
      </c>
      <c r="H1148">
        <f t="shared" si="2132"/>
        <v>-0.36268718550614371</v>
      </c>
      <c r="I1148">
        <f t="shared" si="2133"/>
        <v>-0.3441772878468769</v>
      </c>
      <c r="J1148">
        <f t="shared" si="2126"/>
        <v>0.49999999999999989</v>
      </c>
      <c r="K1148">
        <f t="shared" si="2134"/>
        <v>0.36268718550614376</v>
      </c>
      <c r="L1148">
        <f t="shared" si="2135"/>
        <v>0.34417728784687696</v>
      </c>
      <c r="N1148">
        <v>43.5</v>
      </c>
      <c r="O1148">
        <f t="shared" si="2121"/>
        <v>3.2030115163961641</v>
      </c>
      <c r="P1148">
        <f t="shared" si="2122"/>
        <v>86.79698848360384</v>
      </c>
      <c r="R1148">
        <f t="shared" si="2136"/>
        <v>6.603529475521384</v>
      </c>
      <c r="T1148">
        <f t="shared" si="2127"/>
        <v>-3.1806202563694654</v>
      </c>
      <c r="V1148">
        <f t="shared" si="2137"/>
        <v>0</v>
      </c>
    </row>
    <row r="1149" spans="1:22">
      <c r="A1149">
        <f t="shared" si="2123"/>
        <v>0.5</v>
      </c>
      <c r="B1149">
        <f t="shared" si="2128"/>
        <v>0.36208593071873368</v>
      </c>
      <c r="C1149">
        <f t="shared" si="2129"/>
        <v>0.34480977186783485</v>
      </c>
      <c r="D1149">
        <f t="shared" si="2124"/>
        <v>-0.49999999999999989</v>
      </c>
      <c r="E1149">
        <f t="shared" si="2130"/>
        <v>0.36208593071873374</v>
      </c>
      <c r="F1149">
        <f t="shared" si="2131"/>
        <v>0.3448097718678349</v>
      </c>
      <c r="G1149">
        <f t="shared" si="2125"/>
        <v>0.5</v>
      </c>
      <c r="H1149">
        <f t="shared" si="2132"/>
        <v>-0.36208593071873368</v>
      </c>
      <c r="I1149">
        <f t="shared" si="2133"/>
        <v>-0.34480977186783485</v>
      </c>
      <c r="J1149">
        <f t="shared" si="2126"/>
        <v>0.49999999999999989</v>
      </c>
      <c r="K1149">
        <f t="shared" si="2134"/>
        <v>0.36208593071873374</v>
      </c>
      <c r="L1149">
        <f t="shared" si="2135"/>
        <v>0.3448097718678349</v>
      </c>
      <c r="N1149">
        <v>43.6</v>
      </c>
      <c r="O1149">
        <f t="shared" si="2121"/>
        <v>3.1415518284798361</v>
      </c>
      <c r="P1149">
        <f t="shared" si="2122"/>
        <v>86.858448171520195</v>
      </c>
      <c r="R1149">
        <f t="shared" si="2136"/>
        <v>6.7462685056521536</v>
      </c>
      <c r="T1149">
        <f t="shared" si="2127"/>
        <v>-3.1191605684531112</v>
      </c>
      <c r="V1149">
        <f t="shared" si="2137"/>
        <v>0</v>
      </c>
    </row>
    <row r="1150" spans="1:22">
      <c r="A1150">
        <f t="shared" si="2123"/>
        <v>0.5</v>
      </c>
      <c r="B1150">
        <f t="shared" si="2128"/>
        <v>0.361483572954784</v>
      </c>
      <c r="C1150">
        <f t="shared" si="2129"/>
        <v>0.34544120553842916</v>
      </c>
      <c r="D1150">
        <f t="shared" si="2124"/>
        <v>-0.49999999999999989</v>
      </c>
      <c r="E1150">
        <f t="shared" si="2130"/>
        <v>0.36148357295478406</v>
      </c>
      <c r="F1150">
        <f t="shared" si="2131"/>
        <v>0.34544120553842922</v>
      </c>
      <c r="G1150">
        <f t="shared" si="2125"/>
        <v>0.5</v>
      </c>
      <c r="H1150">
        <f t="shared" si="2132"/>
        <v>-0.361483572954784</v>
      </c>
      <c r="I1150">
        <f t="shared" si="2133"/>
        <v>-0.34544120553842916</v>
      </c>
      <c r="J1150">
        <f t="shared" si="2126"/>
        <v>0.49999999999999989</v>
      </c>
      <c r="K1150">
        <f t="shared" si="2134"/>
        <v>0.36148357295478406</v>
      </c>
      <c r="L1150">
        <f t="shared" si="2135"/>
        <v>0.34544120553842922</v>
      </c>
      <c r="N1150">
        <v>43.7</v>
      </c>
      <c r="O1150">
        <f t="shared" si="2121"/>
        <v>3.0799708589694084</v>
      </c>
      <c r="P1150">
        <f t="shared" si="2122"/>
        <v>86.920029141030554</v>
      </c>
      <c r="R1150">
        <f t="shared" si="2136"/>
        <v>6.8891810450749347</v>
      </c>
      <c r="T1150">
        <f t="shared" si="2127"/>
        <v>-3.0575795989427519</v>
      </c>
      <c r="V1150">
        <f t="shared" si="2137"/>
        <v>0</v>
      </c>
    </row>
    <row r="1151" spans="1:22">
      <c r="A1151">
        <f t="shared" si="2123"/>
        <v>0.5</v>
      </c>
      <c r="B1151">
        <f t="shared" si="2128"/>
        <v>0.36088011404918108</v>
      </c>
      <c r="C1151">
        <f t="shared" si="2129"/>
        <v>0.34607158693520335</v>
      </c>
      <c r="D1151">
        <f t="shared" si="2124"/>
        <v>-0.49999999999999989</v>
      </c>
      <c r="E1151">
        <f t="shared" si="2130"/>
        <v>0.36088011404918113</v>
      </c>
      <c r="F1151">
        <f t="shared" si="2131"/>
        <v>0.3460715869352034</v>
      </c>
      <c r="G1151">
        <f t="shared" si="2125"/>
        <v>0.5</v>
      </c>
      <c r="H1151">
        <f t="shared" si="2132"/>
        <v>-0.36088011404918108</v>
      </c>
      <c r="I1151">
        <f t="shared" si="2133"/>
        <v>-0.34607158693520335</v>
      </c>
      <c r="J1151">
        <f t="shared" si="2126"/>
        <v>0.49999999999999989</v>
      </c>
      <c r="K1151">
        <f t="shared" si="2134"/>
        <v>0.36088011404918113</v>
      </c>
      <c r="L1151">
        <f t="shared" si="2135"/>
        <v>0.3460715869352034</v>
      </c>
      <c r="N1151">
        <v>43.8</v>
      </c>
      <c r="O1151">
        <f t="shared" si="2121"/>
        <v>3.0182683646064539</v>
      </c>
      <c r="P1151">
        <f t="shared" si="2122"/>
        <v>86.981731635393515</v>
      </c>
      <c r="R1151">
        <f t="shared" si="2136"/>
        <v>7.0322661094457857</v>
      </c>
      <c r="T1151">
        <f t="shared" si="2127"/>
        <v>-2.9958771045797903</v>
      </c>
      <c r="V1151">
        <f t="shared" si="2137"/>
        <v>0</v>
      </c>
    </row>
    <row r="1152" spans="1:22">
      <c r="A1152">
        <f t="shared" si="2123"/>
        <v>0.5</v>
      </c>
      <c r="B1152">
        <f t="shared" si="2128"/>
        <v>0.36027555584016518</v>
      </c>
      <c r="C1152">
        <f t="shared" si="2129"/>
        <v>0.34670091413790644</v>
      </c>
      <c r="D1152">
        <f t="shared" si="2124"/>
        <v>-0.49999999999999989</v>
      </c>
      <c r="E1152">
        <f t="shared" si="2130"/>
        <v>0.36027555584016524</v>
      </c>
      <c r="F1152">
        <f t="shared" si="2131"/>
        <v>0.34670091413790649</v>
      </c>
      <c r="G1152">
        <f t="shared" si="2125"/>
        <v>0.5</v>
      </c>
      <c r="H1152">
        <f t="shared" si="2132"/>
        <v>-0.36027555584016518</v>
      </c>
      <c r="I1152">
        <f t="shared" si="2133"/>
        <v>-0.34670091413790644</v>
      </c>
      <c r="J1152">
        <f t="shared" si="2126"/>
        <v>0.49999999999999989</v>
      </c>
      <c r="K1152">
        <f t="shared" si="2134"/>
        <v>0.36027555584016524</v>
      </c>
      <c r="L1152">
        <f t="shared" si="2135"/>
        <v>0.34670091413790649</v>
      </c>
      <c r="N1152">
        <v>43.9</v>
      </c>
      <c r="O1152">
        <f t="shared" si="2121"/>
        <v>2.9564441055698532</v>
      </c>
      <c r="P1152">
        <f t="shared" si="2122"/>
        <v>87.043555894430142</v>
      </c>
      <c r="R1152">
        <f t="shared" si="2136"/>
        <v>7.1755227024128487</v>
      </c>
      <c r="T1152">
        <f t="shared" si="2127"/>
        <v>-2.9340528455431638</v>
      </c>
      <c r="V1152">
        <f t="shared" si="2137"/>
        <v>0</v>
      </c>
    </row>
    <row r="1153" spans="1:22">
      <c r="A1153">
        <f t="shared" si="2123"/>
        <v>0.5</v>
      </c>
      <c r="B1153">
        <f t="shared" si="2128"/>
        <v>0.35966990016932548</v>
      </c>
      <c r="C1153">
        <f t="shared" si="2129"/>
        <v>0.34732918522949857</v>
      </c>
      <c r="D1153">
        <f t="shared" si="2124"/>
        <v>-0.49999999999999989</v>
      </c>
      <c r="E1153">
        <f t="shared" si="2130"/>
        <v>0.35966990016932554</v>
      </c>
      <c r="F1153">
        <f t="shared" si="2131"/>
        <v>0.34732918522949863</v>
      </c>
      <c r="G1153">
        <f t="shared" si="2125"/>
        <v>0.5</v>
      </c>
      <c r="H1153">
        <f t="shared" si="2132"/>
        <v>-0.35966990016932548</v>
      </c>
      <c r="I1153">
        <f t="shared" si="2133"/>
        <v>-0.34732918522949857</v>
      </c>
      <c r="J1153">
        <f t="shared" si="2126"/>
        <v>0.49999999999999989</v>
      </c>
      <c r="K1153">
        <f t="shared" si="2134"/>
        <v>0.35966990016932554</v>
      </c>
      <c r="L1153">
        <f t="shared" si="2135"/>
        <v>0.34732918522949863</v>
      </c>
      <c r="N1153">
        <v>44</v>
      </c>
      <c r="O1153">
        <f t="shared" si="2121"/>
        <v>2.8944978455334973</v>
      </c>
      <c r="P1153">
        <f t="shared" si="2122"/>
        <v>87.105502154466535</v>
      </c>
      <c r="R1153">
        <f t="shared" si="2136"/>
        <v>7.3189498156494182</v>
      </c>
      <c r="T1153">
        <f t="shared" si="2127"/>
        <v>-2.8721065855067707</v>
      </c>
      <c r="V1153">
        <f t="shared" si="2137"/>
        <v>0</v>
      </c>
    </row>
    <row r="1154" spans="1:22">
      <c r="A1154">
        <f t="shared" si="2123"/>
        <v>0.5</v>
      </c>
      <c r="B1154">
        <f t="shared" si="2128"/>
        <v>0.3590631488815943</v>
      </c>
      <c r="C1154">
        <f t="shared" si="2129"/>
        <v>0.34795639829615715</v>
      </c>
      <c r="D1154">
        <f t="shared" si="2124"/>
        <v>-0.49999999999999989</v>
      </c>
      <c r="E1154">
        <f t="shared" si="2130"/>
        <v>0.35906314888159435</v>
      </c>
      <c r="F1154">
        <f t="shared" si="2131"/>
        <v>0.34795639829615721</v>
      </c>
      <c r="G1154">
        <f t="shared" si="2125"/>
        <v>0.5</v>
      </c>
      <c r="H1154">
        <f t="shared" si="2132"/>
        <v>-0.3590631488815943</v>
      </c>
      <c r="I1154">
        <f t="shared" si="2133"/>
        <v>-0.34795639829615715</v>
      </c>
      <c r="J1154">
        <f t="shared" si="2126"/>
        <v>0.49999999999999989</v>
      </c>
      <c r="K1154">
        <f t="shared" si="2134"/>
        <v>0.35906314888159435</v>
      </c>
      <c r="L1154">
        <f t="shared" si="2135"/>
        <v>0.34795639829615721</v>
      </c>
      <c r="N1154">
        <v>44.1</v>
      </c>
      <c r="O1154">
        <f t="shared" si="2121"/>
        <v>2.8324293517241341</v>
      </c>
      <c r="P1154">
        <f t="shared" si="2122"/>
        <v>87.16757064827587</v>
      </c>
      <c r="R1154">
        <f t="shared" si="2136"/>
        <v>7.462546428888615</v>
      </c>
      <c r="T1154">
        <f t="shared" si="2127"/>
        <v>-2.8100380916974359</v>
      </c>
      <c r="V1154">
        <f t="shared" si="2137"/>
        <v>0</v>
      </c>
    </row>
    <row r="1155" spans="1:22">
      <c r="A1155">
        <f t="shared" si="2123"/>
        <v>0.5</v>
      </c>
      <c r="B1155">
        <f t="shared" si="2128"/>
        <v>0.35845530382524132</v>
      </c>
      <c r="C1155">
        <f t="shared" si="2129"/>
        <v>0.34858255142728223</v>
      </c>
      <c r="D1155">
        <f t="shared" si="2124"/>
        <v>-0.49999999999999989</v>
      </c>
      <c r="E1155">
        <f t="shared" si="2130"/>
        <v>0.35845530382524138</v>
      </c>
      <c r="F1155">
        <f t="shared" si="2131"/>
        <v>0.34858255142728228</v>
      </c>
      <c r="G1155">
        <f t="shared" si="2125"/>
        <v>0.5</v>
      </c>
      <c r="H1155">
        <f t="shared" si="2132"/>
        <v>-0.35845530382524132</v>
      </c>
      <c r="I1155">
        <f t="shared" si="2133"/>
        <v>-0.34858255142728223</v>
      </c>
      <c r="J1155">
        <f t="shared" si="2126"/>
        <v>0.49999999999999989</v>
      </c>
      <c r="K1155">
        <f t="shared" si="2134"/>
        <v>0.35845530382524138</v>
      </c>
      <c r="L1155">
        <f t="shared" si="2135"/>
        <v>0.34858255142728228</v>
      </c>
      <c r="N1155">
        <v>44.2</v>
      </c>
      <c r="O1155">
        <f t="shared" si="2121"/>
        <v>2.7702383949798985</v>
      </c>
      <c r="P1155">
        <f t="shared" si="2122"/>
        <v>87.229761605020059</v>
      </c>
      <c r="R1155">
        <f t="shared" si="2136"/>
        <v>7.6063115099596672</v>
      </c>
      <c r="T1155">
        <f t="shared" si="2127"/>
        <v>-2.747847134953247</v>
      </c>
      <c r="V1155">
        <f t="shared" si="2137"/>
        <v>0</v>
      </c>
    </row>
    <row r="1156" spans="1:22">
      <c r="A1156">
        <f t="shared" si="2123"/>
        <v>0.5</v>
      </c>
      <c r="B1156">
        <f t="shared" si="2128"/>
        <v>0.35784636685186788</v>
      </c>
      <c r="C1156">
        <f t="shared" si="2129"/>
        <v>0.34920764271550286</v>
      </c>
      <c r="D1156">
        <f t="shared" si="2124"/>
        <v>-0.49999999999999989</v>
      </c>
      <c r="E1156">
        <f t="shared" si="2130"/>
        <v>0.35784636685186794</v>
      </c>
      <c r="F1156">
        <f t="shared" si="2131"/>
        <v>0.34920764271550292</v>
      </c>
      <c r="G1156">
        <f t="shared" si="2125"/>
        <v>0.5</v>
      </c>
      <c r="H1156">
        <f t="shared" si="2132"/>
        <v>-0.35784636685186788</v>
      </c>
      <c r="I1156">
        <f t="shared" si="2133"/>
        <v>-0.34920764271550286</v>
      </c>
      <c r="J1156">
        <f t="shared" si="2126"/>
        <v>0.49999999999999989</v>
      </c>
      <c r="K1156">
        <f t="shared" si="2134"/>
        <v>0.35784636685186794</v>
      </c>
      <c r="L1156">
        <f t="shared" si="2135"/>
        <v>0.34920764271550292</v>
      </c>
      <c r="N1156">
        <v>44.3</v>
      </c>
      <c r="O1156">
        <f t="shared" si="2121"/>
        <v>2.707924749809183</v>
      </c>
      <c r="P1156">
        <f t="shared" si="2122"/>
        <v>87.292075250190848</v>
      </c>
      <c r="R1156">
        <f t="shared" si="2136"/>
        <v>7.7502440148253271</v>
      </c>
      <c r="T1156">
        <f t="shared" si="2127"/>
        <v>-2.6855334897824577</v>
      </c>
      <c r="V1156">
        <f t="shared" si="2137"/>
        <v>0</v>
      </c>
    </row>
    <row r="1157" spans="1:22">
      <c r="A1157">
        <f t="shared" si="2123"/>
        <v>0.5</v>
      </c>
      <c r="B1157">
        <f t="shared" si="2128"/>
        <v>0.35723633981640157</v>
      </c>
      <c r="C1157">
        <f t="shared" si="2129"/>
        <v>0.34983167025668266</v>
      </c>
      <c r="D1157">
        <f t="shared" si="2124"/>
        <v>-0.49999999999999989</v>
      </c>
      <c r="E1157">
        <f t="shared" si="2130"/>
        <v>0.35723633981640163</v>
      </c>
      <c r="F1157">
        <f t="shared" si="2131"/>
        <v>0.34983167025668271</v>
      </c>
      <c r="G1157">
        <f t="shared" si="2125"/>
        <v>0.5</v>
      </c>
      <c r="H1157">
        <f t="shared" si="2132"/>
        <v>-0.35723633981640157</v>
      </c>
      <c r="I1157">
        <f t="shared" si="2133"/>
        <v>-0.34983167025668266</v>
      </c>
      <c r="J1157">
        <f t="shared" si="2126"/>
        <v>0.49999999999999989</v>
      </c>
      <c r="K1157">
        <f t="shared" si="2134"/>
        <v>0.35723633981640163</v>
      </c>
      <c r="L1157">
        <f t="shared" si="2135"/>
        <v>0.34983167025668271</v>
      </c>
      <c r="N1157">
        <v>44.4</v>
      </c>
      <c r="O1157">
        <f t="shared" si="2121"/>
        <v>2.6454881944496638</v>
      </c>
      <c r="P1157">
        <f t="shared" si="2122"/>
        <v>87.354511805550374</v>
      </c>
      <c r="R1157">
        <f t="shared" si="2136"/>
        <v>7.8943428876209509</v>
      </c>
      <c r="T1157">
        <f t="shared" si="2127"/>
        <v>-2.6230969344229322</v>
      </c>
      <c r="V1157">
        <f t="shared" si="2137"/>
        <v>0</v>
      </c>
    </row>
    <row r="1158" spans="1:22">
      <c r="A1158">
        <f t="shared" si="2123"/>
        <v>0.5</v>
      </c>
      <c r="B1158">
        <f t="shared" si="2128"/>
        <v>0.35662522457709073</v>
      </c>
      <c r="C1158">
        <f t="shared" si="2129"/>
        <v>0.35045463214992539</v>
      </c>
      <c r="D1158">
        <f t="shared" si="2124"/>
        <v>-0.49999999999999989</v>
      </c>
      <c r="E1158">
        <f t="shared" si="2130"/>
        <v>0.35662522457709078</v>
      </c>
      <c r="F1158">
        <f t="shared" si="2131"/>
        <v>0.35045463214992545</v>
      </c>
      <c r="G1158">
        <f t="shared" si="2125"/>
        <v>0.5</v>
      </c>
      <c r="H1158">
        <f t="shared" si="2132"/>
        <v>-0.35662522457709073</v>
      </c>
      <c r="I1158">
        <f t="shared" si="2133"/>
        <v>-0.35045463214992539</v>
      </c>
      <c r="J1158">
        <f t="shared" si="2126"/>
        <v>0.49999999999999989</v>
      </c>
      <c r="K1158">
        <f t="shared" si="2134"/>
        <v>0.35662522457709078</v>
      </c>
      <c r="L1158">
        <f t="shared" si="2135"/>
        <v>0.35045463214992545</v>
      </c>
      <c r="N1158">
        <v>44.5</v>
      </c>
      <c r="O1158">
        <f t="shared" si="2121"/>
        <v>2.5829285109279283</v>
      </c>
      <c r="P1158">
        <f t="shared" si="2122"/>
        <v>87.417071489072072</v>
      </c>
      <c r="R1158">
        <f t="shared" si="2136"/>
        <v>8.0386070606952984</v>
      </c>
      <c r="T1158">
        <f t="shared" si="2127"/>
        <v>-2.5605372509012341</v>
      </c>
      <c r="V1158">
        <f t="shared" si="2137"/>
        <v>0</v>
      </c>
    </row>
    <row r="1159" spans="1:22">
      <c r="A1159">
        <f t="shared" si="2123"/>
        <v>0.5</v>
      </c>
      <c r="B1159">
        <f t="shared" si="2128"/>
        <v>0.35601302299549825</v>
      </c>
      <c r="C1159">
        <f t="shared" si="2129"/>
        <v>0.35107652649758114</v>
      </c>
      <c r="D1159">
        <f t="shared" si="2124"/>
        <v>-0.49999999999999989</v>
      </c>
      <c r="E1159">
        <f t="shared" si="2130"/>
        <v>0.35601302299549831</v>
      </c>
      <c r="F1159">
        <f t="shared" si="2131"/>
        <v>0.3510765264975812</v>
      </c>
      <c r="G1159">
        <f t="shared" si="2125"/>
        <v>0.5</v>
      </c>
      <c r="H1159">
        <f t="shared" si="2132"/>
        <v>-0.35601302299549825</v>
      </c>
      <c r="I1159">
        <f t="shared" si="2133"/>
        <v>-0.35107652649758114</v>
      </c>
      <c r="J1159">
        <f t="shared" si="2126"/>
        <v>0.49999999999999989</v>
      </c>
      <c r="K1159">
        <f t="shared" si="2134"/>
        <v>0.35601302299549831</v>
      </c>
      <c r="L1159">
        <f t="shared" si="2135"/>
        <v>0.3510765264975812</v>
      </c>
      <c r="N1159">
        <v>44.6</v>
      </c>
      <c r="O1159">
        <f t="shared" si="2121"/>
        <v>2.5202454851190494</v>
      </c>
      <c r="P1159">
        <f t="shared" si="2122"/>
        <v>87.479754514880909</v>
      </c>
      <c r="R1159">
        <f t="shared" si="2136"/>
        <v>8.1830354546532504</v>
      </c>
      <c r="T1159">
        <f t="shared" si="2127"/>
        <v>-2.4978542250923965</v>
      </c>
      <c r="V1159">
        <f t="shared" si="2137"/>
        <v>0</v>
      </c>
    </row>
    <row r="1160" spans="1:22">
      <c r="A1160">
        <f t="shared" si="2123"/>
        <v>0.5</v>
      </c>
      <c r="B1160">
        <f t="shared" si="2128"/>
        <v>0.35539973693649612</v>
      </c>
      <c r="C1160">
        <f t="shared" si="2129"/>
        <v>0.35169735140525193</v>
      </c>
      <c r="D1160">
        <f t="shared" si="2124"/>
        <v>-0.49999999999999989</v>
      </c>
      <c r="E1160">
        <f t="shared" si="2130"/>
        <v>0.35539973693649618</v>
      </c>
      <c r="F1160">
        <f t="shared" si="2131"/>
        <v>0.35169735140525199</v>
      </c>
      <c r="G1160">
        <f t="shared" si="2125"/>
        <v>0.5</v>
      </c>
      <c r="H1160">
        <f t="shared" si="2132"/>
        <v>-0.35539973693649612</v>
      </c>
      <c r="I1160">
        <f t="shared" si="2133"/>
        <v>-0.35169735140525193</v>
      </c>
      <c r="J1160">
        <f t="shared" si="2126"/>
        <v>0.49999999999999989</v>
      </c>
      <c r="K1160">
        <f t="shared" si="2134"/>
        <v>0.35539973693649618</v>
      </c>
      <c r="L1160">
        <f t="shared" si="2135"/>
        <v>0.35169735140525199</v>
      </c>
      <c r="N1160">
        <v>44.7</v>
      </c>
      <c r="O1160">
        <f t="shared" si="2121"/>
        <v>2.4574389068074836</v>
      </c>
      <c r="P1160">
        <f t="shared" si="2122"/>
        <v>87.542561093192518</v>
      </c>
      <c r="R1160">
        <f t="shared" si="2136"/>
        <v>8.3276269783987402</v>
      </c>
      <c r="T1160">
        <f t="shared" si="2127"/>
        <v>-2.435047646780788</v>
      </c>
      <c r="V1160">
        <f t="shared" si="2137"/>
        <v>0</v>
      </c>
    </row>
    <row r="1161" spans="1:22">
      <c r="A1161">
        <f t="shared" si="2123"/>
        <v>0.5</v>
      </c>
      <c r="B1161">
        <f t="shared" si="2128"/>
        <v>0.35478536826826035</v>
      </c>
      <c r="C1161">
        <f t="shared" si="2129"/>
        <v>0.35231710498179725</v>
      </c>
      <c r="D1161">
        <f t="shared" si="2124"/>
        <v>-0.49999999999999989</v>
      </c>
      <c r="E1161">
        <f t="shared" si="2130"/>
        <v>0.3547853682682604</v>
      </c>
      <c r="F1161">
        <f t="shared" si="2131"/>
        <v>0.3523171049817973</v>
      </c>
      <c r="G1161">
        <f t="shared" si="2125"/>
        <v>0.5</v>
      </c>
      <c r="H1161">
        <f t="shared" si="2132"/>
        <v>-0.35478536826826035</v>
      </c>
      <c r="I1161">
        <f t="shared" si="2133"/>
        <v>-0.35231710498179725</v>
      </c>
      <c r="J1161">
        <f t="shared" si="2126"/>
        <v>0.49999999999999989</v>
      </c>
      <c r="K1161">
        <f t="shared" si="2134"/>
        <v>0.3547853682682604</v>
      </c>
      <c r="L1161">
        <f t="shared" si="2135"/>
        <v>0.3523171049817973</v>
      </c>
      <c r="N1161">
        <v>44.8</v>
      </c>
      <c r="O1161">
        <f t="shared" ref="O1161:O1224" si="2138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-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2.3945085697472175</v>
      </c>
      <c r="P1161">
        <f t="shared" ref="P1161:P1224" si="2139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87.605491430252783</v>
      </c>
      <c r="R1161">
        <f t="shared" si="2136"/>
        <v>8.4723805291799152</v>
      </c>
      <c r="T1161">
        <f t="shared" si="2127"/>
        <v>-2.3721173097205224</v>
      </c>
      <c r="V1161">
        <f t="shared" si="2137"/>
        <v>0</v>
      </c>
    </row>
    <row r="1162" spans="1:22">
      <c r="A1162">
        <f t="shared" ref="A1162:A1225" si="2140">(1/(SQRT(2)))*(COS(RADIANS(45)))</f>
        <v>0.5</v>
      </c>
      <c r="B1162">
        <f t="shared" si="2128"/>
        <v>0.3541699188622644</v>
      </c>
      <c r="C1162">
        <f t="shared" si="2129"/>
        <v>0.35293578533934045</v>
      </c>
      <c r="D1162">
        <f t="shared" ref="D1162:D1225" si="2141">(-((1/(SQRT(2)))*(SIN(RADIANS(45)))))</f>
        <v>-0.49999999999999989</v>
      </c>
      <c r="E1162">
        <f t="shared" si="2130"/>
        <v>0.35416991886226445</v>
      </c>
      <c r="F1162">
        <f t="shared" si="2131"/>
        <v>0.3529357853393405</v>
      </c>
      <c r="G1162">
        <f t="shared" ref="G1162:G1225" si="2142">(1/(SQRT(2)))*(COS(RADIANS(-45)))</f>
        <v>0.5</v>
      </c>
      <c r="H1162">
        <f t="shared" si="2132"/>
        <v>-0.3541699188622644</v>
      </c>
      <c r="I1162">
        <f t="shared" si="2133"/>
        <v>-0.35293578533934045</v>
      </c>
      <c r="J1162">
        <f t="shared" ref="J1162:J1225" si="2143">(-((1/(SQRT(2)))*(SIN(RADIANS(-45)))))</f>
        <v>0.49999999999999989</v>
      </c>
      <c r="K1162">
        <f t="shared" si="2134"/>
        <v>0.35416991886226445</v>
      </c>
      <c r="L1162">
        <f t="shared" si="2135"/>
        <v>0.3529357853393405</v>
      </c>
      <c r="N1162">
        <v>44.9</v>
      </c>
      <c r="O1162">
        <f t="shared" si="2138"/>
        <v>2.3314542717227122</v>
      </c>
      <c r="P1162">
        <f t="shared" si="2139"/>
        <v>87.668545728277323</v>
      </c>
      <c r="R1162">
        <f t="shared" si="2136"/>
        <v>8.6172949926367295</v>
      </c>
      <c r="T1162">
        <f t="shared" ref="T1162:T1225" si="2144">(P1162-$V$2516)</f>
        <v>-2.3090630116959829</v>
      </c>
      <c r="V1162">
        <f t="shared" si="2137"/>
        <v>0</v>
      </c>
    </row>
    <row r="1163" spans="1:22">
      <c r="A1163">
        <f t="shared" si="2140"/>
        <v>0.5</v>
      </c>
      <c r="B1163">
        <f t="shared" si="2128"/>
        <v>0.35355339059327373</v>
      </c>
      <c r="C1163">
        <f t="shared" si="2129"/>
        <v>0.35355339059327368</v>
      </c>
      <c r="D1163">
        <f t="shared" si="2141"/>
        <v>-0.49999999999999989</v>
      </c>
      <c r="E1163">
        <f t="shared" si="2130"/>
        <v>0.35355339059327379</v>
      </c>
      <c r="F1163">
        <f t="shared" si="2131"/>
        <v>0.35355339059327373</v>
      </c>
      <c r="G1163">
        <f t="shared" si="2142"/>
        <v>0.5</v>
      </c>
      <c r="H1163">
        <f t="shared" si="2132"/>
        <v>-0.35355339059327373</v>
      </c>
      <c r="I1163">
        <f t="shared" si="2133"/>
        <v>-0.35355339059327368</v>
      </c>
      <c r="J1163">
        <f t="shared" si="2143"/>
        <v>0.49999999999999989</v>
      </c>
      <c r="K1163">
        <f t="shared" si="2134"/>
        <v>0.35355339059327379</v>
      </c>
      <c r="L1163">
        <f t="shared" si="2135"/>
        <v>0.35355339059327373</v>
      </c>
      <c r="N1163">
        <v>45</v>
      </c>
      <c r="O1163">
        <f t="shared" si="2138"/>
        <v>2.2682758146106021</v>
      </c>
      <c r="P1163">
        <f t="shared" si="2139"/>
        <v>87.73172418538941</v>
      </c>
      <c r="R1163">
        <f t="shared" si="2136"/>
        <v>8.7623692428477398</v>
      </c>
      <c r="T1163">
        <f t="shared" si="2144"/>
        <v>-2.2458845545838955</v>
      </c>
      <c r="V1163">
        <f t="shared" si="2137"/>
        <v>0</v>
      </c>
    </row>
    <row r="1164" spans="1:22">
      <c r="A1164">
        <f t="shared" si="2140"/>
        <v>0.5</v>
      </c>
      <c r="B1164">
        <f t="shared" ref="B1164:B1227" si="2145">((1/(SQRT(2)))*(COS(RADIANS(N1164))))*(SIN(RADIANS(45)))</f>
        <v>0.35293578533934045</v>
      </c>
      <c r="C1164">
        <f t="shared" ref="C1164:C1227" si="2146">((1/(SQRT(2)))*(SIN(RADIANS(N1164))))*(SIN(RADIANS(45)))</f>
        <v>0.35416991886226434</v>
      </c>
      <c r="D1164">
        <f t="shared" si="2141"/>
        <v>-0.49999999999999989</v>
      </c>
      <c r="E1164">
        <f t="shared" ref="E1164:E1227" si="2147">((1/(SQRT(2)))*(COS(RADIANS(N1164))))*(COS(RADIANS(45)))</f>
        <v>0.3529357853393405</v>
      </c>
      <c r="F1164">
        <f t="shared" ref="F1164:F1227" si="2148">(((1/(SQRT(2)))*(SIN(RADIANS(N1164))))*(COS(RADIANS(45))))</f>
        <v>0.3541699188622644</v>
      </c>
      <c r="G1164">
        <f t="shared" si="2142"/>
        <v>0.5</v>
      </c>
      <c r="H1164">
        <f t="shared" ref="H1164:H1227" si="2149">((1/(SQRT(2)))*(COS(RADIANS(N1164))))*(SIN(RADIANS(-45)))</f>
        <v>-0.35293578533934045</v>
      </c>
      <c r="I1164">
        <f t="shared" ref="I1164:I1227" si="2150">((1/(SQRT(2)))*(SIN(RADIANS(N1164))))*(SIN(RADIANS(-45)))</f>
        <v>-0.35416991886226434</v>
      </c>
      <c r="J1164">
        <f t="shared" si="2143"/>
        <v>0.49999999999999989</v>
      </c>
      <c r="K1164">
        <f t="shared" ref="K1164:K1227" si="2151">((1/(SQRT(2)))*(COS(RADIANS(N1164))))*(COS(RADIANS(-45)))</f>
        <v>0.3529357853393405</v>
      </c>
      <c r="L1164">
        <f t="shared" ref="L1164:L1227" si="2152">(((1/(SQRT(2)))*(SIN(RADIANS(N1164))))*(COS(RADIANS(-45))))</f>
        <v>0.3541699188622644</v>
      </c>
      <c r="N1164">
        <v>45.1</v>
      </c>
      <c r="O1164">
        <f t="shared" si="2138"/>
        <v>2.2049730044408729</v>
      </c>
      <c r="P1164">
        <f t="shared" si="2139"/>
        <v>87.795026995559127</v>
      </c>
      <c r="R1164">
        <f t="shared" ref="R1164:R1227" si="2153">P1164-P1344</f>
        <v>8.9076021423809379</v>
      </c>
      <c r="T1164">
        <f t="shared" si="2144"/>
        <v>-2.1825817444141791</v>
      </c>
      <c r="V1164">
        <f t="shared" ref="V1164:V1227" si="2154">IF(T1164=0,N1164,0)</f>
        <v>0</v>
      </c>
    </row>
    <row r="1165" spans="1:22">
      <c r="A1165">
        <f t="shared" si="2140"/>
        <v>0.5</v>
      </c>
      <c r="B1165">
        <f t="shared" si="2145"/>
        <v>0.35231710498179725</v>
      </c>
      <c r="C1165">
        <f t="shared" si="2146"/>
        <v>0.35478536826826046</v>
      </c>
      <c r="D1165">
        <f t="shared" si="2141"/>
        <v>-0.49999999999999989</v>
      </c>
      <c r="E1165">
        <f t="shared" si="2147"/>
        <v>0.3523171049817973</v>
      </c>
      <c r="F1165">
        <f t="shared" si="2148"/>
        <v>0.35478536826826051</v>
      </c>
      <c r="G1165">
        <f t="shared" si="2142"/>
        <v>0.5</v>
      </c>
      <c r="H1165">
        <f t="shared" si="2149"/>
        <v>-0.35231710498179725</v>
      </c>
      <c r="I1165">
        <f t="shared" si="2150"/>
        <v>-0.35478536826826046</v>
      </c>
      <c r="J1165">
        <f t="shared" si="2143"/>
        <v>0.49999999999999989</v>
      </c>
      <c r="K1165">
        <f t="shared" si="2151"/>
        <v>0.3523171049817973</v>
      </c>
      <c r="L1165">
        <f t="shared" si="2152"/>
        <v>0.35478536826826051</v>
      </c>
      <c r="N1165">
        <v>45.2</v>
      </c>
      <c r="O1165">
        <f t="shared" si="2138"/>
        <v>2.1415456514594946</v>
      </c>
      <c r="P1165">
        <f t="shared" si="2139"/>
        <v>87.858454348540548</v>
      </c>
      <c r="R1165">
        <f t="shared" si="2153"/>
        <v>9.0529925423436026</v>
      </c>
      <c r="T1165">
        <f t="shared" si="2144"/>
        <v>-2.1191543914327582</v>
      </c>
      <c r="V1165">
        <f t="shared" si="2154"/>
        <v>0</v>
      </c>
    </row>
    <row r="1166" spans="1:22">
      <c r="A1166">
        <f t="shared" si="2140"/>
        <v>0.5</v>
      </c>
      <c r="B1166">
        <f t="shared" si="2145"/>
        <v>0.35169735140525188</v>
      </c>
      <c r="C1166">
        <f t="shared" si="2146"/>
        <v>0.35539973693649612</v>
      </c>
      <c r="D1166">
        <f t="shared" si="2141"/>
        <v>-0.49999999999999989</v>
      </c>
      <c r="E1166">
        <f t="shared" si="2147"/>
        <v>0.35169735140525193</v>
      </c>
      <c r="F1166">
        <f t="shared" si="2148"/>
        <v>0.35539973693649618</v>
      </c>
      <c r="G1166">
        <f t="shared" si="2142"/>
        <v>0.5</v>
      </c>
      <c r="H1166">
        <f t="shared" si="2149"/>
        <v>-0.35169735140525188</v>
      </c>
      <c r="I1166">
        <f t="shared" si="2150"/>
        <v>-0.35539973693649612</v>
      </c>
      <c r="J1166">
        <f t="shared" si="2143"/>
        <v>0.49999999999999989</v>
      </c>
      <c r="K1166">
        <f t="shared" si="2151"/>
        <v>0.35169735140525193</v>
      </c>
      <c r="L1166">
        <f t="shared" si="2152"/>
        <v>0.35539973693649618</v>
      </c>
      <c r="N1166">
        <v>45.3</v>
      </c>
      <c r="O1166">
        <f t="shared" si="2138"/>
        <v>2.0779935701902521</v>
      </c>
      <c r="P1166">
        <f t="shared" si="2139"/>
        <v>87.922006429809699</v>
      </c>
      <c r="R1166">
        <f t="shared" si="2153"/>
        <v>9.1985392824350782</v>
      </c>
      <c r="T1166">
        <f t="shared" si="2144"/>
        <v>-2.0556023101636072</v>
      </c>
      <c r="V1166">
        <f t="shared" si="2154"/>
        <v>0</v>
      </c>
    </row>
    <row r="1167" spans="1:22">
      <c r="A1167">
        <f t="shared" si="2140"/>
        <v>0.5</v>
      </c>
      <c r="B1167">
        <f t="shared" si="2145"/>
        <v>0.35107652649758114</v>
      </c>
      <c r="C1167">
        <f t="shared" si="2146"/>
        <v>0.35601302299549825</v>
      </c>
      <c r="D1167">
        <f t="shared" si="2141"/>
        <v>-0.49999999999999989</v>
      </c>
      <c r="E1167">
        <f t="shared" si="2147"/>
        <v>0.3510765264975812</v>
      </c>
      <c r="F1167">
        <f t="shared" si="2148"/>
        <v>0.35601302299549831</v>
      </c>
      <c r="G1167">
        <f t="shared" si="2142"/>
        <v>0.5</v>
      </c>
      <c r="H1167">
        <f t="shared" si="2149"/>
        <v>-0.35107652649758114</v>
      </c>
      <c r="I1167">
        <f t="shared" si="2150"/>
        <v>-0.35601302299549825</v>
      </c>
      <c r="J1167">
        <f t="shared" si="2143"/>
        <v>0.49999999999999989</v>
      </c>
      <c r="K1167">
        <f t="shared" si="2151"/>
        <v>0.3510765264975812</v>
      </c>
      <c r="L1167">
        <f t="shared" si="2152"/>
        <v>0.35601302299549831</v>
      </c>
      <c r="N1167">
        <v>45.4</v>
      </c>
      <c r="O1167">
        <f t="shared" si="2138"/>
        <v>2.0143165794974456</v>
      </c>
      <c r="P1167">
        <f t="shared" si="2139"/>
        <v>87.985683420502511</v>
      </c>
      <c r="R1167">
        <f t="shared" si="2153"/>
        <v>9.3442411910011884</v>
      </c>
      <c r="T1167">
        <f t="shared" si="2144"/>
        <v>-1.9919253194707949</v>
      </c>
      <c r="V1167">
        <f t="shared" si="2154"/>
        <v>0</v>
      </c>
    </row>
    <row r="1168" spans="1:22">
      <c r="A1168">
        <f t="shared" si="2140"/>
        <v>0.5</v>
      </c>
      <c r="B1168">
        <f t="shared" si="2145"/>
        <v>0.35045463214992539</v>
      </c>
      <c r="C1168">
        <f t="shared" si="2146"/>
        <v>0.35662522457709073</v>
      </c>
      <c r="D1168">
        <f t="shared" si="2141"/>
        <v>-0.49999999999999989</v>
      </c>
      <c r="E1168">
        <f t="shared" si="2147"/>
        <v>0.35045463214992545</v>
      </c>
      <c r="F1168">
        <f t="shared" si="2148"/>
        <v>0.35662522457709078</v>
      </c>
      <c r="G1168">
        <f t="shared" si="2142"/>
        <v>0.5</v>
      </c>
      <c r="H1168">
        <f t="shared" si="2149"/>
        <v>-0.35045463214992539</v>
      </c>
      <c r="I1168">
        <f t="shared" si="2150"/>
        <v>-0.35662522457709073</v>
      </c>
      <c r="J1168">
        <f t="shared" si="2143"/>
        <v>0.49999999999999989</v>
      </c>
      <c r="K1168">
        <f t="shared" si="2151"/>
        <v>0.35045463214992545</v>
      </c>
      <c r="L1168">
        <f t="shared" si="2152"/>
        <v>0.35662522457709078</v>
      </c>
      <c r="N1168">
        <v>45.5</v>
      </c>
      <c r="O1168">
        <f t="shared" si="2138"/>
        <v>1.9505145026492605</v>
      </c>
      <c r="P1168">
        <f t="shared" si="2139"/>
        <v>88.049485497350787</v>
      </c>
      <c r="R1168">
        <f t="shared" si="2153"/>
        <v>9.4900970850883368</v>
      </c>
      <c r="T1168">
        <f t="shared" si="2144"/>
        <v>-1.9281232426225188</v>
      </c>
      <c r="V1168">
        <f t="shared" si="2154"/>
        <v>0</v>
      </c>
    </row>
    <row r="1169" spans="1:22">
      <c r="A1169">
        <f t="shared" si="2140"/>
        <v>0.5</v>
      </c>
      <c r="B1169">
        <f t="shared" si="2145"/>
        <v>0.34983167025668266</v>
      </c>
      <c r="C1169">
        <f t="shared" si="2146"/>
        <v>0.35723633981640157</v>
      </c>
      <c r="D1169">
        <f t="shared" si="2141"/>
        <v>-0.49999999999999989</v>
      </c>
      <c r="E1169">
        <f t="shared" si="2147"/>
        <v>0.34983167025668271</v>
      </c>
      <c r="F1169">
        <f t="shared" si="2148"/>
        <v>0.35723633981640163</v>
      </c>
      <c r="G1169">
        <f t="shared" si="2142"/>
        <v>0.5</v>
      </c>
      <c r="H1169">
        <f t="shared" si="2149"/>
        <v>-0.34983167025668266</v>
      </c>
      <c r="I1169">
        <f t="shared" si="2150"/>
        <v>-0.35723633981640157</v>
      </c>
      <c r="J1169">
        <f t="shared" si="2143"/>
        <v>0.49999999999999989</v>
      </c>
      <c r="K1169">
        <f t="shared" si="2151"/>
        <v>0.34983167025668271</v>
      </c>
      <c r="L1169">
        <f t="shared" si="2152"/>
        <v>0.35723633981640163</v>
      </c>
      <c r="N1169">
        <v>45.6</v>
      </c>
      <c r="O1169">
        <f t="shared" si="2138"/>
        <v>1.886587167380984</v>
      </c>
      <c r="P1169">
        <f t="shared" si="2139"/>
        <v>88.113412832619005</v>
      </c>
      <c r="R1169">
        <f t="shared" si="2153"/>
        <v>9.6361057705001372</v>
      </c>
      <c r="T1169">
        <f t="shared" si="2144"/>
        <v>-1.8641959073543006</v>
      </c>
      <c r="V1169">
        <f t="shared" si="2154"/>
        <v>0</v>
      </c>
    </row>
    <row r="1170" spans="1:22">
      <c r="A1170">
        <f t="shared" si="2140"/>
        <v>0.5</v>
      </c>
      <c r="B1170">
        <f t="shared" si="2145"/>
        <v>0.34920764271550292</v>
      </c>
      <c r="C1170">
        <f t="shared" si="2146"/>
        <v>0.35784636685186788</v>
      </c>
      <c r="D1170">
        <f t="shared" si="2141"/>
        <v>-0.49999999999999989</v>
      </c>
      <c r="E1170">
        <f t="shared" si="2147"/>
        <v>0.34920764271550297</v>
      </c>
      <c r="F1170">
        <f t="shared" si="2148"/>
        <v>0.35784636685186794</v>
      </c>
      <c r="G1170">
        <f t="shared" si="2142"/>
        <v>0.5</v>
      </c>
      <c r="H1170">
        <f t="shared" si="2149"/>
        <v>-0.34920764271550292</v>
      </c>
      <c r="I1170">
        <f t="shared" si="2150"/>
        <v>-0.35784636685186788</v>
      </c>
      <c r="J1170">
        <f t="shared" si="2143"/>
        <v>0.49999999999999989</v>
      </c>
      <c r="K1170">
        <f t="shared" si="2151"/>
        <v>0.34920764271550297</v>
      </c>
      <c r="L1170">
        <f t="shared" si="2152"/>
        <v>0.35784636685186794</v>
      </c>
      <c r="N1170">
        <v>45.7</v>
      </c>
      <c r="O1170">
        <f t="shared" si="2138"/>
        <v>1.8225344059580055</v>
      </c>
      <c r="P1170">
        <f t="shared" si="2139"/>
        <v>88.177465594042047</v>
      </c>
      <c r="R1170">
        <f t="shared" si="2153"/>
        <v>9.782266041856559</v>
      </c>
      <c r="T1170">
        <f t="shared" si="2144"/>
        <v>-1.8001431459312585</v>
      </c>
      <c r="V1170">
        <f t="shared" si="2154"/>
        <v>0</v>
      </c>
    </row>
    <row r="1171" spans="1:22">
      <c r="A1171">
        <f t="shared" si="2140"/>
        <v>0.5</v>
      </c>
      <c r="B1171">
        <f t="shared" si="2145"/>
        <v>0.34858255142728223</v>
      </c>
      <c r="C1171">
        <f t="shared" si="2146"/>
        <v>0.35845530382524132</v>
      </c>
      <c r="D1171">
        <f t="shared" si="2141"/>
        <v>-0.49999999999999989</v>
      </c>
      <c r="E1171">
        <f t="shared" si="2147"/>
        <v>0.34858255142728228</v>
      </c>
      <c r="F1171">
        <f t="shared" si="2148"/>
        <v>0.35845530382524138</v>
      </c>
      <c r="G1171">
        <f t="shared" si="2142"/>
        <v>0.5</v>
      </c>
      <c r="H1171">
        <f t="shared" si="2149"/>
        <v>-0.34858255142728223</v>
      </c>
      <c r="I1171">
        <f t="shared" si="2150"/>
        <v>-0.35845530382524132</v>
      </c>
      <c r="J1171">
        <f t="shared" si="2143"/>
        <v>0.49999999999999989</v>
      </c>
      <c r="K1171">
        <f t="shared" si="2151"/>
        <v>0.34858255142728228</v>
      </c>
      <c r="L1171">
        <f t="shared" si="2152"/>
        <v>0.35845530382524138</v>
      </c>
      <c r="N1171">
        <v>45.8</v>
      </c>
      <c r="O1171">
        <f t="shared" si="2138"/>
        <v>1.7583560552407254</v>
      </c>
      <c r="P1171">
        <f t="shared" si="2139"/>
        <v>88.241643944759275</v>
      </c>
      <c r="R1171">
        <f t="shared" si="2153"/>
        <v>9.9285766826511974</v>
      </c>
      <c r="T1171">
        <f t="shared" si="2144"/>
        <v>-1.7359647952140307</v>
      </c>
      <c r="V1171">
        <f t="shared" si="2154"/>
        <v>0</v>
      </c>
    </row>
    <row r="1172" spans="1:22">
      <c r="A1172">
        <f t="shared" si="2140"/>
        <v>0.5</v>
      </c>
      <c r="B1172">
        <f t="shared" si="2145"/>
        <v>0.3479563982961571</v>
      </c>
      <c r="C1172">
        <f t="shared" si="2146"/>
        <v>0.3590631488815943</v>
      </c>
      <c r="D1172">
        <f t="shared" si="2141"/>
        <v>-0.49999999999999989</v>
      </c>
      <c r="E1172">
        <f t="shared" si="2147"/>
        <v>0.34795639829615715</v>
      </c>
      <c r="F1172">
        <f t="shared" si="2148"/>
        <v>0.35906314888159435</v>
      </c>
      <c r="G1172">
        <f t="shared" si="2142"/>
        <v>0.5</v>
      </c>
      <c r="H1172">
        <f t="shared" si="2149"/>
        <v>-0.3479563982961571</v>
      </c>
      <c r="I1172">
        <f t="shared" si="2150"/>
        <v>-0.3590631488815943</v>
      </c>
      <c r="J1172">
        <f t="shared" si="2143"/>
        <v>0.49999999999999989</v>
      </c>
      <c r="K1172">
        <f t="shared" si="2151"/>
        <v>0.34795639829615715</v>
      </c>
      <c r="L1172">
        <f t="shared" si="2152"/>
        <v>0.35906314888159435</v>
      </c>
      <c r="N1172">
        <v>45.9</v>
      </c>
      <c r="O1172">
        <f t="shared" si="2138"/>
        <v>1.6940519567481596</v>
      </c>
      <c r="P1172">
        <f t="shared" si="2139"/>
        <v>88.305948043251789</v>
      </c>
      <c r="R1172">
        <f t="shared" si="2153"/>
        <v>10.075036465313275</v>
      </c>
      <c r="T1172">
        <f t="shared" si="2144"/>
        <v>-1.6716606967215171</v>
      </c>
      <c r="V1172">
        <f t="shared" si="2154"/>
        <v>0</v>
      </c>
    </row>
    <row r="1173" spans="1:22">
      <c r="A1173">
        <f t="shared" si="2140"/>
        <v>0.5</v>
      </c>
      <c r="B1173">
        <f t="shared" si="2145"/>
        <v>0.34732918522949857</v>
      </c>
      <c r="C1173">
        <f t="shared" si="2146"/>
        <v>0.35966990016932548</v>
      </c>
      <c r="D1173">
        <f t="shared" si="2141"/>
        <v>-0.49999999999999989</v>
      </c>
      <c r="E1173">
        <f t="shared" si="2147"/>
        <v>0.34732918522949863</v>
      </c>
      <c r="F1173">
        <f t="shared" si="2148"/>
        <v>0.35966990016932554</v>
      </c>
      <c r="G1173">
        <f t="shared" si="2142"/>
        <v>0.5</v>
      </c>
      <c r="H1173">
        <f t="shared" si="2149"/>
        <v>-0.34732918522949857</v>
      </c>
      <c r="I1173">
        <f t="shared" si="2150"/>
        <v>-0.35966990016932548</v>
      </c>
      <c r="J1173">
        <f t="shared" si="2143"/>
        <v>0.49999999999999989</v>
      </c>
      <c r="K1173">
        <f t="shared" si="2151"/>
        <v>0.34732918522949863</v>
      </c>
      <c r="L1173">
        <f t="shared" si="2152"/>
        <v>0.35966990016932554</v>
      </c>
      <c r="N1173">
        <v>46</v>
      </c>
      <c r="O1173">
        <f t="shared" si="2138"/>
        <v>1.6296219567225811</v>
      </c>
      <c r="P1173">
        <f t="shared" si="2139"/>
        <v>88.370378043277412</v>
      </c>
      <c r="R1173">
        <f t="shared" si="2153"/>
        <v>10.221644151268848</v>
      </c>
      <c r="T1173">
        <f t="shared" si="2144"/>
        <v>-1.6072306966958934</v>
      </c>
      <c r="V1173">
        <f t="shared" si="2154"/>
        <v>0</v>
      </c>
    </row>
    <row r="1174" spans="1:22">
      <c r="A1174">
        <f t="shared" si="2140"/>
        <v>0.5</v>
      </c>
      <c r="B1174">
        <f t="shared" si="2145"/>
        <v>0.34670091413790644</v>
      </c>
      <c r="C1174">
        <f t="shared" si="2146"/>
        <v>0.36027555584016507</v>
      </c>
      <c r="D1174">
        <f t="shared" si="2141"/>
        <v>-0.49999999999999989</v>
      </c>
      <c r="E1174">
        <f t="shared" si="2147"/>
        <v>0.34670091413790649</v>
      </c>
      <c r="F1174">
        <f t="shared" si="2148"/>
        <v>0.36027555584016513</v>
      </c>
      <c r="G1174">
        <f t="shared" si="2142"/>
        <v>0.5</v>
      </c>
      <c r="H1174">
        <f t="shared" si="2149"/>
        <v>-0.34670091413790644</v>
      </c>
      <c r="I1174">
        <f t="shared" si="2150"/>
        <v>-0.36027555584016507</v>
      </c>
      <c r="J1174">
        <f t="shared" si="2143"/>
        <v>0.49999999999999989</v>
      </c>
      <c r="K1174">
        <f t="shared" si="2151"/>
        <v>0.34670091413790649</v>
      </c>
      <c r="L1174">
        <f t="shared" si="2152"/>
        <v>0.36027555584016513</v>
      </c>
      <c r="N1174">
        <v>46.1</v>
      </c>
      <c r="O1174">
        <f t="shared" si="2138"/>
        <v>1.5650659061942578</v>
      </c>
      <c r="P1174">
        <f t="shared" si="2139"/>
        <v>88.434934093805737</v>
      </c>
      <c r="R1174">
        <f t="shared" si="2153"/>
        <v>10.368398491003759</v>
      </c>
      <c r="T1174">
        <f t="shared" si="2144"/>
        <v>-1.5426746461675691</v>
      </c>
      <c r="V1174">
        <f t="shared" si="2154"/>
        <v>0</v>
      </c>
    </row>
    <row r="1175" spans="1:22">
      <c r="A1175">
        <f t="shared" si="2140"/>
        <v>0.5</v>
      </c>
      <c r="B1175">
        <f t="shared" si="2145"/>
        <v>0.34607158693520335</v>
      </c>
      <c r="C1175">
        <f t="shared" si="2146"/>
        <v>0.36088011404918102</v>
      </c>
      <c r="D1175">
        <f t="shared" si="2141"/>
        <v>-0.49999999999999989</v>
      </c>
      <c r="E1175">
        <f t="shared" si="2147"/>
        <v>0.3460715869352034</v>
      </c>
      <c r="F1175">
        <f t="shared" si="2148"/>
        <v>0.36088011404918108</v>
      </c>
      <c r="G1175">
        <f t="shared" si="2142"/>
        <v>0.5</v>
      </c>
      <c r="H1175">
        <f t="shared" si="2149"/>
        <v>-0.34607158693520335</v>
      </c>
      <c r="I1175">
        <f t="shared" si="2150"/>
        <v>-0.36088011404918102</v>
      </c>
      <c r="J1175">
        <f t="shared" si="2143"/>
        <v>0.49999999999999989</v>
      </c>
      <c r="K1175">
        <f t="shared" si="2151"/>
        <v>0.3460715869352034</v>
      </c>
      <c r="L1175">
        <f t="shared" si="2152"/>
        <v>0.36088011404918108</v>
      </c>
      <c r="N1175">
        <v>46.2</v>
      </c>
      <c r="O1175">
        <f t="shared" si="2138"/>
        <v>1.5003836610468564</v>
      </c>
      <c r="P1175">
        <f t="shared" si="2139"/>
        <v>88.499616338953203</v>
      </c>
      <c r="R1175">
        <f t="shared" si="2153"/>
        <v>10.515298224127989</v>
      </c>
      <c r="T1175">
        <f t="shared" si="2144"/>
        <v>-1.4779924010201029</v>
      </c>
      <c r="V1175">
        <f t="shared" si="2154"/>
        <v>0</v>
      </c>
    </row>
    <row r="1176" spans="1:22">
      <c r="A1176">
        <f t="shared" si="2140"/>
        <v>0.5</v>
      </c>
      <c r="B1176">
        <f t="shared" si="2145"/>
        <v>0.34544120553842916</v>
      </c>
      <c r="C1176">
        <f t="shared" si="2146"/>
        <v>0.361483572954784</v>
      </c>
      <c r="D1176">
        <f t="shared" si="2141"/>
        <v>-0.49999999999999989</v>
      </c>
      <c r="E1176">
        <f t="shared" si="2147"/>
        <v>0.34544120553842922</v>
      </c>
      <c r="F1176">
        <f t="shared" si="2148"/>
        <v>0.36148357295478406</v>
      </c>
      <c r="G1176">
        <f t="shared" si="2142"/>
        <v>0.5</v>
      </c>
      <c r="H1176">
        <f t="shared" si="2149"/>
        <v>-0.34544120553842916</v>
      </c>
      <c r="I1176">
        <f t="shared" si="2150"/>
        <v>-0.361483572954784</v>
      </c>
      <c r="J1176">
        <f t="shared" si="2143"/>
        <v>0.49999999999999989</v>
      </c>
      <c r="K1176">
        <f t="shared" si="2151"/>
        <v>0.34544120553842922</v>
      </c>
      <c r="L1176">
        <f t="shared" si="2152"/>
        <v>0.36148357295478406</v>
      </c>
      <c r="N1176">
        <v>46.3</v>
      </c>
      <c r="O1176">
        <f t="shared" si="2138"/>
        <v>1.4355750820822819</v>
      </c>
      <c r="P1176">
        <f t="shared" si="2139"/>
        <v>88.564424917917719</v>
      </c>
      <c r="R1176">
        <f t="shared" si="2153"/>
        <v>10.662342079441444</v>
      </c>
      <c r="T1176">
        <f t="shared" si="2144"/>
        <v>-1.4131838220555863</v>
      </c>
      <c r="V1176">
        <f t="shared" si="2154"/>
        <v>0</v>
      </c>
    </row>
    <row r="1177" spans="1:22">
      <c r="A1177">
        <f t="shared" si="2140"/>
        <v>0.5</v>
      </c>
      <c r="B1177">
        <f t="shared" si="2145"/>
        <v>0.34480977186783485</v>
      </c>
      <c r="C1177">
        <f t="shared" si="2146"/>
        <v>0.36208593071873368</v>
      </c>
      <c r="D1177">
        <f t="shared" si="2141"/>
        <v>-0.49999999999999989</v>
      </c>
      <c r="E1177">
        <f t="shared" si="2147"/>
        <v>0.3448097718678349</v>
      </c>
      <c r="F1177">
        <f t="shared" si="2148"/>
        <v>0.36208593071873374</v>
      </c>
      <c r="G1177">
        <f t="shared" si="2142"/>
        <v>0.5</v>
      </c>
      <c r="H1177">
        <f t="shared" si="2149"/>
        <v>-0.34480977186783485</v>
      </c>
      <c r="I1177">
        <f t="shared" si="2150"/>
        <v>-0.36208593071873368</v>
      </c>
      <c r="J1177">
        <f t="shared" si="2143"/>
        <v>0.49999999999999989</v>
      </c>
      <c r="K1177">
        <f t="shared" si="2151"/>
        <v>0.3448097718678349</v>
      </c>
      <c r="L1177">
        <f t="shared" si="2152"/>
        <v>0.36208593071873374</v>
      </c>
      <c r="N1177">
        <v>46.4</v>
      </c>
      <c r="O1177">
        <f t="shared" si="2138"/>
        <v>1.3706400350867114</v>
      </c>
      <c r="P1177">
        <f t="shared" si="2139"/>
        <v>88.62935996491322</v>
      </c>
      <c r="R1177">
        <f t="shared" si="2153"/>
        <v>10.809528775000501</v>
      </c>
      <c r="T1177">
        <f t="shared" si="2144"/>
        <v>-1.3482487750600853</v>
      </c>
      <c r="V1177">
        <f t="shared" si="2154"/>
        <v>0</v>
      </c>
    </row>
    <row r="1178" spans="1:22">
      <c r="A1178">
        <f t="shared" si="2140"/>
        <v>0.5</v>
      </c>
      <c r="B1178">
        <f t="shared" si="2145"/>
        <v>0.34417728784687696</v>
      </c>
      <c r="C1178">
        <f t="shared" si="2146"/>
        <v>0.36268718550614371</v>
      </c>
      <c r="D1178">
        <f t="shared" si="2141"/>
        <v>-0.49999999999999989</v>
      </c>
      <c r="E1178">
        <f t="shared" si="2147"/>
        <v>0.34417728784687701</v>
      </c>
      <c r="F1178">
        <f t="shared" si="2148"/>
        <v>0.36268718550614376</v>
      </c>
      <c r="G1178">
        <f t="shared" si="2142"/>
        <v>0.5</v>
      </c>
      <c r="H1178">
        <f t="shared" si="2149"/>
        <v>-0.34417728784687696</v>
      </c>
      <c r="I1178">
        <f t="shared" si="2150"/>
        <v>-0.36268718550614371</v>
      </c>
      <c r="J1178">
        <f t="shared" si="2143"/>
        <v>0.49999999999999989</v>
      </c>
      <c r="K1178">
        <f t="shared" si="2151"/>
        <v>0.34417728784687701</v>
      </c>
      <c r="L1178">
        <f t="shared" si="2152"/>
        <v>0.36268718550614376</v>
      </c>
      <c r="N1178">
        <v>46.5</v>
      </c>
      <c r="O1178">
        <f t="shared" si="2138"/>
        <v>1.3055783908962804</v>
      </c>
      <c r="P1178">
        <f t="shared" si="2139"/>
        <v>88.694421609103713</v>
      </c>
      <c r="R1178">
        <f t="shared" si="2153"/>
        <v>10.956857018186184</v>
      </c>
      <c r="T1178">
        <f t="shared" si="2144"/>
        <v>-1.2831871308695924</v>
      </c>
      <c r="V1178">
        <f t="shared" si="2154"/>
        <v>0</v>
      </c>
    </row>
    <row r="1179" spans="1:22">
      <c r="A1179">
        <f t="shared" si="2140"/>
        <v>0.5</v>
      </c>
      <c r="B1179">
        <f t="shared" si="2145"/>
        <v>0.34354375540221144</v>
      </c>
      <c r="C1179">
        <f t="shared" si="2146"/>
        <v>0.36328733548548792</v>
      </c>
      <c r="D1179">
        <f t="shared" si="2141"/>
        <v>-0.49999999999999989</v>
      </c>
      <c r="E1179">
        <f t="shared" si="2147"/>
        <v>0.34354375540221149</v>
      </c>
      <c r="F1179">
        <f t="shared" si="2148"/>
        <v>0.36328733548548797</v>
      </c>
      <c r="G1179">
        <f t="shared" si="2142"/>
        <v>0.5</v>
      </c>
      <c r="H1179">
        <f t="shared" si="2149"/>
        <v>-0.34354375540221144</v>
      </c>
      <c r="I1179">
        <f t="shared" si="2150"/>
        <v>-0.36328733548548792</v>
      </c>
      <c r="J1179">
        <f t="shared" si="2143"/>
        <v>0.49999999999999989</v>
      </c>
      <c r="K1179">
        <f t="shared" si="2151"/>
        <v>0.34354375540221149</v>
      </c>
      <c r="L1179">
        <f t="shared" si="2152"/>
        <v>0.36328733548548797</v>
      </c>
      <c r="N1179">
        <v>46.6</v>
      </c>
      <c r="O1179">
        <f t="shared" si="2138"/>
        <v>1.2403900254633764</v>
      </c>
      <c r="P1179">
        <f t="shared" si="2139"/>
        <v>88.759609974536616</v>
      </c>
      <c r="R1179">
        <f t="shared" si="2153"/>
        <v>11.104325505772465</v>
      </c>
      <c r="T1179">
        <f t="shared" si="2144"/>
        <v>-1.2179987654366897</v>
      </c>
      <c r="V1179">
        <f t="shared" si="2154"/>
        <v>0</v>
      </c>
    </row>
    <row r="1180" spans="1:22">
      <c r="A1180">
        <f t="shared" si="2140"/>
        <v>0.5</v>
      </c>
      <c r="B1180">
        <f t="shared" si="2145"/>
        <v>0.34290917646368807</v>
      </c>
      <c r="C1180">
        <f t="shared" si="2146"/>
        <v>0.36388637882860519</v>
      </c>
      <c r="D1180">
        <f t="shared" si="2141"/>
        <v>-0.49999999999999989</v>
      </c>
      <c r="E1180">
        <f t="shared" si="2147"/>
        <v>0.34290917646368813</v>
      </c>
      <c r="F1180">
        <f t="shared" si="2148"/>
        <v>0.36388637882860525</v>
      </c>
      <c r="G1180">
        <f t="shared" si="2142"/>
        <v>0.5</v>
      </c>
      <c r="H1180">
        <f t="shared" si="2149"/>
        <v>-0.34290917646368807</v>
      </c>
      <c r="I1180">
        <f t="shared" si="2150"/>
        <v>-0.36388637882860519</v>
      </c>
      <c r="J1180">
        <f t="shared" si="2143"/>
        <v>0.49999999999999989</v>
      </c>
      <c r="K1180">
        <f t="shared" si="2151"/>
        <v>0.34290917646368813</v>
      </c>
      <c r="L1180">
        <f t="shared" si="2152"/>
        <v>0.36388637882860525</v>
      </c>
      <c r="N1180">
        <v>46.7</v>
      </c>
      <c r="O1180">
        <f t="shared" si="2138"/>
        <v>1.17507481992237</v>
      </c>
      <c r="P1180">
        <f t="shared" si="2139"/>
        <v>88.824925180077628</v>
      </c>
      <c r="R1180">
        <f t="shared" si="2153"/>
        <v>11.251932923997899</v>
      </c>
      <c r="T1180">
        <f t="shared" si="2144"/>
        <v>-1.1526835598956779</v>
      </c>
      <c r="V1180">
        <f t="shared" si="2154"/>
        <v>0</v>
      </c>
    </row>
    <row r="1181" spans="1:22">
      <c r="A1181">
        <f t="shared" si="2140"/>
        <v>0.5</v>
      </c>
      <c r="B1181">
        <f t="shared" si="2145"/>
        <v>0.34227355296434431</v>
      </c>
      <c r="C1181">
        <f t="shared" si="2146"/>
        <v>0.36448431371070567</v>
      </c>
      <c r="D1181">
        <f t="shared" si="2141"/>
        <v>-0.49999999999999989</v>
      </c>
      <c r="E1181">
        <f t="shared" si="2147"/>
        <v>0.34227355296434436</v>
      </c>
      <c r="F1181">
        <f t="shared" si="2148"/>
        <v>0.36448431371070572</v>
      </c>
      <c r="G1181">
        <f t="shared" si="2142"/>
        <v>0.5</v>
      </c>
      <c r="H1181">
        <f t="shared" si="2149"/>
        <v>-0.34227355296434431</v>
      </c>
      <c r="I1181">
        <f t="shared" si="2150"/>
        <v>-0.36448431371070567</v>
      </c>
      <c r="J1181">
        <f t="shared" si="2143"/>
        <v>0.49999999999999989</v>
      </c>
      <c r="K1181">
        <f t="shared" si="2151"/>
        <v>0.34227355296434436</v>
      </c>
      <c r="L1181">
        <f t="shared" si="2152"/>
        <v>0.36448431371070572</v>
      </c>
      <c r="N1181">
        <v>46.8</v>
      </c>
      <c r="O1181">
        <f t="shared" si="2138"/>
        <v>1.1096326606570477</v>
      </c>
      <c r="P1181">
        <f t="shared" si="2139"/>
        <v>88.890367339342959</v>
      </c>
      <c r="R1181">
        <f t="shared" si="2153"/>
        <v>11.39967794863577</v>
      </c>
      <c r="T1181">
        <f t="shared" si="2144"/>
        <v>-1.0872414006303472</v>
      </c>
      <c r="V1181">
        <f t="shared" si="2154"/>
        <v>0</v>
      </c>
    </row>
    <row r="1182" spans="1:22">
      <c r="A1182">
        <f t="shared" si="2140"/>
        <v>0.5</v>
      </c>
      <c r="B1182">
        <f t="shared" si="2145"/>
        <v>0.3416368868403995</v>
      </c>
      <c r="C1182">
        <f t="shared" si="2146"/>
        <v>0.36508113831037609</v>
      </c>
      <c r="D1182">
        <f t="shared" si="2141"/>
        <v>-0.49999999999999989</v>
      </c>
      <c r="E1182">
        <f t="shared" si="2147"/>
        <v>0.34163688684039956</v>
      </c>
      <c r="F1182">
        <f t="shared" si="2148"/>
        <v>0.36508113831037614</v>
      </c>
      <c r="G1182">
        <f t="shared" si="2142"/>
        <v>0.5</v>
      </c>
      <c r="H1182">
        <f t="shared" si="2149"/>
        <v>-0.3416368868403995</v>
      </c>
      <c r="I1182">
        <f t="shared" si="2150"/>
        <v>-0.36508113831037609</v>
      </c>
      <c r="J1182">
        <f t="shared" si="2143"/>
        <v>0.49999999999999989</v>
      </c>
      <c r="K1182">
        <f t="shared" si="2151"/>
        <v>0.34163688684039956</v>
      </c>
      <c r="L1182">
        <f t="shared" si="2152"/>
        <v>0.36508113831037614</v>
      </c>
      <c r="N1182">
        <v>46.9</v>
      </c>
      <c r="O1182">
        <f t="shared" si="2138"/>
        <v>1.0440634393668002</v>
      </c>
      <c r="P1182">
        <f t="shared" si="2139"/>
        <v>88.955936560633191</v>
      </c>
      <c r="R1182">
        <f t="shared" si="2153"/>
        <v>11.547559245067148</v>
      </c>
      <c r="T1182">
        <f t="shared" si="2144"/>
        <v>-1.0216721793401149</v>
      </c>
      <c r="V1182">
        <f t="shared" si="2154"/>
        <v>0</v>
      </c>
    </row>
    <row r="1183" spans="1:22">
      <c r="A1183">
        <f t="shared" si="2140"/>
        <v>0.5</v>
      </c>
      <c r="B1183">
        <f t="shared" si="2145"/>
        <v>0.34099918003124918</v>
      </c>
      <c r="C1183">
        <f t="shared" si="2146"/>
        <v>0.36567685080958517</v>
      </c>
      <c r="D1183">
        <f t="shared" si="2141"/>
        <v>-0.49999999999999989</v>
      </c>
      <c r="E1183">
        <f t="shared" si="2147"/>
        <v>0.34099918003124924</v>
      </c>
      <c r="F1183">
        <f t="shared" si="2148"/>
        <v>0.36567685080958523</v>
      </c>
      <c r="G1183">
        <f t="shared" si="2142"/>
        <v>0.5</v>
      </c>
      <c r="H1183">
        <f t="shared" si="2149"/>
        <v>-0.34099918003124918</v>
      </c>
      <c r="I1183">
        <f t="shared" si="2150"/>
        <v>-0.36567685080958517</v>
      </c>
      <c r="J1183">
        <f t="shared" si="2143"/>
        <v>0.49999999999999989</v>
      </c>
      <c r="K1183">
        <f t="shared" si="2151"/>
        <v>0.34099918003124924</v>
      </c>
      <c r="L1183">
        <f t="shared" si="2152"/>
        <v>0.36567685080958523</v>
      </c>
      <c r="N1183">
        <v>47</v>
      </c>
      <c r="O1183">
        <f t="shared" si="2138"/>
        <v>0.97836705313404981</v>
      </c>
      <c r="P1183">
        <f t="shared" si="2139"/>
        <v>89.02163294686595</v>
      </c>
      <c r="R1183">
        <f t="shared" si="2153"/>
        <v>11.695575468354193</v>
      </c>
      <c r="T1183">
        <f t="shared" si="2144"/>
        <v>-0.95597579310735625</v>
      </c>
      <c r="V1183">
        <f t="shared" si="2154"/>
        <v>0</v>
      </c>
    </row>
    <row r="1184" spans="1:22">
      <c r="A1184">
        <f t="shared" si="2140"/>
        <v>0.5</v>
      </c>
      <c r="B1184">
        <f t="shared" si="2145"/>
        <v>0.34036043447945885</v>
      </c>
      <c r="C1184">
        <f t="shared" si="2146"/>
        <v>0.36627144939368933</v>
      </c>
      <c r="D1184">
        <f t="shared" si="2141"/>
        <v>-0.49999999999999989</v>
      </c>
      <c r="E1184">
        <f t="shared" si="2147"/>
        <v>0.34036043447945891</v>
      </c>
      <c r="F1184">
        <f t="shared" si="2148"/>
        <v>0.36627144939368939</v>
      </c>
      <c r="G1184">
        <f t="shared" si="2142"/>
        <v>0.5</v>
      </c>
      <c r="H1184">
        <f t="shared" si="2149"/>
        <v>-0.34036043447945885</v>
      </c>
      <c r="I1184">
        <f t="shared" si="2150"/>
        <v>-0.36627144939368933</v>
      </c>
      <c r="J1184">
        <f t="shared" si="2143"/>
        <v>0.49999999999999989</v>
      </c>
      <c r="K1184">
        <f t="shared" si="2151"/>
        <v>0.34036043447945891</v>
      </c>
      <c r="L1184">
        <f t="shared" si="2152"/>
        <v>0.36627144939368939</v>
      </c>
      <c r="N1184">
        <v>47.1</v>
      </c>
      <c r="O1184">
        <f t="shared" si="2138"/>
        <v>0.9125434044908125</v>
      </c>
      <c r="P1184">
        <f t="shared" si="2139"/>
        <v>89.087456595509295</v>
      </c>
      <c r="R1184">
        <f t="shared" si="2153"/>
        <v>11.843725263315307</v>
      </c>
      <c r="T1184">
        <f t="shared" si="2144"/>
        <v>-0.89015214446401103</v>
      </c>
      <c r="V1184">
        <f t="shared" si="2154"/>
        <v>0</v>
      </c>
    </row>
    <row r="1185" spans="1:22">
      <c r="A1185">
        <f t="shared" si="2140"/>
        <v>0.5</v>
      </c>
      <c r="B1185">
        <f t="shared" si="2145"/>
        <v>0.33972065213075819</v>
      </c>
      <c r="C1185">
        <f t="shared" si="2146"/>
        <v>0.36686493225143813</v>
      </c>
      <c r="D1185">
        <f t="shared" si="2141"/>
        <v>-0.49999999999999989</v>
      </c>
      <c r="E1185">
        <f t="shared" si="2147"/>
        <v>0.33972065213075825</v>
      </c>
      <c r="F1185">
        <f t="shared" si="2148"/>
        <v>0.36686493225143818</v>
      </c>
      <c r="G1185">
        <f t="shared" si="2142"/>
        <v>0.5</v>
      </c>
      <c r="H1185">
        <f t="shared" si="2149"/>
        <v>-0.33972065213075819</v>
      </c>
      <c r="I1185">
        <f t="shared" si="2150"/>
        <v>-0.36686493225143813</v>
      </c>
      <c r="J1185">
        <f t="shared" si="2143"/>
        <v>0.49999999999999989</v>
      </c>
      <c r="K1185">
        <f t="shared" si="2151"/>
        <v>0.33972065213075825</v>
      </c>
      <c r="L1185">
        <f t="shared" si="2152"/>
        <v>0.36686493225143818</v>
      </c>
      <c r="N1185">
        <v>47.2</v>
      </c>
      <c r="O1185">
        <f t="shared" si="2138"/>
        <v>0.8465924014868581</v>
      </c>
      <c r="P1185">
        <f t="shared" si="2139"/>
        <v>89.153407598513141</v>
      </c>
      <c r="R1185">
        <f t="shared" si="2153"/>
        <v>11.992007264599678</v>
      </c>
      <c r="T1185">
        <f t="shared" si="2144"/>
        <v>-0.82420114146016488</v>
      </c>
      <c r="V1185">
        <f t="shared" si="2154"/>
        <v>0</v>
      </c>
    </row>
    <row r="1186" spans="1:22">
      <c r="A1186">
        <f t="shared" si="2140"/>
        <v>0.5</v>
      </c>
      <c r="B1186">
        <f t="shared" si="2145"/>
        <v>0.33907983493403526</v>
      </c>
      <c r="C1186">
        <f t="shared" si="2146"/>
        <v>0.3674572975749798</v>
      </c>
      <c r="D1186">
        <f t="shared" si="2141"/>
        <v>-0.49999999999999989</v>
      </c>
      <c r="E1186">
        <f t="shared" si="2147"/>
        <v>0.33907983493403532</v>
      </c>
      <c r="F1186">
        <f t="shared" si="2148"/>
        <v>0.36745729757497991</v>
      </c>
      <c r="G1186">
        <f t="shared" si="2142"/>
        <v>0.5</v>
      </c>
      <c r="H1186">
        <f t="shared" si="2149"/>
        <v>-0.33907983493403526</v>
      </c>
      <c r="I1186">
        <f t="shared" si="2150"/>
        <v>-0.3674572975749798</v>
      </c>
      <c r="J1186">
        <f t="shared" si="2143"/>
        <v>0.49999999999999989</v>
      </c>
      <c r="K1186">
        <f t="shared" si="2151"/>
        <v>0.33907983493403532</v>
      </c>
      <c r="L1186">
        <f t="shared" si="2152"/>
        <v>0.36745729757497991</v>
      </c>
      <c r="N1186">
        <v>47.3</v>
      </c>
      <c r="O1186">
        <f t="shared" si="2138"/>
        <v>0.7805139577567306</v>
      </c>
      <c r="P1186">
        <f t="shared" si="2139"/>
        <v>89.219486042243389</v>
      </c>
      <c r="R1186">
        <f t="shared" si="2153"/>
        <v>12.140420096765467</v>
      </c>
      <c r="T1186">
        <f t="shared" si="2144"/>
        <v>-0.75812269772991669</v>
      </c>
      <c r="V1186">
        <f t="shared" si="2154"/>
        <v>0</v>
      </c>
    </row>
    <row r="1187" spans="1:22">
      <c r="A1187">
        <f t="shared" si="2140"/>
        <v>0.5</v>
      </c>
      <c r="B1187">
        <f t="shared" si="2145"/>
        <v>0.33843798484133036</v>
      </c>
      <c r="C1187">
        <f t="shared" si="2146"/>
        <v>0.3680485435598671</v>
      </c>
      <c r="D1187">
        <f t="shared" si="2141"/>
        <v>-0.49999999999999989</v>
      </c>
      <c r="E1187">
        <f t="shared" si="2147"/>
        <v>0.33843798484133042</v>
      </c>
      <c r="F1187">
        <f t="shared" si="2148"/>
        <v>0.36804854355986716</v>
      </c>
      <c r="G1187">
        <f t="shared" si="2142"/>
        <v>0.5</v>
      </c>
      <c r="H1187">
        <f t="shared" si="2149"/>
        <v>-0.33843798484133036</v>
      </c>
      <c r="I1187">
        <f t="shared" si="2150"/>
        <v>-0.3680485435598671</v>
      </c>
      <c r="J1187">
        <f t="shared" si="2143"/>
        <v>0.49999999999999989</v>
      </c>
      <c r="K1187">
        <f t="shared" si="2151"/>
        <v>0.33843798484133042</v>
      </c>
      <c r="L1187">
        <f t="shared" si="2152"/>
        <v>0.36804854355986716</v>
      </c>
      <c r="N1187">
        <v>47.4</v>
      </c>
      <c r="O1187">
        <f t="shared" si="2138"/>
        <v>0.71430799258805999</v>
      </c>
      <c r="P1187">
        <f t="shared" si="2139"/>
        <v>89.285692007411953</v>
      </c>
      <c r="R1187">
        <f t="shared" si="2153"/>
        <v>12.288962374355407</v>
      </c>
      <c r="T1187">
        <f t="shared" si="2144"/>
        <v>-0.69191673256135289</v>
      </c>
      <c r="V1187">
        <f t="shared" si="2154"/>
        <v>0</v>
      </c>
    </row>
    <row r="1188" spans="1:22">
      <c r="A1188">
        <f t="shared" si="2140"/>
        <v>0.5</v>
      </c>
      <c r="B1188">
        <f t="shared" si="2145"/>
        <v>0.33779510380783007</v>
      </c>
      <c r="C1188">
        <f t="shared" si="2146"/>
        <v>0.36863866840506199</v>
      </c>
      <c r="D1188">
        <f t="shared" si="2141"/>
        <v>-0.49999999999999989</v>
      </c>
      <c r="E1188">
        <f t="shared" si="2147"/>
        <v>0.33779510380783012</v>
      </c>
      <c r="F1188">
        <f t="shared" si="2148"/>
        <v>0.36863866840506204</v>
      </c>
      <c r="G1188">
        <f t="shared" si="2142"/>
        <v>0.5</v>
      </c>
      <c r="H1188">
        <f t="shared" si="2149"/>
        <v>-0.33779510380783007</v>
      </c>
      <c r="I1188">
        <f t="shared" si="2150"/>
        <v>-0.36863866840506199</v>
      </c>
      <c r="J1188">
        <f t="shared" si="2143"/>
        <v>0.49999999999999989</v>
      </c>
      <c r="K1188">
        <f t="shared" si="2151"/>
        <v>0.33779510380783012</v>
      </c>
      <c r="L1188">
        <f t="shared" si="2152"/>
        <v>0.36863866840506204</v>
      </c>
      <c r="N1188">
        <v>47.5</v>
      </c>
      <c r="O1188">
        <f t="shared" si="2138"/>
        <v>0.64797443098851926</v>
      </c>
      <c r="P1188">
        <f t="shared" si="2139"/>
        <v>89.352025569011474</v>
      </c>
      <c r="R1188">
        <f t="shared" si="2153"/>
        <v>12.437632701977876</v>
      </c>
      <c r="T1188">
        <f t="shared" si="2144"/>
        <v>-0.62558317096183202</v>
      </c>
      <c r="V1188">
        <f t="shared" si="2154"/>
        <v>0</v>
      </c>
    </row>
    <row r="1189" spans="1:22">
      <c r="A1189">
        <f t="shared" si="2140"/>
        <v>0.5</v>
      </c>
      <c r="B1189">
        <f t="shared" si="2145"/>
        <v>0.33715119379186165</v>
      </c>
      <c r="C1189">
        <f t="shared" si="2146"/>
        <v>0.36922767031294185</v>
      </c>
      <c r="D1189">
        <f t="shared" si="2141"/>
        <v>-0.49999999999999989</v>
      </c>
      <c r="E1189">
        <f t="shared" si="2147"/>
        <v>0.3371511937918617</v>
      </c>
      <c r="F1189">
        <f t="shared" si="2148"/>
        <v>0.3692276703129419</v>
      </c>
      <c r="G1189">
        <f t="shared" si="2142"/>
        <v>0.5</v>
      </c>
      <c r="H1189">
        <f t="shared" si="2149"/>
        <v>-0.33715119379186165</v>
      </c>
      <c r="I1189">
        <f t="shared" si="2150"/>
        <v>-0.36922767031294185</v>
      </c>
      <c r="J1189">
        <f t="shared" si="2143"/>
        <v>0.49999999999999989</v>
      </c>
      <c r="K1189">
        <f t="shared" si="2151"/>
        <v>0.3371511937918617</v>
      </c>
      <c r="L1189">
        <f t="shared" si="2152"/>
        <v>0.3692276703129419</v>
      </c>
      <c r="N1189">
        <v>47.6</v>
      </c>
      <c r="O1189">
        <f t="shared" si="2138"/>
        <v>0.58151320375483639</v>
      </c>
      <c r="P1189">
        <f t="shared" si="2139"/>
        <v>89.418486796245318</v>
      </c>
      <c r="R1189">
        <f t="shared" si="2153"/>
        <v>12.586429674384476</v>
      </c>
      <c r="T1189">
        <f t="shared" si="2144"/>
        <v>-0.55912194372798751</v>
      </c>
      <c r="V1189">
        <f t="shared" si="2154"/>
        <v>0</v>
      </c>
    </row>
    <row r="1190" spans="1:22">
      <c r="A1190">
        <f t="shared" si="2140"/>
        <v>0.5</v>
      </c>
      <c r="B1190">
        <f t="shared" si="2145"/>
        <v>0.3365062567548866</v>
      </c>
      <c r="C1190">
        <f t="shared" si="2146"/>
        <v>0.36981554748930479</v>
      </c>
      <c r="D1190">
        <f t="shared" si="2141"/>
        <v>-0.49999999999999989</v>
      </c>
      <c r="E1190">
        <f t="shared" si="2147"/>
        <v>0.33650625675488666</v>
      </c>
      <c r="F1190">
        <f t="shared" si="2148"/>
        <v>0.36981554748930484</v>
      </c>
      <c r="G1190">
        <f t="shared" si="2142"/>
        <v>0.5</v>
      </c>
      <c r="H1190">
        <f t="shared" si="2149"/>
        <v>-0.3365062567548866</v>
      </c>
      <c r="I1190">
        <f t="shared" si="2150"/>
        <v>-0.36981554748930479</v>
      </c>
      <c r="J1190">
        <f t="shared" si="2143"/>
        <v>0.49999999999999989</v>
      </c>
      <c r="K1190">
        <f t="shared" si="2151"/>
        <v>0.33650625675488666</v>
      </c>
      <c r="L1190">
        <f t="shared" si="2152"/>
        <v>0.36981554748930484</v>
      </c>
      <c r="N1190">
        <v>47.7</v>
      </c>
      <c r="O1190">
        <f t="shared" si="2138"/>
        <v>0.51492424754099153</v>
      </c>
      <c r="P1190">
        <f t="shared" si="2139"/>
        <v>89.485075752458826</v>
      </c>
      <c r="R1190">
        <f t="shared" si="2153"/>
        <v>12.735351876550027</v>
      </c>
      <c r="T1190">
        <f t="shared" si="2144"/>
        <v>-0.49253298751447971</v>
      </c>
      <c r="V1190">
        <f t="shared" si="2154"/>
        <v>0</v>
      </c>
    </row>
    <row r="1191" spans="1:22">
      <c r="A1191">
        <f t="shared" si="2140"/>
        <v>0.5</v>
      </c>
      <c r="B1191">
        <f t="shared" si="2145"/>
        <v>0.33586029466149508</v>
      </c>
      <c r="C1191">
        <f t="shared" si="2146"/>
        <v>0.37040229814337489</v>
      </c>
      <c r="D1191">
        <f t="shared" si="2141"/>
        <v>-0.49999999999999989</v>
      </c>
      <c r="E1191">
        <f t="shared" si="2147"/>
        <v>0.33586029466149514</v>
      </c>
      <c r="F1191">
        <f t="shared" si="2148"/>
        <v>0.37040229814337494</v>
      </c>
      <c r="G1191">
        <f t="shared" si="2142"/>
        <v>0.5</v>
      </c>
      <c r="H1191">
        <f t="shared" si="2149"/>
        <v>-0.33586029466149508</v>
      </c>
      <c r="I1191">
        <f t="shared" si="2150"/>
        <v>-0.37040229814337489</v>
      </c>
      <c r="J1191">
        <f t="shared" si="2143"/>
        <v>0.49999999999999989</v>
      </c>
      <c r="K1191">
        <f t="shared" si="2151"/>
        <v>0.33586029466149514</v>
      </c>
      <c r="L1191">
        <f t="shared" si="2152"/>
        <v>0.37040229814337494</v>
      </c>
      <c r="N1191">
        <v>47.8</v>
      </c>
      <c r="O1191">
        <f t="shared" si="2138"/>
        <v>0.44820750492519323</v>
      </c>
      <c r="P1191">
        <f t="shared" si="2139"/>
        <v>89.551792495074807</v>
      </c>
      <c r="R1191">
        <f t="shared" si="2153"/>
        <v>12.88439788375743</v>
      </c>
      <c r="T1191">
        <f t="shared" si="2144"/>
        <v>-0.42581624489849901</v>
      </c>
      <c r="V1191">
        <f t="shared" si="2154"/>
        <v>0</v>
      </c>
    </row>
    <row r="1192" spans="1:22">
      <c r="A1192">
        <f t="shared" si="2140"/>
        <v>0.5</v>
      </c>
      <c r="B1192">
        <f t="shared" si="2145"/>
        <v>0.33521330947939953</v>
      </c>
      <c r="C1192">
        <f t="shared" si="2146"/>
        <v>0.37098792048780804</v>
      </c>
      <c r="D1192">
        <f t="shared" si="2141"/>
        <v>-0.49999999999999989</v>
      </c>
      <c r="E1192">
        <f t="shared" si="2147"/>
        <v>0.33521330947939959</v>
      </c>
      <c r="F1192">
        <f t="shared" si="2148"/>
        <v>0.3709879204878081</v>
      </c>
      <c r="G1192">
        <f t="shared" si="2142"/>
        <v>0.5</v>
      </c>
      <c r="H1192">
        <f t="shared" si="2149"/>
        <v>-0.33521330947939953</v>
      </c>
      <c r="I1192">
        <f t="shared" si="2150"/>
        <v>-0.37098792048780804</v>
      </c>
      <c r="J1192">
        <f t="shared" si="2143"/>
        <v>0.49999999999999989</v>
      </c>
      <c r="K1192">
        <f t="shared" si="2151"/>
        <v>0.33521330947939959</v>
      </c>
      <c r="L1192">
        <f t="shared" si="2152"/>
        <v>0.3709879204878081</v>
      </c>
      <c r="N1192">
        <v>47.9</v>
      </c>
      <c r="O1192">
        <f t="shared" si="2138"/>
        <v>0.38136292448104647</v>
      </c>
      <c r="P1192">
        <f t="shared" si="2139"/>
        <v>89.618637075518947</v>
      </c>
      <c r="R1192">
        <f t="shared" si="2153"/>
        <v>13.033566261673997</v>
      </c>
      <c r="T1192">
        <f t="shared" si="2144"/>
        <v>-0.35897166445435857</v>
      </c>
      <c r="V1192">
        <f t="shared" si="2154"/>
        <v>0</v>
      </c>
    </row>
    <row r="1193" spans="1:22">
      <c r="A1193">
        <f t="shared" si="2140"/>
        <v>0.5</v>
      </c>
      <c r="B1193">
        <f t="shared" si="2145"/>
        <v>0.33456530317942906</v>
      </c>
      <c r="C1193">
        <f t="shared" si="2146"/>
        <v>0.37157241273869707</v>
      </c>
      <c r="D1193">
        <f t="shared" si="2141"/>
        <v>-0.49999999999999989</v>
      </c>
      <c r="E1193">
        <f t="shared" si="2147"/>
        <v>0.33456530317942912</v>
      </c>
      <c r="F1193">
        <f t="shared" si="2148"/>
        <v>0.37157241273869712</v>
      </c>
      <c r="G1193">
        <f t="shared" si="2142"/>
        <v>0.5</v>
      </c>
      <c r="H1193">
        <f t="shared" si="2149"/>
        <v>-0.33456530317942906</v>
      </c>
      <c r="I1193">
        <f t="shared" si="2150"/>
        <v>-0.37157241273869707</v>
      </c>
      <c r="J1193">
        <f t="shared" si="2143"/>
        <v>0.49999999999999989</v>
      </c>
      <c r="K1193">
        <f t="shared" si="2151"/>
        <v>0.33456530317942912</v>
      </c>
      <c r="L1193">
        <f t="shared" si="2152"/>
        <v>0.37157241273869712</v>
      </c>
      <c r="N1193">
        <v>48</v>
      </c>
      <c r="O1193">
        <f t="shared" si="2138"/>
        <v>0.3143904608422452</v>
      </c>
      <c r="P1193">
        <f t="shared" si="2139"/>
        <v>89.685609539157753</v>
      </c>
      <c r="R1193">
        <f t="shared" si="2153"/>
        <v>13.182855566440665</v>
      </c>
      <c r="T1193">
        <f t="shared" si="2144"/>
        <v>-0.29199920081555319</v>
      </c>
      <c r="V1193">
        <f t="shared" si="2154"/>
        <v>0</v>
      </c>
    </row>
    <row r="1194" spans="1:22">
      <c r="A1194">
        <f t="shared" si="2140"/>
        <v>0.5</v>
      </c>
      <c r="B1194">
        <f t="shared" si="2145"/>
        <v>0.33391627773552324</v>
      </c>
      <c r="C1194">
        <f t="shared" si="2146"/>
        <v>0.37215577311557702</v>
      </c>
      <c r="D1194">
        <f t="shared" si="2141"/>
        <v>-0.49999999999999989</v>
      </c>
      <c r="E1194">
        <f t="shared" si="2147"/>
        <v>0.33391627773552329</v>
      </c>
      <c r="F1194">
        <f t="shared" si="2148"/>
        <v>0.37215577311557707</v>
      </c>
      <c r="G1194">
        <f t="shared" si="2142"/>
        <v>0.5</v>
      </c>
      <c r="H1194">
        <f t="shared" si="2149"/>
        <v>-0.33391627773552324</v>
      </c>
      <c r="I1194">
        <f t="shared" si="2150"/>
        <v>-0.37215577311557702</v>
      </c>
      <c r="J1194">
        <f t="shared" si="2143"/>
        <v>0.49999999999999989</v>
      </c>
      <c r="K1194">
        <f t="shared" si="2151"/>
        <v>0.33391627773552329</v>
      </c>
      <c r="L1194">
        <f t="shared" si="2152"/>
        <v>0.37215577311557707</v>
      </c>
      <c r="N1194">
        <v>48.1</v>
      </c>
      <c r="O1194">
        <f t="shared" si="2138"/>
        <v>0.24729007477494264</v>
      </c>
      <c r="P1194">
        <f t="shared" si="2139"/>
        <v>89.752709925225432</v>
      </c>
      <c r="R1194">
        <f t="shared" si="2153"/>
        <v>13.332264344751465</v>
      </c>
      <c r="T1194">
        <f t="shared" si="2144"/>
        <v>-0.2248988147478741</v>
      </c>
      <c r="V1194">
        <f t="shared" si="2154"/>
        <v>0</v>
      </c>
    </row>
    <row r="1195" spans="1:22">
      <c r="A1195">
        <f t="shared" si="2140"/>
        <v>0.5</v>
      </c>
      <c r="B1195">
        <f t="shared" si="2145"/>
        <v>0.3332662351247262</v>
      </c>
      <c r="C1195">
        <f t="shared" si="2146"/>
        <v>0.37273799984143108</v>
      </c>
      <c r="D1195">
        <f t="shared" si="2141"/>
        <v>-0.49999999999999989</v>
      </c>
      <c r="E1195">
        <f t="shared" si="2147"/>
        <v>0.33326623512472625</v>
      </c>
      <c r="F1195">
        <f t="shared" si="2148"/>
        <v>0.37273799984143113</v>
      </c>
      <c r="G1195">
        <f t="shared" si="2142"/>
        <v>0.5</v>
      </c>
      <c r="H1195">
        <f t="shared" si="2149"/>
        <v>-0.3332662351247262</v>
      </c>
      <c r="I1195">
        <f t="shared" si="2150"/>
        <v>-0.37273799984143108</v>
      </c>
      <c r="J1195">
        <f t="shared" si="2143"/>
        <v>0.49999999999999989</v>
      </c>
      <c r="K1195">
        <f t="shared" si="2151"/>
        <v>0.33326623512472625</v>
      </c>
      <c r="L1195">
        <f t="shared" si="2152"/>
        <v>0.37273799984143113</v>
      </c>
      <c r="N1195">
        <v>48.2</v>
      </c>
      <c r="O1195">
        <f t="shared" si="2138"/>
        <v>0.18006173324534444</v>
      </c>
      <c r="P1195">
        <f t="shared" si="2139"/>
        <v>89.819938266754662</v>
      </c>
      <c r="R1195">
        <f t="shared" si="2153"/>
        <v>13.48179113393752</v>
      </c>
      <c r="T1195">
        <f t="shared" si="2144"/>
        <v>-0.15767047321864425</v>
      </c>
      <c r="V1195">
        <f t="shared" si="2154"/>
        <v>0</v>
      </c>
    </row>
    <row r="1196" spans="1:22">
      <c r="A1196">
        <f t="shared" si="2140"/>
        <v>0.5</v>
      </c>
      <c r="B1196">
        <f t="shared" si="2145"/>
        <v>0.33261517732718038</v>
      </c>
      <c r="C1196">
        <f t="shared" si="2146"/>
        <v>0.37331909114269562</v>
      </c>
      <c r="D1196">
        <f t="shared" si="2141"/>
        <v>-0.49999999999999989</v>
      </c>
      <c r="E1196">
        <f t="shared" si="2147"/>
        <v>0.33261517732718043</v>
      </c>
      <c r="F1196">
        <f t="shared" si="2148"/>
        <v>0.37331909114269568</v>
      </c>
      <c r="G1196">
        <f t="shared" si="2142"/>
        <v>0.5</v>
      </c>
      <c r="H1196">
        <f t="shared" si="2149"/>
        <v>-0.33261517732718038</v>
      </c>
      <c r="I1196">
        <f t="shared" si="2150"/>
        <v>-0.37331909114269562</v>
      </c>
      <c r="J1196">
        <f t="shared" si="2143"/>
        <v>0.49999999999999989</v>
      </c>
      <c r="K1196">
        <f t="shared" si="2151"/>
        <v>0.33261517732718043</v>
      </c>
      <c r="L1196">
        <f t="shared" si="2152"/>
        <v>0.37331909114269568</v>
      </c>
      <c r="N1196">
        <v>48.3</v>
      </c>
      <c r="O1196">
        <f t="shared" si="2138"/>
        <v>0.11270540948583242</v>
      </c>
      <c r="P1196">
        <f t="shared" si="2139"/>
        <v>89.887294590514173</v>
      </c>
      <c r="R1196">
        <f t="shared" si="2153"/>
        <v>13.631434462058692</v>
      </c>
      <c r="T1196">
        <f t="shared" si="2144"/>
        <v>-9.0314149459132409E-2</v>
      </c>
      <c r="V1196">
        <f t="shared" si="2154"/>
        <v>0</v>
      </c>
    </row>
    <row r="1197" spans="1:22">
      <c r="A1197">
        <f t="shared" si="2140"/>
        <v>0.5</v>
      </c>
      <c r="B1197">
        <f t="shared" si="2145"/>
        <v>0.33196310632612075</v>
      </c>
      <c r="C1197">
        <f t="shared" si="2146"/>
        <v>0.37389904524926587</v>
      </c>
      <c r="D1197">
        <f t="shared" si="2141"/>
        <v>-0.49999999999999989</v>
      </c>
      <c r="E1197">
        <f t="shared" si="2147"/>
        <v>0.3319631063261208</v>
      </c>
      <c r="F1197">
        <f t="shared" si="2148"/>
        <v>0.37389904524926593</v>
      </c>
      <c r="G1197">
        <f t="shared" si="2142"/>
        <v>0.5</v>
      </c>
      <c r="H1197">
        <f t="shared" si="2149"/>
        <v>-0.33196310632612075</v>
      </c>
      <c r="I1197">
        <f t="shared" si="2150"/>
        <v>-0.37389904524926587</v>
      </c>
      <c r="J1197">
        <f t="shared" si="2143"/>
        <v>0.49999999999999989</v>
      </c>
      <c r="K1197">
        <f t="shared" si="2151"/>
        <v>0.3319631063261208</v>
      </c>
      <c r="L1197">
        <f t="shared" si="2152"/>
        <v>0.37389904524926593</v>
      </c>
      <c r="N1197">
        <v>48.4</v>
      </c>
      <c r="O1197">
        <f t="shared" si="2138"/>
        <v>4.5221083071482399E-2</v>
      </c>
      <c r="P1197">
        <f t="shared" si="2139"/>
        <v>89.954778916928504</v>
      </c>
      <c r="R1197">
        <f t="shared" si="2153"/>
        <v>13.781192847978303</v>
      </c>
      <c r="T1197">
        <f t="shared" si="2144"/>
        <v>-2.2829823044801856E-2</v>
      </c>
      <c r="V1197">
        <f t="shared" si="2154"/>
        <v>0</v>
      </c>
    </row>
    <row r="1198" spans="1:22">
      <c r="A1198">
        <f t="shared" si="2140"/>
        <v>0.5</v>
      </c>
      <c r="B1198">
        <f t="shared" si="2145"/>
        <v>0.33131002410786869</v>
      </c>
      <c r="C1198">
        <f t="shared" si="2146"/>
        <v>0.37447786039450098</v>
      </c>
      <c r="D1198">
        <f t="shared" si="2141"/>
        <v>-0.49999999999999989</v>
      </c>
      <c r="E1198">
        <f t="shared" si="2147"/>
        <v>0.33131002410786875</v>
      </c>
      <c r="F1198">
        <f t="shared" si="2148"/>
        <v>0.37447786039450104</v>
      </c>
      <c r="G1198">
        <f t="shared" si="2142"/>
        <v>0.5</v>
      </c>
      <c r="H1198">
        <f t="shared" si="2149"/>
        <v>-0.33131002410786869</v>
      </c>
      <c r="I1198">
        <f t="shared" si="2150"/>
        <v>-0.37447786039450098</v>
      </c>
      <c r="J1198">
        <f t="shared" si="2143"/>
        <v>0.49999999999999989</v>
      </c>
      <c r="K1198">
        <f t="shared" si="2151"/>
        <v>0.33131002410786875</v>
      </c>
      <c r="L1198">
        <f t="shared" si="2152"/>
        <v>0.37447786039450104</v>
      </c>
      <c r="N1198">
        <v>48.5</v>
      </c>
      <c r="O1198">
        <f t="shared" si="2138"/>
        <v>2.2391260022615961E-2</v>
      </c>
      <c r="P1198">
        <f t="shared" si="2139"/>
        <v>89.977608739973306</v>
      </c>
      <c r="R1198">
        <f t="shared" si="2153"/>
        <v>13.886282281414012</v>
      </c>
      <c r="T1198">
        <f t="shared" si="2144"/>
        <v>0</v>
      </c>
      <c r="V1198">
        <f t="shared" si="2154"/>
        <v>48.5</v>
      </c>
    </row>
    <row r="1199" spans="1:22">
      <c r="A1199">
        <f t="shared" si="2140"/>
        <v>0.5</v>
      </c>
      <c r="B1199">
        <f t="shared" si="2145"/>
        <v>0.33065593266182586</v>
      </c>
      <c r="C1199">
        <f t="shared" si="2146"/>
        <v>0.37505553481522969</v>
      </c>
      <c r="D1199">
        <f t="shared" si="2141"/>
        <v>-0.49999999999999989</v>
      </c>
      <c r="E1199">
        <f t="shared" si="2147"/>
        <v>0.33065593266182591</v>
      </c>
      <c r="F1199">
        <f t="shared" si="2148"/>
        <v>0.37505553481522974</v>
      </c>
      <c r="G1199">
        <f t="shared" si="2142"/>
        <v>0.5</v>
      </c>
      <c r="H1199">
        <f t="shared" si="2149"/>
        <v>-0.33065593266182586</v>
      </c>
      <c r="I1199">
        <f t="shared" si="2150"/>
        <v>-0.37505553481522969</v>
      </c>
      <c r="J1199">
        <f t="shared" si="2143"/>
        <v>0.49999999999999989</v>
      </c>
      <c r="K1199">
        <f t="shared" si="2151"/>
        <v>0.33065593266182591</v>
      </c>
      <c r="L1199">
        <f t="shared" si="2152"/>
        <v>0.37505553481522974</v>
      </c>
      <c r="N1199">
        <v>48.6</v>
      </c>
      <c r="O1199">
        <f t="shared" si="2138"/>
        <v>9.0131627351514074E-2</v>
      </c>
      <c r="P1199">
        <f t="shared" si="2139"/>
        <v>89.909868372649498</v>
      </c>
      <c r="R1199">
        <f t="shared" si="2153"/>
        <v>13.900785568568267</v>
      </c>
      <c r="T1199">
        <f t="shared" si="2144"/>
        <v>-6.7740367323807504E-2</v>
      </c>
      <c r="V1199">
        <f t="shared" si="2154"/>
        <v>0</v>
      </c>
    </row>
    <row r="1200" spans="1:22">
      <c r="A1200">
        <f t="shared" si="2140"/>
        <v>0.5</v>
      </c>
      <c r="B1200">
        <f t="shared" si="2145"/>
        <v>0.33000083398046831</v>
      </c>
      <c r="C1200">
        <f t="shared" si="2146"/>
        <v>0.37563206675175553</v>
      </c>
      <c r="D1200">
        <f t="shared" si="2141"/>
        <v>-0.49999999999999989</v>
      </c>
      <c r="E1200">
        <f t="shared" si="2147"/>
        <v>0.33000083398046837</v>
      </c>
      <c r="F1200">
        <f t="shared" si="2148"/>
        <v>0.37563206675175559</v>
      </c>
      <c r="G1200">
        <f t="shared" si="2142"/>
        <v>0.5</v>
      </c>
      <c r="H1200">
        <f t="shared" si="2149"/>
        <v>-0.33000083398046831</v>
      </c>
      <c r="I1200">
        <f t="shared" si="2150"/>
        <v>-0.37563206675175553</v>
      </c>
      <c r="J1200">
        <f t="shared" si="2143"/>
        <v>0.49999999999999989</v>
      </c>
      <c r="K1200">
        <f t="shared" si="2151"/>
        <v>0.33000083398046837</v>
      </c>
      <c r="L1200">
        <f t="shared" si="2152"/>
        <v>0.37563206675175559</v>
      </c>
      <c r="N1200">
        <v>48.7</v>
      </c>
      <c r="O1200">
        <f t="shared" si="2138"/>
        <v>0.15800001990728421</v>
      </c>
      <c r="P1200">
        <f t="shared" si="2139"/>
        <v>89.841999980092709</v>
      </c>
      <c r="R1200">
        <f t="shared" si="2153"/>
        <v>13.915143365394854</v>
      </c>
      <c r="T1200">
        <f t="shared" si="2144"/>
        <v>-0.13560875988059706</v>
      </c>
      <c r="V1200">
        <f t="shared" si="2154"/>
        <v>0</v>
      </c>
    </row>
    <row r="1201" spans="1:22">
      <c r="A1201">
        <f t="shared" si="2140"/>
        <v>0.5</v>
      </c>
      <c r="B1201">
        <f t="shared" si="2145"/>
        <v>0.32934473005934023</v>
      </c>
      <c r="C1201">
        <f t="shared" si="2146"/>
        <v>0.37620745444786213</v>
      </c>
      <c r="D1201">
        <f t="shared" si="2141"/>
        <v>-0.49999999999999989</v>
      </c>
      <c r="E1201">
        <f t="shared" si="2147"/>
        <v>0.32934473005934028</v>
      </c>
      <c r="F1201">
        <f t="shared" si="2148"/>
        <v>0.37620745444786219</v>
      </c>
      <c r="G1201">
        <f t="shared" si="2142"/>
        <v>0.5</v>
      </c>
      <c r="H1201">
        <f t="shared" si="2149"/>
        <v>-0.32934473005934023</v>
      </c>
      <c r="I1201">
        <f t="shared" si="2150"/>
        <v>-0.37620745444786213</v>
      </c>
      <c r="J1201">
        <f t="shared" si="2143"/>
        <v>0.49999999999999989</v>
      </c>
      <c r="K1201">
        <f t="shared" si="2151"/>
        <v>0.32934473005934028</v>
      </c>
      <c r="L1201">
        <f t="shared" si="2152"/>
        <v>0.37620745444786219</v>
      </c>
      <c r="N1201">
        <v>48.8</v>
      </c>
      <c r="O1201">
        <f t="shared" si="2138"/>
        <v>0.22599643208160974</v>
      </c>
      <c r="P1201">
        <f t="shared" si="2139"/>
        <v>89.774003567918385</v>
      </c>
      <c r="R1201">
        <f t="shared" si="2153"/>
        <v>13.929354166101405</v>
      </c>
      <c r="T1201">
        <f t="shared" si="2144"/>
        <v>-0.20360517205492101</v>
      </c>
      <c r="V1201">
        <f t="shared" si="2154"/>
        <v>0</v>
      </c>
    </row>
    <row r="1202" spans="1:22">
      <c r="A1202">
        <f t="shared" si="2140"/>
        <v>0.5</v>
      </c>
      <c r="B1202">
        <f t="shared" si="2145"/>
        <v>0.32868762289704784</v>
      </c>
      <c r="C1202">
        <f t="shared" si="2146"/>
        <v>0.37678169615081886</v>
      </c>
      <c r="D1202">
        <f t="shared" si="2141"/>
        <v>-0.49999999999999989</v>
      </c>
      <c r="E1202">
        <f t="shared" si="2147"/>
        <v>0.32868762289704789</v>
      </c>
      <c r="F1202">
        <f t="shared" si="2148"/>
        <v>0.37678169615081891</v>
      </c>
      <c r="G1202">
        <f t="shared" si="2142"/>
        <v>0.5</v>
      </c>
      <c r="H1202">
        <f t="shared" si="2149"/>
        <v>-0.32868762289704784</v>
      </c>
      <c r="I1202">
        <f t="shared" si="2150"/>
        <v>-0.37678169615081886</v>
      </c>
      <c r="J1202">
        <f t="shared" si="2143"/>
        <v>0.49999999999999989</v>
      </c>
      <c r="K1202">
        <f t="shared" si="2151"/>
        <v>0.32868762289704789</v>
      </c>
      <c r="L1202">
        <f t="shared" si="2152"/>
        <v>0.37678169615081891</v>
      </c>
      <c r="N1202">
        <v>48.9</v>
      </c>
      <c r="O1202">
        <f t="shared" si="2138"/>
        <v>0.29412085158437579</v>
      </c>
      <c r="P1202">
        <f t="shared" si="2139"/>
        <v>89.705879148415633</v>
      </c>
      <c r="R1202">
        <f t="shared" si="2153"/>
        <v>13.943416469501571</v>
      </c>
      <c r="T1202">
        <f t="shared" si="2144"/>
        <v>-0.27172959155767273</v>
      </c>
      <c r="V1202">
        <f t="shared" si="2154"/>
        <v>0</v>
      </c>
    </row>
    <row r="1203" spans="1:22">
      <c r="A1203">
        <f t="shared" si="2140"/>
        <v>0.5</v>
      </c>
      <c r="B1203">
        <f t="shared" si="2145"/>
        <v>0.32802951449525358</v>
      </c>
      <c r="C1203">
        <f t="shared" si="2146"/>
        <v>0.3773547901113859</v>
      </c>
      <c r="D1203">
        <f t="shared" si="2141"/>
        <v>-0.49999999999999989</v>
      </c>
      <c r="E1203">
        <f t="shared" si="2147"/>
        <v>0.32802951449525364</v>
      </c>
      <c r="F1203">
        <f t="shared" si="2148"/>
        <v>0.37735479011138595</v>
      </c>
      <c r="G1203">
        <f t="shared" si="2142"/>
        <v>0.5</v>
      </c>
      <c r="H1203">
        <f t="shared" si="2149"/>
        <v>-0.32802951449525358</v>
      </c>
      <c r="I1203">
        <f t="shared" si="2150"/>
        <v>-0.3773547901113859</v>
      </c>
      <c r="J1203">
        <f t="shared" si="2143"/>
        <v>0.49999999999999989</v>
      </c>
      <c r="K1203">
        <f t="shared" si="2151"/>
        <v>0.32802951449525364</v>
      </c>
      <c r="L1203">
        <f t="shared" si="2152"/>
        <v>0.37735479011138595</v>
      </c>
      <c r="N1203">
        <v>49</v>
      </c>
      <c r="O1203">
        <f t="shared" si="2138"/>
        <v>0.36237325937164222</v>
      </c>
      <c r="P1203">
        <f t="shared" si="2139"/>
        <v>89.637626740628619</v>
      </c>
      <c r="R1203">
        <f t="shared" si="2153"/>
        <v>13.957328779255093</v>
      </c>
      <c r="T1203">
        <f t="shared" si="2144"/>
        <v>-0.33998199934468687</v>
      </c>
      <c r="V1203">
        <f t="shared" si="2154"/>
        <v>0</v>
      </c>
    </row>
    <row r="1204" spans="1:22">
      <c r="A1204">
        <f t="shared" si="2140"/>
        <v>0.5</v>
      </c>
      <c r="B1204">
        <f t="shared" si="2145"/>
        <v>0.3273704068586698</v>
      </c>
      <c r="C1204">
        <f t="shared" si="2146"/>
        <v>0.37792673458381965</v>
      </c>
      <c r="D1204">
        <f t="shared" si="2141"/>
        <v>-0.49999999999999989</v>
      </c>
      <c r="E1204">
        <f t="shared" si="2147"/>
        <v>0.32737040685866986</v>
      </c>
      <c r="F1204">
        <f t="shared" si="2148"/>
        <v>0.3779267345838197</v>
      </c>
      <c r="G1204">
        <f t="shared" si="2142"/>
        <v>0.5</v>
      </c>
      <c r="H1204">
        <f t="shared" si="2149"/>
        <v>-0.3273704068586698</v>
      </c>
      <c r="I1204">
        <f t="shared" si="2150"/>
        <v>-0.37792673458381965</v>
      </c>
      <c r="J1204">
        <f t="shared" si="2143"/>
        <v>0.49999999999999989</v>
      </c>
      <c r="K1204">
        <f t="shared" si="2151"/>
        <v>0.32737040685866986</v>
      </c>
      <c r="L1204">
        <f t="shared" si="2152"/>
        <v>0.3779267345838197</v>
      </c>
      <c r="N1204">
        <v>49.1</v>
      </c>
      <c r="O1204">
        <f t="shared" si="2138"/>
        <v>0.43075362957934826</v>
      </c>
      <c r="P1204">
        <f t="shared" si="2139"/>
        <v>89.569246370420657</v>
      </c>
      <c r="R1204">
        <f t="shared" si="2153"/>
        <v>13.971089604091034</v>
      </c>
      <c r="T1204">
        <f t="shared" si="2144"/>
        <v>-0.40836236955264837</v>
      </c>
      <c r="V1204">
        <f t="shared" si="2154"/>
        <v>0</v>
      </c>
    </row>
    <row r="1205" spans="1:22">
      <c r="A1205">
        <f t="shared" si="2140"/>
        <v>0.5</v>
      </c>
      <c r="B1205">
        <f t="shared" si="2145"/>
        <v>0.32671030199505263</v>
      </c>
      <c r="C1205">
        <f t="shared" si="2146"/>
        <v>0.3784975278258782</v>
      </c>
      <c r="D1205">
        <f t="shared" si="2141"/>
        <v>-0.49999999999999989</v>
      </c>
      <c r="E1205">
        <f t="shared" si="2147"/>
        <v>0.32671030199505269</v>
      </c>
      <c r="F1205">
        <f t="shared" si="2148"/>
        <v>0.37849752782587825</v>
      </c>
      <c r="G1205">
        <f t="shared" si="2142"/>
        <v>0.5</v>
      </c>
      <c r="H1205">
        <f t="shared" si="2149"/>
        <v>-0.32671030199505263</v>
      </c>
      <c r="I1205">
        <f t="shared" si="2150"/>
        <v>-0.3784975278258782</v>
      </c>
      <c r="J1205">
        <f t="shared" si="2143"/>
        <v>0.49999999999999989</v>
      </c>
      <c r="K1205">
        <f t="shared" si="2151"/>
        <v>0.32671030199505269</v>
      </c>
      <c r="L1205">
        <f t="shared" si="2152"/>
        <v>0.37849752782587825</v>
      </c>
      <c r="N1205">
        <v>49.2</v>
      </c>
      <c r="O1205">
        <f t="shared" si="2138"/>
        <v>0.49926192945533771</v>
      </c>
      <c r="P1205">
        <f t="shared" si="2139"/>
        <v>89.500738070544855</v>
      </c>
      <c r="R1205">
        <f t="shared" si="2153"/>
        <v>13.98469745803817</v>
      </c>
      <c r="T1205">
        <f t="shared" si="2144"/>
        <v>-0.47687066942845036</v>
      </c>
      <c r="V1205">
        <f t="shared" si="2154"/>
        <v>0</v>
      </c>
    </row>
    <row r="1206" spans="1:22">
      <c r="A1206">
        <f t="shared" si="2140"/>
        <v>0.5</v>
      </c>
      <c r="B1206">
        <f t="shared" si="2145"/>
        <v>0.32604920191519604</v>
      </c>
      <c r="C1206">
        <f t="shared" si="2146"/>
        <v>0.37906716809882607</v>
      </c>
      <c r="D1206">
        <f t="shared" si="2141"/>
        <v>-0.49999999999999989</v>
      </c>
      <c r="E1206">
        <f t="shared" si="2147"/>
        <v>0.3260492019151961</v>
      </c>
      <c r="F1206">
        <f t="shared" si="2148"/>
        <v>0.37906716809882612</v>
      </c>
      <c r="G1206">
        <f t="shared" si="2142"/>
        <v>0.5</v>
      </c>
      <c r="H1206">
        <f t="shared" si="2149"/>
        <v>-0.32604920191519604</v>
      </c>
      <c r="I1206">
        <f t="shared" si="2150"/>
        <v>-0.37906716809882607</v>
      </c>
      <c r="J1206">
        <f t="shared" si="2143"/>
        <v>0.49999999999999989</v>
      </c>
      <c r="K1206">
        <f t="shared" si="2151"/>
        <v>0.3260492019151961</v>
      </c>
      <c r="L1206">
        <f t="shared" si="2152"/>
        <v>0.37906716809882612</v>
      </c>
      <c r="N1206">
        <v>49.3</v>
      </c>
      <c r="O1206">
        <f t="shared" si="2138"/>
        <v>0.5678981192891196</v>
      </c>
      <c r="P1206">
        <f t="shared" si="2139"/>
        <v>89.432101880710874</v>
      </c>
      <c r="R1206">
        <f t="shared" si="2153"/>
        <v>13.998150860651705</v>
      </c>
      <c r="T1206">
        <f t="shared" si="2144"/>
        <v>-0.54550685926243148</v>
      </c>
      <c r="V1206">
        <f t="shared" si="2154"/>
        <v>0</v>
      </c>
    </row>
    <row r="1207" spans="1:22">
      <c r="A1207">
        <f t="shared" si="2140"/>
        <v>0.5</v>
      </c>
      <c r="B1207">
        <f t="shared" si="2145"/>
        <v>0.32538710863292541</v>
      </c>
      <c r="C1207">
        <f t="shared" si="2146"/>
        <v>0.37963565366744034</v>
      </c>
      <c r="D1207">
        <f t="shared" si="2141"/>
        <v>-0.49999999999999989</v>
      </c>
      <c r="E1207">
        <f t="shared" si="2147"/>
        <v>0.32538710863292547</v>
      </c>
      <c r="F1207">
        <f t="shared" si="2148"/>
        <v>0.3796356536674404</v>
      </c>
      <c r="G1207">
        <f t="shared" si="2142"/>
        <v>0.5</v>
      </c>
      <c r="H1207">
        <f t="shared" si="2149"/>
        <v>-0.32538710863292541</v>
      </c>
      <c r="I1207">
        <f t="shared" si="2150"/>
        <v>-0.37963565366744034</v>
      </c>
      <c r="J1207">
        <f t="shared" si="2143"/>
        <v>0.49999999999999989</v>
      </c>
      <c r="K1207">
        <f t="shared" si="2151"/>
        <v>0.32538710863292547</v>
      </c>
      <c r="L1207">
        <f t="shared" si="2152"/>
        <v>0.3796356536674404</v>
      </c>
      <c r="N1207">
        <v>49.4</v>
      </c>
      <c r="O1207">
        <f t="shared" si="2138"/>
        <v>0.63666215234368306</v>
      </c>
      <c r="P1207">
        <f t="shared" si="2139"/>
        <v>89.363337847656169</v>
      </c>
      <c r="R1207">
        <f t="shared" si="2153"/>
        <v>14.011448337245128</v>
      </c>
      <c r="T1207">
        <f t="shared" si="2144"/>
        <v>-0.61427089231713694</v>
      </c>
      <c r="V1207">
        <f t="shared" si="2154"/>
        <v>0</v>
      </c>
    </row>
    <row r="1208" spans="1:22">
      <c r="A1208">
        <f t="shared" si="2140"/>
        <v>0.5</v>
      </c>
      <c r="B1208">
        <f t="shared" si="2145"/>
        <v>0.32472402416509177</v>
      </c>
      <c r="C1208">
        <f t="shared" si="2146"/>
        <v>0.38020298280001541</v>
      </c>
      <c r="D1208">
        <f t="shared" si="2141"/>
        <v>-0.49999999999999989</v>
      </c>
      <c r="E1208">
        <f t="shared" si="2147"/>
        <v>0.32472402416509183</v>
      </c>
      <c r="F1208">
        <f t="shared" si="2148"/>
        <v>0.38020298280001547</v>
      </c>
      <c r="G1208">
        <f t="shared" si="2142"/>
        <v>0.5</v>
      </c>
      <c r="H1208">
        <f t="shared" si="2149"/>
        <v>-0.32472402416509177</v>
      </c>
      <c r="I1208">
        <f t="shared" si="2150"/>
        <v>-0.38020298280001541</v>
      </c>
      <c r="J1208">
        <f t="shared" si="2143"/>
        <v>0.49999999999999989</v>
      </c>
      <c r="K1208">
        <f t="shared" si="2151"/>
        <v>0.32472402416509183</v>
      </c>
      <c r="L1208">
        <f t="shared" si="2152"/>
        <v>0.38020298280001547</v>
      </c>
      <c r="N1208">
        <v>49.5</v>
      </c>
      <c r="O1208">
        <f t="shared" si="2138"/>
        <v>0.70555397478702087</v>
      </c>
      <c r="P1208">
        <f t="shared" si="2139"/>
        <v>89.294446025213119</v>
      </c>
      <c r="R1208">
        <f t="shared" si="2153"/>
        <v>14.024588419117819</v>
      </c>
      <c r="T1208">
        <f t="shared" si="2144"/>
        <v>-0.68316271476018642</v>
      </c>
      <c r="V1208">
        <f t="shared" si="2154"/>
        <v>0</v>
      </c>
    </row>
    <row r="1209" spans="1:22">
      <c r="A1209">
        <f t="shared" si="2140"/>
        <v>0.5</v>
      </c>
      <c r="B1209">
        <f t="shared" si="2145"/>
        <v>0.32405995053156539</v>
      </c>
      <c r="C1209">
        <f t="shared" si="2146"/>
        <v>0.38076915376836823</v>
      </c>
      <c r="D1209">
        <f t="shared" si="2141"/>
        <v>-0.49999999999999989</v>
      </c>
      <c r="E1209">
        <f t="shared" si="2147"/>
        <v>0.32405995053156544</v>
      </c>
      <c r="F1209">
        <f t="shared" si="2148"/>
        <v>0.38076915376836828</v>
      </c>
      <c r="G1209">
        <f t="shared" si="2142"/>
        <v>0.5</v>
      </c>
      <c r="H1209">
        <f t="shared" si="2149"/>
        <v>-0.32405995053156539</v>
      </c>
      <c r="I1209">
        <f t="shared" si="2150"/>
        <v>-0.38076915376836823</v>
      </c>
      <c r="J1209">
        <f t="shared" si="2143"/>
        <v>0.49999999999999989</v>
      </c>
      <c r="K1209">
        <f t="shared" si="2151"/>
        <v>0.32405995053156544</v>
      </c>
      <c r="L1209">
        <f t="shared" si="2152"/>
        <v>0.38076915376836828</v>
      </c>
      <c r="N1209">
        <v>49.6</v>
      </c>
      <c r="O1209">
        <f t="shared" si="2138"/>
        <v>0.77457352562410897</v>
      </c>
      <c r="P1209">
        <f t="shared" si="2139"/>
        <v>89.225426474375894</v>
      </c>
      <c r="R1209">
        <f t="shared" si="2153"/>
        <v>14.037569643783172</v>
      </c>
      <c r="T1209">
        <f t="shared" si="2144"/>
        <v>-0.75218226559741197</v>
      </c>
      <c r="V1209">
        <f t="shared" si="2154"/>
        <v>0</v>
      </c>
    </row>
    <row r="1210" spans="1:22">
      <c r="A1210">
        <f t="shared" si="2140"/>
        <v>0.5</v>
      </c>
      <c r="B1210">
        <f t="shared" si="2145"/>
        <v>0.32339488975522968</v>
      </c>
      <c r="C1210">
        <f t="shared" si="2146"/>
        <v>0.3813341648478441</v>
      </c>
      <c r="D1210">
        <f t="shared" si="2141"/>
        <v>-0.49999999999999989</v>
      </c>
      <c r="E1210">
        <f t="shared" si="2147"/>
        <v>0.32339488975522973</v>
      </c>
      <c r="F1210">
        <f t="shared" si="2148"/>
        <v>0.38133416484784416</v>
      </c>
      <c r="G1210">
        <f t="shared" si="2142"/>
        <v>0.5</v>
      </c>
      <c r="H1210">
        <f t="shared" si="2149"/>
        <v>-0.32339488975522968</v>
      </c>
      <c r="I1210">
        <f t="shared" si="2150"/>
        <v>-0.3813341648478441</v>
      </c>
      <c r="J1210">
        <f t="shared" si="2143"/>
        <v>0.49999999999999989</v>
      </c>
      <c r="K1210">
        <f t="shared" si="2151"/>
        <v>0.32339488975522973</v>
      </c>
      <c r="L1210">
        <f t="shared" si="2152"/>
        <v>0.38133416484784416</v>
      </c>
      <c r="N1210">
        <v>49.7</v>
      </c>
      <c r="O1210">
        <f t="shared" si="2138"/>
        <v>0.84372073662645819</v>
      </c>
      <c r="P1210">
        <f t="shared" si="2139"/>
        <v>89.156279263373435</v>
      </c>
      <c r="R1210">
        <f t="shared" si="2153"/>
        <v>14.050390555202895</v>
      </c>
      <c r="T1210">
        <f t="shared" si="2144"/>
        <v>-0.8213294765998711</v>
      </c>
      <c r="V1210">
        <f t="shared" si="2154"/>
        <v>0</v>
      </c>
    </row>
    <row r="1211" spans="1:22">
      <c r="A1211">
        <f t="shared" si="2140"/>
        <v>0.5</v>
      </c>
      <c r="B1211">
        <f t="shared" si="2145"/>
        <v>0.32272884386197526</v>
      </c>
      <c r="C1211">
        <f t="shared" si="2146"/>
        <v>0.38189801431732101</v>
      </c>
      <c r="D1211">
        <f t="shared" si="2141"/>
        <v>-0.49999999999999989</v>
      </c>
      <c r="E1211">
        <f t="shared" si="2147"/>
        <v>0.32272884386197531</v>
      </c>
      <c r="F1211">
        <f t="shared" si="2148"/>
        <v>0.38189801431732107</v>
      </c>
      <c r="G1211">
        <f t="shared" si="2142"/>
        <v>0.5</v>
      </c>
      <c r="H1211">
        <f t="shared" si="2149"/>
        <v>-0.32272884386197526</v>
      </c>
      <c r="I1211">
        <f t="shared" si="2150"/>
        <v>-0.38189801431732101</v>
      </c>
      <c r="J1211">
        <f t="shared" si="2143"/>
        <v>0.49999999999999989</v>
      </c>
      <c r="K1211">
        <f t="shared" si="2151"/>
        <v>0.32272884386197531</v>
      </c>
      <c r="L1211">
        <f t="shared" si="2152"/>
        <v>0.38189801431732107</v>
      </c>
      <c r="N1211">
        <v>49.8</v>
      </c>
      <c r="O1211">
        <f t="shared" si="2138"/>
        <v>0.91299553226619334</v>
      </c>
      <c r="P1211">
        <f t="shared" si="2139"/>
        <v>89.087004467733806</v>
      </c>
      <c r="R1211">
        <f t="shared" si="2153"/>
        <v>14.063049704012542</v>
      </c>
      <c r="T1211">
        <f t="shared" si="2144"/>
        <v>-0.89060427223950001</v>
      </c>
      <c r="V1211">
        <f t="shared" si="2154"/>
        <v>0</v>
      </c>
    </row>
    <row r="1212" spans="1:22">
      <c r="A1212">
        <f t="shared" si="2140"/>
        <v>0.5</v>
      </c>
      <c r="B1212">
        <f t="shared" si="2145"/>
        <v>0.32206181488069319</v>
      </c>
      <c r="C1212">
        <f t="shared" si="2146"/>
        <v>0.38246070045921576</v>
      </c>
      <c r="D1212">
        <f t="shared" si="2141"/>
        <v>-0.49999999999999989</v>
      </c>
      <c r="E1212">
        <f t="shared" si="2147"/>
        <v>0.32206181488069324</v>
      </c>
      <c r="F1212">
        <f t="shared" si="2148"/>
        <v>0.38246070045921582</v>
      </c>
      <c r="G1212">
        <f t="shared" si="2142"/>
        <v>0.5</v>
      </c>
      <c r="H1212">
        <f t="shared" si="2149"/>
        <v>-0.32206181488069319</v>
      </c>
      <c r="I1212">
        <f t="shared" si="2150"/>
        <v>-0.38246070045921576</v>
      </c>
      <c r="J1212">
        <f t="shared" si="2143"/>
        <v>0.49999999999999989</v>
      </c>
      <c r="K1212">
        <f t="shared" si="2151"/>
        <v>0.32206181488069324</v>
      </c>
      <c r="L1212">
        <f t="shared" si="2152"/>
        <v>0.38246070045921582</v>
      </c>
      <c r="N1212">
        <v>49.9</v>
      </c>
      <c r="O1212">
        <f t="shared" si="2138"/>
        <v>0.98239782964659694</v>
      </c>
      <c r="P1212">
        <f t="shared" si="2139"/>
        <v>89.017602170353314</v>
      </c>
      <c r="R1212">
        <f t="shared" si="2153"/>
        <v>14.075545647752605</v>
      </c>
      <c r="T1212">
        <f t="shared" si="2144"/>
        <v>-0.96000656961999198</v>
      </c>
      <c r="V1212">
        <f t="shared" si="2154"/>
        <v>0</v>
      </c>
    </row>
    <row r="1213" spans="1:22">
      <c r="A1213">
        <f t="shared" si="2140"/>
        <v>0.5</v>
      </c>
      <c r="B1213">
        <f t="shared" si="2145"/>
        <v>0.32139380484326963</v>
      </c>
      <c r="C1213">
        <f t="shared" si="2146"/>
        <v>0.38302222155948895</v>
      </c>
      <c r="D1213">
        <f t="shared" si="2141"/>
        <v>-0.49999999999999989</v>
      </c>
      <c r="E1213">
        <f t="shared" si="2147"/>
        <v>0.32139380484326968</v>
      </c>
      <c r="F1213">
        <f t="shared" si="2148"/>
        <v>0.38302222155948906</v>
      </c>
      <c r="G1213">
        <f t="shared" si="2142"/>
        <v>0.5</v>
      </c>
      <c r="H1213">
        <f t="shared" si="2149"/>
        <v>-0.32139380484326963</v>
      </c>
      <c r="I1213">
        <f t="shared" si="2150"/>
        <v>-0.38302222155948895</v>
      </c>
      <c r="J1213">
        <f t="shared" si="2143"/>
        <v>0.49999999999999989</v>
      </c>
      <c r="K1213">
        <f t="shared" si="2151"/>
        <v>0.32139380484326968</v>
      </c>
      <c r="L1213">
        <f t="shared" si="2152"/>
        <v>0.38302222155948906</v>
      </c>
      <c r="N1213">
        <v>50</v>
      </c>
      <c r="O1213">
        <f t="shared" si="2138"/>
        <v>1.0519275384343116</v>
      </c>
      <c r="P1213">
        <f t="shared" si="2139"/>
        <v>88.948072461565687</v>
      </c>
      <c r="R1213">
        <f t="shared" si="2153"/>
        <v>14.087876951099148</v>
      </c>
      <c r="T1213">
        <f t="shared" si="2144"/>
        <v>-1.029536278407619</v>
      </c>
      <c r="V1213">
        <f t="shared" si="2154"/>
        <v>0</v>
      </c>
    </row>
    <row r="1214" spans="1:22">
      <c r="A1214">
        <f t="shared" si="2140"/>
        <v>0.5</v>
      </c>
      <c r="B1214">
        <f t="shared" si="2145"/>
        <v>0.3207248157845789</v>
      </c>
      <c r="C1214">
        <f t="shared" si="2146"/>
        <v>0.38358257590764966</v>
      </c>
      <c r="D1214">
        <f t="shared" si="2141"/>
        <v>-0.49999999999999989</v>
      </c>
      <c r="E1214">
        <f t="shared" si="2147"/>
        <v>0.32072481578457895</v>
      </c>
      <c r="F1214">
        <f t="shared" si="2148"/>
        <v>0.38358257590764971</v>
      </c>
      <c r="G1214">
        <f t="shared" si="2142"/>
        <v>0.5</v>
      </c>
      <c r="H1214">
        <f t="shared" si="2149"/>
        <v>-0.3207248157845789</v>
      </c>
      <c r="I1214">
        <f t="shared" si="2150"/>
        <v>-0.38358257590764966</v>
      </c>
      <c r="J1214">
        <f t="shared" si="2143"/>
        <v>0.49999999999999989</v>
      </c>
      <c r="K1214">
        <f t="shared" si="2151"/>
        <v>0.32072481578457895</v>
      </c>
      <c r="L1214">
        <f t="shared" si="2152"/>
        <v>0.38358257590764971</v>
      </c>
      <c r="N1214">
        <v>50.1</v>
      </c>
      <c r="O1214">
        <f t="shared" si="2138"/>
        <v>1.1215845607922441</v>
      </c>
      <c r="P1214">
        <f t="shared" si="2139"/>
        <v>88.878415439207672</v>
      </c>
      <c r="R1214">
        <f t="shared" si="2153"/>
        <v>14.1000421860914</v>
      </c>
      <c r="T1214">
        <f t="shared" si="2144"/>
        <v>-1.0991933007656343</v>
      </c>
      <c r="V1214">
        <f t="shared" si="2154"/>
        <v>0</v>
      </c>
    </row>
    <row r="1215" spans="1:22">
      <c r="A1215">
        <f t="shared" si="2140"/>
        <v>0.5</v>
      </c>
      <c r="B1215">
        <f t="shared" si="2145"/>
        <v>0.32005484974247767</v>
      </c>
      <c r="C1215">
        <f t="shared" si="2146"/>
        <v>0.38414176179676157</v>
      </c>
      <c r="D1215">
        <f t="shared" si="2141"/>
        <v>-0.49999999999999989</v>
      </c>
      <c r="E1215">
        <f t="shared" si="2147"/>
        <v>0.32005484974247772</v>
      </c>
      <c r="F1215">
        <f t="shared" si="2148"/>
        <v>0.38414176179676163</v>
      </c>
      <c r="G1215">
        <f t="shared" si="2142"/>
        <v>0.5</v>
      </c>
      <c r="H1215">
        <f t="shared" si="2149"/>
        <v>-0.32005484974247767</v>
      </c>
      <c r="I1215">
        <f t="shared" si="2150"/>
        <v>-0.38414176179676157</v>
      </c>
      <c r="J1215">
        <f t="shared" si="2143"/>
        <v>0.49999999999999989</v>
      </c>
      <c r="K1215">
        <f t="shared" si="2151"/>
        <v>0.32005484974247772</v>
      </c>
      <c r="L1215">
        <f t="shared" si="2152"/>
        <v>0.38414176179676163</v>
      </c>
      <c r="N1215">
        <v>50.2</v>
      </c>
      <c r="O1215">
        <f t="shared" si="2138"/>
        <v>1.1913687913108899</v>
      </c>
      <c r="P1215">
        <f t="shared" si="2139"/>
        <v>88.808631208689107</v>
      </c>
      <c r="R1215">
        <f t="shared" si="2153"/>
        <v>14.112039932363601</v>
      </c>
      <c r="T1215">
        <f t="shared" si="2144"/>
        <v>-1.1689775312841988</v>
      </c>
      <c r="V1215">
        <f t="shared" si="2154"/>
        <v>0</v>
      </c>
    </row>
    <row r="1216" spans="1:22">
      <c r="A1216">
        <f t="shared" si="2140"/>
        <v>0.5</v>
      </c>
      <c r="B1216">
        <f t="shared" si="2145"/>
        <v>0.31938390875779882</v>
      </c>
      <c r="C1216">
        <f t="shared" si="2146"/>
        <v>0.38469977752344747</v>
      </c>
      <c r="D1216">
        <f t="shared" si="2141"/>
        <v>-0.49999999999999989</v>
      </c>
      <c r="E1216">
        <f t="shared" si="2147"/>
        <v>0.31938390875779887</v>
      </c>
      <c r="F1216">
        <f t="shared" si="2148"/>
        <v>0.38469977752344753</v>
      </c>
      <c r="G1216">
        <f t="shared" si="2142"/>
        <v>0.5</v>
      </c>
      <c r="H1216">
        <f t="shared" si="2149"/>
        <v>-0.31938390875779882</v>
      </c>
      <c r="I1216">
        <f t="shared" si="2150"/>
        <v>-0.38469977752344747</v>
      </c>
      <c r="J1216">
        <f t="shared" si="2143"/>
        <v>0.49999999999999989</v>
      </c>
      <c r="K1216">
        <f t="shared" si="2151"/>
        <v>0.31938390875779887</v>
      </c>
      <c r="L1216">
        <f t="shared" si="2152"/>
        <v>0.38469977752344753</v>
      </c>
      <c r="N1216">
        <v>50.3</v>
      </c>
      <c r="O1216">
        <f t="shared" si="2138"/>
        <v>1.2612801169420449</v>
      </c>
      <c r="P1216">
        <f t="shared" si="2139"/>
        <v>88.738719883057954</v>
      </c>
      <c r="R1216">
        <f t="shared" si="2153"/>
        <v>14.12386877737174</v>
      </c>
      <c r="T1216">
        <f t="shared" si="2144"/>
        <v>-1.2388888569153522</v>
      </c>
      <c r="V1216">
        <f t="shared" si="2154"/>
        <v>0</v>
      </c>
    </row>
    <row r="1217" spans="1:22">
      <c r="A1217">
        <f t="shared" si="2140"/>
        <v>0.5</v>
      </c>
      <c r="B1217">
        <f t="shared" si="2145"/>
        <v>0.31871199487434482</v>
      </c>
      <c r="C1217">
        <f t="shared" si="2146"/>
        <v>0.38525662138789457</v>
      </c>
      <c r="D1217">
        <f t="shared" si="2141"/>
        <v>-0.49999999999999989</v>
      </c>
      <c r="E1217">
        <f t="shared" si="2147"/>
        <v>0.31871199487434487</v>
      </c>
      <c r="F1217">
        <f t="shared" si="2148"/>
        <v>0.38525662138789463</v>
      </c>
      <c r="G1217">
        <f t="shared" si="2142"/>
        <v>0.5</v>
      </c>
      <c r="H1217">
        <f t="shared" si="2149"/>
        <v>-0.31871199487434482</v>
      </c>
      <c r="I1217">
        <f t="shared" si="2150"/>
        <v>-0.38525662138789457</v>
      </c>
      <c r="J1217">
        <f t="shared" si="2143"/>
        <v>0.49999999999999989</v>
      </c>
      <c r="K1217">
        <f t="shared" si="2151"/>
        <v>0.31871199487434487</v>
      </c>
      <c r="L1217">
        <f t="shared" si="2152"/>
        <v>0.38525662138789463</v>
      </c>
      <c r="N1217">
        <v>50.4</v>
      </c>
      <c r="O1217">
        <f t="shared" si="2138"/>
        <v>1.3313184169312307</v>
      </c>
      <c r="P1217">
        <f t="shared" si="2139"/>
        <v>88.668681583068832</v>
      </c>
      <c r="R1217">
        <f t="shared" si="2153"/>
        <v>14.135527316623993</v>
      </c>
      <c r="T1217">
        <f t="shared" si="2144"/>
        <v>-1.308927156904474</v>
      </c>
      <c r="V1217">
        <f t="shared" si="2154"/>
        <v>0</v>
      </c>
    </row>
    <row r="1218" spans="1:22">
      <c r="A1218">
        <f t="shared" si="2140"/>
        <v>0.5</v>
      </c>
      <c r="B1218">
        <f t="shared" si="2145"/>
        <v>0.31803911013888192</v>
      </c>
      <c r="C1218">
        <f t="shared" si="2146"/>
        <v>0.38581229169385994</v>
      </c>
      <c r="D1218">
        <f t="shared" si="2141"/>
        <v>-0.49999999999999989</v>
      </c>
      <c r="E1218">
        <f t="shared" si="2147"/>
        <v>0.31803911013888198</v>
      </c>
      <c r="F1218">
        <f t="shared" si="2148"/>
        <v>0.38581229169386</v>
      </c>
      <c r="G1218">
        <f t="shared" si="2142"/>
        <v>0.5</v>
      </c>
      <c r="H1218">
        <f t="shared" si="2149"/>
        <v>-0.31803911013888192</v>
      </c>
      <c r="I1218">
        <f t="shared" si="2150"/>
        <v>-0.38581229169385994</v>
      </c>
      <c r="J1218">
        <f t="shared" si="2143"/>
        <v>0.49999999999999989</v>
      </c>
      <c r="K1218">
        <f t="shared" si="2151"/>
        <v>0.31803911013888198</v>
      </c>
      <c r="L1218">
        <f t="shared" si="2152"/>
        <v>0.38581229169386</v>
      </c>
      <c r="N1218">
        <v>50.5</v>
      </c>
      <c r="O1218">
        <f t="shared" si="2138"/>
        <v>1.401483562750661</v>
      </c>
      <c r="P1218">
        <f t="shared" si="2139"/>
        <v>88.598516437249344</v>
      </c>
      <c r="R1218">
        <f t="shared" si="2153"/>
        <v>14.147014153908614</v>
      </c>
      <c r="T1218">
        <f t="shared" si="2144"/>
        <v>-1.3790923027239614</v>
      </c>
      <c r="V1218">
        <f t="shared" si="2154"/>
        <v>0</v>
      </c>
    </row>
    <row r="1219" spans="1:22">
      <c r="A1219">
        <f t="shared" si="2140"/>
        <v>0.5</v>
      </c>
      <c r="B1219">
        <f t="shared" si="2145"/>
        <v>0.31736525660113374</v>
      </c>
      <c r="C1219">
        <f t="shared" si="2146"/>
        <v>0.38636678674867542</v>
      </c>
      <c r="D1219">
        <f t="shared" si="2141"/>
        <v>-0.49999999999999989</v>
      </c>
      <c r="E1219">
        <f t="shared" si="2147"/>
        <v>0.31736525660113379</v>
      </c>
      <c r="F1219">
        <f t="shared" si="2148"/>
        <v>0.38636678674867547</v>
      </c>
      <c r="G1219">
        <f t="shared" si="2142"/>
        <v>0.5</v>
      </c>
      <c r="H1219">
        <f t="shared" si="2149"/>
        <v>-0.31736525660113374</v>
      </c>
      <c r="I1219">
        <f t="shared" si="2150"/>
        <v>-0.38636678674867542</v>
      </c>
      <c r="J1219">
        <f t="shared" si="2143"/>
        <v>0.49999999999999989</v>
      </c>
      <c r="K1219">
        <f t="shared" si="2151"/>
        <v>0.31736525660113379</v>
      </c>
      <c r="L1219">
        <f t="shared" si="2152"/>
        <v>0.38636678674867547</v>
      </c>
      <c r="N1219">
        <v>50.6</v>
      </c>
      <c r="O1219">
        <f t="shared" si="2138"/>
        <v>1.4717754180330109</v>
      </c>
      <c r="P1219">
        <f t="shared" si="2139"/>
        <v>88.528224581966938</v>
      </c>
      <c r="R1219">
        <f t="shared" si="2153"/>
        <v>14.158327901522227</v>
      </c>
      <c r="T1219">
        <f t="shared" si="2144"/>
        <v>-1.4493841580063673</v>
      </c>
      <c r="V1219">
        <f t="shared" si="2154"/>
        <v>0</v>
      </c>
    </row>
    <row r="1220" spans="1:22">
      <c r="A1220">
        <f t="shared" si="2140"/>
        <v>0.5</v>
      </c>
      <c r="B1220">
        <f t="shared" si="2145"/>
        <v>0.31669043631377503</v>
      </c>
      <c r="C1220">
        <f t="shared" si="2146"/>
        <v>0.38692010486325301</v>
      </c>
      <c r="D1220">
        <f t="shared" si="2141"/>
        <v>-0.49999999999999989</v>
      </c>
      <c r="E1220">
        <f t="shared" si="2147"/>
        <v>0.31669043631377508</v>
      </c>
      <c r="F1220">
        <f t="shared" si="2148"/>
        <v>0.38692010486325307</v>
      </c>
      <c r="G1220">
        <f t="shared" si="2142"/>
        <v>0.5</v>
      </c>
      <c r="H1220">
        <f t="shared" si="2149"/>
        <v>-0.31669043631377503</v>
      </c>
      <c r="I1220">
        <f t="shared" si="2150"/>
        <v>-0.38692010486325301</v>
      </c>
      <c r="J1220">
        <f t="shared" si="2143"/>
        <v>0.49999999999999989</v>
      </c>
      <c r="K1220">
        <f t="shared" si="2151"/>
        <v>0.31669043631377508</v>
      </c>
      <c r="L1220">
        <f t="shared" si="2152"/>
        <v>0.38692010486325307</v>
      </c>
      <c r="N1220">
        <v>50.7</v>
      </c>
      <c r="O1220">
        <f t="shared" si="2138"/>
        <v>1.5421938385051459</v>
      </c>
      <c r="P1220">
        <f t="shared" si="2139"/>
        <v>88.457806161494801</v>
      </c>
      <c r="R1220">
        <f t="shared" si="2153"/>
        <v>14.169467180497136</v>
      </c>
      <c r="T1220">
        <f t="shared" si="2144"/>
        <v>-1.5198025784785045</v>
      </c>
      <c r="V1220">
        <f t="shared" si="2154"/>
        <v>0</v>
      </c>
    </row>
    <row r="1221" spans="1:22">
      <c r="A1221">
        <f t="shared" si="2140"/>
        <v>0.5</v>
      </c>
      <c r="B1221">
        <f t="shared" si="2145"/>
        <v>0.3160146513324254</v>
      </c>
      <c r="C1221">
        <f t="shared" si="2146"/>
        <v>0.38747224435208971</v>
      </c>
      <c r="D1221">
        <f t="shared" si="2141"/>
        <v>-0.49999999999999989</v>
      </c>
      <c r="E1221">
        <f t="shared" si="2147"/>
        <v>0.31601465133242546</v>
      </c>
      <c r="F1221">
        <f t="shared" si="2148"/>
        <v>0.38747224435208977</v>
      </c>
      <c r="G1221">
        <f t="shared" si="2142"/>
        <v>0.5</v>
      </c>
      <c r="H1221">
        <f t="shared" si="2149"/>
        <v>-0.3160146513324254</v>
      </c>
      <c r="I1221">
        <f t="shared" si="2150"/>
        <v>-0.38747224435208971</v>
      </c>
      <c r="J1221">
        <f t="shared" si="2143"/>
        <v>0.49999999999999989</v>
      </c>
      <c r="K1221">
        <f t="shared" si="2151"/>
        <v>0.31601465133242546</v>
      </c>
      <c r="L1221">
        <f t="shared" si="2152"/>
        <v>0.38747224435208977</v>
      </c>
      <c r="N1221">
        <v>50.8</v>
      </c>
      <c r="O1221">
        <f t="shared" si="2138"/>
        <v>1.6127386719218966</v>
      </c>
      <c r="P1221">
        <f t="shared" si="2139"/>
        <v>88.38726132807804</v>
      </c>
      <c r="R1221">
        <f t="shared" si="2153"/>
        <v>14.180430620828503</v>
      </c>
      <c r="T1221">
        <f t="shared" si="2144"/>
        <v>-1.5903474118952659</v>
      </c>
      <c r="V1221">
        <f t="shared" si="2154"/>
        <v>0</v>
      </c>
    </row>
    <row r="1222" spans="1:22">
      <c r="A1222">
        <f t="shared" si="2140"/>
        <v>0.5</v>
      </c>
      <c r="B1222">
        <f t="shared" si="2145"/>
        <v>0.31533790371564308</v>
      </c>
      <c r="C1222">
        <f t="shared" si="2146"/>
        <v>0.38802320353327285</v>
      </c>
      <c r="D1222">
        <f t="shared" si="2141"/>
        <v>-0.49999999999999989</v>
      </c>
      <c r="E1222">
        <f t="shared" si="2147"/>
        <v>0.31533790371564313</v>
      </c>
      <c r="F1222">
        <f t="shared" si="2148"/>
        <v>0.38802320353327291</v>
      </c>
      <c r="G1222">
        <f t="shared" si="2142"/>
        <v>0.5</v>
      </c>
      <c r="H1222">
        <f t="shared" si="2149"/>
        <v>-0.31533790371564308</v>
      </c>
      <c r="I1222">
        <f t="shared" si="2150"/>
        <v>-0.38802320353327285</v>
      </c>
      <c r="J1222">
        <f t="shared" si="2143"/>
        <v>0.49999999999999989</v>
      </c>
      <c r="K1222">
        <f t="shared" si="2151"/>
        <v>0.31533790371564313</v>
      </c>
      <c r="L1222">
        <f t="shared" si="2152"/>
        <v>0.38802320353327291</v>
      </c>
      <c r="N1222">
        <v>50.9</v>
      </c>
      <c r="O1222">
        <f t="shared" si="2138"/>
        <v>1.6834097580005711</v>
      </c>
      <c r="P1222">
        <f t="shared" si="2139"/>
        <v>88.316590241999435</v>
      </c>
      <c r="R1222">
        <f t="shared" si="2153"/>
        <v>14.191216861700894</v>
      </c>
      <c r="T1222">
        <f t="shared" si="2144"/>
        <v>-1.6610184979738705</v>
      </c>
      <c r="V1222">
        <f t="shared" si="2154"/>
        <v>0</v>
      </c>
    </row>
    <row r="1223" spans="1:22">
      <c r="A1223">
        <f t="shared" si="2140"/>
        <v>0.5</v>
      </c>
      <c r="B1223">
        <f t="shared" si="2145"/>
        <v>0.3146601955249187</v>
      </c>
      <c r="C1223">
        <f t="shared" si="2146"/>
        <v>0.3885729807284854</v>
      </c>
      <c r="D1223">
        <f t="shared" si="2141"/>
        <v>-0.49999999999999989</v>
      </c>
      <c r="E1223">
        <f t="shared" si="2147"/>
        <v>0.31466019552491875</v>
      </c>
      <c r="F1223">
        <f t="shared" si="2148"/>
        <v>0.38857298072848545</v>
      </c>
      <c r="G1223">
        <f t="shared" si="2142"/>
        <v>0.5</v>
      </c>
      <c r="H1223">
        <f t="shared" si="2149"/>
        <v>-0.3146601955249187</v>
      </c>
      <c r="I1223">
        <f t="shared" si="2150"/>
        <v>-0.3885729807284854</v>
      </c>
      <c r="J1223">
        <f t="shared" si="2143"/>
        <v>0.49999999999999989</v>
      </c>
      <c r="K1223">
        <f t="shared" si="2151"/>
        <v>0.31466019552491875</v>
      </c>
      <c r="L1223">
        <f t="shared" si="2152"/>
        <v>0.38857298072848545</v>
      </c>
      <c r="N1223">
        <v>51</v>
      </c>
      <c r="O1223">
        <f t="shared" si="2138"/>
        <v>1.7542069283557407</v>
      </c>
      <c r="P1223">
        <f t="shared" si="2139"/>
        <v>88.245793071644329</v>
      </c>
      <c r="R1223">
        <f t="shared" si="2153"/>
        <v>14.201824551713614</v>
      </c>
      <c r="T1223">
        <f t="shared" si="2144"/>
        <v>-1.7318156683289772</v>
      </c>
      <c r="V1223">
        <f t="shared" si="2154"/>
        <v>0</v>
      </c>
    </row>
    <row r="1224" spans="1:22">
      <c r="A1224">
        <f t="shared" si="2140"/>
        <v>0.5</v>
      </c>
      <c r="B1224">
        <f t="shared" si="2145"/>
        <v>0.3139815288246689</v>
      </c>
      <c r="C1224">
        <f t="shared" si="2146"/>
        <v>0.38912157426301036</v>
      </c>
      <c r="D1224">
        <f t="shared" si="2141"/>
        <v>-0.49999999999999989</v>
      </c>
      <c r="E1224">
        <f t="shared" si="2147"/>
        <v>0.31398152882466895</v>
      </c>
      <c r="F1224">
        <f t="shared" si="2148"/>
        <v>0.38912157426301042</v>
      </c>
      <c r="G1224">
        <f t="shared" si="2142"/>
        <v>0.5</v>
      </c>
      <c r="H1224">
        <f t="shared" si="2149"/>
        <v>-0.3139815288246689</v>
      </c>
      <c r="I1224">
        <f t="shared" si="2150"/>
        <v>-0.38912157426301036</v>
      </c>
      <c r="J1224">
        <f t="shared" si="2143"/>
        <v>0.49999999999999989</v>
      </c>
      <c r="K1224">
        <f t="shared" si="2151"/>
        <v>0.31398152882466895</v>
      </c>
      <c r="L1224">
        <f t="shared" si="2152"/>
        <v>0.38912157426301042</v>
      </c>
      <c r="N1224">
        <v>51.1</v>
      </c>
      <c r="O1224">
        <f t="shared" si="2138"/>
        <v>1.8251300064339884</v>
      </c>
      <c r="P1224">
        <f t="shared" si="2139"/>
        <v>88.174869993566006</v>
      </c>
      <c r="R1224">
        <f t="shared" si="2153"/>
        <v>14.212252349106294</v>
      </c>
      <c r="T1224">
        <f t="shared" si="2144"/>
        <v>-1.8027387464073001</v>
      </c>
      <c r="V1224">
        <f t="shared" si="2154"/>
        <v>0</v>
      </c>
    </row>
    <row r="1225" spans="1:22">
      <c r="A1225">
        <f t="shared" si="2140"/>
        <v>0.5</v>
      </c>
      <c r="B1225">
        <f t="shared" si="2145"/>
        <v>0.31330190568223021</v>
      </c>
      <c r="C1225">
        <f t="shared" si="2146"/>
        <v>0.389668982465737</v>
      </c>
      <c r="D1225">
        <f t="shared" si="2141"/>
        <v>-0.49999999999999989</v>
      </c>
      <c r="E1225">
        <f t="shared" si="2147"/>
        <v>0.31330190568223026</v>
      </c>
      <c r="F1225">
        <f t="shared" si="2148"/>
        <v>0.38966898246573706</v>
      </c>
      <c r="G1225">
        <f t="shared" si="2142"/>
        <v>0.5</v>
      </c>
      <c r="H1225">
        <f t="shared" si="2149"/>
        <v>-0.31330190568223021</v>
      </c>
      <c r="I1225">
        <f t="shared" si="2150"/>
        <v>-0.389668982465737</v>
      </c>
      <c r="J1225">
        <f t="shared" si="2143"/>
        <v>0.49999999999999989</v>
      </c>
      <c r="K1225">
        <f t="shared" si="2151"/>
        <v>0.31330190568223026</v>
      </c>
      <c r="L1225">
        <f t="shared" si="2152"/>
        <v>0.38966898246573706</v>
      </c>
      <c r="N1225">
        <v>51.2</v>
      </c>
      <c r="O1225">
        <f t="shared" ref="O1225:O1288" si="2155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-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1.8961788074498132</v>
      </c>
      <c r="P1225">
        <f t="shared" ref="P1225:P1288" si="2156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88.103821192550186</v>
      </c>
      <c r="R1225">
        <f t="shared" si="2153"/>
        <v>14.222498921982947</v>
      </c>
      <c r="T1225">
        <f t="shared" si="2144"/>
        <v>-1.8737875474231203</v>
      </c>
      <c r="V1225">
        <f t="shared" si="2154"/>
        <v>0</v>
      </c>
    </row>
    <row r="1226" spans="1:22">
      <c r="A1226">
        <f t="shared" ref="A1226:A1289" si="2157">(1/(SQRT(2)))*(COS(RADIANS(45)))</f>
        <v>0.5</v>
      </c>
      <c r="B1226">
        <f t="shared" si="2145"/>
        <v>0.3126213281678526</v>
      </c>
      <c r="C1226">
        <f t="shared" si="2146"/>
        <v>0.39021520366916473</v>
      </c>
      <c r="D1226">
        <f t="shared" ref="D1226:D1289" si="2158">(-((1/(SQRT(2)))*(SIN(RADIANS(45)))))</f>
        <v>-0.49999999999999989</v>
      </c>
      <c r="E1226">
        <f t="shared" si="2147"/>
        <v>0.31262132816785265</v>
      </c>
      <c r="F1226">
        <f t="shared" si="2148"/>
        <v>0.39021520366916485</v>
      </c>
      <c r="G1226">
        <f t="shared" ref="G1226:G1289" si="2159">(1/(SQRT(2)))*(COS(RADIANS(-45)))</f>
        <v>0.5</v>
      </c>
      <c r="H1226">
        <f t="shared" si="2149"/>
        <v>-0.3126213281678526</v>
      </c>
      <c r="I1226">
        <f t="shared" si="2150"/>
        <v>-0.39021520366916473</v>
      </c>
      <c r="J1226">
        <f t="shared" ref="J1226:J1289" si="2160">(-((1/(SQRT(2)))*(SIN(RADIANS(-45)))))</f>
        <v>0.49999999999999989</v>
      </c>
      <c r="K1226">
        <f t="shared" si="2151"/>
        <v>0.31262132816785265</v>
      </c>
      <c r="L1226">
        <f t="shared" si="2152"/>
        <v>0.39021520366916485</v>
      </c>
      <c r="N1226">
        <v>51.3</v>
      </c>
      <c r="O1226">
        <f t="shared" si="2155"/>
        <v>1.967353138321047</v>
      </c>
      <c r="P1226">
        <f t="shared" si="2156"/>
        <v>88.032646861678955</v>
      </c>
      <c r="R1226">
        <f t="shared" si="2153"/>
        <v>14.232562948535161</v>
      </c>
      <c r="T1226">
        <f t="shared" ref="T1226:T1289" si="2161">(P1226-$V$2516)</f>
        <v>-1.9449618782943503</v>
      </c>
      <c r="V1226">
        <f t="shared" si="2154"/>
        <v>0</v>
      </c>
    </row>
    <row r="1227" spans="1:22">
      <c r="A1227">
        <f t="shared" si="2157"/>
        <v>0.5</v>
      </c>
      <c r="B1227">
        <f t="shared" si="2145"/>
        <v>0.31193979835469304</v>
      </c>
      <c r="C1227">
        <f t="shared" si="2146"/>
        <v>0.39076023620940931</v>
      </c>
      <c r="D1227">
        <f t="shared" si="2158"/>
        <v>-0.49999999999999989</v>
      </c>
      <c r="E1227">
        <f t="shared" si="2147"/>
        <v>0.3119397983546931</v>
      </c>
      <c r="F1227">
        <f t="shared" si="2148"/>
        <v>0.39076023620940936</v>
      </c>
      <c r="G1227">
        <f t="shared" si="2159"/>
        <v>0.5</v>
      </c>
      <c r="H1227">
        <f t="shared" si="2149"/>
        <v>-0.31193979835469304</v>
      </c>
      <c r="I1227">
        <f t="shared" si="2150"/>
        <v>-0.39076023620940931</v>
      </c>
      <c r="J1227">
        <f t="shared" si="2160"/>
        <v>0.49999999999999989</v>
      </c>
      <c r="K1227">
        <f t="shared" si="2151"/>
        <v>0.3119397983546931</v>
      </c>
      <c r="L1227">
        <f t="shared" si="2152"/>
        <v>0.39076023620940936</v>
      </c>
      <c r="N1227">
        <v>51.4</v>
      </c>
      <c r="O1227">
        <f t="shared" si="2155"/>
        <v>2.0386527976056112</v>
      </c>
      <c r="P1227">
        <f t="shared" si="2156"/>
        <v>87.96134720239435</v>
      </c>
      <c r="R1227">
        <f t="shared" si="2153"/>
        <v>14.242443117264585</v>
      </c>
      <c r="T1227">
        <f t="shared" si="2161"/>
        <v>-2.0162615375789557</v>
      </c>
      <c r="V1227">
        <f t="shared" si="2154"/>
        <v>0</v>
      </c>
    </row>
    <row r="1228" spans="1:22">
      <c r="A1228">
        <f t="shared" si="2157"/>
        <v>0.5</v>
      </c>
      <c r="B1228">
        <f t="shared" ref="B1228:B1291" si="2162">((1/(SQRT(2)))*(COS(RADIANS(N1228))))*(SIN(RADIANS(45)))</f>
        <v>0.31125731831880971</v>
      </c>
      <c r="C1228">
        <f t="shared" ref="C1228:C1291" si="2163">((1/(SQRT(2)))*(SIN(RADIANS(N1228))))*(SIN(RADIANS(45)))</f>
        <v>0.3913040784262069</v>
      </c>
      <c r="D1228">
        <f t="shared" si="2158"/>
        <v>-0.49999999999999989</v>
      </c>
      <c r="E1228">
        <f t="shared" ref="E1228:E1291" si="2164">((1/(SQRT(2)))*(COS(RADIANS(N1228))))*(COS(RADIANS(45)))</f>
        <v>0.31125731831880976</v>
      </c>
      <c r="F1228">
        <f t="shared" ref="F1228:F1291" si="2165">(((1/(SQRT(2)))*(SIN(RADIANS(N1228))))*(COS(RADIANS(45))))</f>
        <v>0.39130407842620696</v>
      </c>
      <c r="G1228">
        <f t="shared" si="2159"/>
        <v>0.5</v>
      </c>
      <c r="H1228">
        <f t="shared" ref="H1228:H1291" si="2166">((1/(SQRT(2)))*(COS(RADIANS(N1228))))*(SIN(RADIANS(-45)))</f>
        <v>-0.31125731831880971</v>
      </c>
      <c r="I1228">
        <f t="shared" ref="I1228:I1291" si="2167">((1/(SQRT(2)))*(SIN(RADIANS(N1228))))*(SIN(RADIANS(-45)))</f>
        <v>-0.3913040784262069</v>
      </c>
      <c r="J1228">
        <f t="shared" si="2160"/>
        <v>0.49999999999999989</v>
      </c>
      <c r="K1228">
        <f t="shared" ref="K1228:K1291" si="2168">((1/(SQRT(2)))*(COS(RADIANS(N1228))))*(COS(RADIANS(-45)))</f>
        <v>0.31125731831880976</v>
      </c>
      <c r="L1228">
        <f t="shared" ref="L1228:L1291" si="2169">(((1/(SQRT(2)))*(SIN(RADIANS(N1228))))*(COS(RADIANS(-45))))</f>
        <v>0.39130407842620696</v>
      </c>
      <c r="N1228">
        <v>51.5</v>
      </c>
      <c r="O1228">
        <f t="shared" si="2155"/>
        <v>2.1100775754376526</v>
      </c>
      <c r="P1228">
        <f t="shared" si="2156"/>
        <v>87.889922424562343</v>
      </c>
      <c r="R1228">
        <f t="shared" ref="R1228:R1291" si="2170">P1228-P1408</f>
        <v>14.252138127205072</v>
      </c>
      <c r="T1228">
        <f t="shared" si="2161"/>
        <v>-2.0876863154109628</v>
      </c>
      <c r="V1228">
        <f t="shared" ref="V1228:V1291" si="2171">IF(T1228=0,N1228,0)</f>
        <v>0</v>
      </c>
    </row>
    <row r="1229" spans="1:22">
      <c r="A1229">
        <f t="shared" si="2157"/>
        <v>0.5</v>
      </c>
      <c r="B1229">
        <f t="shared" si="2162"/>
        <v>0.3105738901391551</v>
      </c>
      <c r="C1229">
        <f t="shared" si="2163"/>
        <v>0.39184672866291986</v>
      </c>
      <c r="D1229">
        <f t="shared" si="2158"/>
        <v>-0.49999999999999989</v>
      </c>
      <c r="E1229">
        <f t="shared" si="2164"/>
        <v>0.31057389013915515</v>
      </c>
      <c r="F1229">
        <f t="shared" si="2165"/>
        <v>0.39184672866291992</v>
      </c>
      <c r="G1229">
        <f t="shared" si="2159"/>
        <v>0.5</v>
      </c>
      <c r="H1229">
        <f t="shared" si="2166"/>
        <v>-0.3105738901391551</v>
      </c>
      <c r="I1229">
        <f t="shared" si="2167"/>
        <v>-0.39184672866291986</v>
      </c>
      <c r="J1229">
        <f t="shared" si="2160"/>
        <v>0.49999999999999989</v>
      </c>
      <c r="K1229">
        <f t="shared" si="2168"/>
        <v>0.31057389013915515</v>
      </c>
      <c r="L1229">
        <f t="shared" si="2169"/>
        <v>0.39184672866291992</v>
      </c>
      <c r="N1229">
        <v>51.6</v>
      </c>
      <c r="O1229">
        <f t="shared" si="2155"/>
        <v>2.1816272534652663</v>
      </c>
      <c r="P1229">
        <f t="shared" si="2156"/>
        <v>87.818372746534735</v>
      </c>
      <c r="R1229">
        <f t="shared" si="2170"/>
        <v>14.261646688142164</v>
      </c>
      <c r="T1229">
        <f t="shared" si="2161"/>
        <v>-2.1592359934385712</v>
      </c>
      <c r="V1229">
        <f t="shared" si="2171"/>
        <v>0</v>
      </c>
    </row>
    <row r="1230" spans="1:22">
      <c r="A1230">
        <f t="shared" si="2157"/>
        <v>0.5</v>
      </c>
      <c r="B1230">
        <f t="shared" si="2162"/>
        <v>0.30988951589757002</v>
      </c>
      <c r="C1230">
        <f t="shared" si="2163"/>
        <v>0.3923881852665414</v>
      </c>
      <c r="D1230">
        <f t="shared" si="2158"/>
        <v>-0.49999999999999989</v>
      </c>
      <c r="E1230">
        <f t="shared" si="2164"/>
        <v>0.30988951589757008</v>
      </c>
      <c r="F1230">
        <f t="shared" si="2165"/>
        <v>0.39238818526654146</v>
      </c>
      <c r="G1230">
        <f t="shared" si="2159"/>
        <v>0.5</v>
      </c>
      <c r="H1230">
        <f t="shared" si="2166"/>
        <v>-0.30988951589757002</v>
      </c>
      <c r="I1230">
        <f t="shared" si="2167"/>
        <v>-0.3923881852665414</v>
      </c>
      <c r="J1230">
        <f t="shared" si="2160"/>
        <v>0.49999999999999989</v>
      </c>
      <c r="K1230">
        <f t="shared" si="2168"/>
        <v>0.30988951589757008</v>
      </c>
      <c r="L1230">
        <f t="shared" si="2169"/>
        <v>0.39238818526654146</v>
      </c>
      <c r="N1230">
        <v>51.7</v>
      </c>
      <c r="O1230">
        <f t="shared" si="2155"/>
        <v>2.253301604787898</v>
      </c>
      <c r="P1230">
        <f t="shared" si="2156"/>
        <v>87.746698395212093</v>
      </c>
      <c r="R1230">
        <f t="shared" si="2170"/>
        <v>14.270967520833111</v>
      </c>
      <c r="T1230">
        <f t="shared" si="2161"/>
        <v>-2.2309103447612131</v>
      </c>
      <c r="V1230">
        <f t="shared" si="2171"/>
        <v>0</v>
      </c>
    </row>
    <row r="1231" spans="1:22">
      <c r="A1231">
        <f t="shared" si="2157"/>
        <v>0.5</v>
      </c>
      <c r="B1231">
        <f t="shared" si="2162"/>
        <v>0.30920419767877705</v>
      </c>
      <c r="C1231">
        <f t="shared" si="2163"/>
        <v>0.39292844658770087</v>
      </c>
      <c r="D1231">
        <f t="shared" si="2158"/>
        <v>-0.49999999999999989</v>
      </c>
      <c r="E1231">
        <f t="shared" si="2164"/>
        <v>0.3092041976787771</v>
      </c>
      <c r="F1231">
        <f t="shared" si="2165"/>
        <v>0.39292844658770093</v>
      </c>
      <c r="G1231">
        <f t="shared" si="2159"/>
        <v>0.5</v>
      </c>
      <c r="H1231">
        <f t="shared" si="2166"/>
        <v>-0.30920419767877705</v>
      </c>
      <c r="I1231">
        <f t="shared" si="2167"/>
        <v>-0.39292844658770087</v>
      </c>
      <c r="J1231">
        <f t="shared" si="2160"/>
        <v>0.49999999999999989</v>
      </c>
      <c r="K1231">
        <f t="shared" si="2168"/>
        <v>0.3092041976787771</v>
      </c>
      <c r="L1231">
        <f t="shared" si="2169"/>
        <v>0.39292844658770093</v>
      </c>
      <c r="N1231">
        <v>51.8</v>
      </c>
      <c r="O1231">
        <f t="shared" si="2155"/>
        <v>2.3251003938945694</v>
      </c>
      <c r="P1231">
        <f t="shared" si="2156"/>
        <v>87.67489960610547</v>
      </c>
      <c r="R1231">
        <f t="shared" si="2170"/>
        <v>14.280099357225069</v>
      </c>
      <c r="T1231">
        <f t="shared" si="2161"/>
        <v>-2.302709133867836</v>
      </c>
      <c r="V1231">
        <f t="shared" si="2171"/>
        <v>0</v>
      </c>
    </row>
    <row r="1232" spans="1:22">
      <c r="A1232">
        <f t="shared" si="2157"/>
        <v>0.5</v>
      </c>
      <c r="B1232">
        <f t="shared" si="2162"/>
        <v>0.30851793757037432</v>
      </c>
      <c r="C1232">
        <f t="shared" si="2163"/>
        <v>0.39346751098066857</v>
      </c>
      <c r="D1232">
        <f t="shared" si="2158"/>
        <v>-0.49999999999999989</v>
      </c>
      <c r="E1232">
        <f t="shared" si="2164"/>
        <v>0.30851793757037438</v>
      </c>
      <c r="F1232">
        <f t="shared" si="2165"/>
        <v>0.39346751098066862</v>
      </c>
      <c r="G1232">
        <f t="shared" si="2159"/>
        <v>0.5</v>
      </c>
      <c r="H1232">
        <f t="shared" si="2166"/>
        <v>-0.30851793757037432</v>
      </c>
      <c r="I1232">
        <f t="shared" si="2167"/>
        <v>-0.39346751098066857</v>
      </c>
      <c r="J1232">
        <f t="shared" si="2160"/>
        <v>0.49999999999999989</v>
      </c>
      <c r="K1232">
        <f t="shared" si="2168"/>
        <v>0.30851793757037438</v>
      </c>
      <c r="L1232">
        <f t="shared" si="2169"/>
        <v>0.39346751098066862</v>
      </c>
      <c r="N1232">
        <v>51.9</v>
      </c>
      <c r="O1232">
        <f t="shared" si="2155"/>
        <v>2.3970233766024829</v>
      </c>
      <c r="P1232">
        <f t="shared" si="2156"/>
        <v>87.602976623397481</v>
      </c>
      <c r="R1232">
        <f t="shared" si="2170"/>
        <v>14.289040940671796</v>
      </c>
      <c r="T1232">
        <f t="shared" si="2161"/>
        <v>-2.3746321165758246</v>
      </c>
      <c r="V1232">
        <f t="shared" si="2171"/>
        <v>0</v>
      </c>
    </row>
    <row r="1233" spans="1:22">
      <c r="A1233">
        <f t="shared" si="2157"/>
        <v>0.5</v>
      </c>
      <c r="B1233">
        <f t="shared" si="2162"/>
        <v>0.30783073766282909</v>
      </c>
      <c r="C1233">
        <f t="shared" si="2163"/>
        <v>0.39400537680336095</v>
      </c>
      <c r="D1233">
        <f t="shared" si="2158"/>
        <v>-0.49999999999999989</v>
      </c>
      <c r="E1233">
        <f t="shared" si="2164"/>
        <v>0.30783073766282915</v>
      </c>
      <c r="F1233">
        <f t="shared" si="2165"/>
        <v>0.39400537680336101</v>
      </c>
      <c r="G1233">
        <f t="shared" si="2159"/>
        <v>0.5</v>
      </c>
      <c r="H1233">
        <f t="shared" si="2166"/>
        <v>-0.30783073766282909</v>
      </c>
      <c r="I1233">
        <f t="shared" si="2167"/>
        <v>-0.39400537680336095</v>
      </c>
      <c r="J1233">
        <f t="shared" si="2160"/>
        <v>0.49999999999999989</v>
      </c>
      <c r="K1233">
        <f t="shared" si="2168"/>
        <v>0.30783073766282915</v>
      </c>
      <c r="L1233">
        <f t="shared" si="2169"/>
        <v>0.39400537680336101</v>
      </c>
      <c r="N1233">
        <v>52</v>
      </c>
      <c r="O1233">
        <f t="shared" si="2155"/>
        <v>2.4690702999965</v>
      </c>
      <c r="P1233">
        <f t="shared" si="2156"/>
        <v>87.530929700003455</v>
      </c>
      <c r="R1233">
        <f t="shared" si="2170"/>
        <v>14.297791026149753</v>
      </c>
      <c r="T1233">
        <f t="shared" si="2161"/>
        <v>-2.446679039969851</v>
      </c>
      <c r="V1233">
        <f t="shared" si="2171"/>
        <v>0</v>
      </c>
    </row>
    <row r="1234" spans="1:22">
      <c r="A1234">
        <f t="shared" si="2157"/>
        <v>0.5</v>
      </c>
      <c r="B1234">
        <f t="shared" si="2162"/>
        <v>0.30714260004947153</v>
      </c>
      <c r="C1234">
        <f t="shared" si="2163"/>
        <v>0.39454204241734531</v>
      </c>
      <c r="D1234">
        <f t="shared" si="2158"/>
        <v>-0.49999999999999989</v>
      </c>
      <c r="E1234">
        <f t="shared" si="2164"/>
        <v>0.30714260004947158</v>
      </c>
      <c r="F1234">
        <f t="shared" si="2165"/>
        <v>0.39454204241734536</v>
      </c>
      <c r="G1234">
        <f t="shared" si="2159"/>
        <v>0.5</v>
      </c>
      <c r="H1234">
        <f t="shared" si="2166"/>
        <v>-0.30714260004947153</v>
      </c>
      <c r="I1234">
        <f t="shared" si="2167"/>
        <v>-0.39454204241734531</v>
      </c>
      <c r="J1234">
        <f t="shared" si="2160"/>
        <v>0.49999999999999989</v>
      </c>
      <c r="K1234">
        <f t="shared" si="2168"/>
        <v>0.30714260004947158</v>
      </c>
      <c r="L1234">
        <f t="shared" si="2169"/>
        <v>0.39454204241734536</v>
      </c>
      <c r="N1234">
        <v>52.1</v>
      </c>
      <c r="O1234">
        <f t="shared" si="2155"/>
        <v>2.5412409023684694</v>
      </c>
      <c r="P1234">
        <f t="shared" si="2156"/>
        <v>87.458759097631543</v>
      </c>
      <c r="R1234">
        <f t="shared" si="2170"/>
        <v>14.3063483804725</v>
      </c>
      <c r="T1234">
        <f t="shared" si="2161"/>
        <v>-2.5188496423417632</v>
      </c>
      <c r="V1234">
        <f t="shared" si="2171"/>
        <v>0</v>
      </c>
    </row>
    <row r="1235" spans="1:22">
      <c r="A1235">
        <f t="shared" si="2157"/>
        <v>0.5</v>
      </c>
      <c r="B1235">
        <f t="shared" si="2162"/>
        <v>0.30645352682648819</v>
      </c>
      <c r="C1235">
        <f t="shared" si="2163"/>
        <v>0.39507750618784515</v>
      </c>
      <c r="D1235">
        <f t="shared" si="2158"/>
        <v>-0.49999999999999989</v>
      </c>
      <c r="E1235">
        <f t="shared" si="2164"/>
        <v>0.30645352682648824</v>
      </c>
      <c r="F1235">
        <f t="shared" si="2165"/>
        <v>0.39507750618784521</v>
      </c>
      <c r="G1235">
        <f t="shared" si="2159"/>
        <v>0.5</v>
      </c>
      <c r="H1235">
        <f t="shared" si="2166"/>
        <v>-0.30645352682648819</v>
      </c>
      <c r="I1235">
        <f t="shared" si="2167"/>
        <v>-0.39507750618784515</v>
      </c>
      <c r="J1235">
        <f t="shared" si="2160"/>
        <v>0.49999999999999989</v>
      </c>
      <c r="K1235">
        <f t="shared" si="2168"/>
        <v>0.30645352682648824</v>
      </c>
      <c r="L1235">
        <f t="shared" si="2169"/>
        <v>0.39507750618784521</v>
      </c>
      <c r="N1235">
        <v>52.2</v>
      </c>
      <c r="O1235">
        <f t="shared" si="2155"/>
        <v>2.6135349131583756</v>
      </c>
      <c r="P1235">
        <f t="shared" si="2156"/>
        <v>87.386465086841582</v>
      </c>
      <c r="R1235">
        <f t="shared" si="2170"/>
        <v>14.314711782502798</v>
      </c>
      <c r="T1235">
        <f t="shared" si="2161"/>
        <v>-2.5911436531317236</v>
      </c>
      <c r="V1235">
        <f t="shared" si="2171"/>
        <v>0</v>
      </c>
    </row>
    <row r="1236" spans="1:22">
      <c r="A1236">
        <f t="shared" si="2157"/>
        <v>0.5</v>
      </c>
      <c r="B1236">
        <f t="shared" si="2162"/>
        <v>0.30576352009291557</v>
      </c>
      <c r="C1236">
        <f t="shared" si="2163"/>
        <v>0.39561176648374496</v>
      </c>
      <c r="D1236">
        <f t="shared" si="2158"/>
        <v>-0.49999999999999989</v>
      </c>
      <c r="E1236">
        <f t="shared" si="2164"/>
        <v>0.30576352009291563</v>
      </c>
      <c r="F1236">
        <f t="shared" si="2165"/>
        <v>0.39561176648374502</v>
      </c>
      <c r="G1236">
        <f t="shared" si="2159"/>
        <v>0.5</v>
      </c>
      <c r="H1236">
        <f t="shared" si="2166"/>
        <v>-0.30576352009291557</v>
      </c>
      <c r="I1236">
        <f t="shared" si="2167"/>
        <v>-0.39561176648374496</v>
      </c>
      <c r="J1236">
        <f t="shared" si="2160"/>
        <v>0.49999999999999989</v>
      </c>
      <c r="K1236">
        <f t="shared" si="2168"/>
        <v>0.30576352009291563</v>
      </c>
      <c r="L1236">
        <f t="shared" si="2169"/>
        <v>0.39561176648374502</v>
      </c>
      <c r="N1236">
        <v>52.3</v>
      </c>
      <c r="O1236">
        <f t="shared" si="2155"/>
        <v>2.685952052894466</v>
      </c>
      <c r="P1236">
        <f t="shared" si="2156"/>
        <v>87.314047947105536</v>
      </c>
      <c r="R1236">
        <f t="shared" si="2170"/>
        <v>14.322880023365656</v>
      </c>
      <c r="T1236">
        <f t="shared" si="2161"/>
        <v>-2.66356079286777</v>
      </c>
      <c r="V1236">
        <f t="shared" si="2171"/>
        <v>0</v>
      </c>
    </row>
    <row r="1237" spans="1:22">
      <c r="A1237">
        <f t="shared" si="2157"/>
        <v>0.5</v>
      </c>
      <c r="B1237">
        <f t="shared" si="2162"/>
        <v>0.3050725819506338</v>
      </c>
      <c r="C1237">
        <f t="shared" si="2163"/>
        <v>0.39614482167759529</v>
      </c>
      <c r="D1237">
        <f t="shared" si="2158"/>
        <v>-0.49999999999999989</v>
      </c>
      <c r="E1237">
        <f t="shared" si="2164"/>
        <v>0.30507258195063386</v>
      </c>
      <c r="F1237">
        <f t="shared" si="2165"/>
        <v>0.39614482167759535</v>
      </c>
      <c r="G1237">
        <f t="shared" si="2159"/>
        <v>0.5</v>
      </c>
      <c r="H1237">
        <f t="shared" si="2166"/>
        <v>-0.3050725819506338</v>
      </c>
      <c r="I1237">
        <f t="shared" si="2167"/>
        <v>-0.39614482167759529</v>
      </c>
      <c r="J1237">
        <f t="shared" si="2160"/>
        <v>0.49999999999999989</v>
      </c>
      <c r="K1237">
        <f t="shared" si="2168"/>
        <v>0.30507258195063386</v>
      </c>
      <c r="L1237">
        <f t="shared" si="2169"/>
        <v>0.39614482167759535</v>
      </c>
      <c r="N1237">
        <v>52.4</v>
      </c>
      <c r="O1237">
        <f t="shared" si="2155"/>
        <v>2.7584920331356209</v>
      </c>
      <c r="P1237">
        <f t="shared" si="2156"/>
        <v>87.241507966864376</v>
      </c>
      <c r="R1237">
        <f t="shared" si="2170"/>
        <v>14.330851906656946</v>
      </c>
      <c r="T1237">
        <f t="shared" si="2161"/>
        <v>-2.7361007731089302</v>
      </c>
      <c r="V1237">
        <f t="shared" si="2171"/>
        <v>0</v>
      </c>
    </row>
    <row r="1238" spans="1:22">
      <c r="A1238">
        <f t="shared" si="2157"/>
        <v>0.5</v>
      </c>
      <c r="B1238">
        <f t="shared" si="2162"/>
        <v>0.30438071450436027</v>
      </c>
      <c r="C1238">
        <f t="shared" si="2163"/>
        <v>0.39667667014561747</v>
      </c>
      <c r="D1238">
        <f t="shared" si="2158"/>
        <v>-0.49999999999999989</v>
      </c>
      <c r="E1238">
        <f t="shared" si="2164"/>
        <v>0.30438071450436033</v>
      </c>
      <c r="F1238">
        <f t="shared" si="2165"/>
        <v>0.39667667014561753</v>
      </c>
      <c r="G1238">
        <f t="shared" si="2159"/>
        <v>0.5</v>
      </c>
      <c r="H1238">
        <f t="shared" si="2166"/>
        <v>-0.30438071450436027</v>
      </c>
      <c r="I1238">
        <f t="shared" si="2167"/>
        <v>-0.39667667014561747</v>
      </c>
      <c r="J1238">
        <f t="shared" si="2160"/>
        <v>0.49999999999999989</v>
      </c>
      <c r="K1238">
        <f t="shared" si="2168"/>
        <v>0.30438071450436033</v>
      </c>
      <c r="L1238">
        <f t="shared" si="2169"/>
        <v>0.39667667014561753</v>
      </c>
      <c r="N1238">
        <v>52.5</v>
      </c>
      <c r="O1238">
        <f t="shared" si="2155"/>
        <v>2.8311545564128622</v>
      </c>
      <c r="P1238">
        <f t="shared" si="2156"/>
        <v>87.168845443587159</v>
      </c>
      <c r="R1238">
        <f t="shared" si="2170"/>
        <v>14.338626248652929</v>
      </c>
      <c r="T1238">
        <f t="shared" si="2161"/>
        <v>-2.8087632963861466</v>
      </c>
      <c r="V1238">
        <f t="shared" si="2171"/>
        <v>0</v>
      </c>
    </row>
    <row r="1239" spans="1:22">
      <c r="A1239">
        <f t="shared" si="2157"/>
        <v>0.5</v>
      </c>
      <c r="B1239">
        <f t="shared" si="2162"/>
        <v>0.30368791986164329</v>
      </c>
      <c r="C1239">
        <f t="shared" si="2163"/>
        <v>0.39720731026770895</v>
      </c>
      <c r="D1239">
        <f t="shared" si="2158"/>
        <v>-0.49999999999999989</v>
      </c>
      <c r="E1239">
        <f t="shared" si="2164"/>
        <v>0.30368791986164334</v>
      </c>
      <c r="F1239">
        <f t="shared" si="2165"/>
        <v>0.39720731026770906</v>
      </c>
      <c r="G1239">
        <f t="shared" si="2159"/>
        <v>0.5</v>
      </c>
      <c r="H1239">
        <f t="shared" si="2166"/>
        <v>-0.30368791986164329</v>
      </c>
      <c r="I1239">
        <f t="shared" si="2167"/>
        <v>-0.39720731026770895</v>
      </c>
      <c r="J1239">
        <f t="shared" si="2160"/>
        <v>0.49999999999999989</v>
      </c>
      <c r="K1239">
        <f t="shared" si="2168"/>
        <v>0.30368791986164334</v>
      </c>
      <c r="L1239">
        <f t="shared" si="2169"/>
        <v>0.39720731026770906</v>
      </c>
      <c r="N1239">
        <v>52.6</v>
      </c>
      <c r="O1239">
        <f t="shared" si="2155"/>
        <v>2.9039393161731528</v>
      </c>
      <c r="P1239">
        <f t="shared" si="2156"/>
        <v>87.096060683826849</v>
      </c>
      <c r="R1239">
        <f t="shared" si="2170"/>
        <v>14.346201878515998</v>
      </c>
      <c r="T1239">
        <f t="shared" si="2161"/>
        <v>-2.8815480561464568</v>
      </c>
      <c r="V1239">
        <f t="shared" si="2171"/>
        <v>0</v>
      </c>
    </row>
    <row r="1240" spans="1:22">
      <c r="A1240">
        <f t="shared" si="2157"/>
        <v>0.5</v>
      </c>
      <c r="B1240">
        <f t="shared" si="2162"/>
        <v>0.30299420013285544</v>
      </c>
      <c r="C1240">
        <f t="shared" si="2163"/>
        <v>0.39773674042744783</v>
      </c>
      <c r="D1240">
        <f t="shared" si="2158"/>
        <v>-0.49999999999999989</v>
      </c>
      <c r="E1240">
        <f t="shared" si="2164"/>
        <v>0.3029942001328555</v>
      </c>
      <c r="F1240">
        <f t="shared" si="2165"/>
        <v>0.39773674042744789</v>
      </c>
      <c r="G1240">
        <f t="shared" si="2159"/>
        <v>0.5</v>
      </c>
      <c r="H1240">
        <f t="shared" si="2166"/>
        <v>-0.30299420013285544</v>
      </c>
      <c r="I1240">
        <f t="shared" si="2167"/>
        <v>-0.39773674042744783</v>
      </c>
      <c r="J1240">
        <f t="shared" si="2160"/>
        <v>0.49999999999999989</v>
      </c>
      <c r="K1240">
        <f t="shared" si="2168"/>
        <v>0.3029942001328555</v>
      </c>
      <c r="L1240">
        <f t="shared" si="2169"/>
        <v>0.39773674042744789</v>
      </c>
      <c r="N1240">
        <v>52.7</v>
      </c>
      <c r="O1240">
        <f t="shared" si="2155"/>
        <v>2.9768459967223198</v>
      </c>
      <c r="P1240">
        <f t="shared" si="2156"/>
        <v>87.02315400327771</v>
      </c>
      <c r="R1240">
        <f t="shared" si="2170"/>
        <v>14.353577638500894</v>
      </c>
      <c r="T1240">
        <f t="shared" si="2161"/>
        <v>-2.9544547366955953</v>
      </c>
      <c r="V1240">
        <f t="shared" si="2171"/>
        <v>0</v>
      </c>
    </row>
    <row r="1241" spans="1:22">
      <c r="A1241">
        <f t="shared" si="2157"/>
        <v>0.5</v>
      </c>
      <c r="B1241">
        <f t="shared" si="2162"/>
        <v>0.30229955743118742</v>
      </c>
      <c r="C1241">
        <f t="shared" si="2163"/>
        <v>0.39826495901209802</v>
      </c>
      <c r="D1241">
        <f t="shared" si="2158"/>
        <v>-0.49999999999999989</v>
      </c>
      <c r="E1241">
        <f t="shared" si="2164"/>
        <v>0.30229955743118747</v>
      </c>
      <c r="F1241">
        <f t="shared" si="2165"/>
        <v>0.39826495901209807</v>
      </c>
      <c r="G1241">
        <f t="shared" si="2159"/>
        <v>0.5</v>
      </c>
      <c r="H1241">
        <f t="shared" si="2166"/>
        <v>-0.30229955743118742</v>
      </c>
      <c r="I1241">
        <f t="shared" si="2167"/>
        <v>-0.39826495901209802</v>
      </c>
      <c r="J1241">
        <f t="shared" si="2160"/>
        <v>0.49999999999999989</v>
      </c>
      <c r="K1241">
        <f t="shared" si="2168"/>
        <v>0.30229955743118747</v>
      </c>
      <c r="L1241">
        <f t="shared" si="2169"/>
        <v>0.39826495901209807</v>
      </c>
      <c r="N1241">
        <v>52.8</v>
      </c>
      <c r="O1241">
        <f t="shared" si="2155"/>
        <v>3.0498742731697686</v>
      </c>
      <c r="P1241">
        <f t="shared" si="2156"/>
        <v>86.950125726830194</v>
      </c>
      <c r="R1241">
        <f t="shared" si="2170"/>
        <v>14.360752384156982</v>
      </c>
      <c r="T1241">
        <f t="shared" si="2161"/>
        <v>-3.0274830131431116</v>
      </c>
      <c r="V1241">
        <f t="shared" si="2171"/>
        <v>0</v>
      </c>
    </row>
    <row r="1242" spans="1:22">
      <c r="A1242">
        <f t="shared" si="2157"/>
        <v>0.5</v>
      </c>
      <c r="B1242">
        <f t="shared" si="2162"/>
        <v>0.3016039938726412</v>
      </c>
      <c r="C1242">
        <f t="shared" si="2163"/>
        <v>0.39879196441261411</v>
      </c>
      <c r="D1242">
        <f t="shared" si="2158"/>
        <v>-0.49999999999999989</v>
      </c>
      <c r="E1242">
        <f t="shared" si="2164"/>
        <v>0.30160399387264125</v>
      </c>
      <c r="F1242">
        <f t="shared" si="2165"/>
        <v>0.39879196441261416</v>
      </c>
      <c r="G1242">
        <f t="shared" si="2159"/>
        <v>0.5</v>
      </c>
      <c r="H1242">
        <f t="shared" si="2166"/>
        <v>-0.3016039938726412</v>
      </c>
      <c r="I1242">
        <f t="shared" si="2167"/>
        <v>-0.39879196441261411</v>
      </c>
      <c r="J1242">
        <f t="shared" si="2160"/>
        <v>0.49999999999999989</v>
      </c>
      <c r="K1242">
        <f t="shared" si="2168"/>
        <v>0.30160399387264125</v>
      </c>
      <c r="L1242">
        <f t="shared" si="2169"/>
        <v>0.39879196441261416</v>
      </c>
      <c r="N1242">
        <v>52.9</v>
      </c>
      <c r="O1242">
        <f t="shared" si="2155"/>
        <v>3.1230238113732938</v>
      </c>
      <c r="P1242">
        <f t="shared" si="2156"/>
        <v>86.876976188626728</v>
      </c>
      <c r="R1242">
        <f t="shared" si="2170"/>
        <v>14.367724984530938</v>
      </c>
      <c r="T1242">
        <f t="shared" si="2161"/>
        <v>-3.1006325513465782</v>
      </c>
      <c r="V1242">
        <f t="shared" si="2171"/>
        <v>0</v>
      </c>
    </row>
    <row r="1243" spans="1:22">
      <c r="A1243">
        <f t="shared" si="2157"/>
        <v>0.5</v>
      </c>
      <c r="B1243">
        <f t="shared" si="2162"/>
        <v>0.30090751157602413</v>
      </c>
      <c r="C1243">
        <f t="shared" si="2163"/>
        <v>0.3993177550236463</v>
      </c>
      <c r="D1243">
        <f t="shared" si="2158"/>
        <v>-0.49999999999999989</v>
      </c>
      <c r="E1243">
        <f t="shared" si="2164"/>
        <v>0.30090751157602419</v>
      </c>
      <c r="F1243">
        <f t="shared" si="2165"/>
        <v>0.39931775502364636</v>
      </c>
      <c r="G1243">
        <f t="shared" si="2159"/>
        <v>0.5</v>
      </c>
      <c r="H1243">
        <f t="shared" si="2166"/>
        <v>-0.30090751157602413</v>
      </c>
      <c r="I1243">
        <f t="shared" si="2167"/>
        <v>-0.3993177550236463</v>
      </c>
      <c r="J1243">
        <f t="shared" si="2160"/>
        <v>0.49999999999999989</v>
      </c>
      <c r="K1243">
        <f t="shared" si="2168"/>
        <v>0.30090751157602419</v>
      </c>
      <c r="L1243">
        <f t="shared" si="2169"/>
        <v>0.39931775502364636</v>
      </c>
      <c r="N1243">
        <v>53</v>
      </c>
      <c r="O1243">
        <f t="shared" si="2155"/>
        <v>3.196294267885361</v>
      </c>
      <c r="P1243">
        <f t="shared" si="2156"/>
        <v>86.803705732114665</v>
      </c>
      <c r="R1243">
        <f t="shared" si="2170"/>
        <v>14.374494322365024</v>
      </c>
      <c r="T1243">
        <f t="shared" si="2161"/>
        <v>-3.173903007858641</v>
      </c>
      <c r="V1243">
        <f t="shared" si="2171"/>
        <v>0</v>
      </c>
    </row>
    <row r="1244" spans="1:22">
      <c r="A1244">
        <f t="shared" si="2157"/>
        <v>0.5</v>
      </c>
      <c r="B1244">
        <f t="shared" si="2162"/>
        <v>0.30021011266294195</v>
      </c>
      <c r="C1244">
        <f t="shared" si="2163"/>
        <v>0.39984232924354524</v>
      </c>
      <c r="D1244">
        <f t="shared" si="2158"/>
        <v>-0.49999999999999989</v>
      </c>
      <c r="E1244">
        <f t="shared" si="2164"/>
        <v>0.30021011266294201</v>
      </c>
      <c r="F1244">
        <f t="shared" si="2165"/>
        <v>0.39984232924354529</v>
      </c>
      <c r="G1244">
        <f t="shared" si="2159"/>
        <v>0.5</v>
      </c>
      <c r="H1244">
        <f t="shared" si="2166"/>
        <v>-0.30021011266294195</v>
      </c>
      <c r="I1244">
        <f t="shared" si="2167"/>
        <v>-0.39984232924354524</v>
      </c>
      <c r="J1244">
        <f t="shared" si="2160"/>
        <v>0.49999999999999989</v>
      </c>
      <c r="K1244">
        <f t="shared" si="2168"/>
        <v>0.30021011266294201</v>
      </c>
      <c r="L1244">
        <f t="shared" si="2169"/>
        <v>0.39984232924354529</v>
      </c>
      <c r="N1244">
        <v>53.1</v>
      </c>
      <c r="O1244">
        <f t="shared" si="2155"/>
        <v>3.269685289899221</v>
      </c>
      <c r="P1244">
        <f t="shared" si="2156"/>
        <v>86.730314710100814</v>
      </c>
      <c r="R1244">
        <f t="shared" si="2170"/>
        <v>14.381059294296108</v>
      </c>
      <c r="T1244">
        <f t="shared" si="2161"/>
        <v>-3.2472940298724922</v>
      </c>
      <c r="V1244">
        <f t="shared" si="2171"/>
        <v>0</v>
      </c>
    </row>
    <row r="1245" spans="1:22">
      <c r="A1245">
        <f t="shared" si="2157"/>
        <v>0.5</v>
      </c>
      <c r="B1245">
        <f t="shared" si="2162"/>
        <v>0.29951179925779287</v>
      </c>
      <c r="C1245">
        <f t="shared" si="2163"/>
        <v>0.40036568547436663</v>
      </c>
      <c r="D1245">
        <f t="shared" si="2158"/>
        <v>-0.49999999999999989</v>
      </c>
      <c r="E1245">
        <f t="shared" si="2164"/>
        <v>0.29951179925779292</v>
      </c>
      <c r="F1245">
        <f t="shared" si="2165"/>
        <v>0.40036568547436668</v>
      </c>
      <c r="G1245">
        <f t="shared" si="2159"/>
        <v>0.5</v>
      </c>
      <c r="H1245">
        <f t="shared" si="2166"/>
        <v>-0.29951179925779287</v>
      </c>
      <c r="I1245">
        <f t="shared" si="2167"/>
        <v>-0.40036568547436663</v>
      </c>
      <c r="J1245">
        <f t="shared" si="2160"/>
        <v>0.49999999999999989</v>
      </c>
      <c r="K1245">
        <f t="shared" si="2168"/>
        <v>0.29951179925779292</v>
      </c>
      <c r="L1245">
        <f t="shared" si="2169"/>
        <v>0.40036568547436668</v>
      </c>
      <c r="N1245">
        <v>53.2</v>
      </c>
      <c r="O1245">
        <f t="shared" si="2155"/>
        <v>3.3431965151965839</v>
      </c>
      <c r="P1245">
        <f t="shared" si="2156"/>
        <v>86.656803484803405</v>
      </c>
      <c r="R1245">
        <f t="shared" si="2170"/>
        <v>14.387418811050651</v>
      </c>
      <c r="T1245">
        <f t="shared" si="2161"/>
        <v>-3.3208052551699012</v>
      </c>
      <c r="V1245">
        <f t="shared" si="2171"/>
        <v>0</v>
      </c>
    </row>
    <row r="1246" spans="1:22">
      <c r="A1246">
        <f t="shared" si="2157"/>
        <v>0.5</v>
      </c>
      <c r="B1246">
        <f t="shared" si="2162"/>
        <v>0.29881257348776052</v>
      </c>
      <c r="C1246">
        <f t="shared" si="2163"/>
        <v>0.40088782212187685</v>
      </c>
      <c r="D1246">
        <f t="shared" si="2158"/>
        <v>-0.49999999999999989</v>
      </c>
      <c r="E1246">
        <f t="shared" si="2164"/>
        <v>0.29881257348776058</v>
      </c>
      <c r="F1246">
        <f t="shared" si="2165"/>
        <v>0.40088782212187696</v>
      </c>
      <c r="G1246">
        <f t="shared" si="2159"/>
        <v>0.5</v>
      </c>
      <c r="H1246">
        <f t="shared" si="2166"/>
        <v>-0.29881257348776052</v>
      </c>
      <c r="I1246">
        <f t="shared" si="2167"/>
        <v>-0.40088782212187685</v>
      </c>
      <c r="J1246">
        <f t="shared" si="2160"/>
        <v>0.49999999999999989</v>
      </c>
      <c r="K1246">
        <f t="shared" si="2168"/>
        <v>0.29881257348776058</v>
      </c>
      <c r="L1246">
        <f t="shared" si="2169"/>
        <v>0.40088782212187696</v>
      </c>
      <c r="N1246">
        <v>53.3</v>
      </c>
      <c r="O1246">
        <f t="shared" si="2155"/>
        <v>3.4168275720957868</v>
      </c>
      <c r="P1246">
        <f t="shared" si="2156"/>
        <v>86.583172427904174</v>
      </c>
      <c r="R1246">
        <f t="shared" si="2170"/>
        <v>14.393571797638856</v>
      </c>
      <c r="T1246">
        <f t="shared" si="2161"/>
        <v>-3.3944363120691321</v>
      </c>
      <c r="V1246">
        <f t="shared" si="2171"/>
        <v>0</v>
      </c>
    </row>
    <row r="1247" spans="1:22">
      <c r="A1247">
        <f t="shared" si="2157"/>
        <v>0.5</v>
      </c>
      <c r="B1247">
        <f t="shared" si="2162"/>
        <v>0.29811243748280786</v>
      </c>
      <c r="C1247">
        <f t="shared" si="2163"/>
        <v>0.40140873759555717</v>
      </c>
      <c r="D1247">
        <f t="shared" si="2158"/>
        <v>-0.49999999999999989</v>
      </c>
      <c r="E1247">
        <f t="shared" si="2164"/>
        <v>0.29811243748280791</v>
      </c>
      <c r="F1247">
        <f t="shared" si="2165"/>
        <v>0.40140873759555723</v>
      </c>
      <c r="G1247">
        <f t="shared" si="2159"/>
        <v>0.5</v>
      </c>
      <c r="H1247">
        <f t="shared" si="2166"/>
        <v>-0.29811243748280786</v>
      </c>
      <c r="I1247">
        <f t="shared" si="2167"/>
        <v>-0.40140873759555717</v>
      </c>
      <c r="J1247">
        <f t="shared" si="2160"/>
        <v>0.49999999999999989</v>
      </c>
      <c r="K1247">
        <f t="shared" si="2168"/>
        <v>0.29811243748280791</v>
      </c>
      <c r="L1247">
        <f t="shared" si="2169"/>
        <v>0.40140873759555723</v>
      </c>
      <c r="N1247">
        <v>53.4</v>
      </c>
      <c r="O1247">
        <f t="shared" si="2155"/>
        <v>3.4905780794010921</v>
      </c>
      <c r="P1247">
        <f t="shared" si="2156"/>
        <v>86.509421920598911</v>
      </c>
      <c r="R1247">
        <f t="shared" si="2170"/>
        <v>14.399517193545947</v>
      </c>
      <c r="T1247">
        <f t="shared" si="2161"/>
        <v>-3.4681868193743952</v>
      </c>
      <c r="V1247">
        <f t="shared" si="2171"/>
        <v>0</v>
      </c>
    </row>
    <row r="1248" spans="1:22">
      <c r="A1248">
        <f t="shared" si="2157"/>
        <v>0.5</v>
      </c>
      <c r="B1248">
        <f t="shared" si="2162"/>
        <v>0.29741139337567063</v>
      </c>
      <c r="C1248">
        <f t="shared" si="2163"/>
        <v>0.40192843030860859</v>
      </c>
      <c r="D1248">
        <f t="shared" si="2158"/>
        <v>-0.49999999999999989</v>
      </c>
      <c r="E1248">
        <f t="shared" si="2164"/>
        <v>0.29741139337567069</v>
      </c>
      <c r="F1248">
        <f t="shared" si="2165"/>
        <v>0.40192843030860864</v>
      </c>
      <c r="G1248">
        <f t="shared" si="2159"/>
        <v>0.5</v>
      </c>
      <c r="H1248">
        <f t="shared" si="2166"/>
        <v>-0.29741139337567063</v>
      </c>
      <c r="I1248">
        <f t="shared" si="2167"/>
        <v>-0.40192843030860859</v>
      </c>
      <c r="J1248">
        <f t="shared" si="2160"/>
        <v>0.49999999999999989</v>
      </c>
      <c r="K1248">
        <f t="shared" si="2168"/>
        <v>0.29741139337567069</v>
      </c>
      <c r="L1248">
        <f t="shared" si="2169"/>
        <v>0.40192843030860864</v>
      </c>
      <c r="N1248">
        <v>53.5</v>
      </c>
      <c r="O1248">
        <f t="shared" si="2155"/>
        <v>3.564447646352344</v>
      </c>
      <c r="P1248">
        <f t="shared" si="2156"/>
        <v>86.43555235364768</v>
      </c>
      <c r="R1248">
        <f t="shared" si="2170"/>
        <v>14.405253952921584</v>
      </c>
      <c r="T1248">
        <f t="shared" si="2161"/>
        <v>-3.5420563863256262</v>
      </c>
      <c r="V1248">
        <f t="shared" si="2171"/>
        <v>0</v>
      </c>
    </row>
    <row r="1249" spans="1:22">
      <c r="A1249">
        <f t="shared" si="2157"/>
        <v>0.5</v>
      </c>
      <c r="B1249">
        <f t="shared" si="2162"/>
        <v>0.29670944330185067</v>
      </c>
      <c r="C1249">
        <f t="shared" si="2163"/>
        <v>0.40244689867795697</v>
      </c>
      <c r="D1249">
        <f t="shared" si="2158"/>
        <v>-0.49999999999999989</v>
      </c>
      <c r="E1249">
        <f t="shared" si="2164"/>
        <v>0.29670944330185073</v>
      </c>
      <c r="F1249">
        <f t="shared" si="2165"/>
        <v>0.40244689867795702</v>
      </c>
      <c r="G1249">
        <f t="shared" si="2159"/>
        <v>0.5</v>
      </c>
      <c r="H1249">
        <f t="shared" si="2166"/>
        <v>-0.29670944330185067</v>
      </c>
      <c r="I1249">
        <f t="shared" si="2167"/>
        <v>-0.40244689867795697</v>
      </c>
      <c r="J1249">
        <f t="shared" si="2160"/>
        <v>0.49999999999999989</v>
      </c>
      <c r="K1249">
        <f t="shared" si="2168"/>
        <v>0.29670944330185073</v>
      </c>
      <c r="L1249">
        <f t="shared" si="2169"/>
        <v>0.40244689867795702</v>
      </c>
      <c r="N1249">
        <v>53.6</v>
      </c>
      <c r="O1249">
        <f t="shared" si="2155"/>
        <v>3.6384358725758554</v>
      </c>
      <c r="P1249">
        <f t="shared" si="2156"/>
        <v>86.361564127424131</v>
      </c>
      <c r="R1249">
        <f t="shared" si="2170"/>
        <v>14.410781044767646</v>
      </c>
      <c r="T1249">
        <f t="shared" si="2161"/>
        <v>-3.6160446125491745</v>
      </c>
      <c r="V1249">
        <f t="shared" si="2171"/>
        <v>0</v>
      </c>
    </row>
    <row r="1250" spans="1:22">
      <c r="A1250">
        <f t="shared" si="2157"/>
        <v>0.5</v>
      </c>
      <c r="B1250">
        <f t="shared" si="2162"/>
        <v>0.29600658939960967</v>
      </c>
      <c r="C1250">
        <f t="shared" si="2163"/>
        <v>0.40296414112425782</v>
      </c>
      <c r="D1250">
        <f t="shared" si="2158"/>
        <v>-0.49999999999999989</v>
      </c>
      <c r="E1250">
        <f t="shared" si="2164"/>
        <v>0.29600658939960972</v>
      </c>
      <c r="F1250">
        <f t="shared" si="2165"/>
        <v>0.40296414112425788</v>
      </c>
      <c r="G1250">
        <f t="shared" si="2159"/>
        <v>0.5</v>
      </c>
      <c r="H1250">
        <f t="shared" si="2166"/>
        <v>-0.29600658939960967</v>
      </c>
      <c r="I1250">
        <f t="shared" si="2167"/>
        <v>-0.40296414112425782</v>
      </c>
      <c r="J1250">
        <f t="shared" si="2160"/>
        <v>0.49999999999999989</v>
      </c>
      <c r="K1250">
        <f t="shared" si="2168"/>
        <v>0.29600658939960972</v>
      </c>
      <c r="L1250">
        <f t="shared" si="2169"/>
        <v>0.40296414112425788</v>
      </c>
      <c r="N1250">
        <v>53.7</v>
      </c>
      <c r="O1250">
        <f t="shared" si="2155"/>
        <v>3.7125423480364947</v>
      </c>
      <c r="P1250">
        <f t="shared" si="2156"/>
        <v>86.287457651963535</v>
      </c>
      <c r="R1250">
        <f t="shared" si="2170"/>
        <v>14.416097453122674</v>
      </c>
      <c r="T1250">
        <f t="shared" si="2161"/>
        <v>-3.6901510880097703</v>
      </c>
      <c r="V1250">
        <f t="shared" si="2171"/>
        <v>0</v>
      </c>
    </row>
    <row r="1251" spans="1:22">
      <c r="A1251">
        <f t="shared" si="2157"/>
        <v>0.5</v>
      </c>
      <c r="B1251">
        <f t="shared" si="2162"/>
        <v>0.29530283380996264</v>
      </c>
      <c r="C1251">
        <f t="shared" si="2163"/>
        <v>0.40348015607190091</v>
      </c>
      <c r="D1251">
        <f t="shared" si="2158"/>
        <v>-0.49999999999999989</v>
      </c>
      <c r="E1251">
        <f t="shared" si="2164"/>
        <v>0.29530283380996269</v>
      </c>
      <c r="F1251">
        <f t="shared" si="2165"/>
        <v>0.40348015607190096</v>
      </c>
      <c r="G1251">
        <f t="shared" si="2159"/>
        <v>0.5</v>
      </c>
      <c r="H1251">
        <f t="shared" si="2166"/>
        <v>-0.29530283380996264</v>
      </c>
      <c r="I1251">
        <f t="shared" si="2167"/>
        <v>-0.40348015607190091</v>
      </c>
      <c r="J1251">
        <f t="shared" si="2160"/>
        <v>0.49999999999999989</v>
      </c>
      <c r="K1251">
        <f t="shared" si="2168"/>
        <v>0.29530283380996269</v>
      </c>
      <c r="L1251">
        <f t="shared" si="2169"/>
        <v>0.40348015607190096</v>
      </c>
      <c r="N1251">
        <v>53.8</v>
      </c>
      <c r="O1251">
        <f t="shared" si="2155"/>
        <v>3.7867666529899475</v>
      </c>
      <c r="P1251">
        <f t="shared" si="2156"/>
        <v>86.21323334701006</v>
      </c>
      <c r="R1251">
        <f t="shared" si="2170"/>
        <v>14.421202177244709</v>
      </c>
      <c r="T1251">
        <f t="shared" si="2161"/>
        <v>-3.7643753929632453</v>
      </c>
      <c r="V1251">
        <f t="shared" si="2171"/>
        <v>0</v>
      </c>
    </row>
    <row r="1252" spans="1:22">
      <c r="A1252">
        <f t="shared" si="2157"/>
        <v>0.5</v>
      </c>
      <c r="B1252">
        <f t="shared" si="2162"/>
        <v>0.29459817867667099</v>
      </c>
      <c r="C1252">
        <f t="shared" si="2163"/>
        <v>0.4039949419490152</v>
      </c>
      <c r="D1252">
        <f t="shared" si="2158"/>
        <v>-0.49999999999999989</v>
      </c>
      <c r="E1252">
        <f t="shared" si="2164"/>
        <v>0.29459817867667104</v>
      </c>
      <c r="F1252">
        <f t="shared" si="2165"/>
        <v>0.40399494194901531</v>
      </c>
      <c r="G1252">
        <f t="shared" si="2159"/>
        <v>0.5</v>
      </c>
      <c r="H1252">
        <f t="shared" si="2166"/>
        <v>-0.29459817867667099</v>
      </c>
      <c r="I1252">
        <f t="shared" si="2167"/>
        <v>-0.4039949419490152</v>
      </c>
      <c r="J1252">
        <f t="shared" si="2160"/>
        <v>0.49999999999999989</v>
      </c>
      <c r="K1252">
        <f t="shared" si="2168"/>
        <v>0.29459817867667104</v>
      </c>
      <c r="L1252">
        <f t="shared" si="2169"/>
        <v>0.40399494194901531</v>
      </c>
      <c r="N1252">
        <v>53.9</v>
      </c>
      <c r="O1252">
        <f t="shared" si="2155"/>
        <v>3.8611083579367103</v>
      </c>
      <c r="P1252">
        <f t="shared" si="2156"/>
        <v>86.138891642063314</v>
      </c>
      <c r="R1252">
        <f t="shared" si="2170"/>
        <v>14.426094231791765</v>
      </c>
      <c r="T1252">
        <f t="shared" si="2161"/>
        <v>-3.838717097909992</v>
      </c>
      <c r="V1252">
        <f t="shared" si="2171"/>
        <v>0</v>
      </c>
    </row>
    <row r="1253" spans="1:22">
      <c r="A1253">
        <f t="shared" si="2157"/>
        <v>0.5</v>
      </c>
      <c r="B1253">
        <f t="shared" si="2162"/>
        <v>0.29389262614623651</v>
      </c>
      <c r="C1253">
        <f t="shared" si="2163"/>
        <v>0.40450849718747367</v>
      </c>
      <c r="D1253">
        <f t="shared" si="2158"/>
        <v>-0.49999999999999989</v>
      </c>
      <c r="E1253">
        <f t="shared" si="2164"/>
        <v>0.29389262614623657</v>
      </c>
      <c r="F1253">
        <f t="shared" si="2165"/>
        <v>0.40450849718747373</v>
      </c>
      <c r="G1253">
        <f t="shared" si="2159"/>
        <v>0.5</v>
      </c>
      <c r="H1253">
        <f t="shared" si="2166"/>
        <v>-0.29389262614623651</v>
      </c>
      <c r="I1253">
        <f t="shared" si="2167"/>
        <v>-0.40450849718747367</v>
      </c>
      <c r="J1253">
        <f t="shared" si="2160"/>
        <v>0.49999999999999989</v>
      </c>
      <c r="K1253">
        <f t="shared" si="2168"/>
        <v>0.29389262614623657</v>
      </c>
      <c r="L1253">
        <f t="shared" si="2169"/>
        <v>0.40450849718747373</v>
      </c>
      <c r="N1253">
        <v>54</v>
      </c>
      <c r="O1253">
        <f t="shared" si="2155"/>
        <v>3.9355670235766054</v>
      </c>
      <c r="P1253">
        <f t="shared" si="2156"/>
        <v>86.064432976423419</v>
      </c>
      <c r="R1253">
        <f t="shared" si="2170"/>
        <v>14.430772646999429</v>
      </c>
      <c r="T1253">
        <f t="shared" si="2161"/>
        <v>-3.9131757635498872</v>
      </c>
      <c r="V1253">
        <f t="shared" si="2171"/>
        <v>0</v>
      </c>
    </row>
    <row r="1254" spans="1:22">
      <c r="A1254">
        <f t="shared" si="2157"/>
        <v>0.5</v>
      </c>
      <c r="B1254">
        <f t="shared" si="2162"/>
        <v>0.29318617836789462</v>
      </c>
      <c r="C1254">
        <f t="shared" si="2163"/>
        <v>0.40502082022289793</v>
      </c>
      <c r="D1254">
        <f t="shared" si="2158"/>
        <v>-0.49999999999999989</v>
      </c>
      <c r="E1254">
        <f t="shared" si="2164"/>
        <v>0.29318617836789468</v>
      </c>
      <c r="F1254">
        <f t="shared" si="2165"/>
        <v>0.40502082022289798</v>
      </c>
      <c r="G1254">
        <f t="shared" si="2159"/>
        <v>0.5</v>
      </c>
      <c r="H1254">
        <f t="shared" si="2166"/>
        <v>-0.29318617836789462</v>
      </c>
      <c r="I1254">
        <f t="shared" si="2167"/>
        <v>-0.40502082022289793</v>
      </c>
      <c r="J1254">
        <f t="shared" si="2160"/>
        <v>0.49999999999999989</v>
      </c>
      <c r="K1254">
        <f t="shared" si="2168"/>
        <v>0.29318617836789468</v>
      </c>
      <c r="L1254">
        <f t="shared" si="2169"/>
        <v>0.40502082022289798</v>
      </c>
      <c r="N1254">
        <v>54.1</v>
      </c>
      <c r="O1254">
        <f t="shared" si="2155"/>
        <v>4.0101422007644612</v>
      </c>
      <c r="P1254">
        <f t="shared" si="2156"/>
        <v>85.989857799235551</v>
      </c>
      <c r="R1254">
        <f t="shared" si="2170"/>
        <v>14.43523646885653</v>
      </c>
      <c r="T1254">
        <f t="shared" si="2161"/>
        <v>-3.9877509407377545</v>
      </c>
      <c r="V1254">
        <f t="shared" si="2171"/>
        <v>0</v>
      </c>
    </row>
    <row r="1255" spans="1:22">
      <c r="A1255">
        <f t="shared" si="2157"/>
        <v>0.5</v>
      </c>
      <c r="B1255">
        <f t="shared" si="2162"/>
        <v>0.29247883749360765</v>
      </c>
      <c r="C1255">
        <f t="shared" si="2163"/>
        <v>0.40553190949466328</v>
      </c>
      <c r="D1255">
        <f t="shared" si="2158"/>
        <v>-0.49999999999999989</v>
      </c>
      <c r="E1255">
        <f t="shared" si="2164"/>
        <v>0.2924788374936077</v>
      </c>
      <c r="F1255">
        <f t="shared" si="2165"/>
        <v>0.40553190949466333</v>
      </c>
      <c r="G1255">
        <f t="shared" si="2159"/>
        <v>0.5</v>
      </c>
      <c r="H1255">
        <f t="shared" si="2166"/>
        <v>-0.29247883749360765</v>
      </c>
      <c r="I1255">
        <f t="shared" si="2167"/>
        <v>-0.40553190949466328</v>
      </c>
      <c r="J1255">
        <f t="shared" si="2160"/>
        <v>0.49999999999999989</v>
      </c>
      <c r="K1255">
        <f t="shared" si="2168"/>
        <v>0.2924788374936077</v>
      </c>
      <c r="L1255">
        <f t="shared" si="2169"/>
        <v>0.40553190949466333</v>
      </c>
      <c r="N1255">
        <v>54.2</v>
      </c>
      <c r="O1255">
        <f t="shared" si="2155"/>
        <v>4.0848334304667171</v>
      </c>
      <c r="P1255">
        <f t="shared" si="2156"/>
        <v>85.915166569533312</v>
      </c>
      <c r="R1255">
        <f t="shared" si="2170"/>
        <v>14.439484759277903</v>
      </c>
      <c r="T1255">
        <f t="shared" si="2161"/>
        <v>-4.0624421704399936</v>
      </c>
      <c r="V1255">
        <f t="shared" si="2171"/>
        <v>0</v>
      </c>
    </row>
    <row r="1256" spans="1:22">
      <c r="A1256">
        <f t="shared" si="2157"/>
        <v>0.5</v>
      </c>
      <c r="B1256">
        <f t="shared" si="2162"/>
        <v>0.29177060567805874</v>
      </c>
      <c r="C1256">
        <f t="shared" si="2163"/>
        <v>0.40604176344590304</v>
      </c>
      <c r="D1256">
        <f t="shared" si="2158"/>
        <v>-0.49999999999999989</v>
      </c>
      <c r="E1256">
        <f t="shared" si="2164"/>
        <v>0.29177060567805879</v>
      </c>
      <c r="F1256">
        <f t="shared" si="2165"/>
        <v>0.40604176344590309</v>
      </c>
      <c r="G1256">
        <f t="shared" si="2159"/>
        <v>0.5</v>
      </c>
      <c r="H1256">
        <f t="shared" si="2166"/>
        <v>-0.29177060567805874</v>
      </c>
      <c r="I1256">
        <f t="shared" si="2167"/>
        <v>-0.40604176344590304</v>
      </c>
      <c r="J1256">
        <f t="shared" si="2160"/>
        <v>0.49999999999999989</v>
      </c>
      <c r="K1256">
        <f t="shared" si="2168"/>
        <v>0.29177060567805879</v>
      </c>
      <c r="L1256">
        <f t="shared" si="2169"/>
        <v>0.40604176344590309</v>
      </c>
      <c r="N1256">
        <v>54.3</v>
      </c>
      <c r="O1256">
        <f t="shared" si="2155"/>
        <v>4.159640243719287</v>
      </c>
      <c r="P1256">
        <f t="shared" si="2156"/>
        <v>85.840359756280691</v>
      </c>
      <c r="R1256">
        <f t="shared" si="2170"/>
        <v>14.44351659627462</v>
      </c>
      <c r="T1256">
        <f t="shared" si="2161"/>
        <v>-4.137248983692615</v>
      </c>
      <c r="V1256">
        <f t="shared" si="2171"/>
        <v>0</v>
      </c>
    </row>
    <row r="1257" spans="1:22">
      <c r="A1257">
        <f t="shared" si="2157"/>
        <v>0.5</v>
      </c>
      <c r="B1257">
        <f t="shared" si="2162"/>
        <v>0.29106148507864466</v>
      </c>
      <c r="C1257">
        <f t="shared" si="2163"/>
        <v>0.40655038052351378</v>
      </c>
      <c r="D1257">
        <f t="shared" si="2158"/>
        <v>-0.49999999999999989</v>
      </c>
      <c r="E1257">
        <f t="shared" si="2164"/>
        <v>0.29106148507864471</v>
      </c>
      <c r="F1257">
        <f t="shared" si="2165"/>
        <v>0.40655038052351383</v>
      </c>
      <c r="G1257">
        <f t="shared" si="2159"/>
        <v>0.5</v>
      </c>
      <c r="H1257">
        <f t="shared" si="2166"/>
        <v>-0.29106148507864466</v>
      </c>
      <c r="I1257">
        <f t="shared" si="2167"/>
        <v>-0.40655038052351378</v>
      </c>
      <c r="J1257">
        <f t="shared" si="2160"/>
        <v>0.49999999999999989</v>
      </c>
      <c r="K1257">
        <f t="shared" si="2168"/>
        <v>0.29106148507864471</v>
      </c>
      <c r="L1257">
        <f t="shared" si="2169"/>
        <v>0.40655038052351383</v>
      </c>
      <c r="N1257">
        <v>54.4</v>
      </c>
      <c r="O1257">
        <f t="shared" si="2155"/>
        <v>4.2345621615861742</v>
      </c>
      <c r="P1257">
        <f t="shared" si="2156"/>
        <v>85.765437838413831</v>
      </c>
      <c r="R1257">
        <f t="shared" si="2170"/>
        <v>14.44733107412209</v>
      </c>
      <c r="T1257">
        <f t="shared" si="2161"/>
        <v>-4.2121709015594746</v>
      </c>
      <c r="V1257">
        <f t="shared" si="2171"/>
        <v>0</v>
      </c>
    </row>
    <row r="1258" spans="1:22">
      <c r="A1258">
        <f t="shared" si="2157"/>
        <v>0.5</v>
      </c>
      <c r="B1258">
        <f t="shared" si="2162"/>
        <v>0.29035147785546983</v>
      </c>
      <c r="C1258">
        <f t="shared" si="2163"/>
        <v>0.40705775917815956</v>
      </c>
      <c r="D1258">
        <f t="shared" si="2158"/>
        <v>-0.49999999999999989</v>
      </c>
      <c r="E1258">
        <f t="shared" si="2164"/>
        <v>0.29035147785546989</v>
      </c>
      <c r="F1258">
        <f t="shared" si="2165"/>
        <v>0.40705775917815962</v>
      </c>
      <c r="G1258">
        <f t="shared" si="2159"/>
        <v>0.5</v>
      </c>
      <c r="H1258">
        <f t="shared" si="2166"/>
        <v>-0.29035147785546983</v>
      </c>
      <c r="I1258">
        <f t="shared" si="2167"/>
        <v>-0.40705775917815956</v>
      </c>
      <c r="J1258">
        <f t="shared" si="2160"/>
        <v>0.49999999999999989</v>
      </c>
      <c r="K1258">
        <f t="shared" si="2168"/>
        <v>0.29035147785546989</v>
      </c>
      <c r="L1258">
        <f t="shared" si="2169"/>
        <v>0.40705775917815962</v>
      </c>
      <c r="N1258">
        <v>54.5</v>
      </c>
      <c r="O1258">
        <f t="shared" si="2155"/>
        <v>4.3095986951196847</v>
      </c>
      <c r="P1258">
        <f t="shared" si="2156"/>
        <v>85.690401304880297</v>
      </c>
      <c r="R1258">
        <f t="shared" si="2170"/>
        <v>14.450927303524281</v>
      </c>
      <c r="T1258">
        <f t="shared" si="2161"/>
        <v>-4.2872074350930092</v>
      </c>
      <c r="V1258">
        <f t="shared" si="2171"/>
        <v>0</v>
      </c>
    </row>
    <row r="1259" spans="1:22">
      <c r="A1259">
        <f t="shared" si="2157"/>
        <v>0.5</v>
      </c>
      <c r="B1259">
        <f t="shared" si="2162"/>
        <v>0.28964058617133936</v>
      </c>
      <c r="C1259">
        <f t="shared" si="2163"/>
        <v>0.40756389786427705</v>
      </c>
      <c r="D1259">
        <f t="shared" si="2158"/>
        <v>-0.49999999999999989</v>
      </c>
      <c r="E1259">
        <f t="shared" si="2164"/>
        <v>0.28964058617133942</v>
      </c>
      <c r="F1259">
        <f t="shared" si="2165"/>
        <v>0.4075638978642771</v>
      </c>
      <c r="G1259">
        <f t="shared" si="2159"/>
        <v>0.5</v>
      </c>
      <c r="H1259">
        <f t="shared" si="2166"/>
        <v>-0.28964058617133936</v>
      </c>
      <c r="I1259">
        <f t="shared" si="2167"/>
        <v>-0.40756389786427705</v>
      </c>
      <c r="J1259">
        <f t="shared" si="2160"/>
        <v>0.49999999999999989</v>
      </c>
      <c r="K1259">
        <f t="shared" si="2168"/>
        <v>0.28964058617133942</v>
      </c>
      <c r="L1259">
        <f t="shared" si="2169"/>
        <v>0.4075638978642771</v>
      </c>
      <c r="N1259">
        <v>54.6</v>
      </c>
      <c r="O1259">
        <f t="shared" si="2155"/>
        <v>4.3847493453210857</v>
      </c>
      <c r="P1259">
        <f t="shared" si="2156"/>
        <v>85.615250654678917</v>
      </c>
      <c r="R1259">
        <f t="shared" si="2170"/>
        <v>14.454304411776931</v>
      </c>
      <c r="T1259">
        <f t="shared" si="2161"/>
        <v>-4.3623580852943888</v>
      </c>
      <c r="V1259">
        <f t="shared" si="2171"/>
        <v>0</v>
      </c>
    </row>
    <row r="1260" spans="1:22">
      <c r="A1260">
        <f t="shared" si="2157"/>
        <v>0.5</v>
      </c>
      <c r="B1260">
        <f t="shared" si="2162"/>
        <v>0.28892881219175265</v>
      </c>
      <c r="C1260">
        <f t="shared" si="2163"/>
        <v>0.40806879504008003</v>
      </c>
      <c r="D1260">
        <f t="shared" si="2158"/>
        <v>-0.49999999999999989</v>
      </c>
      <c r="E1260">
        <f t="shared" si="2164"/>
        <v>0.2889288121917527</v>
      </c>
      <c r="F1260">
        <f t="shared" si="2165"/>
        <v>0.40806879504008009</v>
      </c>
      <c r="G1260">
        <f t="shared" si="2159"/>
        <v>0.5</v>
      </c>
      <c r="H1260">
        <f t="shared" si="2166"/>
        <v>-0.28892881219175265</v>
      </c>
      <c r="I1260">
        <f t="shared" si="2167"/>
        <v>-0.40806879504008003</v>
      </c>
      <c r="J1260">
        <f t="shared" si="2160"/>
        <v>0.49999999999999989</v>
      </c>
      <c r="K1260">
        <f t="shared" si="2168"/>
        <v>0.2889288121917527</v>
      </c>
      <c r="L1260">
        <f t="shared" si="2169"/>
        <v>0.40806879504008009</v>
      </c>
      <c r="N1260">
        <v>54.7</v>
      </c>
      <c r="O1260">
        <f t="shared" si="2155"/>
        <v>4.4600136031030537</v>
      </c>
      <c r="P1260">
        <f t="shared" si="2156"/>
        <v>85.53998639689695</v>
      </c>
      <c r="R1260">
        <f t="shared" si="2170"/>
        <v>14.457461542926325</v>
      </c>
      <c r="T1260">
        <f t="shared" si="2161"/>
        <v>-4.4376223430763559</v>
      </c>
      <c r="V1260">
        <f t="shared" si="2171"/>
        <v>0</v>
      </c>
    </row>
    <row r="1261" spans="1:22">
      <c r="A1261">
        <f t="shared" si="2157"/>
        <v>0.5</v>
      </c>
      <c r="B1261">
        <f t="shared" si="2162"/>
        <v>0.28821615808489659</v>
      </c>
      <c r="C1261">
        <f t="shared" si="2163"/>
        <v>0.40857244916756419</v>
      </c>
      <c r="D1261">
        <f t="shared" si="2158"/>
        <v>-0.49999999999999989</v>
      </c>
      <c r="E1261">
        <f t="shared" si="2164"/>
        <v>0.28821615808489665</v>
      </c>
      <c r="F1261">
        <f t="shared" si="2165"/>
        <v>0.40857244916756424</v>
      </c>
      <c r="G1261">
        <f t="shared" si="2159"/>
        <v>0.5</v>
      </c>
      <c r="H1261">
        <f t="shared" si="2166"/>
        <v>-0.28821615808489659</v>
      </c>
      <c r="I1261">
        <f t="shared" si="2167"/>
        <v>-0.40857244916756419</v>
      </c>
      <c r="J1261">
        <f t="shared" si="2160"/>
        <v>0.49999999999999989</v>
      </c>
      <c r="K1261">
        <f t="shared" si="2168"/>
        <v>0.28821615808489665</v>
      </c>
      <c r="L1261">
        <f t="shared" si="2169"/>
        <v>0.40857244916756424</v>
      </c>
      <c r="N1261">
        <v>54.8</v>
      </c>
      <c r="O1261">
        <f t="shared" si="2155"/>
        <v>4.5353909492529381</v>
      </c>
      <c r="P1261">
        <f t="shared" si="2156"/>
        <v>85.464609050747057</v>
      </c>
      <c r="R1261">
        <f t="shared" si="2170"/>
        <v>14.460397857926367</v>
      </c>
      <c r="T1261">
        <f t="shared" si="2161"/>
        <v>-4.5129996892262483</v>
      </c>
      <c r="V1261">
        <f t="shared" si="2171"/>
        <v>0</v>
      </c>
    </row>
    <row r="1262" spans="1:22">
      <c r="A1262">
        <f t="shared" si="2157"/>
        <v>0.5</v>
      </c>
      <c r="B1262">
        <f t="shared" si="2162"/>
        <v>0.28750262602163923</v>
      </c>
      <c r="C1262">
        <f t="shared" si="2163"/>
        <v>0.40907485871251165</v>
      </c>
      <c r="D1262">
        <f t="shared" si="2158"/>
        <v>-0.49999999999999989</v>
      </c>
      <c r="E1262">
        <f t="shared" si="2164"/>
        <v>0.28750262602163928</v>
      </c>
      <c r="F1262">
        <f t="shared" si="2165"/>
        <v>0.4090748587125117</v>
      </c>
      <c r="G1262">
        <f t="shared" si="2159"/>
        <v>0.5</v>
      </c>
      <c r="H1262">
        <f t="shared" si="2166"/>
        <v>-0.28750262602163923</v>
      </c>
      <c r="I1262">
        <f t="shared" si="2167"/>
        <v>-0.40907485871251165</v>
      </c>
      <c r="J1262">
        <f t="shared" si="2160"/>
        <v>0.49999999999999989</v>
      </c>
      <c r="K1262">
        <f t="shared" si="2168"/>
        <v>0.28750262602163928</v>
      </c>
      <c r="L1262">
        <f t="shared" si="2169"/>
        <v>0.4090748587125117</v>
      </c>
      <c r="N1262">
        <v>54.9</v>
      </c>
      <c r="O1262">
        <f t="shared" si="2155"/>
        <v>4.6108808543971174</v>
      </c>
      <c r="P1262">
        <f t="shared" si="2156"/>
        <v>85.389119145602905</v>
      </c>
      <c r="R1262">
        <f t="shared" si="2170"/>
        <v>14.463112534792501</v>
      </c>
      <c r="T1262">
        <f t="shared" si="2161"/>
        <v>-4.5884895943704009</v>
      </c>
      <c r="V1262">
        <f t="shared" si="2171"/>
        <v>0</v>
      </c>
    </row>
    <row r="1263" spans="1:22">
      <c r="A1263">
        <f t="shared" si="2157"/>
        <v>0.5</v>
      </c>
      <c r="B1263">
        <f t="shared" si="2162"/>
        <v>0.28678821817552302</v>
      </c>
      <c r="C1263">
        <f t="shared" si="2163"/>
        <v>0.40957602214449579</v>
      </c>
      <c r="D1263">
        <f t="shared" si="2158"/>
        <v>-0.49999999999999989</v>
      </c>
      <c r="E1263">
        <f t="shared" si="2164"/>
        <v>0.28678821817552308</v>
      </c>
      <c r="F1263">
        <f t="shared" si="2165"/>
        <v>0.40957602214449584</v>
      </c>
      <c r="G1263">
        <f t="shared" si="2159"/>
        <v>0.5</v>
      </c>
      <c r="H1263">
        <f t="shared" si="2166"/>
        <v>-0.28678821817552302</v>
      </c>
      <c r="I1263">
        <f t="shared" si="2167"/>
        <v>-0.40957602214449579</v>
      </c>
      <c r="J1263">
        <f t="shared" si="2160"/>
        <v>0.49999999999999989</v>
      </c>
      <c r="K1263">
        <f t="shared" si="2168"/>
        <v>0.28678821817552308</v>
      </c>
      <c r="L1263">
        <f t="shared" si="2169"/>
        <v>0.40957602214449584</v>
      </c>
      <c r="N1263">
        <v>55</v>
      </c>
      <c r="O1263">
        <f t="shared" si="2155"/>
        <v>4.6864827789670214</v>
      </c>
      <c r="P1263">
        <f t="shared" si="2156"/>
        <v>85.313517221032996</v>
      </c>
      <c r="R1263">
        <f t="shared" si="2170"/>
        <v>14.465604768752215</v>
      </c>
      <c r="T1263">
        <f t="shared" si="2161"/>
        <v>-4.6640915189403103</v>
      </c>
      <c r="V1263">
        <f t="shared" si="2171"/>
        <v>0</v>
      </c>
    </row>
    <row r="1264" spans="1:22">
      <c r="A1264">
        <f t="shared" si="2157"/>
        <v>0.5</v>
      </c>
      <c r="B1264">
        <f t="shared" si="2162"/>
        <v>0.28607293672275808</v>
      </c>
      <c r="C1264">
        <f t="shared" si="2163"/>
        <v>0.41007593793688601</v>
      </c>
      <c r="D1264">
        <f t="shared" si="2158"/>
        <v>-0.49999999999999989</v>
      </c>
      <c r="E1264">
        <f t="shared" si="2164"/>
        <v>0.28607293672275813</v>
      </c>
      <c r="F1264">
        <f t="shared" si="2165"/>
        <v>0.41007593793688607</v>
      </c>
      <c r="G1264">
        <f t="shared" si="2159"/>
        <v>0.5</v>
      </c>
      <c r="H1264">
        <f t="shared" si="2166"/>
        <v>-0.28607293672275808</v>
      </c>
      <c r="I1264">
        <f t="shared" si="2167"/>
        <v>-0.41007593793688601</v>
      </c>
      <c r="J1264">
        <f t="shared" si="2160"/>
        <v>0.49999999999999989</v>
      </c>
      <c r="K1264">
        <f t="shared" si="2168"/>
        <v>0.28607293672275813</v>
      </c>
      <c r="L1264">
        <f t="shared" si="2169"/>
        <v>0.41007593793688607</v>
      </c>
      <c r="N1264">
        <v>55.1</v>
      </c>
      <c r="O1264">
        <f t="shared" si="2155"/>
        <v>4.7621961731658624</v>
      </c>
      <c r="P1264">
        <f t="shared" si="2156"/>
        <v>85.237803826834124</v>
      </c>
      <c r="R1264">
        <f t="shared" si="2170"/>
        <v>14.467873772393403</v>
      </c>
      <c r="T1264">
        <f t="shared" si="2161"/>
        <v>-4.7398049131391815</v>
      </c>
      <c r="V1264">
        <f t="shared" si="2171"/>
        <v>0</v>
      </c>
    </row>
    <row r="1265" spans="1:22">
      <c r="A1265">
        <f t="shared" si="2157"/>
        <v>0.5</v>
      </c>
      <c r="B1265">
        <f t="shared" si="2162"/>
        <v>0.2853567838422158</v>
      </c>
      <c r="C1265">
        <f t="shared" si="2163"/>
        <v>0.41057460456685196</v>
      </c>
      <c r="D1265">
        <f t="shared" si="2158"/>
        <v>-0.49999999999999989</v>
      </c>
      <c r="E1265">
        <f t="shared" si="2164"/>
        <v>0.28535678384221586</v>
      </c>
      <c r="F1265">
        <f t="shared" si="2165"/>
        <v>0.41057460456685202</v>
      </c>
      <c r="G1265">
        <f t="shared" si="2159"/>
        <v>0.5</v>
      </c>
      <c r="H1265">
        <f t="shared" si="2166"/>
        <v>-0.2853567838422158</v>
      </c>
      <c r="I1265">
        <f t="shared" si="2167"/>
        <v>-0.41057460456685196</v>
      </c>
      <c r="J1265">
        <f t="shared" si="2160"/>
        <v>0.49999999999999989</v>
      </c>
      <c r="K1265">
        <f t="shared" si="2168"/>
        <v>0.28535678384221586</v>
      </c>
      <c r="L1265">
        <f t="shared" si="2169"/>
        <v>0.41057460456685202</v>
      </c>
      <c r="N1265">
        <v>55.2</v>
      </c>
      <c r="O1265">
        <f t="shared" si="2155"/>
        <v>4.8380204769369533</v>
      </c>
      <c r="P1265">
        <f t="shared" si="2156"/>
        <v>85.161979523063067</v>
      </c>
      <c r="R1265">
        <f t="shared" si="2170"/>
        <v>14.469918775809404</v>
      </c>
      <c r="T1265">
        <f t="shared" si="2161"/>
        <v>-4.8156292169102386</v>
      </c>
      <c r="V1265">
        <f t="shared" si="2171"/>
        <v>0</v>
      </c>
    </row>
    <row r="1266" spans="1:22">
      <c r="A1266">
        <f t="shared" si="2157"/>
        <v>0.5</v>
      </c>
      <c r="B1266">
        <f t="shared" si="2162"/>
        <v>0.2846397617154221</v>
      </c>
      <c r="C1266">
        <f t="shared" si="2163"/>
        <v>0.41107202051536862</v>
      </c>
      <c r="D1266">
        <f t="shared" si="2158"/>
        <v>-0.49999999999999989</v>
      </c>
      <c r="E1266">
        <f t="shared" si="2164"/>
        <v>0.28463976171542216</v>
      </c>
      <c r="F1266">
        <f t="shared" si="2165"/>
        <v>0.41107202051536867</v>
      </c>
      <c r="G1266">
        <f t="shared" si="2159"/>
        <v>0.5</v>
      </c>
      <c r="H1266">
        <f t="shared" si="2166"/>
        <v>-0.2846397617154221</v>
      </c>
      <c r="I1266">
        <f t="shared" si="2167"/>
        <v>-0.41107202051536862</v>
      </c>
      <c r="J1266">
        <f t="shared" si="2160"/>
        <v>0.49999999999999989</v>
      </c>
      <c r="K1266">
        <f t="shared" si="2168"/>
        <v>0.28463976171542216</v>
      </c>
      <c r="L1266">
        <f t="shared" si="2169"/>
        <v>0.41107202051536867</v>
      </c>
      <c r="N1266">
        <v>55.3</v>
      </c>
      <c r="O1266">
        <f t="shared" si="2155"/>
        <v>4.9139551199332043</v>
      </c>
      <c r="P1266">
        <f t="shared" si="2156"/>
        <v>85.086044880066794</v>
      </c>
      <c r="R1266">
        <f t="shared" si="2170"/>
        <v>14.471739026740437</v>
      </c>
      <c r="T1266">
        <f t="shared" si="2161"/>
        <v>-4.8915638599065119</v>
      </c>
      <c r="V1266">
        <f t="shared" si="2171"/>
        <v>0</v>
      </c>
    </row>
    <row r="1267" spans="1:22">
      <c r="A1267">
        <f t="shared" si="2157"/>
        <v>0.5</v>
      </c>
      <c r="B1267">
        <f t="shared" si="2162"/>
        <v>0.2839218725265506</v>
      </c>
      <c r="C1267">
        <f t="shared" si="2163"/>
        <v>0.41156818426722086</v>
      </c>
      <c r="D1267">
        <f t="shared" si="2158"/>
        <v>-0.49999999999999989</v>
      </c>
      <c r="E1267">
        <f t="shared" si="2164"/>
        <v>0.28392187252655066</v>
      </c>
      <c r="F1267">
        <f t="shared" si="2165"/>
        <v>0.41156818426722092</v>
      </c>
      <c r="G1267">
        <f t="shared" si="2159"/>
        <v>0.5</v>
      </c>
      <c r="H1267">
        <f t="shared" si="2166"/>
        <v>-0.2839218725265506</v>
      </c>
      <c r="I1267">
        <f t="shared" si="2167"/>
        <v>-0.41156818426722086</v>
      </c>
      <c r="J1267">
        <f t="shared" si="2160"/>
        <v>0.49999999999999989</v>
      </c>
      <c r="K1267">
        <f t="shared" si="2168"/>
        <v>0.28392187252655066</v>
      </c>
      <c r="L1267">
        <f t="shared" si="2169"/>
        <v>0.41156818426722092</v>
      </c>
      <c r="N1267">
        <v>55.4</v>
      </c>
      <c r="O1267">
        <f t="shared" si="2155"/>
        <v>4.9899995214880049</v>
      </c>
      <c r="P1267">
        <f t="shared" si="2156"/>
        <v>85.010000478511969</v>
      </c>
      <c r="R1267">
        <f t="shared" si="2170"/>
        <v>14.473333790712957</v>
      </c>
      <c r="T1267">
        <f t="shared" si="2161"/>
        <v>-4.9676082614613364</v>
      </c>
      <c r="V1267">
        <f t="shared" si="2171"/>
        <v>0</v>
      </c>
    </row>
    <row r="1268" spans="1:22">
      <c r="A1268">
        <f t="shared" si="2157"/>
        <v>0.5</v>
      </c>
      <c r="B1268">
        <f t="shared" si="2162"/>
        <v>0.28320311846241636</v>
      </c>
      <c r="C1268">
        <f t="shared" si="2163"/>
        <v>0.41206309431100779</v>
      </c>
      <c r="D1268">
        <f t="shared" si="2158"/>
        <v>-0.49999999999999989</v>
      </c>
      <c r="E1268">
        <f t="shared" si="2164"/>
        <v>0.28320311846241641</v>
      </c>
      <c r="F1268">
        <f t="shared" si="2165"/>
        <v>0.41206309431100785</v>
      </c>
      <c r="G1268">
        <f t="shared" si="2159"/>
        <v>0.5</v>
      </c>
      <c r="H1268">
        <f t="shared" si="2166"/>
        <v>-0.28320311846241636</v>
      </c>
      <c r="I1268">
        <f t="shared" si="2167"/>
        <v>-0.41206309431100779</v>
      </c>
      <c r="J1268">
        <f t="shared" si="2160"/>
        <v>0.49999999999999989</v>
      </c>
      <c r="K1268">
        <f t="shared" si="2168"/>
        <v>0.28320311846241641</v>
      </c>
      <c r="L1268">
        <f t="shared" si="2169"/>
        <v>0.41206309431100785</v>
      </c>
      <c r="N1268">
        <v>55.5</v>
      </c>
      <c r="O1268">
        <f t="shared" si="2155"/>
        <v>5.0661530905872301</v>
      </c>
      <c r="P1268">
        <f t="shared" si="2156"/>
        <v>84.933846909412793</v>
      </c>
      <c r="R1268">
        <f t="shared" si="2170"/>
        <v>14.474702351175196</v>
      </c>
      <c r="T1268">
        <f t="shared" si="2161"/>
        <v>-5.0437618305605127</v>
      </c>
      <c r="V1268">
        <f t="shared" si="2171"/>
        <v>0</v>
      </c>
    </row>
    <row r="1269" spans="1:22">
      <c r="A1269">
        <f t="shared" si="2157"/>
        <v>0.5</v>
      </c>
      <c r="B1269">
        <f t="shared" si="2162"/>
        <v>0.28248350171246894</v>
      </c>
      <c r="C1269">
        <f t="shared" si="2163"/>
        <v>0.41255674913914753</v>
      </c>
      <c r="D1269">
        <f t="shared" si="2158"/>
        <v>-0.49999999999999989</v>
      </c>
      <c r="E1269">
        <f t="shared" si="2164"/>
        <v>0.282483501712469</v>
      </c>
      <c r="F1269">
        <f t="shared" si="2165"/>
        <v>0.41255674913914764</v>
      </c>
      <c r="G1269">
        <f t="shared" si="2159"/>
        <v>0.5</v>
      </c>
      <c r="H1269">
        <f t="shared" si="2166"/>
        <v>-0.28248350171246894</v>
      </c>
      <c r="I1269">
        <f t="shared" si="2167"/>
        <v>-0.41255674913914753</v>
      </c>
      <c r="J1269">
        <f t="shared" si="2160"/>
        <v>0.49999999999999989</v>
      </c>
      <c r="K1269">
        <f t="shared" si="2168"/>
        <v>0.282483501712469</v>
      </c>
      <c r="L1269">
        <f t="shared" si="2169"/>
        <v>0.41255674913914764</v>
      </c>
      <c r="N1269">
        <v>55.6</v>
      </c>
      <c r="O1269">
        <f t="shared" si="2155"/>
        <v>5.1424152258427398</v>
      </c>
      <c r="P1269">
        <f t="shared" si="2156"/>
        <v>84.857584774157274</v>
      </c>
      <c r="R1269">
        <f t="shared" si="2170"/>
        <v>14.475844009629625</v>
      </c>
      <c r="T1269">
        <f t="shared" si="2161"/>
        <v>-5.1200239658160314</v>
      </c>
      <c r="V1269">
        <f t="shared" si="2171"/>
        <v>0</v>
      </c>
    </row>
    <row r="1270" spans="1:22">
      <c r="A1270">
        <f t="shared" si="2157"/>
        <v>0.5</v>
      </c>
      <c r="B1270">
        <f t="shared" si="2162"/>
        <v>0.28176302446878565</v>
      </c>
      <c r="C1270">
        <f t="shared" si="2163"/>
        <v>0.41304914724788189</v>
      </c>
      <c r="D1270">
        <f t="shared" si="2158"/>
        <v>-0.49999999999999989</v>
      </c>
      <c r="E1270">
        <f t="shared" si="2164"/>
        <v>0.28176302446878571</v>
      </c>
      <c r="F1270">
        <f t="shared" si="2165"/>
        <v>0.41304914724788194</v>
      </c>
      <c r="G1270">
        <f t="shared" si="2159"/>
        <v>0.5</v>
      </c>
      <c r="H1270">
        <f t="shared" si="2166"/>
        <v>-0.28176302446878565</v>
      </c>
      <c r="I1270">
        <f t="shared" si="2167"/>
        <v>-0.41304914724788189</v>
      </c>
      <c r="J1270">
        <f t="shared" si="2160"/>
        <v>0.49999999999999989</v>
      </c>
      <c r="K1270">
        <f t="shared" si="2168"/>
        <v>0.28176302446878571</v>
      </c>
      <c r="L1270">
        <f t="shared" si="2169"/>
        <v>0.41304914724788194</v>
      </c>
      <c r="N1270">
        <v>55.7</v>
      </c>
      <c r="O1270">
        <f t="shared" si="2155"/>
        <v>5.218785315467354</v>
      </c>
      <c r="P1270">
        <f t="shared" si="2156"/>
        <v>84.781214684532671</v>
      </c>
      <c r="R1270">
        <f t="shared" si="2170"/>
        <v>14.476758085762526</v>
      </c>
      <c r="T1270">
        <f t="shared" si="2161"/>
        <v>-5.1963940554406349</v>
      </c>
      <c r="V1270">
        <f t="shared" si="2171"/>
        <v>0</v>
      </c>
    </row>
    <row r="1271" spans="1:22">
      <c r="A1271">
        <f t="shared" si="2157"/>
        <v>0.5</v>
      </c>
      <c r="B1271">
        <f t="shared" si="2162"/>
        <v>0.28104168892606529</v>
      </c>
      <c r="C1271">
        <f t="shared" si="2163"/>
        <v>0.41354028713728075</v>
      </c>
      <c r="D1271">
        <f t="shared" si="2158"/>
        <v>-0.49999999999999989</v>
      </c>
      <c r="E1271">
        <f t="shared" si="2164"/>
        <v>0.28104168892606535</v>
      </c>
      <c r="F1271">
        <f t="shared" si="2165"/>
        <v>0.4135402871372808</v>
      </c>
      <c r="G1271">
        <f t="shared" si="2159"/>
        <v>0.5</v>
      </c>
      <c r="H1271">
        <f t="shared" si="2166"/>
        <v>-0.28104168892606529</v>
      </c>
      <c r="I1271">
        <f t="shared" si="2167"/>
        <v>-0.41354028713728075</v>
      </c>
      <c r="J1271">
        <f t="shared" si="2160"/>
        <v>0.49999999999999989</v>
      </c>
      <c r="K1271">
        <f t="shared" si="2168"/>
        <v>0.28104168892606535</v>
      </c>
      <c r="L1271">
        <f t="shared" si="2169"/>
        <v>0.4135402871372808</v>
      </c>
      <c r="N1271">
        <v>55.8</v>
      </c>
      <c r="O1271">
        <f t="shared" si="2155"/>
        <v>5.2952627372508578</v>
      </c>
      <c r="P1271">
        <f t="shared" si="2156"/>
        <v>84.704737262749134</v>
      </c>
      <c r="R1271">
        <f t="shared" si="2170"/>
        <v>14.477443917569985</v>
      </c>
      <c r="T1271">
        <f t="shared" si="2161"/>
        <v>-5.2728714772241716</v>
      </c>
      <c r="V1271">
        <f t="shared" si="2171"/>
        <v>0</v>
      </c>
    </row>
    <row r="1272" spans="1:22">
      <c r="A1272">
        <f t="shared" si="2157"/>
        <v>0.5</v>
      </c>
      <c r="B1272">
        <f t="shared" si="2162"/>
        <v>0.28031949728162081</v>
      </c>
      <c r="C1272">
        <f t="shared" si="2163"/>
        <v>0.41403016731124709</v>
      </c>
      <c r="D1272">
        <f t="shared" si="2158"/>
        <v>-0.49999999999999989</v>
      </c>
      <c r="E1272">
        <f t="shared" si="2164"/>
        <v>0.28031949728162087</v>
      </c>
      <c r="F1272">
        <f t="shared" si="2165"/>
        <v>0.41403016731124714</v>
      </c>
      <c r="G1272">
        <f t="shared" si="2159"/>
        <v>0.5</v>
      </c>
      <c r="H1272">
        <f t="shared" si="2166"/>
        <v>-0.28031949728162081</v>
      </c>
      <c r="I1272">
        <f t="shared" si="2167"/>
        <v>-0.41403016731124709</v>
      </c>
      <c r="J1272">
        <f t="shared" si="2160"/>
        <v>0.49999999999999989</v>
      </c>
      <c r="K1272">
        <f t="shared" si="2168"/>
        <v>0.28031949728162087</v>
      </c>
      <c r="L1272">
        <f t="shared" si="2169"/>
        <v>0.41403016731124714</v>
      </c>
      <c r="N1272">
        <v>55.9</v>
      </c>
      <c r="O1272">
        <f t="shared" si="2155"/>
        <v>5.3718468585379258</v>
      </c>
      <c r="P1272">
        <f t="shared" si="2156"/>
        <v>84.628153141462064</v>
      </c>
      <c r="R1272">
        <f t="shared" si="2170"/>
        <v>14.477900861480762</v>
      </c>
      <c r="T1272">
        <f t="shared" si="2161"/>
        <v>-5.3494555985112413</v>
      </c>
      <c r="V1272">
        <f t="shared" si="2171"/>
        <v>0</v>
      </c>
    </row>
    <row r="1273" spans="1:22">
      <c r="A1273">
        <f t="shared" si="2157"/>
        <v>0.5</v>
      </c>
      <c r="B1273">
        <f t="shared" si="2162"/>
        <v>0.27959645173537334</v>
      </c>
      <c r="C1273">
        <f t="shared" si="2163"/>
        <v>0.41451878627752081</v>
      </c>
      <c r="D1273">
        <f t="shared" si="2158"/>
        <v>-0.49999999999999989</v>
      </c>
      <c r="E1273">
        <f t="shared" si="2164"/>
        <v>0.2795964517353734</v>
      </c>
      <c r="F1273">
        <f t="shared" si="2165"/>
        <v>0.41451878627752087</v>
      </c>
      <c r="G1273">
        <f t="shared" si="2159"/>
        <v>0.5</v>
      </c>
      <c r="H1273">
        <f t="shared" si="2166"/>
        <v>-0.27959645173537334</v>
      </c>
      <c r="I1273">
        <f t="shared" si="2167"/>
        <v>-0.41451878627752081</v>
      </c>
      <c r="J1273">
        <f t="shared" si="2160"/>
        <v>0.49999999999999989</v>
      </c>
      <c r="K1273">
        <f t="shared" si="2168"/>
        <v>0.2795964517353734</v>
      </c>
      <c r="L1273">
        <f t="shared" si="2169"/>
        <v>0.41451878627752087</v>
      </c>
      <c r="N1273">
        <v>56</v>
      </c>
      <c r="O1273">
        <f t="shared" si="2155"/>
        <v>5.4485370362069467</v>
      </c>
      <c r="P1273">
        <f t="shared" si="2156"/>
        <v>84.551462963793071</v>
      </c>
      <c r="R1273">
        <f t="shared" si="2170"/>
        <v>14.478128292475873</v>
      </c>
      <c r="T1273">
        <f t="shared" si="2161"/>
        <v>-5.4261457761802347</v>
      </c>
      <c r="V1273">
        <f t="shared" si="2171"/>
        <v>0</v>
      </c>
    </row>
    <row r="1274" spans="1:22">
      <c r="A1274">
        <f t="shared" si="2157"/>
        <v>0.5</v>
      </c>
      <c r="B1274">
        <f t="shared" si="2162"/>
        <v>0.27887255448984499</v>
      </c>
      <c r="C1274">
        <f t="shared" si="2163"/>
        <v>0.41500614254768364</v>
      </c>
      <c r="D1274">
        <f t="shared" si="2158"/>
        <v>-0.49999999999999989</v>
      </c>
      <c r="E1274">
        <f t="shared" si="2164"/>
        <v>0.27887255448984505</v>
      </c>
      <c r="F1274">
        <f t="shared" si="2165"/>
        <v>0.4150061425476837</v>
      </c>
      <c r="G1274">
        <f t="shared" si="2159"/>
        <v>0.5</v>
      </c>
      <c r="H1274">
        <f t="shared" si="2166"/>
        <v>-0.27887255448984499</v>
      </c>
      <c r="I1274">
        <f t="shared" si="2167"/>
        <v>-0.41500614254768364</v>
      </c>
      <c r="J1274">
        <f t="shared" si="2160"/>
        <v>0.49999999999999989</v>
      </c>
      <c r="K1274">
        <f t="shared" si="2168"/>
        <v>0.27887255448984505</v>
      </c>
      <c r="L1274">
        <f t="shared" si="2169"/>
        <v>0.4150061425476837</v>
      </c>
      <c r="N1274">
        <v>56.1</v>
      </c>
      <c r="O1274">
        <f t="shared" si="2155"/>
        <v>5.5253326166507595</v>
      </c>
      <c r="P1274">
        <f t="shared" si="2156"/>
        <v>84.474667383349242</v>
      </c>
      <c r="R1274">
        <f t="shared" si="2170"/>
        <v>14.47812560420455</v>
      </c>
      <c r="T1274">
        <f t="shared" si="2161"/>
        <v>-5.5029413566240635</v>
      </c>
      <c r="V1274">
        <f t="shared" si="2171"/>
        <v>0</v>
      </c>
    </row>
    <row r="1275" spans="1:22">
      <c r="A1275">
        <f t="shared" si="2157"/>
        <v>0.5</v>
      </c>
      <c r="B1275">
        <f t="shared" si="2162"/>
        <v>0.27814780775015235</v>
      </c>
      <c r="C1275">
        <f t="shared" si="2163"/>
        <v>0.41549223463716412</v>
      </c>
      <c r="D1275">
        <f t="shared" si="2158"/>
        <v>-0.49999999999999989</v>
      </c>
      <c r="E1275">
        <f t="shared" si="2164"/>
        <v>0.27814780775015241</v>
      </c>
      <c r="F1275">
        <f t="shared" si="2165"/>
        <v>0.41549223463716417</v>
      </c>
      <c r="G1275">
        <f t="shared" si="2159"/>
        <v>0.5</v>
      </c>
      <c r="H1275">
        <f t="shared" si="2166"/>
        <v>-0.27814780775015235</v>
      </c>
      <c r="I1275">
        <f t="shared" si="2167"/>
        <v>-0.41549223463716412</v>
      </c>
      <c r="J1275">
        <f t="shared" si="2160"/>
        <v>0.49999999999999989</v>
      </c>
      <c r="K1275">
        <f t="shared" si="2168"/>
        <v>0.27814780775015241</v>
      </c>
      <c r="L1275">
        <f t="shared" si="2169"/>
        <v>0.41549223463716417</v>
      </c>
      <c r="N1275">
        <v>56.2</v>
      </c>
      <c r="O1275">
        <f t="shared" si="2155"/>
        <v>5.6022329357585665</v>
      </c>
      <c r="P1275">
        <f t="shared" si="2156"/>
        <v>84.397767064241421</v>
      </c>
      <c r="R1275">
        <f t="shared" si="2170"/>
        <v>14.477892209097334</v>
      </c>
      <c r="T1275">
        <f t="shared" si="2161"/>
        <v>-5.5798416757318847</v>
      </c>
      <c r="V1275">
        <f t="shared" si="2171"/>
        <v>0</v>
      </c>
    </row>
    <row r="1276" spans="1:22">
      <c r="A1276">
        <f t="shared" si="2157"/>
        <v>0.5</v>
      </c>
      <c r="B1276">
        <f t="shared" si="2162"/>
        <v>0.27742221372399961</v>
      </c>
      <c r="C1276">
        <f t="shared" si="2163"/>
        <v>0.41597706106524118</v>
      </c>
      <c r="D1276">
        <f t="shared" si="2158"/>
        <v>-0.49999999999999989</v>
      </c>
      <c r="E1276">
        <f t="shared" si="2164"/>
        <v>0.27742221372399967</v>
      </c>
      <c r="F1276">
        <f t="shared" si="2165"/>
        <v>0.41597706106524124</v>
      </c>
      <c r="G1276">
        <f t="shared" si="2159"/>
        <v>0.5</v>
      </c>
      <c r="H1276">
        <f t="shared" si="2166"/>
        <v>-0.27742221372399961</v>
      </c>
      <c r="I1276">
        <f t="shared" si="2167"/>
        <v>-0.41597706106524118</v>
      </c>
      <c r="J1276">
        <f t="shared" si="2160"/>
        <v>0.49999999999999989</v>
      </c>
      <c r="K1276">
        <f t="shared" si="2168"/>
        <v>0.27742221372399967</v>
      </c>
      <c r="L1276">
        <f t="shared" si="2169"/>
        <v>0.41597706106524124</v>
      </c>
      <c r="N1276">
        <v>56.3</v>
      </c>
      <c r="O1276">
        <f t="shared" si="2155"/>
        <v>5.6792373188993981</v>
      </c>
      <c r="P1276">
        <f t="shared" si="2156"/>
        <v>84.320762681100575</v>
      </c>
      <c r="R1276">
        <f t="shared" si="2170"/>
        <v>14.477427538475311</v>
      </c>
      <c r="T1276">
        <f t="shared" si="2161"/>
        <v>-5.6568460588727305</v>
      </c>
      <c r="V1276">
        <f t="shared" si="2171"/>
        <v>0</v>
      </c>
    </row>
    <row r="1277" spans="1:22">
      <c r="A1277">
        <f t="shared" si="2157"/>
        <v>0.5</v>
      </c>
      <c r="B1277">
        <f t="shared" si="2162"/>
        <v>0.276695774621672</v>
      </c>
      <c r="C1277">
        <f t="shared" si="2163"/>
        <v>0.41646062035504966</v>
      </c>
      <c r="D1277">
        <f t="shared" si="2158"/>
        <v>-0.49999999999999989</v>
      </c>
      <c r="E1277">
        <f t="shared" si="2164"/>
        <v>0.27669577462167205</v>
      </c>
      <c r="F1277">
        <f t="shared" si="2165"/>
        <v>0.41646062035504972</v>
      </c>
      <c r="G1277">
        <f t="shared" si="2159"/>
        <v>0.5</v>
      </c>
      <c r="H1277">
        <f t="shared" si="2166"/>
        <v>-0.276695774621672</v>
      </c>
      <c r="I1277">
        <f t="shared" si="2167"/>
        <v>-0.41646062035504966</v>
      </c>
      <c r="J1277">
        <f t="shared" si="2160"/>
        <v>0.49999999999999989</v>
      </c>
      <c r="K1277">
        <f t="shared" si="2168"/>
        <v>0.27669577462167205</v>
      </c>
      <c r="L1277">
        <f t="shared" si="2169"/>
        <v>0.41646062035504972</v>
      </c>
      <c r="N1277">
        <v>56.4</v>
      </c>
      <c r="O1277">
        <f t="shared" si="2155"/>
        <v>5.7563450809072725</v>
      </c>
      <c r="P1277">
        <f t="shared" si="2156"/>
        <v>84.24365491909272</v>
      </c>
      <c r="R1277">
        <f t="shared" si="2170"/>
        <v>14.476731042655956</v>
      </c>
      <c r="T1277">
        <f t="shared" si="2161"/>
        <v>-5.7339538208805862</v>
      </c>
      <c r="V1277">
        <f t="shared" si="2171"/>
        <v>0</v>
      </c>
    </row>
    <row r="1278" spans="1:22">
      <c r="A1278">
        <f t="shared" si="2157"/>
        <v>0.5</v>
      </c>
      <c r="B1278">
        <f t="shared" si="2162"/>
        <v>0.27596849265602902</v>
      </c>
      <c r="C1278">
        <f t="shared" si="2163"/>
        <v>0.41694291103358405</v>
      </c>
      <c r="D1278">
        <f t="shared" si="2158"/>
        <v>-0.49999999999999989</v>
      </c>
      <c r="E1278">
        <f t="shared" si="2164"/>
        <v>0.27596849265602907</v>
      </c>
      <c r="F1278">
        <f t="shared" si="2165"/>
        <v>0.41694291103358411</v>
      </c>
      <c r="G1278">
        <f t="shared" si="2159"/>
        <v>0.5</v>
      </c>
      <c r="H1278">
        <f t="shared" si="2166"/>
        <v>-0.27596849265602902</v>
      </c>
      <c r="I1278">
        <f t="shared" si="2167"/>
        <v>-0.41694291103358405</v>
      </c>
      <c r="J1278">
        <f t="shared" si="2160"/>
        <v>0.49999999999999989</v>
      </c>
      <c r="K1278">
        <f t="shared" si="2168"/>
        <v>0.27596849265602907</v>
      </c>
      <c r="L1278">
        <f t="shared" si="2169"/>
        <v>0.41694291103358411</v>
      </c>
      <c r="N1278">
        <v>56.5</v>
      </c>
      <c r="O1278">
        <f t="shared" si="2155"/>
        <v>5.8335555260676353</v>
      </c>
      <c r="P1278">
        <f t="shared" si="2156"/>
        <v>84.166444473932359</v>
      </c>
      <c r="R1278">
        <f t="shared" si="2170"/>
        <v>14.475802191055692</v>
      </c>
      <c r="T1278">
        <f t="shared" si="2161"/>
        <v>-5.8111642660409473</v>
      </c>
      <c r="V1278">
        <f t="shared" si="2171"/>
        <v>0</v>
      </c>
    </row>
    <row r="1279" spans="1:22">
      <c r="A1279">
        <f t="shared" si="2157"/>
        <v>0.5</v>
      </c>
      <c r="B1279">
        <f t="shared" si="2162"/>
        <v>0.27524037004249774</v>
      </c>
      <c r="C1279">
        <f t="shared" si="2163"/>
        <v>0.41742393163170316</v>
      </c>
      <c r="D1279">
        <f t="shared" si="2158"/>
        <v>-0.49999999999999989</v>
      </c>
      <c r="E1279">
        <f t="shared" si="2164"/>
        <v>0.2752403700424978</v>
      </c>
      <c r="F1279">
        <f t="shared" si="2165"/>
        <v>0.41742393163170322</v>
      </c>
      <c r="G1279">
        <f t="shared" si="2159"/>
        <v>0.5</v>
      </c>
      <c r="H1279">
        <f t="shared" si="2166"/>
        <v>-0.27524037004249774</v>
      </c>
      <c r="I1279">
        <f t="shared" si="2167"/>
        <v>-0.41742393163170316</v>
      </c>
      <c r="J1279">
        <f t="shared" si="2160"/>
        <v>0.49999999999999989</v>
      </c>
      <c r="K1279">
        <f t="shared" si="2168"/>
        <v>0.2752403700424978</v>
      </c>
      <c r="L1279">
        <f t="shared" si="2169"/>
        <v>0.41742393163170322</v>
      </c>
      <c r="N1279">
        <v>56.6</v>
      </c>
      <c r="O1279">
        <f t="shared" si="2155"/>
        <v>5.9108679481055653</v>
      </c>
      <c r="P1279">
        <f t="shared" si="2156"/>
        <v>84.089132051894453</v>
      </c>
      <c r="R1279">
        <f t="shared" si="2170"/>
        <v>14.474640472288741</v>
      </c>
      <c r="T1279">
        <f t="shared" si="2161"/>
        <v>-5.8884766880788533</v>
      </c>
      <c r="V1279">
        <f t="shared" si="2171"/>
        <v>0</v>
      </c>
    </row>
    <row r="1280" spans="1:22">
      <c r="A1280">
        <f t="shared" si="2157"/>
        <v>0.5</v>
      </c>
      <c r="B1280">
        <f t="shared" si="2162"/>
        <v>0.27451140899906579</v>
      </c>
      <c r="C1280">
        <f t="shared" si="2163"/>
        <v>0.41790368068413508</v>
      </c>
      <c r="D1280">
        <f t="shared" si="2158"/>
        <v>-0.49999999999999989</v>
      </c>
      <c r="E1280">
        <f t="shared" si="2164"/>
        <v>0.27451140899906584</v>
      </c>
      <c r="F1280">
        <f t="shared" si="2165"/>
        <v>0.41790368068413514</v>
      </c>
      <c r="G1280">
        <f t="shared" si="2159"/>
        <v>0.5</v>
      </c>
      <c r="H1280">
        <f t="shared" si="2166"/>
        <v>-0.27451140899906579</v>
      </c>
      <c r="I1280">
        <f t="shared" si="2167"/>
        <v>-0.41790368068413508</v>
      </c>
      <c r="J1280">
        <f t="shared" si="2160"/>
        <v>0.49999999999999989</v>
      </c>
      <c r="K1280">
        <f t="shared" si="2168"/>
        <v>0.27451140899906584</v>
      </c>
      <c r="L1280">
        <f t="shared" si="2169"/>
        <v>0.41790368068413514</v>
      </c>
      <c r="N1280">
        <v>56.7</v>
      </c>
      <c r="O1280">
        <f t="shared" si="2155"/>
        <v>5.9882816301755373</v>
      </c>
      <c r="P1280">
        <f t="shared" si="2156"/>
        <v>84.01171836982445</v>
      </c>
      <c r="R1280">
        <f t="shared" si="2170"/>
        <v>14.473245394262378</v>
      </c>
      <c r="T1280">
        <f t="shared" si="2161"/>
        <v>-5.9658903701488555</v>
      </c>
      <c r="V1280">
        <f t="shared" si="2171"/>
        <v>0</v>
      </c>
    </row>
    <row r="1281" spans="1:22">
      <c r="A1281">
        <f t="shared" si="2157"/>
        <v>0.5</v>
      </c>
      <c r="B1281">
        <f t="shared" si="2162"/>
        <v>0.27378161174627508</v>
      </c>
      <c r="C1281">
        <f t="shared" si="2163"/>
        <v>0.41838215672948076</v>
      </c>
      <c r="D1281">
        <f t="shared" si="2158"/>
        <v>-0.49999999999999989</v>
      </c>
      <c r="E1281">
        <f t="shared" si="2164"/>
        <v>0.27378161174627513</v>
      </c>
      <c r="F1281">
        <f t="shared" si="2165"/>
        <v>0.41838215672948081</v>
      </c>
      <c r="G1281">
        <f t="shared" si="2159"/>
        <v>0.5</v>
      </c>
      <c r="H1281">
        <f t="shared" si="2166"/>
        <v>-0.27378161174627508</v>
      </c>
      <c r="I1281">
        <f t="shared" si="2167"/>
        <v>-0.41838215672948076</v>
      </c>
      <c r="J1281">
        <f t="shared" si="2160"/>
        <v>0.49999999999999989</v>
      </c>
      <c r="K1281">
        <f t="shared" si="2168"/>
        <v>0.27378161174627513</v>
      </c>
      <c r="L1281">
        <f t="shared" si="2169"/>
        <v>0.41838215672948081</v>
      </c>
      <c r="N1281">
        <v>56.8</v>
      </c>
      <c r="O1281">
        <f t="shared" si="2155"/>
        <v>6.0657958448523743</v>
      </c>
      <c r="P1281">
        <f t="shared" si="2156"/>
        <v>83.934204155147626</v>
      </c>
      <c r="R1281">
        <f t="shared" si="2170"/>
        <v>14.471616484269219</v>
      </c>
      <c r="T1281">
        <f t="shared" si="2161"/>
        <v>-6.0434045848256801</v>
      </c>
      <c r="V1281">
        <f t="shared" si="2171"/>
        <v>0</v>
      </c>
    </row>
    <row r="1282" spans="1:22">
      <c r="A1282">
        <f t="shared" si="2157"/>
        <v>0.5</v>
      </c>
      <c r="B1282">
        <f t="shared" si="2162"/>
        <v>0.27305098050721449</v>
      </c>
      <c r="C1282">
        <f t="shared" si="2163"/>
        <v>0.41885935831021931</v>
      </c>
      <c r="D1282">
        <f t="shared" si="2158"/>
        <v>-0.49999999999999989</v>
      </c>
      <c r="E1282">
        <f t="shared" si="2164"/>
        <v>0.27305098050721455</v>
      </c>
      <c r="F1282">
        <f t="shared" si="2165"/>
        <v>0.41885935831021942</v>
      </c>
      <c r="G1282">
        <f t="shared" si="2159"/>
        <v>0.5</v>
      </c>
      <c r="H1282">
        <f t="shared" si="2166"/>
        <v>-0.27305098050721449</v>
      </c>
      <c r="I1282">
        <f t="shared" si="2167"/>
        <v>-0.41885935831021931</v>
      </c>
      <c r="J1282">
        <f t="shared" si="2160"/>
        <v>0.49999999999999989</v>
      </c>
      <c r="K1282">
        <f t="shared" si="2168"/>
        <v>0.27305098050721455</v>
      </c>
      <c r="L1282">
        <f t="shared" si="2169"/>
        <v>0.41885935831021942</v>
      </c>
      <c r="N1282">
        <v>56.9</v>
      </c>
      <c r="O1282">
        <f t="shared" si="2155"/>
        <v>6.1434098541247408</v>
      </c>
      <c r="P1282">
        <f t="shared" si="2156"/>
        <v>83.856590145875259</v>
      </c>
      <c r="R1282">
        <f t="shared" si="2170"/>
        <v>14.469753289074745</v>
      </c>
      <c r="T1282">
        <f t="shared" si="2161"/>
        <v>-6.1210185940980466</v>
      </c>
      <c r="V1282">
        <f t="shared" si="2171"/>
        <v>0</v>
      </c>
    </row>
    <row r="1283" spans="1:22">
      <c r="A1283">
        <f t="shared" si="2157"/>
        <v>0.5</v>
      </c>
      <c r="B1283">
        <f t="shared" si="2162"/>
        <v>0.27231951750751349</v>
      </c>
      <c r="C1283">
        <f t="shared" si="2163"/>
        <v>0.41933528397271191</v>
      </c>
      <c r="D1283">
        <f t="shared" si="2158"/>
        <v>-0.49999999999999989</v>
      </c>
      <c r="E1283">
        <f t="shared" si="2164"/>
        <v>0.27231951750751354</v>
      </c>
      <c r="F1283">
        <f t="shared" si="2165"/>
        <v>0.41933528397271203</v>
      </c>
      <c r="G1283">
        <f t="shared" si="2159"/>
        <v>0.5</v>
      </c>
      <c r="H1283">
        <f t="shared" si="2166"/>
        <v>-0.27231951750751349</v>
      </c>
      <c r="I1283">
        <f t="shared" si="2167"/>
        <v>-0.41933528397271191</v>
      </c>
      <c r="J1283">
        <f t="shared" si="2160"/>
        <v>0.49999999999999989</v>
      </c>
      <c r="K1283">
        <f t="shared" si="2168"/>
        <v>0.27231951750751354</v>
      </c>
      <c r="L1283">
        <f t="shared" si="2169"/>
        <v>0.41933528397271203</v>
      </c>
      <c r="N1283">
        <v>57</v>
      </c>
      <c r="O1283">
        <f t="shared" si="2155"/>
        <v>6.2211229093891731</v>
      </c>
      <c r="P1283">
        <f t="shared" si="2156"/>
        <v>83.77887709061082</v>
      </c>
      <c r="R1283">
        <f t="shared" si="2170"/>
        <v>14.467655375002437</v>
      </c>
      <c r="T1283">
        <f t="shared" si="2161"/>
        <v>-6.198731649362486</v>
      </c>
      <c r="V1283">
        <f t="shared" si="2171"/>
        <v>0</v>
      </c>
    </row>
    <row r="1284" spans="1:22">
      <c r="A1284">
        <f t="shared" si="2157"/>
        <v>0.5</v>
      </c>
      <c r="B1284">
        <f t="shared" si="2162"/>
        <v>0.27158722497533527</v>
      </c>
      <c r="C1284">
        <f t="shared" si="2163"/>
        <v>0.41980993226720648</v>
      </c>
      <c r="D1284">
        <f t="shared" si="2158"/>
        <v>-0.49999999999999989</v>
      </c>
      <c r="E1284">
        <f t="shared" si="2164"/>
        <v>0.27158722497533533</v>
      </c>
      <c r="F1284">
        <f t="shared" si="2165"/>
        <v>0.41980993226720653</v>
      </c>
      <c r="G1284">
        <f t="shared" si="2159"/>
        <v>0.5</v>
      </c>
      <c r="H1284">
        <f t="shared" si="2166"/>
        <v>-0.27158722497533527</v>
      </c>
      <c r="I1284">
        <f t="shared" si="2167"/>
        <v>-0.41980993226720648</v>
      </c>
      <c r="J1284">
        <f t="shared" si="2160"/>
        <v>0.49999999999999989</v>
      </c>
      <c r="K1284">
        <f t="shared" si="2168"/>
        <v>0.27158722497533533</v>
      </c>
      <c r="L1284">
        <f t="shared" si="2169"/>
        <v>0.41980993226720653</v>
      </c>
      <c r="N1284">
        <v>57.1</v>
      </c>
      <c r="O1284">
        <f t="shared" si="2155"/>
        <v>6.2989342514465605</v>
      </c>
      <c r="P1284">
        <f t="shared" si="2156"/>
        <v>83.701065748553432</v>
      </c>
      <c r="R1284">
        <f t="shared" si="2170"/>
        <v>14.465322328014466</v>
      </c>
      <c r="T1284">
        <f t="shared" si="2161"/>
        <v>-6.2765429914198734</v>
      </c>
      <c r="V1284">
        <f t="shared" si="2171"/>
        <v>0</v>
      </c>
    </row>
    <row r="1285" spans="1:22">
      <c r="A1285">
        <f t="shared" si="2157"/>
        <v>0.5</v>
      </c>
      <c r="B1285">
        <f t="shared" si="2162"/>
        <v>0.27085410514136987</v>
      </c>
      <c r="C1285">
        <f t="shared" si="2163"/>
        <v>0.42028330174784201</v>
      </c>
      <c r="D1285">
        <f t="shared" si="2158"/>
        <v>-0.49999999999999989</v>
      </c>
      <c r="E1285">
        <f t="shared" si="2164"/>
        <v>0.27085410514136993</v>
      </c>
      <c r="F1285">
        <f t="shared" si="2165"/>
        <v>0.42028330174784212</v>
      </c>
      <c r="G1285">
        <f t="shared" si="2159"/>
        <v>0.5</v>
      </c>
      <c r="H1285">
        <f t="shared" si="2166"/>
        <v>-0.27085410514136987</v>
      </c>
      <c r="I1285">
        <f t="shared" si="2167"/>
        <v>-0.42028330174784201</v>
      </c>
      <c r="J1285">
        <f t="shared" si="2160"/>
        <v>0.49999999999999989</v>
      </c>
      <c r="K1285">
        <f t="shared" si="2168"/>
        <v>0.27085410514136993</v>
      </c>
      <c r="L1285">
        <f t="shared" si="2169"/>
        <v>0.42028330174784212</v>
      </c>
      <c r="N1285">
        <v>57.2</v>
      </c>
      <c r="O1285">
        <f t="shared" si="2155"/>
        <v>6.376843110500098</v>
      </c>
      <c r="P1285">
        <f t="shared" si="2156"/>
        <v>83.623156889499896</v>
      </c>
      <c r="R1285">
        <f t="shared" si="2170"/>
        <v>14.462753753788874</v>
      </c>
      <c r="T1285">
        <f t="shared" si="2161"/>
        <v>-6.35445185047341</v>
      </c>
      <c r="V1285">
        <f t="shared" si="2171"/>
        <v>0</v>
      </c>
    </row>
    <row r="1286" spans="1:22">
      <c r="A1286">
        <f t="shared" si="2157"/>
        <v>0.5</v>
      </c>
      <c r="B1286">
        <f t="shared" si="2162"/>
        <v>0.27012016023882751</v>
      </c>
      <c r="C1286">
        <f t="shared" si="2163"/>
        <v>0.42075539097265297</v>
      </c>
      <c r="D1286">
        <f t="shared" si="2158"/>
        <v>-0.49999999999999989</v>
      </c>
      <c r="E1286">
        <f t="shared" si="2164"/>
        <v>0.27012016023882757</v>
      </c>
      <c r="F1286">
        <f t="shared" si="2165"/>
        <v>0.42075539097265302</v>
      </c>
      <c r="G1286">
        <f t="shared" si="2159"/>
        <v>0.5</v>
      </c>
      <c r="H1286">
        <f t="shared" si="2166"/>
        <v>-0.27012016023882751</v>
      </c>
      <c r="I1286">
        <f t="shared" si="2167"/>
        <v>-0.42075539097265297</v>
      </c>
      <c r="J1286">
        <f t="shared" si="2160"/>
        <v>0.49999999999999989</v>
      </c>
      <c r="K1286">
        <f t="shared" si="2168"/>
        <v>0.27012016023882757</v>
      </c>
      <c r="L1286">
        <f t="shared" si="2169"/>
        <v>0.42075539097265302</v>
      </c>
      <c r="N1286">
        <v>57.3</v>
      </c>
      <c r="O1286">
        <f t="shared" si="2155"/>
        <v>6.4548487061545199</v>
      </c>
      <c r="P1286">
        <f t="shared" si="2156"/>
        <v>83.545151293845493</v>
      </c>
      <c r="R1286">
        <f t="shared" si="2170"/>
        <v>14.459949277793399</v>
      </c>
      <c r="T1286">
        <f t="shared" si="2161"/>
        <v>-6.4324574461278132</v>
      </c>
      <c r="V1286">
        <f t="shared" si="2171"/>
        <v>0</v>
      </c>
    </row>
    <row r="1287" spans="1:22">
      <c r="A1287">
        <f t="shared" si="2157"/>
        <v>0.5</v>
      </c>
      <c r="B1287">
        <f t="shared" si="2162"/>
        <v>0.26938539250343146</v>
      </c>
      <c r="C1287">
        <f t="shared" si="2163"/>
        <v>0.42122619850357373</v>
      </c>
      <c r="D1287">
        <f t="shared" si="2158"/>
        <v>-0.49999999999999989</v>
      </c>
      <c r="E1287">
        <f t="shared" si="2164"/>
        <v>0.26938539250343152</v>
      </c>
      <c r="F1287">
        <f t="shared" si="2165"/>
        <v>0.42122619850357379</v>
      </c>
      <c r="G1287">
        <f t="shared" si="2159"/>
        <v>0.5</v>
      </c>
      <c r="H1287">
        <f t="shared" si="2166"/>
        <v>-0.26938539250343146</v>
      </c>
      <c r="I1287">
        <f t="shared" si="2167"/>
        <v>-0.42122619850357373</v>
      </c>
      <c r="J1287">
        <f t="shared" si="2160"/>
        <v>0.49999999999999989</v>
      </c>
      <c r="K1287">
        <f t="shared" si="2168"/>
        <v>0.26938539250343152</v>
      </c>
      <c r="L1287">
        <f t="shared" si="2169"/>
        <v>0.42122619850357379</v>
      </c>
      <c r="N1287">
        <v>57.4</v>
      </c>
      <c r="O1287">
        <f t="shared" si="2155"/>
        <v>6.532950247417828</v>
      </c>
      <c r="P1287">
        <f t="shared" si="2156"/>
        <v>83.46704975258217</v>
      </c>
      <c r="R1287">
        <f t="shared" si="2170"/>
        <v>14.456908545354992</v>
      </c>
      <c r="T1287">
        <f t="shared" si="2161"/>
        <v>-6.5105589873911356</v>
      </c>
      <c r="V1287">
        <f t="shared" si="2171"/>
        <v>0</v>
      </c>
    </row>
    <row r="1288" spans="1:22">
      <c r="A1288">
        <f t="shared" si="2157"/>
        <v>0.5</v>
      </c>
      <c r="B1288">
        <f t="shared" si="2162"/>
        <v>0.26864980417341189</v>
      </c>
      <c r="C1288">
        <f t="shared" si="2163"/>
        <v>0.4216957229064428</v>
      </c>
      <c r="D1288">
        <f t="shared" si="2158"/>
        <v>-0.49999999999999989</v>
      </c>
      <c r="E1288">
        <f t="shared" si="2164"/>
        <v>0.26864980417341194</v>
      </c>
      <c r="F1288">
        <f t="shared" si="2165"/>
        <v>0.42169572290644286</v>
      </c>
      <c r="G1288">
        <f t="shared" si="2159"/>
        <v>0.5</v>
      </c>
      <c r="H1288">
        <f t="shared" si="2166"/>
        <v>-0.26864980417341189</v>
      </c>
      <c r="I1288">
        <f t="shared" si="2167"/>
        <v>-0.4216957229064428</v>
      </c>
      <c r="J1288">
        <f t="shared" si="2160"/>
        <v>0.49999999999999989</v>
      </c>
      <c r="K1288">
        <f t="shared" si="2168"/>
        <v>0.26864980417341194</v>
      </c>
      <c r="L1288">
        <f t="shared" si="2169"/>
        <v>0.42169572290644286</v>
      </c>
      <c r="N1288">
        <v>57.5</v>
      </c>
      <c r="O1288">
        <f t="shared" si="2155"/>
        <v>6.611146932703905</v>
      </c>
      <c r="P1288">
        <f t="shared" si="2156"/>
        <v>83.388853067296083</v>
      </c>
      <c r="R1288">
        <f t="shared" si="2170"/>
        <v>14.453631221726297</v>
      </c>
      <c r="T1288">
        <f t="shared" si="2161"/>
        <v>-6.5887556726772232</v>
      </c>
      <c r="V1288">
        <f t="shared" si="2171"/>
        <v>0</v>
      </c>
    </row>
    <row r="1289" spans="1:22">
      <c r="A1289">
        <f t="shared" si="2157"/>
        <v>0.5</v>
      </c>
      <c r="B1289">
        <f t="shared" si="2162"/>
        <v>0.26791339748949822</v>
      </c>
      <c r="C1289">
        <f t="shared" si="2163"/>
        <v>0.42216396275100748</v>
      </c>
      <c r="D1289">
        <f t="shared" si="2158"/>
        <v>-0.49999999999999989</v>
      </c>
      <c r="E1289">
        <f t="shared" si="2164"/>
        <v>0.26791339748949827</v>
      </c>
      <c r="F1289">
        <f t="shared" si="2165"/>
        <v>0.42216396275100759</v>
      </c>
      <c r="G1289">
        <f t="shared" si="2159"/>
        <v>0.5</v>
      </c>
      <c r="H1289">
        <f t="shared" si="2166"/>
        <v>-0.26791339748949822</v>
      </c>
      <c r="I1289">
        <f t="shared" si="2167"/>
        <v>-0.42216396275100748</v>
      </c>
      <c r="J1289">
        <f t="shared" si="2160"/>
        <v>0.49999999999999989</v>
      </c>
      <c r="K1289">
        <f t="shared" si="2168"/>
        <v>0.26791339748949827</v>
      </c>
      <c r="L1289">
        <f t="shared" si="2169"/>
        <v>0.42216396275100759</v>
      </c>
      <c r="N1289">
        <v>57.6</v>
      </c>
      <c r="O1289">
        <f t="shared" ref="O1289:O1352" si="2172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-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6.6894379498376413</v>
      </c>
      <c r="P1289">
        <f t="shared" ref="P1289:P1352" si="2173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83.310562050162346</v>
      </c>
      <c r="R1289">
        <f t="shared" si="2170"/>
        <v>14.450116992147571</v>
      </c>
      <c r="T1289">
        <f t="shared" si="2161"/>
        <v>-6.6670466898109595</v>
      </c>
      <c r="V1289">
        <f t="shared" si="2171"/>
        <v>0</v>
      </c>
    </row>
    <row r="1290" spans="1:22">
      <c r="A1290">
        <f t="shared" ref="A1290:A1353" si="2174">(1/(SQRT(2)))*(COS(RADIANS(45)))</f>
        <v>0.5</v>
      </c>
      <c r="B1290">
        <f t="shared" si="2162"/>
        <v>0.26717617469491317</v>
      </c>
      <c r="C1290">
        <f t="shared" si="2163"/>
        <v>0.422630916610928</v>
      </c>
      <c r="D1290">
        <f t="shared" ref="D1290:D1353" si="2175">(-((1/(SQRT(2)))*(SIN(RADIANS(45)))))</f>
        <v>-0.49999999999999989</v>
      </c>
      <c r="E1290">
        <f t="shared" si="2164"/>
        <v>0.26717617469491323</v>
      </c>
      <c r="F1290">
        <f t="shared" si="2165"/>
        <v>0.42263091661092805</v>
      </c>
      <c r="G1290">
        <f t="shared" ref="G1290:G1353" si="2176">(1/(SQRT(2)))*(COS(RADIANS(-45)))</f>
        <v>0.5</v>
      </c>
      <c r="H1290">
        <f t="shared" si="2166"/>
        <v>-0.26717617469491317</v>
      </c>
      <c r="I1290">
        <f t="shared" si="2167"/>
        <v>-0.422630916610928</v>
      </c>
      <c r="J1290">
        <f t="shared" ref="J1290:J1353" si="2177">(-((1/(SQRT(2)))*(SIN(RADIANS(-45)))))</f>
        <v>0.49999999999999989</v>
      </c>
      <c r="K1290">
        <f t="shared" si="2168"/>
        <v>0.26717617469491323</v>
      </c>
      <c r="L1290">
        <f t="shared" si="2169"/>
        <v>0.42263091661092805</v>
      </c>
      <c r="N1290">
        <v>57.7</v>
      </c>
      <c r="O1290">
        <f t="shared" si="2172"/>
        <v>6.7678224760611689</v>
      </c>
      <c r="P1290">
        <f t="shared" si="2173"/>
        <v>83.23217752393883</v>
      </c>
      <c r="R1290">
        <f t="shared" si="2170"/>
        <v>14.446365561905537</v>
      </c>
      <c r="T1290">
        <f t="shared" ref="T1290:T1353" si="2178">(P1290-$V$2516)</f>
        <v>-6.7454312160344756</v>
      </c>
      <c r="V1290">
        <f t="shared" si="2171"/>
        <v>0</v>
      </c>
    </row>
    <row r="1291" spans="1:22">
      <c r="A1291">
        <f t="shared" si="2174"/>
        <v>0.5</v>
      </c>
      <c r="B1291">
        <f t="shared" si="2162"/>
        <v>0.26643813803536504</v>
      </c>
      <c r="C1291">
        <f t="shared" si="2163"/>
        <v>0.42309658306378184</v>
      </c>
      <c r="D1291">
        <f t="shared" si="2175"/>
        <v>-0.49999999999999989</v>
      </c>
      <c r="E1291">
        <f t="shared" si="2164"/>
        <v>0.26643813803536509</v>
      </c>
      <c r="F1291">
        <f t="shared" si="2165"/>
        <v>0.42309658306378189</v>
      </c>
      <c r="G1291">
        <f t="shared" si="2176"/>
        <v>0.5</v>
      </c>
      <c r="H1291">
        <f t="shared" si="2166"/>
        <v>-0.26643813803536504</v>
      </c>
      <c r="I1291">
        <f t="shared" si="2167"/>
        <v>-0.42309658306378184</v>
      </c>
      <c r="J1291">
        <f t="shared" si="2177"/>
        <v>0.49999999999999989</v>
      </c>
      <c r="K1291">
        <f t="shared" si="2168"/>
        <v>0.26643813803536509</v>
      </c>
      <c r="L1291">
        <f t="shared" si="2169"/>
        <v>0.42309658306378189</v>
      </c>
      <c r="N1291">
        <v>57.8</v>
      </c>
      <c r="O1291">
        <f t="shared" si="2172"/>
        <v>6.8462996780422785</v>
      </c>
      <c r="P1291">
        <f t="shared" si="2173"/>
        <v>83.153700321957714</v>
      </c>
      <c r="R1291">
        <f t="shared" si="2170"/>
        <v>14.442376656388106</v>
      </c>
      <c r="T1291">
        <f t="shared" si="2178"/>
        <v>-6.8239084180155913</v>
      </c>
      <c r="V1291">
        <f t="shared" si="2171"/>
        <v>0</v>
      </c>
    </row>
    <row r="1292" spans="1:22">
      <c r="A1292">
        <f t="shared" si="2174"/>
        <v>0.5</v>
      </c>
      <c r="B1292">
        <f t="shared" ref="B1292:B1355" si="2179">((1/(SQRT(2)))*(COS(RADIANS(N1292))))*(SIN(RADIANS(45)))</f>
        <v>0.26569928975904139</v>
      </c>
      <c r="C1292">
        <f t="shared" ref="C1292:C1355" si="2180">((1/(SQRT(2)))*(SIN(RADIANS(N1292))))*(SIN(RADIANS(45)))</f>
        <v>0.42356096069106847</v>
      </c>
      <c r="D1292">
        <f t="shared" si="2175"/>
        <v>-0.49999999999999989</v>
      </c>
      <c r="E1292">
        <f t="shared" ref="E1292:E1355" si="2181">((1/(SQRT(2)))*(COS(RADIANS(N1292))))*(COS(RADIANS(45)))</f>
        <v>0.26569928975904145</v>
      </c>
      <c r="F1292">
        <f t="shared" ref="F1292:F1355" si="2182">(((1/(SQRT(2)))*(SIN(RADIANS(N1292))))*(COS(RADIANS(45))))</f>
        <v>0.42356096069106858</v>
      </c>
      <c r="G1292">
        <f t="shared" si="2176"/>
        <v>0.5</v>
      </c>
      <c r="H1292">
        <f t="shared" ref="H1292:H1355" si="2183">((1/(SQRT(2)))*(COS(RADIANS(N1292))))*(SIN(RADIANS(-45)))</f>
        <v>-0.26569928975904139</v>
      </c>
      <c r="I1292">
        <f t="shared" ref="I1292:I1355" si="2184">((1/(SQRT(2)))*(SIN(RADIANS(N1292))))*(SIN(RADIANS(-45)))</f>
        <v>-0.42356096069106847</v>
      </c>
      <c r="J1292">
        <f t="shared" si="2177"/>
        <v>0.49999999999999989</v>
      </c>
      <c r="K1292">
        <f t="shared" ref="K1292:K1355" si="2185">((1/(SQRT(2)))*(COS(RADIANS(N1292))))*(COS(RADIANS(-45)))</f>
        <v>0.26569928975904145</v>
      </c>
      <c r="L1292">
        <f t="shared" ref="L1292:L1355" si="2186">(((1/(SQRT(2)))*(SIN(RADIANS(N1292))))*(COS(RADIANS(-45))))</f>
        <v>0.42356096069106858</v>
      </c>
      <c r="N1292">
        <v>57.9</v>
      </c>
      <c r="O1292">
        <f t="shared" si="2172"/>
        <v>6.9248687118845744</v>
      </c>
      <c r="P1292">
        <f t="shared" si="2173"/>
        <v>83.075131288115429</v>
      </c>
      <c r="R1292">
        <f t="shared" ref="R1292:R1355" si="2187">P1292-P1472</f>
        <v>14.438150021135229</v>
      </c>
      <c r="T1292">
        <f t="shared" si="2178"/>
        <v>-6.9024774518578766</v>
      </c>
      <c r="V1292">
        <f t="shared" ref="V1292:V1355" si="2188">IF(T1292=0,N1292,0)</f>
        <v>0</v>
      </c>
    </row>
    <row r="1293" spans="1:22">
      <c r="A1293">
        <f t="shared" si="2174"/>
        <v>0.5</v>
      </c>
      <c r="B1293">
        <f t="shared" si="2179"/>
        <v>0.26495963211660239</v>
      </c>
      <c r="C1293">
        <f t="shared" si="2180"/>
        <v>0.42402404807821287</v>
      </c>
      <c r="D1293">
        <f t="shared" si="2175"/>
        <v>-0.49999999999999989</v>
      </c>
      <c r="E1293">
        <f t="shared" si="2181"/>
        <v>0.26495963211660245</v>
      </c>
      <c r="F1293">
        <f t="shared" si="2182"/>
        <v>0.42402404807821292</v>
      </c>
      <c r="G1293">
        <f t="shared" si="2176"/>
        <v>0.5</v>
      </c>
      <c r="H1293">
        <f t="shared" si="2183"/>
        <v>-0.26495963211660239</v>
      </c>
      <c r="I1293">
        <f t="shared" si="2184"/>
        <v>-0.42402404807821287</v>
      </c>
      <c r="J1293">
        <f t="shared" si="2177"/>
        <v>0.49999999999999989</v>
      </c>
      <c r="K1293">
        <f t="shared" si="2185"/>
        <v>0.26495963211660245</v>
      </c>
      <c r="L1293">
        <f t="shared" si="2186"/>
        <v>0.42402404807821292</v>
      </c>
      <c r="N1293">
        <v>58</v>
      </c>
      <c r="O1293">
        <f t="shared" si="2172"/>
        <v>7.0035287231393379</v>
      </c>
      <c r="P1293">
        <f t="shared" si="2173"/>
        <v>82.99647127686066</v>
      </c>
      <c r="R1293">
        <f t="shared" si="2187"/>
        <v>14.433685421885912</v>
      </c>
      <c r="T1293">
        <f t="shared" si="2178"/>
        <v>-6.9811374631126455</v>
      </c>
      <c r="V1293">
        <f t="shared" si="2188"/>
        <v>0</v>
      </c>
    </row>
    <row r="1294" spans="1:22">
      <c r="A1294">
        <f t="shared" si="2174"/>
        <v>0.5</v>
      </c>
      <c r="B1294">
        <f t="shared" si="2179"/>
        <v>0.26421916736117351</v>
      </c>
      <c r="C1294">
        <f t="shared" si="2180"/>
        <v>0.42448584381457066</v>
      </c>
      <c r="D1294">
        <f t="shared" si="2175"/>
        <v>-0.49999999999999989</v>
      </c>
      <c r="E1294">
        <f t="shared" si="2181"/>
        <v>0.26421916736117357</v>
      </c>
      <c r="F1294">
        <f t="shared" si="2182"/>
        <v>0.42448584381457077</v>
      </c>
      <c r="G1294">
        <f t="shared" si="2176"/>
        <v>0.5</v>
      </c>
      <c r="H1294">
        <f t="shared" si="2183"/>
        <v>-0.26421916736117351</v>
      </c>
      <c r="I1294">
        <f t="shared" si="2184"/>
        <v>-0.42448584381457066</v>
      </c>
      <c r="J1294">
        <f t="shared" si="2177"/>
        <v>0.49999999999999989</v>
      </c>
      <c r="K1294">
        <f t="shared" si="2185"/>
        <v>0.26421916736117357</v>
      </c>
      <c r="L1294">
        <f t="shared" si="2186"/>
        <v>0.42448584381457077</v>
      </c>
      <c r="N1294">
        <v>58.1</v>
      </c>
      <c r="O1294">
        <f t="shared" si="2172"/>
        <v>7.0822788468191771</v>
      </c>
      <c r="P1294">
        <f t="shared" si="2173"/>
        <v>82.917721153180835</v>
      </c>
      <c r="R1294">
        <f t="shared" si="2187"/>
        <v>14.428982644621939</v>
      </c>
      <c r="T1294">
        <f t="shared" si="2178"/>
        <v>-7.0598875867924704</v>
      </c>
      <c r="V1294">
        <f t="shared" si="2188"/>
        <v>0</v>
      </c>
    </row>
    <row r="1295" spans="1:22">
      <c r="A1295">
        <f t="shared" si="2174"/>
        <v>0.5</v>
      </c>
      <c r="B1295">
        <f t="shared" si="2179"/>
        <v>0.26347789774833869</v>
      </c>
      <c r="C1295">
        <f t="shared" si="2180"/>
        <v>0.42494634649343194</v>
      </c>
      <c r="D1295">
        <f t="shared" si="2175"/>
        <v>-0.49999999999999989</v>
      </c>
      <c r="E1295">
        <f t="shared" si="2181"/>
        <v>0.26347789774833874</v>
      </c>
      <c r="F1295">
        <f t="shared" si="2182"/>
        <v>0.42494634649343205</v>
      </c>
      <c r="G1295">
        <f t="shared" si="2176"/>
        <v>0.5</v>
      </c>
      <c r="H1295">
        <f t="shared" si="2183"/>
        <v>-0.26347789774833869</v>
      </c>
      <c r="I1295">
        <f t="shared" si="2184"/>
        <v>-0.42494634649343194</v>
      </c>
      <c r="J1295">
        <f t="shared" si="2177"/>
        <v>0.49999999999999989</v>
      </c>
      <c r="K1295">
        <f t="shared" si="2185"/>
        <v>0.26347789774833874</v>
      </c>
      <c r="L1295">
        <f t="shared" si="2186"/>
        <v>0.42494634649343205</v>
      </c>
      <c r="N1295">
        <v>58.2</v>
      </c>
      <c r="O1295">
        <f t="shared" si="2172"/>
        <v>7.1611182074136961</v>
      </c>
      <c r="P1295">
        <f t="shared" si="2173"/>
        <v>82.838881792586292</v>
      </c>
      <c r="R1295">
        <f t="shared" si="2187"/>
        <v>14.424041495606801</v>
      </c>
      <c r="T1295">
        <f t="shared" si="2178"/>
        <v>-7.1387269473870134</v>
      </c>
      <c r="V1295">
        <f t="shared" si="2188"/>
        <v>0</v>
      </c>
    </row>
    <row r="1296" spans="1:22">
      <c r="A1296">
        <f t="shared" si="2174"/>
        <v>0.5</v>
      </c>
      <c r="B1296">
        <f t="shared" si="2179"/>
        <v>0.26273582553613384</v>
      </c>
      <c r="C1296">
        <f t="shared" si="2180"/>
        <v>0.42540555471202551</v>
      </c>
      <c r="D1296">
        <f t="shared" si="2175"/>
        <v>-0.49999999999999989</v>
      </c>
      <c r="E1296">
        <f t="shared" si="2181"/>
        <v>0.26273582553613389</v>
      </c>
      <c r="F1296">
        <f t="shared" si="2182"/>
        <v>0.42540555471202562</v>
      </c>
      <c r="G1296">
        <f t="shared" si="2176"/>
        <v>0.5</v>
      </c>
      <c r="H1296">
        <f t="shared" si="2183"/>
        <v>-0.26273582553613384</v>
      </c>
      <c r="I1296">
        <f t="shared" si="2184"/>
        <v>-0.42540555471202551</v>
      </c>
      <c r="J1296">
        <f t="shared" si="2177"/>
        <v>0.49999999999999989</v>
      </c>
      <c r="K1296">
        <f t="shared" si="2185"/>
        <v>0.26273582553613389</v>
      </c>
      <c r="L1296">
        <f t="shared" si="2186"/>
        <v>0.42540555471202562</v>
      </c>
      <c r="N1296">
        <v>58.3</v>
      </c>
      <c r="O1296">
        <f t="shared" si="2172"/>
        <v>7.240045918906878</v>
      </c>
      <c r="P1296">
        <f t="shared" si="2173"/>
        <v>82.759954081093142</v>
      </c>
      <c r="R1296">
        <f t="shared" si="2187"/>
        <v>14.418861801421599</v>
      </c>
      <c r="T1296">
        <f t="shared" si="2178"/>
        <v>-7.2176546588801642</v>
      </c>
      <c r="V1296">
        <f t="shared" si="2188"/>
        <v>0</v>
      </c>
    </row>
    <row r="1297" spans="1:22">
      <c r="A1297">
        <f t="shared" si="2174"/>
        <v>0.5</v>
      </c>
      <c r="B1297">
        <f t="shared" si="2179"/>
        <v>0.2619929529850395</v>
      </c>
      <c r="C1297">
        <f t="shared" si="2180"/>
        <v>0.42586346707152378</v>
      </c>
      <c r="D1297">
        <f t="shared" si="2175"/>
        <v>-0.49999999999999989</v>
      </c>
      <c r="E1297">
        <f t="shared" si="2181"/>
        <v>0.26199295298503955</v>
      </c>
      <c r="F1297">
        <f t="shared" si="2182"/>
        <v>0.42586346707152384</v>
      </c>
      <c r="G1297">
        <f t="shared" si="2176"/>
        <v>0.5</v>
      </c>
      <c r="H1297">
        <f t="shared" si="2183"/>
        <v>-0.2619929529850395</v>
      </c>
      <c r="I1297">
        <f t="shared" si="2184"/>
        <v>-0.42586346707152378</v>
      </c>
      <c r="J1297">
        <f t="shared" si="2177"/>
        <v>0.49999999999999989</v>
      </c>
      <c r="K1297">
        <f t="shared" si="2185"/>
        <v>0.26199295298503955</v>
      </c>
      <c r="L1297">
        <f t="shared" si="2186"/>
        <v>0.42586346707152384</v>
      </c>
      <c r="N1297">
        <v>58.4</v>
      </c>
      <c r="O1297">
        <f t="shared" si="2172"/>
        <v>7.3190610847964299</v>
      </c>
      <c r="P1297">
        <f t="shared" si="2173"/>
        <v>82.680938915203569</v>
      </c>
      <c r="R1297">
        <f t="shared" si="2187"/>
        <v>14.413443408996415</v>
      </c>
      <c r="T1297">
        <f t="shared" si="2178"/>
        <v>-7.2966698247697366</v>
      </c>
      <c r="V1297">
        <f t="shared" si="2188"/>
        <v>0</v>
      </c>
    </row>
    <row r="1298" spans="1:22">
      <c r="A1298">
        <f t="shared" si="2174"/>
        <v>0.5</v>
      </c>
      <c r="B1298">
        <f t="shared" si="2179"/>
        <v>0.2612492823579744</v>
      </c>
      <c r="C1298">
        <f t="shared" si="2180"/>
        <v>0.42632008217704603</v>
      </c>
      <c r="D1298">
        <f t="shared" si="2175"/>
        <v>-0.49999999999999989</v>
      </c>
      <c r="E1298">
        <f t="shared" si="2181"/>
        <v>0.26124928235797445</v>
      </c>
      <c r="F1298">
        <f t="shared" si="2182"/>
        <v>0.42632008217704609</v>
      </c>
      <c r="G1298">
        <f t="shared" si="2176"/>
        <v>0.5</v>
      </c>
      <c r="H1298">
        <f t="shared" si="2183"/>
        <v>-0.2612492823579744</v>
      </c>
      <c r="I1298">
        <f t="shared" si="2184"/>
        <v>-0.42632008217704603</v>
      </c>
      <c r="J1298">
        <f t="shared" si="2177"/>
        <v>0.49999999999999989</v>
      </c>
      <c r="K1298">
        <f t="shared" si="2185"/>
        <v>0.26124928235797445</v>
      </c>
      <c r="L1298">
        <f t="shared" si="2186"/>
        <v>0.42632008217704609</v>
      </c>
      <c r="N1298">
        <v>58.5</v>
      </c>
      <c r="O1298">
        <f t="shared" si="2172"/>
        <v>7.3981627981149138</v>
      </c>
      <c r="P1298">
        <f t="shared" si="2173"/>
        <v>82.60183720188509</v>
      </c>
      <c r="R1298">
        <f t="shared" si="2187"/>
        <v>14.407786185638372</v>
      </c>
      <c r="T1298">
        <f t="shared" si="2178"/>
        <v>-7.3757715380882161</v>
      </c>
      <c r="V1298">
        <f t="shared" si="2188"/>
        <v>0</v>
      </c>
    </row>
    <row r="1299" spans="1:22">
      <c r="A1299">
        <f t="shared" si="2174"/>
        <v>0.5</v>
      </c>
      <c r="B1299">
        <f t="shared" si="2179"/>
        <v>0.26050481592028807</v>
      </c>
      <c r="C1299">
        <f t="shared" si="2180"/>
        <v>0.42677539863766362</v>
      </c>
      <c r="D1299">
        <f t="shared" si="2175"/>
        <v>-0.49999999999999989</v>
      </c>
      <c r="E1299">
        <f t="shared" si="2181"/>
        <v>0.26050481592028812</v>
      </c>
      <c r="F1299">
        <f t="shared" si="2182"/>
        <v>0.42677539863766367</v>
      </c>
      <c r="G1299">
        <f t="shared" si="2176"/>
        <v>0.5</v>
      </c>
      <c r="H1299">
        <f t="shared" si="2183"/>
        <v>-0.26050481592028807</v>
      </c>
      <c r="I1299">
        <f t="shared" si="2184"/>
        <v>-0.42677539863766362</v>
      </c>
      <c r="J1299">
        <f t="shared" si="2177"/>
        <v>0.49999999999999989</v>
      </c>
      <c r="K1299">
        <f t="shared" si="2185"/>
        <v>0.26050481592028812</v>
      </c>
      <c r="L1299">
        <f t="shared" si="2186"/>
        <v>0.42677539863766367</v>
      </c>
      <c r="N1299">
        <v>58.6</v>
      </c>
      <c r="O1299">
        <f t="shared" si="2172"/>
        <v>7.4773501414526544</v>
      </c>
      <c r="P1299">
        <f t="shared" si="2173"/>
        <v>82.522649858547354</v>
      </c>
      <c r="R1299">
        <f t="shared" si="2187"/>
        <v>14.4018900190556</v>
      </c>
      <c r="T1299">
        <f t="shared" si="2178"/>
        <v>-7.4549588814259522</v>
      </c>
      <c r="V1299">
        <f t="shared" si="2188"/>
        <v>0</v>
      </c>
    </row>
    <row r="1300" spans="1:22">
      <c r="A1300">
        <f t="shared" si="2174"/>
        <v>0.5</v>
      </c>
      <c r="B1300">
        <f t="shared" si="2179"/>
        <v>0.25975955593975464</v>
      </c>
      <c r="C1300">
        <f t="shared" si="2180"/>
        <v>0.42722941506640366</v>
      </c>
      <c r="D1300">
        <f t="shared" si="2175"/>
        <v>-0.49999999999999989</v>
      </c>
      <c r="E1300">
        <f t="shared" si="2181"/>
        <v>0.25975955593975469</v>
      </c>
      <c r="F1300">
        <f t="shared" si="2182"/>
        <v>0.42722941506640372</v>
      </c>
      <c r="G1300">
        <f t="shared" si="2176"/>
        <v>0.5</v>
      </c>
      <c r="H1300">
        <f t="shared" si="2183"/>
        <v>-0.25975955593975464</v>
      </c>
      <c r="I1300">
        <f t="shared" si="2184"/>
        <v>-0.42722941506640366</v>
      </c>
      <c r="J1300">
        <f t="shared" si="2177"/>
        <v>0.49999999999999989</v>
      </c>
      <c r="K1300">
        <f t="shared" si="2185"/>
        <v>0.25975955593975469</v>
      </c>
      <c r="L1300">
        <f t="shared" si="2186"/>
        <v>0.42722941506640372</v>
      </c>
      <c r="N1300">
        <v>58.7</v>
      </c>
      <c r="O1300">
        <f t="shared" si="2172"/>
        <v>7.5566221869830947</v>
      </c>
      <c r="P1300">
        <f t="shared" si="2173"/>
        <v>82.443377813016909</v>
      </c>
      <c r="R1300">
        <f t="shared" si="2187"/>
        <v>14.395754817376769</v>
      </c>
      <c r="T1300">
        <f t="shared" si="2178"/>
        <v>-7.534230926956397</v>
      </c>
      <c r="V1300">
        <f t="shared" si="2188"/>
        <v>0</v>
      </c>
    </row>
    <row r="1301" spans="1:22">
      <c r="A1301">
        <f t="shared" si="2174"/>
        <v>0.5</v>
      </c>
      <c r="B1301">
        <f t="shared" si="2179"/>
        <v>0.25901350468656509</v>
      </c>
      <c r="C1301">
        <f t="shared" si="2180"/>
        <v>0.42768213008025319</v>
      </c>
      <c r="D1301">
        <f t="shared" si="2175"/>
        <v>-0.49999999999999989</v>
      </c>
      <c r="E1301">
        <f t="shared" si="2181"/>
        <v>0.25901350468656514</v>
      </c>
      <c r="F1301">
        <f t="shared" si="2182"/>
        <v>0.4276821300802533</v>
      </c>
      <c r="G1301">
        <f t="shared" si="2176"/>
        <v>0.5</v>
      </c>
      <c r="H1301">
        <f t="shared" si="2183"/>
        <v>-0.25901350468656509</v>
      </c>
      <c r="I1301">
        <f t="shared" si="2184"/>
        <v>-0.42768213008025319</v>
      </c>
      <c r="J1301">
        <f t="shared" si="2177"/>
        <v>0.49999999999999989</v>
      </c>
      <c r="K1301">
        <f t="shared" si="2185"/>
        <v>0.25901350468656514</v>
      </c>
      <c r="L1301">
        <f t="shared" si="2186"/>
        <v>0.4276821300802533</v>
      </c>
      <c r="N1301">
        <v>58.8</v>
      </c>
      <c r="O1301">
        <f t="shared" si="2172"/>
        <v>7.6359779964892924</v>
      </c>
      <c r="P1301">
        <f t="shared" si="2173"/>
        <v>82.364022003510698</v>
      </c>
      <c r="R1301">
        <f t="shared" si="2187"/>
        <v>14.38938050916768</v>
      </c>
      <c r="T1301">
        <f t="shared" si="2178"/>
        <v>-7.613586736462608</v>
      </c>
      <c r="V1301">
        <f t="shared" si="2188"/>
        <v>0</v>
      </c>
    </row>
    <row r="1302" spans="1:22">
      <c r="A1302">
        <f t="shared" si="2174"/>
        <v>0.5</v>
      </c>
      <c r="B1302">
        <f t="shared" si="2179"/>
        <v>0.25826666443332091</v>
      </c>
      <c r="C1302">
        <f t="shared" si="2180"/>
        <v>0.42813354230016404</v>
      </c>
      <c r="D1302">
        <f t="shared" si="2175"/>
        <v>-0.49999999999999989</v>
      </c>
      <c r="E1302">
        <f t="shared" si="2181"/>
        <v>0.25826666443332097</v>
      </c>
      <c r="F1302">
        <f t="shared" si="2182"/>
        <v>0.42813354230016409</v>
      </c>
      <c r="G1302">
        <f t="shared" si="2176"/>
        <v>0.5</v>
      </c>
      <c r="H1302">
        <f t="shared" si="2183"/>
        <v>-0.25826666443332091</v>
      </c>
      <c r="I1302">
        <f t="shared" si="2184"/>
        <v>-0.42813354230016404</v>
      </c>
      <c r="J1302">
        <f t="shared" si="2177"/>
        <v>0.49999999999999989</v>
      </c>
      <c r="K1302">
        <f t="shared" si="2185"/>
        <v>0.25826666443332097</v>
      </c>
      <c r="L1302">
        <f t="shared" si="2186"/>
        <v>0.42813354230016409</v>
      </c>
      <c r="N1302">
        <v>58.9</v>
      </c>
      <c r="O1302">
        <f t="shared" si="2172"/>
        <v>7.7154166213929587</v>
      </c>
      <c r="P1302">
        <f t="shared" si="2173"/>
        <v>82.284583378607053</v>
      </c>
      <c r="R1302">
        <f t="shared" si="2187"/>
        <v>14.382767043443266</v>
      </c>
      <c r="T1302">
        <f t="shared" si="2178"/>
        <v>-7.6930253613662529</v>
      </c>
      <c r="V1302">
        <f t="shared" si="2188"/>
        <v>0</v>
      </c>
    </row>
    <row r="1303" spans="1:22">
      <c r="A1303">
        <f t="shared" si="2174"/>
        <v>0.5</v>
      </c>
      <c r="B1303">
        <f t="shared" si="2179"/>
        <v>0.25751903745502708</v>
      </c>
      <c r="C1303">
        <f t="shared" si="2180"/>
        <v>0.42858365035105611</v>
      </c>
      <c r="D1303">
        <f t="shared" si="2175"/>
        <v>-0.49999999999999989</v>
      </c>
      <c r="E1303">
        <f t="shared" si="2181"/>
        <v>0.25751903745502708</v>
      </c>
      <c r="F1303">
        <f t="shared" si="2182"/>
        <v>0.42858365035105617</v>
      </c>
      <c r="G1303">
        <f t="shared" si="2176"/>
        <v>0.5</v>
      </c>
      <c r="H1303">
        <f t="shared" si="2183"/>
        <v>-0.25751903745502708</v>
      </c>
      <c r="I1303">
        <f t="shared" si="2184"/>
        <v>-0.42858365035105611</v>
      </c>
      <c r="J1303">
        <f t="shared" si="2177"/>
        <v>0.49999999999999989</v>
      </c>
      <c r="K1303">
        <f t="shared" si="2185"/>
        <v>0.25751903745502708</v>
      </c>
      <c r="L1303">
        <f t="shared" si="2186"/>
        <v>0.42858365035105617</v>
      </c>
      <c r="N1303">
        <v>59</v>
      </c>
      <c r="O1303">
        <f t="shared" si="2172"/>
        <v>7.794937102785112</v>
      </c>
      <c r="P1303">
        <f t="shared" si="2173"/>
        <v>82.205062897214887</v>
      </c>
      <c r="R1303">
        <f t="shared" si="2187"/>
        <v>14.375914389675657</v>
      </c>
      <c r="T1303">
        <f t="shared" si="2178"/>
        <v>-7.7725458427584186</v>
      </c>
      <c r="V1303">
        <f t="shared" si="2188"/>
        <v>0</v>
      </c>
    </row>
    <row r="1304" spans="1:22">
      <c r="A1304">
        <f t="shared" si="2174"/>
        <v>0.5</v>
      </c>
      <c r="B1304">
        <f t="shared" si="2179"/>
        <v>0.25677062602908501</v>
      </c>
      <c r="C1304">
        <f t="shared" si="2180"/>
        <v>0.42903245286182218</v>
      </c>
      <c r="D1304">
        <f t="shared" si="2175"/>
        <v>-0.49999999999999989</v>
      </c>
      <c r="E1304">
        <f t="shared" si="2181"/>
        <v>0.25677062602908507</v>
      </c>
      <c r="F1304">
        <f t="shared" si="2182"/>
        <v>0.42903245286182223</v>
      </c>
      <c r="G1304">
        <f t="shared" si="2176"/>
        <v>0.5</v>
      </c>
      <c r="H1304">
        <f t="shared" si="2183"/>
        <v>-0.25677062602908501</v>
      </c>
      <c r="I1304">
        <f t="shared" si="2184"/>
        <v>-0.42903245286182218</v>
      </c>
      <c r="J1304">
        <f t="shared" si="2177"/>
        <v>0.49999999999999989</v>
      </c>
      <c r="K1304">
        <f t="shared" si="2185"/>
        <v>0.25677062602908507</v>
      </c>
      <c r="L1304">
        <f t="shared" si="2186"/>
        <v>0.42903245286182223</v>
      </c>
      <c r="N1304">
        <v>59.1</v>
      </c>
      <c r="O1304">
        <f t="shared" si="2172"/>
        <v>7.87453847145881</v>
      </c>
      <c r="P1304">
        <f t="shared" si="2173"/>
        <v>82.12546152854118</v>
      </c>
      <c r="R1304">
        <f t="shared" si="2187"/>
        <v>14.368822537798906</v>
      </c>
      <c r="T1304">
        <f t="shared" si="2178"/>
        <v>-7.8521472114321256</v>
      </c>
      <c r="V1304">
        <f t="shared" si="2188"/>
        <v>0</v>
      </c>
    </row>
    <row r="1305" spans="1:22">
      <c r="A1305">
        <f t="shared" si="2174"/>
        <v>0.5</v>
      </c>
      <c r="B1305">
        <f t="shared" si="2179"/>
        <v>0.25602143243528569</v>
      </c>
      <c r="C1305">
        <f t="shared" si="2180"/>
        <v>0.42947994846533216</v>
      </c>
      <c r="D1305">
        <f t="shared" si="2175"/>
        <v>-0.49999999999999989</v>
      </c>
      <c r="E1305">
        <f t="shared" si="2181"/>
        <v>0.25602143243528575</v>
      </c>
      <c r="F1305">
        <f t="shared" si="2182"/>
        <v>0.42947994846533222</v>
      </c>
      <c r="G1305">
        <f t="shared" si="2176"/>
        <v>0.5</v>
      </c>
      <c r="H1305">
        <f t="shared" si="2183"/>
        <v>-0.25602143243528569</v>
      </c>
      <c r="I1305">
        <f t="shared" si="2184"/>
        <v>-0.42947994846533216</v>
      </c>
      <c r="J1305">
        <f t="shared" si="2177"/>
        <v>0.49999999999999989</v>
      </c>
      <c r="K1305">
        <f t="shared" si="2185"/>
        <v>0.25602143243528575</v>
      </c>
      <c r="L1305">
        <f t="shared" si="2186"/>
        <v>0.42947994846533222</v>
      </c>
      <c r="N1305">
        <v>59.2</v>
      </c>
      <c r="O1305">
        <f t="shared" si="2172"/>
        <v>7.954219747943843</v>
      </c>
      <c r="P1305">
        <f t="shared" si="2173"/>
        <v>82.045780252056147</v>
      </c>
      <c r="R1305">
        <f t="shared" si="2187"/>
        <v>14.361491498209134</v>
      </c>
      <c r="T1305">
        <f t="shared" si="2178"/>
        <v>-7.9318284879171586</v>
      </c>
      <c r="V1305">
        <f t="shared" si="2188"/>
        <v>0</v>
      </c>
    </row>
    <row r="1306" spans="1:22">
      <c r="A1306">
        <f t="shared" si="2174"/>
        <v>0.5</v>
      </c>
      <c r="B1306">
        <f t="shared" si="2179"/>
        <v>0.25527145895580283</v>
      </c>
      <c r="C1306">
        <f t="shared" si="2180"/>
        <v>0.42992613579843664</v>
      </c>
      <c r="D1306">
        <f t="shared" si="2175"/>
        <v>-0.49999999999999989</v>
      </c>
      <c r="E1306">
        <f t="shared" si="2181"/>
        <v>0.25527145895580289</v>
      </c>
      <c r="F1306">
        <f t="shared" si="2182"/>
        <v>0.42992613579843669</v>
      </c>
      <c r="G1306">
        <f t="shared" si="2176"/>
        <v>0.5</v>
      </c>
      <c r="H1306">
        <f t="shared" si="2183"/>
        <v>-0.25527145895580283</v>
      </c>
      <c r="I1306">
        <f t="shared" si="2184"/>
        <v>-0.42992613579843664</v>
      </c>
      <c r="J1306">
        <f t="shared" si="2177"/>
        <v>0.49999999999999989</v>
      </c>
      <c r="K1306">
        <f t="shared" si="2185"/>
        <v>0.25527145895580289</v>
      </c>
      <c r="L1306">
        <f t="shared" si="2186"/>
        <v>0.42992613579843669</v>
      </c>
      <c r="N1306">
        <v>59.3</v>
      </c>
      <c r="O1306">
        <f t="shared" si="2172"/>
        <v>8.0339799425433274</v>
      </c>
      <c r="P1306">
        <f t="shared" si="2173"/>
        <v>81.966020057456674</v>
      </c>
      <c r="R1306">
        <f t="shared" si="2187"/>
        <v>14.353921301761048</v>
      </c>
      <c r="T1306">
        <f t="shared" si="2178"/>
        <v>-8.0115886825166314</v>
      </c>
      <c r="V1306">
        <f t="shared" si="2188"/>
        <v>0</v>
      </c>
    </row>
    <row r="1307" spans="1:22">
      <c r="A1307">
        <f t="shared" si="2174"/>
        <v>0.5</v>
      </c>
      <c r="B1307">
        <f t="shared" si="2179"/>
        <v>0.25452070787518566</v>
      </c>
      <c r="C1307">
        <f t="shared" si="2180"/>
        <v>0.43037101350197171</v>
      </c>
      <c r="D1307">
        <f t="shared" si="2175"/>
        <v>-0.49999999999999989</v>
      </c>
      <c r="E1307">
        <f t="shared" si="2181"/>
        <v>0.25452070787518571</v>
      </c>
      <c r="F1307">
        <f t="shared" si="2182"/>
        <v>0.43037101350197177</v>
      </c>
      <c r="G1307">
        <f t="shared" si="2176"/>
        <v>0.5</v>
      </c>
      <c r="H1307">
        <f t="shared" si="2183"/>
        <v>-0.25452070787518566</v>
      </c>
      <c r="I1307">
        <f t="shared" si="2184"/>
        <v>-0.43037101350197171</v>
      </c>
      <c r="J1307">
        <f t="shared" si="2177"/>
        <v>0.49999999999999989</v>
      </c>
      <c r="K1307">
        <f t="shared" si="2185"/>
        <v>0.25452070787518571</v>
      </c>
      <c r="L1307">
        <f t="shared" si="2186"/>
        <v>0.43037101350197177</v>
      </c>
      <c r="N1307">
        <v>59.4</v>
      </c>
      <c r="O1307">
        <f t="shared" si="2172"/>
        <v>8.1138180553722297</v>
      </c>
      <c r="P1307">
        <f t="shared" si="2173"/>
        <v>81.886181944627779</v>
      </c>
      <c r="R1307">
        <f t="shared" si="2187"/>
        <v>14.34611199976068</v>
      </c>
      <c r="T1307">
        <f t="shared" si="2178"/>
        <v>-8.0914267953455266</v>
      </c>
      <c r="V1307">
        <f t="shared" si="2188"/>
        <v>0</v>
      </c>
    </row>
    <row r="1308" spans="1:22">
      <c r="A1308">
        <f t="shared" si="2174"/>
        <v>0.5</v>
      </c>
      <c r="B1308">
        <f t="shared" si="2179"/>
        <v>0.25376918148035205</v>
      </c>
      <c r="C1308">
        <f t="shared" si="2180"/>
        <v>0.4308145802207628</v>
      </c>
      <c r="D1308">
        <f t="shared" si="2175"/>
        <v>-0.49999999999999989</v>
      </c>
      <c r="E1308">
        <f t="shared" si="2181"/>
        <v>0.2537691814803521</v>
      </c>
      <c r="F1308">
        <f t="shared" si="2182"/>
        <v>0.43081458022076285</v>
      </c>
      <c r="G1308">
        <f t="shared" si="2176"/>
        <v>0.5</v>
      </c>
      <c r="H1308">
        <f t="shared" si="2183"/>
        <v>-0.25376918148035205</v>
      </c>
      <c r="I1308">
        <f t="shared" si="2184"/>
        <v>-0.4308145802207628</v>
      </c>
      <c r="J1308">
        <f t="shared" si="2177"/>
        <v>0.49999999999999989</v>
      </c>
      <c r="K1308">
        <f t="shared" si="2185"/>
        <v>0.2537691814803521</v>
      </c>
      <c r="L1308">
        <f t="shared" si="2186"/>
        <v>0.43081458022076285</v>
      </c>
      <c r="N1308">
        <v>59.5</v>
      </c>
      <c r="O1308">
        <f t="shared" si="2172"/>
        <v>8.1937330763981269</v>
      </c>
      <c r="P1308">
        <f t="shared" si="2173"/>
        <v>81.806266923601868</v>
      </c>
      <c r="R1308">
        <f t="shared" si="2187"/>
        <v>14.338063663953861</v>
      </c>
      <c r="T1308">
        <f t="shared" si="2178"/>
        <v>-8.171341816371438</v>
      </c>
      <c r="V1308">
        <f t="shared" si="2188"/>
        <v>0</v>
      </c>
    </row>
    <row r="1309" spans="1:22">
      <c r="A1309">
        <f t="shared" si="2174"/>
        <v>0.5</v>
      </c>
      <c r="B1309">
        <f t="shared" si="2179"/>
        <v>0.25301688206058182</v>
      </c>
      <c r="C1309">
        <f t="shared" si="2180"/>
        <v>0.43125683460362868</v>
      </c>
      <c r="D1309">
        <f t="shared" si="2175"/>
        <v>-0.49999999999999989</v>
      </c>
      <c r="E1309">
        <f t="shared" si="2181"/>
        <v>0.25301688206058187</v>
      </c>
      <c r="F1309">
        <f t="shared" si="2182"/>
        <v>0.43125683460362874</v>
      </c>
      <c r="G1309">
        <f t="shared" si="2176"/>
        <v>0.5</v>
      </c>
      <c r="H1309">
        <f t="shared" si="2183"/>
        <v>-0.25301688206058182</v>
      </c>
      <c r="I1309">
        <f t="shared" si="2184"/>
        <v>-0.43125683460362868</v>
      </c>
      <c r="J1309">
        <f t="shared" si="2177"/>
        <v>0.49999999999999989</v>
      </c>
      <c r="K1309">
        <f t="shared" si="2185"/>
        <v>0.25301688206058187</v>
      </c>
      <c r="L1309">
        <f t="shared" si="2186"/>
        <v>0.43125683460362874</v>
      </c>
      <c r="N1309">
        <v>59.6</v>
      </c>
      <c r="O1309">
        <f t="shared" si="2172"/>
        <v>8.273723985483624</v>
      </c>
      <c r="P1309">
        <f t="shared" si="2173"/>
        <v>81.726276014516372</v>
      </c>
      <c r="R1309">
        <f t="shared" si="2187"/>
        <v>14.329776386511185</v>
      </c>
      <c r="T1309">
        <f t="shared" si="2178"/>
        <v>-8.2513327254569333</v>
      </c>
      <c r="V1309">
        <f t="shared" si="2188"/>
        <v>0</v>
      </c>
    </row>
    <row r="1310" spans="1:22">
      <c r="A1310">
        <f t="shared" si="2174"/>
        <v>0.5</v>
      </c>
      <c r="B1310">
        <f t="shared" si="2179"/>
        <v>0.25226381190750957</v>
      </c>
      <c r="C1310">
        <f t="shared" si="2180"/>
        <v>0.43169777530338577</v>
      </c>
      <c r="D1310">
        <f t="shared" si="2175"/>
        <v>-0.49999999999999989</v>
      </c>
      <c r="E1310">
        <f t="shared" si="2181"/>
        <v>0.25226381190750963</v>
      </c>
      <c r="F1310">
        <f t="shared" si="2182"/>
        <v>0.43169777530338582</v>
      </c>
      <c r="G1310">
        <f t="shared" si="2176"/>
        <v>0.5</v>
      </c>
      <c r="H1310">
        <f t="shared" si="2183"/>
        <v>-0.25226381190750957</v>
      </c>
      <c r="I1310">
        <f t="shared" si="2184"/>
        <v>-0.43169777530338577</v>
      </c>
      <c r="J1310">
        <f t="shared" si="2177"/>
        <v>0.49999999999999989</v>
      </c>
      <c r="K1310">
        <f t="shared" si="2185"/>
        <v>0.25226381190750963</v>
      </c>
      <c r="L1310">
        <f t="shared" si="2186"/>
        <v>0.43169777530338582</v>
      </c>
      <c r="N1310">
        <v>59.7</v>
      </c>
      <c r="O1310">
        <f t="shared" si="2172"/>
        <v>8.3537897524309681</v>
      </c>
      <c r="P1310">
        <f t="shared" si="2173"/>
        <v>81.646210247569044</v>
      </c>
      <c r="R1310">
        <f t="shared" si="2187"/>
        <v>14.321250280008755</v>
      </c>
      <c r="T1310">
        <f t="shared" si="2178"/>
        <v>-8.3313984924042614</v>
      </c>
      <c r="V1310">
        <f t="shared" si="2188"/>
        <v>0</v>
      </c>
    </row>
    <row r="1311" spans="1:22">
      <c r="A1311">
        <f t="shared" si="2174"/>
        <v>0.5</v>
      </c>
      <c r="B1311">
        <f t="shared" si="2179"/>
        <v>0.25150997331511754</v>
      </c>
      <c r="C1311">
        <f t="shared" si="2180"/>
        <v>0.43213740097685227</v>
      </c>
      <c r="D1311">
        <f t="shared" si="2175"/>
        <v>-0.49999999999999989</v>
      </c>
      <c r="E1311">
        <f t="shared" si="2181"/>
        <v>0.2515099733151176</v>
      </c>
      <c r="F1311">
        <f t="shared" si="2182"/>
        <v>0.43213740097685233</v>
      </c>
      <c r="G1311">
        <f t="shared" si="2176"/>
        <v>0.5</v>
      </c>
      <c r="H1311">
        <f t="shared" si="2183"/>
        <v>-0.25150997331511754</v>
      </c>
      <c r="I1311">
        <f t="shared" si="2184"/>
        <v>-0.43213740097685227</v>
      </c>
      <c r="J1311">
        <f t="shared" si="2177"/>
        <v>0.49999999999999989</v>
      </c>
      <c r="K1311">
        <f t="shared" si="2185"/>
        <v>0.2515099733151176</v>
      </c>
      <c r="L1311">
        <f t="shared" si="2186"/>
        <v>0.43213740097685233</v>
      </c>
      <c r="N1311">
        <v>59.8</v>
      </c>
      <c r="O1311">
        <f t="shared" si="2172"/>
        <v>8.4339293370286654</v>
      </c>
      <c r="P1311">
        <f t="shared" si="2173"/>
        <v>81.566070662971327</v>
      </c>
      <c r="R1311">
        <f t="shared" si="2187"/>
        <v>14.312485477405005</v>
      </c>
      <c r="T1311">
        <f t="shared" si="2178"/>
        <v>-8.4115380770019783</v>
      </c>
      <c r="V1311">
        <f t="shared" si="2188"/>
        <v>0</v>
      </c>
    </row>
    <row r="1312" spans="1:22">
      <c r="A1312">
        <f t="shared" si="2174"/>
        <v>0.5</v>
      </c>
      <c r="B1312">
        <f t="shared" si="2179"/>
        <v>0.25075536857972863</v>
      </c>
      <c r="C1312">
        <f t="shared" si="2180"/>
        <v>0.43257571028485214</v>
      </c>
      <c r="D1312">
        <f t="shared" si="2175"/>
        <v>-0.49999999999999989</v>
      </c>
      <c r="E1312">
        <f t="shared" si="2181"/>
        <v>0.25075536857972869</v>
      </c>
      <c r="F1312">
        <f t="shared" si="2182"/>
        <v>0.43257571028485226</v>
      </c>
      <c r="G1312">
        <f t="shared" si="2176"/>
        <v>0.5</v>
      </c>
      <c r="H1312">
        <f t="shared" si="2183"/>
        <v>-0.25075536857972863</v>
      </c>
      <c r="I1312">
        <f t="shared" si="2184"/>
        <v>-0.43257571028485214</v>
      </c>
      <c r="J1312">
        <f t="shared" si="2177"/>
        <v>0.49999999999999989</v>
      </c>
      <c r="K1312">
        <f t="shared" si="2185"/>
        <v>0.25075536857972869</v>
      </c>
      <c r="L1312">
        <f t="shared" si="2186"/>
        <v>0.43257571028485226</v>
      </c>
      <c r="N1312">
        <v>59.9</v>
      </c>
      <c r="O1312">
        <f t="shared" si="2172"/>
        <v>8.5141416891000326</v>
      </c>
      <c r="P1312">
        <f t="shared" si="2173"/>
        <v>81.485858310899957</v>
      </c>
      <c r="R1312">
        <f t="shared" si="2187"/>
        <v>14.303482132014011</v>
      </c>
      <c r="T1312">
        <f t="shared" si="2178"/>
        <v>-8.491750429073349</v>
      </c>
      <c r="V1312">
        <f t="shared" si="2188"/>
        <v>0</v>
      </c>
    </row>
    <row r="1313" spans="1:22">
      <c r="A1313">
        <f t="shared" si="2174"/>
        <v>0.5</v>
      </c>
      <c r="B1313">
        <f t="shared" si="2179"/>
        <v>0.25</v>
      </c>
      <c r="C1313">
        <f t="shared" si="2180"/>
        <v>0.43301270189221924</v>
      </c>
      <c r="D1313">
        <f t="shared" si="2175"/>
        <v>-0.49999999999999989</v>
      </c>
      <c r="E1313">
        <f t="shared" si="2181"/>
        <v>0.25000000000000006</v>
      </c>
      <c r="F1313">
        <f t="shared" si="2182"/>
        <v>0.4330127018922193</v>
      </c>
      <c r="G1313">
        <f t="shared" si="2176"/>
        <v>0.5</v>
      </c>
      <c r="H1313">
        <f t="shared" si="2183"/>
        <v>-0.25</v>
      </c>
      <c r="I1313">
        <f t="shared" si="2184"/>
        <v>-0.43301270189221924</v>
      </c>
      <c r="J1313">
        <f t="shared" si="2177"/>
        <v>0.49999999999999989</v>
      </c>
      <c r="K1313">
        <f t="shared" si="2185"/>
        <v>0.25000000000000006</v>
      </c>
      <c r="L1313">
        <f t="shared" si="2186"/>
        <v>0.4330127018922193</v>
      </c>
      <c r="N1313">
        <v>60</v>
      </c>
      <c r="O1313">
        <f t="shared" si="2172"/>
        <v>8.5944257485536877</v>
      </c>
      <c r="P1313">
        <f t="shared" si="2173"/>
        <v>81.405574251446311</v>
      </c>
      <c r="R1313">
        <f t="shared" si="2187"/>
        <v>14.294240417474541</v>
      </c>
      <c r="T1313">
        <f t="shared" si="2178"/>
        <v>-8.5720344885269952</v>
      </c>
      <c r="V1313">
        <f t="shared" si="2188"/>
        <v>0</v>
      </c>
    </row>
    <row r="1314" spans="1:22">
      <c r="A1314">
        <f t="shared" si="2174"/>
        <v>0.5</v>
      </c>
      <c r="B1314">
        <f t="shared" si="2179"/>
        <v>0.2492438698769151</v>
      </c>
      <c r="C1314">
        <f t="shared" si="2180"/>
        <v>0.43344837446780132</v>
      </c>
      <c r="D1314">
        <f t="shared" si="2175"/>
        <v>-0.49999999999999989</v>
      </c>
      <c r="E1314">
        <f t="shared" si="2181"/>
        <v>0.24924386987691513</v>
      </c>
      <c r="F1314">
        <f t="shared" si="2182"/>
        <v>0.43344837446780138</v>
      </c>
      <c r="G1314">
        <f t="shared" si="2176"/>
        <v>0.5</v>
      </c>
      <c r="H1314">
        <f t="shared" si="2183"/>
        <v>-0.2492438698769151</v>
      </c>
      <c r="I1314">
        <f t="shared" si="2184"/>
        <v>-0.43344837446780132</v>
      </c>
      <c r="J1314">
        <f t="shared" si="2177"/>
        <v>0.49999999999999989</v>
      </c>
      <c r="K1314">
        <f t="shared" si="2185"/>
        <v>0.24924386987691513</v>
      </c>
      <c r="L1314">
        <f t="shared" si="2186"/>
        <v>0.43344837446780138</v>
      </c>
      <c r="N1314">
        <v>60.1</v>
      </c>
      <c r="O1314">
        <f t="shared" si="2172"/>
        <v>8.6747804454363049</v>
      </c>
      <c r="P1314">
        <f t="shared" si="2173"/>
        <v>81.325219554563702</v>
      </c>
      <c r="R1314">
        <f t="shared" si="2187"/>
        <v>14.28476052771525</v>
      </c>
      <c r="T1314">
        <f t="shared" si="2178"/>
        <v>-8.6523891854096036</v>
      </c>
      <c r="V1314">
        <f t="shared" si="2188"/>
        <v>0</v>
      </c>
    </row>
    <row r="1315" spans="1:22">
      <c r="A1315">
        <f t="shared" si="2174"/>
        <v>0.5</v>
      </c>
      <c r="B1315">
        <f t="shared" si="2179"/>
        <v>0.24848698051377757</v>
      </c>
      <c r="C1315">
        <f t="shared" si="2180"/>
        <v>0.4338827266844642</v>
      </c>
      <c r="D1315">
        <f t="shared" si="2175"/>
        <v>-0.49999999999999989</v>
      </c>
      <c r="E1315">
        <f t="shared" si="2181"/>
        <v>0.2484869805137776</v>
      </c>
      <c r="F1315">
        <f t="shared" si="2182"/>
        <v>0.43388272668446426</v>
      </c>
      <c r="G1315">
        <f t="shared" si="2176"/>
        <v>0.5</v>
      </c>
      <c r="H1315">
        <f t="shared" si="2183"/>
        <v>-0.24848698051377757</v>
      </c>
      <c r="I1315">
        <f t="shared" si="2184"/>
        <v>-0.4338827266844642</v>
      </c>
      <c r="J1315">
        <f t="shared" si="2177"/>
        <v>0.49999999999999989</v>
      </c>
      <c r="K1315">
        <f t="shared" si="2185"/>
        <v>0.2484869805137776</v>
      </c>
      <c r="L1315">
        <f t="shared" si="2186"/>
        <v>0.43388272668446426</v>
      </c>
      <c r="N1315">
        <v>60.2</v>
      </c>
      <c r="O1315">
        <f t="shared" si="2172"/>
        <v>8.7552046999872193</v>
      </c>
      <c r="P1315">
        <f t="shared" si="2173"/>
        <v>81.244795300012768</v>
      </c>
      <c r="R1315">
        <f t="shared" si="2187"/>
        <v>14.275042676916158</v>
      </c>
      <c r="T1315">
        <f t="shared" si="2178"/>
        <v>-8.7328134399605375</v>
      </c>
      <c r="V1315">
        <f t="shared" si="2188"/>
        <v>0</v>
      </c>
    </row>
    <row r="1316" spans="1:22">
      <c r="A1316">
        <f t="shared" si="2174"/>
        <v>0.5</v>
      </c>
      <c r="B1316">
        <f t="shared" si="2179"/>
        <v>0.24772933421620372</v>
      </c>
      <c r="C1316">
        <f t="shared" si="2180"/>
        <v>0.43431575721909554</v>
      </c>
      <c r="D1316">
        <f t="shared" si="2175"/>
        <v>-0.49999999999999989</v>
      </c>
      <c r="E1316">
        <f t="shared" si="2181"/>
        <v>0.24772933421620374</v>
      </c>
      <c r="F1316">
        <f t="shared" si="2182"/>
        <v>0.4343157572190956</v>
      </c>
      <c r="G1316">
        <f t="shared" si="2176"/>
        <v>0.5</v>
      </c>
      <c r="H1316">
        <f t="shared" si="2183"/>
        <v>-0.24772933421620372</v>
      </c>
      <c r="I1316">
        <f t="shared" si="2184"/>
        <v>-0.43431575721909554</v>
      </c>
      <c r="J1316">
        <f t="shared" si="2177"/>
        <v>0.49999999999999989</v>
      </c>
      <c r="K1316">
        <f t="shared" si="2185"/>
        <v>0.24772933421620374</v>
      </c>
      <c r="L1316">
        <f t="shared" si="2186"/>
        <v>0.4343157572190956</v>
      </c>
      <c r="N1316">
        <v>60.3</v>
      </c>
      <c r="O1316">
        <f t="shared" si="2172"/>
        <v>8.8356974226948832</v>
      </c>
      <c r="P1316">
        <f t="shared" si="2173"/>
        <v>81.164302577305122</v>
      </c>
      <c r="R1316">
        <f t="shared" si="2187"/>
        <v>14.265087099466442</v>
      </c>
      <c r="T1316">
        <f t="shared" si="2178"/>
        <v>-8.8133061626681837</v>
      </c>
      <c r="V1316">
        <f t="shared" si="2188"/>
        <v>0</v>
      </c>
    </row>
    <row r="1317" spans="1:22">
      <c r="A1317">
        <f t="shared" si="2174"/>
        <v>0.5</v>
      </c>
      <c r="B1317">
        <f t="shared" si="2179"/>
        <v>0.24697093329211547</v>
      </c>
      <c r="C1317">
        <f t="shared" si="2180"/>
        <v>0.43474746475260939</v>
      </c>
      <c r="D1317">
        <f t="shared" si="2175"/>
        <v>-0.49999999999999989</v>
      </c>
      <c r="E1317">
        <f t="shared" si="2181"/>
        <v>0.24697093329211553</v>
      </c>
      <c r="F1317">
        <f t="shared" si="2182"/>
        <v>0.43474746475260945</v>
      </c>
      <c r="G1317">
        <f t="shared" si="2176"/>
        <v>0.5</v>
      </c>
      <c r="H1317">
        <f t="shared" si="2183"/>
        <v>-0.24697093329211547</v>
      </c>
      <c r="I1317">
        <f t="shared" si="2184"/>
        <v>-0.43474746475260939</v>
      </c>
      <c r="J1317">
        <f t="shared" si="2177"/>
        <v>0.49999999999999989</v>
      </c>
      <c r="K1317">
        <f t="shared" si="2185"/>
        <v>0.24697093329211553</v>
      </c>
      <c r="L1317">
        <f t="shared" si="2186"/>
        <v>0.43474746475260945</v>
      </c>
      <c r="N1317">
        <v>60.4</v>
      </c>
      <c r="O1317">
        <f t="shared" si="2172"/>
        <v>8.916257514355781</v>
      </c>
      <c r="P1317">
        <f t="shared" si="2173"/>
        <v>81.083742485644223</v>
      </c>
      <c r="R1317">
        <f t="shared" si="2187"/>
        <v>14.254894049917766</v>
      </c>
      <c r="T1317">
        <f t="shared" si="2178"/>
        <v>-8.8938662543290832</v>
      </c>
      <c r="V1317">
        <f t="shared" si="2188"/>
        <v>0</v>
      </c>
    </row>
    <row r="1318" spans="1:22">
      <c r="A1318">
        <f t="shared" si="2174"/>
        <v>0.5</v>
      </c>
      <c r="B1318">
        <f t="shared" si="2179"/>
        <v>0.2462117800517335</v>
      </c>
      <c r="C1318">
        <f t="shared" si="2180"/>
        <v>0.43517784796994974</v>
      </c>
      <c r="D1318">
        <f t="shared" si="2175"/>
        <v>-0.49999999999999989</v>
      </c>
      <c r="E1318">
        <f t="shared" si="2181"/>
        <v>0.24621178005173353</v>
      </c>
      <c r="F1318">
        <f t="shared" si="2182"/>
        <v>0.43517784796994979</v>
      </c>
      <c r="G1318">
        <f t="shared" si="2176"/>
        <v>0.5</v>
      </c>
      <c r="H1318">
        <f t="shared" si="2183"/>
        <v>-0.2462117800517335</v>
      </c>
      <c r="I1318">
        <f t="shared" si="2184"/>
        <v>-0.43517784796994974</v>
      </c>
      <c r="J1318">
        <f t="shared" si="2177"/>
        <v>0.49999999999999989</v>
      </c>
      <c r="K1318">
        <f t="shared" si="2185"/>
        <v>0.24621178005173353</v>
      </c>
      <c r="L1318">
        <f t="shared" si="2186"/>
        <v>0.43517784796994979</v>
      </c>
      <c r="N1318">
        <v>60.5</v>
      </c>
      <c r="O1318">
        <f t="shared" si="2172"/>
        <v>8.9968838661349899</v>
      </c>
      <c r="P1318">
        <f t="shared" si="2173"/>
        <v>81.003116133864992</v>
      </c>
      <c r="R1318">
        <f t="shared" si="2187"/>
        <v>14.244463802934433</v>
      </c>
      <c r="T1318">
        <f t="shared" si="2178"/>
        <v>-8.9744926061083135</v>
      </c>
      <c r="V1318">
        <f t="shared" si="2188"/>
        <v>0</v>
      </c>
    </row>
    <row r="1319" spans="1:22">
      <c r="A1319">
        <f t="shared" si="2174"/>
        <v>0.5</v>
      </c>
      <c r="B1319">
        <f t="shared" si="2179"/>
        <v>0.24545187680757044</v>
      </c>
      <c r="C1319">
        <f t="shared" si="2180"/>
        <v>0.43560690556009457</v>
      </c>
      <c r="D1319">
        <f t="shared" si="2175"/>
        <v>-0.49999999999999989</v>
      </c>
      <c r="E1319">
        <f t="shared" si="2181"/>
        <v>0.24545187680757047</v>
      </c>
      <c r="F1319">
        <f t="shared" si="2182"/>
        <v>0.43560690556009468</v>
      </c>
      <c r="G1319">
        <f t="shared" si="2176"/>
        <v>0.5</v>
      </c>
      <c r="H1319">
        <f t="shared" si="2183"/>
        <v>-0.24545187680757044</v>
      </c>
      <c r="I1319">
        <f t="shared" si="2184"/>
        <v>-0.43560690556009457</v>
      </c>
      <c r="J1319">
        <f t="shared" si="2177"/>
        <v>0.49999999999999989</v>
      </c>
      <c r="K1319">
        <f t="shared" si="2185"/>
        <v>0.24545187680757047</v>
      </c>
      <c r="L1319">
        <f t="shared" si="2186"/>
        <v>0.43560690556009468</v>
      </c>
      <c r="N1319">
        <v>60.6</v>
      </c>
      <c r="O1319">
        <f t="shared" si="2172"/>
        <v>9.0775753596288418</v>
      </c>
      <c r="P1319">
        <f t="shared" si="2173"/>
        <v>80.922424640371148</v>
      </c>
      <c r="R1319">
        <f t="shared" si="2187"/>
        <v>14.233796653239551</v>
      </c>
      <c r="T1319">
        <f t="shared" si="2178"/>
        <v>-9.0551840996021582</v>
      </c>
      <c r="V1319">
        <f t="shared" si="2188"/>
        <v>0</v>
      </c>
    </row>
    <row r="1320" spans="1:22">
      <c r="A1320">
        <f t="shared" si="2174"/>
        <v>0.5</v>
      </c>
      <c r="B1320">
        <f t="shared" si="2179"/>
        <v>0.24469122587442307</v>
      </c>
      <c r="C1320">
        <f t="shared" si="2180"/>
        <v>0.43603463621606026</v>
      </c>
      <c r="D1320">
        <f t="shared" si="2175"/>
        <v>-0.49999999999999989</v>
      </c>
      <c r="E1320">
        <f t="shared" si="2181"/>
        <v>0.2446912258744231</v>
      </c>
      <c r="F1320">
        <f t="shared" si="2182"/>
        <v>0.43603463621606031</v>
      </c>
      <c r="G1320">
        <f t="shared" si="2176"/>
        <v>0.5</v>
      </c>
      <c r="H1320">
        <f t="shared" si="2183"/>
        <v>-0.24469122587442307</v>
      </c>
      <c r="I1320">
        <f t="shared" si="2184"/>
        <v>-0.43603463621606026</v>
      </c>
      <c r="J1320">
        <f t="shared" si="2177"/>
        <v>0.49999999999999989</v>
      </c>
      <c r="K1320">
        <f t="shared" si="2185"/>
        <v>0.2446912258744231</v>
      </c>
      <c r="L1320">
        <f t="shared" si="2186"/>
        <v>0.43603463621606031</v>
      </c>
      <c r="N1320">
        <v>60.7</v>
      </c>
      <c r="O1320">
        <f t="shared" si="2172"/>
        <v>9.1583308669298216</v>
      </c>
      <c r="P1320">
        <f t="shared" si="2173"/>
        <v>80.841669133070184</v>
      </c>
      <c r="R1320">
        <f t="shared" si="2187"/>
        <v>14.222892915557026</v>
      </c>
      <c r="T1320">
        <f t="shared" si="2178"/>
        <v>-9.135939606903122</v>
      </c>
      <c r="V1320">
        <f t="shared" si="2188"/>
        <v>0</v>
      </c>
    </row>
    <row r="1321" spans="1:22">
      <c r="A1321">
        <f t="shared" si="2174"/>
        <v>0.5</v>
      </c>
      <c r="B1321">
        <f t="shared" si="2179"/>
        <v>0.24392982956936635</v>
      </c>
      <c r="C1321">
        <f t="shared" si="2180"/>
        <v>0.43646103863490471</v>
      </c>
      <c r="D1321">
        <f t="shared" si="2175"/>
        <v>-0.49999999999999989</v>
      </c>
      <c r="E1321">
        <f t="shared" si="2181"/>
        <v>0.24392982956936637</v>
      </c>
      <c r="F1321">
        <f t="shared" si="2182"/>
        <v>0.43646103863490476</v>
      </c>
      <c r="G1321">
        <f t="shared" si="2176"/>
        <v>0.5</v>
      </c>
      <c r="H1321">
        <f t="shared" si="2183"/>
        <v>-0.24392982956936635</v>
      </c>
      <c r="I1321">
        <f t="shared" si="2184"/>
        <v>-0.43646103863490471</v>
      </c>
      <c r="J1321">
        <f t="shared" si="2177"/>
        <v>0.49999999999999989</v>
      </c>
      <c r="K1321">
        <f t="shared" si="2185"/>
        <v>0.24392982956936637</v>
      </c>
      <c r="L1321">
        <f t="shared" si="2186"/>
        <v>0.43646103863490476</v>
      </c>
      <c r="N1321">
        <v>60.8</v>
      </c>
      <c r="O1321">
        <f t="shared" si="2172"/>
        <v>9.239149250693119</v>
      </c>
      <c r="P1321">
        <f t="shared" si="2173"/>
        <v>80.760850749306883</v>
      </c>
      <c r="R1321">
        <f t="shared" si="2187"/>
        <v>14.211752924550353</v>
      </c>
      <c r="T1321">
        <f t="shared" si="2178"/>
        <v>-9.216757990666423</v>
      </c>
      <c r="V1321">
        <f t="shared" si="2188"/>
        <v>0</v>
      </c>
    </row>
    <row r="1322" spans="1:22">
      <c r="A1322">
        <f t="shared" si="2174"/>
        <v>0.5</v>
      </c>
      <c r="B1322">
        <f t="shared" si="2179"/>
        <v>0.24316769021174522</v>
      </c>
      <c r="C1322">
        <f t="shared" si="2180"/>
        <v>0.43688611151773254</v>
      </c>
      <c r="D1322">
        <f t="shared" si="2175"/>
        <v>-0.49999999999999989</v>
      </c>
      <c r="E1322">
        <f t="shared" si="2181"/>
        <v>0.24316769021174525</v>
      </c>
      <c r="F1322">
        <f t="shared" si="2182"/>
        <v>0.43688611151773266</v>
      </c>
      <c r="G1322">
        <f t="shared" si="2176"/>
        <v>0.5</v>
      </c>
      <c r="H1322">
        <f t="shared" si="2183"/>
        <v>-0.24316769021174522</v>
      </c>
      <c r="I1322">
        <f t="shared" si="2184"/>
        <v>-0.43688611151773254</v>
      </c>
      <c r="J1322">
        <f t="shared" si="2177"/>
        <v>0.49999999999999989</v>
      </c>
      <c r="K1322">
        <f t="shared" si="2185"/>
        <v>0.24316769021174525</v>
      </c>
      <c r="L1322">
        <f t="shared" si="2186"/>
        <v>0.43688611151773266</v>
      </c>
      <c r="N1322">
        <v>60.9</v>
      </c>
      <c r="O1322">
        <f t="shared" si="2172"/>
        <v>9.3200293642055954</v>
      </c>
      <c r="P1322">
        <f t="shared" si="2173"/>
        <v>80.67997063579439</v>
      </c>
      <c r="R1322">
        <f t="shared" si="2187"/>
        <v>14.200377034757196</v>
      </c>
      <c r="T1322">
        <f t="shared" si="2178"/>
        <v>-9.2976381041789153</v>
      </c>
      <c r="V1322">
        <f t="shared" si="2188"/>
        <v>0</v>
      </c>
    </row>
    <row r="1323" spans="1:22">
      <c r="A1323">
        <f t="shared" si="2174"/>
        <v>0.5</v>
      </c>
      <c r="B1323">
        <f t="shared" si="2179"/>
        <v>0.24240481012316853</v>
      </c>
      <c r="C1323">
        <f t="shared" si="2180"/>
        <v>0.43730985356969776</v>
      </c>
      <c r="D1323">
        <f t="shared" si="2175"/>
        <v>-0.49999999999999989</v>
      </c>
      <c r="E1323">
        <f t="shared" si="2181"/>
        <v>0.24240481012316856</v>
      </c>
      <c r="F1323">
        <f t="shared" si="2182"/>
        <v>0.43730985356969782</v>
      </c>
      <c r="G1323">
        <f t="shared" si="2176"/>
        <v>0.5</v>
      </c>
      <c r="H1323">
        <f t="shared" si="2183"/>
        <v>-0.24240481012316853</v>
      </c>
      <c r="I1323">
        <f t="shared" si="2184"/>
        <v>-0.43730985356969776</v>
      </c>
      <c r="J1323">
        <f t="shared" si="2177"/>
        <v>0.49999999999999989</v>
      </c>
      <c r="K1323">
        <f t="shared" si="2185"/>
        <v>0.24240481012316856</v>
      </c>
      <c r="L1323">
        <f t="shared" si="2186"/>
        <v>0.43730985356969782</v>
      </c>
      <c r="N1323">
        <v>61</v>
      </c>
      <c r="O1323">
        <f t="shared" si="2172"/>
        <v>9.4009700514563939</v>
      </c>
      <c r="P1323">
        <f t="shared" si="2173"/>
        <v>80.599029948543603</v>
      </c>
      <c r="R1323">
        <f t="shared" si="2187"/>
        <v>14.188765620520599</v>
      </c>
      <c r="T1323">
        <f t="shared" si="2178"/>
        <v>-9.3785787914297032</v>
      </c>
      <c r="V1323">
        <f t="shared" si="2188"/>
        <v>0</v>
      </c>
    </row>
    <row r="1324" spans="1:22">
      <c r="A1324">
        <f t="shared" si="2174"/>
        <v>0.5</v>
      </c>
      <c r="B1324">
        <f t="shared" si="2179"/>
        <v>0.24164119162750114</v>
      </c>
      <c r="C1324">
        <f t="shared" si="2180"/>
        <v>0.43773226350000888</v>
      </c>
      <c r="D1324">
        <f t="shared" si="2175"/>
        <v>-0.49999999999999989</v>
      </c>
      <c r="E1324">
        <f t="shared" si="2181"/>
        <v>0.24164119162750117</v>
      </c>
      <c r="F1324">
        <f t="shared" si="2182"/>
        <v>0.43773226350000893</v>
      </c>
      <c r="G1324">
        <f t="shared" si="2176"/>
        <v>0.5</v>
      </c>
      <c r="H1324">
        <f t="shared" si="2183"/>
        <v>-0.24164119162750114</v>
      </c>
      <c r="I1324">
        <f t="shared" si="2184"/>
        <v>-0.43773226350000888</v>
      </c>
      <c r="J1324">
        <f t="shared" si="2177"/>
        <v>0.49999999999999989</v>
      </c>
      <c r="K1324">
        <f t="shared" si="2185"/>
        <v>0.24164119162750117</v>
      </c>
      <c r="L1324">
        <f t="shared" si="2186"/>
        <v>0.43773226350000893</v>
      </c>
      <c r="N1324">
        <v>61.1</v>
      </c>
      <c r="O1324">
        <f t="shared" si="2172"/>
        <v>9.4819701472100189</v>
      </c>
      <c r="P1324">
        <f t="shared" si="2173"/>
        <v>80.518029852789979</v>
      </c>
      <c r="R1324">
        <f t="shared" si="2187"/>
        <v>14.176919075915919</v>
      </c>
      <c r="T1324">
        <f t="shared" si="2178"/>
        <v>-9.4595788871833264</v>
      </c>
      <c r="V1324">
        <f t="shared" si="2188"/>
        <v>0</v>
      </c>
    </row>
    <row r="1325" spans="1:22">
      <c r="A1325">
        <f t="shared" si="2174"/>
        <v>0.5</v>
      </c>
      <c r="B1325">
        <f t="shared" si="2179"/>
        <v>0.24087683705085752</v>
      </c>
      <c r="C1325">
        <f t="shared" si="2180"/>
        <v>0.43815334002193179</v>
      </c>
      <c r="D1325">
        <f t="shared" si="2175"/>
        <v>-0.49999999999999989</v>
      </c>
      <c r="E1325">
        <f t="shared" si="2181"/>
        <v>0.24087683705085758</v>
      </c>
      <c r="F1325">
        <f t="shared" si="2182"/>
        <v>0.43815334002193185</v>
      </c>
      <c r="G1325">
        <f t="shared" si="2176"/>
        <v>0.5</v>
      </c>
      <c r="H1325">
        <f t="shared" si="2183"/>
        <v>-0.24087683705085752</v>
      </c>
      <c r="I1325">
        <f t="shared" si="2184"/>
        <v>-0.43815334002193179</v>
      </c>
      <c r="J1325">
        <f t="shared" si="2177"/>
        <v>0.49999999999999989</v>
      </c>
      <c r="K1325">
        <f t="shared" si="2185"/>
        <v>0.24087683705085758</v>
      </c>
      <c r="L1325">
        <f t="shared" si="2186"/>
        <v>0.43815334002193185</v>
      </c>
      <c r="N1325">
        <v>61.2</v>
      </c>
      <c r="O1325">
        <f t="shared" si="2172"/>
        <v>9.5630284770807954</v>
      </c>
      <c r="P1325">
        <f t="shared" si="2173"/>
        <v>80.436971522919208</v>
      </c>
      <c r="R1325">
        <f t="shared" si="2187"/>
        <v>14.164837814674868</v>
      </c>
      <c r="T1325">
        <f t="shared" si="2178"/>
        <v>-9.5406372170540976</v>
      </c>
      <c r="V1325">
        <f t="shared" si="2188"/>
        <v>0</v>
      </c>
    </row>
    <row r="1326" spans="1:22">
      <c r="A1326">
        <f t="shared" si="2174"/>
        <v>0.5</v>
      </c>
      <c r="B1326">
        <f t="shared" si="2179"/>
        <v>0.24011174872159441</v>
      </c>
      <c r="C1326">
        <f t="shared" si="2180"/>
        <v>0.43857308185279431</v>
      </c>
      <c r="D1326">
        <f t="shared" si="2175"/>
        <v>-0.49999999999999989</v>
      </c>
      <c r="E1326">
        <f t="shared" si="2181"/>
        <v>0.24011174872159444</v>
      </c>
      <c r="F1326">
        <f t="shared" si="2182"/>
        <v>0.43857308185279442</v>
      </c>
      <c r="G1326">
        <f t="shared" si="2176"/>
        <v>0.5</v>
      </c>
      <c r="H1326">
        <f t="shared" si="2183"/>
        <v>-0.24011174872159441</v>
      </c>
      <c r="I1326">
        <f t="shared" si="2184"/>
        <v>-0.43857308185279431</v>
      </c>
      <c r="J1326">
        <f t="shared" si="2177"/>
        <v>0.49999999999999989</v>
      </c>
      <c r="K1326">
        <f t="shared" si="2185"/>
        <v>0.24011174872159444</v>
      </c>
      <c r="L1326">
        <f t="shared" si="2186"/>
        <v>0.43857308185279442</v>
      </c>
      <c r="N1326">
        <v>61.3</v>
      </c>
      <c r="O1326">
        <f t="shared" si="2172"/>
        <v>9.6441438576099614</v>
      </c>
      <c r="P1326">
        <f t="shared" si="2173"/>
        <v>80.355856142390039</v>
      </c>
      <c r="R1326">
        <f t="shared" si="2187"/>
        <v>14.152522270105081</v>
      </c>
      <c r="T1326">
        <f t="shared" si="2178"/>
        <v>-9.6217525975832672</v>
      </c>
      <c r="V1326">
        <f t="shared" si="2188"/>
        <v>0</v>
      </c>
    </row>
    <row r="1327" spans="1:22">
      <c r="A1327">
        <f t="shared" si="2174"/>
        <v>0.5</v>
      </c>
      <c r="B1327">
        <f t="shared" si="2179"/>
        <v>0.23934592897030341</v>
      </c>
      <c r="C1327">
        <f t="shared" si="2180"/>
        <v>0.43899148771399016</v>
      </c>
      <c r="D1327">
        <f t="shared" si="2175"/>
        <v>-0.49999999999999989</v>
      </c>
      <c r="E1327">
        <f t="shared" si="2181"/>
        <v>0.23934592897030343</v>
      </c>
      <c r="F1327">
        <f t="shared" si="2182"/>
        <v>0.43899148771399027</v>
      </c>
      <c r="G1327">
        <f t="shared" si="2176"/>
        <v>0.5</v>
      </c>
      <c r="H1327">
        <f t="shared" si="2183"/>
        <v>-0.23934592897030341</v>
      </c>
      <c r="I1327">
        <f t="shared" si="2184"/>
        <v>-0.43899148771399016</v>
      </c>
      <c r="J1327">
        <f t="shared" si="2177"/>
        <v>0.49999999999999989</v>
      </c>
      <c r="K1327">
        <f t="shared" si="2185"/>
        <v>0.23934592897030343</v>
      </c>
      <c r="L1327">
        <f t="shared" si="2186"/>
        <v>0.43899148771399027</v>
      </c>
      <c r="N1327">
        <v>61.4</v>
      </c>
      <c r="O1327">
        <f t="shared" si="2172"/>
        <v>9.7253150963444064</v>
      </c>
      <c r="P1327">
        <f t="shared" si="2173"/>
        <v>80.274684903655597</v>
      </c>
      <c r="R1327">
        <f t="shared" si="2187"/>
        <v>14.139972895006593</v>
      </c>
      <c r="T1327">
        <f t="shared" si="2178"/>
        <v>-9.7029238363177086</v>
      </c>
      <c r="V1327">
        <f t="shared" si="2188"/>
        <v>0</v>
      </c>
    </row>
    <row r="1328" spans="1:22">
      <c r="A1328">
        <f t="shared" si="2174"/>
        <v>0.5</v>
      </c>
      <c r="B1328">
        <f t="shared" si="2179"/>
        <v>0.23857938012980417</v>
      </c>
      <c r="C1328">
        <f t="shared" si="2180"/>
        <v>0.43940855633098258</v>
      </c>
      <c r="D1328">
        <f t="shared" si="2175"/>
        <v>-0.49999999999999989</v>
      </c>
      <c r="E1328">
        <f t="shared" si="2181"/>
        <v>0.2385793801298042</v>
      </c>
      <c r="F1328">
        <f t="shared" si="2182"/>
        <v>0.43940855633098264</v>
      </c>
      <c r="G1328">
        <f t="shared" si="2176"/>
        <v>0.5</v>
      </c>
      <c r="H1328">
        <f t="shared" si="2183"/>
        <v>-0.23857938012980417</v>
      </c>
      <c r="I1328">
        <f t="shared" si="2184"/>
        <v>-0.43940855633098258</v>
      </c>
      <c r="J1328">
        <f t="shared" si="2177"/>
        <v>0.49999999999999989</v>
      </c>
      <c r="K1328">
        <f t="shared" si="2185"/>
        <v>0.2385793801298042</v>
      </c>
      <c r="L1328">
        <f t="shared" si="2186"/>
        <v>0.43940855633098264</v>
      </c>
      <c r="N1328">
        <v>61.5</v>
      </c>
      <c r="O1328">
        <f t="shared" si="2172"/>
        <v>9.8065409919175366</v>
      </c>
      <c r="P1328">
        <f t="shared" si="2173"/>
        <v>80.193459008082456</v>
      </c>
      <c r="R1328">
        <f t="shared" si="2187"/>
        <v>14.127190161584309</v>
      </c>
      <c r="T1328">
        <f t="shared" si="2178"/>
        <v>-9.7841497318908495</v>
      </c>
      <c r="V1328">
        <f t="shared" si="2188"/>
        <v>0</v>
      </c>
    </row>
    <row r="1329" spans="1:22">
      <c r="A1329">
        <f t="shared" si="2174"/>
        <v>0.5</v>
      </c>
      <c r="B1329">
        <f t="shared" si="2179"/>
        <v>0.23781210453513763</v>
      </c>
      <c r="C1329">
        <f t="shared" si="2180"/>
        <v>0.43982428643330818</v>
      </c>
      <c r="D1329">
        <f t="shared" si="2175"/>
        <v>-0.49999999999999989</v>
      </c>
      <c r="E1329">
        <f t="shared" si="2181"/>
        <v>0.23781210453513765</v>
      </c>
      <c r="F1329">
        <f t="shared" si="2182"/>
        <v>0.43982428643330823</v>
      </c>
      <c r="G1329">
        <f t="shared" si="2176"/>
        <v>0.5</v>
      </c>
      <c r="H1329">
        <f t="shared" si="2183"/>
        <v>-0.23781210453513763</v>
      </c>
      <c r="I1329">
        <f t="shared" si="2184"/>
        <v>-0.43982428643330818</v>
      </c>
      <c r="J1329">
        <f t="shared" si="2177"/>
        <v>0.49999999999999989</v>
      </c>
      <c r="K1329">
        <f t="shared" si="2185"/>
        <v>0.23781210453513765</v>
      </c>
      <c r="L1329">
        <f t="shared" si="2186"/>
        <v>0.43982428643330823</v>
      </c>
      <c r="N1329">
        <v>61.6</v>
      </c>
      <c r="O1329">
        <f t="shared" si="2172"/>
        <v>9.887820334131959</v>
      </c>
      <c r="P1329">
        <f t="shared" si="2173"/>
        <v>80.112179665868041</v>
      </c>
      <c r="R1329">
        <f t="shared" si="2187"/>
        <v>14.114174561357274</v>
      </c>
      <c r="T1329">
        <f t="shared" si="2178"/>
        <v>-9.8654290741052648</v>
      </c>
      <c r="V1329">
        <f t="shared" si="2188"/>
        <v>0</v>
      </c>
    </row>
    <row r="1330" spans="1:22">
      <c r="A1330">
        <f t="shared" si="2174"/>
        <v>0.5</v>
      </c>
      <c r="B1330">
        <f t="shared" si="2179"/>
        <v>0.23704410452355806</v>
      </c>
      <c r="C1330">
        <f t="shared" si="2180"/>
        <v>0.44023867675458095</v>
      </c>
      <c r="D1330">
        <f t="shared" si="2175"/>
        <v>-0.49999999999999989</v>
      </c>
      <c r="E1330">
        <f t="shared" si="2181"/>
        <v>0.23704410452355812</v>
      </c>
      <c r="F1330">
        <f t="shared" si="2182"/>
        <v>0.440238676754581</v>
      </c>
      <c r="G1330">
        <f t="shared" si="2176"/>
        <v>0.5</v>
      </c>
      <c r="H1330">
        <f t="shared" si="2183"/>
        <v>-0.23704410452355806</v>
      </c>
      <c r="I1330">
        <f t="shared" si="2184"/>
        <v>-0.44023867675458095</v>
      </c>
      <c r="J1330">
        <f t="shared" si="2177"/>
        <v>0.49999999999999989</v>
      </c>
      <c r="K1330">
        <f t="shared" si="2185"/>
        <v>0.23704410452355812</v>
      </c>
      <c r="L1330">
        <f t="shared" si="2186"/>
        <v>0.440238676754581</v>
      </c>
      <c r="N1330">
        <v>61.7</v>
      </c>
      <c r="O1330">
        <f t="shared" si="2172"/>
        <v>9.9691519040443719</v>
      </c>
      <c r="P1330">
        <f t="shared" si="2173"/>
        <v>80.030848095955619</v>
      </c>
      <c r="R1330">
        <f t="shared" si="2187"/>
        <v>14.100926605063947</v>
      </c>
      <c r="T1330">
        <f t="shared" si="2178"/>
        <v>-9.9467606440176866</v>
      </c>
      <c r="V1330">
        <f t="shared" si="2188"/>
        <v>0</v>
      </c>
    </row>
    <row r="1331" spans="1:22">
      <c r="A1331">
        <f t="shared" si="2174"/>
        <v>0.5</v>
      </c>
      <c r="B1331">
        <f t="shared" si="2179"/>
        <v>0.23627538243452698</v>
      </c>
      <c r="C1331">
        <f t="shared" si="2180"/>
        <v>0.44065172603249603</v>
      </c>
      <c r="D1331">
        <f t="shared" si="2175"/>
        <v>-0.49999999999999989</v>
      </c>
      <c r="E1331">
        <f t="shared" si="2181"/>
        <v>0.23627538243452703</v>
      </c>
      <c r="F1331">
        <f t="shared" si="2182"/>
        <v>0.44065172603249608</v>
      </c>
      <c r="G1331">
        <f t="shared" si="2176"/>
        <v>0.5</v>
      </c>
      <c r="H1331">
        <f t="shared" si="2183"/>
        <v>-0.23627538243452698</v>
      </c>
      <c r="I1331">
        <f t="shared" si="2184"/>
        <v>-0.44065172603249603</v>
      </c>
      <c r="J1331">
        <f t="shared" si="2177"/>
        <v>0.49999999999999989</v>
      </c>
      <c r="K1331">
        <f t="shared" si="2185"/>
        <v>0.23627538243452703</v>
      </c>
      <c r="L1331">
        <f t="shared" si="2186"/>
        <v>0.44065172603249608</v>
      </c>
      <c r="N1331">
        <v>61.8</v>
      </c>
      <c r="O1331">
        <f t="shared" si="2172"/>
        <v>10.050534474052265</v>
      </c>
      <c r="P1331">
        <f t="shared" si="2173"/>
        <v>79.94946552594773</v>
      </c>
      <c r="R1331">
        <f t="shared" si="2187"/>
        <v>14.087446822564274</v>
      </c>
      <c r="T1331">
        <f t="shared" si="2178"/>
        <v>-10.028143214025576</v>
      </c>
      <c r="V1331">
        <f t="shared" si="2188"/>
        <v>0</v>
      </c>
    </row>
    <row r="1332" spans="1:22">
      <c r="A1332">
        <f t="shared" si="2174"/>
        <v>0.5</v>
      </c>
      <c r="B1332">
        <f t="shared" si="2179"/>
        <v>0.23550594060970492</v>
      </c>
      <c r="C1332">
        <f t="shared" si="2180"/>
        <v>0.44106343300883377</v>
      </c>
      <c r="D1332">
        <f t="shared" si="2175"/>
        <v>-0.49999999999999989</v>
      </c>
      <c r="E1332">
        <f t="shared" si="2181"/>
        <v>0.23550594060970495</v>
      </c>
      <c r="F1332">
        <f t="shared" si="2182"/>
        <v>0.44106343300883383</v>
      </c>
      <c r="G1332">
        <f t="shared" si="2176"/>
        <v>0.5</v>
      </c>
      <c r="H1332">
        <f t="shared" si="2183"/>
        <v>-0.23550594060970492</v>
      </c>
      <c r="I1332">
        <f t="shared" si="2184"/>
        <v>-0.44106343300883377</v>
      </c>
      <c r="J1332">
        <f t="shared" si="2177"/>
        <v>0.49999999999999989</v>
      </c>
      <c r="K1332">
        <f t="shared" si="2185"/>
        <v>0.23550594060970495</v>
      </c>
      <c r="L1332">
        <f t="shared" si="2186"/>
        <v>0.44106343300883383</v>
      </c>
      <c r="N1332">
        <v>61.9</v>
      </c>
      <c r="O1332">
        <f t="shared" si="2172"/>
        <v>10.13196680798271</v>
      </c>
      <c r="P1332">
        <f t="shared" si="2173"/>
        <v>79.868033192017293</v>
      </c>
      <c r="R1332">
        <f t="shared" si="2187"/>
        <v>14.073735762737954</v>
      </c>
      <c r="T1332">
        <f t="shared" si="2178"/>
        <v>-10.109575547956013</v>
      </c>
      <c r="V1332">
        <f t="shared" si="2188"/>
        <v>0</v>
      </c>
    </row>
    <row r="1333" spans="1:22">
      <c r="A1333">
        <f t="shared" si="2174"/>
        <v>0.5</v>
      </c>
      <c r="B1333">
        <f t="shared" si="2179"/>
        <v>0.23473578139294538</v>
      </c>
      <c r="C1333">
        <f t="shared" si="2180"/>
        <v>0.44147379642946338</v>
      </c>
      <c r="D1333">
        <f t="shared" si="2175"/>
        <v>-0.49999999999999989</v>
      </c>
      <c r="E1333">
        <f t="shared" si="2181"/>
        <v>0.2347357813929454</v>
      </c>
      <c r="F1333">
        <f t="shared" si="2182"/>
        <v>0.44147379642946344</v>
      </c>
      <c r="G1333">
        <f t="shared" si="2176"/>
        <v>0.5</v>
      </c>
      <c r="H1333">
        <f t="shared" si="2183"/>
        <v>-0.23473578139294538</v>
      </c>
      <c r="I1333">
        <f t="shared" si="2184"/>
        <v>-0.44147379642946338</v>
      </c>
      <c r="J1333">
        <f t="shared" si="2177"/>
        <v>0.49999999999999989</v>
      </c>
      <c r="K1333">
        <f t="shared" si="2185"/>
        <v>0.2347357813929454</v>
      </c>
      <c r="L1333">
        <f t="shared" si="2186"/>
        <v>0.44147379642946344</v>
      </c>
      <c r="N1333">
        <v>62</v>
      </c>
      <c r="O1333">
        <f t="shared" si="2172"/>
        <v>10.213447661182872</v>
      </c>
      <c r="P1333">
        <f t="shared" si="2173"/>
        <v>79.786552338817117</v>
      </c>
      <c r="R1333">
        <f t="shared" si="2187"/>
        <v>14.059793993379515</v>
      </c>
      <c r="T1333">
        <f t="shared" si="2178"/>
        <v>-10.191056401156189</v>
      </c>
      <c r="V1333">
        <f t="shared" si="2188"/>
        <v>0</v>
      </c>
    </row>
    <row r="1334" spans="1:22">
      <c r="A1334">
        <f t="shared" si="2174"/>
        <v>0.5</v>
      </c>
      <c r="B1334">
        <f t="shared" si="2179"/>
        <v>0.23396490713028664</v>
      </c>
      <c r="C1334">
        <f t="shared" si="2180"/>
        <v>0.44188281504434668</v>
      </c>
      <c r="D1334">
        <f t="shared" si="2175"/>
        <v>-0.49999999999999989</v>
      </c>
      <c r="E1334">
        <f t="shared" si="2181"/>
        <v>0.23396490713028667</v>
      </c>
      <c r="F1334">
        <f t="shared" si="2182"/>
        <v>0.44188281504434673</v>
      </c>
      <c r="G1334">
        <f t="shared" si="2176"/>
        <v>0.5</v>
      </c>
      <c r="H1334">
        <f t="shared" si="2183"/>
        <v>-0.23396490713028664</v>
      </c>
      <c r="I1334">
        <f t="shared" si="2184"/>
        <v>-0.44188281504434668</v>
      </c>
      <c r="J1334">
        <f t="shared" si="2177"/>
        <v>0.49999999999999989</v>
      </c>
      <c r="K1334">
        <f t="shared" si="2185"/>
        <v>0.23396490713028667</v>
      </c>
      <c r="L1334">
        <f t="shared" si="2186"/>
        <v>0.44188281504434673</v>
      </c>
      <c r="N1334">
        <v>62.1</v>
      </c>
      <c r="O1334">
        <f t="shared" si="2172"/>
        <v>10.294975780612745</v>
      </c>
      <c r="P1334">
        <f t="shared" si="2173"/>
        <v>79.705024219387255</v>
      </c>
      <c r="R1334">
        <f t="shared" si="2187"/>
        <v>14.045622101089791</v>
      </c>
      <c r="T1334">
        <f t="shared" si="2178"/>
        <v>-10.272584520586051</v>
      </c>
      <c r="V1334">
        <f t="shared" si="2188"/>
        <v>0</v>
      </c>
    </row>
    <row r="1335" spans="1:22">
      <c r="A1335">
        <f t="shared" si="2174"/>
        <v>0.5</v>
      </c>
      <c r="B1335">
        <f t="shared" si="2179"/>
        <v>0.23319332016994557</v>
      </c>
      <c r="C1335">
        <f t="shared" si="2180"/>
        <v>0.44229048760754192</v>
      </c>
      <c r="D1335">
        <f t="shared" si="2175"/>
        <v>-0.49999999999999989</v>
      </c>
      <c r="E1335">
        <f t="shared" si="2181"/>
        <v>0.23319332016994562</v>
      </c>
      <c r="F1335">
        <f t="shared" si="2182"/>
        <v>0.44229048760754197</v>
      </c>
      <c r="G1335">
        <f t="shared" si="2176"/>
        <v>0.5</v>
      </c>
      <c r="H1335">
        <f t="shared" si="2183"/>
        <v>-0.23319332016994557</v>
      </c>
      <c r="I1335">
        <f t="shared" si="2184"/>
        <v>-0.44229048760754192</v>
      </c>
      <c r="J1335">
        <f t="shared" si="2177"/>
        <v>0.49999999999999989</v>
      </c>
      <c r="K1335">
        <f t="shared" si="2185"/>
        <v>0.23319332016994562</v>
      </c>
      <c r="L1335">
        <f t="shared" si="2186"/>
        <v>0.44229048760754197</v>
      </c>
      <c r="N1335">
        <v>62.2</v>
      </c>
      <c r="O1335">
        <f t="shared" si="2172"/>
        <v>10.376549904939607</v>
      </c>
      <c r="P1335">
        <f t="shared" si="2173"/>
        <v>79.623450095060392</v>
      </c>
      <c r="R1335">
        <f t="shared" si="2187"/>
        <v>14.031220691163909</v>
      </c>
      <c r="T1335">
        <f t="shared" si="2178"/>
        <v>-10.354158644912914</v>
      </c>
      <c r="V1335">
        <f t="shared" si="2188"/>
        <v>0</v>
      </c>
    </row>
    <row r="1336" spans="1:22">
      <c r="A1336">
        <f t="shared" si="2174"/>
        <v>0.5</v>
      </c>
      <c r="B1336">
        <f t="shared" si="2179"/>
        <v>0.23242102286230984</v>
      </c>
      <c r="C1336">
        <f t="shared" si="2180"/>
        <v>0.44269681287720786</v>
      </c>
      <c r="D1336">
        <f t="shared" si="2175"/>
        <v>-0.49999999999999989</v>
      </c>
      <c r="E1336">
        <f t="shared" si="2181"/>
        <v>0.2324210228623099</v>
      </c>
      <c r="F1336">
        <f t="shared" si="2182"/>
        <v>0.44269681287720791</v>
      </c>
      <c r="G1336">
        <f t="shared" si="2176"/>
        <v>0.5</v>
      </c>
      <c r="H1336">
        <f t="shared" si="2183"/>
        <v>-0.23242102286230984</v>
      </c>
      <c r="I1336">
        <f t="shared" si="2184"/>
        <v>-0.44269681287720786</v>
      </c>
      <c r="J1336">
        <f t="shared" si="2177"/>
        <v>0.49999999999999989</v>
      </c>
      <c r="K1336">
        <f t="shared" si="2185"/>
        <v>0.2324210228623099</v>
      </c>
      <c r="L1336">
        <f t="shared" si="2186"/>
        <v>0.44269681287720791</v>
      </c>
      <c r="N1336">
        <v>62.3</v>
      </c>
      <c r="O1336">
        <f t="shared" si="2172"/>
        <v>10.458168764634486</v>
      </c>
      <c r="P1336">
        <f t="shared" si="2173"/>
        <v>79.541831235365521</v>
      </c>
      <c r="R1336">
        <f t="shared" si="2187"/>
        <v>14.016590387476029</v>
      </c>
      <c r="T1336">
        <f t="shared" si="2178"/>
        <v>-10.435777504607785</v>
      </c>
      <c r="V1336">
        <f t="shared" si="2188"/>
        <v>0</v>
      </c>
    </row>
    <row r="1337" spans="1:22">
      <c r="A1337">
        <f t="shared" si="2174"/>
        <v>0.5</v>
      </c>
      <c r="B1337">
        <f t="shared" si="2179"/>
        <v>0.23164801755993086</v>
      </c>
      <c r="C1337">
        <f t="shared" si="2180"/>
        <v>0.44310178961560731</v>
      </c>
      <c r="D1337">
        <f t="shared" si="2175"/>
        <v>-0.49999999999999989</v>
      </c>
      <c r="E1337">
        <f t="shared" si="2181"/>
        <v>0.23164801755993089</v>
      </c>
      <c r="F1337">
        <f t="shared" si="2182"/>
        <v>0.44310178961560737</v>
      </c>
      <c r="G1337">
        <f t="shared" si="2176"/>
        <v>0.5</v>
      </c>
      <c r="H1337">
        <f t="shared" si="2183"/>
        <v>-0.23164801755993086</v>
      </c>
      <c r="I1337">
        <f t="shared" si="2184"/>
        <v>-0.44310178961560731</v>
      </c>
      <c r="J1337">
        <f t="shared" si="2177"/>
        <v>0.49999999999999989</v>
      </c>
      <c r="K1337">
        <f t="shared" si="2185"/>
        <v>0.23164801755993089</v>
      </c>
      <c r="L1337">
        <f t="shared" si="2186"/>
        <v>0.44310178961560737</v>
      </c>
      <c r="N1337">
        <v>62.4</v>
      </c>
      <c r="O1337">
        <f t="shared" si="2172"/>
        <v>10.539831082070561</v>
      </c>
      <c r="P1337">
        <f t="shared" si="2173"/>
        <v>79.460168917929423</v>
      </c>
      <c r="R1337">
        <f t="shared" si="2187"/>
        <v>14.001731832360548</v>
      </c>
      <c r="T1337">
        <f t="shared" si="2178"/>
        <v>-10.517439822043883</v>
      </c>
      <c r="V1337">
        <f t="shared" si="2188"/>
        <v>0</v>
      </c>
    </row>
    <row r="1338" spans="1:22">
      <c r="A1338">
        <f t="shared" si="2174"/>
        <v>0.5</v>
      </c>
      <c r="B1338">
        <f t="shared" si="2179"/>
        <v>0.23087430661751687</v>
      </c>
      <c r="C1338">
        <f t="shared" si="2180"/>
        <v>0.4435054165891108</v>
      </c>
      <c r="D1338">
        <f t="shared" si="2175"/>
        <v>-0.49999999999999989</v>
      </c>
      <c r="E1338">
        <f t="shared" si="2181"/>
        <v>0.2308743066175169</v>
      </c>
      <c r="F1338">
        <f t="shared" si="2182"/>
        <v>0.44350541658911086</v>
      </c>
      <c r="G1338">
        <f t="shared" si="2176"/>
        <v>0.5</v>
      </c>
      <c r="H1338">
        <f t="shared" si="2183"/>
        <v>-0.23087430661751687</v>
      </c>
      <c r="I1338">
        <f t="shared" si="2184"/>
        <v>-0.4435054165891108</v>
      </c>
      <c r="J1338">
        <f t="shared" si="2177"/>
        <v>0.49999999999999989</v>
      </c>
      <c r="K1338">
        <f t="shared" si="2185"/>
        <v>0.2308743066175169</v>
      </c>
      <c r="L1338">
        <f t="shared" si="2186"/>
        <v>0.44350541658911086</v>
      </c>
      <c r="N1338">
        <v>62.5</v>
      </c>
      <c r="O1338">
        <f t="shared" si="2172"/>
        <v>10.621535571623232</v>
      </c>
      <c r="P1338">
        <f t="shared" si="2173"/>
        <v>79.378464428376773</v>
      </c>
      <c r="R1338">
        <f t="shared" si="2187"/>
        <v>13.986645686490448</v>
      </c>
      <c r="T1338">
        <f t="shared" si="2178"/>
        <v>-10.599144311596532</v>
      </c>
      <c r="V1338">
        <f t="shared" si="2188"/>
        <v>0</v>
      </c>
    </row>
    <row r="1339" spans="1:22">
      <c r="A1339">
        <f t="shared" si="2174"/>
        <v>0.5</v>
      </c>
      <c r="B1339">
        <f t="shared" si="2179"/>
        <v>0.2300998923919258</v>
      </c>
      <c r="C1339">
        <f t="shared" si="2180"/>
        <v>0.44390769256820056</v>
      </c>
      <c r="D1339">
        <f t="shared" si="2175"/>
        <v>-0.49999999999999989</v>
      </c>
      <c r="E1339">
        <f t="shared" si="2181"/>
        <v>0.23009989239192585</v>
      </c>
      <c r="F1339">
        <f t="shared" si="2182"/>
        <v>0.44390769256820062</v>
      </c>
      <c r="G1339">
        <f t="shared" si="2176"/>
        <v>0.5</v>
      </c>
      <c r="H1339">
        <f t="shared" si="2183"/>
        <v>-0.2300998923919258</v>
      </c>
      <c r="I1339">
        <f t="shared" si="2184"/>
        <v>-0.44390769256820056</v>
      </c>
      <c r="J1339">
        <f t="shared" si="2177"/>
        <v>0.49999999999999989</v>
      </c>
      <c r="K1339">
        <f t="shared" si="2185"/>
        <v>0.23009989239192585</v>
      </c>
      <c r="L1339">
        <f t="shared" si="2186"/>
        <v>0.44390769256820062</v>
      </c>
      <c r="N1339">
        <v>62.6</v>
      </c>
      <c r="O1339">
        <f t="shared" si="2172"/>
        <v>10.703280939772361</v>
      </c>
      <c r="P1339">
        <f t="shared" si="2173"/>
        <v>79.296719060227659</v>
      </c>
      <c r="R1339">
        <f t="shared" si="2187"/>
        <v>13.971332628751568</v>
      </c>
      <c r="T1339">
        <f t="shared" si="2178"/>
        <v>-10.680889679745647</v>
      </c>
      <c r="V1339">
        <f t="shared" si="2188"/>
        <v>0</v>
      </c>
    </row>
    <row r="1340" spans="1:22">
      <c r="A1340">
        <f t="shared" si="2174"/>
        <v>0.5</v>
      </c>
      <c r="B1340">
        <f t="shared" si="2179"/>
        <v>0.22932477724215741</v>
      </c>
      <c r="C1340">
        <f t="shared" si="2180"/>
        <v>0.44430861632747437</v>
      </c>
      <c r="D1340">
        <f t="shared" si="2175"/>
        <v>-0.49999999999999989</v>
      </c>
      <c r="E1340">
        <f t="shared" si="2181"/>
        <v>0.22932477724215744</v>
      </c>
      <c r="F1340">
        <f t="shared" si="2182"/>
        <v>0.44430861632747443</v>
      </c>
      <c r="G1340">
        <f t="shared" si="2176"/>
        <v>0.5</v>
      </c>
      <c r="H1340">
        <f t="shared" si="2183"/>
        <v>-0.22932477724215741</v>
      </c>
      <c r="I1340">
        <f t="shared" si="2184"/>
        <v>-0.44430861632747437</v>
      </c>
      <c r="J1340">
        <f t="shared" si="2177"/>
        <v>0.49999999999999989</v>
      </c>
      <c r="K1340">
        <f t="shared" si="2185"/>
        <v>0.22932477724215744</v>
      </c>
      <c r="L1340">
        <f t="shared" si="2186"/>
        <v>0.44430861632747443</v>
      </c>
      <c r="N1340">
        <v>62.7</v>
      </c>
      <c r="O1340">
        <f t="shared" si="2172"/>
        <v>10.785065885206215</v>
      </c>
      <c r="P1340">
        <f t="shared" si="2173"/>
        <v>79.214934114793778</v>
      </c>
      <c r="R1340">
        <f t="shared" si="2187"/>
        <v>13.955793356114469</v>
      </c>
      <c r="T1340">
        <f t="shared" si="2178"/>
        <v>-10.762674625179528</v>
      </c>
      <c r="V1340">
        <f t="shared" si="2188"/>
        <v>0</v>
      </c>
    </row>
    <row r="1341" spans="1:22">
      <c r="A1341">
        <f t="shared" si="2174"/>
        <v>0.5</v>
      </c>
      <c r="B1341">
        <f t="shared" si="2179"/>
        <v>0.22854896352934709</v>
      </c>
      <c r="C1341">
        <f t="shared" si="2180"/>
        <v>0.44470818664564871</v>
      </c>
      <c r="D1341">
        <f t="shared" si="2175"/>
        <v>-0.49999999999999989</v>
      </c>
      <c r="E1341">
        <f t="shared" si="2181"/>
        <v>0.22854896352934712</v>
      </c>
      <c r="F1341">
        <f t="shared" si="2182"/>
        <v>0.44470818664564876</v>
      </c>
      <c r="G1341">
        <f t="shared" si="2176"/>
        <v>0.5</v>
      </c>
      <c r="H1341">
        <f t="shared" si="2183"/>
        <v>-0.22854896352934709</v>
      </c>
      <c r="I1341">
        <f t="shared" si="2184"/>
        <v>-0.44470818664564871</v>
      </c>
      <c r="J1341">
        <f t="shared" si="2177"/>
        <v>0.49999999999999989</v>
      </c>
      <c r="K1341">
        <f t="shared" si="2185"/>
        <v>0.22854896352934712</v>
      </c>
      <c r="L1341">
        <f t="shared" si="2186"/>
        <v>0.44470818664564876</v>
      </c>
      <c r="N1341">
        <v>62.8</v>
      </c>
      <c r="O1341">
        <f t="shared" si="2172"/>
        <v>10.866889098927134</v>
      </c>
      <c r="P1341">
        <f t="shared" si="2173"/>
        <v>79.133110901072868</v>
      </c>
      <c r="R1341">
        <f t="shared" si="2187"/>
        <v>13.940028583502695</v>
      </c>
      <c r="T1341">
        <f t="shared" si="2178"/>
        <v>-10.844497838900438</v>
      </c>
      <c r="V1341">
        <f t="shared" si="2188"/>
        <v>0</v>
      </c>
    </row>
    <row r="1342" spans="1:22">
      <c r="A1342">
        <f t="shared" si="2174"/>
        <v>0.5</v>
      </c>
      <c r="B1342">
        <f t="shared" si="2179"/>
        <v>0.22777245361675771</v>
      </c>
      <c r="C1342">
        <f t="shared" si="2180"/>
        <v>0.4451064023055632</v>
      </c>
      <c r="D1342">
        <f t="shared" si="2175"/>
        <v>-0.49999999999999989</v>
      </c>
      <c r="E1342">
        <f t="shared" si="2181"/>
        <v>0.22777245361675774</v>
      </c>
      <c r="F1342">
        <f t="shared" si="2182"/>
        <v>0.44510640230556325</v>
      </c>
      <c r="G1342">
        <f t="shared" si="2176"/>
        <v>0.5</v>
      </c>
      <c r="H1342">
        <f t="shared" si="2183"/>
        <v>-0.22777245361675771</v>
      </c>
      <c r="I1342">
        <f t="shared" si="2184"/>
        <v>-0.4451064023055632</v>
      </c>
      <c r="J1342">
        <f t="shared" si="2177"/>
        <v>0.49999999999999989</v>
      </c>
      <c r="K1342">
        <f t="shared" si="2185"/>
        <v>0.22777245361675774</v>
      </c>
      <c r="L1342">
        <f t="shared" si="2186"/>
        <v>0.44510640230556325</v>
      </c>
      <c r="N1342">
        <v>62.9</v>
      </c>
      <c r="O1342">
        <f t="shared" si="2172"/>
        <v>10.9487492643594</v>
      </c>
      <c r="P1342">
        <f t="shared" si="2173"/>
        <v>79.051250735640593</v>
      </c>
      <c r="R1342">
        <f t="shared" si="2187"/>
        <v>13.924039043657586</v>
      </c>
      <c r="T1342">
        <f t="shared" si="2178"/>
        <v>-10.926358004332712</v>
      </c>
      <c r="V1342">
        <f t="shared" si="2188"/>
        <v>0</v>
      </c>
    </row>
    <row r="1343" spans="1:22">
      <c r="A1343">
        <f t="shared" si="2174"/>
        <v>0.5</v>
      </c>
      <c r="B1343">
        <f t="shared" si="2179"/>
        <v>0.22699524986977335</v>
      </c>
      <c r="C1343">
        <f t="shared" si="2180"/>
        <v>0.44550326209418384</v>
      </c>
      <c r="D1343">
        <f t="shared" si="2175"/>
        <v>-0.49999999999999989</v>
      </c>
      <c r="E1343">
        <f t="shared" si="2181"/>
        <v>0.22699524986977337</v>
      </c>
      <c r="F1343">
        <f t="shared" si="2182"/>
        <v>0.44550326209418389</v>
      </c>
      <c r="G1343">
        <f t="shared" si="2176"/>
        <v>0.5</v>
      </c>
      <c r="H1343">
        <f t="shared" si="2183"/>
        <v>-0.22699524986977335</v>
      </c>
      <c r="I1343">
        <f t="shared" si="2184"/>
        <v>-0.44550326209418384</v>
      </c>
      <c r="J1343">
        <f t="shared" si="2177"/>
        <v>0.49999999999999989</v>
      </c>
      <c r="K1343">
        <f t="shared" si="2185"/>
        <v>0.22699524986977337</v>
      </c>
      <c r="L1343">
        <f t="shared" si="2186"/>
        <v>0.44550326209418389</v>
      </c>
      <c r="N1343">
        <v>63</v>
      </c>
      <c r="O1343">
        <f t="shared" si="2172"/>
        <v>11.030645057458329</v>
      </c>
      <c r="P1343">
        <f t="shared" si="2173"/>
        <v>78.969354942541671</v>
      </c>
      <c r="R1343">
        <f t="shared" si="2187"/>
        <v>13.907825487000736</v>
      </c>
      <c r="T1343">
        <f t="shared" si="2178"/>
        <v>-11.008253797431635</v>
      </c>
      <c r="V1343">
        <f t="shared" si="2188"/>
        <v>0</v>
      </c>
    </row>
    <row r="1344" spans="1:22">
      <c r="A1344">
        <f t="shared" si="2174"/>
        <v>0.5</v>
      </c>
      <c r="B1344">
        <f t="shared" si="2179"/>
        <v>0.22621735465589127</v>
      </c>
      <c r="C1344">
        <f t="shared" si="2180"/>
        <v>0.44589876480260693</v>
      </c>
      <c r="D1344">
        <f t="shared" si="2175"/>
        <v>-0.49999999999999989</v>
      </c>
      <c r="E1344">
        <f t="shared" si="2181"/>
        <v>0.2262173546558913</v>
      </c>
      <c r="F1344">
        <f t="shared" si="2182"/>
        <v>0.44589876480260698</v>
      </c>
      <c r="G1344">
        <f t="shared" si="2176"/>
        <v>0.5</v>
      </c>
      <c r="H1344">
        <f t="shared" si="2183"/>
        <v>-0.22621735465589127</v>
      </c>
      <c r="I1344">
        <f t="shared" si="2184"/>
        <v>-0.44589876480260693</v>
      </c>
      <c r="J1344">
        <f t="shared" si="2177"/>
        <v>0.49999999999999989</v>
      </c>
      <c r="K1344">
        <f t="shared" si="2185"/>
        <v>0.2262173546558913</v>
      </c>
      <c r="L1344">
        <f t="shared" si="2186"/>
        <v>0.44589876480260698</v>
      </c>
      <c r="N1344">
        <v>63.1</v>
      </c>
      <c r="O1344">
        <f t="shared" si="2172"/>
        <v>11.112575146821808</v>
      </c>
      <c r="P1344">
        <f t="shared" si="2173"/>
        <v>78.887424853178189</v>
      </c>
      <c r="R1344">
        <f t="shared" si="2187"/>
        <v>13.891388681492515</v>
      </c>
      <c r="T1344">
        <f t="shared" si="2178"/>
        <v>-11.090183886795117</v>
      </c>
      <c r="V1344">
        <f t="shared" si="2188"/>
        <v>0</v>
      </c>
    </row>
    <row r="1345" spans="1:22">
      <c r="A1345">
        <f t="shared" si="2174"/>
        <v>0.5</v>
      </c>
      <c r="B1345">
        <f t="shared" si="2179"/>
        <v>0.22543877034471535</v>
      </c>
      <c r="C1345">
        <f t="shared" si="2180"/>
        <v>0.44629290922606268</v>
      </c>
      <c r="D1345">
        <f t="shared" si="2175"/>
        <v>-0.49999999999999989</v>
      </c>
      <c r="E1345">
        <f t="shared" si="2181"/>
        <v>0.22543877034471538</v>
      </c>
      <c r="F1345">
        <f t="shared" si="2182"/>
        <v>0.44629290922606274</v>
      </c>
      <c r="G1345">
        <f t="shared" si="2176"/>
        <v>0.5</v>
      </c>
      <c r="H1345">
        <f t="shared" si="2183"/>
        <v>-0.22543877034471535</v>
      </c>
      <c r="I1345">
        <f t="shared" si="2184"/>
        <v>-0.44629290922606268</v>
      </c>
      <c r="J1345">
        <f t="shared" si="2177"/>
        <v>0.49999999999999989</v>
      </c>
      <c r="K1345">
        <f t="shared" si="2185"/>
        <v>0.22543877034471538</v>
      </c>
      <c r="L1345">
        <f t="shared" si="2186"/>
        <v>0.44629290922606274</v>
      </c>
      <c r="N1345">
        <v>63.2</v>
      </c>
      <c r="O1345">
        <f t="shared" si="2172"/>
        <v>11.19453819380305</v>
      </c>
      <c r="P1345">
        <f t="shared" si="2173"/>
        <v>78.805461806196945</v>
      </c>
      <c r="R1345">
        <f t="shared" si="2187"/>
        <v>13.874729412488279</v>
      </c>
      <c r="T1345">
        <f t="shared" si="2178"/>
        <v>-11.172146933776361</v>
      </c>
      <c r="V1345">
        <f t="shared" si="2188"/>
        <v>0</v>
      </c>
    </row>
    <row r="1346" spans="1:22">
      <c r="A1346">
        <f t="shared" si="2174"/>
        <v>0.5</v>
      </c>
      <c r="B1346">
        <f t="shared" si="2179"/>
        <v>0.22465949930794832</v>
      </c>
      <c r="C1346">
        <f t="shared" si="2180"/>
        <v>0.44668569416391862</v>
      </c>
      <c r="D1346">
        <f t="shared" si="2175"/>
        <v>-0.49999999999999989</v>
      </c>
      <c r="E1346">
        <f t="shared" si="2181"/>
        <v>0.22465949930794835</v>
      </c>
      <c r="F1346">
        <f t="shared" si="2182"/>
        <v>0.44668569416391873</v>
      </c>
      <c r="G1346">
        <f t="shared" si="2176"/>
        <v>0.5</v>
      </c>
      <c r="H1346">
        <f t="shared" si="2183"/>
        <v>-0.22465949930794832</v>
      </c>
      <c r="I1346">
        <f t="shared" si="2184"/>
        <v>-0.44668569416391862</v>
      </c>
      <c r="J1346">
        <f t="shared" si="2177"/>
        <v>0.49999999999999989</v>
      </c>
      <c r="K1346">
        <f t="shared" si="2185"/>
        <v>0.22465949930794835</v>
      </c>
      <c r="L1346">
        <f t="shared" si="2186"/>
        <v>0.44668569416391873</v>
      </c>
      <c r="N1346">
        <v>63.3</v>
      </c>
      <c r="O1346">
        <f t="shared" si="2172"/>
        <v>11.276532852625364</v>
      </c>
      <c r="P1346">
        <f t="shared" si="2173"/>
        <v>78.72346714737462</v>
      </c>
      <c r="R1346">
        <f t="shared" si="2187"/>
        <v>13.857848482591052</v>
      </c>
      <c r="T1346">
        <f t="shared" si="2178"/>
        <v>-11.254141592598685</v>
      </c>
      <c r="V1346">
        <f t="shared" si="2188"/>
        <v>0</v>
      </c>
    </row>
    <row r="1347" spans="1:22">
      <c r="A1347">
        <f t="shared" si="2174"/>
        <v>0.5</v>
      </c>
      <c r="B1347">
        <f t="shared" si="2179"/>
        <v>0.22387954391938483</v>
      </c>
      <c r="C1347">
        <f t="shared" si="2180"/>
        <v>0.44707711841968401</v>
      </c>
      <c r="D1347">
        <f t="shared" si="2175"/>
        <v>-0.49999999999999989</v>
      </c>
      <c r="E1347">
        <f t="shared" si="2181"/>
        <v>0.22387954391938486</v>
      </c>
      <c r="F1347">
        <f t="shared" si="2182"/>
        <v>0.44707711841968406</v>
      </c>
      <c r="G1347">
        <f t="shared" si="2176"/>
        <v>0.5</v>
      </c>
      <c r="H1347">
        <f t="shared" si="2183"/>
        <v>-0.22387954391938483</v>
      </c>
      <c r="I1347">
        <f t="shared" si="2184"/>
        <v>-0.44707711841968401</v>
      </c>
      <c r="J1347">
        <f t="shared" si="2177"/>
        <v>0.49999999999999989</v>
      </c>
      <c r="K1347">
        <f t="shared" si="2185"/>
        <v>0.22387954391938486</v>
      </c>
      <c r="L1347">
        <f t="shared" si="2186"/>
        <v>0.44707711841968406</v>
      </c>
      <c r="N1347">
        <v>63.4</v>
      </c>
      <c r="O1347">
        <f t="shared" si="2172"/>
        <v>11.358557770498685</v>
      </c>
      <c r="P1347">
        <f t="shared" si="2173"/>
        <v>78.641442229501322</v>
      </c>
      <c r="R1347">
        <f t="shared" si="2187"/>
        <v>13.840746711501552</v>
      </c>
      <c r="T1347">
        <f t="shared" si="2178"/>
        <v>-11.336166510471983</v>
      </c>
      <c r="V1347">
        <f t="shared" si="2188"/>
        <v>0</v>
      </c>
    </row>
    <row r="1348" spans="1:22">
      <c r="A1348">
        <f t="shared" si="2174"/>
        <v>0.5</v>
      </c>
      <c r="B1348">
        <f t="shared" si="2179"/>
        <v>0.2230989065549043</v>
      </c>
      <c r="C1348">
        <f t="shared" si="2180"/>
        <v>0.4474671808010125</v>
      </c>
      <c r="D1348">
        <f t="shared" si="2175"/>
        <v>-0.49999999999999989</v>
      </c>
      <c r="E1348">
        <f t="shared" si="2181"/>
        <v>0.22309890655490436</v>
      </c>
      <c r="F1348">
        <f t="shared" si="2182"/>
        <v>0.44746718080101255</v>
      </c>
      <c r="G1348">
        <f t="shared" si="2176"/>
        <v>0.5</v>
      </c>
      <c r="H1348">
        <f t="shared" si="2183"/>
        <v>-0.2230989065549043</v>
      </c>
      <c r="I1348">
        <f t="shared" si="2184"/>
        <v>-0.4474671808010125</v>
      </c>
      <c r="J1348">
        <f t="shared" si="2177"/>
        <v>0.49999999999999989</v>
      </c>
      <c r="K1348">
        <f t="shared" si="2185"/>
        <v>0.22309890655490436</v>
      </c>
      <c r="L1348">
        <f t="shared" si="2186"/>
        <v>0.44746718080101255</v>
      </c>
      <c r="N1348">
        <v>63.5</v>
      </c>
      <c r="O1348">
        <f t="shared" si="2172"/>
        <v>11.440611587737555</v>
      </c>
      <c r="P1348">
        <f t="shared" si="2173"/>
        <v>78.55938841226245</v>
      </c>
      <c r="R1348">
        <f t="shared" si="2187"/>
        <v>13.823424935865162</v>
      </c>
      <c r="T1348">
        <f t="shared" si="2178"/>
        <v>-11.418220327710856</v>
      </c>
      <c r="V1348">
        <f t="shared" si="2188"/>
        <v>0</v>
      </c>
    </row>
    <row r="1349" spans="1:22">
      <c r="A1349">
        <f t="shared" si="2174"/>
        <v>0.5</v>
      </c>
      <c r="B1349">
        <f t="shared" si="2179"/>
        <v>0.22231758959246373</v>
      </c>
      <c r="C1349">
        <f t="shared" si="2180"/>
        <v>0.4478558801197064</v>
      </c>
      <c r="D1349">
        <f t="shared" si="2175"/>
        <v>-0.49999999999999989</v>
      </c>
      <c r="E1349">
        <f t="shared" si="2181"/>
        <v>0.22231758959246375</v>
      </c>
      <c r="F1349">
        <f t="shared" si="2182"/>
        <v>0.44785588011970645</v>
      </c>
      <c r="G1349">
        <f t="shared" si="2176"/>
        <v>0.5</v>
      </c>
      <c r="H1349">
        <f t="shared" si="2183"/>
        <v>-0.22231758959246373</v>
      </c>
      <c r="I1349">
        <f t="shared" si="2184"/>
        <v>-0.4478558801197064</v>
      </c>
      <c r="J1349">
        <f t="shared" si="2177"/>
        <v>0.49999999999999989</v>
      </c>
      <c r="K1349">
        <f t="shared" si="2185"/>
        <v>0.22231758959246375</v>
      </c>
      <c r="L1349">
        <f t="shared" si="2186"/>
        <v>0.44785588011970645</v>
      </c>
      <c r="N1349">
        <v>63.6</v>
      </c>
      <c r="O1349">
        <f t="shared" si="2172"/>
        <v>11.522692937881128</v>
      </c>
      <c r="P1349">
        <f t="shared" si="2173"/>
        <v>78.477307062118868</v>
      </c>
      <c r="R1349">
        <f t="shared" si="2187"/>
        <v>13.80588400911617</v>
      </c>
      <c r="T1349">
        <f t="shared" si="2178"/>
        <v>-11.500301677854438</v>
      </c>
      <c r="V1349">
        <f t="shared" si="2188"/>
        <v>0</v>
      </c>
    </row>
    <row r="1350" spans="1:22">
      <c r="A1350">
        <f t="shared" si="2174"/>
        <v>0.5</v>
      </c>
      <c r="B1350">
        <f t="shared" si="2179"/>
        <v>0.22153559541208975</v>
      </c>
      <c r="C1350">
        <f t="shared" si="2180"/>
        <v>0.44824321519172017</v>
      </c>
      <c r="D1350">
        <f t="shared" si="2175"/>
        <v>-0.49999999999999989</v>
      </c>
      <c r="E1350">
        <f t="shared" si="2181"/>
        <v>0.22153559541208978</v>
      </c>
      <c r="F1350">
        <f t="shared" si="2182"/>
        <v>0.44824321519172028</v>
      </c>
      <c r="G1350">
        <f t="shared" si="2176"/>
        <v>0.5</v>
      </c>
      <c r="H1350">
        <f t="shared" si="2183"/>
        <v>-0.22153559541208975</v>
      </c>
      <c r="I1350">
        <f t="shared" si="2184"/>
        <v>-0.44824321519172017</v>
      </c>
      <c r="J1350">
        <f t="shared" si="2177"/>
        <v>0.49999999999999989</v>
      </c>
      <c r="K1350">
        <f t="shared" si="2185"/>
        <v>0.22153559541208978</v>
      </c>
      <c r="L1350">
        <f t="shared" si="2186"/>
        <v>0.44824321519172028</v>
      </c>
      <c r="N1350">
        <v>63.7</v>
      </c>
      <c r="O1350">
        <f t="shared" si="2172"/>
        <v>11.604800447814505</v>
      </c>
      <c r="P1350">
        <f t="shared" si="2173"/>
        <v>78.395199552185488</v>
      </c>
      <c r="R1350">
        <f t="shared" si="2187"/>
        <v>13.788124801319157</v>
      </c>
      <c r="T1350">
        <f t="shared" si="2178"/>
        <v>-11.582409187787817</v>
      </c>
      <c r="V1350">
        <f t="shared" si="2188"/>
        <v>0</v>
      </c>
    </row>
    <row r="1351" spans="1:22">
      <c r="A1351">
        <f t="shared" si="2174"/>
        <v>0.5</v>
      </c>
      <c r="B1351">
        <f t="shared" si="2179"/>
        <v>0.22075292639587255</v>
      </c>
      <c r="C1351">
        <f t="shared" si="2180"/>
        <v>0.44862918483716413</v>
      </c>
      <c r="D1351">
        <f t="shared" si="2175"/>
        <v>-0.49999999999999989</v>
      </c>
      <c r="E1351">
        <f t="shared" si="2181"/>
        <v>0.2207529263958726</v>
      </c>
      <c r="F1351">
        <f t="shared" si="2182"/>
        <v>0.44862918483716419</v>
      </c>
      <c r="G1351">
        <f t="shared" si="2176"/>
        <v>0.5</v>
      </c>
      <c r="H1351">
        <f t="shared" si="2183"/>
        <v>-0.22075292639587255</v>
      </c>
      <c r="I1351">
        <f t="shared" si="2184"/>
        <v>-0.44862918483716413</v>
      </c>
      <c r="J1351">
        <f t="shared" si="2177"/>
        <v>0.49999999999999989</v>
      </c>
      <c r="K1351">
        <f t="shared" si="2185"/>
        <v>0.2207529263958726</v>
      </c>
      <c r="L1351">
        <f t="shared" si="2186"/>
        <v>0.44862918483716419</v>
      </c>
      <c r="N1351">
        <v>63.8</v>
      </c>
      <c r="O1351">
        <f t="shared" si="2172"/>
        <v>11.686932737891928</v>
      </c>
      <c r="P1351">
        <f t="shared" si="2173"/>
        <v>78.313067262108078</v>
      </c>
      <c r="R1351">
        <f t="shared" si="2187"/>
        <v>13.770148199007394</v>
      </c>
      <c r="T1351">
        <f t="shared" si="2178"/>
        <v>-11.664541477865228</v>
      </c>
      <c r="V1351">
        <f t="shared" si="2188"/>
        <v>0</v>
      </c>
    </row>
    <row r="1352" spans="1:22">
      <c r="A1352">
        <f t="shared" si="2174"/>
        <v>0.5</v>
      </c>
      <c r="B1352">
        <f t="shared" si="2179"/>
        <v>0.21996958492795757</v>
      </c>
      <c r="C1352">
        <f t="shared" si="2180"/>
        <v>0.44901378788030771</v>
      </c>
      <c r="D1352">
        <f t="shared" si="2175"/>
        <v>-0.49999999999999989</v>
      </c>
      <c r="E1352">
        <f t="shared" si="2181"/>
        <v>0.2199695849279576</v>
      </c>
      <c r="F1352">
        <f t="shared" si="2182"/>
        <v>0.44901378788030777</v>
      </c>
      <c r="G1352">
        <f t="shared" si="2176"/>
        <v>0.5</v>
      </c>
      <c r="H1352">
        <f t="shared" si="2183"/>
        <v>-0.21996958492795757</v>
      </c>
      <c r="I1352">
        <f t="shared" si="2184"/>
        <v>-0.44901378788030771</v>
      </c>
      <c r="J1352">
        <f t="shared" si="2177"/>
        <v>0.49999999999999989</v>
      </c>
      <c r="K1352">
        <f t="shared" si="2185"/>
        <v>0.2199695849279576</v>
      </c>
      <c r="L1352">
        <f t="shared" si="2186"/>
        <v>0.44901378788030777</v>
      </c>
      <c r="N1352">
        <v>63.9</v>
      </c>
      <c r="O1352">
        <f t="shared" si="2172"/>
        <v>11.769088422061495</v>
      </c>
      <c r="P1352">
        <f t="shared" si="2173"/>
        <v>78.230911577938514</v>
      </c>
      <c r="R1352">
        <f t="shared" si="2187"/>
        <v>13.751955105018837</v>
      </c>
      <c r="T1352">
        <f t="shared" si="2178"/>
        <v>-11.746697162034792</v>
      </c>
      <c r="V1352">
        <f t="shared" si="2188"/>
        <v>0</v>
      </c>
    </row>
    <row r="1353" spans="1:22">
      <c r="A1353">
        <f t="shared" si="2174"/>
        <v>0.5</v>
      </c>
      <c r="B1353">
        <f t="shared" si="2179"/>
        <v>0.2191855733945387</v>
      </c>
      <c r="C1353">
        <f t="shared" si="2180"/>
        <v>0.44939702314958346</v>
      </c>
      <c r="D1353">
        <f t="shared" si="2175"/>
        <v>-0.49999999999999989</v>
      </c>
      <c r="E1353">
        <f t="shared" si="2181"/>
        <v>0.21918557339453873</v>
      </c>
      <c r="F1353">
        <f t="shared" si="2182"/>
        <v>0.44939702314958352</v>
      </c>
      <c r="G1353">
        <f t="shared" si="2176"/>
        <v>0.5</v>
      </c>
      <c r="H1353">
        <f t="shared" si="2183"/>
        <v>-0.2191855733945387</v>
      </c>
      <c r="I1353">
        <f t="shared" si="2184"/>
        <v>-0.44939702314958346</v>
      </c>
      <c r="J1353">
        <f t="shared" si="2177"/>
        <v>0.49999999999999989</v>
      </c>
      <c r="K1353">
        <f t="shared" si="2185"/>
        <v>0.21918557339453873</v>
      </c>
      <c r="L1353">
        <f t="shared" si="2186"/>
        <v>0.44939702314958352</v>
      </c>
      <c r="N1353">
        <v>64</v>
      </c>
      <c r="O1353">
        <f t="shared" ref="O1353:O1416" si="2189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-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11.851266107991435</v>
      </c>
      <c r="P1353">
        <f t="shared" ref="P1353:P1416" si="2190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78.148733892008565</v>
      </c>
      <c r="R1353">
        <f t="shared" si="2187"/>
        <v>13.733546438329299</v>
      </c>
      <c r="T1353">
        <f t="shared" si="2178"/>
        <v>-11.828874847964741</v>
      </c>
      <c r="V1353">
        <f t="shared" si="2188"/>
        <v>0</v>
      </c>
    </row>
    <row r="1354" spans="1:22">
      <c r="A1354">
        <f t="shared" ref="A1354:A1417" si="2191">(1/(SQRT(2)))*(COS(RADIANS(45)))</f>
        <v>0.5</v>
      </c>
      <c r="B1354">
        <f t="shared" si="2179"/>
        <v>0.21840089418385114</v>
      </c>
      <c r="C1354">
        <f t="shared" si="2180"/>
        <v>0.44977888947759009</v>
      </c>
      <c r="D1354">
        <f t="shared" ref="D1354:D1417" si="2192">(-((1/(SQRT(2)))*(SIN(RADIANS(45)))))</f>
        <v>-0.49999999999999989</v>
      </c>
      <c r="E1354">
        <f t="shared" si="2181"/>
        <v>0.21840089418385117</v>
      </c>
      <c r="F1354">
        <f t="shared" si="2182"/>
        <v>0.44977888947759015</v>
      </c>
      <c r="G1354">
        <f t="shared" ref="G1354:G1417" si="2193">(1/(SQRT(2)))*(COS(RADIANS(-45)))</f>
        <v>0.5</v>
      </c>
      <c r="H1354">
        <f t="shared" si="2183"/>
        <v>-0.21840089418385114</v>
      </c>
      <c r="I1354">
        <f t="shared" si="2184"/>
        <v>-0.44977888947759009</v>
      </c>
      <c r="J1354">
        <f t="shared" ref="J1354:J1417" si="2194">(-((1/(SQRT(2)))*(SIN(RADIANS(-45)))))</f>
        <v>0.49999999999999989</v>
      </c>
      <c r="K1354">
        <f t="shared" si="2185"/>
        <v>0.21840089418385117</v>
      </c>
      <c r="L1354">
        <f t="shared" si="2186"/>
        <v>0.44977888947759015</v>
      </c>
      <c r="N1354">
        <v>64.099999999999994</v>
      </c>
      <c r="O1354">
        <f t="shared" si="2189"/>
        <v>11.933464397198028</v>
      </c>
      <c r="P1354">
        <f t="shared" si="2190"/>
        <v>78.066535602801977</v>
      </c>
      <c r="R1354">
        <f t="shared" si="2187"/>
        <v>13.714923133882976</v>
      </c>
      <c r="T1354">
        <f t="shared" ref="T1354:T1417" si="2195">(P1354-$V$2516)</f>
        <v>-11.911073137171329</v>
      </c>
      <c r="V1354">
        <f t="shared" si="2188"/>
        <v>0</v>
      </c>
    </row>
    <row r="1355" spans="1:22">
      <c r="A1355">
        <f t="shared" si="2191"/>
        <v>0.5</v>
      </c>
      <c r="B1355">
        <f t="shared" si="2179"/>
        <v>0.21761554968616373</v>
      </c>
      <c r="C1355">
        <f t="shared" si="2180"/>
        <v>0.4501593857010967</v>
      </c>
      <c r="D1355">
        <f t="shared" si="2192"/>
        <v>-0.49999999999999989</v>
      </c>
      <c r="E1355">
        <f t="shared" si="2181"/>
        <v>0.21761554968616376</v>
      </c>
      <c r="F1355">
        <f t="shared" si="2182"/>
        <v>0.45015938570109676</v>
      </c>
      <c r="G1355">
        <f t="shared" si="2193"/>
        <v>0.5</v>
      </c>
      <c r="H1355">
        <f t="shared" si="2183"/>
        <v>-0.21761554968616373</v>
      </c>
      <c r="I1355">
        <f t="shared" si="2184"/>
        <v>-0.4501593857010967</v>
      </c>
      <c r="J1355">
        <f t="shared" si="2194"/>
        <v>0.49999999999999989</v>
      </c>
      <c r="K1355">
        <f t="shared" si="2185"/>
        <v>0.21761554968616376</v>
      </c>
      <c r="L1355">
        <f t="shared" si="2186"/>
        <v>0.45015938570109676</v>
      </c>
      <c r="N1355">
        <v>64.2</v>
      </c>
      <c r="O1355">
        <f t="shared" si="2189"/>
        <v>12.015681885174804</v>
      </c>
      <c r="P1355">
        <f t="shared" si="2190"/>
        <v>77.984318114825214</v>
      </c>
      <c r="R1355">
        <f t="shared" si="2187"/>
        <v>13.696086142420526</v>
      </c>
      <c r="T1355">
        <f t="shared" si="2195"/>
        <v>-11.993290625148092</v>
      </c>
      <c r="V1355">
        <f t="shared" si="2188"/>
        <v>0</v>
      </c>
    </row>
    <row r="1356" spans="1:22">
      <c r="A1356">
        <f t="shared" si="2191"/>
        <v>0.5</v>
      </c>
      <c r="B1356">
        <f t="shared" ref="B1356:B1419" si="2196">((1/(SQRT(2)))*(COS(RADIANS(N1356))))*(SIN(RADIANS(45)))</f>
        <v>0.21682954229377216</v>
      </c>
      <c r="C1356">
        <f t="shared" ref="C1356:C1419" si="2197">((1/(SQRT(2)))*(SIN(RADIANS(N1356))))*(SIN(RADIANS(45)))</f>
        <v>0.45053851066104572</v>
      </c>
      <c r="D1356">
        <f t="shared" si="2192"/>
        <v>-0.49999999999999989</v>
      </c>
      <c r="E1356">
        <f t="shared" ref="E1356:E1419" si="2198">((1/(SQRT(2)))*(COS(RADIANS(N1356))))*(COS(RADIANS(45)))</f>
        <v>0.21682954229377222</v>
      </c>
      <c r="F1356">
        <f t="shared" ref="F1356:F1419" si="2199">(((1/(SQRT(2)))*(SIN(RADIANS(N1356))))*(COS(RADIANS(45))))</f>
        <v>0.45053851066104578</v>
      </c>
      <c r="G1356">
        <f t="shared" si="2193"/>
        <v>0.5</v>
      </c>
      <c r="H1356">
        <f t="shared" ref="H1356:H1419" si="2200">((1/(SQRT(2)))*(COS(RADIANS(N1356))))*(SIN(RADIANS(-45)))</f>
        <v>-0.21682954229377216</v>
      </c>
      <c r="I1356">
        <f t="shared" ref="I1356:I1419" si="2201">((1/(SQRT(2)))*(SIN(RADIANS(N1356))))*(SIN(RADIANS(-45)))</f>
        <v>-0.45053851066104572</v>
      </c>
      <c r="J1356">
        <f t="shared" si="2194"/>
        <v>0.49999999999999989</v>
      </c>
      <c r="K1356">
        <f t="shared" ref="K1356:K1419" si="2202">((1/(SQRT(2)))*(COS(RADIANS(N1356))))*(COS(RADIANS(-45)))</f>
        <v>0.21682954229377222</v>
      </c>
      <c r="L1356">
        <f t="shared" ref="L1356:L1419" si="2203">(((1/(SQRT(2)))*(SIN(RADIANS(N1356))))*(COS(RADIANS(-45))))</f>
        <v>0.45053851066104578</v>
      </c>
      <c r="N1356">
        <v>64.3</v>
      </c>
      <c r="O1356">
        <f t="shared" si="2189"/>
        <v>12.097917161523725</v>
      </c>
      <c r="P1356">
        <f t="shared" si="2190"/>
        <v>77.902082838476275</v>
      </c>
      <c r="R1356">
        <f t="shared" ref="R1356:R1419" si="2204">P1356-P1536</f>
        <v>13.677036430304341</v>
      </c>
      <c r="T1356">
        <f t="shared" si="2195"/>
        <v>-12.075525901497031</v>
      </c>
      <c r="V1356">
        <f t="shared" ref="V1356:V1419" si="2205">IF(T1356=0,N1356,0)</f>
        <v>0</v>
      </c>
    </row>
    <row r="1357" spans="1:22">
      <c r="A1357">
        <f t="shared" si="2191"/>
        <v>0.5</v>
      </c>
      <c r="B1357">
        <f t="shared" si="2196"/>
        <v>0.21604287440099113</v>
      </c>
      <c r="C1357">
        <f t="shared" si="2197"/>
        <v>0.45091626320255679</v>
      </c>
      <c r="D1357">
        <f t="shared" si="2192"/>
        <v>-0.49999999999999989</v>
      </c>
      <c r="E1357">
        <f t="shared" si="2198"/>
        <v>0.21604287440099115</v>
      </c>
      <c r="F1357">
        <f t="shared" si="2199"/>
        <v>0.45091626320255684</v>
      </c>
      <c r="G1357">
        <f t="shared" si="2193"/>
        <v>0.5</v>
      </c>
      <c r="H1357">
        <f t="shared" si="2200"/>
        <v>-0.21604287440099113</v>
      </c>
      <c r="I1357">
        <f t="shared" si="2201"/>
        <v>-0.45091626320255679</v>
      </c>
      <c r="J1357">
        <f t="shared" si="2194"/>
        <v>0.49999999999999989</v>
      </c>
      <c r="K1357">
        <f t="shared" si="2202"/>
        <v>0.21604287440099115</v>
      </c>
      <c r="L1357">
        <f t="shared" si="2203"/>
        <v>0.45091626320255684</v>
      </c>
      <c r="N1357">
        <v>64.400000000000006</v>
      </c>
      <c r="O1357">
        <f t="shared" si="2189"/>
        <v>12.180168810087299</v>
      </c>
      <c r="P1357">
        <f t="shared" si="2190"/>
        <v>77.819831189912719</v>
      </c>
      <c r="R1357">
        <f t="shared" si="2204"/>
        <v>13.657774979341795</v>
      </c>
      <c r="T1357">
        <f t="shared" si="2195"/>
        <v>-12.157777550060587</v>
      </c>
      <c r="V1357">
        <f t="shared" si="2205"/>
        <v>0</v>
      </c>
    </row>
    <row r="1358" spans="1:22">
      <c r="A1358">
        <f t="shared" si="2191"/>
        <v>0.5</v>
      </c>
      <c r="B1358">
        <f t="shared" si="2196"/>
        <v>0.2152555484041476</v>
      </c>
      <c r="C1358">
        <f t="shared" si="2197"/>
        <v>0.4512926421749302</v>
      </c>
      <c r="D1358">
        <f t="shared" si="2192"/>
        <v>-0.49999999999999989</v>
      </c>
      <c r="E1358">
        <f t="shared" si="2198"/>
        <v>0.21525554840414762</v>
      </c>
      <c r="F1358">
        <f t="shared" si="2199"/>
        <v>0.45129264217493026</v>
      </c>
      <c r="G1358">
        <f t="shared" si="2193"/>
        <v>0.5</v>
      </c>
      <c r="H1358">
        <f t="shared" si="2200"/>
        <v>-0.2152555484041476</v>
      </c>
      <c r="I1358">
        <f t="shared" si="2201"/>
        <v>-0.4512926421749302</v>
      </c>
      <c r="J1358">
        <f t="shared" si="2194"/>
        <v>0.49999999999999989</v>
      </c>
      <c r="K1358">
        <f t="shared" si="2202"/>
        <v>0.21525554840414762</v>
      </c>
      <c r="L1358">
        <f t="shared" si="2203"/>
        <v>0.45129264217493026</v>
      </c>
      <c r="N1358">
        <v>64.5</v>
      </c>
      <c r="O1358">
        <f t="shared" si="2189"/>
        <v>12.262435409082459</v>
      </c>
      <c r="P1358">
        <f t="shared" si="2190"/>
        <v>77.737564590917529</v>
      </c>
      <c r="R1358">
        <f t="shared" si="2204"/>
        <v>13.638302786605493</v>
      </c>
      <c r="T1358">
        <f t="shared" si="2195"/>
        <v>-12.240044149055777</v>
      </c>
      <c r="V1358">
        <f t="shared" si="2205"/>
        <v>0</v>
      </c>
    </row>
    <row r="1359" spans="1:22">
      <c r="A1359">
        <f t="shared" si="2191"/>
        <v>0.5</v>
      </c>
      <c r="B1359">
        <f t="shared" si="2196"/>
        <v>0.21446756670157302</v>
      </c>
      <c r="C1359">
        <f t="shared" si="2197"/>
        <v>0.4516676464316503</v>
      </c>
      <c r="D1359">
        <f t="shared" si="2192"/>
        <v>-0.49999999999999989</v>
      </c>
      <c r="E1359">
        <f t="shared" si="2198"/>
        <v>0.21446756670157305</v>
      </c>
      <c r="F1359">
        <f t="shared" si="2199"/>
        <v>0.45166764643165042</v>
      </c>
      <c r="G1359">
        <f t="shared" si="2193"/>
        <v>0.5</v>
      </c>
      <c r="H1359">
        <f t="shared" si="2200"/>
        <v>-0.21446756670157302</v>
      </c>
      <c r="I1359">
        <f t="shared" si="2201"/>
        <v>-0.4516676464316503</v>
      </c>
      <c r="J1359">
        <f t="shared" si="2194"/>
        <v>0.49999999999999989</v>
      </c>
      <c r="K1359">
        <f t="shared" si="2202"/>
        <v>0.21446756670157305</v>
      </c>
      <c r="L1359">
        <f t="shared" si="2203"/>
        <v>0.45166764643165042</v>
      </c>
      <c r="N1359">
        <v>64.599999999999994</v>
      </c>
      <c r="O1359">
        <f t="shared" si="2189"/>
        <v>12.344715531235854</v>
      </c>
      <c r="P1359">
        <f t="shared" si="2190"/>
        <v>77.655284468764151</v>
      </c>
      <c r="R1359">
        <f t="shared" si="2204"/>
        <v>13.618620864251852</v>
      </c>
      <c r="T1359">
        <f t="shared" si="2195"/>
        <v>-12.322324271209155</v>
      </c>
      <c r="V1359">
        <f t="shared" si="2205"/>
        <v>0</v>
      </c>
    </row>
    <row r="1360" spans="1:22">
      <c r="A1360">
        <f t="shared" si="2191"/>
        <v>0.5</v>
      </c>
      <c r="B1360">
        <f t="shared" si="2196"/>
        <v>0.21367893169359611</v>
      </c>
      <c r="C1360">
        <f t="shared" si="2197"/>
        <v>0.45204127483038914</v>
      </c>
      <c r="D1360">
        <f t="shared" si="2192"/>
        <v>-0.49999999999999989</v>
      </c>
      <c r="E1360">
        <f t="shared" si="2198"/>
        <v>0.21367893169359614</v>
      </c>
      <c r="F1360">
        <f t="shared" si="2199"/>
        <v>0.45204127483038919</v>
      </c>
      <c r="G1360">
        <f t="shared" si="2193"/>
        <v>0.5</v>
      </c>
      <c r="H1360">
        <f t="shared" si="2200"/>
        <v>-0.21367893169359611</v>
      </c>
      <c r="I1360">
        <f t="shared" si="2201"/>
        <v>-0.45204127483038914</v>
      </c>
      <c r="J1360">
        <f t="shared" si="2194"/>
        <v>0.49999999999999989</v>
      </c>
      <c r="K1360">
        <f t="shared" si="2202"/>
        <v>0.21367893169359614</v>
      </c>
      <c r="L1360">
        <f t="shared" si="2203"/>
        <v>0.45204127483038919</v>
      </c>
      <c r="N1360">
        <v>64.7</v>
      </c>
      <c r="O1360">
        <f t="shared" si="2189"/>
        <v>12.42700774392029</v>
      </c>
      <c r="P1360">
        <f t="shared" si="2190"/>
        <v>77.572992256079729</v>
      </c>
      <c r="R1360">
        <f t="shared" si="2204"/>
        <v>13.598730239336653</v>
      </c>
      <c r="T1360">
        <f t="shared" si="2195"/>
        <v>-12.404616483893577</v>
      </c>
      <c r="V1360">
        <f t="shared" si="2205"/>
        <v>0</v>
      </c>
    </row>
    <row r="1361" spans="1:22">
      <c r="A1361">
        <f t="shared" si="2191"/>
        <v>0.5</v>
      </c>
      <c r="B1361">
        <f t="shared" si="2196"/>
        <v>0.2128896457825363</v>
      </c>
      <c r="C1361">
        <f t="shared" si="2197"/>
        <v>0.45241352623300968</v>
      </c>
      <c r="D1361">
        <f t="shared" si="2192"/>
        <v>-0.49999999999999989</v>
      </c>
      <c r="E1361">
        <f t="shared" si="2198"/>
        <v>0.21288964578253633</v>
      </c>
      <c r="F1361">
        <f t="shared" si="2199"/>
        <v>0.45241352623300973</v>
      </c>
      <c r="G1361">
        <f t="shared" si="2193"/>
        <v>0.5</v>
      </c>
      <c r="H1361">
        <f t="shared" si="2200"/>
        <v>-0.2128896457825363</v>
      </c>
      <c r="I1361">
        <f t="shared" si="2201"/>
        <v>-0.45241352623300968</v>
      </c>
      <c r="J1361">
        <f t="shared" si="2194"/>
        <v>0.49999999999999989</v>
      </c>
      <c r="K1361">
        <f t="shared" si="2202"/>
        <v>0.21288964578253633</v>
      </c>
      <c r="L1361">
        <f t="shared" si="2203"/>
        <v>0.45241352623300973</v>
      </c>
      <c r="N1361">
        <v>64.8</v>
      </c>
      <c r="O1361">
        <f t="shared" si="2189"/>
        <v>12.509310609292816</v>
      </c>
      <c r="P1361">
        <f t="shared" si="2190"/>
        <v>77.490689390707189</v>
      </c>
      <c r="R1361">
        <f t="shared" si="2204"/>
        <v>13.5786319536288</v>
      </c>
      <c r="T1361">
        <f t="shared" si="2195"/>
        <v>-12.486919349266117</v>
      </c>
      <c r="V1361">
        <f t="shared" si="2205"/>
        <v>0</v>
      </c>
    </row>
    <row r="1362" spans="1:22">
      <c r="A1362">
        <f t="shared" si="2191"/>
        <v>0.5</v>
      </c>
      <c r="B1362">
        <f t="shared" si="2196"/>
        <v>0.21209971137269498</v>
      </c>
      <c r="C1362">
        <f t="shared" si="2197"/>
        <v>0.4527843995055697</v>
      </c>
      <c r="D1362">
        <f t="shared" si="2192"/>
        <v>-0.49999999999999989</v>
      </c>
      <c r="E1362">
        <f t="shared" si="2198"/>
        <v>0.21209971137269501</v>
      </c>
      <c r="F1362">
        <f t="shared" si="2199"/>
        <v>0.45278439950556976</v>
      </c>
      <c r="G1362">
        <f t="shared" si="2193"/>
        <v>0.5</v>
      </c>
      <c r="H1362">
        <f t="shared" si="2200"/>
        <v>-0.21209971137269498</v>
      </c>
      <c r="I1362">
        <f t="shared" si="2201"/>
        <v>-0.4527843995055697</v>
      </c>
      <c r="J1362">
        <f t="shared" si="2194"/>
        <v>0.49999999999999989</v>
      </c>
      <c r="K1362">
        <f t="shared" si="2202"/>
        <v>0.21209971137269501</v>
      </c>
      <c r="L1362">
        <f t="shared" si="2203"/>
        <v>0.45278439950556976</v>
      </c>
      <c r="N1362">
        <v>64.900000000000006</v>
      </c>
      <c r="O1362">
        <f t="shared" si="2189"/>
        <v>12.591622684433963</v>
      </c>
      <c r="P1362">
        <f t="shared" si="2190"/>
        <v>77.408377315566042</v>
      </c>
      <c r="R1362">
        <f t="shared" si="2204"/>
        <v>13.558327063421828</v>
      </c>
      <c r="T1362">
        <f t="shared" si="2195"/>
        <v>-12.569231424407263</v>
      </c>
      <c r="V1362">
        <f t="shared" si="2205"/>
        <v>0</v>
      </c>
    </row>
    <row r="1363" spans="1:22">
      <c r="A1363">
        <f t="shared" si="2191"/>
        <v>0.5</v>
      </c>
      <c r="B1363">
        <f t="shared" si="2196"/>
        <v>0.21130913087034969</v>
      </c>
      <c r="C1363">
        <f t="shared" si="2197"/>
        <v>0.45315389351832486</v>
      </c>
      <c r="D1363">
        <f t="shared" si="2192"/>
        <v>-0.49999999999999989</v>
      </c>
      <c r="E1363">
        <f t="shared" si="2198"/>
        <v>0.21130913087034975</v>
      </c>
      <c r="F1363">
        <f t="shared" si="2199"/>
        <v>0.45315389351832491</v>
      </c>
      <c r="G1363">
        <f t="shared" si="2193"/>
        <v>0.5</v>
      </c>
      <c r="H1363">
        <f t="shared" si="2200"/>
        <v>-0.21130913087034969</v>
      </c>
      <c r="I1363">
        <f t="shared" si="2201"/>
        <v>-0.45315389351832486</v>
      </c>
      <c r="J1363">
        <f t="shared" si="2194"/>
        <v>0.49999999999999989</v>
      </c>
      <c r="K1363">
        <f t="shared" si="2202"/>
        <v>0.21130913087034975</v>
      </c>
      <c r="L1363">
        <f t="shared" si="2203"/>
        <v>0.45315389351832491</v>
      </c>
      <c r="N1363">
        <v>65</v>
      </c>
      <c r="O1363">
        <f t="shared" si="2189"/>
        <v>12.67394252148824</v>
      </c>
      <c r="P1363">
        <f t="shared" si="2190"/>
        <v>77.326057478511757</v>
      </c>
      <c r="R1363">
        <f t="shared" si="2204"/>
        <v>13.537816639342999</v>
      </c>
      <c r="T1363">
        <f t="shared" si="2195"/>
        <v>-12.651551261461549</v>
      </c>
      <c r="V1363">
        <f t="shared" si="2205"/>
        <v>0</v>
      </c>
    </row>
    <row r="1364" spans="1:22">
      <c r="A1364">
        <f t="shared" si="2191"/>
        <v>0.5</v>
      </c>
      <c r="B1364">
        <f t="shared" si="2196"/>
        <v>0.21051790668374551</v>
      </c>
      <c r="C1364">
        <f t="shared" si="2197"/>
        <v>0.45352200714573238</v>
      </c>
      <c r="D1364">
        <f t="shared" si="2192"/>
        <v>-0.49999999999999989</v>
      </c>
      <c r="E1364">
        <f t="shared" si="2198"/>
        <v>0.21051790668374554</v>
      </c>
      <c r="F1364">
        <f t="shared" si="2199"/>
        <v>0.45352200714573249</v>
      </c>
      <c r="G1364">
        <f t="shared" si="2193"/>
        <v>0.5</v>
      </c>
      <c r="H1364">
        <f t="shared" si="2200"/>
        <v>-0.21051790668374551</v>
      </c>
      <c r="I1364">
        <f t="shared" si="2201"/>
        <v>-0.45352200714573238</v>
      </c>
      <c r="J1364">
        <f t="shared" si="2194"/>
        <v>0.49999999999999989</v>
      </c>
      <c r="K1364">
        <f t="shared" si="2202"/>
        <v>0.21051790668374554</v>
      </c>
      <c r="L1364">
        <f t="shared" si="2203"/>
        <v>0.45352200714573249</v>
      </c>
      <c r="N1364">
        <v>65.099999999999994</v>
      </c>
      <c r="O1364">
        <f t="shared" si="2189"/>
        <v>12.756268667806012</v>
      </c>
      <c r="P1364">
        <f t="shared" si="2190"/>
        <v>77.243731332193988</v>
      </c>
      <c r="R1364">
        <f t="shared" si="2204"/>
        <v>13.51710176616065</v>
      </c>
      <c r="T1364">
        <f t="shared" si="2195"/>
        <v>-12.733877407779318</v>
      </c>
      <c r="V1364">
        <f t="shared" si="2205"/>
        <v>0</v>
      </c>
    </row>
    <row r="1365" spans="1:22">
      <c r="A1365">
        <f t="shared" si="2191"/>
        <v>0.5</v>
      </c>
      <c r="B1365">
        <f t="shared" si="2196"/>
        <v>0.20972604122308852</v>
      </c>
      <c r="C1365">
        <f t="shared" si="2197"/>
        <v>0.45388873926645423</v>
      </c>
      <c r="D1365">
        <f t="shared" si="2192"/>
        <v>-0.49999999999999989</v>
      </c>
      <c r="E1365">
        <f t="shared" si="2198"/>
        <v>0.20972604122308858</v>
      </c>
      <c r="F1365">
        <f t="shared" si="2199"/>
        <v>0.45388873926645434</v>
      </c>
      <c r="G1365">
        <f t="shared" si="2193"/>
        <v>0.5</v>
      </c>
      <c r="H1365">
        <f t="shared" si="2200"/>
        <v>-0.20972604122308852</v>
      </c>
      <c r="I1365">
        <f t="shared" si="2201"/>
        <v>-0.45388873926645423</v>
      </c>
      <c r="J1365">
        <f t="shared" si="2194"/>
        <v>0.49999999999999989</v>
      </c>
      <c r="K1365">
        <f t="shared" si="2202"/>
        <v>0.20972604122308858</v>
      </c>
      <c r="L1365">
        <f t="shared" si="2203"/>
        <v>0.45388873926645434</v>
      </c>
      <c r="N1365">
        <v>65.2</v>
      </c>
      <c r="O1365">
        <f t="shared" si="2189"/>
        <v>12.838599666086543</v>
      </c>
      <c r="P1365">
        <f t="shared" si="2190"/>
        <v>77.161400333913463</v>
      </c>
      <c r="R1365">
        <f t="shared" si="2204"/>
        <v>13.496183542589122</v>
      </c>
      <c r="T1365">
        <f t="shared" si="2195"/>
        <v>-12.816208406059843</v>
      </c>
      <c r="V1365">
        <f t="shared" si="2205"/>
        <v>0</v>
      </c>
    </row>
    <row r="1366" spans="1:22">
      <c r="A1366">
        <f t="shared" si="2191"/>
        <v>0.5</v>
      </c>
      <c r="B1366">
        <f t="shared" si="2196"/>
        <v>0.20893353690053837</v>
      </c>
      <c r="C1366">
        <f t="shared" si="2197"/>
        <v>0.45425408876336076</v>
      </c>
      <c r="D1366">
        <f t="shared" si="2192"/>
        <v>-0.49999999999999989</v>
      </c>
      <c r="E1366">
        <f t="shared" si="2198"/>
        <v>0.2089335369005384</v>
      </c>
      <c r="F1366">
        <f t="shared" si="2199"/>
        <v>0.45425408876336087</v>
      </c>
      <c r="G1366">
        <f t="shared" si="2193"/>
        <v>0.5</v>
      </c>
      <c r="H1366">
        <f t="shared" si="2200"/>
        <v>-0.20893353690053837</v>
      </c>
      <c r="I1366">
        <f t="shared" si="2201"/>
        <v>-0.45425408876336076</v>
      </c>
      <c r="J1366">
        <f t="shared" si="2194"/>
        <v>0.49999999999999989</v>
      </c>
      <c r="K1366">
        <f t="shared" si="2202"/>
        <v>0.2089335369005384</v>
      </c>
      <c r="L1366">
        <f t="shared" si="2203"/>
        <v>0.45425408876336087</v>
      </c>
      <c r="N1366">
        <v>65.3</v>
      </c>
      <c r="O1366">
        <f t="shared" si="2189"/>
        <v>12.920934054522087</v>
      </c>
      <c r="P1366">
        <f t="shared" si="2190"/>
        <v>77.079065945477922</v>
      </c>
      <c r="R1366">
        <f t="shared" si="2204"/>
        <v>13.475063081092131</v>
      </c>
      <c r="T1366">
        <f t="shared" si="2195"/>
        <v>-12.898542794495384</v>
      </c>
      <c r="V1366">
        <f t="shared" si="2205"/>
        <v>0</v>
      </c>
    </row>
    <row r="1367" spans="1:22">
      <c r="A1367">
        <f t="shared" si="2191"/>
        <v>0.5</v>
      </c>
      <c r="B1367">
        <f t="shared" si="2196"/>
        <v>0.20814039613020055</v>
      </c>
      <c r="C1367">
        <f t="shared" si="2197"/>
        <v>0.45461805452353415</v>
      </c>
      <c r="D1367">
        <f t="shared" si="2192"/>
        <v>-0.49999999999999989</v>
      </c>
      <c r="E1367">
        <f t="shared" si="2198"/>
        <v>0.20814039613020058</v>
      </c>
      <c r="F1367">
        <f t="shared" si="2199"/>
        <v>0.45461805452353427</v>
      </c>
      <c r="G1367">
        <f t="shared" si="2193"/>
        <v>0.5</v>
      </c>
      <c r="H1367">
        <f t="shared" si="2200"/>
        <v>-0.20814039613020055</v>
      </c>
      <c r="I1367">
        <f t="shared" si="2201"/>
        <v>-0.45461805452353415</v>
      </c>
      <c r="J1367">
        <f t="shared" si="2194"/>
        <v>0.49999999999999989</v>
      </c>
      <c r="K1367">
        <f t="shared" si="2202"/>
        <v>0.20814039613020058</v>
      </c>
      <c r="L1367">
        <f t="shared" si="2203"/>
        <v>0.45461805452353427</v>
      </c>
      <c r="N1367">
        <v>65.400000000000006</v>
      </c>
      <c r="O1367">
        <f t="shared" si="2189"/>
        <v>13.003270366943466</v>
      </c>
      <c r="P1367">
        <f t="shared" si="2190"/>
        <v>76.996729633056546</v>
      </c>
      <c r="R1367">
        <f t="shared" si="2204"/>
        <v>13.453741507683816</v>
      </c>
      <c r="T1367">
        <f t="shared" si="2195"/>
        <v>-12.98087910691676</v>
      </c>
      <c r="V1367">
        <f t="shared" si="2205"/>
        <v>0</v>
      </c>
    </row>
    <row r="1368" spans="1:22">
      <c r="A1368">
        <f t="shared" si="2191"/>
        <v>0.5</v>
      </c>
      <c r="B1368">
        <f t="shared" si="2196"/>
        <v>0.20734662132811951</v>
      </c>
      <c r="C1368">
        <f t="shared" si="2197"/>
        <v>0.45498063543827155</v>
      </c>
      <c r="D1368">
        <f t="shared" si="2192"/>
        <v>-0.49999999999999989</v>
      </c>
      <c r="E1368">
        <f t="shared" si="2198"/>
        <v>0.20734662132811954</v>
      </c>
      <c r="F1368">
        <f t="shared" si="2199"/>
        <v>0.45498063543827161</v>
      </c>
      <c r="G1368">
        <f t="shared" si="2193"/>
        <v>0.5</v>
      </c>
      <c r="H1368">
        <f t="shared" si="2200"/>
        <v>-0.20734662132811951</v>
      </c>
      <c r="I1368">
        <f t="shared" si="2201"/>
        <v>-0.45498063543827155</v>
      </c>
      <c r="J1368">
        <f t="shared" si="2194"/>
        <v>0.49999999999999989</v>
      </c>
      <c r="K1368">
        <f t="shared" si="2202"/>
        <v>0.20734662132811954</v>
      </c>
      <c r="L1368">
        <f t="shared" si="2203"/>
        <v>0.45498063543827161</v>
      </c>
      <c r="N1368">
        <v>65.5</v>
      </c>
      <c r="O1368">
        <f t="shared" si="2189"/>
        <v>13.085607132966423</v>
      </c>
      <c r="P1368">
        <f t="shared" si="2190"/>
        <v>76.914392867033598</v>
      </c>
      <c r="R1368">
        <f t="shared" si="2204"/>
        <v>13.432219961728137</v>
      </c>
      <c r="T1368">
        <f t="shared" si="2195"/>
        <v>-13.063215872939708</v>
      </c>
      <c r="V1368">
        <f t="shared" si="2205"/>
        <v>0</v>
      </c>
    </row>
    <row r="1369" spans="1:22">
      <c r="A1369">
        <f t="shared" si="2191"/>
        <v>0.5</v>
      </c>
      <c r="B1369">
        <f t="shared" si="2196"/>
        <v>0.20655221491227091</v>
      </c>
      <c r="C1369">
        <f t="shared" si="2197"/>
        <v>0.45534183040308845</v>
      </c>
      <c r="D1369">
        <f t="shared" si="2192"/>
        <v>-0.49999999999999989</v>
      </c>
      <c r="E1369">
        <f t="shared" si="2198"/>
        <v>0.20655221491227094</v>
      </c>
      <c r="F1369">
        <f t="shared" si="2199"/>
        <v>0.45534183040308851</v>
      </c>
      <c r="G1369">
        <f t="shared" si="2193"/>
        <v>0.5</v>
      </c>
      <c r="H1369">
        <f t="shared" si="2200"/>
        <v>-0.20655221491227091</v>
      </c>
      <c r="I1369">
        <f t="shared" si="2201"/>
        <v>-0.45534183040308845</v>
      </c>
      <c r="J1369">
        <f t="shared" si="2194"/>
        <v>0.49999999999999989</v>
      </c>
      <c r="K1369">
        <f t="shared" si="2202"/>
        <v>0.20655221491227094</v>
      </c>
      <c r="L1369">
        <f t="shared" si="2203"/>
        <v>0.45534183040308851</v>
      </c>
      <c r="N1369">
        <v>65.599999999999994</v>
      </c>
      <c r="O1369">
        <f t="shared" si="2189"/>
        <v>13.167942878139163</v>
      </c>
      <c r="P1369">
        <f t="shared" si="2190"/>
        <v>76.832057121860842</v>
      </c>
      <c r="R1369">
        <f t="shared" si="2204"/>
        <v>13.410499595736503</v>
      </c>
      <c r="T1369">
        <f t="shared" si="2195"/>
        <v>-13.145551618112464</v>
      </c>
      <c r="V1369">
        <f t="shared" si="2205"/>
        <v>0</v>
      </c>
    </row>
    <row r="1370" spans="1:22">
      <c r="A1370">
        <f t="shared" si="2191"/>
        <v>0.5</v>
      </c>
      <c r="B1370">
        <f t="shared" si="2196"/>
        <v>0.20575717930255427</v>
      </c>
      <c r="C1370">
        <f t="shared" si="2197"/>
        <v>0.45570163831772259</v>
      </c>
      <c r="D1370">
        <f t="shared" si="2192"/>
        <v>-0.49999999999999989</v>
      </c>
      <c r="E1370">
        <f t="shared" si="2198"/>
        <v>0.20575717930255433</v>
      </c>
      <c r="F1370">
        <f t="shared" si="2199"/>
        <v>0.45570163831772265</v>
      </c>
      <c r="G1370">
        <f t="shared" si="2193"/>
        <v>0.5</v>
      </c>
      <c r="H1370">
        <f t="shared" si="2200"/>
        <v>-0.20575717930255427</v>
      </c>
      <c r="I1370">
        <f t="shared" si="2201"/>
        <v>-0.45570163831772259</v>
      </c>
      <c r="J1370">
        <f t="shared" si="2194"/>
        <v>0.49999999999999989</v>
      </c>
      <c r="K1370">
        <f t="shared" si="2202"/>
        <v>0.20575717930255433</v>
      </c>
      <c r="L1370">
        <f t="shared" si="2203"/>
        <v>0.45570163831772265</v>
      </c>
      <c r="N1370">
        <v>65.7</v>
      </c>
      <c r="O1370">
        <f t="shared" si="2189"/>
        <v>13.250276124091192</v>
      </c>
      <c r="P1370">
        <f t="shared" si="2190"/>
        <v>76.749723875908799</v>
      </c>
      <c r="R1370">
        <f t="shared" si="2204"/>
        <v>13.388581575163421</v>
      </c>
      <c r="T1370">
        <f t="shared" si="2195"/>
        <v>-13.227884864064507</v>
      </c>
      <c r="V1370">
        <f t="shared" si="2205"/>
        <v>0</v>
      </c>
    </row>
    <row r="1371" spans="1:22">
      <c r="A1371">
        <f t="shared" si="2191"/>
        <v>0.5</v>
      </c>
      <c r="B1371">
        <f t="shared" si="2196"/>
        <v>0.20496151692078635</v>
      </c>
      <c r="C1371">
        <f t="shared" si="2197"/>
        <v>0.45606005808613642</v>
      </c>
      <c r="D1371">
        <f t="shared" si="2192"/>
        <v>-0.49999999999999989</v>
      </c>
      <c r="E1371">
        <f t="shared" si="2198"/>
        <v>0.20496151692078637</v>
      </c>
      <c r="F1371">
        <f t="shared" si="2199"/>
        <v>0.45606005808613653</v>
      </c>
      <c r="G1371">
        <f t="shared" si="2193"/>
        <v>0.5</v>
      </c>
      <c r="H1371">
        <f t="shared" si="2200"/>
        <v>-0.20496151692078635</v>
      </c>
      <c r="I1371">
        <f t="shared" si="2201"/>
        <v>-0.45606005808613642</v>
      </c>
      <c r="J1371">
        <f t="shared" si="2194"/>
        <v>0.49999999999999989</v>
      </c>
      <c r="K1371">
        <f t="shared" si="2202"/>
        <v>0.20496151692078637</v>
      </c>
      <c r="L1371">
        <f t="shared" si="2203"/>
        <v>0.45606005808613653</v>
      </c>
      <c r="N1371">
        <v>65.8</v>
      </c>
      <c r="O1371">
        <f t="shared" si="2189"/>
        <v>13.332605388682623</v>
      </c>
      <c r="P1371">
        <f t="shared" si="2190"/>
        <v>76.667394611317377</v>
      </c>
      <c r="R1371">
        <f t="shared" si="2204"/>
        <v>13.366467078200721</v>
      </c>
      <c r="T1371">
        <f t="shared" si="2195"/>
        <v>-13.310214128655929</v>
      </c>
      <c r="V1371">
        <f t="shared" si="2205"/>
        <v>0</v>
      </c>
    </row>
    <row r="1372" spans="1:22">
      <c r="A1372">
        <f t="shared" si="2191"/>
        <v>0.5</v>
      </c>
      <c r="B1372">
        <f t="shared" si="2196"/>
        <v>0.20416523019069233</v>
      </c>
      <c r="C1372">
        <f t="shared" si="2197"/>
        <v>0.4564170886165213</v>
      </c>
      <c r="D1372">
        <f t="shared" si="2192"/>
        <v>-0.49999999999999989</v>
      </c>
      <c r="E1372">
        <f t="shared" si="2198"/>
        <v>0.20416523019069238</v>
      </c>
      <c r="F1372">
        <f t="shared" si="2199"/>
        <v>0.45641708861652136</v>
      </c>
      <c r="G1372">
        <f t="shared" si="2193"/>
        <v>0.5</v>
      </c>
      <c r="H1372">
        <f t="shared" si="2200"/>
        <v>-0.20416523019069233</v>
      </c>
      <c r="I1372">
        <f t="shared" si="2201"/>
        <v>-0.4564170886165213</v>
      </c>
      <c r="J1372">
        <f t="shared" si="2194"/>
        <v>0.49999999999999989</v>
      </c>
      <c r="K1372">
        <f t="shared" si="2202"/>
        <v>0.20416523019069238</v>
      </c>
      <c r="L1372">
        <f t="shared" si="2203"/>
        <v>0.45641708861652136</v>
      </c>
      <c r="N1372">
        <v>65.900000000000006</v>
      </c>
      <c r="O1372">
        <f t="shared" si="2189"/>
        <v>13.414929186155039</v>
      </c>
      <c r="P1372">
        <f t="shared" si="2190"/>
        <v>76.585070813844951</v>
      </c>
      <c r="R1372">
        <f t="shared" si="2204"/>
        <v>13.344157295569893</v>
      </c>
      <c r="T1372">
        <f t="shared" si="2195"/>
        <v>-13.392537926128355</v>
      </c>
      <c r="V1372">
        <f t="shared" si="2205"/>
        <v>0</v>
      </c>
    </row>
    <row r="1373" spans="1:22">
      <c r="A1373">
        <f t="shared" si="2191"/>
        <v>0.5</v>
      </c>
      <c r="B1373">
        <f t="shared" si="2196"/>
        <v>0.20336832153790008</v>
      </c>
      <c r="C1373">
        <f t="shared" si="2197"/>
        <v>0.45677272882130038</v>
      </c>
      <c r="D1373">
        <f t="shared" si="2192"/>
        <v>-0.49999999999999989</v>
      </c>
      <c r="E1373">
        <f t="shared" si="2198"/>
        <v>0.2033683215379001</v>
      </c>
      <c r="F1373">
        <f t="shared" si="2199"/>
        <v>0.45677272882130043</v>
      </c>
      <c r="G1373">
        <f t="shared" si="2193"/>
        <v>0.5</v>
      </c>
      <c r="H1373">
        <f t="shared" si="2200"/>
        <v>-0.20336832153790008</v>
      </c>
      <c r="I1373">
        <f t="shared" si="2201"/>
        <v>-0.45677272882130038</v>
      </c>
      <c r="J1373">
        <f t="shared" si="2194"/>
        <v>0.49999999999999989</v>
      </c>
      <c r="K1373">
        <f t="shared" si="2202"/>
        <v>0.2033683215379001</v>
      </c>
      <c r="L1373">
        <f t="shared" si="2203"/>
        <v>0.45677272882130043</v>
      </c>
      <c r="N1373">
        <v>66</v>
      </c>
      <c r="O1373">
        <f t="shared" si="2189"/>
        <v>13.497246027282914</v>
      </c>
      <c r="P1373">
        <f t="shared" si="2190"/>
        <v>76.502753972717088</v>
      </c>
      <c r="R1373">
        <f t="shared" si="2204"/>
        <v>13.321653430313063</v>
      </c>
      <c r="T1373">
        <f t="shared" si="2195"/>
        <v>-13.474854767256218</v>
      </c>
      <c r="V1373">
        <f t="shared" si="2205"/>
        <v>0</v>
      </c>
    </row>
    <row r="1374" spans="1:22">
      <c r="A1374">
        <f t="shared" si="2191"/>
        <v>0.5</v>
      </c>
      <c r="B1374">
        <f t="shared" si="2196"/>
        <v>0.20257079338993125</v>
      </c>
      <c r="C1374">
        <f t="shared" si="2197"/>
        <v>0.45712697761713172</v>
      </c>
      <c r="D1374">
        <f t="shared" si="2192"/>
        <v>-0.49999999999999989</v>
      </c>
      <c r="E1374">
        <f t="shared" si="2198"/>
        <v>0.20257079338993128</v>
      </c>
      <c r="F1374">
        <f t="shared" si="2199"/>
        <v>0.45712697761713178</v>
      </c>
      <c r="G1374">
        <f t="shared" si="2193"/>
        <v>0.5</v>
      </c>
      <c r="H1374">
        <f t="shared" si="2200"/>
        <v>-0.20257079338993125</v>
      </c>
      <c r="I1374">
        <f t="shared" si="2201"/>
        <v>-0.45712697761713172</v>
      </c>
      <c r="J1374">
        <f t="shared" si="2194"/>
        <v>0.49999999999999989</v>
      </c>
      <c r="K1374">
        <f t="shared" si="2202"/>
        <v>0.20257079338993128</v>
      </c>
      <c r="L1374">
        <f t="shared" si="2203"/>
        <v>0.45712697761713178</v>
      </c>
      <c r="N1374">
        <v>66.099999999999994</v>
      </c>
      <c r="O1374">
        <f t="shared" si="2189"/>
        <v>13.579554419526026</v>
      </c>
      <c r="P1374">
        <f t="shared" si="2190"/>
        <v>76.420445580473967</v>
      </c>
      <c r="R1374">
        <f t="shared" si="2204"/>
        <v>13.298956697582291</v>
      </c>
      <c r="T1374">
        <f t="shared" si="2195"/>
        <v>-13.557163159499339</v>
      </c>
      <c r="V1374">
        <f t="shared" si="2205"/>
        <v>0</v>
      </c>
    </row>
    <row r="1375" spans="1:22">
      <c r="A1375">
        <f t="shared" si="2191"/>
        <v>0.5</v>
      </c>
      <c r="B1375">
        <f t="shared" si="2196"/>
        <v>0.20177264817619497</v>
      </c>
      <c r="C1375">
        <f t="shared" si="2197"/>
        <v>0.45747983392491237</v>
      </c>
      <c r="D1375">
        <f t="shared" si="2192"/>
        <v>-0.49999999999999989</v>
      </c>
      <c r="E1375">
        <f t="shared" si="2198"/>
        <v>0.201772648176195</v>
      </c>
      <c r="F1375">
        <f t="shared" si="2199"/>
        <v>0.45747983392491243</v>
      </c>
      <c r="G1375">
        <f t="shared" si="2193"/>
        <v>0.5</v>
      </c>
      <c r="H1375">
        <f t="shared" si="2200"/>
        <v>-0.20177264817619497</v>
      </c>
      <c r="I1375">
        <f t="shared" si="2201"/>
        <v>-0.45747983392491237</v>
      </c>
      <c r="J1375">
        <f t="shared" si="2194"/>
        <v>0.49999999999999989</v>
      </c>
      <c r="K1375">
        <f t="shared" si="2202"/>
        <v>0.201772648176195</v>
      </c>
      <c r="L1375">
        <f t="shared" si="2203"/>
        <v>0.45747983392491243</v>
      </c>
      <c r="N1375">
        <v>66.2</v>
      </c>
      <c r="O1375">
        <f t="shared" si="2189"/>
        <v>13.661852867182857</v>
      </c>
      <c r="P1375">
        <f t="shared" si="2190"/>
        <v>76.338147132817141</v>
      </c>
      <c r="R1375">
        <f t="shared" si="2204"/>
        <v>13.27606832442747</v>
      </c>
      <c r="T1375">
        <f t="shared" si="2195"/>
        <v>-13.639461607156164</v>
      </c>
      <c r="V1375">
        <f t="shared" si="2205"/>
        <v>0</v>
      </c>
    </row>
    <row r="1376" spans="1:22">
      <c r="A1376">
        <f t="shared" si="2191"/>
        <v>0.5</v>
      </c>
      <c r="B1376">
        <f t="shared" si="2196"/>
        <v>0.20097388832798008</v>
      </c>
      <c r="C1376">
        <f t="shared" si="2197"/>
        <v>0.45783129666978045</v>
      </c>
      <c r="D1376">
        <f t="shared" si="2192"/>
        <v>-0.49999999999999989</v>
      </c>
      <c r="E1376">
        <f t="shared" si="2198"/>
        <v>0.2009738883279801</v>
      </c>
      <c r="F1376">
        <f t="shared" si="2199"/>
        <v>0.45783129666978051</v>
      </c>
      <c r="G1376">
        <f t="shared" si="2193"/>
        <v>0.5</v>
      </c>
      <c r="H1376">
        <f t="shared" si="2200"/>
        <v>-0.20097388832798008</v>
      </c>
      <c r="I1376">
        <f t="shared" si="2201"/>
        <v>-0.45783129666978045</v>
      </c>
      <c r="J1376">
        <f t="shared" si="2194"/>
        <v>0.49999999999999989</v>
      </c>
      <c r="K1376">
        <f t="shared" si="2202"/>
        <v>0.2009738883279801</v>
      </c>
      <c r="L1376">
        <f t="shared" si="2203"/>
        <v>0.45783129666978051</v>
      </c>
      <c r="N1376">
        <v>66.3</v>
      </c>
      <c r="O1376">
        <f t="shared" si="2189"/>
        <v>13.744139871544515</v>
      </c>
      <c r="P1376">
        <f t="shared" si="2190"/>
        <v>76.255860128455481</v>
      </c>
      <c r="R1376">
        <f t="shared" si="2204"/>
        <v>13.252989549582928</v>
      </c>
      <c r="T1376">
        <f t="shared" si="2195"/>
        <v>-13.721748611517825</v>
      </c>
      <c r="V1376">
        <f t="shared" si="2205"/>
        <v>0</v>
      </c>
    </row>
    <row r="1377" spans="1:22">
      <c r="A1377">
        <f t="shared" si="2191"/>
        <v>0.5</v>
      </c>
      <c r="B1377">
        <f t="shared" si="2196"/>
        <v>0.20017451627844743</v>
      </c>
      <c r="C1377">
        <f t="shared" si="2197"/>
        <v>0.45818136478111976</v>
      </c>
      <c r="D1377">
        <f t="shared" si="2192"/>
        <v>-0.49999999999999989</v>
      </c>
      <c r="E1377">
        <f t="shared" si="2198"/>
        <v>0.20017451627844746</v>
      </c>
      <c r="F1377">
        <f t="shared" si="2199"/>
        <v>0.45818136478111982</v>
      </c>
      <c r="G1377">
        <f t="shared" si="2193"/>
        <v>0.5</v>
      </c>
      <c r="H1377">
        <f t="shared" si="2200"/>
        <v>-0.20017451627844743</v>
      </c>
      <c r="I1377">
        <f t="shared" si="2201"/>
        <v>-0.45818136478111976</v>
      </c>
      <c r="J1377">
        <f t="shared" si="2194"/>
        <v>0.49999999999999989</v>
      </c>
      <c r="K1377">
        <f t="shared" si="2202"/>
        <v>0.20017451627844746</v>
      </c>
      <c r="L1377">
        <f t="shared" si="2203"/>
        <v>0.45818136478111982</v>
      </c>
      <c r="N1377">
        <v>66.400000000000006</v>
      </c>
      <c r="O1377">
        <f t="shared" si="2189"/>
        <v>13.826413931049803</v>
      </c>
      <c r="P1377">
        <f t="shared" si="2190"/>
        <v>76.1735860689502</v>
      </c>
      <c r="R1377">
        <f t="shared" si="2204"/>
        <v>13.229721623252495</v>
      </c>
      <c r="T1377">
        <f t="shared" si="2195"/>
        <v>-13.804022671023105</v>
      </c>
      <c r="V1377">
        <f t="shared" si="2205"/>
        <v>0</v>
      </c>
    </row>
    <row r="1378" spans="1:22">
      <c r="A1378">
        <f t="shared" si="2191"/>
        <v>0.5</v>
      </c>
      <c r="B1378">
        <f t="shared" si="2196"/>
        <v>0.1993745344626231</v>
      </c>
      <c r="C1378">
        <f t="shared" si="2197"/>
        <v>0.45853003719256191</v>
      </c>
      <c r="D1378">
        <f t="shared" si="2192"/>
        <v>-0.49999999999999989</v>
      </c>
      <c r="E1378">
        <f t="shared" si="2198"/>
        <v>0.19937453446262313</v>
      </c>
      <c r="F1378">
        <f t="shared" si="2199"/>
        <v>0.45853003719256202</v>
      </c>
      <c r="G1378">
        <f t="shared" si="2193"/>
        <v>0.5</v>
      </c>
      <c r="H1378">
        <f t="shared" si="2200"/>
        <v>-0.1993745344626231</v>
      </c>
      <c r="I1378">
        <f t="shared" si="2201"/>
        <v>-0.45853003719256191</v>
      </c>
      <c r="J1378">
        <f t="shared" si="2194"/>
        <v>0.49999999999999989</v>
      </c>
      <c r="K1378">
        <f t="shared" si="2202"/>
        <v>0.19937453446262313</v>
      </c>
      <c r="L1378">
        <f t="shared" si="2203"/>
        <v>0.45853003719256202</v>
      </c>
      <c r="N1378">
        <v>66.5</v>
      </c>
      <c r="O1378">
        <f t="shared" si="2189"/>
        <v>13.908673541440702</v>
      </c>
      <c r="P1378">
        <f t="shared" si="2190"/>
        <v>76.091326458559294</v>
      </c>
      <c r="R1378">
        <f t="shared" si="2204"/>
        <v>13.206265806893434</v>
      </c>
      <c r="T1378">
        <f t="shared" si="2195"/>
        <v>-13.886282281414012</v>
      </c>
      <c r="V1378">
        <f t="shared" si="2205"/>
        <v>0</v>
      </c>
    </row>
    <row r="1379" spans="1:22">
      <c r="A1379">
        <f t="shared" si="2191"/>
        <v>0.5</v>
      </c>
      <c r="B1379">
        <f t="shared" si="2196"/>
        <v>0.19857394531739037</v>
      </c>
      <c r="C1379">
        <f t="shared" si="2197"/>
        <v>0.4588773128419904</v>
      </c>
      <c r="D1379">
        <f t="shared" si="2192"/>
        <v>-0.49999999999999989</v>
      </c>
      <c r="E1379">
        <f t="shared" si="2198"/>
        <v>0.19857394531739039</v>
      </c>
      <c r="F1379">
        <f t="shared" si="2199"/>
        <v>0.45887731284199051</v>
      </c>
      <c r="G1379">
        <f t="shared" si="2193"/>
        <v>0.5</v>
      </c>
      <c r="H1379">
        <f t="shared" si="2200"/>
        <v>-0.19857394531739037</v>
      </c>
      <c r="I1379">
        <f t="shared" si="2201"/>
        <v>-0.4588773128419904</v>
      </c>
      <c r="J1379">
        <f t="shared" si="2194"/>
        <v>0.49999999999999989</v>
      </c>
      <c r="K1379">
        <f t="shared" si="2202"/>
        <v>0.19857394531739039</v>
      </c>
      <c r="L1379">
        <f t="shared" si="2203"/>
        <v>0.45887731284199051</v>
      </c>
      <c r="N1379">
        <v>66.599999999999994</v>
      </c>
      <c r="O1379">
        <f t="shared" si="2189"/>
        <v>13.990917195918767</v>
      </c>
      <c r="P1379">
        <f t="shared" si="2190"/>
        <v>76.009082804081231</v>
      </c>
      <c r="R1379">
        <f t="shared" si="2204"/>
        <v>13.182623372999153</v>
      </c>
      <c r="T1379">
        <f t="shared" si="2195"/>
        <v>-13.968525935892075</v>
      </c>
      <c r="V1379">
        <f t="shared" si="2205"/>
        <v>0</v>
      </c>
    </row>
    <row r="1380" spans="1:22">
      <c r="A1380">
        <f t="shared" si="2191"/>
        <v>0.5</v>
      </c>
      <c r="B1380">
        <f t="shared" si="2196"/>
        <v>0.19777275128148247</v>
      </c>
      <c r="C1380">
        <f t="shared" si="2197"/>
        <v>0.45922319067154349</v>
      </c>
      <c r="D1380">
        <f t="shared" si="2192"/>
        <v>-0.49999999999999989</v>
      </c>
      <c r="E1380">
        <f t="shared" si="2198"/>
        <v>0.1977727512814825</v>
      </c>
      <c r="F1380">
        <f t="shared" si="2199"/>
        <v>0.45922319067154355</v>
      </c>
      <c r="G1380">
        <f t="shared" si="2193"/>
        <v>0.5</v>
      </c>
      <c r="H1380">
        <f t="shared" si="2200"/>
        <v>-0.19777275128148247</v>
      </c>
      <c r="I1380">
        <f t="shared" si="2201"/>
        <v>-0.45922319067154349</v>
      </c>
      <c r="J1380">
        <f t="shared" si="2194"/>
        <v>0.49999999999999989</v>
      </c>
      <c r="K1380">
        <f t="shared" si="2202"/>
        <v>0.1977727512814825</v>
      </c>
      <c r="L1380">
        <f t="shared" si="2203"/>
        <v>0.45922319067154355</v>
      </c>
      <c r="N1380">
        <v>66.7</v>
      </c>
      <c r="O1380">
        <f t="shared" si="2189"/>
        <v>14.073143385302146</v>
      </c>
      <c r="P1380">
        <f t="shared" si="2190"/>
        <v>75.926856614697854</v>
      </c>
      <c r="R1380">
        <f t="shared" si="2204"/>
        <v>13.158795604880609</v>
      </c>
      <c r="T1380">
        <f t="shared" si="2195"/>
        <v>-14.050752125275451</v>
      </c>
      <c r="V1380">
        <f t="shared" si="2205"/>
        <v>0</v>
      </c>
    </row>
    <row r="1381" spans="1:22">
      <c r="A1381">
        <f t="shared" si="2191"/>
        <v>0.5</v>
      </c>
      <c r="B1381">
        <f t="shared" si="2196"/>
        <v>0.19697095479547558</v>
      </c>
      <c r="C1381">
        <f t="shared" si="2197"/>
        <v>0.45956766962761708</v>
      </c>
      <c r="D1381">
        <f t="shared" si="2192"/>
        <v>-0.49999999999999989</v>
      </c>
      <c r="E1381">
        <f t="shared" si="2198"/>
        <v>0.19697095479547561</v>
      </c>
      <c r="F1381">
        <f t="shared" si="2199"/>
        <v>0.45956766962761714</v>
      </c>
      <c r="G1381">
        <f t="shared" si="2193"/>
        <v>0.5</v>
      </c>
      <c r="H1381">
        <f t="shared" si="2200"/>
        <v>-0.19697095479547558</v>
      </c>
      <c r="I1381">
        <f t="shared" si="2201"/>
        <v>-0.45956766962761708</v>
      </c>
      <c r="J1381">
        <f t="shared" si="2194"/>
        <v>0.49999999999999989</v>
      </c>
      <c r="K1381">
        <f t="shared" si="2202"/>
        <v>0.19697095479547561</v>
      </c>
      <c r="L1381">
        <f t="shared" si="2203"/>
        <v>0.45956766962761714</v>
      </c>
      <c r="N1381">
        <v>66.8</v>
      </c>
      <c r="O1381">
        <f t="shared" si="2189"/>
        <v>14.155350598183013</v>
      </c>
      <c r="P1381">
        <f t="shared" si="2190"/>
        <v>75.84464940181698</v>
      </c>
      <c r="R1381">
        <f t="shared" si="2204"/>
        <v>13.134783796446911</v>
      </c>
      <c r="T1381">
        <f t="shared" si="2195"/>
        <v>-14.132959338156326</v>
      </c>
      <c r="V1381">
        <f t="shared" si="2205"/>
        <v>0</v>
      </c>
    </row>
    <row r="1382" spans="1:22">
      <c r="A1382">
        <f t="shared" si="2191"/>
        <v>0.5</v>
      </c>
      <c r="B1382">
        <f t="shared" si="2196"/>
        <v>0.19616855830178065</v>
      </c>
      <c r="C1382">
        <f t="shared" si="2197"/>
        <v>0.45991074866086873</v>
      </c>
      <c r="D1382">
        <f t="shared" si="2192"/>
        <v>-0.49999999999999989</v>
      </c>
      <c r="E1382">
        <f t="shared" si="2198"/>
        <v>0.1961685583017807</v>
      </c>
      <c r="F1382">
        <f t="shared" si="2199"/>
        <v>0.45991074866086878</v>
      </c>
      <c r="G1382">
        <f t="shared" si="2193"/>
        <v>0.5</v>
      </c>
      <c r="H1382">
        <f t="shared" si="2200"/>
        <v>-0.19616855830178065</v>
      </c>
      <c r="I1382">
        <f t="shared" si="2201"/>
        <v>-0.45991074866086873</v>
      </c>
      <c r="J1382">
        <f t="shared" si="2194"/>
        <v>0.49999999999999989</v>
      </c>
      <c r="K1382">
        <f t="shared" si="2202"/>
        <v>0.1961685583017807</v>
      </c>
      <c r="L1382">
        <f t="shared" si="2203"/>
        <v>0.45991074866086878</v>
      </c>
      <c r="N1382">
        <v>66.900000000000006</v>
      </c>
      <c r="O1382">
        <f t="shared" si="2189"/>
        <v>14.237537321085956</v>
      </c>
      <c r="P1382">
        <f t="shared" si="2190"/>
        <v>75.762462678914062</v>
      </c>
      <c r="R1382">
        <f t="shared" si="2204"/>
        <v>13.110589251984635</v>
      </c>
      <c r="T1382">
        <f t="shared" si="2195"/>
        <v>-14.215146061059244</v>
      </c>
      <c r="V1382">
        <f t="shared" si="2205"/>
        <v>0</v>
      </c>
    </row>
    <row r="1383" spans="1:22">
      <c r="A1383">
        <f t="shared" si="2191"/>
        <v>0.5</v>
      </c>
      <c r="B1383">
        <f t="shared" si="2196"/>
        <v>0.19536556424463683</v>
      </c>
      <c r="C1383">
        <f t="shared" si="2197"/>
        <v>0.46025242672622013</v>
      </c>
      <c r="D1383">
        <f t="shared" si="2192"/>
        <v>-0.49999999999999989</v>
      </c>
      <c r="E1383">
        <f t="shared" si="2198"/>
        <v>0.19536556424463686</v>
      </c>
      <c r="F1383">
        <f t="shared" si="2199"/>
        <v>0.46025242672622019</v>
      </c>
      <c r="G1383">
        <f t="shared" si="2193"/>
        <v>0.5</v>
      </c>
      <c r="H1383">
        <f t="shared" si="2200"/>
        <v>-0.19536556424463683</v>
      </c>
      <c r="I1383">
        <f t="shared" si="2201"/>
        <v>-0.46025242672622013</v>
      </c>
      <c r="J1383">
        <f t="shared" si="2194"/>
        <v>0.49999999999999989</v>
      </c>
      <c r="K1383">
        <f t="shared" si="2202"/>
        <v>0.19536556424463686</v>
      </c>
      <c r="L1383">
        <f t="shared" si="2203"/>
        <v>0.46025242672622019</v>
      </c>
      <c r="N1383">
        <v>67</v>
      </c>
      <c r="O1383">
        <f t="shared" si="2189"/>
        <v>14.319702038626474</v>
      </c>
      <c r="P1383">
        <f t="shared" si="2190"/>
        <v>75.680297961373526</v>
      </c>
      <c r="R1383">
        <f t="shared" si="2204"/>
        <v>13.086213285936125</v>
      </c>
      <c r="T1383">
        <f t="shared" si="2195"/>
        <v>-14.29731077859978</v>
      </c>
      <c r="V1383">
        <f t="shared" si="2205"/>
        <v>0</v>
      </c>
    </row>
    <row r="1384" spans="1:22">
      <c r="A1384">
        <f t="shared" si="2191"/>
        <v>0.5</v>
      </c>
      <c r="B1384">
        <f t="shared" si="2196"/>
        <v>0.19456197507010312</v>
      </c>
      <c r="C1384">
        <f t="shared" si="2197"/>
        <v>0.46059270278286052</v>
      </c>
      <c r="D1384">
        <f t="shared" si="2192"/>
        <v>-0.49999999999999989</v>
      </c>
      <c r="E1384">
        <f t="shared" si="2198"/>
        <v>0.19456197507010314</v>
      </c>
      <c r="F1384">
        <f t="shared" si="2199"/>
        <v>0.46059270278286057</v>
      </c>
      <c r="G1384">
        <f t="shared" si="2193"/>
        <v>0.5</v>
      </c>
      <c r="H1384">
        <f t="shared" si="2200"/>
        <v>-0.19456197507010312</v>
      </c>
      <c r="I1384">
        <f t="shared" si="2201"/>
        <v>-0.46059270278286052</v>
      </c>
      <c r="J1384">
        <f t="shared" si="2194"/>
        <v>0.49999999999999989</v>
      </c>
      <c r="K1384">
        <f t="shared" si="2202"/>
        <v>0.19456197507010314</v>
      </c>
      <c r="L1384">
        <f t="shared" si="2203"/>
        <v>0.46059270278286057</v>
      </c>
      <c r="N1384">
        <v>67.099999999999994</v>
      </c>
      <c r="O1384">
        <f t="shared" si="2189"/>
        <v>14.401843233670384</v>
      </c>
      <c r="P1384">
        <f t="shared" si="2190"/>
        <v>75.598156766329623</v>
      </c>
      <c r="R1384">
        <f t="shared" si="2204"/>
        <v>13.061657222677255</v>
      </c>
      <c r="T1384">
        <f t="shared" si="2195"/>
        <v>-14.379451973643683</v>
      </c>
      <c r="V1384">
        <f t="shared" si="2205"/>
        <v>0</v>
      </c>
    </row>
    <row r="1385" spans="1:22">
      <c r="A1385">
        <f t="shared" si="2191"/>
        <v>0.5</v>
      </c>
      <c r="B1385">
        <f t="shared" si="2196"/>
        <v>0.19375779322605144</v>
      </c>
      <c r="C1385">
        <f t="shared" si="2197"/>
        <v>0.4609315757942502</v>
      </c>
      <c r="D1385">
        <f t="shared" si="2192"/>
        <v>-0.49999999999999989</v>
      </c>
      <c r="E1385">
        <f t="shared" si="2198"/>
        <v>0.19375779322605147</v>
      </c>
      <c r="F1385">
        <f t="shared" si="2199"/>
        <v>0.46093157579425031</v>
      </c>
      <c r="G1385">
        <f t="shared" si="2193"/>
        <v>0.5</v>
      </c>
      <c r="H1385">
        <f t="shared" si="2200"/>
        <v>-0.19375779322605144</v>
      </c>
      <c r="I1385">
        <f t="shared" si="2201"/>
        <v>-0.4609315757942502</v>
      </c>
      <c r="J1385">
        <f t="shared" si="2194"/>
        <v>0.49999999999999989</v>
      </c>
      <c r="K1385">
        <f t="shared" si="2202"/>
        <v>0.19375779322605147</v>
      </c>
      <c r="L1385">
        <f t="shared" si="2203"/>
        <v>0.46093157579425031</v>
      </c>
      <c r="N1385">
        <v>67.2</v>
      </c>
      <c r="O1385">
        <f t="shared" si="2189"/>
        <v>14.483959387493302</v>
      </c>
      <c r="P1385">
        <f t="shared" si="2190"/>
        <v>75.516040612506686</v>
      </c>
      <c r="R1385">
        <f t="shared" si="2204"/>
        <v>13.036922396293896</v>
      </c>
      <c r="T1385">
        <f t="shared" si="2195"/>
        <v>-14.46156812746662</v>
      </c>
      <c r="V1385">
        <f t="shared" si="2205"/>
        <v>0</v>
      </c>
    </row>
    <row r="1386" spans="1:22">
      <c r="A1386">
        <f t="shared" si="2191"/>
        <v>0.5</v>
      </c>
      <c r="B1386">
        <f t="shared" si="2196"/>
        <v>0.19295302116215932</v>
      </c>
      <c r="C1386">
        <f t="shared" si="2197"/>
        <v>0.46126904472812308</v>
      </c>
      <c r="D1386">
        <f t="shared" si="2192"/>
        <v>-0.49999999999999989</v>
      </c>
      <c r="E1386">
        <f t="shared" si="2198"/>
        <v>0.19295302116215934</v>
      </c>
      <c r="F1386">
        <f t="shared" si="2199"/>
        <v>0.46126904472812313</v>
      </c>
      <c r="G1386">
        <f t="shared" si="2193"/>
        <v>0.5</v>
      </c>
      <c r="H1386">
        <f t="shared" si="2200"/>
        <v>-0.19295302116215932</v>
      </c>
      <c r="I1386">
        <f t="shared" si="2201"/>
        <v>-0.46126904472812308</v>
      </c>
      <c r="J1386">
        <f t="shared" si="2194"/>
        <v>0.49999999999999989</v>
      </c>
      <c r="K1386">
        <f t="shared" si="2202"/>
        <v>0.19295302116215934</v>
      </c>
      <c r="L1386">
        <f t="shared" si="2203"/>
        <v>0.46126904472812313</v>
      </c>
      <c r="N1386">
        <v>67.3</v>
      </c>
      <c r="O1386">
        <f t="shared" si="2189"/>
        <v>14.566048979940836</v>
      </c>
      <c r="P1386">
        <f t="shared" si="2190"/>
        <v>75.433951020059169</v>
      </c>
      <c r="R1386">
        <f t="shared" si="2204"/>
        <v>13.012010150357881</v>
      </c>
      <c r="T1386">
        <f t="shared" si="2195"/>
        <v>-14.543657719914137</v>
      </c>
      <c r="V1386">
        <f t="shared" si="2205"/>
        <v>0</v>
      </c>
    </row>
    <row r="1387" spans="1:22">
      <c r="A1387">
        <f t="shared" si="2191"/>
        <v>0.5</v>
      </c>
      <c r="B1387">
        <f t="shared" si="2196"/>
        <v>0.19214766132990177</v>
      </c>
      <c r="C1387">
        <f t="shared" si="2197"/>
        <v>0.46160510855649034</v>
      </c>
      <c r="D1387">
        <f t="shared" si="2192"/>
        <v>-0.49999999999999989</v>
      </c>
      <c r="E1387">
        <f t="shared" si="2198"/>
        <v>0.1921476613299018</v>
      </c>
      <c r="F1387">
        <f t="shared" si="2199"/>
        <v>0.46160510855649045</v>
      </c>
      <c r="G1387">
        <f t="shared" si="2193"/>
        <v>0.5</v>
      </c>
      <c r="H1387">
        <f t="shared" si="2200"/>
        <v>-0.19214766132990177</v>
      </c>
      <c r="I1387">
        <f t="shared" si="2201"/>
        <v>-0.46160510855649034</v>
      </c>
      <c r="J1387">
        <f t="shared" si="2194"/>
        <v>0.49999999999999989</v>
      </c>
      <c r="K1387">
        <f t="shared" si="2202"/>
        <v>0.1921476613299018</v>
      </c>
      <c r="L1387">
        <f t="shared" si="2203"/>
        <v>0.46160510855649045</v>
      </c>
      <c r="N1387">
        <v>67.400000000000006</v>
      </c>
      <c r="O1387">
        <f t="shared" si="2189"/>
        <v>14.648110489588959</v>
      </c>
      <c r="P1387">
        <f t="shared" si="2190"/>
        <v>75.351889510411041</v>
      </c>
      <c r="R1387">
        <f t="shared" si="2204"/>
        <v>12.986921837702091</v>
      </c>
      <c r="T1387">
        <f t="shared" si="2195"/>
        <v>-14.625719229562264</v>
      </c>
      <c r="V1387">
        <f t="shared" si="2205"/>
        <v>0</v>
      </c>
    </row>
    <row r="1388" spans="1:22">
      <c r="A1388">
        <f t="shared" si="2191"/>
        <v>0.5</v>
      </c>
      <c r="B1388">
        <f t="shared" si="2196"/>
        <v>0.19134171618254489</v>
      </c>
      <c r="C1388">
        <f t="shared" si="2197"/>
        <v>0.46193976625564326</v>
      </c>
      <c r="D1388">
        <f t="shared" si="2192"/>
        <v>-0.49999999999999989</v>
      </c>
      <c r="E1388">
        <f t="shared" si="2198"/>
        <v>0.19134171618254492</v>
      </c>
      <c r="F1388">
        <f t="shared" si="2199"/>
        <v>0.46193976625564337</v>
      </c>
      <c r="G1388">
        <f t="shared" si="2193"/>
        <v>0.5</v>
      </c>
      <c r="H1388">
        <f t="shared" si="2200"/>
        <v>-0.19134171618254489</v>
      </c>
      <c r="I1388">
        <f t="shared" si="2201"/>
        <v>-0.46193976625564326</v>
      </c>
      <c r="J1388">
        <f t="shared" si="2194"/>
        <v>0.49999999999999989</v>
      </c>
      <c r="K1388">
        <f t="shared" si="2202"/>
        <v>0.19134171618254492</v>
      </c>
      <c r="L1388">
        <f t="shared" si="2203"/>
        <v>0.46193976625564337</v>
      </c>
      <c r="N1388">
        <v>67.5</v>
      </c>
      <c r="O1388">
        <f t="shared" si="2189"/>
        <v>14.730142393904689</v>
      </c>
      <c r="P1388">
        <f t="shared" si="2190"/>
        <v>75.2698576060953</v>
      </c>
      <c r="R1388">
        <f t="shared" si="2204"/>
        <v>12.961658820195041</v>
      </c>
      <c r="T1388">
        <f t="shared" si="2195"/>
        <v>-14.707751133878006</v>
      </c>
      <c r="V1388">
        <f t="shared" si="2205"/>
        <v>0</v>
      </c>
    </row>
    <row r="1389" spans="1:22">
      <c r="A1389">
        <f t="shared" si="2191"/>
        <v>0.5</v>
      </c>
      <c r="B1389">
        <f t="shared" si="2196"/>
        <v>0.19053518817513709</v>
      </c>
      <c r="C1389">
        <f t="shared" si="2197"/>
        <v>0.46227301680615651</v>
      </c>
      <c r="D1389">
        <f t="shared" si="2192"/>
        <v>-0.49999999999999989</v>
      </c>
      <c r="E1389">
        <f t="shared" si="2198"/>
        <v>0.19053518817513712</v>
      </c>
      <c r="F1389">
        <f t="shared" si="2199"/>
        <v>0.46227301680615657</v>
      </c>
      <c r="G1389">
        <f t="shared" si="2193"/>
        <v>0.5</v>
      </c>
      <c r="H1389">
        <f t="shared" si="2200"/>
        <v>-0.19053518817513709</v>
      </c>
      <c r="I1389">
        <f t="shared" si="2201"/>
        <v>-0.46227301680615651</v>
      </c>
      <c r="J1389">
        <f t="shared" si="2194"/>
        <v>0.49999999999999989</v>
      </c>
      <c r="K1389">
        <f t="shared" si="2202"/>
        <v>0.19053518817513712</v>
      </c>
      <c r="L1389">
        <f t="shared" si="2203"/>
        <v>0.46227301680615657</v>
      </c>
      <c r="N1389">
        <v>67.599999999999994</v>
      </c>
      <c r="O1389">
        <f t="shared" si="2189"/>
        <v>14.812143169407291</v>
      </c>
      <c r="P1389">
        <f t="shared" si="2190"/>
        <v>75.187856830592722</v>
      </c>
      <c r="R1389">
        <f t="shared" si="2204"/>
        <v>12.936222468514735</v>
      </c>
      <c r="T1389">
        <f t="shared" si="2195"/>
        <v>-14.789751909380584</v>
      </c>
      <c r="V1389">
        <f t="shared" si="2205"/>
        <v>0</v>
      </c>
    </row>
    <row r="1390" spans="1:22">
      <c r="A1390">
        <f t="shared" si="2191"/>
        <v>0.5</v>
      </c>
      <c r="B1390">
        <f t="shared" si="2196"/>
        <v>0.18972807976450254</v>
      </c>
      <c r="C1390">
        <f t="shared" si="2197"/>
        <v>0.46260485919289096</v>
      </c>
      <c r="D1390">
        <f t="shared" si="2192"/>
        <v>-0.49999999999999989</v>
      </c>
      <c r="E1390">
        <f t="shared" si="2198"/>
        <v>0.18972807976450257</v>
      </c>
      <c r="F1390">
        <f t="shared" si="2199"/>
        <v>0.46260485919289102</v>
      </c>
      <c r="G1390">
        <f t="shared" si="2193"/>
        <v>0.5</v>
      </c>
      <c r="H1390">
        <f t="shared" si="2200"/>
        <v>-0.18972807976450254</v>
      </c>
      <c r="I1390">
        <f t="shared" si="2201"/>
        <v>-0.46260485919289096</v>
      </c>
      <c r="J1390">
        <f t="shared" si="2194"/>
        <v>0.49999999999999989</v>
      </c>
      <c r="K1390">
        <f t="shared" si="2202"/>
        <v>0.18972807976450257</v>
      </c>
      <c r="L1390">
        <f t="shared" si="2203"/>
        <v>0.46260485919289102</v>
      </c>
      <c r="N1390">
        <v>67.7</v>
      </c>
      <c r="O1390">
        <f t="shared" si="2189"/>
        <v>14.894111291829452</v>
      </c>
      <c r="P1390">
        <f t="shared" si="2190"/>
        <v>75.105888708170539</v>
      </c>
      <c r="R1390">
        <f t="shared" si="2204"/>
        <v>12.910614161921771</v>
      </c>
      <c r="T1390">
        <f t="shared" si="2195"/>
        <v>-14.871720031802766</v>
      </c>
      <c r="V1390">
        <f t="shared" si="2205"/>
        <v>0</v>
      </c>
    </row>
    <row r="1391" spans="1:22">
      <c r="A1391">
        <f t="shared" si="2191"/>
        <v>0.5</v>
      </c>
      <c r="B1391">
        <f t="shared" si="2196"/>
        <v>0.18892039340923358</v>
      </c>
      <c r="C1391">
        <f t="shared" si="2197"/>
        <v>0.46293529240499731</v>
      </c>
      <c r="D1391">
        <f t="shared" si="2192"/>
        <v>-0.49999999999999989</v>
      </c>
      <c r="E1391">
        <f t="shared" si="2198"/>
        <v>0.18892039340923361</v>
      </c>
      <c r="F1391">
        <f t="shared" si="2199"/>
        <v>0.46293529240499737</v>
      </c>
      <c r="G1391">
        <f t="shared" si="2193"/>
        <v>0.5</v>
      </c>
      <c r="H1391">
        <f t="shared" si="2200"/>
        <v>-0.18892039340923358</v>
      </c>
      <c r="I1391">
        <f t="shared" si="2201"/>
        <v>-0.46293529240499731</v>
      </c>
      <c r="J1391">
        <f t="shared" si="2194"/>
        <v>0.49999999999999989</v>
      </c>
      <c r="K1391">
        <f t="shared" si="2202"/>
        <v>0.18892039340923361</v>
      </c>
      <c r="L1391">
        <f t="shared" si="2203"/>
        <v>0.46293529240499737</v>
      </c>
      <c r="N1391">
        <v>67.8</v>
      </c>
      <c r="O1391">
        <f t="shared" si="2189"/>
        <v>14.97604523627874</v>
      </c>
      <c r="P1391">
        <f t="shared" si="2190"/>
        <v>75.023954763721264</v>
      </c>
      <c r="R1391">
        <f t="shared" si="2204"/>
        <v>12.884835288032704</v>
      </c>
      <c r="T1391">
        <f t="shared" si="2195"/>
        <v>-14.953653976252042</v>
      </c>
      <c r="V1391">
        <f t="shared" si="2205"/>
        <v>0</v>
      </c>
    </row>
    <row r="1392" spans="1:22">
      <c r="A1392">
        <f t="shared" si="2191"/>
        <v>0.5</v>
      </c>
      <c r="B1392">
        <f t="shared" si="2196"/>
        <v>0.18811213156968268</v>
      </c>
      <c r="C1392">
        <f t="shared" si="2197"/>
        <v>0.46326431543591856</v>
      </c>
      <c r="D1392">
        <f t="shared" si="2192"/>
        <v>-0.49999999999999989</v>
      </c>
      <c r="E1392">
        <f t="shared" si="2198"/>
        <v>0.18811213156968271</v>
      </c>
      <c r="F1392">
        <f t="shared" si="2199"/>
        <v>0.46326431543591862</v>
      </c>
      <c r="G1392">
        <f t="shared" si="2193"/>
        <v>0.5</v>
      </c>
      <c r="H1392">
        <f t="shared" si="2200"/>
        <v>-0.18811213156968268</v>
      </c>
      <c r="I1392">
        <f t="shared" si="2201"/>
        <v>-0.46326431543591856</v>
      </c>
      <c r="J1392">
        <f t="shared" si="2194"/>
        <v>0.49999999999999989</v>
      </c>
      <c r="K1392">
        <f t="shared" si="2202"/>
        <v>0.18811213156968271</v>
      </c>
      <c r="L1392">
        <f t="shared" si="2203"/>
        <v>0.46326431543591862</v>
      </c>
      <c r="N1392">
        <v>67.900000000000006</v>
      </c>
      <c r="O1392">
        <f t="shared" si="2189"/>
        <v>15.057943477399267</v>
      </c>
      <c r="P1392">
        <f t="shared" si="2190"/>
        <v>74.942056522600708</v>
      </c>
      <c r="R1392">
        <f t="shared" si="2204"/>
        <v>12.858887242591919</v>
      </c>
      <c r="T1392">
        <f t="shared" si="2195"/>
        <v>-15.035552217372597</v>
      </c>
      <c r="V1392">
        <f t="shared" si="2205"/>
        <v>0</v>
      </c>
    </row>
    <row r="1393" spans="1:22">
      <c r="A1393">
        <f t="shared" si="2191"/>
        <v>0.5</v>
      </c>
      <c r="B1393">
        <f t="shared" si="2196"/>
        <v>0.18730329670795595</v>
      </c>
      <c r="C1393">
        <f t="shared" si="2197"/>
        <v>0.46359192728339366</v>
      </c>
      <c r="D1393">
        <f t="shared" si="2192"/>
        <v>-0.49999999999999989</v>
      </c>
      <c r="E1393">
        <f t="shared" si="2198"/>
        <v>0.18730329670795598</v>
      </c>
      <c r="F1393">
        <f t="shared" si="2199"/>
        <v>0.46359192728339371</v>
      </c>
      <c r="G1393">
        <f t="shared" si="2193"/>
        <v>0.5</v>
      </c>
      <c r="H1393">
        <f t="shared" si="2200"/>
        <v>-0.18730329670795595</v>
      </c>
      <c r="I1393">
        <f t="shared" si="2201"/>
        <v>-0.46359192728339366</v>
      </c>
      <c r="J1393">
        <f t="shared" si="2194"/>
        <v>0.49999999999999989</v>
      </c>
      <c r="K1393">
        <f t="shared" si="2202"/>
        <v>0.18730329670795598</v>
      </c>
      <c r="L1393">
        <f t="shared" si="2203"/>
        <v>0.46359192728339371</v>
      </c>
      <c r="N1393">
        <v>68</v>
      </c>
      <c r="O1393">
        <f t="shared" si="2189"/>
        <v>15.139804489533459</v>
      </c>
      <c r="P1393">
        <f t="shared" si="2190"/>
        <v>74.860195510466539</v>
      </c>
      <c r="R1393">
        <f t="shared" si="2204"/>
        <v>12.832771429244154</v>
      </c>
      <c r="T1393">
        <f t="shared" si="2195"/>
        <v>-15.117413229506766</v>
      </c>
      <c r="V1393">
        <f t="shared" si="2205"/>
        <v>0</v>
      </c>
    </row>
    <row r="1394" spans="1:22">
      <c r="A1394">
        <f t="shared" si="2191"/>
        <v>0.5</v>
      </c>
      <c r="B1394">
        <f t="shared" si="2196"/>
        <v>0.18649389128790445</v>
      </c>
      <c r="C1394">
        <f t="shared" si="2197"/>
        <v>0.46391812694945989</v>
      </c>
      <c r="D1394">
        <f t="shared" si="2192"/>
        <v>-0.49999999999999989</v>
      </c>
      <c r="E1394">
        <f t="shared" si="2198"/>
        <v>0.18649389128790447</v>
      </c>
      <c r="F1394">
        <f t="shared" si="2199"/>
        <v>0.46391812694946</v>
      </c>
      <c r="G1394">
        <f t="shared" si="2193"/>
        <v>0.5</v>
      </c>
      <c r="H1394">
        <f t="shared" si="2200"/>
        <v>-0.18649389128790445</v>
      </c>
      <c r="I1394">
        <f t="shared" si="2201"/>
        <v>-0.46391812694945989</v>
      </c>
      <c r="J1394">
        <f t="shared" si="2194"/>
        <v>0.49999999999999989</v>
      </c>
      <c r="K1394">
        <f t="shared" si="2202"/>
        <v>0.18649389128790447</v>
      </c>
      <c r="L1394">
        <f t="shared" si="2203"/>
        <v>0.46391812694946</v>
      </c>
      <c r="N1394">
        <v>68.099999999999994</v>
      </c>
      <c r="O1394">
        <f t="shared" si="2189"/>
        <v>15.22162674688372</v>
      </c>
      <c r="P1394">
        <f t="shared" si="2190"/>
        <v>74.778373253116271</v>
      </c>
      <c r="R1394">
        <f t="shared" si="2204"/>
        <v>12.80648925930597</v>
      </c>
      <c r="T1394">
        <f t="shared" si="2195"/>
        <v>-15.199235486857035</v>
      </c>
      <c r="V1394">
        <f t="shared" si="2205"/>
        <v>0</v>
      </c>
    </row>
    <row r="1395" spans="1:22">
      <c r="A1395">
        <f t="shared" si="2191"/>
        <v>0.5</v>
      </c>
      <c r="B1395">
        <f t="shared" si="2196"/>
        <v>0.18568391777511734</v>
      </c>
      <c r="C1395">
        <f t="shared" si="2197"/>
        <v>0.46424291344045671</v>
      </c>
      <c r="D1395">
        <f t="shared" si="2192"/>
        <v>-0.49999999999999989</v>
      </c>
      <c r="E1395">
        <f t="shared" si="2198"/>
        <v>0.18568391777511736</v>
      </c>
      <c r="F1395">
        <f t="shared" si="2199"/>
        <v>0.46424291344045676</v>
      </c>
      <c r="G1395">
        <f t="shared" si="2193"/>
        <v>0.5</v>
      </c>
      <c r="H1395">
        <f t="shared" si="2200"/>
        <v>-0.18568391777511734</v>
      </c>
      <c r="I1395">
        <f t="shared" si="2201"/>
        <v>-0.46424291344045671</v>
      </c>
      <c r="J1395">
        <f t="shared" si="2194"/>
        <v>0.49999999999999989</v>
      </c>
      <c r="K1395">
        <f t="shared" si="2202"/>
        <v>0.18568391777511736</v>
      </c>
      <c r="L1395">
        <f t="shared" si="2203"/>
        <v>0.46424291344045676</v>
      </c>
      <c r="N1395">
        <v>68.2</v>
      </c>
      <c r="O1395">
        <f t="shared" si="2189"/>
        <v>15.30340872367448</v>
      </c>
      <c r="P1395">
        <f t="shared" si="2190"/>
        <v>74.696591276325506</v>
      </c>
      <c r="R1395">
        <f t="shared" si="2204"/>
        <v>12.780042151537437</v>
      </c>
      <c r="T1395">
        <f t="shared" si="2195"/>
        <v>-15.2810174636478</v>
      </c>
      <c r="V1395">
        <f t="shared" si="2205"/>
        <v>0</v>
      </c>
    </row>
    <row r="1396" spans="1:22">
      <c r="A1396">
        <f t="shared" si="2191"/>
        <v>0.5</v>
      </c>
      <c r="B1396">
        <f t="shared" si="2196"/>
        <v>0.18487337863691464</v>
      </c>
      <c r="C1396">
        <f t="shared" si="2197"/>
        <v>0.46456628576702802</v>
      </c>
      <c r="D1396">
        <f t="shared" si="2192"/>
        <v>-0.49999999999999989</v>
      </c>
      <c r="E1396">
        <f t="shared" si="2198"/>
        <v>0.18487337863691466</v>
      </c>
      <c r="F1396">
        <f t="shared" si="2199"/>
        <v>0.46456628576702808</v>
      </c>
      <c r="G1396">
        <f t="shared" si="2193"/>
        <v>0.5</v>
      </c>
      <c r="H1396">
        <f t="shared" si="2200"/>
        <v>-0.18487337863691464</v>
      </c>
      <c r="I1396">
        <f t="shared" si="2201"/>
        <v>-0.46456628576702802</v>
      </c>
      <c r="J1396">
        <f t="shared" si="2194"/>
        <v>0.49999999999999989</v>
      </c>
      <c r="K1396">
        <f t="shared" si="2202"/>
        <v>0.18487337863691466</v>
      </c>
      <c r="L1396">
        <f t="shared" si="2203"/>
        <v>0.46456628576702808</v>
      </c>
      <c r="N1396">
        <v>68.3</v>
      </c>
      <c r="O1396">
        <f t="shared" si="2189"/>
        <v>15.385148894313776</v>
      </c>
      <c r="P1396">
        <f t="shared" si="2190"/>
        <v>74.614851105686213</v>
      </c>
      <c r="R1396">
        <f t="shared" si="2204"/>
        <v>12.753431531913527</v>
      </c>
      <c r="T1396">
        <f t="shared" si="2195"/>
        <v>-15.362757634287092</v>
      </c>
      <c r="V1396">
        <f t="shared" si="2205"/>
        <v>0</v>
      </c>
    </row>
    <row r="1397" spans="1:22">
      <c r="A1397">
        <f t="shared" si="2191"/>
        <v>0.5</v>
      </c>
      <c r="B1397">
        <f t="shared" si="2196"/>
        <v>0.18406227634233888</v>
      </c>
      <c r="C1397">
        <f t="shared" si="2197"/>
        <v>0.46488824294412567</v>
      </c>
      <c r="D1397">
        <f t="shared" si="2192"/>
        <v>-0.49999999999999989</v>
      </c>
      <c r="E1397">
        <f t="shared" si="2198"/>
        <v>0.1840622763423389</v>
      </c>
      <c r="F1397">
        <f t="shared" si="2199"/>
        <v>0.46488824294412573</v>
      </c>
      <c r="G1397">
        <f t="shared" si="2193"/>
        <v>0.5</v>
      </c>
      <c r="H1397">
        <f t="shared" si="2200"/>
        <v>-0.18406227634233888</v>
      </c>
      <c r="I1397">
        <f t="shared" si="2201"/>
        <v>-0.46488824294412567</v>
      </c>
      <c r="J1397">
        <f t="shared" si="2194"/>
        <v>0.49999999999999989</v>
      </c>
      <c r="K1397">
        <f t="shared" si="2202"/>
        <v>0.1840622763423389</v>
      </c>
      <c r="L1397">
        <f t="shared" si="2203"/>
        <v>0.46488824294412573</v>
      </c>
      <c r="N1397">
        <v>68.400000000000006</v>
      </c>
      <c r="O1397">
        <f t="shared" si="2189"/>
        <v>15.466845733555171</v>
      </c>
      <c r="P1397">
        <f t="shared" si="2190"/>
        <v>74.533154266444839</v>
      </c>
      <c r="R1397">
        <f t="shared" si="2204"/>
        <v>12.726658833395213</v>
      </c>
      <c r="T1397">
        <f t="shared" si="2195"/>
        <v>-15.444454473528467</v>
      </c>
      <c r="V1397">
        <f t="shared" si="2205"/>
        <v>0</v>
      </c>
    </row>
    <row r="1398" spans="1:22">
      <c r="A1398">
        <f t="shared" si="2191"/>
        <v>0.5</v>
      </c>
      <c r="B1398">
        <f t="shared" si="2196"/>
        <v>0.18325061336214862</v>
      </c>
      <c r="C1398">
        <f t="shared" si="2197"/>
        <v>0.46520878399101223</v>
      </c>
      <c r="D1398">
        <f t="shared" si="2192"/>
        <v>-0.49999999999999989</v>
      </c>
      <c r="E1398">
        <f t="shared" si="2198"/>
        <v>0.18325061336214865</v>
      </c>
      <c r="F1398">
        <f t="shared" si="2199"/>
        <v>0.46520878399101229</v>
      </c>
      <c r="G1398">
        <f t="shared" si="2193"/>
        <v>0.5</v>
      </c>
      <c r="H1398">
        <f t="shared" si="2200"/>
        <v>-0.18325061336214862</v>
      </c>
      <c r="I1398">
        <f t="shared" si="2201"/>
        <v>-0.46520878399101223</v>
      </c>
      <c r="J1398">
        <f t="shared" si="2194"/>
        <v>0.49999999999999989</v>
      </c>
      <c r="K1398">
        <f t="shared" si="2202"/>
        <v>0.18325061336214865</v>
      </c>
      <c r="L1398">
        <f t="shared" si="2203"/>
        <v>0.46520878399101229</v>
      </c>
      <c r="N1398">
        <v>68.5</v>
      </c>
      <c r="O1398">
        <f t="shared" si="2189"/>
        <v>15.548497716659258</v>
      </c>
      <c r="P1398">
        <f t="shared" si="2190"/>
        <v>74.45150228334073</v>
      </c>
      <c r="R1398">
        <f t="shared" si="2204"/>
        <v>12.69972549570074</v>
      </c>
      <c r="T1398">
        <f t="shared" si="2195"/>
        <v>-15.526106456632576</v>
      </c>
      <c r="V1398">
        <f t="shared" si="2205"/>
        <v>0</v>
      </c>
    </row>
    <row r="1399" spans="1:22">
      <c r="A1399">
        <f t="shared" si="2191"/>
        <v>0.5</v>
      </c>
      <c r="B1399">
        <f t="shared" si="2196"/>
        <v>0.18243839216880983</v>
      </c>
      <c r="C1399">
        <f t="shared" si="2197"/>
        <v>0.46552790793126408</v>
      </c>
      <c r="D1399">
        <f t="shared" si="2192"/>
        <v>-0.49999999999999989</v>
      </c>
      <c r="E1399">
        <f t="shared" si="2198"/>
        <v>0.18243839216880986</v>
      </c>
      <c r="F1399">
        <f t="shared" si="2199"/>
        <v>0.46552790793126414</v>
      </c>
      <c r="G1399">
        <f t="shared" si="2193"/>
        <v>0.5</v>
      </c>
      <c r="H1399">
        <f t="shared" si="2200"/>
        <v>-0.18243839216880983</v>
      </c>
      <c r="I1399">
        <f t="shared" si="2201"/>
        <v>-0.46552790793126408</v>
      </c>
      <c r="J1399">
        <f t="shared" si="2194"/>
        <v>0.49999999999999989</v>
      </c>
      <c r="K1399">
        <f t="shared" si="2202"/>
        <v>0.18243839216880986</v>
      </c>
      <c r="L1399">
        <f t="shared" si="2203"/>
        <v>0.46552790793126414</v>
      </c>
      <c r="N1399">
        <v>68.599999999999994</v>
      </c>
      <c r="O1399">
        <f t="shared" si="2189"/>
        <v>15.630103319555278</v>
      </c>
      <c r="P1399">
        <f t="shared" si="2190"/>
        <v>74.369896680444711</v>
      </c>
      <c r="R1399">
        <f t="shared" si="2204"/>
        <v>12.672632965076872</v>
      </c>
      <c r="T1399">
        <f t="shared" si="2195"/>
        <v>-15.607712059528595</v>
      </c>
      <c r="V1399">
        <f t="shared" si="2205"/>
        <v>0</v>
      </c>
    </row>
    <row r="1400" spans="1:22">
      <c r="A1400">
        <f t="shared" si="2191"/>
        <v>0.5</v>
      </c>
      <c r="B1400">
        <f t="shared" si="2196"/>
        <v>0.18162561523648915</v>
      </c>
      <c r="C1400">
        <f t="shared" si="2197"/>
        <v>0.46584561379277439</v>
      </c>
      <c r="D1400">
        <f t="shared" si="2192"/>
        <v>-0.49999999999999989</v>
      </c>
      <c r="E1400">
        <f t="shared" si="2198"/>
        <v>0.18162561523648918</v>
      </c>
      <c r="F1400">
        <f t="shared" si="2199"/>
        <v>0.46584561379277445</v>
      </c>
      <c r="G1400">
        <f t="shared" si="2193"/>
        <v>0.5</v>
      </c>
      <c r="H1400">
        <f t="shared" si="2200"/>
        <v>-0.18162561523648915</v>
      </c>
      <c r="I1400">
        <f t="shared" si="2201"/>
        <v>-0.46584561379277439</v>
      </c>
      <c r="J1400">
        <f t="shared" si="2194"/>
        <v>0.49999999999999989</v>
      </c>
      <c r="K1400">
        <f t="shared" si="2202"/>
        <v>0.18162561523648918</v>
      </c>
      <c r="L1400">
        <f t="shared" si="2203"/>
        <v>0.46584561379277445</v>
      </c>
      <c r="N1400">
        <v>68.7</v>
      </c>
      <c r="O1400">
        <f t="shared" si="2189"/>
        <v>15.711661019002332</v>
      </c>
      <c r="P1400">
        <f t="shared" si="2190"/>
        <v>74.288338980997665</v>
      </c>
      <c r="R1400">
        <f t="shared" si="2204"/>
        <v>12.645382694069966</v>
      </c>
      <c r="T1400">
        <f t="shared" si="2195"/>
        <v>-15.689269758975641</v>
      </c>
      <c r="V1400">
        <f t="shared" si="2205"/>
        <v>0</v>
      </c>
    </row>
    <row r="1401" spans="1:22">
      <c r="A1401">
        <f t="shared" si="2191"/>
        <v>0.5</v>
      </c>
      <c r="B1401">
        <f t="shared" si="2196"/>
        <v>0.18081228504104618</v>
      </c>
      <c r="C1401">
        <f t="shared" si="2197"/>
        <v>0.46616190060775597</v>
      </c>
      <c r="D1401">
        <f t="shared" si="2192"/>
        <v>-0.49999999999999989</v>
      </c>
      <c r="E1401">
        <f t="shared" si="2198"/>
        <v>0.18081228504104621</v>
      </c>
      <c r="F1401">
        <f t="shared" si="2199"/>
        <v>0.46616190060775609</v>
      </c>
      <c r="G1401">
        <f t="shared" si="2193"/>
        <v>0.5</v>
      </c>
      <c r="H1401">
        <f t="shared" si="2200"/>
        <v>-0.18081228504104618</v>
      </c>
      <c r="I1401">
        <f t="shared" si="2201"/>
        <v>-0.46616190060775597</v>
      </c>
      <c r="J1401">
        <f t="shared" si="2194"/>
        <v>0.49999999999999989</v>
      </c>
      <c r="K1401">
        <f t="shared" si="2202"/>
        <v>0.18081228504104621</v>
      </c>
      <c r="L1401">
        <f t="shared" si="2203"/>
        <v>0.46616190060775609</v>
      </c>
      <c r="N1401">
        <v>68.8</v>
      </c>
      <c r="O1401">
        <f t="shared" si="2189"/>
        <v>15.793169292750468</v>
      </c>
      <c r="P1401">
        <f t="shared" si="2190"/>
        <v>74.206830707249537</v>
      </c>
      <c r="R1401">
        <f t="shared" si="2204"/>
        <v>12.617976141297454</v>
      </c>
      <c r="T1401">
        <f t="shared" si="2195"/>
        <v>-15.770778032723769</v>
      </c>
      <c r="V1401">
        <f t="shared" si="2205"/>
        <v>0</v>
      </c>
    </row>
    <row r="1402" spans="1:22">
      <c r="A1402">
        <f t="shared" si="2191"/>
        <v>0.5</v>
      </c>
      <c r="B1402">
        <f t="shared" si="2196"/>
        <v>0.1799984040600256</v>
      </c>
      <c r="C1402">
        <f t="shared" si="2197"/>
        <v>0.46647676741274441</v>
      </c>
      <c r="D1402">
        <f t="shared" si="2192"/>
        <v>-0.49999999999999989</v>
      </c>
      <c r="E1402">
        <f t="shared" si="2198"/>
        <v>0.17999840406002562</v>
      </c>
      <c r="F1402">
        <f t="shared" si="2199"/>
        <v>0.46647676741274452</v>
      </c>
      <c r="G1402">
        <f t="shared" si="2193"/>
        <v>0.5</v>
      </c>
      <c r="H1402">
        <f t="shared" si="2200"/>
        <v>-0.1799984040600256</v>
      </c>
      <c r="I1402">
        <f t="shared" si="2201"/>
        <v>-0.46647676741274441</v>
      </c>
      <c r="J1402">
        <f t="shared" si="2194"/>
        <v>0.49999999999999989</v>
      </c>
      <c r="K1402">
        <f t="shared" si="2202"/>
        <v>0.17999840406002562</v>
      </c>
      <c r="L1402">
        <f t="shared" si="2203"/>
        <v>0.46647676741274452</v>
      </c>
      <c r="N1402">
        <v>68.900000000000006</v>
      </c>
      <c r="O1402">
        <f t="shared" si="2189"/>
        <v>15.874626619701445</v>
      </c>
      <c r="P1402">
        <f t="shared" si="2190"/>
        <v>74.125373380298541</v>
      </c>
      <c r="R1402">
        <f t="shared" si="2204"/>
        <v>12.590414771219343</v>
      </c>
      <c r="T1402">
        <f t="shared" si="2195"/>
        <v>-15.852235359674765</v>
      </c>
      <c r="V1402">
        <f t="shared" si="2205"/>
        <v>0</v>
      </c>
    </row>
    <row r="1403" spans="1:22">
      <c r="A1403">
        <f t="shared" si="2191"/>
        <v>0.5</v>
      </c>
      <c r="B1403">
        <f t="shared" si="2196"/>
        <v>0.17918397477265016</v>
      </c>
      <c r="C1403">
        <f t="shared" si="2197"/>
        <v>0.46679021324860076</v>
      </c>
      <c r="D1403">
        <f t="shared" si="2192"/>
        <v>-0.49999999999999989</v>
      </c>
      <c r="E1403">
        <f t="shared" si="2198"/>
        <v>0.17918397477265019</v>
      </c>
      <c r="F1403">
        <f t="shared" si="2199"/>
        <v>0.46679021324860082</v>
      </c>
      <c r="G1403">
        <f t="shared" si="2193"/>
        <v>0.5</v>
      </c>
      <c r="H1403">
        <f t="shared" si="2200"/>
        <v>-0.17918397477265016</v>
      </c>
      <c r="I1403">
        <f t="shared" si="2201"/>
        <v>-0.46679021324860076</v>
      </c>
      <c r="J1403">
        <f t="shared" si="2194"/>
        <v>0.49999999999999989</v>
      </c>
      <c r="K1403">
        <f t="shared" si="2202"/>
        <v>0.17918397477265019</v>
      </c>
      <c r="L1403">
        <f t="shared" si="2203"/>
        <v>0.46679021324860082</v>
      </c>
      <c r="N1403">
        <v>69</v>
      </c>
      <c r="O1403">
        <f t="shared" si="2189"/>
        <v>15.95603148006929</v>
      </c>
      <c r="P1403">
        <f t="shared" si="2190"/>
        <v>74.043968519930715</v>
      </c>
      <c r="R1403">
        <f t="shared" si="2204"/>
        <v>12.562700053909985</v>
      </c>
      <c r="T1403">
        <f t="shared" si="2195"/>
        <v>-15.933640220042591</v>
      </c>
      <c r="V1403">
        <f t="shared" si="2205"/>
        <v>0</v>
      </c>
    </row>
    <row r="1404" spans="1:22">
      <c r="A1404">
        <f t="shared" si="2191"/>
        <v>0.5</v>
      </c>
      <c r="B1404">
        <f t="shared" si="2196"/>
        <v>0.17836899965981268</v>
      </c>
      <c r="C1404">
        <f t="shared" si="2197"/>
        <v>0.46710223716051463</v>
      </c>
      <c r="D1404">
        <f t="shared" si="2192"/>
        <v>-0.49999999999999989</v>
      </c>
      <c r="E1404">
        <f t="shared" si="2198"/>
        <v>0.1783689996598127</v>
      </c>
      <c r="F1404">
        <f t="shared" si="2199"/>
        <v>0.46710223716051469</v>
      </c>
      <c r="G1404">
        <f t="shared" si="2193"/>
        <v>0.5</v>
      </c>
      <c r="H1404">
        <f t="shared" si="2200"/>
        <v>-0.17836899965981268</v>
      </c>
      <c r="I1404">
        <f t="shared" si="2201"/>
        <v>-0.46710223716051463</v>
      </c>
      <c r="J1404">
        <f t="shared" si="2194"/>
        <v>0.49999999999999989</v>
      </c>
      <c r="K1404">
        <f t="shared" si="2202"/>
        <v>0.1783689996598127</v>
      </c>
      <c r="L1404">
        <f t="shared" si="2203"/>
        <v>0.46710223716051469</v>
      </c>
      <c r="N1404">
        <v>69.099999999999994</v>
      </c>
      <c r="O1404">
        <f t="shared" si="2189"/>
        <v>16.037382355540281</v>
      </c>
      <c r="P1404">
        <f t="shared" si="2190"/>
        <v>73.962617644459712</v>
      </c>
      <c r="R1404">
        <f t="shared" si="2204"/>
        <v>12.534833464830086</v>
      </c>
      <c r="T1404">
        <f t="shared" si="2195"/>
        <v>-16.014991095513594</v>
      </c>
      <c r="V1404">
        <f t="shared" si="2205"/>
        <v>0</v>
      </c>
    </row>
    <row r="1405" spans="1:22">
      <c r="A1405">
        <f t="shared" si="2191"/>
        <v>0.5</v>
      </c>
      <c r="B1405">
        <f t="shared" si="2196"/>
        <v>0.17755348120406844</v>
      </c>
      <c r="C1405">
        <f t="shared" si="2197"/>
        <v>0.46741283819800722</v>
      </c>
      <c r="D1405">
        <f t="shared" si="2192"/>
        <v>-0.49999999999999989</v>
      </c>
      <c r="E1405">
        <f t="shared" si="2198"/>
        <v>0.17755348120406847</v>
      </c>
      <c r="F1405">
        <f t="shared" si="2199"/>
        <v>0.46741283819800727</v>
      </c>
      <c r="G1405">
        <f t="shared" si="2193"/>
        <v>0.5</v>
      </c>
      <c r="H1405">
        <f t="shared" si="2200"/>
        <v>-0.17755348120406844</v>
      </c>
      <c r="I1405">
        <f t="shared" si="2201"/>
        <v>-0.46741283819800722</v>
      </c>
      <c r="J1405">
        <f t="shared" si="2194"/>
        <v>0.49999999999999989</v>
      </c>
      <c r="K1405">
        <f t="shared" si="2202"/>
        <v>0.17755348120406847</v>
      </c>
      <c r="L1405">
        <f t="shared" si="2203"/>
        <v>0.46741283819800727</v>
      </c>
      <c r="N1405">
        <v>69.2</v>
      </c>
      <c r="O1405">
        <f t="shared" si="2189"/>
        <v>16.118677729432754</v>
      </c>
      <c r="P1405">
        <f t="shared" si="2190"/>
        <v>73.881322270567239</v>
      </c>
      <c r="R1405">
        <f t="shared" si="2204"/>
        <v>12.506816484599213</v>
      </c>
      <c r="T1405">
        <f t="shared" si="2195"/>
        <v>-16.096286469406067</v>
      </c>
      <c r="V1405">
        <f t="shared" si="2205"/>
        <v>0</v>
      </c>
    </row>
    <row r="1406" spans="1:22">
      <c r="A1406">
        <f t="shared" si="2191"/>
        <v>0.5</v>
      </c>
      <c r="B1406">
        <f t="shared" si="2196"/>
        <v>0.17673742188962854</v>
      </c>
      <c r="C1406">
        <f t="shared" si="2197"/>
        <v>0.46772201541493363</v>
      </c>
      <c r="D1406">
        <f t="shared" si="2192"/>
        <v>-0.49999999999999989</v>
      </c>
      <c r="E1406">
        <f t="shared" si="2198"/>
        <v>0.17673742188962857</v>
      </c>
      <c r="F1406">
        <f t="shared" si="2199"/>
        <v>0.46772201541493369</v>
      </c>
      <c r="G1406">
        <f t="shared" si="2193"/>
        <v>0.5</v>
      </c>
      <c r="H1406">
        <f t="shared" si="2200"/>
        <v>-0.17673742188962854</v>
      </c>
      <c r="I1406">
        <f t="shared" si="2201"/>
        <v>-0.46772201541493363</v>
      </c>
      <c r="J1406">
        <f t="shared" si="2194"/>
        <v>0.49999999999999989</v>
      </c>
      <c r="K1406">
        <f t="shared" si="2202"/>
        <v>0.17673742188962857</v>
      </c>
      <c r="L1406">
        <f t="shared" si="2203"/>
        <v>0.46772201541493369</v>
      </c>
      <c r="N1406">
        <v>69.3</v>
      </c>
      <c r="O1406">
        <f t="shared" si="2189"/>
        <v>16.199916086856199</v>
      </c>
      <c r="P1406">
        <f t="shared" si="2190"/>
        <v>73.800083913143794</v>
      </c>
      <c r="R1406">
        <f t="shared" si="2204"/>
        <v>12.478650598768589</v>
      </c>
      <c r="T1406">
        <f t="shared" si="2195"/>
        <v>-16.177524826829512</v>
      </c>
      <c r="V1406">
        <f t="shared" si="2205"/>
        <v>0</v>
      </c>
    </row>
    <row r="1407" spans="1:22">
      <c r="A1407">
        <f t="shared" si="2191"/>
        <v>0.5</v>
      </c>
      <c r="B1407">
        <f t="shared" si="2196"/>
        <v>0.17592082420235083</v>
      </c>
      <c r="C1407">
        <f t="shared" si="2197"/>
        <v>0.46802976786948652</v>
      </c>
      <c r="D1407">
        <f t="shared" si="2192"/>
        <v>-0.49999999999999989</v>
      </c>
      <c r="E1407">
        <f t="shared" si="2198"/>
        <v>0.17592082420235086</v>
      </c>
      <c r="F1407">
        <f t="shared" si="2199"/>
        <v>0.46802976786948658</v>
      </c>
      <c r="G1407">
        <f t="shared" si="2193"/>
        <v>0.5</v>
      </c>
      <c r="H1407">
        <f t="shared" si="2200"/>
        <v>-0.17592082420235083</v>
      </c>
      <c r="I1407">
        <f t="shared" si="2201"/>
        <v>-0.46802976786948652</v>
      </c>
      <c r="J1407">
        <f t="shared" si="2194"/>
        <v>0.49999999999999989</v>
      </c>
      <c r="K1407">
        <f t="shared" si="2202"/>
        <v>0.17592082420235086</v>
      </c>
      <c r="L1407">
        <f t="shared" si="2203"/>
        <v>0.46802976786948658</v>
      </c>
      <c r="N1407">
        <v>69.400000000000006</v>
      </c>
      <c r="O1407">
        <f t="shared" si="2189"/>
        <v>16.281095914870246</v>
      </c>
      <c r="P1407">
        <f t="shared" si="2190"/>
        <v>73.718904085129765</v>
      </c>
      <c r="R1407">
        <f t="shared" si="2204"/>
        <v>12.450337297594274</v>
      </c>
      <c r="T1407">
        <f t="shared" si="2195"/>
        <v>-16.258704654843541</v>
      </c>
      <c r="V1407">
        <f t="shared" si="2205"/>
        <v>0</v>
      </c>
    </row>
    <row r="1408" spans="1:22">
      <c r="A1408">
        <f t="shared" si="2191"/>
        <v>0.5</v>
      </c>
      <c r="B1408">
        <f t="shared" si="2196"/>
        <v>0.17510369062973369</v>
      </c>
      <c r="C1408">
        <f t="shared" si="2197"/>
        <v>0.46833609462419873</v>
      </c>
      <c r="D1408">
        <f t="shared" si="2192"/>
        <v>-0.49999999999999989</v>
      </c>
      <c r="E1408">
        <f t="shared" si="2198"/>
        <v>0.17510369062973372</v>
      </c>
      <c r="F1408">
        <f t="shared" si="2199"/>
        <v>0.46833609462419878</v>
      </c>
      <c r="G1408">
        <f t="shared" si="2193"/>
        <v>0.5</v>
      </c>
      <c r="H1408">
        <f t="shared" si="2200"/>
        <v>-0.17510369062973369</v>
      </c>
      <c r="I1408">
        <f t="shared" si="2201"/>
        <v>-0.46833609462419873</v>
      </c>
      <c r="J1408">
        <f t="shared" si="2194"/>
        <v>0.49999999999999989</v>
      </c>
      <c r="K1408">
        <f t="shared" si="2202"/>
        <v>0.17510369062973372</v>
      </c>
      <c r="L1408">
        <f t="shared" si="2203"/>
        <v>0.46833609462419878</v>
      </c>
      <c r="N1408">
        <v>69.5</v>
      </c>
      <c r="O1408">
        <f t="shared" si="2189"/>
        <v>16.362215702642747</v>
      </c>
      <c r="P1408">
        <f t="shared" si="2190"/>
        <v>73.637784297357271</v>
      </c>
      <c r="R1408">
        <f t="shared" si="2204"/>
        <v>12.421878075811001</v>
      </c>
      <c r="T1408">
        <f t="shared" si="2195"/>
        <v>-16.339824442616035</v>
      </c>
      <c r="V1408">
        <f t="shared" si="2205"/>
        <v>0</v>
      </c>
    </row>
    <row r="1409" spans="1:22">
      <c r="A1409">
        <f t="shared" si="2191"/>
        <v>0.5</v>
      </c>
      <c r="B1409">
        <f t="shared" si="2196"/>
        <v>0.17428602366090762</v>
      </c>
      <c r="C1409">
        <f t="shared" si="2197"/>
        <v>0.46864099474594562</v>
      </c>
      <c r="D1409">
        <f t="shared" si="2192"/>
        <v>-0.49999999999999989</v>
      </c>
      <c r="E1409">
        <f t="shared" si="2198"/>
        <v>0.17428602366090765</v>
      </c>
      <c r="F1409">
        <f t="shared" si="2199"/>
        <v>0.46864099474594567</v>
      </c>
      <c r="G1409">
        <f t="shared" si="2193"/>
        <v>0.5</v>
      </c>
      <c r="H1409">
        <f t="shared" si="2200"/>
        <v>-0.17428602366090762</v>
      </c>
      <c r="I1409">
        <f t="shared" si="2201"/>
        <v>-0.46864099474594562</v>
      </c>
      <c r="J1409">
        <f t="shared" si="2194"/>
        <v>0.49999999999999989</v>
      </c>
      <c r="K1409">
        <f t="shared" si="2202"/>
        <v>0.17428602366090765</v>
      </c>
      <c r="L1409">
        <f t="shared" si="2203"/>
        <v>0.46864099474594567</v>
      </c>
      <c r="N1409">
        <v>69.599999999999994</v>
      </c>
      <c r="O1409">
        <f t="shared" si="2189"/>
        <v>16.443273941607419</v>
      </c>
      <c r="P1409">
        <f t="shared" si="2190"/>
        <v>73.55672605839257</v>
      </c>
      <c r="R1409">
        <f t="shared" si="2204"/>
        <v>12.393274432406592</v>
      </c>
      <c r="T1409">
        <f t="shared" si="2195"/>
        <v>-16.420882681580736</v>
      </c>
      <c r="V1409">
        <f t="shared" si="2205"/>
        <v>0</v>
      </c>
    </row>
    <row r="1410" spans="1:22">
      <c r="A1410">
        <f t="shared" si="2191"/>
        <v>0.5</v>
      </c>
      <c r="B1410">
        <f t="shared" si="2196"/>
        <v>0.17346782578662789</v>
      </c>
      <c r="C1410">
        <f t="shared" si="2197"/>
        <v>0.46894446730594874</v>
      </c>
      <c r="D1410">
        <f t="shared" si="2192"/>
        <v>-0.49999999999999989</v>
      </c>
      <c r="E1410">
        <f t="shared" si="2198"/>
        <v>0.17346782578662792</v>
      </c>
      <c r="F1410">
        <f t="shared" si="2199"/>
        <v>0.4689444673059488</v>
      </c>
      <c r="G1410">
        <f t="shared" si="2193"/>
        <v>0.5</v>
      </c>
      <c r="H1410">
        <f t="shared" si="2200"/>
        <v>-0.17346782578662789</v>
      </c>
      <c r="I1410">
        <f t="shared" si="2201"/>
        <v>-0.46894446730594874</v>
      </c>
      <c r="J1410">
        <f t="shared" si="2194"/>
        <v>0.49999999999999989</v>
      </c>
      <c r="K1410">
        <f t="shared" si="2202"/>
        <v>0.17346782578662792</v>
      </c>
      <c r="L1410">
        <f t="shared" si="2203"/>
        <v>0.4689444673059488</v>
      </c>
      <c r="N1410">
        <v>69.7</v>
      </c>
      <c r="O1410">
        <f t="shared" si="2189"/>
        <v>16.524269125621018</v>
      </c>
      <c r="P1410">
        <f t="shared" si="2190"/>
        <v>73.475730874378982</v>
      </c>
      <c r="R1410">
        <f t="shared" si="2204"/>
        <v>12.364527870396962</v>
      </c>
      <c r="T1410">
        <f t="shared" si="2195"/>
        <v>-16.501877865594324</v>
      </c>
      <c r="V1410">
        <f t="shared" si="2205"/>
        <v>0</v>
      </c>
    </row>
    <row r="1411" spans="1:22">
      <c r="A1411">
        <f t="shared" si="2191"/>
        <v>0.5</v>
      </c>
      <c r="B1411">
        <f t="shared" si="2196"/>
        <v>0.17264909949926735</v>
      </c>
      <c r="C1411">
        <f t="shared" si="2197"/>
        <v>0.46924651137977785</v>
      </c>
      <c r="D1411">
        <f t="shared" si="2192"/>
        <v>-0.49999999999999989</v>
      </c>
      <c r="E1411">
        <f t="shared" si="2198"/>
        <v>0.17264909949926738</v>
      </c>
      <c r="F1411">
        <f t="shared" si="2199"/>
        <v>0.46924651137977796</v>
      </c>
      <c r="G1411">
        <f t="shared" si="2193"/>
        <v>0.5</v>
      </c>
      <c r="H1411">
        <f t="shared" si="2200"/>
        <v>-0.17264909949926735</v>
      </c>
      <c r="I1411">
        <f t="shared" si="2201"/>
        <v>-0.46924651137977785</v>
      </c>
      <c r="J1411">
        <f t="shared" si="2194"/>
        <v>0.49999999999999989</v>
      </c>
      <c r="K1411">
        <f t="shared" si="2202"/>
        <v>0.17264909949926738</v>
      </c>
      <c r="L1411">
        <f t="shared" si="2203"/>
        <v>0.46924651137977796</v>
      </c>
      <c r="N1411">
        <v>69.8</v>
      </c>
      <c r="O1411">
        <f t="shared" si="2189"/>
        <v>16.605199751119603</v>
      </c>
      <c r="P1411">
        <f t="shared" si="2190"/>
        <v>73.394800248880401</v>
      </c>
      <c r="R1411">
        <f t="shared" si="2204"/>
        <v>12.335639896601691</v>
      </c>
      <c r="T1411">
        <f t="shared" si="2195"/>
        <v>-16.582808491092905</v>
      </c>
      <c r="V1411">
        <f t="shared" si="2205"/>
        <v>0</v>
      </c>
    </row>
    <row r="1412" spans="1:22">
      <c r="A1412">
        <f t="shared" si="2191"/>
        <v>0.5</v>
      </c>
      <c r="B1412">
        <f t="shared" si="2196"/>
        <v>0.17182984729280801</v>
      </c>
      <c r="C1412">
        <f t="shared" si="2197"/>
        <v>0.46954712604735449</v>
      </c>
      <c r="D1412">
        <f t="shared" si="2192"/>
        <v>-0.49999999999999989</v>
      </c>
      <c r="E1412">
        <f t="shared" si="2198"/>
        <v>0.17182984729280804</v>
      </c>
      <c r="F1412">
        <f t="shared" si="2199"/>
        <v>0.46954712604735455</v>
      </c>
      <c r="G1412">
        <f t="shared" si="2193"/>
        <v>0.5</v>
      </c>
      <c r="H1412">
        <f t="shared" si="2200"/>
        <v>-0.17182984729280801</v>
      </c>
      <c r="I1412">
        <f t="shared" si="2201"/>
        <v>-0.46954712604735449</v>
      </c>
      <c r="J1412">
        <f t="shared" si="2194"/>
        <v>0.49999999999999989</v>
      </c>
      <c r="K1412">
        <f t="shared" si="2202"/>
        <v>0.17182984729280804</v>
      </c>
      <c r="L1412">
        <f t="shared" si="2203"/>
        <v>0.46954712604735455</v>
      </c>
      <c r="N1412">
        <v>69.900000000000006</v>
      </c>
      <c r="O1412">
        <f t="shared" si="2189"/>
        <v>16.686064317274329</v>
      </c>
      <c r="P1412">
        <f t="shared" si="2190"/>
        <v>73.313935682725685</v>
      </c>
      <c r="R1412">
        <f t="shared" si="2204"/>
        <v>12.306612021420513</v>
      </c>
      <c r="T1412">
        <f t="shared" si="2195"/>
        <v>-16.663673057247621</v>
      </c>
      <c r="V1412">
        <f t="shared" si="2205"/>
        <v>0</v>
      </c>
    </row>
    <row r="1413" spans="1:22">
      <c r="A1413">
        <f t="shared" si="2191"/>
        <v>0.5</v>
      </c>
      <c r="B1413">
        <f t="shared" si="2196"/>
        <v>0.17101007166283438</v>
      </c>
      <c r="C1413">
        <f t="shared" si="2197"/>
        <v>0.46984631039295405</v>
      </c>
      <c r="D1413">
        <f t="shared" si="2192"/>
        <v>-0.49999999999999989</v>
      </c>
      <c r="E1413">
        <f t="shared" si="2198"/>
        <v>0.17101007166283441</v>
      </c>
      <c r="F1413">
        <f t="shared" si="2199"/>
        <v>0.4698463103929541</v>
      </c>
      <c r="G1413">
        <f t="shared" si="2193"/>
        <v>0.5</v>
      </c>
      <c r="H1413">
        <f t="shared" si="2200"/>
        <v>-0.17101007166283438</v>
      </c>
      <c r="I1413">
        <f t="shared" si="2201"/>
        <v>-0.46984631039295405</v>
      </c>
      <c r="J1413">
        <f t="shared" si="2194"/>
        <v>0.49999999999999989</v>
      </c>
      <c r="K1413">
        <f t="shared" si="2202"/>
        <v>0.17101007166283441</v>
      </c>
      <c r="L1413">
        <f t="shared" si="2203"/>
        <v>0.4698463103929541</v>
      </c>
      <c r="N1413">
        <v>70</v>
      </c>
      <c r="O1413">
        <f t="shared" si="2189"/>
        <v>16.766861326146309</v>
      </c>
      <c r="P1413">
        <f t="shared" si="2190"/>
        <v>73.233138673853702</v>
      </c>
      <c r="R1413">
        <f t="shared" si="2204"/>
        <v>12.277445758610504</v>
      </c>
      <c r="T1413">
        <f t="shared" si="2195"/>
        <v>-16.744470066119604</v>
      </c>
      <c r="V1413">
        <f t="shared" si="2205"/>
        <v>0</v>
      </c>
    </row>
    <row r="1414" spans="1:22">
      <c r="A1414">
        <f t="shared" si="2191"/>
        <v>0.5</v>
      </c>
      <c r="B1414">
        <f t="shared" si="2196"/>
        <v>0.17018977510652514</v>
      </c>
      <c r="C1414">
        <f t="shared" si="2197"/>
        <v>0.47014406350520938</v>
      </c>
      <c r="D1414">
        <f t="shared" si="2192"/>
        <v>-0.49999999999999989</v>
      </c>
      <c r="E1414">
        <f t="shared" si="2198"/>
        <v>0.17018977510652517</v>
      </c>
      <c r="F1414">
        <f t="shared" si="2199"/>
        <v>0.47014406350520943</v>
      </c>
      <c r="G1414">
        <f t="shared" si="2193"/>
        <v>0.5</v>
      </c>
      <c r="H1414">
        <f t="shared" si="2200"/>
        <v>-0.17018977510652514</v>
      </c>
      <c r="I1414">
        <f t="shared" si="2201"/>
        <v>-0.47014406350520938</v>
      </c>
      <c r="J1414">
        <f t="shared" si="2194"/>
        <v>0.49999999999999989</v>
      </c>
      <c r="K1414">
        <f t="shared" si="2202"/>
        <v>0.17018977510652517</v>
      </c>
      <c r="L1414">
        <f t="shared" si="2203"/>
        <v>0.47014406350520943</v>
      </c>
      <c r="N1414">
        <v>70.099999999999994</v>
      </c>
      <c r="O1414">
        <f t="shared" si="2189"/>
        <v>16.847589282840953</v>
      </c>
      <c r="P1414">
        <f t="shared" si="2190"/>
        <v>73.152410717159043</v>
      </c>
      <c r="R1414">
        <f t="shared" si="2204"/>
        <v>12.248142625064077</v>
      </c>
      <c r="T1414">
        <f t="shared" si="2195"/>
        <v>-16.825198022814263</v>
      </c>
      <c r="V1414">
        <f t="shared" si="2205"/>
        <v>0</v>
      </c>
    </row>
    <row r="1415" spans="1:22">
      <c r="A1415">
        <f t="shared" si="2191"/>
        <v>0.5</v>
      </c>
      <c r="B1415">
        <f t="shared" si="2196"/>
        <v>0.1693689601226456</v>
      </c>
      <c r="C1415">
        <f t="shared" si="2197"/>
        <v>0.47044038447711273</v>
      </c>
      <c r="D1415">
        <f t="shared" si="2192"/>
        <v>-0.49999999999999989</v>
      </c>
      <c r="E1415">
        <f t="shared" si="2198"/>
        <v>0.16936896012264563</v>
      </c>
      <c r="F1415">
        <f t="shared" si="2199"/>
        <v>0.47044038447711278</v>
      </c>
      <c r="G1415">
        <f t="shared" si="2193"/>
        <v>0.5</v>
      </c>
      <c r="H1415">
        <f t="shared" si="2200"/>
        <v>-0.1693689601226456</v>
      </c>
      <c r="I1415">
        <f t="shared" si="2201"/>
        <v>-0.47044038447711273</v>
      </c>
      <c r="J1415">
        <f t="shared" si="2194"/>
        <v>0.49999999999999989</v>
      </c>
      <c r="K1415">
        <f t="shared" si="2202"/>
        <v>0.16936896012264563</v>
      </c>
      <c r="L1415">
        <f t="shared" si="2203"/>
        <v>0.47044038447711278</v>
      </c>
      <c r="N1415">
        <v>70.2</v>
      </c>
      <c r="O1415">
        <f t="shared" si="2189"/>
        <v>16.928246695661212</v>
      </c>
      <c r="P1415">
        <f t="shared" si="2190"/>
        <v>73.071753304338785</v>
      </c>
      <c r="R1415">
        <f t="shared" si="2204"/>
        <v>12.218704140588017</v>
      </c>
      <c r="T1415">
        <f t="shared" si="2195"/>
        <v>-16.905855435634521</v>
      </c>
      <c r="V1415">
        <f t="shared" si="2205"/>
        <v>0</v>
      </c>
    </row>
    <row r="1416" spans="1:22">
      <c r="A1416">
        <f t="shared" si="2191"/>
        <v>0.5</v>
      </c>
      <c r="B1416">
        <f t="shared" si="2196"/>
        <v>0.16854762921154101</v>
      </c>
      <c r="C1416">
        <f t="shared" si="2197"/>
        <v>0.47073527240601887</v>
      </c>
      <c r="D1416">
        <f t="shared" si="2192"/>
        <v>-0.49999999999999989</v>
      </c>
      <c r="E1416">
        <f t="shared" si="2198"/>
        <v>0.16854762921154104</v>
      </c>
      <c r="F1416">
        <f t="shared" si="2199"/>
        <v>0.47073527240601898</v>
      </c>
      <c r="G1416">
        <f t="shared" si="2193"/>
        <v>0.5</v>
      </c>
      <c r="H1416">
        <f t="shared" si="2200"/>
        <v>-0.16854762921154101</v>
      </c>
      <c r="I1416">
        <f t="shared" si="2201"/>
        <v>-0.47073527240601887</v>
      </c>
      <c r="J1416">
        <f t="shared" si="2194"/>
        <v>0.49999999999999989</v>
      </c>
      <c r="K1416">
        <f t="shared" si="2202"/>
        <v>0.16854762921154104</v>
      </c>
      <c r="L1416">
        <f t="shared" si="2203"/>
        <v>0.47073527240601898</v>
      </c>
      <c r="N1416">
        <v>70.3</v>
      </c>
      <c r="O1416">
        <f t="shared" si="2189"/>
        <v>17.008832076260124</v>
      </c>
      <c r="P1416">
        <f t="shared" si="2190"/>
        <v>72.99116792373988</v>
      </c>
      <c r="R1416">
        <f t="shared" si="2204"/>
        <v>12.189131827683219</v>
      </c>
      <c r="T1416">
        <f t="shared" si="2195"/>
        <v>-16.986440816233426</v>
      </c>
      <c r="V1416">
        <f t="shared" si="2205"/>
        <v>0</v>
      </c>
    </row>
    <row r="1417" spans="1:22">
      <c r="A1417">
        <f t="shared" si="2191"/>
        <v>0.5</v>
      </c>
      <c r="B1417">
        <f t="shared" si="2196"/>
        <v>0.1677257848751274</v>
      </c>
      <c r="C1417">
        <f t="shared" si="2197"/>
        <v>0.47102872639364829</v>
      </c>
      <c r="D1417">
        <f t="shared" si="2192"/>
        <v>-0.49999999999999989</v>
      </c>
      <c r="E1417">
        <f t="shared" si="2198"/>
        <v>0.16772578487512743</v>
      </c>
      <c r="F1417">
        <f t="shared" si="2199"/>
        <v>0.4710287263936484</v>
      </c>
      <c r="G1417">
        <f t="shared" si="2193"/>
        <v>0.5</v>
      </c>
      <c r="H1417">
        <f t="shared" si="2200"/>
        <v>-0.1677257848751274</v>
      </c>
      <c r="I1417">
        <f t="shared" si="2201"/>
        <v>-0.47102872639364829</v>
      </c>
      <c r="J1417">
        <f t="shared" si="2194"/>
        <v>0.49999999999999989</v>
      </c>
      <c r="K1417">
        <f t="shared" si="2202"/>
        <v>0.16772578487512743</v>
      </c>
      <c r="L1417">
        <f t="shared" si="2203"/>
        <v>0.4710287263936484</v>
      </c>
      <c r="N1417">
        <v>70.400000000000006</v>
      </c>
      <c r="O1417">
        <f t="shared" ref="O1417:O1480" si="2206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-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17.089343939792563</v>
      </c>
      <c r="P1417">
        <f t="shared" ref="P1417:P1480" si="2207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72.91065606020743</v>
      </c>
      <c r="R1417">
        <f t="shared" si="2204"/>
        <v>12.159427211325607</v>
      </c>
      <c r="T1417">
        <f t="shared" si="2195"/>
        <v>-17.066952679765876</v>
      </c>
      <c r="V1417">
        <f t="shared" si="2205"/>
        <v>0</v>
      </c>
    </row>
    <row r="1418" spans="1:22">
      <c r="A1418">
        <f t="shared" ref="A1418:A1481" si="2208">(1/(SQRT(2)))*(COS(RADIANS(45)))</f>
        <v>0.5</v>
      </c>
      <c r="B1418">
        <f t="shared" si="2196"/>
        <v>0.16690342961688542</v>
      </c>
      <c r="C1418">
        <f t="shared" si="2197"/>
        <v>0.47132074554608916</v>
      </c>
      <c r="D1418">
        <f t="shared" ref="D1418:D1481" si="2209">(-((1/(SQRT(2)))*(SIN(RADIANS(45)))))</f>
        <v>-0.49999999999999989</v>
      </c>
      <c r="E1418">
        <f t="shared" si="2198"/>
        <v>0.16690342961688545</v>
      </c>
      <c r="F1418">
        <f t="shared" si="2199"/>
        <v>0.47132074554608921</v>
      </c>
      <c r="G1418">
        <f t="shared" ref="G1418:G1481" si="2210">(1/(SQRT(2)))*(COS(RADIANS(-45)))</f>
        <v>0.5</v>
      </c>
      <c r="H1418">
        <f t="shared" si="2200"/>
        <v>-0.16690342961688542</v>
      </c>
      <c r="I1418">
        <f t="shared" si="2201"/>
        <v>-0.47132074554608916</v>
      </c>
      <c r="J1418">
        <f t="shared" ref="J1418:J1481" si="2211">(-((1/(SQRT(2)))*(SIN(RADIANS(-45)))))</f>
        <v>0.49999999999999989</v>
      </c>
      <c r="K1418">
        <f t="shared" si="2202"/>
        <v>0.16690342961688545</v>
      </c>
      <c r="L1418">
        <f t="shared" si="2203"/>
        <v>0.47132074554608921</v>
      </c>
      <c r="N1418">
        <v>70.5</v>
      </c>
      <c r="O1418">
        <f t="shared" si="2206"/>
        <v>17.169780805065749</v>
      </c>
      <c r="P1418">
        <f t="shared" si="2207"/>
        <v>72.83021919493423</v>
      </c>
      <c r="R1418">
        <f t="shared" si="2204"/>
        <v>12.129591818748118</v>
      </c>
      <c r="T1418">
        <f t="shared" ref="T1418:T1481" si="2212">(P1418-$V$2516)</f>
        <v>-17.147389545039076</v>
      </c>
      <c r="V1418">
        <f t="shared" si="2205"/>
        <v>0</v>
      </c>
    </row>
    <row r="1419" spans="1:22">
      <c r="A1419">
        <f t="shared" si="2208"/>
        <v>0.5</v>
      </c>
      <c r="B1419">
        <f t="shared" si="2196"/>
        <v>0.16608056594185167</v>
      </c>
      <c r="C1419">
        <f t="shared" si="2197"/>
        <v>0.47161132897380037</v>
      </c>
      <c r="D1419">
        <f t="shared" si="2209"/>
        <v>-0.49999999999999989</v>
      </c>
      <c r="E1419">
        <f t="shared" si="2198"/>
        <v>0.16608056594185169</v>
      </c>
      <c r="F1419">
        <f t="shared" si="2199"/>
        <v>0.47161132897380048</v>
      </c>
      <c r="G1419">
        <f t="shared" si="2210"/>
        <v>0.5</v>
      </c>
      <c r="H1419">
        <f t="shared" si="2200"/>
        <v>-0.16608056594185167</v>
      </c>
      <c r="I1419">
        <f t="shared" si="2201"/>
        <v>-0.47161132897380037</v>
      </c>
      <c r="J1419">
        <f t="shared" si="2211"/>
        <v>0.49999999999999989</v>
      </c>
      <c r="K1419">
        <f t="shared" si="2202"/>
        <v>0.16608056594185169</v>
      </c>
      <c r="L1419">
        <f t="shared" si="2203"/>
        <v>0.47161132897380048</v>
      </c>
      <c r="N1419">
        <v>70.599999999999994</v>
      </c>
      <c r="O1419">
        <f t="shared" si="2206"/>
        <v>17.250141194689157</v>
      </c>
      <c r="P1419">
        <f t="shared" si="2207"/>
        <v>72.749858805310851</v>
      </c>
      <c r="R1419">
        <f t="shared" si="2204"/>
        <v>12.099627179223681</v>
      </c>
      <c r="T1419">
        <f t="shared" si="2212"/>
        <v>-17.227749934662455</v>
      </c>
      <c r="V1419">
        <f t="shared" si="2205"/>
        <v>0</v>
      </c>
    </row>
    <row r="1420" spans="1:22">
      <c r="A1420">
        <f t="shared" si="2208"/>
        <v>0.5</v>
      </c>
      <c r="B1420">
        <f t="shared" ref="B1420:B1483" si="2213">((1/(SQRT(2)))*(COS(RADIANS(N1420))))*(SIN(RADIANS(45)))</f>
        <v>0.16525719635661149</v>
      </c>
      <c r="C1420">
        <f t="shared" ref="C1420:C1483" si="2214">((1/(SQRT(2)))*(SIN(RADIANS(N1420))))*(SIN(RADIANS(45)))</f>
        <v>0.47190047579161459</v>
      </c>
      <c r="D1420">
        <f t="shared" si="2209"/>
        <v>-0.49999999999999989</v>
      </c>
      <c r="E1420">
        <f t="shared" ref="E1420:E1483" si="2215">((1/(SQRT(2)))*(COS(RADIANS(N1420))))*(COS(RADIANS(45)))</f>
        <v>0.16525719635661151</v>
      </c>
      <c r="F1420">
        <f t="shared" ref="F1420:F1483" si="2216">(((1/(SQRT(2)))*(SIN(RADIANS(N1420))))*(COS(RADIANS(45))))</f>
        <v>0.47190047579161465</v>
      </c>
      <c r="G1420">
        <f t="shared" si="2210"/>
        <v>0.5</v>
      </c>
      <c r="H1420">
        <f t="shared" ref="H1420:H1483" si="2217">((1/(SQRT(2)))*(COS(RADIANS(N1420))))*(SIN(RADIANS(-45)))</f>
        <v>-0.16525719635661149</v>
      </c>
      <c r="I1420">
        <f t="shared" ref="I1420:I1483" si="2218">((1/(SQRT(2)))*(SIN(RADIANS(N1420))))*(SIN(RADIANS(-45)))</f>
        <v>-0.47190047579161459</v>
      </c>
      <c r="J1420">
        <f t="shared" si="2211"/>
        <v>0.49999999999999989</v>
      </c>
      <c r="K1420">
        <f t="shared" ref="K1420:K1483" si="2219">((1/(SQRT(2)))*(COS(RADIANS(N1420))))*(COS(RADIANS(-45)))</f>
        <v>0.16525719635661151</v>
      </c>
      <c r="L1420">
        <f t="shared" ref="L1420:L1483" si="2220">(((1/(SQRT(2)))*(SIN(RADIANS(N1420))))*(COS(RADIANS(-45))))</f>
        <v>0.47190047579161465</v>
      </c>
      <c r="N1420">
        <v>70.7</v>
      </c>
      <c r="O1420">
        <f t="shared" si="2206"/>
        <v>17.330423635223177</v>
      </c>
      <c r="P1420">
        <f t="shared" si="2207"/>
        <v>72.669576364776816</v>
      </c>
      <c r="R1420">
        <f t="shared" ref="R1420:R1483" si="2221">P1420-P1600</f>
        <v>12.069534823849139</v>
      </c>
      <c r="T1420">
        <f t="shared" si="2212"/>
        <v>-17.30803237519649</v>
      </c>
      <c r="V1420">
        <f t="shared" ref="V1420:V1483" si="2222">IF(T1420=0,N1420,0)</f>
        <v>0</v>
      </c>
    </row>
    <row r="1421" spans="1:22">
      <c r="A1421">
        <f t="shared" si="2208"/>
        <v>0.5</v>
      </c>
      <c r="B1421">
        <f t="shared" si="2213"/>
        <v>0.16443332336929162</v>
      </c>
      <c r="C1421">
        <f t="shared" si="2214"/>
        <v>0.47218818511874039</v>
      </c>
      <c r="D1421">
        <f t="shared" si="2209"/>
        <v>-0.49999999999999989</v>
      </c>
      <c r="E1421">
        <f t="shared" si="2215"/>
        <v>0.16443332336929165</v>
      </c>
      <c r="F1421">
        <f t="shared" si="2216"/>
        <v>0.4721881851187405</v>
      </c>
      <c r="G1421">
        <f t="shared" si="2210"/>
        <v>0.5</v>
      </c>
      <c r="H1421">
        <f t="shared" si="2217"/>
        <v>-0.16443332336929162</v>
      </c>
      <c r="I1421">
        <f t="shared" si="2218"/>
        <v>-0.47218818511874039</v>
      </c>
      <c r="J1421">
        <f t="shared" si="2211"/>
        <v>0.49999999999999989</v>
      </c>
      <c r="K1421">
        <f t="shared" si="2219"/>
        <v>0.16443332336929165</v>
      </c>
      <c r="L1421">
        <f t="shared" si="2220"/>
        <v>0.4721881851187405</v>
      </c>
      <c r="N1421">
        <v>70.8</v>
      </c>
      <c r="O1421">
        <f t="shared" si="2206"/>
        <v>17.410626657326798</v>
      </c>
      <c r="P1421">
        <f t="shared" si="2207"/>
        <v>72.589373342673213</v>
      </c>
      <c r="R1421">
        <f t="shared" si="2221"/>
        <v>12.039316285330969</v>
      </c>
      <c r="T1421">
        <f t="shared" si="2212"/>
        <v>-17.388235397300093</v>
      </c>
      <c r="V1421">
        <f t="shared" si="2222"/>
        <v>0</v>
      </c>
    </row>
    <row r="1422" spans="1:22">
      <c r="A1422">
        <f t="shared" si="2208"/>
        <v>0.5</v>
      </c>
      <c r="B1422">
        <f t="shared" si="2213"/>
        <v>0.1636089494895519</v>
      </c>
      <c r="C1422">
        <f t="shared" si="2214"/>
        <v>0.47247445607876537</v>
      </c>
      <c r="D1422">
        <f t="shared" si="2209"/>
        <v>-0.49999999999999989</v>
      </c>
      <c r="E1422">
        <f t="shared" si="2215"/>
        <v>0.16360894948955193</v>
      </c>
      <c r="F1422">
        <f t="shared" si="2216"/>
        <v>0.47247445607876543</v>
      </c>
      <c r="G1422">
        <f t="shared" si="2210"/>
        <v>0.5</v>
      </c>
      <c r="H1422">
        <f t="shared" si="2217"/>
        <v>-0.1636089494895519</v>
      </c>
      <c r="I1422">
        <f t="shared" si="2218"/>
        <v>-0.47247445607876537</v>
      </c>
      <c r="J1422">
        <f t="shared" si="2211"/>
        <v>0.49999999999999989</v>
      </c>
      <c r="K1422">
        <f t="shared" si="2219"/>
        <v>0.16360894948955193</v>
      </c>
      <c r="L1422">
        <f t="shared" si="2220"/>
        <v>0.47247445607876543</v>
      </c>
      <c r="N1422">
        <v>70.900000000000006</v>
      </c>
      <c r="O1422">
        <f t="shared" si="2206"/>
        <v>17.490748795904214</v>
      </c>
      <c r="P1422">
        <f t="shared" si="2207"/>
        <v>72.50925120409579</v>
      </c>
      <c r="R1422">
        <f t="shared" si="2221"/>
        <v>12.008973097771545</v>
      </c>
      <c r="T1422">
        <f t="shared" si="2212"/>
        <v>-17.468357535877516</v>
      </c>
      <c r="V1422">
        <f t="shared" si="2222"/>
        <v>0</v>
      </c>
    </row>
    <row r="1423" spans="1:22">
      <c r="A1423">
        <f t="shared" si="2208"/>
        <v>0.5</v>
      </c>
      <c r="B1423">
        <f t="shared" si="2213"/>
        <v>0.16278407722857835</v>
      </c>
      <c r="C1423">
        <f t="shared" si="2214"/>
        <v>0.47275928779965831</v>
      </c>
      <c r="D1423">
        <f t="shared" si="2209"/>
        <v>-0.49999999999999989</v>
      </c>
      <c r="E1423">
        <f t="shared" si="2215"/>
        <v>0.16278407722857838</v>
      </c>
      <c r="F1423">
        <f t="shared" si="2216"/>
        <v>0.47275928779965837</v>
      </c>
      <c r="G1423">
        <f t="shared" si="2210"/>
        <v>0.5</v>
      </c>
      <c r="H1423">
        <f t="shared" si="2217"/>
        <v>-0.16278407722857835</v>
      </c>
      <c r="I1423">
        <f t="shared" si="2218"/>
        <v>-0.47275928779965831</v>
      </c>
      <c r="J1423">
        <f t="shared" si="2211"/>
        <v>0.49999999999999989</v>
      </c>
      <c r="K1423">
        <f t="shared" si="2219"/>
        <v>0.16278407722857838</v>
      </c>
      <c r="L1423">
        <f t="shared" si="2220"/>
        <v>0.47275928779965837</v>
      </c>
      <c r="N1423">
        <v>71</v>
      </c>
      <c r="O1423">
        <f t="shared" si="2206"/>
        <v>17.570788590250366</v>
      </c>
      <c r="P1423">
        <f t="shared" si="2207"/>
        <v>72.429211409749641</v>
      </c>
      <c r="R1423">
        <f t="shared" si="2221"/>
        <v>11.978506796457118</v>
      </c>
      <c r="T1423">
        <f t="shared" si="2212"/>
        <v>-17.548397330223665</v>
      </c>
      <c r="V1423">
        <f t="shared" si="2222"/>
        <v>0</v>
      </c>
    </row>
    <row r="1424" spans="1:22">
      <c r="A1424">
        <f t="shared" si="2208"/>
        <v>0.5</v>
      </c>
      <c r="B1424">
        <f t="shared" si="2213"/>
        <v>0.16195870909907475</v>
      </c>
      <c r="C1424">
        <f t="shared" si="2214"/>
        <v>0.47304267941377259</v>
      </c>
      <c r="D1424">
        <f t="shared" si="2209"/>
        <v>-0.49999999999999989</v>
      </c>
      <c r="E1424">
        <f t="shared" si="2215"/>
        <v>0.16195870909907478</v>
      </c>
      <c r="F1424">
        <f t="shared" si="2216"/>
        <v>0.47304267941377265</v>
      </c>
      <c r="G1424">
        <f t="shared" si="2210"/>
        <v>0.5</v>
      </c>
      <c r="H1424">
        <f t="shared" si="2217"/>
        <v>-0.16195870909907475</v>
      </c>
      <c r="I1424">
        <f t="shared" si="2218"/>
        <v>-0.47304267941377259</v>
      </c>
      <c r="J1424">
        <f t="shared" si="2211"/>
        <v>0.49999999999999989</v>
      </c>
      <c r="K1424">
        <f t="shared" si="2219"/>
        <v>0.16195870909907478</v>
      </c>
      <c r="L1424">
        <f t="shared" si="2220"/>
        <v>0.47304267941377265</v>
      </c>
      <c r="N1424">
        <v>71.099999999999994</v>
      </c>
      <c r="O1424">
        <f t="shared" si="2206"/>
        <v>17.650744584195291</v>
      </c>
      <c r="P1424">
        <f t="shared" si="2207"/>
        <v>72.349255415804706</v>
      </c>
      <c r="R1424">
        <f t="shared" si="2221"/>
        <v>11.947918917646959</v>
      </c>
      <c r="T1424">
        <f t="shared" si="2212"/>
        <v>-17.6283533241686</v>
      </c>
      <c r="V1424">
        <f t="shared" si="2222"/>
        <v>0</v>
      </c>
    </row>
    <row r="1425" spans="1:22">
      <c r="A1425">
        <f t="shared" si="2208"/>
        <v>0.5</v>
      </c>
      <c r="B1425">
        <f t="shared" si="2213"/>
        <v>0.16113284761525554</v>
      </c>
      <c r="C1425">
        <f t="shared" si="2214"/>
        <v>0.47332463005784814</v>
      </c>
      <c r="D1425">
        <f t="shared" si="2209"/>
        <v>-0.49999999999999989</v>
      </c>
      <c r="E1425">
        <f t="shared" si="2215"/>
        <v>0.16113284761525556</v>
      </c>
      <c r="F1425">
        <f t="shared" si="2216"/>
        <v>0.47332463005784819</v>
      </c>
      <c r="G1425">
        <f t="shared" si="2210"/>
        <v>0.5</v>
      </c>
      <c r="H1425">
        <f t="shared" si="2217"/>
        <v>-0.16113284761525554</v>
      </c>
      <c r="I1425">
        <f t="shared" si="2218"/>
        <v>-0.47332463005784814</v>
      </c>
      <c r="J1425">
        <f t="shared" si="2211"/>
        <v>0.49999999999999989</v>
      </c>
      <c r="K1425">
        <f t="shared" si="2219"/>
        <v>0.16113284761525556</v>
      </c>
      <c r="L1425">
        <f t="shared" si="2220"/>
        <v>0.47332463005784819</v>
      </c>
      <c r="N1425">
        <v>71.2</v>
      </c>
      <c r="O1425">
        <f t="shared" si="2206"/>
        <v>17.730615326247243</v>
      </c>
      <c r="P1425">
        <f t="shared" si="2207"/>
        <v>72.269384673752754</v>
      </c>
      <c r="R1425">
        <f t="shared" si="2221"/>
        <v>11.917210998363949</v>
      </c>
      <c r="T1425">
        <f t="shared" si="2212"/>
        <v>-17.708224066220552</v>
      </c>
      <c r="V1425">
        <f t="shared" si="2222"/>
        <v>0</v>
      </c>
    </row>
    <row r="1426" spans="1:22">
      <c r="A1426">
        <f t="shared" si="2208"/>
        <v>0.5</v>
      </c>
      <c r="B1426">
        <f t="shared" si="2213"/>
        <v>0.16030649529283819</v>
      </c>
      <c r="C1426">
        <f t="shared" si="2214"/>
        <v>0.47360513887301425</v>
      </c>
      <c r="D1426">
        <f t="shared" si="2209"/>
        <v>-0.49999999999999989</v>
      </c>
      <c r="E1426">
        <f t="shared" si="2215"/>
        <v>0.16030649529283822</v>
      </c>
      <c r="F1426">
        <f t="shared" si="2216"/>
        <v>0.47360513887301431</v>
      </c>
      <c r="G1426">
        <f t="shared" si="2210"/>
        <v>0.5</v>
      </c>
      <c r="H1426">
        <f t="shared" si="2217"/>
        <v>-0.16030649529283819</v>
      </c>
      <c r="I1426">
        <f t="shared" si="2218"/>
        <v>-0.47360513887301425</v>
      </c>
      <c r="J1426">
        <f t="shared" si="2211"/>
        <v>0.49999999999999989</v>
      </c>
      <c r="K1426">
        <f t="shared" si="2219"/>
        <v>0.16030649529283822</v>
      </c>
      <c r="L1426">
        <f t="shared" si="2220"/>
        <v>0.47360513887301431</v>
      </c>
      <c r="N1426">
        <v>71.3</v>
      </c>
      <c r="O1426">
        <f t="shared" si="2206"/>
        <v>17.810399369734682</v>
      </c>
      <c r="P1426">
        <f t="shared" si="2207"/>
        <v>72.189600630265318</v>
      </c>
      <c r="R1426">
        <f t="shared" si="2221"/>
        <v>11.886384576186479</v>
      </c>
      <c r="T1426">
        <f t="shared" si="2212"/>
        <v>-17.788008109707988</v>
      </c>
      <c r="V1426">
        <f t="shared" si="2222"/>
        <v>0</v>
      </c>
    </row>
    <row r="1427" spans="1:22">
      <c r="A1427">
        <f t="shared" si="2208"/>
        <v>0.5</v>
      </c>
      <c r="B1427">
        <f t="shared" si="2213"/>
        <v>0.15947965464903488</v>
      </c>
      <c r="C1427">
        <f t="shared" si="2214"/>
        <v>0.47388420500479284</v>
      </c>
      <c r="D1427">
        <f t="shared" si="2209"/>
        <v>-0.49999999999999989</v>
      </c>
      <c r="E1427">
        <f t="shared" si="2215"/>
        <v>0.15947965464903491</v>
      </c>
      <c r="F1427">
        <f t="shared" si="2216"/>
        <v>0.47388420500479289</v>
      </c>
      <c r="G1427">
        <f t="shared" si="2210"/>
        <v>0.5</v>
      </c>
      <c r="H1427">
        <f t="shared" si="2217"/>
        <v>-0.15947965464903488</v>
      </c>
      <c r="I1427">
        <f t="shared" si="2218"/>
        <v>-0.47388420500479284</v>
      </c>
      <c r="J1427">
        <f t="shared" si="2211"/>
        <v>0.49999999999999989</v>
      </c>
      <c r="K1427">
        <f t="shared" si="2219"/>
        <v>0.15947965464903491</v>
      </c>
      <c r="L1427">
        <f t="shared" si="2220"/>
        <v>0.47388420500479289</v>
      </c>
      <c r="N1427">
        <v>71.400000000000006</v>
      </c>
      <c r="O1427">
        <f t="shared" si="2206"/>
        <v>17.890095272947022</v>
      </c>
      <c r="P1427">
        <f t="shared" si="2207"/>
        <v>72.109904727052964</v>
      </c>
      <c r="R1427">
        <f t="shared" si="2221"/>
        <v>11.855441189041827</v>
      </c>
      <c r="T1427">
        <f t="shared" si="2212"/>
        <v>-17.867704012920342</v>
      </c>
      <c r="V1427">
        <f t="shared" si="2222"/>
        <v>0</v>
      </c>
    </row>
    <row r="1428" spans="1:22">
      <c r="A1428">
        <f t="shared" si="2208"/>
        <v>0.5</v>
      </c>
      <c r="B1428">
        <f t="shared" si="2213"/>
        <v>0.15865232820254602</v>
      </c>
      <c r="C1428">
        <f t="shared" si="2214"/>
        <v>0.47416182760309955</v>
      </c>
      <c r="D1428">
        <f t="shared" si="2209"/>
        <v>-0.49999999999999989</v>
      </c>
      <c r="E1428">
        <f t="shared" si="2215"/>
        <v>0.15865232820254604</v>
      </c>
      <c r="F1428">
        <f t="shared" si="2216"/>
        <v>0.47416182760309961</v>
      </c>
      <c r="G1428">
        <f t="shared" si="2210"/>
        <v>0.5</v>
      </c>
      <c r="H1428">
        <f t="shared" si="2217"/>
        <v>-0.15865232820254602</v>
      </c>
      <c r="I1428">
        <f t="shared" si="2218"/>
        <v>-0.47416182760309955</v>
      </c>
      <c r="J1428">
        <f t="shared" si="2211"/>
        <v>0.49999999999999989</v>
      </c>
      <c r="K1428">
        <f t="shared" si="2219"/>
        <v>0.15865232820254604</v>
      </c>
      <c r="L1428">
        <f t="shared" si="2220"/>
        <v>0.47416182760309961</v>
      </c>
      <c r="N1428">
        <v>71.5</v>
      </c>
      <c r="O1428">
        <f t="shared" si="2206"/>
        <v>17.969701599273915</v>
      </c>
      <c r="P1428">
        <f t="shared" si="2207"/>
        <v>72.030298400726096</v>
      </c>
      <c r="R1428">
        <f t="shared" si="2221"/>
        <v>11.824382375001356</v>
      </c>
      <c r="T1428">
        <f t="shared" si="2212"/>
        <v>-17.94731033924721</v>
      </c>
      <c r="V1428">
        <f t="shared" si="2222"/>
        <v>0</v>
      </c>
    </row>
    <row r="1429" spans="1:22">
      <c r="A1429">
        <f t="shared" si="2208"/>
        <v>0.5</v>
      </c>
      <c r="B1429">
        <f t="shared" si="2213"/>
        <v>0.15782451847355122</v>
      </c>
      <c r="C1429">
        <f t="shared" si="2214"/>
        <v>0.47443800582224821</v>
      </c>
      <c r="D1429">
        <f t="shared" si="2209"/>
        <v>-0.49999999999999989</v>
      </c>
      <c r="E1429">
        <f t="shared" si="2215"/>
        <v>0.15782451847355125</v>
      </c>
      <c r="F1429">
        <f t="shared" si="2216"/>
        <v>0.47443800582224827</v>
      </c>
      <c r="G1429">
        <f t="shared" si="2210"/>
        <v>0.5</v>
      </c>
      <c r="H1429">
        <f t="shared" si="2217"/>
        <v>-0.15782451847355122</v>
      </c>
      <c r="I1429">
        <f t="shared" si="2218"/>
        <v>-0.47443800582224821</v>
      </c>
      <c r="J1429">
        <f t="shared" si="2211"/>
        <v>0.49999999999999989</v>
      </c>
      <c r="K1429">
        <f t="shared" si="2219"/>
        <v>0.15782451847355125</v>
      </c>
      <c r="L1429">
        <f t="shared" si="2220"/>
        <v>0.47443800582224827</v>
      </c>
      <c r="N1429">
        <v>71.599999999999994</v>
      </c>
      <c r="O1429">
        <f t="shared" si="2206"/>
        <v>18.049216917343518</v>
      </c>
      <c r="P1429">
        <f t="shared" si="2207"/>
        <v>71.950783082656486</v>
      </c>
      <c r="R1429">
        <f t="shared" si="2221"/>
        <v>11.793209672076522</v>
      </c>
      <c r="T1429">
        <f t="shared" si="2212"/>
        <v>-18.02682565731682</v>
      </c>
      <c r="V1429">
        <f t="shared" si="2222"/>
        <v>0</v>
      </c>
    </row>
    <row r="1430" spans="1:22">
      <c r="A1430">
        <f t="shared" si="2208"/>
        <v>0.5</v>
      </c>
      <c r="B1430">
        <f t="shared" si="2213"/>
        <v>0.15699622798370241</v>
      </c>
      <c r="C1430">
        <f t="shared" si="2214"/>
        <v>0.47471273882095189</v>
      </c>
      <c r="D1430">
        <f t="shared" si="2209"/>
        <v>-0.49999999999999989</v>
      </c>
      <c r="E1430">
        <f t="shared" si="2215"/>
        <v>0.15699622798370244</v>
      </c>
      <c r="F1430">
        <f t="shared" si="2216"/>
        <v>0.47471273882095194</v>
      </c>
      <c r="G1430">
        <f t="shared" si="2210"/>
        <v>0.5</v>
      </c>
      <c r="H1430">
        <f t="shared" si="2217"/>
        <v>-0.15699622798370241</v>
      </c>
      <c r="I1430">
        <f t="shared" si="2218"/>
        <v>-0.47471273882095189</v>
      </c>
      <c r="J1430">
        <f t="shared" si="2211"/>
        <v>0.49999999999999989</v>
      </c>
      <c r="K1430">
        <f t="shared" si="2219"/>
        <v>0.15699622798370244</v>
      </c>
      <c r="L1430">
        <f t="shared" si="2220"/>
        <v>0.47471273882095194</v>
      </c>
      <c r="N1430">
        <v>71.7</v>
      </c>
      <c r="O1430">
        <f t="shared" si="2206"/>
        <v>18.128639801159142</v>
      </c>
      <c r="P1430">
        <f t="shared" si="2207"/>
        <v>71.871360198840861</v>
      </c>
      <c r="R1430">
        <f t="shared" si="2221"/>
        <v>11.761924618017375</v>
      </c>
      <c r="T1430">
        <f t="shared" si="2212"/>
        <v>-18.106248541132445</v>
      </c>
      <c r="V1430">
        <f t="shared" si="2222"/>
        <v>0</v>
      </c>
    </row>
    <row r="1431" spans="1:22">
      <c r="A1431">
        <f t="shared" si="2208"/>
        <v>0.5</v>
      </c>
      <c r="B1431">
        <f t="shared" si="2213"/>
        <v>0.15616745925611628</v>
      </c>
      <c r="C1431">
        <f t="shared" si="2214"/>
        <v>0.47498602576232618</v>
      </c>
      <c r="D1431">
        <f t="shared" si="2209"/>
        <v>-0.49999999999999989</v>
      </c>
      <c r="E1431">
        <f t="shared" si="2215"/>
        <v>0.1561674592561163</v>
      </c>
      <c r="F1431">
        <f t="shared" si="2216"/>
        <v>0.47498602576232624</v>
      </c>
      <c r="G1431">
        <f t="shared" si="2210"/>
        <v>0.5</v>
      </c>
      <c r="H1431">
        <f t="shared" si="2217"/>
        <v>-0.15616745925611628</v>
      </c>
      <c r="I1431">
        <f t="shared" si="2218"/>
        <v>-0.47498602576232618</v>
      </c>
      <c r="J1431">
        <f t="shared" si="2211"/>
        <v>0.49999999999999989</v>
      </c>
      <c r="K1431">
        <f t="shared" si="2219"/>
        <v>0.1561674592561163</v>
      </c>
      <c r="L1431">
        <f t="shared" si="2220"/>
        <v>0.47498602576232624</v>
      </c>
      <c r="N1431">
        <v>71.8</v>
      </c>
      <c r="O1431">
        <f t="shared" si="2206"/>
        <v>18.207968830234641</v>
      </c>
      <c r="P1431">
        <f t="shared" si="2207"/>
        <v>71.792031169765352</v>
      </c>
      <c r="R1431">
        <f t="shared" si="2221"/>
        <v>11.730528750111908</v>
      </c>
      <c r="T1431">
        <f t="shared" si="2212"/>
        <v>-18.185577570207954</v>
      </c>
      <c r="V1431">
        <f t="shared" si="2222"/>
        <v>0</v>
      </c>
    </row>
    <row r="1432" spans="1:22">
      <c r="A1432">
        <f t="shared" si="2208"/>
        <v>0.5</v>
      </c>
      <c r="B1432">
        <f t="shared" si="2213"/>
        <v>0.15533821481536583</v>
      </c>
      <c r="C1432">
        <f t="shared" si="2214"/>
        <v>0.47525786581389179</v>
      </c>
      <c r="D1432">
        <f t="shared" si="2209"/>
        <v>-0.49999999999999989</v>
      </c>
      <c r="E1432">
        <f t="shared" si="2215"/>
        <v>0.15533821481536586</v>
      </c>
      <c r="F1432">
        <f t="shared" si="2216"/>
        <v>0.47525786581389184</v>
      </c>
      <c r="G1432">
        <f t="shared" si="2210"/>
        <v>0.5</v>
      </c>
      <c r="H1432">
        <f t="shared" si="2217"/>
        <v>-0.15533821481536583</v>
      </c>
      <c r="I1432">
        <f t="shared" si="2218"/>
        <v>-0.47525786581389179</v>
      </c>
      <c r="J1432">
        <f t="shared" si="2211"/>
        <v>0.49999999999999989</v>
      </c>
      <c r="K1432">
        <f t="shared" si="2219"/>
        <v>0.15533821481536586</v>
      </c>
      <c r="L1432">
        <f t="shared" si="2220"/>
        <v>0.47525786581389184</v>
      </c>
      <c r="N1432">
        <v>71.900000000000006</v>
      </c>
      <c r="O1432">
        <f t="shared" si="2206"/>
        <v>18.287202589728441</v>
      </c>
      <c r="P1432">
        <f t="shared" si="2207"/>
        <v>71.712797410271548</v>
      </c>
      <c r="R1432">
        <f t="shared" si="2221"/>
        <v>11.699023604987595</v>
      </c>
      <c r="T1432">
        <f t="shared" si="2212"/>
        <v>-18.264811329701757</v>
      </c>
      <c r="V1432">
        <f t="shared" si="2222"/>
        <v>0</v>
      </c>
    </row>
    <row r="1433" spans="1:22">
      <c r="A1433">
        <f t="shared" si="2208"/>
        <v>0.5</v>
      </c>
      <c r="B1433">
        <f t="shared" si="2213"/>
        <v>0.1545084971874737</v>
      </c>
      <c r="C1433">
        <f t="shared" si="2214"/>
        <v>0.47552825814757671</v>
      </c>
      <c r="D1433">
        <f t="shared" si="2209"/>
        <v>-0.49999999999999989</v>
      </c>
      <c r="E1433">
        <f t="shared" si="2215"/>
        <v>0.15450849718747373</v>
      </c>
      <c r="F1433">
        <f t="shared" si="2216"/>
        <v>0.47552825814757677</v>
      </c>
      <c r="G1433">
        <f t="shared" si="2210"/>
        <v>0.5</v>
      </c>
      <c r="H1433">
        <f t="shared" si="2217"/>
        <v>-0.1545084971874737</v>
      </c>
      <c r="I1433">
        <f t="shared" si="2218"/>
        <v>-0.47552825814757671</v>
      </c>
      <c r="J1433">
        <f t="shared" si="2211"/>
        <v>0.49999999999999989</v>
      </c>
      <c r="K1433">
        <f t="shared" si="2219"/>
        <v>0.15450849718747373</v>
      </c>
      <c r="L1433">
        <f t="shared" si="2220"/>
        <v>0.47552825814757677</v>
      </c>
      <c r="N1433">
        <v>72</v>
      </c>
      <c r="O1433">
        <f t="shared" si="2206"/>
        <v>18.366339670576014</v>
      </c>
      <c r="P1433">
        <f t="shared" si="2207"/>
        <v>71.633660329423989</v>
      </c>
      <c r="R1433">
        <f t="shared" si="2221"/>
        <v>11.667410718414246</v>
      </c>
      <c r="T1433">
        <f t="shared" si="2212"/>
        <v>-18.343948410549316</v>
      </c>
      <c r="V1433">
        <f t="shared" si="2222"/>
        <v>0</v>
      </c>
    </row>
    <row r="1434" spans="1:22">
      <c r="A1434">
        <f t="shared" si="2208"/>
        <v>0.5</v>
      </c>
      <c r="B1434">
        <f t="shared" si="2213"/>
        <v>0.15367830889990358</v>
      </c>
      <c r="C1434">
        <f t="shared" si="2214"/>
        <v>0.47579720193971903</v>
      </c>
      <c r="D1434">
        <f t="shared" si="2209"/>
        <v>-0.49999999999999989</v>
      </c>
      <c r="E1434">
        <f t="shared" si="2215"/>
        <v>0.15367830889990361</v>
      </c>
      <c r="F1434">
        <f t="shared" si="2216"/>
        <v>0.47579720193971908</v>
      </c>
      <c r="G1434">
        <f t="shared" si="2210"/>
        <v>0.5</v>
      </c>
      <c r="H1434">
        <f t="shared" si="2217"/>
        <v>-0.15367830889990358</v>
      </c>
      <c r="I1434">
        <f t="shared" si="2218"/>
        <v>-0.47579720193971903</v>
      </c>
      <c r="J1434">
        <f t="shared" si="2211"/>
        <v>0.49999999999999989</v>
      </c>
      <c r="K1434">
        <f t="shared" si="2219"/>
        <v>0.15367830889990361</v>
      </c>
      <c r="L1434">
        <f t="shared" si="2220"/>
        <v>0.47579720193971908</v>
      </c>
      <c r="N1434">
        <v>72.099999999999994</v>
      </c>
      <c r="O1434">
        <f t="shared" si="2206"/>
        <v>18.445378669620958</v>
      </c>
      <c r="P1434">
        <f t="shared" si="2207"/>
        <v>71.554621330379021</v>
      </c>
      <c r="R1434">
        <f t="shared" si="2221"/>
        <v>11.635691625108841</v>
      </c>
      <c r="T1434">
        <f t="shared" si="2212"/>
        <v>-18.422987409594285</v>
      </c>
      <c r="V1434">
        <f t="shared" si="2222"/>
        <v>0</v>
      </c>
    </row>
    <row r="1435" spans="1:22">
      <c r="A1435">
        <f t="shared" si="2208"/>
        <v>0.5</v>
      </c>
      <c r="B1435">
        <f t="shared" si="2213"/>
        <v>0.15284765248155283</v>
      </c>
      <c r="C1435">
        <f t="shared" si="2214"/>
        <v>0.47606469637106924</v>
      </c>
      <c r="D1435">
        <f t="shared" si="2209"/>
        <v>-0.49999999999999989</v>
      </c>
      <c r="E1435">
        <f t="shared" si="2215"/>
        <v>0.15284765248155285</v>
      </c>
      <c r="F1435">
        <f t="shared" si="2216"/>
        <v>0.47606469637106935</v>
      </c>
      <c r="G1435">
        <f t="shared" si="2210"/>
        <v>0.5</v>
      </c>
      <c r="H1435">
        <f t="shared" si="2217"/>
        <v>-0.15284765248155283</v>
      </c>
      <c r="I1435">
        <f t="shared" si="2218"/>
        <v>-0.47606469637106924</v>
      </c>
      <c r="J1435">
        <f t="shared" si="2211"/>
        <v>0.49999999999999989</v>
      </c>
      <c r="K1435">
        <f t="shared" si="2219"/>
        <v>0.15284765248155285</v>
      </c>
      <c r="L1435">
        <f t="shared" si="2220"/>
        <v>0.47606469637106935</v>
      </c>
      <c r="N1435">
        <v>72.2</v>
      </c>
      <c r="O1435">
        <f t="shared" si="2206"/>
        <v>18.524318189744591</v>
      </c>
      <c r="P1435">
        <f t="shared" si="2207"/>
        <v>71.475681810255409</v>
      </c>
      <c r="R1435">
        <f t="shared" si="2221"/>
        <v>11.603867858542181</v>
      </c>
      <c r="T1435">
        <f t="shared" si="2212"/>
        <v>-18.501926929717897</v>
      </c>
      <c r="V1435">
        <f t="shared" si="2222"/>
        <v>0</v>
      </c>
    </row>
    <row r="1436" spans="1:22">
      <c r="A1436">
        <f t="shared" si="2208"/>
        <v>0.5</v>
      </c>
      <c r="B1436">
        <f t="shared" si="2213"/>
        <v>0.15201653046274519</v>
      </c>
      <c r="C1436">
        <f t="shared" si="2214"/>
        <v>0.47633074062679298</v>
      </c>
      <c r="D1436">
        <f t="shared" si="2209"/>
        <v>-0.49999999999999989</v>
      </c>
      <c r="E1436">
        <f t="shared" si="2215"/>
        <v>0.15201653046274521</v>
      </c>
      <c r="F1436">
        <f t="shared" si="2216"/>
        <v>0.47633074062679304</v>
      </c>
      <c r="G1436">
        <f t="shared" si="2210"/>
        <v>0.5</v>
      </c>
      <c r="H1436">
        <f t="shared" si="2217"/>
        <v>-0.15201653046274519</v>
      </c>
      <c r="I1436">
        <f t="shared" si="2218"/>
        <v>-0.47633074062679298</v>
      </c>
      <c r="J1436">
        <f t="shared" si="2211"/>
        <v>0.49999999999999989</v>
      </c>
      <c r="K1436">
        <f t="shared" si="2219"/>
        <v>0.15201653046274521</v>
      </c>
      <c r="L1436">
        <f t="shared" si="2220"/>
        <v>0.47633074062679304</v>
      </c>
      <c r="N1436">
        <v>72.3</v>
      </c>
      <c r="O1436">
        <f t="shared" si="2206"/>
        <v>18.603156839993925</v>
      </c>
      <c r="P1436">
        <f t="shared" si="2207"/>
        <v>71.396843160006071</v>
      </c>
      <c r="R1436">
        <f t="shared" si="2221"/>
        <v>11.571940950747006</v>
      </c>
      <c r="T1436">
        <f t="shared" si="2212"/>
        <v>-18.580765579967235</v>
      </c>
      <c r="V1436">
        <f t="shared" si="2222"/>
        <v>0</v>
      </c>
    </row>
    <row r="1437" spans="1:22">
      <c r="A1437">
        <f t="shared" si="2208"/>
        <v>0.5</v>
      </c>
      <c r="B1437">
        <f t="shared" si="2213"/>
        <v>0.15118494537522215</v>
      </c>
      <c r="C1437">
        <f t="shared" si="2214"/>
        <v>0.47659533389647346</v>
      </c>
      <c r="D1437">
        <f t="shared" si="2209"/>
        <v>-0.49999999999999989</v>
      </c>
      <c r="E1437">
        <f t="shared" si="2215"/>
        <v>0.15118494537522217</v>
      </c>
      <c r="F1437">
        <f t="shared" si="2216"/>
        <v>0.47659533389647352</v>
      </c>
      <c r="G1437">
        <f t="shared" si="2210"/>
        <v>0.5</v>
      </c>
      <c r="H1437">
        <f t="shared" si="2217"/>
        <v>-0.15118494537522215</v>
      </c>
      <c r="I1437">
        <f t="shared" si="2218"/>
        <v>-0.47659533389647346</v>
      </c>
      <c r="J1437">
        <f t="shared" si="2211"/>
        <v>0.49999999999999989</v>
      </c>
      <c r="K1437">
        <f t="shared" si="2219"/>
        <v>0.15118494537522217</v>
      </c>
      <c r="L1437">
        <f t="shared" si="2220"/>
        <v>0.47659533389647352</v>
      </c>
      <c r="N1437">
        <v>72.400000000000006</v>
      </c>
      <c r="O1437">
        <f t="shared" si="2206"/>
        <v>18.681893235708273</v>
      </c>
      <c r="P1437">
        <f t="shared" si="2207"/>
        <v>71.318106764291741</v>
      </c>
      <c r="R1437">
        <f t="shared" si="2221"/>
        <v>11.539912432128318</v>
      </c>
      <c r="T1437">
        <f t="shared" si="2212"/>
        <v>-18.659501975681565</v>
      </c>
      <c r="V1437">
        <f t="shared" si="2222"/>
        <v>0</v>
      </c>
    </row>
    <row r="1438" spans="1:22">
      <c r="A1438">
        <f t="shared" si="2208"/>
        <v>0.5</v>
      </c>
      <c r="B1438">
        <f t="shared" si="2213"/>
        <v>0.1503528997521365</v>
      </c>
      <c r="C1438">
        <f t="shared" si="2214"/>
        <v>0.47685847537411336</v>
      </c>
      <c r="D1438">
        <f t="shared" si="2209"/>
        <v>-0.49999999999999989</v>
      </c>
      <c r="E1438">
        <f t="shared" si="2215"/>
        <v>0.15035289975213653</v>
      </c>
      <c r="F1438">
        <f t="shared" si="2216"/>
        <v>0.47685847537411347</v>
      </c>
      <c r="G1438">
        <f t="shared" si="2210"/>
        <v>0.5</v>
      </c>
      <c r="H1438">
        <f t="shared" si="2217"/>
        <v>-0.1503528997521365</v>
      </c>
      <c r="I1438">
        <f t="shared" si="2218"/>
        <v>-0.47685847537411336</v>
      </c>
      <c r="J1438">
        <f t="shared" si="2211"/>
        <v>0.49999999999999989</v>
      </c>
      <c r="K1438">
        <f t="shared" si="2219"/>
        <v>0.15035289975213653</v>
      </c>
      <c r="L1438">
        <f t="shared" si="2220"/>
        <v>0.47685847537411347</v>
      </c>
      <c r="N1438">
        <v>72.5</v>
      </c>
      <c r="O1438">
        <f t="shared" si="2206"/>
        <v>18.760525998643985</v>
      </c>
      <c r="P1438">
        <f t="shared" si="2207"/>
        <v>71.239474001356015</v>
      </c>
      <c r="R1438">
        <f t="shared" si="2221"/>
        <v>11.507783831275418</v>
      </c>
      <c r="T1438">
        <f t="shared" si="2212"/>
        <v>-18.738134738617291</v>
      </c>
      <c r="V1438">
        <f t="shared" si="2222"/>
        <v>0</v>
      </c>
    </row>
    <row r="1439" spans="1:22">
      <c r="A1439">
        <f t="shared" si="2208"/>
        <v>0.5</v>
      </c>
      <c r="B1439">
        <f t="shared" si="2213"/>
        <v>0.14952039612804333</v>
      </c>
      <c r="C1439">
        <f t="shared" si="2214"/>
        <v>0.4771201642581383</v>
      </c>
      <c r="D1439">
        <f t="shared" si="2209"/>
        <v>-0.49999999999999989</v>
      </c>
      <c r="E1439">
        <f t="shared" si="2215"/>
        <v>0.14952039612804335</v>
      </c>
      <c r="F1439">
        <f t="shared" si="2216"/>
        <v>0.47712016425813841</v>
      </c>
      <c r="G1439">
        <f t="shared" si="2210"/>
        <v>0.5</v>
      </c>
      <c r="H1439">
        <f t="shared" si="2217"/>
        <v>-0.14952039612804333</v>
      </c>
      <c r="I1439">
        <f t="shared" si="2218"/>
        <v>-0.4771201642581383</v>
      </c>
      <c r="J1439">
        <f t="shared" si="2211"/>
        <v>0.49999999999999989</v>
      </c>
      <c r="K1439">
        <f t="shared" si="2219"/>
        <v>0.14952039612804335</v>
      </c>
      <c r="L1439">
        <f t="shared" si="2220"/>
        <v>0.47712016425813841</v>
      </c>
      <c r="N1439">
        <v>72.599999999999994</v>
      </c>
      <c r="O1439">
        <f t="shared" si="2206"/>
        <v>18.839053757098011</v>
      </c>
      <c r="P1439">
        <f t="shared" si="2207"/>
        <v>71.160946242901986</v>
      </c>
      <c r="R1439">
        <f t="shared" si="2221"/>
        <v>11.475556674775852</v>
      </c>
      <c r="T1439">
        <f t="shared" si="2212"/>
        <v>-18.81666249707132</v>
      </c>
      <c r="V1439">
        <f t="shared" si="2222"/>
        <v>0</v>
      </c>
    </row>
    <row r="1440" spans="1:22">
      <c r="A1440">
        <f t="shared" si="2208"/>
        <v>0.5</v>
      </c>
      <c r="B1440">
        <f t="shared" si="2213"/>
        <v>0.14868743703889292</v>
      </c>
      <c r="C1440">
        <f t="shared" si="2214"/>
        <v>0.47738039975139862</v>
      </c>
      <c r="D1440">
        <f t="shared" si="2209"/>
        <v>-0.49999999999999989</v>
      </c>
      <c r="E1440">
        <f t="shared" si="2215"/>
        <v>0.14868743703889295</v>
      </c>
      <c r="F1440">
        <f t="shared" si="2216"/>
        <v>0.47738039975139868</v>
      </c>
      <c r="G1440">
        <f t="shared" si="2210"/>
        <v>0.5</v>
      </c>
      <c r="H1440">
        <f t="shared" si="2217"/>
        <v>-0.14868743703889292</v>
      </c>
      <c r="I1440">
        <f t="shared" si="2218"/>
        <v>-0.47738039975139862</v>
      </c>
      <c r="J1440">
        <f t="shared" si="2211"/>
        <v>0.49999999999999989</v>
      </c>
      <c r="K1440">
        <f t="shared" si="2219"/>
        <v>0.14868743703889295</v>
      </c>
      <c r="L1440">
        <f t="shared" si="2220"/>
        <v>0.47738039975139868</v>
      </c>
      <c r="N1440">
        <v>72.7</v>
      </c>
      <c r="O1440">
        <f t="shared" si="2206"/>
        <v>18.917475146029375</v>
      </c>
      <c r="P1440">
        <f t="shared" si="2207"/>
        <v>71.082524853970625</v>
      </c>
      <c r="R1440">
        <f t="shared" si="2221"/>
        <v>11.443232487031338</v>
      </c>
      <c r="T1440">
        <f t="shared" si="2212"/>
        <v>-18.895083886002681</v>
      </c>
      <c r="V1440">
        <f t="shared" si="2222"/>
        <v>0</v>
      </c>
    </row>
    <row r="1441" spans="1:22">
      <c r="A1441">
        <f t="shared" si="2208"/>
        <v>0.5</v>
      </c>
      <c r="B1441">
        <f t="shared" si="2213"/>
        <v>0.14785402502202333</v>
      </c>
      <c r="C1441">
        <f t="shared" si="2214"/>
        <v>0.47763918106117176</v>
      </c>
      <c r="D1441">
        <f t="shared" si="2209"/>
        <v>-0.49999999999999989</v>
      </c>
      <c r="E1441">
        <f t="shared" si="2215"/>
        <v>0.14785402502202336</v>
      </c>
      <c r="F1441">
        <f t="shared" si="2216"/>
        <v>0.47763918106117181</v>
      </c>
      <c r="G1441">
        <f t="shared" si="2210"/>
        <v>0.5</v>
      </c>
      <c r="H1441">
        <f t="shared" si="2217"/>
        <v>-0.14785402502202333</v>
      </c>
      <c r="I1441">
        <f t="shared" si="2218"/>
        <v>-0.47763918106117176</v>
      </c>
      <c r="J1441">
        <f t="shared" si="2211"/>
        <v>0.49999999999999989</v>
      </c>
      <c r="K1441">
        <f t="shared" si="2219"/>
        <v>0.14785402502202336</v>
      </c>
      <c r="L1441">
        <f t="shared" si="2220"/>
        <v>0.47763918106117181</v>
      </c>
      <c r="N1441">
        <v>72.8</v>
      </c>
      <c r="O1441">
        <f t="shared" si="2206"/>
        <v>18.995788807179316</v>
      </c>
      <c r="P1441">
        <f t="shared" si="2207"/>
        <v>71.004211192820691</v>
      </c>
      <c r="R1441">
        <f t="shared" si="2221"/>
        <v>11.410812790075553</v>
      </c>
      <c r="T1441">
        <f t="shared" si="2212"/>
        <v>-18.973397547152615</v>
      </c>
      <c r="V1441">
        <f t="shared" si="2222"/>
        <v>0</v>
      </c>
    </row>
    <row r="1442" spans="1:22">
      <c r="A1442">
        <f t="shared" si="2208"/>
        <v>0.5</v>
      </c>
      <c r="B1442">
        <f t="shared" si="2213"/>
        <v>0.14702016261615192</v>
      </c>
      <c r="C1442">
        <f t="shared" si="2214"/>
        <v>0.47789650739916495</v>
      </c>
      <c r="D1442">
        <f t="shared" si="2209"/>
        <v>-0.49999999999999989</v>
      </c>
      <c r="E1442">
        <f t="shared" si="2215"/>
        <v>0.14702016261615194</v>
      </c>
      <c r="F1442">
        <f t="shared" si="2216"/>
        <v>0.477896507399165</v>
      </c>
      <c r="G1442">
        <f t="shared" si="2210"/>
        <v>0.5</v>
      </c>
      <c r="H1442">
        <f t="shared" si="2217"/>
        <v>-0.14702016261615192</v>
      </c>
      <c r="I1442">
        <f t="shared" si="2218"/>
        <v>-0.47789650739916495</v>
      </c>
      <c r="J1442">
        <f t="shared" si="2211"/>
        <v>0.49999999999999989</v>
      </c>
      <c r="K1442">
        <f t="shared" si="2219"/>
        <v>0.14702016261615194</v>
      </c>
      <c r="L1442">
        <f t="shared" si="2220"/>
        <v>0.477896507399165</v>
      </c>
      <c r="N1442">
        <v>72.900000000000006</v>
      </c>
      <c r="O1442">
        <f t="shared" si="2206"/>
        <v>19.073993389189603</v>
      </c>
      <c r="P1442">
        <f t="shared" si="2207"/>
        <v>70.926006610810404</v>
      </c>
      <c r="R1442">
        <f t="shared" si="2221"/>
        <v>11.378299103394099</v>
      </c>
      <c r="T1442">
        <f t="shared" si="2212"/>
        <v>-19.051602129162902</v>
      </c>
      <c r="V1442">
        <f t="shared" si="2222"/>
        <v>0</v>
      </c>
    </row>
    <row r="1443" spans="1:22">
      <c r="A1443">
        <f t="shared" si="2208"/>
        <v>0.5</v>
      </c>
      <c r="B1443">
        <f t="shared" si="2213"/>
        <v>0.14618585236136836</v>
      </c>
      <c r="C1443">
        <f t="shared" si="2214"/>
        <v>0.47815237798151761</v>
      </c>
      <c r="D1443">
        <f t="shared" si="2209"/>
        <v>-0.49999999999999989</v>
      </c>
      <c r="E1443">
        <f t="shared" si="2215"/>
        <v>0.14618585236136838</v>
      </c>
      <c r="F1443">
        <f t="shared" si="2216"/>
        <v>0.47815237798151772</v>
      </c>
      <c r="G1443">
        <f t="shared" si="2210"/>
        <v>0.5</v>
      </c>
      <c r="H1443">
        <f t="shared" si="2217"/>
        <v>-0.14618585236136836</v>
      </c>
      <c r="I1443">
        <f t="shared" si="2218"/>
        <v>-0.47815237798151761</v>
      </c>
      <c r="J1443">
        <f t="shared" si="2211"/>
        <v>0.49999999999999989</v>
      </c>
      <c r="K1443">
        <f t="shared" si="2219"/>
        <v>0.14618585236136838</v>
      </c>
      <c r="L1443">
        <f t="shared" si="2220"/>
        <v>0.47815237798151772</v>
      </c>
      <c r="N1443">
        <v>73</v>
      </c>
      <c r="O1443">
        <f t="shared" si="2206"/>
        <v>19.152087547719201</v>
      </c>
      <c r="P1443">
        <f t="shared" si="2207"/>
        <v>70.847912452280781</v>
      </c>
      <c r="R1443">
        <f t="shared" si="2221"/>
        <v>11.345692943746371</v>
      </c>
      <c r="T1443">
        <f t="shared" si="2212"/>
        <v>-19.129696287692525</v>
      </c>
      <c r="V1443">
        <f t="shared" si="2222"/>
        <v>0</v>
      </c>
    </row>
    <row r="1444" spans="1:22">
      <c r="A1444">
        <f t="shared" si="2208"/>
        <v>0.5</v>
      </c>
      <c r="B1444">
        <f t="shared" si="2213"/>
        <v>0.14535109679912628</v>
      </c>
      <c r="C1444">
        <f t="shared" si="2214"/>
        <v>0.47840679202880365</v>
      </c>
      <c r="D1444">
        <f t="shared" si="2209"/>
        <v>-0.49999999999999989</v>
      </c>
      <c r="E1444">
        <f t="shared" si="2215"/>
        <v>0.14535109679912631</v>
      </c>
      <c r="F1444">
        <f t="shared" si="2216"/>
        <v>0.47840679202880371</v>
      </c>
      <c r="G1444">
        <f t="shared" si="2210"/>
        <v>0.5</v>
      </c>
      <c r="H1444">
        <f t="shared" si="2217"/>
        <v>-0.14535109679912628</v>
      </c>
      <c r="I1444">
        <f t="shared" si="2218"/>
        <v>-0.47840679202880365</v>
      </c>
      <c r="J1444">
        <f t="shared" si="2211"/>
        <v>0.49999999999999989</v>
      </c>
      <c r="K1444">
        <f t="shared" si="2219"/>
        <v>0.14535109679912631</v>
      </c>
      <c r="L1444">
        <f t="shared" si="2220"/>
        <v>0.47840679202880371</v>
      </c>
      <c r="N1444">
        <v>73.099999999999994</v>
      </c>
      <c r="O1444">
        <f t="shared" si="2206"/>
        <v>19.230069945559286</v>
      </c>
      <c r="P1444">
        <f t="shared" si="2207"/>
        <v>70.769930054440721</v>
      </c>
      <c r="R1444">
        <f t="shared" si="2221"/>
        <v>11.312995824989471</v>
      </c>
      <c r="T1444">
        <f t="shared" si="2212"/>
        <v>-19.207678685532585</v>
      </c>
      <c r="V1444">
        <f t="shared" si="2222"/>
        <v>0</v>
      </c>
    </row>
    <row r="1445" spans="1:22">
      <c r="A1445">
        <f t="shared" si="2208"/>
        <v>0.5</v>
      </c>
      <c r="B1445">
        <f t="shared" si="2213"/>
        <v>0.14451589847223578</v>
      </c>
      <c r="C1445">
        <f t="shared" si="2214"/>
        <v>0.47865974876603357</v>
      </c>
      <c r="D1445">
        <f t="shared" si="2209"/>
        <v>-0.49999999999999989</v>
      </c>
      <c r="E1445">
        <f t="shared" si="2215"/>
        <v>0.14451589847223581</v>
      </c>
      <c r="F1445">
        <f t="shared" si="2216"/>
        <v>0.47865974876603362</v>
      </c>
      <c r="G1445">
        <f t="shared" si="2210"/>
        <v>0.5</v>
      </c>
      <c r="H1445">
        <f t="shared" si="2217"/>
        <v>-0.14451589847223578</v>
      </c>
      <c r="I1445">
        <f t="shared" si="2218"/>
        <v>-0.47865974876603357</v>
      </c>
      <c r="J1445">
        <f t="shared" si="2211"/>
        <v>0.49999999999999989</v>
      </c>
      <c r="K1445">
        <f t="shared" si="2219"/>
        <v>0.14451589847223581</v>
      </c>
      <c r="L1445">
        <f t="shared" si="2220"/>
        <v>0.47865974876603362</v>
      </c>
      <c r="N1445">
        <v>73.2</v>
      </c>
      <c r="O1445">
        <f t="shared" si="2206"/>
        <v>19.307939252746348</v>
      </c>
      <c r="P1445">
        <f t="shared" si="2207"/>
        <v>70.692060747253663</v>
      </c>
      <c r="R1445">
        <f t="shared" si="2221"/>
        <v>11.280209257904232</v>
      </c>
      <c r="T1445">
        <f t="shared" si="2212"/>
        <v>-19.285547992719643</v>
      </c>
      <c r="V1445">
        <f t="shared" si="2222"/>
        <v>0</v>
      </c>
    </row>
    <row r="1446" spans="1:22">
      <c r="A1446">
        <f t="shared" si="2208"/>
        <v>0.5</v>
      </c>
      <c r="B1446">
        <f t="shared" si="2213"/>
        <v>0.14368025992485603</v>
      </c>
      <c r="C1446">
        <f t="shared" si="2214"/>
        <v>0.47891124742265734</v>
      </c>
      <c r="D1446">
        <f t="shared" si="2209"/>
        <v>-0.49999999999999989</v>
      </c>
      <c r="E1446">
        <f t="shared" si="2215"/>
        <v>0.14368025992485606</v>
      </c>
      <c r="F1446">
        <f t="shared" si="2216"/>
        <v>0.47891124742265739</v>
      </c>
      <c r="G1446">
        <f t="shared" si="2210"/>
        <v>0.5</v>
      </c>
      <c r="H1446">
        <f t="shared" si="2217"/>
        <v>-0.14368025992485603</v>
      </c>
      <c r="I1446">
        <f t="shared" si="2218"/>
        <v>-0.47891124742265734</v>
      </c>
      <c r="J1446">
        <f t="shared" si="2211"/>
        <v>0.49999999999999989</v>
      </c>
      <c r="K1446">
        <f t="shared" si="2219"/>
        <v>0.14368025992485606</v>
      </c>
      <c r="L1446">
        <f t="shared" si="2220"/>
        <v>0.47891124742265739</v>
      </c>
      <c r="N1446">
        <v>73.3</v>
      </c>
      <c r="O1446">
        <f t="shared" si="2206"/>
        <v>19.385694146673647</v>
      </c>
      <c r="P1446">
        <f t="shared" si="2207"/>
        <v>70.614305853326357</v>
      </c>
      <c r="R1446">
        <f t="shared" si="2221"/>
        <v>11.247334750023441</v>
      </c>
      <c r="T1446">
        <f t="shared" si="2212"/>
        <v>-19.363302886646949</v>
      </c>
      <c r="V1446">
        <f t="shared" si="2222"/>
        <v>0</v>
      </c>
    </row>
    <row r="1447" spans="1:22">
      <c r="A1447">
        <f t="shared" si="2208"/>
        <v>0.5</v>
      </c>
      <c r="B1447">
        <f t="shared" si="2213"/>
        <v>0.14284418370248675</v>
      </c>
      <c r="C1447">
        <f t="shared" si="2214"/>
        <v>0.47916128723256657</v>
      </c>
      <c r="D1447">
        <f t="shared" si="2209"/>
        <v>-0.49999999999999989</v>
      </c>
      <c r="E1447">
        <f t="shared" si="2215"/>
        <v>0.14284418370248678</v>
      </c>
      <c r="F1447">
        <f t="shared" si="2216"/>
        <v>0.47916128723256662</v>
      </c>
      <c r="G1447">
        <f t="shared" si="2210"/>
        <v>0.5</v>
      </c>
      <c r="H1447">
        <f t="shared" si="2217"/>
        <v>-0.14284418370248675</v>
      </c>
      <c r="I1447">
        <f t="shared" si="2218"/>
        <v>-0.47916128723256657</v>
      </c>
      <c r="J1447">
        <f t="shared" si="2211"/>
        <v>0.49999999999999989</v>
      </c>
      <c r="K1447">
        <f t="shared" si="2219"/>
        <v>0.14284418370248678</v>
      </c>
      <c r="L1447">
        <f t="shared" si="2220"/>
        <v>0.47916128723256662</v>
      </c>
      <c r="N1447">
        <v>73.400000000000006</v>
      </c>
      <c r="O1447">
        <f t="shared" si="2206"/>
        <v>19.463333312200991</v>
      </c>
      <c r="P1447">
        <f t="shared" si="2207"/>
        <v>70.536666687799013</v>
      </c>
      <c r="R1447">
        <f t="shared" si="2221"/>
        <v>11.214373805461975</v>
      </c>
      <c r="T1447">
        <f t="shared" si="2212"/>
        <v>-19.440942052174293</v>
      </c>
      <c r="V1447">
        <f t="shared" si="2222"/>
        <v>0</v>
      </c>
    </row>
    <row r="1448" spans="1:22">
      <c r="A1448">
        <f t="shared" si="2208"/>
        <v>0.5</v>
      </c>
      <c r="B1448">
        <f t="shared" si="2213"/>
        <v>0.14200767235196135</v>
      </c>
      <c r="C1448">
        <f t="shared" si="2214"/>
        <v>0.47940986743409642</v>
      </c>
      <c r="D1448">
        <f t="shared" si="2209"/>
        <v>-0.49999999999999989</v>
      </c>
      <c r="E1448">
        <f t="shared" si="2215"/>
        <v>0.14200767235196138</v>
      </c>
      <c r="F1448">
        <f t="shared" si="2216"/>
        <v>0.47940986743409653</v>
      </c>
      <c r="G1448">
        <f t="shared" si="2210"/>
        <v>0.5</v>
      </c>
      <c r="H1448">
        <f t="shared" si="2217"/>
        <v>-0.14200767235196135</v>
      </c>
      <c r="I1448">
        <f t="shared" si="2218"/>
        <v>-0.47940986743409642</v>
      </c>
      <c r="J1448">
        <f t="shared" si="2211"/>
        <v>0.49999999999999989</v>
      </c>
      <c r="K1448">
        <f t="shared" si="2219"/>
        <v>0.14200767235196138</v>
      </c>
      <c r="L1448">
        <f t="shared" si="2220"/>
        <v>0.47940986743409653</v>
      </c>
      <c r="N1448">
        <v>73.5</v>
      </c>
      <c r="O1448">
        <f t="shared" si="2206"/>
        <v>19.540855441762403</v>
      </c>
      <c r="P1448">
        <f t="shared" si="2207"/>
        <v>70.459144558237597</v>
      </c>
      <c r="R1448">
        <f t="shared" si="2221"/>
        <v>11.181327924749368</v>
      </c>
      <c r="T1448">
        <f t="shared" si="2212"/>
        <v>-19.518464181735709</v>
      </c>
      <c r="V1448">
        <f t="shared" si="2222"/>
        <v>0</v>
      </c>
    </row>
    <row r="1449" spans="1:22">
      <c r="A1449">
        <f t="shared" si="2208"/>
        <v>0.5</v>
      </c>
      <c r="B1449">
        <f t="shared" si="2213"/>
        <v>0.14117072842143821</v>
      </c>
      <c r="C1449">
        <f t="shared" si="2214"/>
        <v>0.47965698727002865</v>
      </c>
      <c r="D1449">
        <f t="shared" si="2209"/>
        <v>-0.49999999999999989</v>
      </c>
      <c r="E1449">
        <f t="shared" si="2215"/>
        <v>0.14117072842143824</v>
      </c>
      <c r="F1449">
        <f t="shared" si="2216"/>
        <v>0.47965698727002876</v>
      </c>
      <c r="G1449">
        <f t="shared" si="2210"/>
        <v>0.5</v>
      </c>
      <c r="H1449">
        <f t="shared" si="2217"/>
        <v>-0.14117072842143821</v>
      </c>
      <c r="I1449">
        <f t="shared" si="2218"/>
        <v>-0.47965698727002865</v>
      </c>
      <c r="J1449">
        <f t="shared" si="2211"/>
        <v>0.49999999999999989</v>
      </c>
      <c r="K1449">
        <f t="shared" si="2219"/>
        <v>0.14117072842143824</v>
      </c>
      <c r="L1449">
        <f t="shared" si="2220"/>
        <v>0.47965698727002876</v>
      </c>
      <c r="N1449">
        <v>73.599999999999994</v>
      </c>
      <c r="O1449">
        <f t="shared" si="2206"/>
        <v>19.618259235472355</v>
      </c>
      <c r="P1449">
        <f t="shared" si="2207"/>
        <v>70.381740764527649</v>
      </c>
      <c r="R1449">
        <f t="shared" si="2221"/>
        <v>11.148198604664316</v>
      </c>
      <c r="T1449">
        <f t="shared" si="2212"/>
        <v>-19.595867975445657</v>
      </c>
      <c r="V1449">
        <f t="shared" si="2222"/>
        <v>0</v>
      </c>
    </row>
    <row r="1450" spans="1:22">
      <c r="A1450">
        <f t="shared" si="2208"/>
        <v>0.5</v>
      </c>
      <c r="B1450">
        <f t="shared" si="2213"/>
        <v>0.14033335446039383</v>
      </c>
      <c r="C1450">
        <f t="shared" si="2214"/>
        <v>0.47990264598759336</v>
      </c>
      <c r="D1450">
        <f t="shared" si="2209"/>
        <v>-0.49999999999999989</v>
      </c>
      <c r="E1450">
        <f t="shared" si="2215"/>
        <v>0.14033335446039386</v>
      </c>
      <c r="F1450">
        <f t="shared" si="2216"/>
        <v>0.47990264598759341</v>
      </c>
      <c r="G1450">
        <f t="shared" si="2210"/>
        <v>0.5</v>
      </c>
      <c r="H1450">
        <f t="shared" si="2217"/>
        <v>-0.14033335446039383</v>
      </c>
      <c r="I1450">
        <f t="shared" si="2218"/>
        <v>-0.47990264598759336</v>
      </c>
      <c r="J1450">
        <f t="shared" si="2211"/>
        <v>0.49999999999999989</v>
      </c>
      <c r="K1450">
        <f t="shared" si="2219"/>
        <v>0.14033335446039386</v>
      </c>
      <c r="L1450">
        <f t="shared" si="2220"/>
        <v>0.47990264598759341</v>
      </c>
      <c r="N1450">
        <v>73.7</v>
      </c>
      <c r="O1450">
        <f t="shared" si="2206"/>
        <v>19.695543401229862</v>
      </c>
      <c r="P1450">
        <f t="shared" si="2207"/>
        <v>70.304456598770145</v>
      </c>
      <c r="R1450">
        <f t="shared" si="2221"/>
        <v>11.114987338071522</v>
      </c>
      <c r="T1450">
        <f t="shared" si="2212"/>
        <v>-19.673152141203161</v>
      </c>
      <c r="V1450">
        <f t="shared" si="2222"/>
        <v>0</v>
      </c>
    </row>
    <row r="1451" spans="1:22">
      <c r="A1451">
        <f t="shared" si="2208"/>
        <v>0.5</v>
      </c>
      <c r="B1451">
        <f t="shared" si="2213"/>
        <v>0.13949555301961461</v>
      </c>
      <c r="C1451">
        <f t="shared" si="2214"/>
        <v>0.48014684283847142</v>
      </c>
      <c r="D1451">
        <f t="shared" si="2209"/>
        <v>-0.49999999999999989</v>
      </c>
      <c r="E1451">
        <f t="shared" si="2215"/>
        <v>0.13949555301961464</v>
      </c>
      <c r="F1451">
        <f t="shared" si="2216"/>
        <v>0.48014684283847153</v>
      </c>
      <c r="G1451">
        <f t="shared" si="2210"/>
        <v>0.5</v>
      </c>
      <c r="H1451">
        <f t="shared" si="2217"/>
        <v>-0.13949555301961461</v>
      </c>
      <c r="I1451">
        <f t="shared" si="2218"/>
        <v>-0.48014684283847142</v>
      </c>
      <c r="J1451">
        <f t="shared" si="2211"/>
        <v>0.49999999999999989</v>
      </c>
      <c r="K1451">
        <f t="shared" si="2219"/>
        <v>0.13949555301961464</v>
      </c>
      <c r="L1451">
        <f t="shared" si="2220"/>
        <v>0.48014684283847153</v>
      </c>
      <c r="N1451">
        <v>73.8</v>
      </c>
      <c r="O1451">
        <f t="shared" si="2206"/>
        <v>19.772706654820848</v>
      </c>
      <c r="P1451">
        <f t="shared" si="2207"/>
        <v>70.227293345179149</v>
      </c>
      <c r="R1451">
        <f t="shared" si="2221"/>
        <v>11.081695613760687</v>
      </c>
      <c r="T1451">
        <f t="shared" si="2212"/>
        <v>-19.750315394794157</v>
      </c>
      <c r="V1451">
        <f t="shared" si="2222"/>
        <v>0</v>
      </c>
    </row>
    <row r="1452" spans="1:22">
      <c r="A1452">
        <f t="shared" si="2208"/>
        <v>0.5</v>
      </c>
      <c r="B1452">
        <f t="shared" si="2213"/>
        <v>0.13865732665118882</v>
      </c>
      <c r="C1452">
        <f t="shared" si="2214"/>
        <v>0.48038957707879704</v>
      </c>
      <c r="D1452">
        <f t="shared" si="2209"/>
        <v>-0.49999999999999989</v>
      </c>
      <c r="E1452">
        <f t="shared" si="2215"/>
        <v>0.13865732665118885</v>
      </c>
      <c r="F1452">
        <f t="shared" si="2216"/>
        <v>0.48038957707879709</v>
      </c>
      <c r="G1452">
        <f t="shared" si="2210"/>
        <v>0.5</v>
      </c>
      <c r="H1452">
        <f t="shared" si="2217"/>
        <v>-0.13865732665118882</v>
      </c>
      <c r="I1452">
        <f t="shared" si="2218"/>
        <v>-0.48038957707879704</v>
      </c>
      <c r="J1452">
        <f t="shared" si="2211"/>
        <v>0.49999999999999989</v>
      </c>
      <c r="K1452">
        <f t="shared" si="2219"/>
        <v>0.13865732665118885</v>
      </c>
      <c r="L1452">
        <f t="shared" si="2220"/>
        <v>0.48038957707879709</v>
      </c>
      <c r="N1452">
        <v>73.900000000000006</v>
      </c>
      <c r="O1452">
        <f t="shared" si="2206"/>
        <v>19.849747720018694</v>
      </c>
      <c r="P1452">
        <f t="shared" si="2207"/>
        <v>70.150252279981302</v>
      </c>
      <c r="R1452">
        <f t="shared" si="2221"/>
        <v>11.048324916287868</v>
      </c>
      <c r="T1452">
        <f t="shared" si="2212"/>
        <v>-19.827356459992004</v>
      </c>
      <c r="V1452">
        <f t="shared" si="2222"/>
        <v>0</v>
      </c>
    </row>
    <row r="1453" spans="1:22">
      <c r="A1453">
        <f t="shared" si="2208"/>
        <v>0.5</v>
      </c>
      <c r="B1453">
        <f t="shared" si="2213"/>
        <v>0.13781867790849955</v>
      </c>
      <c r="C1453">
        <f t="shared" si="2214"/>
        <v>0.48063084796915934</v>
      </c>
      <c r="D1453">
        <f t="shared" si="2209"/>
        <v>-0.49999999999999989</v>
      </c>
      <c r="E1453">
        <f t="shared" si="2215"/>
        <v>0.13781867790849958</v>
      </c>
      <c r="F1453">
        <f t="shared" si="2216"/>
        <v>0.48063084796915945</v>
      </c>
      <c r="G1453">
        <f t="shared" si="2210"/>
        <v>0.5</v>
      </c>
      <c r="H1453">
        <f t="shared" si="2217"/>
        <v>-0.13781867790849955</v>
      </c>
      <c r="I1453">
        <f t="shared" si="2218"/>
        <v>-0.48063084796915934</v>
      </c>
      <c r="J1453">
        <f t="shared" si="2211"/>
        <v>0.49999999999999989</v>
      </c>
      <c r="K1453">
        <f t="shared" si="2219"/>
        <v>0.13781867790849958</v>
      </c>
      <c r="L1453">
        <f t="shared" si="2220"/>
        <v>0.48063084796915945</v>
      </c>
      <c r="N1453">
        <v>74</v>
      </c>
      <c r="O1453">
        <f t="shared" si="2206"/>
        <v>19.926665328682798</v>
      </c>
      <c r="P1453">
        <f t="shared" si="2207"/>
        <v>70.073334671317198</v>
      </c>
      <c r="R1453">
        <f t="shared" si="2221"/>
        <v>11.01487672581888</v>
      </c>
      <c r="T1453">
        <f t="shared" si="2212"/>
        <v>-19.904274068656107</v>
      </c>
      <c r="V1453">
        <f t="shared" si="2222"/>
        <v>0</v>
      </c>
    </row>
    <row r="1454" spans="1:22">
      <c r="A1454">
        <f t="shared" si="2208"/>
        <v>0.5</v>
      </c>
      <c r="B1454">
        <f t="shared" si="2213"/>
        <v>0.13697960934621625</v>
      </c>
      <c r="C1454">
        <f t="shared" si="2214"/>
        <v>0.48087065477460561</v>
      </c>
      <c r="D1454">
        <f t="shared" si="2209"/>
        <v>-0.49999999999999989</v>
      </c>
      <c r="E1454">
        <f t="shared" si="2215"/>
        <v>0.13697960934621628</v>
      </c>
      <c r="F1454">
        <f t="shared" si="2216"/>
        <v>0.48087065477460567</v>
      </c>
      <c r="G1454">
        <f t="shared" si="2210"/>
        <v>0.5</v>
      </c>
      <c r="H1454">
        <f t="shared" si="2217"/>
        <v>-0.13697960934621625</v>
      </c>
      <c r="I1454">
        <f t="shared" si="2218"/>
        <v>-0.48087065477460561</v>
      </c>
      <c r="J1454">
        <f t="shared" si="2211"/>
        <v>0.49999999999999989</v>
      </c>
      <c r="K1454">
        <f t="shared" si="2219"/>
        <v>0.13697960934621628</v>
      </c>
      <c r="L1454">
        <f t="shared" si="2220"/>
        <v>0.48087065477460567</v>
      </c>
      <c r="N1454">
        <v>74.099999999999994</v>
      </c>
      <c r="O1454">
        <f t="shared" si="2206"/>
        <v>20.003458220855318</v>
      </c>
      <c r="P1454">
        <f t="shared" si="2207"/>
        <v>69.996541779144692</v>
      </c>
      <c r="R1454">
        <f t="shared" si="2221"/>
        <v>10.981352517975211</v>
      </c>
      <c r="T1454">
        <f t="shared" si="2212"/>
        <v>-19.981066960828613</v>
      </c>
      <c r="V1454">
        <f t="shared" si="2222"/>
        <v>0</v>
      </c>
    </row>
    <row r="1455" spans="1:22">
      <c r="A1455">
        <f t="shared" si="2208"/>
        <v>0.5</v>
      </c>
      <c r="B1455">
        <f t="shared" si="2213"/>
        <v>0.13614012352028715</v>
      </c>
      <c r="C1455">
        <f t="shared" si="2214"/>
        <v>0.48110899676464264</v>
      </c>
      <c r="D1455">
        <f t="shared" si="2209"/>
        <v>-0.49999999999999989</v>
      </c>
      <c r="E1455">
        <f t="shared" si="2215"/>
        <v>0.13614012352028718</v>
      </c>
      <c r="F1455">
        <f t="shared" si="2216"/>
        <v>0.48110899676464269</v>
      </c>
      <c r="G1455">
        <f t="shared" si="2210"/>
        <v>0.5</v>
      </c>
      <c r="H1455">
        <f t="shared" si="2217"/>
        <v>-0.13614012352028715</v>
      </c>
      <c r="I1455">
        <f t="shared" si="2218"/>
        <v>-0.48110899676464264</v>
      </c>
      <c r="J1455">
        <f t="shared" si="2211"/>
        <v>0.49999999999999989</v>
      </c>
      <c r="K1455">
        <f t="shared" si="2219"/>
        <v>0.13614012352028718</v>
      </c>
      <c r="L1455">
        <f t="shared" si="2220"/>
        <v>0.48110899676464269</v>
      </c>
      <c r="N1455">
        <v>74.2</v>
      </c>
      <c r="O1455">
        <f t="shared" si="2206"/>
        <v>20.080125144855916</v>
      </c>
      <c r="P1455">
        <f t="shared" si="2207"/>
        <v>69.919874855144087</v>
      </c>
      <c r="R1455">
        <f t="shared" si="2221"/>
        <v>10.947753763682073</v>
      </c>
      <c r="T1455">
        <f t="shared" si="2212"/>
        <v>-20.057733884829219</v>
      </c>
      <c r="V1455">
        <f t="shared" si="2222"/>
        <v>0</v>
      </c>
    </row>
    <row r="1456" spans="1:22">
      <c r="A1456">
        <f t="shared" si="2208"/>
        <v>0.5</v>
      </c>
      <c r="B1456">
        <f t="shared" si="2213"/>
        <v>0.13530022298793185</v>
      </c>
      <c r="C1456">
        <f t="shared" si="2214"/>
        <v>0.48134587321323929</v>
      </c>
      <c r="D1456">
        <f t="shared" si="2209"/>
        <v>-0.49999999999999989</v>
      </c>
      <c r="E1456">
        <f t="shared" si="2215"/>
        <v>0.13530022298793187</v>
      </c>
      <c r="F1456">
        <f t="shared" si="2216"/>
        <v>0.48134587321323935</v>
      </c>
      <c r="G1456">
        <f t="shared" si="2210"/>
        <v>0.5</v>
      </c>
      <c r="H1456">
        <f t="shared" si="2217"/>
        <v>-0.13530022298793185</v>
      </c>
      <c r="I1456">
        <f t="shared" si="2218"/>
        <v>-0.48134587321323929</v>
      </c>
      <c r="J1456">
        <f t="shared" si="2211"/>
        <v>0.49999999999999989</v>
      </c>
      <c r="K1456">
        <f t="shared" si="2219"/>
        <v>0.13530022298793187</v>
      </c>
      <c r="L1456">
        <f t="shared" si="2220"/>
        <v>0.48134587321323935</v>
      </c>
      <c r="N1456">
        <v>74.3</v>
      </c>
      <c r="O1456">
        <f t="shared" si="2206"/>
        <v>20.156664857374722</v>
      </c>
      <c r="P1456">
        <f t="shared" si="2207"/>
        <v>69.843335142625264</v>
      </c>
      <c r="R1456">
        <f t="shared" si="2221"/>
        <v>10.91408192901887</v>
      </c>
      <c r="T1456">
        <f t="shared" si="2212"/>
        <v>-20.134273597348042</v>
      </c>
      <c r="V1456">
        <f t="shared" si="2222"/>
        <v>0</v>
      </c>
    </row>
    <row r="1457" spans="1:22">
      <c r="A1457">
        <f t="shared" si="2208"/>
        <v>0.5</v>
      </c>
      <c r="B1457">
        <f t="shared" si="2213"/>
        <v>0.13445991030763282</v>
      </c>
      <c r="C1457">
        <f t="shared" si="2214"/>
        <v>0.48158128339882905</v>
      </c>
      <c r="D1457">
        <f t="shared" si="2209"/>
        <v>-0.49999999999999989</v>
      </c>
      <c r="E1457">
        <f t="shared" si="2215"/>
        <v>0.13445991030763285</v>
      </c>
      <c r="F1457">
        <f t="shared" si="2216"/>
        <v>0.48158128339882911</v>
      </c>
      <c r="G1457">
        <f t="shared" si="2210"/>
        <v>0.5</v>
      </c>
      <c r="H1457">
        <f t="shared" si="2217"/>
        <v>-0.13445991030763282</v>
      </c>
      <c r="I1457">
        <f t="shared" si="2218"/>
        <v>-0.48158128339882905</v>
      </c>
      <c r="J1457">
        <f t="shared" si="2211"/>
        <v>0.49999999999999989</v>
      </c>
      <c r="K1457">
        <f t="shared" si="2219"/>
        <v>0.13445991030763285</v>
      </c>
      <c r="L1457">
        <f t="shared" si="2220"/>
        <v>0.48158128339882911</v>
      </c>
      <c r="N1457">
        <v>74.400000000000006</v>
      </c>
      <c r="O1457">
        <f t="shared" si="2206"/>
        <v>20.233076123563251</v>
      </c>
      <c r="P1457">
        <f t="shared" si="2207"/>
        <v>69.766923876436763</v>
      </c>
      <c r="R1457">
        <f t="shared" si="2221"/>
        <v>10.880338475071895</v>
      </c>
      <c r="T1457">
        <f t="shared" si="2212"/>
        <v>-20.210684863536542</v>
      </c>
      <c r="V1457">
        <f t="shared" si="2222"/>
        <v>0</v>
      </c>
    </row>
    <row r="1458" spans="1:22">
      <c r="A1458">
        <f t="shared" si="2208"/>
        <v>0.5</v>
      </c>
      <c r="B1458">
        <f t="shared" si="2213"/>
        <v>0.13361918803912845</v>
      </c>
      <c r="C1458">
        <f t="shared" si="2214"/>
        <v>0.48181522660431142</v>
      </c>
      <c r="D1458">
        <f t="shared" si="2209"/>
        <v>-0.49999999999999989</v>
      </c>
      <c r="E1458">
        <f t="shared" si="2215"/>
        <v>0.13361918803912848</v>
      </c>
      <c r="F1458">
        <f t="shared" si="2216"/>
        <v>0.48181522660431148</v>
      </c>
      <c r="G1458">
        <f t="shared" si="2210"/>
        <v>0.5</v>
      </c>
      <c r="H1458">
        <f t="shared" si="2217"/>
        <v>-0.13361918803912845</v>
      </c>
      <c r="I1458">
        <f t="shared" si="2218"/>
        <v>-0.48181522660431142</v>
      </c>
      <c r="J1458">
        <f t="shared" si="2211"/>
        <v>0.49999999999999989</v>
      </c>
      <c r="K1458">
        <f t="shared" si="2219"/>
        <v>0.13361918803912848</v>
      </c>
      <c r="L1458">
        <f t="shared" si="2220"/>
        <v>0.48181522660431148</v>
      </c>
      <c r="N1458">
        <v>74.5</v>
      </c>
      <c r="O1458">
        <f t="shared" si="2206"/>
        <v>20.309357717123341</v>
      </c>
      <c r="P1458">
        <f t="shared" si="2207"/>
        <v>69.690642282876667</v>
      </c>
      <c r="R1458">
        <f t="shared" si="2221"/>
        <v>10.846524857789376</v>
      </c>
      <c r="T1458">
        <f t="shared" si="2212"/>
        <v>-20.286966457096639</v>
      </c>
      <c r="V1458">
        <f t="shared" si="2222"/>
        <v>0</v>
      </c>
    </row>
    <row r="1459" spans="1:22">
      <c r="A1459">
        <f t="shared" si="2208"/>
        <v>0.5</v>
      </c>
      <c r="B1459">
        <f t="shared" si="2213"/>
        <v>0.13277805874340448</v>
      </c>
      <c r="C1459">
        <f t="shared" si="2214"/>
        <v>0.48204770211705494</v>
      </c>
      <c r="D1459">
        <f t="shared" si="2209"/>
        <v>-0.49999999999999989</v>
      </c>
      <c r="E1459">
        <f t="shared" si="2215"/>
        <v>0.13277805874340451</v>
      </c>
      <c r="F1459">
        <f t="shared" si="2216"/>
        <v>0.482047702117055</v>
      </c>
      <c r="G1459">
        <f t="shared" si="2210"/>
        <v>0.5</v>
      </c>
      <c r="H1459">
        <f t="shared" si="2217"/>
        <v>-0.13277805874340448</v>
      </c>
      <c r="I1459">
        <f t="shared" si="2218"/>
        <v>-0.48204770211705494</v>
      </c>
      <c r="J1459">
        <f t="shared" si="2211"/>
        <v>0.49999999999999989</v>
      </c>
      <c r="K1459">
        <f t="shared" si="2219"/>
        <v>0.13277805874340451</v>
      </c>
      <c r="L1459">
        <f t="shared" si="2220"/>
        <v>0.482047702117055</v>
      </c>
      <c r="N1459">
        <v>74.599999999999994</v>
      </c>
      <c r="O1459">
        <f t="shared" si="2206"/>
        <v>20.385508420394295</v>
      </c>
      <c r="P1459">
        <f t="shared" si="2207"/>
        <v>69.614491579605712</v>
      </c>
      <c r="R1459">
        <f t="shared" si="2221"/>
        <v>10.812642527839081</v>
      </c>
      <c r="T1459">
        <f t="shared" si="2212"/>
        <v>-20.363117160367594</v>
      </c>
      <c r="V1459">
        <f t="shared" si="2222"/>
        <v>0</v>
      </c>
    </row>
    <row r="1460" spans="1:22">
      <c r="A1460">
        <f t="shared" si="2208"/>
        <v>0.5</v>
      </c>
      <c r="B1460">
        <f t="shared" si="2213"/>
        <v>0.13193652498268635</v>
      </c>
      <c r="C1460">
        <f t="shared" si="2214"/>
        <v>0.48227870922889898</v>
      </c>
      <c r="D1460">
        <f t="shared" si="2209"/>
        <v>-0.49999999999999989</v>
      </c>
      <c r="E1460">
        <f t="shared" si="2215"/>
        <v>0.13193652498268638</v>
      </c>
      <c r="F1460">
        <f t="shared" si="2216"/>
        <v>0.48227870922889904</v>
      </c>
      <c r="G1460">
        <f t="shared" si="2210"/>
        <v>0.5</v>
      </c>
      <c r="H1460">
        <f t="shared" si="2217"/>
        <v>-0.13193652498268635</v>
      </c>
      <c r="I1460">
        <f t="shared" si="2218"/>
        <v>-0.48227870922889898</v>
      </c>
      <c r="J1460">
        <f t="shared" si="2211"/>
        <v>0.49999999999999989</v>
      </c>
      <c r="K1460">
        <f t="shared" si="2219"/>
        <v>0.13193652498268638</v>
      </c>
      <c r="L1460">
        <f t="shared" si="2220"/>
        <v>0.48227870922889904</v>
      </c>
      <c r="N1460">
        <v>74.7</v>
      </c>
      <c r="O1460">
        <f t="shared" si="2206"/>
        <v>20.46152702443791</v>
      </c>
      <c r="P1460">
        <f t="shared" si="2207"/>
        <v>69.538472975562073</v>
      </c>
      <c r="R1460">
        <f t="shared" si="2221"/>
        <v>10.778692930467962</v>
      </c>
      <c r="T1460">
        <f t="shared" si="2212"/>
        <v>-20.439135764411233</v>
      </c>
      <c r="V1460">
        <f t="shared" si="2222"/>
        <v>0</v>
      </c>
    </row>
    <row r="1461" spans="1:22">
      <c r="A1461">
        <f t="shared" si="2208"/>
        <v>0.5</v>
      </c>
      <c r="B1461">
        <f t="shared" si="2213"/>
        <v>0.13109458932043233</v>
      </c>
      <c r="C1461">
        <f t="shared" si="2214"/>
        <v>0.4825082472361556</v>
      </c>
      <c r="D1461">
        <f t="shared" si="2209"/>
        <v>-0.49999999999999989</v>
      </c>
      <c r="E1461">
        <f t="shared" si="2215"/>
        <v>0.13109458932043236</v>
      </c>
      <c r="F1461">
        <f t="shared" si="2216"/>
        <v>0.48250824723615565</v>
      </c>
      <c r="G1461">
        <f t="shared" si="2210"/>
        <v>0.5</v>
      </c>
      <c r="H1461">
        <f t="shared" si="2217"/>
        <v>-0.13109458932043233</v>
      </c>
      <c r="I1461">
        <f t="shared" si="2218"/>
        <v>-0.4825082472361556</v>
      </c>
      <c r="J1461">
        <f t="shared" si="2211"/>
        <v>0.49999999999999989</v>
      </c>
      <c r="K1461">
        <f t="shared" si="2219"/>
        <v>0.13109458932043236</v>
      </c>
      <c r="L1461">
        <f t="shared" si="2220"/>
        <v>0.48250824723615565</v>
      </c>
      <c r="N1461">
        <v>74.8</v>
      </c>
      <c r="O1461">
        <f t="shared" si="2206"/>
        <v>20.537412329121594</v>
      </c>
      <c r="P1461">
        <f t="shared" si="2207"/>
        <v>69.462587670878406</v>
      </c>
      <c r="R1461">
        <f t="shared" si="2221"/>
        <v>10.744677505364464</v>
      </c>
      <c r="T1461">
        <f t="shared" si="2212"/>
        <v>-20.5150210690949</v>
      </c>
      <c r="V1461">
        <f t="shared" si="2222"/>
        <v>0</v>
      </c>
    </row>
    <row r="1462" spans="1:22">
      <c r="A1462">
        <f t="shared" si="2208"/>
        <v>0.5</v>
      </c>
      <c r="B1462">
        <f t="shared" si="2213"/>
        <v>0.13025225432132409</v>
      </c>
      <c r="C1462">
        <f t="shared" si="2214"/>
        <v>0.48273631543961248</v>
      </c>
      <c r="D1462">
        <f t="shared" si="2209"/>
        <v>-0.49999999999999989</v>
      </c>
      <c r="E1462">
        <f t="shared" si="2215"/>
        <v>0.13025225432132412</v>
      </c>
      <c r="F1462">
        <f t="shared" si="2216"/>
        <v>0.48273631543961254</v>
      </c>
      <c r="G1462">
        <f t="shared" si="2210"/>
        <v>0.5</v>
      </c>
      <c r="H1462">
        <f t="shared" si="2217"/>
        <v>-0.13025225432132409</v>
      </c>
      <c r="I1462">
        <f t="shared" si="2218"/>
        <v>-0.48273631543961248</v>
      </c>
      <c r="J1462">
        <f t="shared" si="2211"/>
        <v>0.49999999999999989</v>
      </c>
      <c r="K1462">
        <f t="shared" si="2219"/>
        <v>0.13025225432132412</v>
      </c>
      <c r="L1462">
        <f t="shared" si="2220"/>
        <v>0.48273631543961254</v>
      </c>
      <c r="N1462">
        <v>74.900000000000006</v>
      </c>
      <c r="O1462">
        <f t="shared" si="2206"/>
        <v>20.613163143199486</v>
      </c>
      <c r="P1462">
        <f t="shared" si="2207"/>
        <v>69.386836856800514</v>
      </c>
      <c r="R1462">
        <f t="shared" si="2221"/>
        <v>10.710597686522988</v>
      </c>
      <c r="T1462">
        <f t="shared" si="2212"/>
        <v>-20.590771883172792</v>
      </c>
      <c r="V1462">
        <f t="shared" si="2222"/>
        <v>0</v>
      </c>
    </row>
    <row r="1463" spans="1:22">
      <c r="A1463">
        <f t="shared" si="2208"/>
        <v>0.5</v>
      </c>
      <c r="B1463">
        <f t="shared" si="2213"/>
        <v>0.12940952255126034</v>
      </c>
      <c r="C1463">
        <f t="shared" si="2214"/>
        <v>0.4829629131445341</v>
      </c>
      <c r="D1463">
        <f t="shared" si="2209"/>
        <v>-0.49999999999999989</v>
      </c>
      <c r="E1463">
        <f t="shared" si="2215"/>
        <v>0.12940952255126037</v>
      </c>
      <c r="F1463">
        <f t="shared" si="2216"/>
        <v>0.48296291314453416</v>
      </c>
      <c r="G1463">
        <f t="shared" si="2210"/>
        <v>0.5</v>
      </c>
      <c r="H1463">
        <f t="shared" si="2217"/>
        <v>-0.12940952255126034</v>
      </c>
      <c r="I1463">
        <f t="shared" si="2218"/>
        <v>-0.4829629131445341</v>
      </c>
      <c r="J1463">
        <f t="shared" si="2211"/>
        <v>0.49999999999999989</v>
      </c>
      <c r="K1463">
        <f t="shared" si="2219"/>
        <v>0.12940952255126037</v>
      </c>
      <c r="L1463">
        <f t="shared" si="2220"/>
        <v>0.48296291314453416</v>
      </c>
      <c r="N1463">
        <v>75</v>
      </c>
      <c r="O1463">
        <f t="shared" si="2206"/>
        <v>20.688778284391624</v>
      </c>
      <c r="P1463">
        <f t="shared" si="2207"/>
        <v>69.311221715608383</v>
      </c>
      <c r="R1463">
        <f t="shared" si="2221"/>
        <v>10.676454902110983</v>
      </c>
      <c r="T1463">
        <f t="shared" si="2212"/>
        <v>-20.666387024364923</v>
      </c>
      <c r="V1463">
        <f t="shared" si="2222"/>
        <v>0</v>
      </c>
    </row>
    <row r="1464" spans="1:22">
      <c r="A1464">
        <f t="shared" si="2208"/>
        <v>0.5</v>
      </c>
      <c r="B1464">
        <f t="shared" si="2213"/>
        <v>0.12856639657734811</v>
      </c>
      <c r="C1464">
        <f t="shared" si="2214"/>
        <v>0.48318803966066454</v>
      </c>
      <c r="D1464">
        <f t="shared" si="2209"/>
        <v>-0.49999999999999989</v>
      </c>
      <c r="E1464">
        <f t="shared" si="2215"/>
        <v>0.12856639657734814</v>
      </c>
      <c r="F1464">
        <f t="shared" si="2216"/>
        <v>0.48318803966066459</v>
      </c>
      <c r="G1464">
        <f t="shared" si="2210"/>
        <v>0.5</v>
      </c>
      <c r="H1464">
        <f t="shared" si="2217"/>
        <v>-0.12856639657734811</v>
      </c>
      <c r="I1464">
        <f t="shared" si="2218"/>
        <v>-0.48318803966066454</v>
      </c>
      <c r="J1464">
        <f t="shared" si="2211"/>
        <v>0.49999999999999989</v>
      </c>
      <c r="K1464">
        <f t="shared" si="2219"/>
        <v>0.12856639657734814</v>
      </c>
      <c r="L1464">
        <f t="shared" si="2220"/>
        <v>0.48318803966066459</v>
      </c>
      <c r="N1464">
        <v>75.099999999999994</v>
      </c>
      <c r="O1464">
        <f t="shared" si="2206"/>
        <v>20.764256579461041</v>
      </c>
      <c r="P1464">
        <f t="shared" si="2207"/>
        <v>69.235743420538967</v>
      </c>
      <c r="R1464">
        <f t="shared" si="2221"/>
        <v>10.642250574338313</v>
      </c>
      <c r="T1464">
        <f t="shared" si="2212"/>
        <v>-20.741865319434339</v>
      </c>
      <c r="V1464">
        <f t="shared" si="2222"/>
        <v>0</v>
      </c>
    </row>
    <row r="1465" spans="1:22">
      <c r="A1465">
        <f t="shared" si="2208"/>
        <v>0.5</v>
      </c>
      <c r="B1465">
        <f t="shared" si="2213"/>
        <v>0.12772287896789522</v>
      </c>
      <c r="C1465">
        <f t="shared" si="2214"/>
        <v>0.48341169430222958</v>
      </c>
      <c r="D1465">
        <f t="shared" si="2209"/>
        <v>-0.49999999999999989</v>
      </c>
      <c r="E1465">
        <f t="shared" si="2215"/>
        <v>0.12772287896789525</v>
      </c>
      <c r="F1465">
        <f t="shared" si="2216"/>
        <v>0.48341169430222963</v>
      </c>
      <c r="G1465">
        <f t="shared" si="2210"/>
        <v>0.5</v>
      </c>
      <c r="H1465">
        <f t="shared" si="2217"/>
        <v>-0.12772287896789522</v>
      </c>
      <c r="I1465">
        <f t="shared" si="2218"/>
        <v>-0.48341169430222958</v>
      </c>
      <c r="J1465">
        <f t="shared" si="2211"/>
        <v>0.49999999999999989</v>
      </c>
      <c r="K1465">
        <f t="shared" si="2219"/>
        <v>0.12772287896789525</v>
      </c>
      <c r="L1465">
        <f t="shared" si="2220"/>
        <v>0.48341169430222963</v>
      </c>
      <c r="N1465">
        <v>75.2</v>
      </c>
      <c r="O1465">
        <f t="shared" si="2206"/>
        <v>20.839596864288971</v>
      </c>
      <c r="P1465">
        <f t="shared" si="2207"/>
        <v>69.160403135711022</v>
      </c>
      <c r="R1465">
        <f t="shared" si="2221"/>
        <v>10.607986119329006</v>
      </c>
      <c r="T1465">
        <f t="shared" si="2212"/>
        <v>-20.817205604262284</v>
      </c>
      <c r="V1465">
        <f t="shared" si="2222"/>
        <v>0</v>
      </c>
    </row>
    <row r="1466" spans="1:22">
      <c r="A1466">
        <f t="shared" si="2208"/>
        <v>0.5</v>
      </c>
      <c r="B1466">
        <f t="shared" si="2213"/>
        <v>0.12687897229240283</v>
      </c>
      <c r="C1466">
        <f t="shared" si="2214"/>
        <v>0.48363387638793831</v>
      </c>
      <c r="D1466">
        <f t="shared" si="2209"/>
        <v>-0.49999999999999989</v>
      </c>
      <c r="E1466">
        <f t="shared" si="2215"/>
        <v>0.12687897229240286</v>
      </c>
      <c r="F1466">
        <f t="shared" si="2216"/>
        <v>0.48363387638793837</v>
      </c>
      <c r="G1466">
        <f t="shared" si="2210"/>
        <v>0.5</v>
      </c>
      <c r="H1466">
        <f t="shared" si="2217"/>
        <v>-0.12687897229240283</v>
      </c>
      <c r="I1466">
        <f t="shared" si="2218"/>
        <v>-0.48363387638793831</v>
      </c>
      <c r="J1466">
        <f t="shared" si="2211"/>
        <v>0.49999999999999989</v>
      </c>
      <c r="K1466">
        <f t="shared" si="2219"/>
        <v>0.12687897229240286</v>
      </c>
      <c r="L1466">
        <f t="shared" si="2220"/>
        <v>0.48363387638793837</v>
      </c>
      <c r="N1466">
        <v>75.3</v>
      </c>
      <c r="O1466">
        <f t="shared" si="2206"/>
        <v>20.914797983947913</v>
      </c>
      <c r="P1466">
        <f t="shared" si="2207"/>
        <v>69.085202016052094</v>
      </c>
      <c r="R1466">
        <f t="shared" si="2221"/>
        <v>10.573662946995583</v>
      </c>
      <c r="T1466">
        <f t="shared" si="2212"/>
        <v>-20.892406723921212</v>
      </c>
      <c r="V1466">
        <f t="shared" si="2222"/>
        <v>0</v>
      </c>
    </row>
    <row r="1467" spans="1:22">
      <c r="A1467">
        <f t="shared" si="2208"/>
        <v>0.5</v>
      </c>
      <c r="B1467">
        <f t="shared" si="2213"/>
        <v>0.12603467912155678</v>
      </c>
      <c r="C1467">
        <f t="shared" si="2214"/>
        <v>0.48385458524098551</v>
      </c>
      <c r="D1467">
        <f t="shared" si="2209"/>
        <v>-0.49999999999999989</v>
      </c>
      <c r="E1467">
        <f t="shared" si="2215"/>
        <v>0.1260346791215568</v>
      </c>
      <c r="F1467">
        <f t="shared" si="2216"/>
        <v>0.48385458524098557</v>
      </c>
      <c r="G1467">
        <f t="shared" si="2210"/>
        <v>0.5</v>
      </c>
      <c r="H1467">
        <f t="shared" si="2217"/>
        <v>-0.12603467912155678</v>
      </c>
      <c r="I1467">
        <f t="shared" si="2218"/>
        <v>-0.48385458524098551</v>
      </c>
      <c r="J1467">
        <f t="shared" si="2211"/>
        <v>0.49999999999999989</v>
      </c>
      <c r="K1467">
        <f t="shared" si="2219"/>
        <v>0.1260346791215568</v>
      </c>
      <c r="L1467">
        <f t="shared" si="2220"/>
        <v>0.48385458524098557</v>
      </c>
      <c r="N1467">
        <v>75.400000000000006</v>
      </c>
      <c r="O1467">
        <f t="shared" si="2206"/>
        <v>20.989858792772832</v>
      </c>
      <c r="P1467">
        <f t="shared" si="2207"/>
        <v>69.010141207227178</v>
      </c>
      <c r="R1467">
        <f t="shared" si="2221"/>
        <v>10.539282460915572</v>
      </c>
      <c r="T1467">
        <f t="shared" si="2212"/>
        <v>-20.967467532746127</v>
      </c>
      <c r="V1467">
        <f t="shared" si="2222"/>
        <v>0</v>
      </c>
    </row>
    <row r="1468" spans="1:22">
      <c r="A1468">
        <f t="shared" si="2208"/>
        <v>0.5</v>
      </c>
      <c r="B1468">
        <f t="shared" si="2213"/>
        <v>0.12519000202722072</v>
      </c>
      <c r="C1468">
        <f t="shared" si="2214"/>
        <v>0.48407382018905382</v>
      </c>
      <c r="D1468">
        <f t="shared" si="2209"/>
        <v>-0.49999999999999989</v>
      </c>
      <c r="E1468">
        <f t="shared" si="2215"/>
        <v>0.12519000202722075</v>
      </c>
      <c r="F1468">
        <f t="shared" si="2216"/>
        <v>0.48407382018905387</v>
      </c>
      <c r="G1468">
        <f t="shared" si="2210"/>
        <v>0.5</v>
      </c>
      <c r="H1468">
        <f t="shared" si="2217"/>
        <v>-0.12519000202722072</v>
      </c>
      <c r="I1468">
        <f t="shared" si="2218"/>
        <v>-0.48407382018905382</v>
      </c>
      <c r="J1468">
        <f t="shared" si="2211"/>
        <v>0.49999999999999989</v>
      </c>
      <c r="K1468">
        <f t="shared" si="2219"/>
        <v>0.12519000202722075</v>
      </c>
      <c r="L1468">
        <f t="shared" si="2220"/>
        <v>0.48407382018905387</v>
      </c>
      <c r="N1468">
        <v>75.5</v>
      </c>
      <c r="O1468">
        <f t="shared" si="2206"/>
        <v>21.064778154430222</v>
      </c>
      <c r="P1468">
        <f t="shared" si="2207"/>
        <v>68.935221845569785</v>
      </c>
      <c r="R1468">
        <f t="shared" si="2221"/>
        <v>10.504846058210752</v>
      </c>
      <c r="T1468">
        <f t="shared" si="2212"/>
        <v>-21.042386894403521</v>
      </c>
      <c r="V1468">
        <f t="shared" si="2222"/>
        <v>0</v>
      </c>
    </row>
    <row r="1469" spans="1:22">
      <c r="A1469">
        <f t="shared" si="2208"/>
        <v>0.5</v>
      </c>
      <c r="B1469">
        <f t="shared" si="2213"/>
        <v>0.12434494358242745</v>
      </c>
      <c r="C1469">
        <f t="shared" si="2214"/>
        <v>0.48429158056431543</v>
      </c>
      <c r="D1469">
        <f t="shared" si="2209"/>
        <v>-0.49999999999999989</v>
      </c>
      <c r="E1469">
        <f t="shared" si="2215"/>
        <v>0.12434494358242748</v>
      </c>
      <c r="F1469">
        <f t="shared" si="2216"/>
        <v>0.48429158056431554</v>
      </c>
      <c r="G1469">
        <f t="shared" si="2210"/>
        <v>0.5</v>
      </c>
      <c r="H1469">
        <f t="shared" si="2217"/>
        <v>-0.12434494358242745</v>
      </c>
      <c r="I1469">
        <f t="shared" si="2218"/>
        <v>-0.48429158056431543</v>
      </c>
      <c r="J1469">
        <f t="shared" si="2211"/>
        <v>0.49999999999999989</v>
      </c>
      <c r="K1469">
        <f t="shared" si="2219"/>
        <v>0.12434494358242748</v>
      </c>
      <c r="L1469">
        <f t="shared" si="2220"/>
        <v>0.48429158056431554</v>
      </c>
      <c r="N1469">
        <v>75.599999999999994</v>
      </c>
      <c r="O1469">
        <f t="shared" si="2206"/>
        <v>21.139554941985217</v>
      </c>
      <c r="P1469">
        <f t="shared" si="2207"/>
        <v>68.860445058014776</v>
      </c>
      <c r="R1469">
        <f t="shared" si="2221"/>
        <v>10.470355129428576</v>
      </c>
      <c r="T1469">
        <f t="shared" si="2212"/>
        <v>-21.11716368195853</v>
      </c>
      <c r="V1469">
        <f t="shared" si="2222"/>
        <v>0</v>
      </c>
    </row>
    <row r="1470" spans="1:22">
      <c r="A1470">
        <f t="shared" si="2208"/>
        <v>0.5</v>
      </c>
      <c r="B1470">
        <f t="shared" si="2213"/>
        <v>0.12349950636137148</v>
      </c>
      <c r="C1470">
        <f t="shared" si="2214"/>
        <v>0.48450786570343463</v>
      </c>
      <c r="D1470">
        <f t="shared" si="2209"/>
        <v>-0.49999999999999989</v>
      </c>
      <c r="E1470">
        <f t="shared" si="2215"/>
        <v>0.1234995063613715</v>
      </c>
      <c r="F1470">
        <f t="shared" si="2216"/>
        <v>0.48450786570343468</v>
      </c>
      <c r="G1470">
        <f t="shared" si="2210"/>
        <v>0.5</v>
      </c>
      <c r="H1470">
        <f t="shared" si="2217"/>
        <v>-0.12349950636137148</v>
      </c>
      <c r="I1470">
        <f t="shared" si="2218"/>
        <v>-0.48450786570343463</v>
      </c>
      <c r="J1470">
        <f t="shared" si="2211"/>
        <v>0.49999999999999989</v>
      </c>
      <c r="K1470">
        <f t="shared" si="2219"/>
        <v>0.1234995063613715</v>
      </c>
      <c r="L1470">
        <f t="shared" si="2220"/>
        <v>0.48450786570343468</v>
      </c>
      <c r="N1470">
        <v>75.7</v>
      </c>
      <c r="O1470">
        <f t="shared" si="2206"/>
        <v>21.214188037966725</v>
      </c>
      <c r="P1470">
        <f t="shared" si="2207"/>
        <v>68.785811962033293</v>
      </c>
      <c r="R1470">
        <f t="shared" si="2221"/>
        <v>10.435811058426324</v>
      </c>
      <c r="T1470">
        <f t="shared" si="2212"/>
        <v>-21.191796777940013</v>
      </c>
      <c r="V1470">
        <f t="shared" si="2222"/>
        <v>0</v>
      </c>
    </row>
    <row r="1471" spans="1:22">
      <c r="A1471">
        <f t="shared" si="2208"/>
        <v>0.5</v>
      </c>
      <c r="B1471">
        <f t="shared" si="2213"/>
        <v>0.12265369293940134</v>
      </c>
      <c r="C1471">
        <f t="shared" si="2214"/>
        <v>0.48472267494756932</v>
      </c>
      <c r="D1471">
        <f t="shared" si="2209"/>
        <v>-0.49999999999999989</v>
      </c>
      <c r="E1471">
        <f t="shared" si="2215"/>
        <v>0.12265369293940137</v>
      </c>
      <c r="F1471">
        <f t="shared" si="2216"/>
        <v>0.48472267494756938</v>
      </c>
      <c r="G1471">
        <f t="shared" si="2210"/>
        <v>0.5</v>
      </c>
      <c r="H1471">
        <f t="shared" si="2217"/>
        <v>-0.12265369293940134</v>
      </c>
      <c r="I1471">
        <f t="shared" si="2218"/>
        <v>-0.48472267494756932</v>
      </c>
      <c r="J1471">
        <f t="shared" si="2211"/>
        <v>0.49999999999999989</v>
      </c>
      <c r="K1471">
        <f t="shared" si="2219"/>
        <v>0.12265369293940137</v>
      </c>
      <c r="L1471">
        <f t="shared" si="2220"/>
        <v>0.48472267494756938</v>
      </c>
      <c r="N1471">
        <v>75.8</v>
      </c>
      <c r="O1471">
        <f t="shared" si="2206"/>
        <v>21.288676334430399</v>
      </c>
      <c r="P1471">
        <f t="shared" si="2207"/>
        <v>68.711323665569608</v>
      </c>
      <c r="R1471">
        <f t="shared" si="2221"/>
        <v>10.401215222257171</v>
      </c>
      <c r="T1471">
        <f t="shared" si="2212"/>
        <v>-21.266285074403697</v>
      </c>
      <c r="V1471">
        <f t="shared" si="2222"/>
        <v>0</v>
      </c>
    </row>
    <row r="1472" spans="1:22">
      <c r="A1472">
        <f t="shared" si="2208"/>
        <v>0.5</v>
      </c>
      <c r="B1472">
        <f t="shared" si="2213"/>
        <v>0.12180750589301118</v>
      </c>
      <c r="C1472">
        <f t="shared" si="2214"/>
        <v>0.48493600764237332</v>
      </c>
      <c r="D1472">
        <f t="shared" si="2209"/>
        <v>-0.49999999999999989</v>
      </c>
      <c r="E1472">
        <f t="shared" si="2215"/>
        <v>0.12180750589301119</v>
      </c>
      <c r="F1472">
        <f t="shared" si="2216"/>
        <v>0.48493600764237343</v>
      </c>
      <c r="G1472">
        <f t="shared" si="2210"/>
        <v>0.5</v>
      </c>
      <c r="H1472">
        <f t="shared" si="2217"/>
        <v>-0.12180750589301118</v>
      </c>
      <c r="I1472">
        <f t="shared" si="2218"/>
        <v>-0.48493600764237332</v>
      </c>
      <c r="J1472">
        <f t="shared" si="2211"/>
        <v>0.49999999999999989</v>
      </c>
      <c r="K1472">
        <f t="shared" si="2219"/>
        <v>0.12180750589301119</v>
      </c>
      <c r="L1472">
        <f t="shared" si="2220"/>
        <v>0.48493600764237343</v>
      </c>
      <c r="N1472">
        <v>75.900000000000006</v>
      </c>
      <c r="O1472">
        <f t="shared" si="2206"/>
        <v>21.363018733019789</v>
      </c>
      <c r="P1472">
        <f t="shared" si="2207"/>
        <v>68.6369812669802</v>
      </c>
      <c r="R1472">
        <f t="shared" si="2221"/>
        <v>10.366568991059445</v>
      </c>
      <c r="T1472">
        <f t="shared" si="2212"/>
        <v>-21.340627472993106</v>
      </c>
      <c r="V1472">
        <f t="shared" si="2222"/>
        <v>0</v>
      </c>
    </row>
    <row r="1473" spans="1:22">
      <c r="A1473">
        <f t="shared" si="2208"/>
        <v>0.5</v>
      </c>
      <c r="B1473">
        <f t="shared" si="2213"/>
        <v>0.12096094779983381</v>
      </c>
      <c r="C1473">
        <f t="shared" si="2214"/>
        <v>0.48514786313799813</v>
      </c>
      <c r="D1473">
        <f t="shared" si="2209"/>
        <v>-0.49999999999999989</v>
      </c>
      <c r="E1473">
        <f t="shared" si="2215"/>
        <v>0.12096094779983382</v>
      </c>
      <c r="F1473">
        <f t="shared" si="2216"/>
        <v>0.48514786313799824</v>
      </c>
      <c r="G1473">
        <f t="shared" si="2210"/>
        <v>0.5</v>
      </c>
      <c r="H1473">
        <f t="shared" si="2217"/>
        <v>-0.12096094779983381</v>
      </c>
      <c r="I1473">
        <f t="shared" si="2218"/>
        <v>-0.48514786313799813</v>
      </c>
      <c r="J1473">
        <f t="shared" si="2211"/>
        <v>0.49999999999999989</v>
      </c>
      <c r="K1473">
        <f t="shared" si="2219"/>
        <v>0.12096094779983382</v>
      </c>
      <c r="L1473">
        <f t="shared" si="2220"/>
        <v>0.48514786313799824</v>
      </c>
      <c r="N1473">
        <v>76</v>
      </c>
      <c r="O1473">
        <f t="shared" si="2206"/>
        <v>21.437214145025258</v>
      </c>
      <c r="P1473">
        <f t="shared" si="2207"/>
        <v>68.562785854974749</v>
      </c>
      <c r="R1473">
        <f t="shared" si="2221"/>
        <v>10.331873727947759</v>
      </c>
      <c r="T1473">
        <f t="shared" si="2212"/>
        <v>-21.414822884998557</v>
      </c>
      <c r="V1473">
        <f t="shared" si="2222"/>
        <v>0</v>
      </c>
    </row>
    <row r="1474" spans="1:22">
      <c r="A1474">
        <f t="shared" si="2208"/>
        <v>0.5</v>
      </c>
      <c r="B1474">
        <f t="shared" si="2213"/>
        <v>0.12011402123863187</v>
      </c>
      <c r="C1474">
        <f t="shared" si="2214"/>
        <v>0.48535824078909534</v>
      </c>
      <c r="D1474">
        <f t="shared" si="2209"/>
        <v>-0.49999999999999989</v>
      </c>
      <c r="E1474">
        <f t="shared" si="2215"/>
        <v>0.12011402123863188</v>
      </c>
      <c r="F1474">
        <f t="shared" si="2216"/>
        <v>0.4853582407890954</v>
      </c>
      <c r="G1474">
        <f t="shared" si="2210"/>
        <v>0.5</v>
      </c>
      <c r="H1474">
        <f t="shared" si="2217"/>
        <v>-0.12011402123863187</v>
      </c>
      <c r="I1474">
        <f t="shared" si="2218"/>
        <v>-0.48535824078909534</v>
      </c>
      <c r="J1474">
        <f t="shared" si="2211"/>
        <v>0.49999999999999989</v>
      </c>
      <c r="K1474">
        <f t="shared" si="2219"/>
        <v>0.12011402123863188</v>
      </c>
      <c r="L1474">
        <f t="shared" si="2220"/>
        <v>0.4853582407890954</v>
      </c>
      <c r="N1474">
        <v>76.099999999999994</v>
      </c>
      <c r="O1474">
        <f t="shared" si="2206"/>
        <v>21.511261491441108</v>
      </c>
      <c r="P1474">
        <f t="shared" si="2207"/>
        <v>68.488738508558896</v>
      </c>
      <c r="R1474">
        <f t="shared" si="2221"/>
        <v>10.297130788906685</v>
      </c>
      <c r="T1474">
        <f t="shared" si="2212"/>
        <v>-21.48887023141441</v>
      </c>
      <c r="V1474">
        <f t="shared" si="2222"/>
        <v>0</v>
      </c>
    </row>
    <row r="1475" spans="1:22">
      <c r="A1475">
        <f t="shared" si="2208"/>
        <v>0.5</v>
      </c>
      <c r="B1475">
        <f t="shared" si="2213"/>
        <v>0.11926672878929039</v>
      </c>
      <c r="C1475">
        <f t="shared" si="2214"/>
        <v>0.48556713995481798</v>
      </c>
      <c r="D1475">
        <f t="shared" si="2209"/>
        <v>-0.49999999999999989</v>
      </c>
      <c r="E1475">
        <f t="shared" si="2215"/>
        <v>0.11926672878929041</v>
      </c>
      <c r="F1475">
        <f t="shared" si="2216"/>
        <v>0.48556713995481804</v>
      </c>
      <c r="G1475">
        <f t="shared" si="2210"/>
        <v>0.5</v>
      </c>
      <c r="H1475">
        <f t="shared" si="2217"/>
        <v>-0.11926672878929039</v>
      </c>
      <c r="I1475">
        <f t="shared" si="2218"/>
        <v>-0.48556713995481798</v>
      </c>
      <c r="J1475">
        <f t="shared" si="2211"/>
        <v>0.49999999999999989</v>
      </c>
      <c r="K1475">
        <f t="shared" si="2219"/>
        <v>0.11926672878929041</v>
      </c>
      <c r="L1475">
        <f t="shared" si="2220"/>
        <v>0.48556713995481804</v>
      </c>
      <c r="N1475">
        <v>76.2</v>
      </c>
      <c r="O1475">
        <f t="shared" si="2206"/>
        <v>21.585159703020512</v>
      </c>
      <c r="P1475">
        <f t="shared" si="2207"/>
        <v>68.414840296979492</v>
      </c>
      <c r="R1475">
        <f t="shared" si="2221"/>
        <v>10.26234152268713</v>
      </c>
      <c r="T1475">
        <f t="shared" si="2212"/>
        <v>-21.562768442993814</v>
      </c>
      <c r="V1475">
        <f t="shared" si="2222"/>
        <v>0</v>
      </c>
    </row>
    <row r="1476" spans="1:22">
      <c r="A1476">
        <f t="shared" si="2208"/>
        <v>0.5</v>
      </c>
      <c r="B1476">
        <f t="shared" si="2213"/>
        <v>0.11841907303280934</v>
      </c>
      <c r="C1476">
        <f t="shared" si="2214"/>
        <v>0.48577455999882296</v>
      </c>
      <c r="D1476">
        <f t="shared" si="2209"/>
        <v>-0.49999999999999989</v>
      </c>
      <c r="E1476">
        <f t="shared" si="2215"/>
        <v>0.11841907303280935</v>
      </c>
      <c r="F1476">
        <f t="shared" si="2216"/>
        <v>0.48577455999882307</v>
      </c>
      <c r="G1476">
        <f t="shared" si="2210"/>
        <v>0.5</v>
      </c>
      <c r="H1476">
        <f t="shared" si="2217"/>
        <v>-0.11841907303280934</v>
      </c>
      <c r="I1476">
        <f t="shared" si="2218"/>
        <v>-0.48577455999882296</v>
      </c>
      <c r="J1476">
        <f t="shared" si="2211"/>
        <v>0.49999999999999989</v>
      </c>
      <c r="K1476">
        <f t="shared" si="2219"/>
        <v>0.11841907303280935</v>
      </c>
      <c r="L1476">
        <f t="shared" si="2220"/>
        <v>0.48577455999882307</v>
      </c>
      <c r="N1476">
        <v>76.3</v>
      </c>
      <c r="O1476">
        <f t="shared" si="2206"/>
        <v>21.658907720328454</v>
      </c>
      <c r="P1476">
        <f t="shared" si="2207"/>
        <v>68.341092279671543</v>
      </c>
      <c r="R1476">
        <f t="shared" si="2221"/>
        <v>10.227507270704919</v>
      </c>
      <c r="T1476">
        <f t="shared" si="2212"/>
        <v>-21.636516460301763</v>
      </c>
      <c r="V1476">
        <f t="shared" si="2222"/>
        <v>0</v>
      </c>
    </row>
    <row r="1477" spans="1:22">
      <c r="A1477">
        <f t="shared" si="2208"/>
        <v>0.5</v>
      </c>
      <c r="B1477">
        <f t="shared" si="2213"/>
        <v>0.11757105655129498</v>
      </c>
      <c r="C1477">
        <f t="shared" si="2214"/>
        <v>0.48598050028927303</v>
      </c>
      <c r="D1477">
        <f t="shared" si="2209"/>
        <v>-0.49999999999999989</v>
      </c>
      <c r="E1477">
        <f t="shared" si="2215"/>
        <v>0.11757105655129499</v>
      </c>
      <c r="F1477">
        <f t="shared" si="2216"/>
        <v>0.48598050028927314</v>
      </c>
      <c r="G1477">
        <f t="shared" si="2210"/>
        <v>0.5</v>
      </c>
      <c r="H1477">
        <f t="shared" si="2217"/>
        <v>-0.11757105655129498</v>
      </c>
      <c r="I1477">
        <f t="shared" si="2218"/>
        <v>-0.48598050028927303</v>
      </c>
      <c r="J1477">
        <f t="shared" si="2211"/>
        <v>0.49999999999999989</v>
      </c>
      <c r="K1477">
        <f t="shared" si="2219"/>
        <v>0.11757105655129499</v>
      </c>
      <c r="L1477">
        <f t="shared" si="2220"/>
        <v>0.48598050028927314</v>
      </c>
      <c r="N1477">
        <v>76.400000000000006</v>
      </c>
      <c r="O1477">
        <f t="shared" si="2206"/>
        <v>21.732504493792835</v>
      </c>
      <c r="P1477">
        <f t="shared" si="2207"/>
        <v>68.267495506207155</v>
      </c>
      <c r="R1477">
        <f t="shared" si="2221"/>
        <v>10.192629366941858</v>
      </c>
      <c r="T1477">
        <f t="shared" si="2212"/>
        <v>-21.710113233766151</v>
      </c>
      <c r="V1477">
        <f t="shared" si="2222"/>
        <v>0</v>
      </c>
    </row>
    <row r="1478" spans="1:22">
      <c r="A1478">
        <f t="shared" si="2208"/>
        <v>0.5</v>
      </c>
      <c r="B1478">
        <f t="shared" si="2213"/>
        <v>0.11672268192795272</v>
      </c>
      <c r="C1478">
        <f t="shared" si="2214"/>
        <v>0.48618496019883822</v>
      </c>
      <c r="D1478">
        <f t="shared" si="2209"/>
        <v>-0.49999999999999989</v>
      </c>
      <c r="E1478">
        <f t="shared" si="2215"/>
        <v>0.11672268192795274</v>
      </c>
      <c r="F1478">
        <f t="shared" si="2216"/>
        <v>0.48618496019883828</v>
      </c>
      <c r="G1478">
        <f t="shared" si="2210"/>
        <v>0.5</v>
      </c>
      <c r="H1478">
        <f t="shared" si="2217"/>
        <v>-0.11672268192795272</v>
      </c>
      <c r="I1478">
        <f t="shared" si="2218"/>
        <v>-0.48618496019883822</v>
      </c>
      <c r="J1478">
        <f t="shared" si="2211"/>
        <v>0.49999999999999989</v>
      </c>
      <c r="K1478">
        <f t="shared" si="2219"/>
        <v>0.11672268192795274</v>
      </c>
      <c r="L1478">
        <f t="shared" si="2220"/>
        <v>0.48618496019883828</v>
      </c>
      <c r="N1478">
        <v>76.5</v>
      </c>
      <c r="O1478">
        <f t="shared" si="2206"/>
        <v>21.805948983753289</v>
      </c>
      <c r="P1478">
        <f t="shared" si="2207"/>
        <v>68.194051016246718</v>
      </c>
      <c r="R1478">
        <f t="shared" si="2221"/>
        <v>10.157709137849331</v>
      </c>
      <c r="T1478">
        <f t="shared" si="2212"/>
        <v>-21.783557723726588</v>
      </c>
      <c r="V1478">
        <f t="shared" si="2222"/>
        <v>0</v>
      </c>
    </row>
    <row r="1479" spans="1:22">
      <c r="A1479">
        <f t="shared" si="2208"/>
        <v>0.5</v>
      </c>
      <c r="B1479">
        <f t="shared" si="2213"/>
        <v>0.11587395174707872</v>
      </c>
      <c r="C1479">
        <f t="shared" si="2214"/>
        <v>0.48638793910469813</v>
      </c>
      <c r="D1479">
        <f t="shared" si="2209"/>
        <v>-0.49999999999999989</v>
      </c>
      <c r="E1479">
        <f t="shared" si="2215"/>
        <v>0.11587395174707875</v>
      </c>
      <c r="F1479">
        <f t="shared" si="2216"/>
        <v>0.48638793910469819</v>
      </c>
      <c r="G1479">
        <f t="shared" si="2210"/>
        <v>0.5</v>
      </c>
      <c r="H1479">
        <f t="shared" si="2217"/>
        <v>-0.11587395174707872</v>
      </c>
      <c r="I1479">
        <f t="shared" si="2218"/>
        <v>-0.48638793910469813</v>
      </c>
      <c r="J1479">
        <f t="shared" si="2211"/>
        <v>0.49999999999999989</v>
      </c>
      <c r="K1479">
        <f t="shared" si="2219"/>
        <v>0.11587395174707875</v>
      </c>
      <c r="L1479">
        <f t="shared" si="2220"/>
        <v>0.48638793910469819</v>
      </c>
      <c r="N1479">
        <v>76.599999999999994</v>
      </c>
      <c r="O1479">
        <f t="shared" si="2206"/>
        <v>21.879240160508242</v>
      </c>
      <c r="P1479">
        <f t="shared" si="2207"/>
        <v>68.120759839491754</v>
      </c>
      <c r="R1479">
        <f t="shared" si="2221"/>
        <v>10.122747902254183</v>
      </c>
      <c r="T1479">
        <f t="shared" si="2212"/>
        <v>-21.856848900481552</v>
      </c>
      <c r="V1479">
        <f t="shared" si="2222"/>
        <v>0</v>
      </c>
    </row>
    <row r="1480" spans="1:22">
      <c r="A1480">
        <f t="shared" si="2208"/>
        <v>0.5</v>
      </c>
      <c r="B1480">
        <f t="shared" si="2213"/>
        <v>0.11502486859405221</v>
      </c>
      <c r="C1480">
        <f t="shared" si="2214"/>
        <v>0.48658943638854402</v>
      </c>
      <c r="D1480">
        <f t="shared" si="2209"/>
        <v>-0.49999999999999989</v>
      </c>
      <c r="E1480">
        <f t="shared" si="2215"/>
        <v>0.11502486859405223</v>
      </c>
      <c r="F1480">
        <f t="shared" si="2216"/>
        <v>0.48658943638854407</v>
      </c>
      <c r="G1480">
        <f t="shared" si="2210"/>
        <v>0.5</v>
      </c>
      <c r="H1480">
        <f t="shared" si="2217"/>
        <v>-0.11502486859405221</v>
      </c>
      <c r="I1480">
        <f t="shared" si="2218"/>
        <v>-0.48658943638854402</v>
      </c>
      <c r="J1480">
        <f t="shared" si="2211"/>
        <v>0.49999999999999989</v>
      </c>
      <c r="K1480">
        <f t="shared" si="2219"/>
        <v>0.11502486859405223</v>
      </c>
      <c r="L1480">
        <f t="shared" si="2220"/>
        <v>0.48658943638854407</v>
      </c>
      <c r="N1480">
        <v>76.7</v>
      </c>
      <c r="O1480">
        <f t="shared" si="2206"/>
        <v>21.952377004359857</v>
      </c>
      <c r="P1480">
        <f t="shared" si="2207"/>
        <v>68.04762299564014</v>
      </c>
      <c r="R1480">
        <f t="shared" si="2221"/>
        <v>10.087746971267244</v>
      </c>
      <c r="T1480">
        <f t="shared" si="2212"/>
        <v>-21.929985744333166</v>
      </c>
      <c r="V1480">
        <f t="shared" si="2222"/>
        <v>0</v>
      </c>
    </row>
    <row r="1481" spans="1:22">
      <c r="A1481">
        <f t="shared" si="2208"/>
        <v>0.5</v>
      </c>
      <c r="B1481">
        <f t="shared" si="2213"/>
        <v>0.11417543505532793</v>
      </c>
      <c r="C1481">
        <f t="shared" si="2214"/>
        <v>0.48678945143657998</v>
      </c>
      <c r="D1481">
        <f t="shared" si="2209"/>
        <v>-0.49999999999999989</v>
      </c>
      <c r="E1481">
        <f t="shared" si="2215"/>
        <v>0.11417543505532794</v>
      </c>
      <c r="F1481">
        <f t="shared" si="2216"/>
        <v>0.48678945143658009</v>
      </c>
      <c r="G1481">
        <f t="shared" si="2210"/>
        <v>0.5</v>
      </c>
      <c r="H1481">
        <f t="shared" si="2217"/>
        <v>-0.11417543505532793</v>
      </c>
      <c r="I1481">
        <f t="shared" si="2218"/>
        <v>-0.48678945143657998</v>
      </c>
      <c r="J1481">
        <f t="shared" si="2211"/>
        <v>0.49999999999999989</v>
      </c>
      <c r="K1481">
        <f t="shared" si="2219"/>
        <v>0.11417543505532794</v>
      </c>
      <c r="L1481">
        <f t="shared" si="2220"/>
        <v>0.48678945143658009</v>
      </c>
      <c r="N1481">
        <v>76.8</v>
      </c>
      <c r="O1481">
        <f t="shared" ref="O1481:O1544" si="2223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-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22.025358505656975</v>
      </c>
      <c r="P1481">
        <f t="shared" ref="P1481:P1544" si="2224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67.974641494343018</v>
      </c>
      <c r="R1481">
        <f t="shared" si="2221"/>
        <v>10.05270764819403</v>
      </c>
      <c r="T1481">
        <f t="shared" si="2212"/>
        <v>-22.002967245630288</v>
      </c>
      <c r="V1481">
        <f t="shared" si="2222"/>
        <v>0</v>
      </c>
    </row>
    <row r="1482" spans="1:22">
      <c r="A1482">
        <f t="shared" ref="A1482:A1545" si="2225">(1/(SQRT(2)))*(COS(RADIANS(45)))</f>
        <v>0.5</v>
      </c>
      <c r="B1482">
        <f t="shared" si="2213"/>
        <v>0.11332565371842741</v>
      </c>
      <c r="C1482">
        <f t="shared" si="2214"/>
        <v>0.48698798363952578</v>
      </c>
      <c r="D1482">
        <f t="shared" ref="D1482:D1545" si="2226">(-((1/(SQRT(2)))*(SIN(RADIANS(45)))))</f>
        <v>-0.49999999999999989</v>
      </c>
      <c r="E1482">
        <f t="shared" si="2215"/>
        <v>0.11332565371842744</v>
      </c>
      <c r="F1482">
        <f t="shared" si="2216"/>
        <v>0.48698798363952583</v>
      </c>
      <c r="G1482">
        <f t="shared" ref="G1482:G1545" si="2227">(1/(SQRT(2)))*(COS(RADIANS(-45)))</f>
        <v>0.5</v>
      </c>
      <c r="H1482">
        <f t="shared" si="2217"/>
        <v>-0.11332565371842741</v>
      </c>
      <c r="I1482">
        <f t="shared" si="2218"/>
        <v>-0.48698798363952578</v>
      </c>
      <c r="J1482">
        <f t="shared" ref="J1482:J1545" si="2228">(-((1/(SQRT(2)))*(SIN(RADIANS(-45)))))</f>
        <v>0.49999999999999989</v>
      </c>
      <c r="K1482">
        <f t="shared" si="2219"/>
        <v>0.11332565371842744</v>
      </c>
      <c r="L1482">
        <f t="shared" si="2220"/>
        <v>0.48698798363952583</v>
      </c>
      <c r="N1482">
        <v>76.900000000000006</v>
      </c>
      <c r="O1482">
        <f t="shared" si="2223"/>
        <v>22.09818366483621</v>
      </c>
      <c r="P1482">
        <f t="shared" si="2224"/>
        <v>67.901816335163787</v>
      </c>
      <c r="R1482">
        <f t="shared" si="2221"/>
        <v>10.017631228448025</v>
      </c>
      <c r="T1482">
        <f t="shared" ref="T1482:T1545" si="2229">(P1482-$V$2516)</f>
        <v>-22.075792404809519</v>
      </c>
      <c r="V1482">
        <f t="shared" si="2222"/>
        <v>0</v>
      </c>
    </row>
    <row r="1483" spans="1:22">
      <c r="A1483">
        <f t="shared" si="2225"/>
        <v>0.5</v>
      </c>
      <c r="B1483">
        <f t="shared" si="2213"/>
        <v>0.11247552717193245</v>
      </c>
      <c r="C1483">
        <f t="shared" si="2214"/>
        <v>0.48718503239261751</v>
      </c>
      <c r="D1483">
        <f t="shared" si="2226"/>
        <v>-0.49999999999999989</v>
      </c>
      <c r="E1483">
        <f t="shared" si="2215"/>
        <v>0.11247552717193246</v>
      </c>
      <c r="F1483">
        <f t="shared" si="2216"/>
        <v>0.48718503239261757</v>
      </c>
      <c r="G1483">
        <f t="shared" si="2227"/>
        <v>0.5</v>
      </c>
      <c r="H1483">
        <f t="shared" si="2217"/>
        <v>-0.11247552717193245</v>
      </c>
      <c r="I1483">
        <f t="shared" si="2218"/>
        <v>-0.48718503239261751</v>
      </c>
      <c r="J1483">
        <f t="shared" si="2228"/>
        <v>0.49999999999999989</v>
      </c>
      <c r="K1483">
        <f t="shared" si="2219"/>
        <v>0.11247552717193246</v>
      </c>
      <c r="L1483">
        <f t="shared" si="2220"/>
        <v>0.48718503239261757</v>
      </c>
      <c r="N1483">
        <v>77</v>
      </c>
      <c r="O1483">
        <f t="shared" si="2223"/>
        <v>22.170851492460766</v>
      </c>
      <c r="P1483">
        <f t="shared" si="2224"/>
        <v>67.82914850753923</v>
      </c>
      <c r="R1483">
        <f t="shared" si="2221"/>
        <v>9.9825189994664498</v>
      </c>
      <c r="T1483">
        <f t="shared" si="2229"/>
        <v>-22.148460232434076</v>
      </c>
      <c r="V1483">
        <f t="shared" si="2222"/>
        <v>0</v>
      </c>
    </row>
    <row r="1484" spans="1:22">
      <c r="A1484">
        <f t="shared" si="2225"/>
        <v>0.5</v>
      </c>
      <c r="B1484">
        <f t="shared" ref="B1484:B1547" si="2230">((1/(SQRT(2)))*(COS(RADIANS(N1484))))*(SIN(RADIANS(45)))</f>
        <v>0.11162505800547569</v>
      </c>
      <c r="C1484">
        <f t="shared" ref="C1484:C1547" si="2231">((1/(SQRT(2)))*(SIN(RADIANS(N1484))))*(SIN(RADIANS(45)))</f>
        <v>0.48738059709561082</v>
      </c>
      <c r="D1484">
        <f t="shared" si="2226"/>
        <v>-0.49999999999999989</v>
      </c>
      <c r="E1484">
        <f t="shared" ref="E1484:E1547" si="2232">((1/(SQRT(2)))*(COS(RADIANS(N1484))))*(COS(RADIANS(45)))</f>
        <v>0.1116250580054757</v>
      </c>
      <c r="F1484">
        <f t="shared" ref="F1484:F1547" si="2233">(((1/(SQRT(2)))*(SIN(RADIANS(N1484))))*(COS(RADIANS(45))))</f>
        <v>0.48738059709561088</v>
      </c>
      <c r="G1484">
        <f t="shared" si="2227"/>
        <v>0.5</v>
      </c>
      <c r="H1484">
        <f t="shared" ref="H1484:H1547" si="2234">((1/(SQRT(2)))*(COS(RADIANS(N1484))))*(SIN(RADIANS(-45)))</f>
        <v>-0.11162505800547569</v>
      </c>
      <c r="I1484">
        <f t="shared" ref="I1484:I1547" si="2235">((1/(SQRT(2)))*(SIN(RADIANS(N1484))))*(SIN(RADIANS(-45)))</f>
        <v>-0.48738059709561082</v>
      </c>
      <c r="J1484">
        <f t="shared" si="2228"/>
        <v>0.49999999999999989</v>
      </c>
      <c r="K1484">
        <f t="shared" ref="K1484:K1547" si="2236">((1/(SQRT(2)))*(COS(RADIANS(N1484))))*(COS(RADIANS(-45)))</f>
        <v>0.1116250580054757</v>
      </c>
      <c r="L1484">
        <f t="shared" ref="L1484:L1547" si="2237">(((1/(SQRT(2)))*(SIN(RADIANS(N1484))))*(COS(RADIANS(-45))))</f>
        <v>0.48738059709561088</v>
      </c>
      <c r="N1484">
        <v>77.099999999999994</v>
      </c>
      <c r="O1484">
        <f t="shared" si="2223"/>
        <v>22.24336100925774</v>
      </c>
      <c r="P1484">
        <f t="shared" si="2224"/>
        <v>67.756638990742275</v>
      </c>
      <c r="R1484">
        <f t="shared" ref="R1484:R1547" si="2238">P1484-P1664</f>
        <v>9.9473722406281198</v>
      </c>
      <c r="T1484">
        <f t="shared" si="2229"/>
        <v>-22.220969749231031</v>
      </c>
      <c r="V1484">
        <f t="shared" ref="V1484:V1547" si="2239">IF(T1484=0,N1484,0)</f>
        <v>0</v>
      </c>
    </row>
    <row r="1485" spans="1:22">
      <c r="A1485">
        <f t="shared" si="2225"/>
        <v>0.5</v>
      </c>
      <c r="B1485">
        <f t="shared" si="2230"/>
        <v>0.11077424880973359</v>
      </c>
      <c r="C1485">
        <f t="shared" si="2231"/>
        <v>0.48757467715278152</v>
      </c>
      <c r="D1485">
        <f t="shared" si="2226"/>
        <v>-0.49999999999999989</v>
      </c>
      <c r="E1485">
        <f t="shared" si="2232"/>
        <v>0.11077424880973361</v>
      </c>
      <c r="F1485">
        <f t="shared" si="2233"/>
        <v>0.48757467715278158</v>
      </c>
      <c r="G1485">
        <f t="shared" si="2227"/>
        <v>0.5</v>
      </c>
      <c r="H1485">
        <f t="shared" si="2234"/>
        <v>-0.11077424880973359</v>
      </c>
      <c r="I1485">
        <f t="shared" si="2235"/>
        <v>-0.48757467715278152</v>
      </c>
      <c r="J1485">
        <f t="shared" si="2228"/>
        <v>0.49999999999999989</v>
      </c>
      <c r="K1485">
        <f t="shared" si="2236"/>
        <v>0.11077424880973361</v>
      </c>
      <c r="L1485">
        <f t="shared" si="2237"/>
        <v>0.48757467715278158</v>
      </c>
      <c r="N1485">
        <v>77.2</v>
      </c>
      <c r="O1485">
        <f t="shared" si="2223"/>
        <v>22.31571124615299</v>
      </c>
      <c r="P1485">
        <f t="shared" si="2224"/>
        <v>67.684288753847014</v>
      </c>
      <c r="R1485">
        <f t="shared" si="2238"/>
        <v>9.9121922231739958</v>
      </c>
      <c r="T1485">
        <f t="shared" si="2229"/>
        <v>-22.293319986126292</v>
      </c>
      <c r="V1485">
        <f t="shared" si="2239"/>
        <v>0</v>
      </c>
    </row>
    <row r="1486" spans="1:22">
      <c r="A1486">
        <f t="shared" si="2225"/>
        <v>0.5</v>
      </c>
      <c r="B1486">
        <f t="shared" si="2230"/>
        <v>0.10992310217641876</v>
      </c>
      <c r="C1486">
        <f t="shared" si="2231"/>
        <v>0.48776727197292818</v>
      </c>
      <c r="D1486">
        <f t="shared" si="2226"/>
        <v>-0.49999999999999989</v>
      </c>
      <c r="E1486">
        <f t="shared" si="2232"/>
        <v>0.10992310217641878</v>
      </c>
      <c r="F1486">
        <f t="shared" si="2233"/>
        <v>0.4877672719729283</v>
      </c>
      <c r="G1486">
        <f t="shared" si="2227"/>
        <v>0.5</v>
      </c>
      <c r="H1486">
        <f t="shared" si="2234"/>
        <v>-0.10992310217641876</v>
      </c>
      <c r="I1486">
        <f t="shared" si="2235"/>
        <v>-0.48776727197292818</v>
      </c>
      <c r="J1486">
        <f t="shared" si="2228"/>
        <v>0.49999999999999989</v>
      </c>
      <c r="K1486">
        <f t="shared" si="2236"/>
        <v>0.10992310217641878</v>
      </c>
      <c r="L1486">
        <f t="shared" si="2237"/>
        <v>0.4877672719729283</v>
      </c>
      <c r="N1486">
        <v>77.3</v>
      </c>
      <c r="O1486">
        <f t="shared" si="2223"/>
        <v>22.387901244304377</v>
      </c>
      <c r="P1486">
        <f t="shared" si="2224"/>
        <v>67.612098755695627</v>
      </c>
      <c r="R1486">
        <f t="shared" si="2238"/>
        <v>9.8769802101301138</v>
      </c>
      <c r="T1486">
        <f t="shared" si="2229"/>
        <v>-22.365509984277679</v>
      </c>
      <c r="V1486">
        <f t="shared" si="2239"/>
        <v>0</v>
      </c>
    </row>
    <row r="1487" spans="1:22">
      <c r="A1487">
        <f t="shared" si="2225"/>
        <v>0.5</v>
      </c>
      <c r="B1487">
        <f t="shared" si="2230"/>
        <v>0.10907162069827121</v>
      </c>
      <c r="C1487">
        <f t="shared" si="2231"/>
        <v>0.48795838096937361</v>
      </c>
      <c r="D1487">
        <f t="shared" si="2226"/>
        <v>-0.49999999999999989</v>
      </c>
      <c r="E1487">
        <f t="shared" si="2232"/>
        <v>0.10907162069827123</v>
      </c>
      <c r="F1487">
        <f t="shared" si="2233"/>
        <v>0.48795838096937372</v>
      </c>
      <c r="G1487">
        <f t="shared" si="2227"/>
        <v>0.5</v>
      </c>
      <c r="H1487">
        <f t="shared" si="2234"/>
        <v>-0.10907162069827121</v>
      </c>
      <c r="I1487">
        <f t="shared" si="2235"/>
        <v>-0.48795838096937361</v>
      </c>
      <c r="J1487">
        <f t="shared" si="2228"/>
        <v>0.49999999999999989</v>
      </c>
      <c r="K1487">
        <f t="shared" si="2236"/>
        <v>0.10907162069827123</v>
      </c>
      <c r="L1487">
        <f t="shared" si="2237"/>
        <v>0.48795838096937372</v>
      </c>
      <c r="N1487">
        <v>77.400000000000006</v>
      </c>
      <c r="O1487">
        <f t="shared" si="2223"/>
        <v>22.45993005513289</v>
      </c>
      <c r="P1487">
        <f t="shared" si="2224"/>
        <v>67.540069944867099</v>
      </c>
      <c r="R1487">
        <f t="shared" si="2238"/>
        <v>9.8417374562326998</v>
      </c>
      <c r="T1487">
        <f t="shared" si="2229"/>
        <v>-22.437538795106207</v>
      </c>
      <c r="V1487">
        <f t="shared" si="2239"/>
        <v>0</v>
      </c>
    </row>
    <row r="1488" spans="1:22">
      <c r="A1488">
        <f t="shared" si="2225"/>
        <v>0.5</v>
      </c>
      <c r="B1488">
        <f t="shared" si="2230"/>
        <v>0.10821980696905144</v>
      </c>
      <c r="C1488">
        <f t="shared" si="2231"/>
        <v>0.48814800355996663</v>
      </c>
      <c r="D1488">
        <f t="shared" si="2226"/>
        <v>-0.49999999999999989</v>
      </c>
      <c r="E1488">
        <f t="shared" si="2232"/>
        <v>0.10821980696905145</v>
      </c>
      <c r="F1488">
        <f t="shared" si="2233"/>
        <v>0.48814800355996668</v>
      </c>
      <c r="G1488">
        <f t="shared" si="2227"/>
        <v>0.5</v>
      </c>
      <c r="H1488">
        <f t="shared" si="2234"/>
        <v>-0.10821980696905144</v>
      </c>
      <c r="I1488">
        <f t="shared" si="2235"/>
        <v>-0.48814800355996663</v>
      </c>
      <c r="J1488">
        <f t="shared" si="2228"/>
        <v>0.49999999999999989</v>
      </c>
      <c r="K1488">
        <f t="shared" si="2236"/>
        <v>0.10821980696905145</v>
      </c>
      <c r="L1488">
        <f t="shared" si="2237"/>
        <v>0.48814800355996668</v>
      </c>
      <c r="N1488">
        <v>77.5</v>
      </c>
      <c r="O1488">
        <f t="shared" si="2223"/>
        <v>22.531796740351986</v>
      </c>
      <c r="P1488">
        <f t="shared" si="2224"/>
        <v>67.468203259648007</v>
      </c>
      <c r="R1488">
        <f t="shared" si="2238"/>
        <v>9.8064652078557373</v>
      </c>
      <c r="T1488">
        <f t="shared" si="2229"/>
        <v>-22.509405480325299</v>
      </c>
      <c r="V1488">
        <f t="shared" si="2239"/>
        <v>0</v>
      </c>
    </row>
    <row r="1489" spans="1:22">
      <c r="A1489">
        <f t="shared" si="2225"/>
        <v>0.5</v>
      </c>
      <c r="B1489">
        <f t="shared" si="2230"/>
        <v>0.10736766358353164</v>
      </c>
      <c r="C1489">
        <f t="shared" si="2231"/>
        <v>0.4883361391670839</v>
      </c>
      <c r="D1489">
        <f t="shared" si="2226"/>
        <v>-0.49999999999999989</v>
      </c>
      <c r="E1489">
        <f t="shared" si="2232"/>
        <v>0.10736766358353166</v>
      </c>
      <c r="F1489">
        <f t="shared" si="2233"/>
        <v>0.48833613916708402</v>
      </c>
      <c r="G1489">
        <f t="shared" si="2227"/>
        <v>0.5</v>
      </c>
      <c r="H1489">
        <f t="shared" si="2234"/>
        <v>-0.10736766358353164</v>
      </c>
      <c r="I1489">
        <f t="shared" si="2235"/>
        <v>-0.4883361391670839</v>
      </c>
      <c r="J1489">
        <f t="shared" si="2228"/>
        <v>0.49999999999999989</v>
      </c>
      <c r="K1489">
        <f t="shared" si="2236"/>
        <v>0.10736766358353166</v>
      </c>
      <c r="L1489">
        <f t="shared" si="2237"/>
        <v>0.48833613916708402</v>
      </c>
      <c r="N1489">
        <v>77.599999999999994</v>
      </c>
      <c r="O1489">
        <f t="shared" si="2223"/>
        <v>22.603500371994816</v>
      </c>
      <c r="P1489">
        <f t="shared" si="2224"/>
        <v>67.396499628005188</v>
      </c>
      <c r="R1489">
        <f t="shared" si="2238"/>
        <v>9.771164702940986</v>
      </c>
      <c r="T1489">
        <f t="shared" si="2229"/>
        <v>-22.581109111968118</v>
      </c>
      <c r="V1489">
        <f t="shared" si="2239"/>
        <v>0</v>
      </c>
    </row>
    <row r="1490" spans="1:22">
      <c r="A1490">
        <f t="shared" si="2225"/>
        <v>0.5</v>
      </c>
      <c r="B1490">
        <f t="shared" si="2230"/>
        <v>0.10651519313748828</v>
      </c>
      <c r="C1490">
        <f t="shared" si="2231"/>
        <v>0.4885227872176317</v>
      </c>
      <c r="D1490">
        <f t="shared" si="2226"/>
        <v>-0.49999999999999989</v>
      </c>
      <c r="E1490">
        <f t="shared" si="2232"/>
        <v>0.10651519313748829</v>
      </c>
      <c r="F1490">
        <f t="shared" si="2233"/>
        <v>0.48852278721763176</v>
      </c>
      <c r="G1490">
        <f t="shared" si="2227"/>
        <v>0.5</v>
      </c>
      <c r="H1490">
        <f t="shared" si="2234"/>
        <v>-0.10651519313748828</v>
      </c>
      <c r="I1490">
        <f t="shared" si="2235"/>
        <v>-0.4885227872176317</v>
      </c>
      <c r="J1490">
        <f t="shared" si="2228"/>
        <v>0.49999999999999989</v>
      </c>
      <c r="K1490">
        <f t="shared" si="2236"/>
        <v>0.10651519313748829</v>
      </c>
      <c r="L1490">
        <f t="shared" si="2237"/>
        <v>0.48852278721763176</v>
      </c>
      <c r="N1490">
        <v>77.7</v>
      </c>
      <c r="O1490">
        <f t="shared" si="2223"/>
        <v>22.675040032439703</v>
      </c>
      <c r="P1490">
        <f t="shared" si="2224"/>
        <v>67.324959967560289</v>
      </c>
      <c r="R1490">
        <f t="shared" si="2238"/>
        <v>9.7358371709301963</v>
      </c>
      <c r="T1490">
        <f t="shared" si="2229"/>
        <v>-22.652648772413016</v>
      </c>
      <c r="V1490">
        <f t="shared" si="2239"/>
        <v>0</v>
      </c>
    </row>
    <row r="1491" spans="1:22">
      <c r="A1491">
        <f t="shared" si="2225"/>
        <v>0.5</v>
      </c>
      <c r="B1491">
        <f t="shared" si="2230"/>
        <v>0.10566239822769437</v>
      </c>
      <c r="C1491">
        <f t="shared" si="2231"/>
        <v>0.48870794714304783</v>
      </c>
      <c r="D1491">
        <f t="shared" si="2226"/>
        <v>-0.49999999999999989</v>
      </c>
      <c r="E1491">
        <f t="shared" si="2232"/>
        <v>0.10566239822769438</v>
      </c>
      <c r="F1491">
        <f t="shared" si="2233"/>
        <v>0.48870794714304794</v>
      </c>
      <c r="G1491">
        <f t="shared" si="2227"/>
        <v>0.5</v>
      </c>
      <c r="H1491">
        <f t="shared" si="2234"/>
        <v>-0.10566239822769437</v>
      </c>
      <c r="I1491">
        <f t="shared" si="2235"/>
        <v>-0.48870794714304783</v>
      </c>
      <c r="J1491">
        <f t="shared" si="2228"/>
        <v>0.49999999999999989</v>
      </c>
      <c r="K1491">
        <f t="shared" si="2236"/>
        <v>0.10566239822769438</v>
      </c>
      <c r="L1491">
        <f t="shared" si="2237"/>
        <v>0.48870794714304794</v>
      </c>
      <c r="N1491">
        <v>77.8</v>
      </c>
      <c r="O1491">
        <f t="shared" si="2223"/>
        <v>22.746414814433674</v>
      </c>
      <c r="P1491">
        <f t="shared" si="2224"/>
        <v>67.253585185566322</v>
      </c>
      <c r="R1491">
        <f t="shared" si="2238"/>
        <v>9.7004838326998026</v>
      </c>
      <c r="T1491">
        <f t="shared" si="2229"/>
        <v>-22.724023554406983</v>
      </c>
      <c r="V1491">
        <f t="shared" si="2239"/>
        <v>0</v>
      </c>
    </row>
    <row r="1492" spans="1:22">
      <c r="A1492">
        <f t="shared" si="2225"/>
        <v>0.5</v>
      </c>
      <c r="B1492">
        <f t="shared" si="2230"/>
        <v>0.1048092814519109</v>
      </c>
      <c r="C1492">
        <f t="shared" si="2231"/>
        <v>0.48889161837930295</v>
      </c>
      <c r="D1492">
        <f t="shared" si="2226"/>
        <v>-0.49999999999999989</v>
      </c>
      <c r="E1492">
        <f t="shared" si="2232"/>
        <v>0.10480928145191092</v>
      </c>
      <c r="F1492">
        <f t="shared" si="2233"/>
        <v>0.48889161837930301</v>
      </c>
      <c r="G1492">
        <f t="shared" si="2227"/>
        <v>0.5</v>
      </c>
      <c r="H1492">
        <f t="shared" si="2234"/>
        <v>-0.1048092814519109</v>
      </c>
      <c r="I1492">
        <f t="shared" si="2235"/>
        <v>-0.48889161837930295</v>
      </c>
      <c r="J1492">
        <f t="shared" si="2228"/>
        <v>0.49999999999999989</v>
      </c>
      <c r="K1492">
        <f t="shared" si="2236"/>
        <v>0.10480928145191092</v>
      </c>
      <c r="L1492">
        <f t="shared" si="2237"/>
        <v>0.48889161837930301</v>
      </c>
      <c r="N1492">
        <v>77.900000000000006</v>
      </c>
      <c r="O1492">
        <f t="shared" si="2223"/>
        <v>22.817623821114054</v>
      </c>
      <c r="P1492">
        <f t="shared" si="2224"/>
        <v>67.182376178885946</v>
      </c>
      <c r="R1492">
        <f t="shared" si="2238"/>
        <v>9.6651059004977924</v>
      </c>
      <c r="T1492">
        <f t="shared" si="2229"/>
        <v>-22.79523256108736</v>
      </c>
      <c r="V1492">
        <f t="shared" si="2239"/>
        <v>0</v>
      </c>
    </row>
    <row r="1493" spans="1:22">
      <c r="A1493">
        <f t="shared" si="2225"/>
        <v>0.5</v>
      </c>
      <c r="B1493">
        <f t="shared" si="2230"/>
        <v>0.1039558454088797</v>
      </c>
      <c r="C1493">
        <f t="shared" si="2231"/>
        <v>0.48907380036690268</v>
      </c>
      <c r="D1493">
        <f t="shared" si="2226"/>
        <v>-0.49999999999999989</v>
      </c>
      <c r="E1493">
        <f t="shared" si="2232"/>
        <v>0.10395584540887973</v>
      </c>
      <c r="F1493">
        <f t="shared" si="2233"/>
        <v>0.48907380036690273</v>
      </c>
      <c r="G1493">
        <f t="shared" si="2227"/>
        <v>0.5</v>
      </c>
      <c r="H1493">
        <f t="shared" si="2234"/>
        <v>-0.1039558454088797</v>
      </c>
      <c r="I1493">
        <f t="shared" si="2235"/>
        <v>-0.48907380036690268</v>
      </c>
      <c r="J1493">
        <f t="shared" si="2228"/>
        <v>0.49999999999999989</v>
      </c>
      <c r="K1493">
        <f t="shared" si="2236"/>
        <v>0.10395584540887973</v>
      </c>
      <c r="L1493">
        <f t="shared" si="2237"/>
        <v>0.48907380036690273</v>
      </c>
      <c r="N1493">
        <v>78</v>
      </c>
      <c r="O1493">
        <f t="shared" si="2223"/>
        <v>22.888666166028223</v>
      </c>
      <c r="P1493">
        <f t="shared" si="2224"/>
        <v>67.11133383397177</v>
      </c>
      <c r="R1493">
        <f t="shared" si="2238"/>
        <v>9.6297045778829329</v>
      </c>
      <c r="T1493">
        <f t="shared" si="2229"/>
        <v>-22.866274906001536</v>
      </c>
      <c r="V1493">
        <f t="shared" si="2239"/>
        <v>0</v>
      </c>
    </row>
    <row r="1494" spans="1:22">
      <c r="A1494">
        <f t="shared" si="2225"/>
        <v>0.5</v>
      </c>
      <c r="B1494">
        <f t="shared" si="2230"/>
        <v>0.10310209269831482</v>
      </c>
      <c r="C1494">
        <f t="shared" si="2231"/>
        <v>0.48925449255088915</v>
      </c>
      <c r="D1494">
        <f t="shared" si="2226"/>
        <v>-0.49999999999999989</v>
      </c>
      <c r="E1494">
        <f t="shared" si="2232"/>
        <v>0.10310209269831483</v>
      </c>
      <c r="F1494">
        <f t="shared" si="2233"/>
        <v>0.48925449255088921</v>
      </c>
      <c r="G1494">
        <f t="shared" si="2227"/>
        <v>0.5</v>
      </c>
      <c r="H1494">
        <f t="shared" si="2234"/>
        <v>-0.10310209269831482</v>
      </c>
      <c r="I1494">
        <f t="shared" si="2235"/>
        <v>-0.48925449255088915</v>
      </c>
      <c r="J1494">
        <f t="shared" si="2228"/>
        <v>0.49999999999999989</v>
      </c>
      <c r="K1494">
        <f t="shared" si="2236"/>
        <v>0.10310209269831483</v>
      </c>
      <c r="L1494">
        <f t="shared" si="2237"/>
        <v>0.48925449255088921</v>
      </c>
      <c r="N1494">
        <v>78.099999999999994</v>
      </c>
      <c r="O1494">
        <f t="shared" si="2223"/>
        <v>22.959540973151558</v>
      </c>
      <c r="P1494">
        <f t="shared" si="2224"/>
        <v>67.040459026848453</v>
      </c>
      <c r="R1494">
        <f t="shared" si="2238"/>
        <v>9.594281059666379</v>
      </c>
      <c r="T1494">
        <f t="shared" si="2229"/>
        <v>-22.937149713124853</v>
      </c>
      <c r="V1494">
        <f t="shared" si="2239"/>
        <v>0</v>
      </c>
    </row>
    <row r="1495" spans="1:22">
      <c r="A1495">
        <f t="shared" si="2225"/>
        <v>0.5</v>
      </c>
      <c r="B1495">
        <f t="shared" si="2230"/>
        <v>0.10224802592089509</v>
      </c>
      <c r="C1495">
        <f t="shared" si="2231"/>
        <v>0.48943369438084244</v>
      </c>
      <c r="D1495">
        <f t="shared" si="2226"/>
        <v>-0.49999999999999989</v>
      </c>
      <c r="E1495">
        <f t="shared" si="2232"/>
        <v>0.10224802592089512</v>
      </c>
      <c r="F1495">
        <f t="shared" si="2233"/>
        <v>0.4894336943808425</v>
      </c>
      <c r="G1495">
        <f t="shared" si="2227"/>
        <v>0.5</v>
      </c>
      <c r="H1495">
        <f t="shared" si="2234"/>
        <v>-0.10224802592089509</v>
      </c>
      <c r="I1495">
        <f t="shared" si="2235"/>
        <v>-0.48943369438084244</v>
      </c>
      <c r="J1495">
        <f t="shared" si="2228"/>
        <v>0.49999999999999989</v>
      </c>
      <c r="K1495">
        <f t="shared" si="2236"/>
        <v>0.10224802592089512</v>
      </c>
      <c r="L1495">
        <f t="shared" si="2237"/>
        <v>0.4894336943808425</v>
      </c>
      <c r="N1495">
        <v>78.2</v>
      </c>
      <c r="O1495">
        <f t="shared" si="2223"/>
        <v>23.030247376903397</v>
      </c>
      <c r="P1495">
        <f t="shared" si="2224"/>
        <v>66.96975262309661</v>
      </c>
      <c r="R1495">
        <f t="shared" si="2238"/>
        <v>9.5588365318554054</v>
      </c>
      <c r="T1495">
        <f t="shared" si="2229"/>
        <v>-23.007856116876695</v>
      </c>
      <c r="V1495">
        <f t="shared" si="2239"/>
        <v>0</v>
      </c>
    </row>
    <row r="1496" spans="1:22">
      <c r="A1496">
        <f t="shared" si="2225"/>
        <v>0.5</v>
      </c>
      <c r="B1496">
        <f t="shared" si="2230"/>
        <v>0.10139364767825622</v>
      </c>
      <c r="C1496">
        <f t="shared" si="2231"/>
        <v>0.48961140531088276</v>
      </c>
      <c r="D1496">
        <f t="shared" si="2226"/>
        <v>-0.49999999999999989</v>
      </c>
      <c r="E1496">
        <f t="shared" si="2232"/>
        <v>0.10139364767825623</v>
      </c>
      <c r="F1496">
        <f t="shared" si="2233"/>
        <v>0.48961140531088282</v>
      </c>
      <c r="G1496">
        <f t="shared" si="2227"/>
        <v>0.5</v>
      </c>
      <c r="H1496">
        <f t="shared" si="2234"/>
        <v>-0.10139364767825622</v>
      </c>
      <c r="I1496">
        <f t="shared" si="2235"/>
        <v>-0.48961140531088276</v>
      </c>
      <c r="J1496">
        <f t="shared" si="2228"/>
        <v>0.49999999999999989</v>
      </c>
      <c r="K1496">
        <f t="shared" si="2236"/>
        <v>0.10139364767825623</v>
      </c>
      <c r="L1496">
        <f t="shared" si="2237"/>
        <v>0.48961140531088282</v>
      </c>
      <c r="N1496">
        <v>78.3</v>
      </c>
      <c r="O1496">
        <f t="shared" si="2223"/>
        <v>23.10078452216132</v>
      </c>
      <c r="P1496">
        <f t="shared" si="2224"/>
        <v>66.89921547783868</v>
      </c>
      <c r="R1496">
        <f t="shared" si="2238"/>
        <v>9.5233721715995543</v>
      </c>
      <c r="T1496">
        <f t="shared" si="2229"/>
        <v>-23.078393262134625</v>
      </c>
      <c r="V1496">
        <f t="shared" si="2239"/>
        <v>0</v>
      </c>
    </row>
    <row r="1497" spans="1:22">
      <c r="A1497">
        <f t="shared" si="2225"/>
        <v>0.5</v>
      </c>
      <c r="B1497">
        <f t="shared" si="2230"/>
        <v>0.10053896057298227</v>
      </c>
      <c r="C1497">
        <f t="shared" si="2231"/>
        <v>0.48978762479967197</v>
      </c>
      <c r="D1497">
        <f t="shared" si="2226"/>
        <v>-0.49999999999999989</v>
      </c>
      <c r="E1497">
        <f t="shared" si="2232"/>
        <v>0.10053896057298228</v>
      </c>
      <c r="F1497">
        <f t="shared" si="2233"/>
        <v>0.48978762479967203</v>
      </c>
      <c r="G1497">
        <f t="shared" si="2227"/>
        <v>0.5</v>
      </c>
      <c r="H1497">
        <f t="shared" si="2234"/>
        <v>-0.10053896057298227</v>
      </c>
      <c r="I1497">
        <f t="shared" si="2235"/>
        <v>-0.48978762479967197</v>
      </c>
      <c r="J1497">
        <f t="shared" si="2228"/>
        <v>0.49999999999999989</v>
      </c>
      <c r="K1497">
        <f t="shared" si="2236"/>
        <v>0.10053896057298228</v>
      </c>
      <c r="L1497">
        <f t="shared" si="2237"/>
        <v>0.48978762479967203</v>
      </c>
      <c r="N1497">
        <v>78.400000000000006</v>
      </c>
      <c r="O1497">
        <f t="shared" si="2223"/>
        <v>23.171151564273547</v>
      </c>
      <c r="P1497">
        <f t="shared" si="2224"/>
        <v>66.828848435726457</v>
      </c>
      <c r="R1497">
        <f t="shared" si="2238"/>
        <v>9.4878891471388158</v>
      </c>
      <c r="T1497">
        <f t="shared" si="2229"/>
        <v>-23.148760304246849</v>
      </c>
      <c r="V1497">
        <f t="shared" si="2239"/>
        <v>0</v>
      </c>
    </row>
    <row r="1498" spans="1:22">
      <c r="A1498">
        <f t="shared" si="2225"/>
        <v>0.5</v>
      </c>
      <c r="B1498">
        <f t="shared" si="2230"/>
        <v>9.9683967208598581E-2</v>
      </c>
      <c r="C1498">
        <f t="shared" si="2231"/>
        <v>0.48996235231041474</v>
      </c>
      <c r="D1498">
        <f t="shared" si="2226"/>
        <v>-0.49999999999999989</v>
      </c>
      <c r="E1498">
        <f t="shared" si="2232"/>
        <v>9.9683967208598595E-2</v>
      </c>
      <c r="F1498">
        <f t="shared" si="2233"/>
        <v>0.48996235231041479</v>
      </c>
      <c r="G1498">
        <f t="shared" si="2227"/>
        <v>0.5</v>
      </c>
      <c r="H1498">
        <f t="shared" si="2234"/>
        <v>-9.9683967208598581E-2</v>
      </c>
      <c r="I1498">
        <f t="shared" si="2235"/>
        <v>-0.48996235231041474</v>
      </c>
      <c r="J1498">
        <f t="shared" si="2228"/>
        <v>0.49999999999999989</v>
      </c>
      <c r="K1498">
        <f t="shared" si="2236"/>
        <v>9.9683967208598595E-2</v>
      </c>
      <c r="L1498">
        <f t="shared" si="2237"/>
        <v>0.48996235231041479</v>
      </c>
      <c r="N1498">
        <v>78.5</v>
      </c>
      <c r="O1498">
        <f t="shared" si="2223"/>
        <v>23.24134766906943</v>
      </c>
      <c r="P1498">
        <f t="shared" si="2224"/>
        <v>66.758652330930559</v>
      </c>
      <c r="R1498">
        <f t="shared" si="2238"/>
        <v>9.4523886177543233</v>
      </c>
      <c r="T1498">
        <f t="shared" si="2229"/>
        <v>-23.218956409042747</v>
      </c>
      <c r="V1498">
        <f t="shared" si="2239"/>
        <v>0</v>
      </c>
    </row>
    <row r="1499" spans="1:22">
      <c r="A1499">
        <f t="shared" si="2225"/>
        <v>0.5</v>
      </c>
      <c r="B1499">
        <f t="shared" si="2230"/>
        <v>9.8828670189563123E-2</v>
      </c>
      <c r="C1499">
        <f t="shared" si="2231"/>
        <v>0.49013558731086088</v>
      </c>
      <c r="D1499">
        <f t="shared" si="2226"/>
        <v>-0.49999999999999989</v>
      </c>
      <c r="E1499">
        <f t="shared" si="2232"/>
        <v>9.8828670189563136E-2</v>
      </c>
      <c r="F1499">
        <f t="shared" si="2233"/>
        <v>0.49013558731086093</v>
      </c>
      <c r="G1499">
        <f t="shared" si="2227"/>
        <v>0.5</v>
      </c>
      <c r="H1499">
        <f t="shared" si="2234"/>
        <v>-9.8828670189563123E-2</v>
      </c>
      <c r="I1499">
        <f t="shared" si="2235"/>
        <v>-0.49013558731086088</v>
      </c>
      <c r="J1499">
        <f t="shared" si="2228"/>
        <v>0.49999999999999989</v>
      </c>
      <c r="K1499">
        <f t="shared" si="2236"/>
        <v>9.8828670189563136E-2</v>
      </c>
      <c r="L1499">
        <f t="shared" si="2237"/>
        <v>0.49013558731086093</v>
      </c>
      <c r="N1499">
        <v>78.599999999999994</v>
      </c>
      <c r="O1499">
        <f t="shared" si="2223"/>
        <v>23.311372012868411</v>
      </c>
      <c r="P1499">
        <f t="shared" si="2224"/>
        <v>66.688627987131596</v>
      </c>
      <c r="R1499">
        <f t="shared" si="2238"/>
        <v>9.4168717337210097</v>
      </c>
      <c r="T1499">
        <f t="shared" si="2229"/>
        <v>-23.288980752841709</v>
      </c>
      <c r="V1499">
        <f t="shared" si="2239"/>
        <v>0</v>
      </c>
    </row>
    <row r="1500" spans="1:22">
      <c r="A1500">
        <f t="shared" si="2225"/>
        <v>0.5</v>
      </c>
      <c r="B1500">
        <f t="shared" si="2230"/>
        <v>9.7973072121258831E-2</v>
      </c>
      <c r="C1500">
        <f t="shared" si="2231"/>
        <v>0.49030732927330639</v>
      </c>
      <c r="D1500">
        <f t="shared" si="2226"/>
        <v>-0.49999999999999989</v>
      </c>
      <c r="E1500">
        <f t="shared" si="2232"/>
        <v>9.7973072121258845E-2</v>
      </c>
      <c r="F1500">
        <f t="shared" si="2233"/>
        <v>0.49030732927330645</v>
      </c>
      <c r="G1500">
        <f t="shared" si="2227"/>
        <v>0.5</v>
      </c>
      <c r="H1500">
        <f t="shared" si="2234"/>
        <v>-9.7973072121258831E-2</v>
      </c>
      <c r="I1500">
        <f t="shared" si="2235"/>
        <v>-0.49030732927330639</v>
      </c>
      <c r="J1500">
        <f t="shared" si="2228"/>
        <v>0.49999999999999989</v>
      </c>
      <c r="K1500">
        <f t="shared" si="2236"/>
        <v>9.7973072121258845E-2</v>
      </c>
      <c r="L1500">
        <f t="shared" si="2237"/>
        <v>0.49030732927330645</v>
      </c>
      <c r="N1500">
        <v>78.7</v>
      </c>
      <c r="O1500">
        <f t="shared" si="2223"/>
        <v>23.381223782486853</v>
      </c>
      <c r="P1500">
        <f t="shared" si="2224"/>
        <v>66.618776217513158</v>
      </c>
      <c r="R1500">
        <f t="shared" si="2238"/>
        <v>9.3813396362625454</v>
      </c>
      <c r="T1500">
        <f t="shared" si="2229"/>
        <v>-23.358832522460148</v>
      </c>
      <c r="V1500">
        <f t="shared" si="2239"/>
        <v>0</v>
      </c>
    </row>
    <row r="1501" spans="1:22">
      <c r="A1501">
        <f t="shared" si="2225"/>
        <v>0.5</v>
      </c>
      <c r="B1501">
        <f t="shared" si="2230"/>
        <v>9.7117175609986034E-2</v>
      </c>
      <c r="C1501">
        <f t="shared" si="2231"/>
        <v>0.49047757767459571</v>
      </c>
      <c r="D1501">
        <f t="shared" si="2226"/>
        <v>-0.49999999999999989</v>
      </c>
      <c r="E1501">
        <f t="shared" si="2232"/>
        <v>9.7117175609986048E-2</v>
      </c>
      <c r="F1501">
        <f t="shared" si="2233"/>
        <v>0.49047757767459577</v>
      </c>
      <c r="G1501">
        <f t="shared" si="2227"/>
        <v>0.5</v>
      </c>
      <c r="H1501">
        <f t="shared" si="2234"/>
        <v>-9.7117175609986034E-2</v>
      </c>
      <c r="I1501">
        <f t="shared" si="2235"/>
        <v>-0.49047757767459571</v>
      </c>
      <c r="J1501">
        <f t="shared" si="2228"/>
        <v>0.49999999999999989</v>
      </c>
      <c r="K1501">
        <f t="shared" si="2236"/>
        <v>9.7117175609986048E-2</v>
      </c>
      <c r="L1501">
        <f t="shared" si="2237"/>
        <v>0.49047757767459577</v>
      </c>
      <c r="N1501">
        <v>78.8</v>
      </c>
      <c r="O1501">
        <f t="shared" si="2223"/>
        <v>23.450902175243481</v>
      </c>
      <c r="P1501">
        <f t="shared" si="2224"/>
        <v>66.549097824756529</v>
      </c>
      <c r="R1501">
        <f t="shared" si="2238"/>
        <v>9.3457934575085346</v>
      </c>
      <c r="T1501">
        <f t="shared" si="2229"/>
        <v>-23.428510915216776</v>
      </c>
      <c r="V1501">
        <f t="shared" si="2239"/>
        <v>0</v>
      </c>
    </row>
    <row r="1502" spans="1:22">
      <c r="A1502">
        <f t="shared" si="2225"/>
        <v>0.5</v>
      </c>
      <c r="B1502">
        <f t="shared" si="2230"/>
        <v>9.6260983262953709E-2</v>
      </c>
      <c r="C1502">
        <f t="shared" si="2231"/>
        <v>0.49064633199612245</v>
      </c>
      <c r="D1502">
        <f t="shared" si="2226"/>
        <v>-0.49999999999999989</v>
      </c>
      <c r="E1502">
        <f t="shared" si="2232"/>
        <v>9.6260983262953723E-2</v>
      </c>
      <c r="F1502">
        <f t="shared" si="2233"/>
        <v>0.49064633199612251</v>
      </c>
      <c r="G1502">
        <f t="shared" si="2227"/>
        <v>0.5</v>
      </c>
      <c r="H1502">
        <f t="shared" si="2234"/>
        <v>-9.6260983262953709E-2</v>
      </c>
      <c r="I1502">
        <f t="shared" si="2235"/>
        <v>-0.49064633199612245</v>
      </c>
      <c r="J1502">
        <f t="shared" si="2228"/>
        <v>0.49999999999999989</v>
      </c>
      <c r="K1502">
        <f t="shared" si="2236"/>
        <v>9.6260983262953723E-2</v>
      </c>
      <c r="L1502">
        <f t="shared" si="2237"/>
        <v>0.49064633199612251</v>
      </c>
      <c r="N1502">
        <v>78.900000000000006</v>
      </c>
      <c r="O1502">
        <f t="shared" si="2223"/>
        <v>23.520406398962816</v>
      </c>
      <c r="P1502">
        <f t="shared" si="2224"/>
        <v>66.479593601037195</v>
      </c>
      <c r="R1502">
        <f t="shared" si="2238"/>
        <v>9.310234320453759</v>
      </c>
      <c r="T1502">
        <f t="shared" si="2229"/>
        <v>-23.498015138936111</v>
      </c>
      <c r="V1502">
        <f t="shared" si="2239"/>
        <v>0</v>
      </c>
    </row>
    <row r="1503" spans="1:22">
      <c r="A1503">
        <f t="shared" si="2225"/>
        <v>0.5</v>
      </c>
      <c r="B1503">
        <f t="shared" si="2230"/>
        <v>9.5404497688272444E-2</v>
      </c>
      <c r="C1503">
        <f t="shared" si="2231"/>
        <v>0.49081359172383188</v>
      </c>
      <c r="D1503">
        <f t="shared" si="2226"/>
        <v>-0.49999999999999989</v>
      </c>
      <c r="E1503">
        <f t="shared" si="2232"/>
        <v>9.5404497688272458E-2</v>
      </c>
      <c r="F1503">
        <f t="shared" si="2233"/>
        <v>0.49081359172383199</v>
      </c>
      <c r="G1503">
        <f t="shared" si="2227"/>
        <v>0.5</v>
      </c>
      <c r="H1503">
        <f t="shared" si="2234"/>
        <v>-9.5404497688272444E-2</v>
      </c>
      <c r="I1503">
        <f t="shared" si="2235"/>
        <v>-0.49081359172383188</v>
      </c>
      <c r="J1503">
        <f t="shared" si="2228"/>
        <v>0.49999999999999989</v>
      </c>
      <c r="K1503">
        <f t="shared" si="2236"/>
        <v>9.5404497688272458E-2</v>
      </c>
      <c r="L1503">
        <f t="shared" si="2237"/>
        <v>0.49081359172383199</v>
      </c>
      <c r="N1503">
        <v>79</v>
      </c>
      <c r="O1503">
        <f t="shared" si="2223"/>
        <v>23.589735671976996</v>
      </c>
      <c r="P1503">
        <f t="shared" si="2224"/>
        <v>66.410264328023004</v>
      </c>
      <c r="R1503">
        <f t="shared" si="2238"/>
        <v>9.2746633389196091</v>
      </c>
      <c r="T1503">
        <f t="shared" si="2229"/>
        <v>-23.567344411950302</v>
      </c>
      <c r="V1503">
        <f t="shared" si="2239"/>
        <v>0</v>
      </c>
    </row>
    <row r="1504" spans="1:22">
      <c r="A1504">
        <f t="shared" si="2225"/>
        <v>0.5</v>
      </c>
      <c r="B1504">
        <f t="shared" si="2230"/>
        <v>9.4547721494945738E-2</v>
      </c>
      <c r="C1504">
        <f t="shared" si="2231"/>
        <v>0.49097935634822171</v>
      </c>
      <c r="D1504">
        <f t="shared" si="2226"/>
        <v>-0.49999999999999989</v>
      </c>
      <c r="E1504">
        <f t="shared" si="2232"/>
        <v>9.4547721494945752E-2</v>
      </c>
      <c r="F1504">
        <f t="shared" si="2233"/>
        <v>0.49097935634822176</v>
      </c>
      <c r="G1504">
        <f t="shared" si="2227"/>
        <v>0.5</v>
      </c>
      <c r="H1504">
        <f t="shared" si="2234"/>
        <v>-9.4547721494945738E-2</v>
      </c>
      <c r="I1504">
        <f t="shared" si="2235"/>
        <v>-0.49097935634822171</v>
      </c>
      <c r="J1504">
        <f t="shared" si="2228"/>
        <v>0.49999999999999989</v>
      </c>
      <c r="K1504">
        <f t="shared" si="2236"/>
        <v>9.4547721494945752E-2</v>
      </c>
      <c r="L1504">
        <f t="shared" si="2237"/>
        <v>0.49097935634822176</v>
      </c>
      <c r="N1504">
        <v>79.099999999999994</v>
      </c>
      <c r="O1504">
        <f t="shared" si="2223"/>
        <v>23.658889223125936</v>
      </c>
      <c r="P1504">
        <f t="shared" si="2224"/>
        <v>66.341110776874061</v>
      </c>
      <c r="R1504">
        <f t="shared" si="2238"/>
        <v>9.2390816175176056</v>
      </c>
      <c r="T1504">
        <f t="shared" si="2229"/>
        <v>-23.636497963099245</v>
      </c>
      <c r="V1504">
        <f t="shared" si="2239"/>
        <v>0</v>
      </c>
    </row>
    <row r="1505" spans="1:22">
      <c r="A1505">
        <f t="shared" si="2225"/>
        <v>0.5</v>
      </c>
      <c r="B1505">
        <f t="shared" si="2230"/>
        <v>9.3690657292862231E-2</v>
      </c>
      <c r="C1505">
        <f t="shared" si="2231"/>
        <v>0.49114362536434425</v>
      </c>
      <c r="D1505">
        <f t="shared" si="2226"/>
        <v>-0.49999999999999989</v>
      </c>
      <c r="E1505">
        <f t="shared" si="2232"/>
        <v>9.3690657292862245E-2</v>
      </c>
      <c r="F1505">
        <f t="shared" si="2233"/>
        <v>0.49114362536434431</v>
      </c>
      <c r="G1505">
        <f t="shared" si="2227"/>
        <v>0.5</v>
      </c>
      <c r="H1505">
        <f t="shared" si="2234"/>
        <v>-9.3690657292862231E-2</v>
      </c>
      <c r="I1505">
        <f t="shared" si="2235"/>
        <v>-0.49114362536434425</v>
      </c>
      <c r="J1505">
        <f t="shared" si="2228"/>
        <v>0.49999999999999989</v>
      </c>
      <c r="K1505">
        <f t="shared" si="2236"/>
        <v>9.3690657292862245E-2</v>
      </c>
      <c r="L1505">
        <f t="shared" si="2237"/>
        <v>0.49114362536434431</v>
      </c>
      <c r="N1505">
        <v>79.2</v>
      </c>
      <c r="O1505">
        <f t="shared" si="2223"/>
        <v>23.727866291755664</v>
      </c>
      <c r="P1505">
        <f t="shared" si="2224"/>
        <v>66.27213370824434</v>
      </c>
      <c r="R1505">
        <f t="shared" si="2238"/>
        <v>9.2034902516150652</v>
      </c>
      <c r="T1505">
        <f t="shared" si="2229"/>
        <v>-23.705475031728966</v>
      </c>
      <c r="V1505">
        <f t="shared" si="2239"/>
        <v>0</v>
      </c>
    </row>
    <row r="1506" spans="1:22">
      <c r="A1506">
        <f t="shared" si="2225"/>
        <v>0.5</v>
      </c>
      <c r="B1506">
        <f t="shared" si="2230"/>
        <v>9.2833307692788566E-2</v>
      </c>
      <c r="C1506">
        <f t="shared" si="2231"/>
        <v>0.49130639827180755</v>
      </c>
      <c r="D1506">
        <f t="shared" si="2226"/>
        <v>-0.49999999999999989</v>
      </c>
      <c r="E1506">
        <f t="shared" si="2232"/>
        <v>9.283330769278858E-2</v>
      </c>
      <c r="F1506">
        <f t="shared" si="2233"/>
        <v>0.49130639827180761</v>
      </c>
      <c r="G1506">
        <f t="shared" si="2227"/>
        <v>0.5</v>
      </c>
      <c r="H1506">
        <f t="shared" si="2234"/>
        <v>-9.2833307692788566E-2</v>
      </c>
      <c r="I1506">
        <f t="shared" si="2235"/>
        <v>-0.49130639827180755</v>
      </c>
      <c r="J1506">
        <f t="shared" si="2228"/>
        <v>0.49999999999999989</v>
      </c>
      <c r="K1506">
        <f t="shared" si="2236"/>
        <v>9.283330769278858E-2</v>
      </c>
      <c r="L1506">
        <f t="shared" si="2237"/>
        <v>0.49130639827180761</v>
      </c>
      <c r="N1506">
        <v>79.3</v>
      </c>
      <c r="O1506">
        <f t="shared" si="2223"/>
        <v>23.796666127715042</v>
      </c>
      <c r="P1506">
        <f t="shared" si="2224"/>
        <v>66.203333872284958</v>
      </c>
      <c r="R1506">
        <f t="shared" si="2238"/>
        <v>9.1678903273028922</v>
      </c>
      <c r="T1506">
        <f t="shared" si="2229"/>
        <v>-23.774274867688348</v>
      </c>
      <c r="V1506">
        <f t="shared" si="2239"/>
        <v>0</v>
      </c>
    </row>
    <row r="1507" spans="1:22">
      <c r="A1507">
        <f t="shared" si="2225"/>
        <v>0.5</v>
      </c>
      <c r="B1507">
        <f t="shared" si="2230"/>
        <v>9.197567530636E-2</v>
      </c>
      <c r="C1507">
        <f t="shared" si="2231"/>
        <v>0.49146767457477702</v>
      </c>
      <c r="D1507">
        <f t="shared" si="2226"/>
        <v>-0.49999999999999989</v>
      </c>
      <c r="E1507">
        <f t="shared" si="2232"/>
        <v>9.1975675306360014E-2</v>
      </c>
      <c r="F1507">
        <f t="shared" si="2233"/>
        <v>0.49146767457477708</v>
      </c>
      <c r="G1507">
        <f t="shared" si="2227"/>
        <v>0.5</v>
      </c>
      <c r="H1507">
        <f t="shared" si="2234"/>
        <v>-9.197567530636E-2</v>
      </c>
      <c r="I1507">
        <f t="shared" si="2235"/>
        <v>-0.49146767457477702</v>
      </c>
      <c r="J1507">
        <f t="shared" si="2228"/>
        <v>0.49999999999999989</v>
      </c>
      <c r="K1507">
        <f t="shared" si="2236"/>
        <v>9.1975675306360014E-2</v>
      </c>
      <c r="L1507">
        <f t="shared" si="2237"/>
        <v>0.49146767457477708</v>
      </c>
      <c r="N1507">
        <v>79.400000000000006</v>
      </c>
      <c r="O1507">
        <f t="shared" si="2223"/>
        <v>23.865287991351</v>
      </c>
      <c r="P1507">
        <f t="shared" si="2224"/>
        <v>66.134712008649004</v>
      </c>
      <c r="R1507">
        <f t="shared" si="2238"/>
        <v>9.1322829213652525</v>
      </c>
      <c r="T1507">
        <f t="shared" si="2229"/>
        <v>-23.842896731324302</v>
      </c>
      <c r="V1507">
        <f t="shared" si="2239"/>
        <v>0</v>
      </c>
    </row>
    <row r="1508" spans="1:22">
      <c r="A1508">
        <f t="shared" si="2225"/>
        <v>0.5</v>
      </c>
      <c r="B1508">
        <f t="shared" si="2230"/>
        <v>9.1117762746073708E-2</v>
      </c>
      <c r="C1508">
        <f t="shared" si="2231"/>
        <v>0.4916274537819772</v>
      </c>
      <c r="D1508">
        <f t="shared" si="2226"/>
        <v>-0.49999999999999989</v>
      </c>
      <c r="E1508">
        <f t="shared" si="2232"/>
        <v>9.1117762746073735E-2</v>
      </c>
      <c r="F1508">
        <f t="shared" si="2233"/>
        <v>0.49162745378197725</v>
      </c>
      <c r="G1508">
        <f t="shared" si="2227"/>
        <v>0.5</v>
      </c>
      <c r="H1508">
        <f t="shared" si="2234"/>
        <v>-9.1117762746073708E-2</v>
      </c>
      <c r="I1508">
        <f t="shared" si="2235"/>
        <v>-0.4916274537819772</v>
      </c>
      <c r="J1508">
        <f t="shared" si="2228"/>
        <v>0.49999999999999989</v>
      </c>
      <c r="K1508">
        <f t="shared" si="2236"/>
        <v>9.1117762746073735E-2</v>
      </c>
      <c r="L1508">
        <f t="shared" si="2237"/>
        <v>0.49162745378197725</v>
      </c>
      <c r="N1508">
        <v>79.5</v>
      </c>
      <c r="O1508">
        <f t="shared" si="2223"/>
        <v>23.93373115350186</v>
      </c>
      <c r="P1508">
        <f t="shared" si="2224"/>
        <v>66.066268846498147</v>
      </c>
      <c r="R1508">
        <f t="shared" si="2238"/>
        <v>9.0966691012514929</v>
      </c>
      <c r="T1508">
        <f t="shared" si="2229"/>
        <v>-23.911339893475159</v>
      </c>
      <c r="V1508">
        <f t="shared" si="2239"/>
        <v>0</v>
      </c>
    </row>
    <row r="1509" spans="1:22">
      <c r="A1509">
        <f t="shared" si="2225"/>
        <v>0.5</v>
      </c>
      <c r="B1509">
        <f t="shared" si="2230"/>
        <v>9.0259572625280005E-2</v>
      </c>
      <c r="C1509">
        <f t="shared" si="2231"/>
        <v>0.49178573540669285</v>
      </c>
      <c r="D1509">
        <f t="shared" si="2226"/>
        <v>-0.49999999999999989</v>
      </c>
      <c r="E1509">
        <f t="shared" si="2232"/>
        <v>9.0259572625280018E-2</v>
      </c>
      <c r="F1509">
        <f t="shared" si="2233"/>
        <v>0.49178573540669296</v>
      </c>
      <c r="G1509">
        <f t="shared" si="2227"/>
        <v>0.5</v>
      </c>
      <c r="H1509">
        <f t="shared" si="2234"/>
        <v>-9.0259572625280005E-2</v>
      </c>
      <c r="I1509">
        <f t="shared" si="2235"/>
        <v>-0.49178573540669285</v>
      </c>
      <c r="J1509">
        <f t="shared" si="2228"/>
        <v>0.49999999999999989</v>
      </c>
      <c r="K1509">
        <f t="shared" si="2236"/>
        <v>9.0259572625280018E-2</v>
      </c>
      <c r="L1509">
        <f t="shared" si="2237"/>
        <v>0.49178573540669296</v>
      </c>
      <c r="N1509">
        <v>79.599999999999994</v>
      </c>
      <c r="O1509">
        <f t="shared" si="2223"/>
        <v>24.001994895489243</v>
      </c>
      <c r="P1509">
        <f t="shared" si="2224"/>
        <v>65.998005104510767</v>
      </c>
      <c r="R1509">
        <f t="shared" si="2238"/>
        <v>9.0610499250499501</v>
      </c>
      <c r="T1509">
        <f t="shared" si="2229"/>
        <v>-23.979603635462539</v>
      </c>
      <c r="V1509">
        <f t="shared" si="2239"/>
        <v>0</v>
      </c>
    </row>
    <row r="1510" spans="1:22">
      <c r="A1510">
        <f t="shared" si="2225"/>
        <v>0.5</v>
      </c>
      <c r="B1510">
        <f t="shared" si="2230"/>
        <v>8.9401107558174778E-2</v>
      </c>
      <c r="C1510">
        <f t="shared" si="2231"/>
        <v>0.49194251896677071</v>
      </c>
      <c r="D1510">
        <f t="shared" si="2226"/>
        <v>-0.49999999999999989</v>
      </c>
      <c r="E1510">
        <f t="shared" si="2232"/>
        <v>8.9401107558174792E-2</v>
      </c>
      <c r="F1510">
        <f t="shared" si="2233"/>
        <v>0.49194251896677083</v>
      </c>
      <c r="G1510">
        <f t="shared" si="2227"/>
        <v>0.5</v>
      </c>
      <c r="H1510">
        <f t="shared" si="2234"/>
        <v>-8.9401107558174778E-2</v>
      </c>
      <c r="I1510">
        <f t="shared" si="2235"/>
        <v>-0.49194251896677071</v>
      </c>
      <c r="J1510">
        <f t="shared" si="2228"/>
        <v>0.49999999999999989</v>
      </c>
      <c r="K1510">
        <f t="shared" si="2236"/>
        <v>8.9401107558174792E-2</v>
      </c>
      <c r="L1510">
        <f t="shared" si="2237"/>
        <v>0.49194251896677083</v>
      </c>
      <c r="N1510">
        <v>79.7</v>
      </c>
      <c r="O1510">
        <f t="shared" si="2223"/>
        <v>24.070078509108335</v>
      </c>
      <c r="P1510">
        <f t="shared" si="2224"/>
        <v>65.929921490891672</v>
      </c>
      <c r="R1510">
        <f t="shared" si="2238"/>
        <v>9.0254264414638214</v>
      </c>
      <c r="T1510">
        <f t="shared" si="2229"/>
        <v>-24.047687249081633</v>
      </c>
      <c r="V1510">
        <f t="shared" si="2239"/>
        <v>0</v>
      </c>
    </row>
    <row r="1511" spans="1:22">
      <c r="A1511">
        <f t="shared" si="2225"/>
        <v>0.5</v>
      </c>
      <c r="B1511">
        <f t="shared" si="2230"/>
        <v>8.8542370159791675E-2</v>
      </c>
      <c r="C1511">
        <f t="shared" si="2231"/>
        <v>0.49209780398462083</v>
      </c>
      <c r="D1511">
        <f t="shared" si="2226"/>
        <v>-0.49999999999999989</v>
      </c>
      <c r="E1511">
        <f t="shared" si="2232"/>
        <v>8.8542370159791689E-2</v>
      </c>
      <c r="F1511">
        <f t="shared" si="2233"/>
        <v>0.49209780398462094</v>
      </c>
      <c r="G1511">
        <f t="shared" si="2227"/>
        <v>0.5</v>
      </c>
      <c r="H1511">
        <f t="shared" si="2234"/>
        <v>-8.8542370159791675E-2</v>
      </c>
      <c r="I1511">
        <f t="shared" si="2235"/>
        <v>-0.49209780398462083</v>
      </c>
      <c r="J1511">
        <f t="shared" si="2228"/>
        <v>0.49999999999999989</v>
      </c>
      <c r="K1511">
        <f t="shared" si="2236"/>
        <v>8.8542370159791689E-2</v>
      </c>
      <c r="L1511">
        <f t="shared" si="2237"/>
        <v>0.49209780398462094</v>
      </c>
      <c r="N1511">
        <v>79.8</v>
      </c>
      <c r="O1511">
        <f t="shared" si="2223"/>
        <v>24.137981296616541</v>
      </c>
      <c r="P1511">
        <f t="shared" si="2224"/>
        <v>65.862018703383455</v>
      </c>
      <c r="R1511">
        <f t="shared" si="2238"/>
        <v>8.9897996897889669</v>
      </c>
      <c r="T1511">
        <f t="shared" si="2229"/>
        <v>-24.11559003658985</v>
      </c>
      <c r="V1511">
        <f t="shared" si="2239"/>
        <v>0</v>
      </c>
    </row>
    <row r="1512" spans="1:22">
      <c r="A1512">
        <f t="shared" si="2225"/>
        <v>0.5</v>
      </c>
      <c r="B1512">
        <f t="shared" si="2230"/>
        <v>8.7683363045993529E-2</v>
      </c>
      <c r="C1512">
        <f t="shared" si="2231"/>
        <v>0.49225158998721824</v>
      </c>
      <c r="D1512">
        <f t="shared" si="2226"/>
        <v>-0.49999999999999989</v>
      </c>
      <c r="E1512">
        <f t="shared" si="2232"/>
        <v>8.7683363045993543E-2</v>
      </c>
      <c r="F1512">
        <f t="shared" si="2233"/>
        <v>0.49225158998721835</v>
      </c>
      <c r="G1512">
        <f t="shared" si="2227"/>
        <v>0.5</v>
      </c>
      <c r="H1512">
        <f t="shared" si="2234"/>
        <v>-8.7683363045993529E-2</v>
      </c>
      <c r="I1512">
        <f t="shared" si="2235"/>
        <v>-0.49225158998721824</v>
      </c>
      <c r="J1512">
        <f t="shared" si="2228"/>
        <v>0.49999999999999989</v>
      </c>
      <c r="K1512">
        <f t="shared" si="2236"/>
        <v>8.7683363045993543E-2</v>
      </c>
      <c r="L1512">
        <f t="shared" si="2237"/>
        <v>0.49225158998721835</v>
      </c>
      <c r="N1512">
        <v>79.900000000000006</v>
      </c>
      <c r="O1512">
        <f t="shared" si="2223"/>
        <v>24.205702570720675</v>
      </c>
      <c r="P1512">
        <f t="shared" si="2224"/>
        <v>65.794297429279339</v>
      </c>
      <c r="R1512">
        <f t="shared" si="2238"/>
        <v>8.9541706998937585</v>
      </c>
      <c r="T1512">
        <f t="shared" si="2229"/>
        <v>-24.183311310693966</v>
      </c>
      <c r="V1512">
        <f t="shared" si="2239"/>
        <v>0</v>
      </c>
    </row>
    <row r="1513" spans="1:22">
      <c r="A1513">
        <f t="shared" si="2225"/>
        <v>0.5</v>
      </c>
      <c r="B1513">
        <f t="shared" si="2230"/>
        <v>8.6824088833465193E-2</v>
      </c>
      <c r="C1513">
        <f t="shared" si="2231"/>
        <v>0.49240387650610395</v>
      </c>
      <c r="D1513">
        <f t="shared" si="2226"/>
        <v>-0.49999999999999989</v>
      </c>
      <c r="E1513">
        <f t="shared" si="2232"/>
        <v>8.6824088833465207E-2</v>
      </c>
      <c r="F1513">
        <f t="shared" si="2233"/>
        <v>0.49240387650610401</v>
      </c>
      <c r="G1513">
        <f t="shared" si="2227"/>
        <v>0.5</v>
      </c>
      <c r="H1513">
        <f t="shared" si="2234"/>
        <v>-8.6824088833465193E-2</v>
      </c>
      <c r="I1513">
        <f t="shared" si="2235"/>
        <v>-0.49240387650610395</v>
      </c>
      <c r="J1513">
        <f t="shared" si="2228"/>
        <v>0.49999999999999989</v>
      </c>
      <c r="K1513">
        <f t="shared" si="2236"/>
        <v>8.6824088833465207E-2</v>
      </c>
      <c r="L1513">
        <f t="shared" si="2237"/>
        <v>0.49240387650610401</v>
      </c>
      <c r="N1513">
        <v>80</v>
      </c>
      <c r="O1513">
        <f t="shared" si="2223"/>
        <v>24.273241654562398</v>
      </c>
      <c r="P1513">
        <f t="shared" si="2224"/>
        <v>65.726758345437602</v>
      </c>
      <c r="R1513">
        <f t="shared" si="2238"/>
        <v>8.9185404922007194</v>
      </c>
      <c r="T1513">
        <f t="shared" si="2229"/>
        <v>-24.250850394535703</v>
      </c>
      <c r="V1513">
        <f t="shared" si="2239"/>
        <v>0</v>
      </c>
    </row>
    <row r="1514" spans="1:22">
      <c r="A1514">
        <f t="shared" si="2225"/>
        <v>0.5</v>
      </c>
      <c r="B1514">
        <f t="shared" si="2230"/>
        <v>8.5964550139704846E-2</v>
      </c>
      <c r="C1514">
        <f t="shared" si="2231"/>
        <v>0.49255466307738688</v>
      </c>
      <c r="D1514">
        <f t="shared" si="2226"/>
        <v>-0.49999999999999989</v>
      </c>
      <c r="E1514">
        <f t="shared" si="2232"/>
        <v>8.5964550139704859E-2</v>
      </c>
      <c r="F1514">
        <f t="shared" si="2233"/>
        <v>0.49255466307738693</v>
      </c>
      <c r="G1514">
        <f t="shared" si="2227"/>
        <v>0.5</v>
      </c>
      <c r="H1514">
        <f t="shared" si="2234"/>
        <v>-8.5964550139704846E-2</v>
      </c>
      <c r="I1514">
        <f t="shared" si="2235"/>
        <v>-0.49255466307738688</v>
      </c>
      <c r="J1514">
        <f t="shared" si="2228"/>
        <v>0.49999999999999989</v>
      </c>
      <c r="K1514">
        <f t="shared" si="2236"/>
        <v>8.5964550139704859E-2</v>
      </c>
      <c r="L1514">
        <f t="shared" si="2237"/>
        <v>0.49255466307738693</v>
      </c>
      <c r="N1514">
        <v>80.099999999999994</v>
      </c>
      <c r="O1514">
        <f t="shared" si="2223"/>
        <v>24.340597881702543</v>
      </c>
      <c r="P1514">
        <f t="shared" si="2224"/>
        <v>65.659402118297464</v>
      </c>
      <c r="R1514">
        <f t="shared" si="2238"/>
        <v>8.8829100776701608</v>
      </c>
      <c r="T1514">
        <f t="shared" si="2229"/>
        <v>-24.318206621675841</v>
      </c>
      <c r="V1514">
        <f t="shared" si="2239"/>
        <v>0</v>
      </c>
    </row>
    <row r="1515" spans="1:22">
      <c r="A1515">
        <f t="shared" si="2225"/>
        <v>0.5</v>
      </c>
      <c r="B1515">
        <f t="shared" si="2230"/>
        <v>8.5104749583016295E-2</v>
      </c>
      <c r="C1515">
        <f t="shared" si="2231"/>
        <v>0.49270394924174499</v>
      </c>
      <c r="D1515">
        <f t="shared" si="2226"/>
        <v>-0.49999999999999989</v>
      </c>
      <c r="E1515">
        <f t="shared" si="2232"/>
        <v>8.5104749583016309E-2</v>
      </c>
      <c r="F1515">
        <f t="shared" si="2233"/>
        <v>0.49270394924174504</v>
      </c>
      <c r="G1515">
        <f t="shared" si="2227"/>
        <v>0.5</v>
      </c>
      <c r="H1515">
        <f t="shared" si="2234"/>
        <v>-8.5104749583016295E-2</v>
      </c>
      <c r="I1515">
        <f t="shared" si="2235"/>
        <v>-0.49270394924174499</v>
      </c>
      <c r="J1515">
        <f t="shared" si="2228"/>
        <v>0.49999999999999989</v>
      </c>
      <c r="K1515">
        <f t="shared" si="2236"/>
        <v>8.5104749583016309E-2</v>
      </c>
      <c r="L1515">
        <f t="shared" si="2237"/>
        <v>0.49270394924174504</v>
      </c>
      <c r="N1515">
        <v>80.2</v>
      </c>
      <c r="O1515">
        <f t="shared" si="2223"/>
        <v>24.407770596103521</v>
      </c>
      <c r="P1515">
        <f t="shared" si="2224"/>
        <v>65.592229403896482</v>
      </c>
      <c r="R1515">
        <f t="shared" si="2238"/>
        <v>8.8472804577857147</v>
      </c>
      <c r="T1515">
        <f t="shared" si="2229"/>
        <v>-24.385379336076824</v>
      </c>
      <c r="V1515">
        <f t="shared" si="2239"/>
        <v>0</v>
      </c>
    </row>
    <row r="1516" spans="1:22">
      <c r="A1516">
        <f t="shared" si="2225"/>
        <v>0.5</v>
      </c>
      <c r="B1516">
        <f t="shared" si="2230"/>
        <v>8.4244689782501367E-2</v>
      </c>
      <c r="C1516">
        <f t="shared" si="2231"/>
        <v>0.49285173454442666</v>
      </c>
      <c r="D1516">
        <f t="shared" si="2226"/>
        <v>-0.49999999999999989</v>
      </c>
      <c r="E1516">
        <f t="shared" si="2232"/>
        <v>8.4244689782501381E-2</v>
      </c>
      <c r="F1516">
        <f t="shared" si="2233"/>
        <v>0.49285173454442677</v>
      </c>
      <c r="G1516">
        <f t="shared" si="2227"/>
        <v>0.5</v>
      </c>
      <c r="H1516">
        <f t="shared" si="2234"/>
        <v>-8.4244689782501367E-2</v>
      </c>
      <c r="I1516">
        <f t="shared" si="2235"/>
        <v>-0.49285173454442666</v>
      </c>
      <c r="J1516">
        <f t="shared" si="2228"/>
        <v>0.49999999999999989</v>
      </c>
      <c r="K1516">
        <f t="shared" si="2236"/>
        <v>8.4244689782501381E-2</v>
      </c>
      <c r="L1516">
        <f t="shared" si="2237"/>
        <v>0.49285173454442677</v>
      </c>
      <c r="N1516">
        <v>80.3</v>
      </c>
      <c r="O1516">
        <f t="shared" si="2223"/>
        <v>24.474759152110508</v>
      </c>
      <c r="P1516">
        <f t="shared" si="2224"/>
        <v>65.525240847889492</v>
      </c>
      <c r="R1516">
        <f t="shared" si="2238"/>
        <v>8.8116526245417433</v>
      </c>
      <c r="T1516">
        <f t="shared" si="2229"/>
        <v>-24.452367892083814</v>
      </c>
      <c r="V1516">
        <f t="shared" si="2239"/>
        <v>0</v>
      </c>
    </row>
    <row r="1517" spans="1:22">
      <c r="A1517">
        <f t="shared" si="2225"/>
        <v>0.5</v>
      </c>
      <c r="B1517">
        <f t="shared" si="2230"/>
        <v>8.3384373358051045E-2</v>
      </c>
      <c r="C1517">
        <f t="shared" si="2231"/>
        <v>0.49299801853525244</v>
      </c>
      <c r="D1517">
        <f t="shared" si="2226"/>
        <v>-0.49999999999999989</v>
      </c>
      <c r="E1517">
        <f t="shared" si="2232"/>
        <v>8.3384373358051059E-2</v>
      </c>
      <c r="F1517">
        <f t="shared" si="2233"/>
        <v>0.49299801853525249</v>
      </c>
      <c r="G1517">
        <f t="shared" si="2227"/>
        <v>0.5</v>
      </c>
      <c r="H1517">
        <f t="shared" si="2234"/>
        <v>-8.3384373358051045E-2</v>
      </c>
      <c r="I1517">
        <f t="shared" si="2235"/>
        <v>-0.49299801853525244</v>
      </c>
      <c r="J1517">
        <f t="shared" si="2228"/>
        <v>0.49999999999999989</v>
      </c>
      <c r="K1517">
        <f t="shared" si="2236"/>
        <v>8.3384373358051059E-2</v>
      </c>
      <c r="L1517">
        <f t="shared" si="2237"/>
        <v>0.49299801853525249</v>
      </c>
      <c r="N1517">
        <v>80.400000000000006</v>
      </c>
      <c r="O1517">
        <f t="shared" si="2223"/>
        <v>24.541562914431136</v>
      </c>
      <c r="P1517">
        <f t="shared" si="2224"/>
        <v>65.458437085568875</v>
      </c>
      <c r="R1517">
        <f t="shared" si="2238"/>
        <v>8.7760275604324605</v>
      </c>
      <c r="T1517">
        <f t="shared" si="2229"/>
        <v>-24.519171654404431</v>
      </c>
      <c r="V1517">
        <f t="shared" si="2239"/>
        <v>0</v>
      </c>
    </row>
    <row r="1518" spans="1:22">
      <c r="A1518">
        <f t="shared" si="2225"/>
        <v>0.5</v>
      </c>
      <c r="B1518">
        <f t="shared" si="2230"/>
        <v>8.2523802930338785E-2</v>
      </c>
      <c r="C1518">
        <f t="shared" si="2231"/>
        <v>0.49314280076861561</v>
      </c>
      <c r="D1518">
        <f t="shared" si="2226"/>
        <v>-0.49999999999999989</v>
      </c>
      <c r="E1518">
        <f t="shared" si="2232"/>
        <v>8.2523802930338799E-2</v>
      </c>
      <c r="F1518">
        <f t="shared" si="2233"/>
        <v>0.49314280076861572</v>
      </c>
      <c r="G1518">
        <f t="shared" si="2227"/>
        <v>0.5</v>
      </c>
      <c r="H1518">
        <f t="shared" si="2234"/>
        <v>-8.2523802930338785E-2</v>
      </c>
      <c r="I1518">
        <f t="shared" si="2235"/>
        <v>-0.49314280076861561</v>
      </c>
      <c r="J1518">
        <f t="shared" si="2228"/>
        <v>0.49999999999999989</v>
      </c>
      <c r="K1518">
        <f t="shared" si="2236"/>
        <v>8.2523802930338799E-2</v>
      </c>
      <c r="L1518">
        <f t="shared" si="2237"/>
        <v>0.49314280076861572</v>
      </c>
      <c r="N1518">
        <v>80.5</v>
      </c>
      <c r="O1518">
        <f t="shared" si="2223"/>
        <v>24.608181258113653</v>
      </c>
      <c r="P1518">
        <f t="shared" si="2224"/>
        <v>65.391818741886325</v>
      </c>
      <c r="R1518">
        <f t="shared" si="2238"/>
        <v>8.7404062384430432</v>
      </c>
      <c r="T1518">
        <f t="shared" si="2229"/>
        <v>-24.58578999808698</v>
      </c>
      <c r="V1518">
        <f t="shared" si="2239"/>
        <v>0</v>
      </c>
    </row>
    <row r="1519" spans="1:22">
      <c r="A1519">
        <f t="shared" si="2225"/>
        <v>0.5</v>
      </c>
      <c r="B1519">
        <f t="shared" si="2230"/>
        <v>8.1662981120811148E-2</v>
      </c>
      <c r="C1519">
        <f t="shared" si="2231"/>
        <v>0.49328608080348457</v>
      </c>
      <c r="D1519">
        <f t="shared" si="2226"/>
        <v>-0.49999999999999989</v>
      </c>
      <c r="E1519">
        <f t="shared" si="2232"/>
        <v>8.1662981120811162E-2</v>
      </c>
      <c r="F1519">
        <f t="shared" si="2233"/>
        <v>0.49328608080348463</v>
      </c>
      <c r="G1519">
        <f t="shared" si="2227"/>
        <v>0.5</v>
      </c>
      <c r="H1519">
        <f t="shared" si="2234"/>
        <v>-8.1662981120811148E-2</v>
      </c>
      <c r="I1519">
        <f t="shared" si="2235"/>
        <v>-0.49328608080348457</v>
      </c>
      <c r="J1519">
        <f t="shared" si="2228"/>
        <v>0.49999999999999989</v>
      </c>
      <c r="K1519">
        <f t="shared" si="2236"/>
        <v>8.1662981120811162E-2</v>
      </c>
      <c r="L1519">
        <f t="shared" si="2237"/>
        <v>0.49328608080348463</v>
      </c>
      <c r="N1519">
        <v>80.599999999999994</v>
      </c>
      <c r="O1519">
        <f t="shared" si="2223"/>
        <v>24.674613568523913</v>
      </c>
      <c r="P1519">
        <f t="shared" si="2224"/>
        <v>65.32538643147609</v>
      </c>
      <c r="R1519">
        <f t="shared" si="2238"/>
        <v>8.7047896220424974</v>
      </c>
      <c r="T1519">
        <f t="shared" si="2229"/>
        <v>-24.652222308497215</v>
      </c>
      <c r="V1519">
        <f t="shared" si="2239"/>
        <v>0</v>
      </c>
    </row>
    <row r="1520" spans="1:22">
      <c r="A1520">
        <f t="shared" si="2225"/>
        <v>0.5</v>
      </c>
      <c r="B1520">
        <f t="shared" si="2230"/>
        <v>8.0801910551680525E-2</v>
      </c>
      <c r="C1520">
        <f t="shared" si="2231"/>
        <v>0.49342785820340357</v>
      </c>
      <c r="D1520">
        <f t="shared" si="2226"/>
        <v>-0.49999999999999989</v>
      </c>
      <c r="E1520">
        <f t="shared" si="2232"/>
        <v>8.0801910551680539E-2</v>
      </c>
      <c r="F1520">
        <f t="shared" si="2233"/>
        <v>0.49342785820340362</v>
      </c>
      <c r="G1520">
        <f t="shared" si="2227"/>
        <v>0.5</v>
      </c>
      <c r="H1520">
        <f t="shared" si="2234"/>
        <v>-8.0801910551680525E-2</v>
      </c>
      <c r="I1520">
        <f t="shared" si="2235"/>
        <v>-0.49342785820340357</v>
      </c>
      <c r="J1520">
        <f t="shared" si="2228"/>
        <v>0.49999999999999989</v>
      </c>
      <c r="K1520">
        <f t="shared" si="2236"/>
        <v>8.0801910551680539E-2</v>
      </c>
      <c r="L1520">
        <f t="shared" si="2237"/>
        <v>0.49342785820340362</v>
      </c>
      <c r="N1520">
        <v>80.7</v>
      </c>
      <c r="O1520">
        <f t="shared" si="2223"/>
        <v>24.740859241320699</v>
      </c>
      <c r="P1520">
        <f t="shared" si="2224"/>
        <v>65.259140758679308</v>
      </c>
      <c r="R1520">
        <f t="shared" si="2238"/>
        <v>8.669178665178066</v>
      </c>
      <c r="T1520">
        <f t="shared" si="2229"/>
        <v>-24.718467981293998</v>
      </c>
      <c r="V1520">
        <f t="shared" si="2239"/>
        <v>0</v>
      </c>
    </row>
    <row r="1521" spans="1:22">
      <c r="A1521">
        <f t="shared" si="2225"/>
        <v>0.5</v>
      </c>
      <c r="B1521">
        <f t="shared" si="2230"/>
        <v>7.9940593845917451E-2</v>
      </c>
      <c r="C1521">
        <f t="shared" si="2231"/>
        <v>0.49356813253649384</v>
      </c>
      <c r="D1521">
        <f t="shared" si="2226"/>
        <v>-0.49999999999999989</v>
      </c>
      <c r="E1521">
        <f t="shared" si="2232"/>
        <v>7.9940593845917465E-2</v>
      </c>
      <c r="F1521">
        <f t="shared" si="2233"/>
        <v>0.4935681325364939</v>
      </c>
      <c r="G1521">
        <f t="shared" si="2227"/>
        <v>0.5</v>
      </c>
      <c r="H1521">
        <f t="shared" si="2234"/>
        <v>-7.9940593845917451E-2</v>
      </c>
      <c r="I1521">
        <f t="shared" si="2235"/>
        <v>-0.49356813253649384</v>
      </c>
      <c r="J1521">
        <f t="shared" si="2228"/>
        <v>0.49999999999999989</v>
      </c>
      <c r="K1521">
        <f t="shared" si="2236"/>
        <v>7.9940593845917465E-2</v>
      </c>
      <c r="L1521">
        <f t="shared" si="2237"/>
        <v>0.4935681325364939</v>
      </c>
      <c r="N1521">
        <v>80.8</v>
      </c>
      <c r="O1521">
        <f t="shared" si="2223"/>
        <v>24.80691768242983</v>
      </c>
      <c r="P1521">
        <f t="shared" si="2224"/>
        <v>65.193082317570173</v>
      </c>
      <c r="R1521">
        <f t="shared" si="2238"/>
        <v>8.6335743122717901</v>
      </c>
      <c r="T1521">
        <f t="shared" si="2229"/>
        <v>-24.784526422403133</v>
      </c>
      <c r="V1521">
        <f t="shared" si="2239"/>
        <v>0</v>
      </c>
    </row>
    <row r="1522" spans="1:22">
      <c r="A1522">
        <f t="shared" si="2225"/>
        <v>0.5</v>
      </c>
      <c r="B1522">
        <f t="shared" si="2230"/>
        <v>7.9079033627241738E-2</v>
      </c>
      <c r="C1522">
        <f t="shared" si="2231"/>
        <v>0.49370690337545564</v>
      </c>
      <c r="D1522">
        <f t="shared" si="2226"/>
        <v>-0.49999999999999989</v>
      </c>
      <c r="E1522">
        <f t="shared" si="2232"/>
        <v>7.9079033627241752E-2</v>
      </c>
      <c r="F1522">
        <f t="shared" si="2233"/>
        <v>0.4937069033754557</v>
      </c>
      <c r="G1522">
        <f t="shared" si="2227"/>
        <v>0.5</v>
      </c>
      <c r="H1522">
        <f t="shared" si="2234"/>
        <v>-7.9079033627241738E-2</v>
      </c>
      <c r="I1522">
        <f t="shared" si="2235"/>
        <v>-0.49370690337545564</v>
      </c>
      <c r="J1522">
        <f t="shared" si="2228"/>
        <v>0.49999999999999989</v>
      </c>
      <c r="K1522">
        <f t="shared" si="2236"/>
        <v>7.9079033627241752E-2</v>
      </c>
      <c r="L1522">
        <f t="shared" si="2237"/>
        <v>0.4937069033754557</v>
      </c>
      <c r="N1522">
        <v>80.900000000000006</v>
      </c>
      <c r="O1522">
        <f t="shared" si="2223"/>
        <v>24.872788308016986</v>
      </c>
      <c r="P1522">
        <f t="shared" si="2224"/>
        <v>65.127211691983007</v>
      </c>
      <c r="R1522">
        <f t="shared" si="2238"/>
        <v>8.5979774982184338</v>
      </c>
      <c r="T1522">
        <f t="shared" si="2229"/>
        <v>-24.850397047990299</v>
      </c>
      <c r="V1522">
        <f t="shared" si="2239"/>
        <v>0</v>
      </c>
    </row>
    <row r="1523" spans="1:22">
      <c r="A1523">
        <f t="shared" si="2225"/>
        <v>0.5</v>
      </c>
      <c r="B1523">
        <f t="shared" si="2230"/>
        <v>7.8217232520115448E-2</v>
      </c>
      <c r="C1523">
        <f t="shared" si="2231"/>
        <v>0.49384417029756883</v>
      </c>
      <c r="D1523">
        <f t="shared" si="2226"/>
        <v>-0.49999999999999989</v>
      </c>
      <c r="E1523">
        <f t="shared" si="2232"/>
        <v>7.8217232520115462E-2</v>
      </c>
      <c r="F1523">
        <f t="shared" si="2233"/>
        <v>0.49384417029756889</v>
      </c>
      <c r="G1523">
        <f t="shared" si="2227"/>
        <v>0.5</v>
      </c>
      <c r="H1523">
        <f t="shared" si="2234"/>
        <v>-7.8217232520115448E-2</v>
      </c>
      <c r="I1523">
        <f t="shared" si="2235"/>
        <v>-0.49384417029756883</v>
      </c>
      <c r="J1523">
        <f t="shared" si="2228"/>
        <v>0.49999999999999989</v>
      </c>
      <c r="K1523">
        <f t="shared" si="2236"/>
        <v>7.8217232520115462E-2</v>
      </c>
      <c r="L1523">
        <f t="shared" si="2237"/>
        <v>0.49384417029756889</v>
      </c>
      <c r="N1523">
        <v>81</v>
      </c>
      <c r="O1523">
        <f t="shared" si="2223"/>
        <v>24.938470544459076</v>
      </c>
      <c r="P1523">
        <f t="shared" si="2224"/>
        <v>65.061529455540935</v>
      </c>
      <c r="R1523">
        <f t="shared" si="2238"/>
        <v>8.5623891483853285</v>
      </c>
      <c r="T1523">
        <f t="shared" si="2229"/>
        <v>-24.916079284432371</v>
      </c>
      <c r="V1523">
        <f t="shared" si="2239"/>
        <v>0</v>
      </c>
    </row>
    <row r="1524" spans="1:22">
      <c r="A1524">
        <f t="shared" si="2225"/>
        <v>0.5</v>
      </c>
      <c r="B1524">
        <f t="shared" si="2230"/>
        <v>7.7355193149734117E-2</v>
      </c>
      <c r="C1524">
        <f t="shared" si="2231"/>
        <v>0.49397993288469449</v>
      </c>
      <c r="D1524">
        <f t="shared" si="2226"/>
        <v>-0.49999999999999989</v>
      </c>
      <c r="E1524">
        <f t="shared" si="2232"/>
        <v>7.7355193149734131E-2</v>
      </c>
      <c r="F1524">
        <f t="shared" si="2233"/>
        <v>0.49397993288469455</v>
      </c>
      <c r="G1524">
        <f t="shared" si="2227"/>
        <v>0.5</v>
      </c>
      <c r="H1524">
        <f t="shared" si="2234"/>
        <v>-7.7355193149734117E-2</v>
      </c>
      <c r="I1524">
        <f t="shared" si="2235"/>
        <v>-0.49397993288469449</v>
      </c>
      <c r="J1524">
        <f t="shared" si="2228"/>
        <v>0.49999999999999989</v>
      </c>
      <c r="K1524">
        <f t="shared" si="2236"/>
        <v>7.7355193149734131E-2</v>
      </c>
      <c r="L1524">
        <f t="shared" si="2237"/>
        <v>0.49397993288469455</v>
      </c>
      <c r="N1524">
        <v>81.099999999999994</v>
      </c>
      <c r="O1524">
        <f t="shared" si="2223"/>
        <v>25.00396382831434</v>
      </c>
      <c r="P1524">
        <f t="shared" si="2224"/>
        <v>64.996036171685674</v>
      </c>
      <c r="R1524">
        <f t="shared" si="2238"/>
        <v>8.5268101786137223</v>
      </c>
      <c r="T1524">
        <f t="shared" si="2229"/>
        <v>-24.981572568287632</v>
      </c>
      <c r="V1524">
        <f t="shared" si="2239"/>
        <v>0</v>
      </c>
    </row>
    <row r="1525" spans="1:22">
      <c r="A1525">
        <f t="shared" si="2225"/>
        <v>0.5</v>
      </c>
      <c r="B1525">
        <f t="shared" si="2230"/>
        <v>7.6492918142019042E-2</v>
      </c>
      <c r="C1525">
        <f t="shared" si="2231"/>
        <v>0.49411419072327634</v>
      </c>
      <c r="D1525">
        <f t="shared" si="2226"/>
        <v>-0.49999999999999989</v>
      </c>
      <c r="E1525">
        <f t="shared" si="2232"/>
        <v>7.6492918142019056E-2</v>
      </c>
      <c r="F1525">
        <f t="shared" si="2233"/>
        <v>0.49411419072327639</v>
      </c>
      <c r="G1525">
        <f t="shared" si="2227"/>
        <v>0.5</v>
      </c>
      <c r="H1525">
        <f t="shared" si="2234"/>
        <v>-7.6492918142019042E-2</v>
      </c>
      <c r="I1525">
        <f t="shared" si="2235"/>
        <v>-0.49411419072327634</v>
      </c>
      <c r="J1525">
        <f t="shared" si="2228"/>
        <v>0.49999999999999989</v>
      </c>
      <c r="K1525">
        <f t="shared" si="2236"/>
        <v>7.6492918142019056E-2</v>
      </c>
      <c r="L1525">
        <f t="shared" si="2237"/>
        <v>0.49411419072327639</v>
      </c>
      <c r="N1525">
        <v>81.2</v>
      </c>
      <c r="O1525">
        <f t="shared" si="2223"/>
        <v>25.069267606291341</v>
      </c>
      <c r="P1525">
        <f t="shared" si="2224"/>
        <v>64.930732393708666</v>
      </c>
      <c r="R1525">
        <f t="shared" si="2238"/>
        <v>8.4912414952218853</v>
      </c>
      <c r="T1525">
        <f t="shared" si="2229"/>
        <v>-25.046876346264639</v>
      </c>
      <c r="V1525">
        <f t="shared" si="2239"/>
        <v>0</v>
      </c>
    </row>
    <row r="1526" spans="1:22">
      <c r="A1526">
        <f t="shared" si="2225"/>
        <v>0.5</v>
      </c>
      <c r="B1526">
        <f t="shared" si="2230"/>
        <v>7.5630410123609673E-2</v>
      </c>
      <c r="C1526">
        <f t="shared" si="2231"/>
        <v>0.49424694340434167</v>
      </c>
      <c r="D1526">
        <f t="shared" si="2226"/>
        <v>-0.49999999999999989</v>
      </c>
      <c r="E1526">
        <f t="shared" si="2232"/>
        <v>7.5630410123609687E-2</v>
      </c>
      <c r="F1526">
        <f t="shared" si="2233"/>
        <v>0.49424694340434178</v>
      </c>
      <c r="G1526">
        <f t="shared" si="2227"/>
        <v>0.5</v>
      </c>
      <c r="H1526">
        <f t="shared" si="2234"/>
        <v>-7.5630410123609673E-2</v>
      </c>
      <c r="I1526">
        <f t="shared" si="2235"/>
        <v>-0.49424694340434167</v>
      </c>
      <c r="J1526">
        <f t="shared" si="2228"/>
        <v>0.49999999999999989</v>
      </c>
      <c r="K1526">
        <f t="shared" si="2236"/>
        <v>7.5630410123609687E-2</v>
      </c>
      <c r="L1526">
        <f t="shared" si="2237"/>
        <v>0.49424694340434178</v>
      </c>
      <c r="N1526">
        <v>81.3</v>
      </c>
      <c r="O1526">
        <f t="shared" si="2223"/>
        <v>25.134381335216418</v>
      </c>
      <c r="P1526">
        <f t="shared" si="2224"/>
        <v>64.865618664783568</v>
      </c>
      <c r="R1526">
        <f t="shared" si="2238"/>
        <v>8.4556839950098279</v>
      </c>
      <c r="T1526">
        <f t="shared" si="2229"/>
        <v>-25.111990075189738</v>
      </c>
      <c r="V1526">
        <f t="shared" si="2239"/>
        <v>0</v>
      </c>
    </row>
    <row r="1527" spans="1:22">
      <c r="A1527">
        <f t="shared" si="2225"/>
        <v>0.5</v>
      </c>
      <c r="B1527">
        <f t="shared" si="2230"/>
        <v>7.4767671721854667E-2</v>
      </c>
      <c r="C1527">
        <f t="shared" si="2231"/>
        <v>0.4943781905235029</v>
      </c>
      <c r="D1527">
        <f t="shared" si="2226"/>
        <v>-0.49999999999999989</v>
      </c>
      <c r="E1527">
        <f t="shared" si="2232"/>
        <v>7.4767671721854681E-2</v>
      </c>
      <c r="F1527">
        <f t="shared" si="2233"/>
        <v>0.49437819052350296</v>
      </c>
      <c r="G1527">
        <f t="shared" si="2227"/>
        <v>0.5</v>
      </c>
      <c r="H1527">
        <f t="shared" si="2234"/>
        <v>-7.4767671721854667E-2</v>
      </c>
      <c r="I1527">
        <f t="shared" si="2235"/>
        <v>-0.4943781905235029</v>
      </c>
      <c r="J1527">
        <f t="shared" si="2228"/>
        <v>0.49999999999999989</v>
      </c>
      <c r="K1527">
        <f t="shared" si="2236"/>
        <v>7.4767671721854681E-2</v>
      </c>
      <c r="L1527">
        <f t="shared" si="2237"/>
        <v>0.49437819052350296</v>
      </c>
      <c r="N1527">
        <v>81.400000000000006</v>
      </c>
      <c r="O1527">
        <f t="shared" si="2223"/>
        <v>25.19930448200023</v>
      </c>
      <c r="P1527">
        <f t="shared" si="2224"/>
        <v>64.80069551799977</v>
      </c>
      <c r="R1527">
        <f t="shared" si="2238"/>
        <v>8.4201385652655816</v>
      </c>
      <c r="T1527">
        <f t="shared" si="2229"/>
        <v>-25.176913221973535</v>
      </c>
      <c r="V1527">
        <f t="shared" si="2239"/>
        <v>0</v>
      </c>
    </row>
    <row r="1528" spans="1:22">
      <c r="A1528">
        <f t="shared" si="2225"/>
        <v>0.5</v>
      </c>
      <c r="B1528">
        <f t="shared" si="2230"/>
        <v>7.3904705564805259E-2</v>
      </c>
      <c r="C1528">
        <f t="shared" si="2231"/>
        <v>0.49450793168095836</v>
      </c>
      <c r="D1528">
        <f t="shared" si="2226"/>
        <v>-0.49999999999999989</v>
      </c>
      <c r="E1528">
        <f t="shared" si="2232"/>
        <v>7.3904705564805273E-2</v>
      </c>
      <c r="F1528">
        <f t="shared" si="2233"/>
        <v>0.49450793168095841</v>
      </c>
      <c r="G1528">
        <f t="shared" si="2227"/>
        <v>0.5</v>
      </c>
      <c r="H1528">
        <f t="shared" si="2234"/>
        <v>-7.3904705564805259E-2</v>
      </c>
      <c r="I1528">
        <f t="shared" si="2235"/>
        <v>-0.49450793168095836</v>
      </c>
      <c r="J1528">
        <f t="shared" si="2228"/>
        <v>0.49999999999999989</v>
      </c>
      <c r="K1528">
        <f t="shared" si="2236"/>
        <v>7.3904705564805273E-2</v>
      </c>
      <c r="L1528">
        <f t="shared" si="2237"/>
        <v>0.49450793168095841</v>
      </c>
      <c r="N1528">
        <v>81.5</v>
      </c>
      <c r="O1528">
        <f t="shared" si="2223"/>
        <v>25.264036523602719</v>
      </c>
      <c r="P1528">
        <f t="shared" si="2224"/>
        <v>64.735963476397288</v>
      </c>
      <c r="R1528">
        <f t="shared" si="2238"/>
        <v>8.3846060837730789</v>
      </c>
      <c r="T1528">
        <f t="shared" si="2229"/>
        <v>-25.241645263576018</v>
      </c>
      <c r="V1528">
        <f t="shared" si="2239"/>
        <v>0</v>
      </c>
    </row>
    <row r="1529" spans="1:22">
      <c r="A1529">
        <f t="shared" si="2225"/>
        <v>0.5</v>
      </c>
      <c r="B1529">
        <f t="shared" si="2230"/>
        <v>7.304151428120581E-2</v>
      </c>
      <c r="C1529">
        <f t="shared" si="2231"/>
        <v>0.49463616648149406</v>
      </c>
      <c r="D1529">
        <f t="shared" si="2226"/>
        <v>-0.49999999999999989</v>
      </c>
      <c r="E1529">
        <f t="shared" si="2232"/>
        <v>7.3041514281205824E-2</v>
      </c>
      <c r="F1529">
        <f t="shared" si="2233"/>
        <v>0.49463616648149411</v>
      </c>
      <c r="G1529">
        <f t="shared" si="2227"/>
        <v>0.5</v>
      </c>
      <c r="H1529">
        <f t="shared" si="2234"/>
        <v>-7.304151428120581E-2</v>
      </c>
      <c r="I1529">
        <f t="shared" si="2235"/>
        <v>-0.49463616648149406</v>
      </c>
      <c r="J1529">
        <f t="shared" si="2228"/>
        <v>0.49999999999999989</v>
      </c>
      <c r="K1529">
        <f t="shared" si="2236"/>
        <v>7.3041514281205824E-2</v>
      </c>
      <c r="L1529">
        <f t="shared" si="2237"/>
        <v>0.49463616648149411</v>
      </c>
      <c r="N1529">
        <v>81.599999999999994</v>
      </c>
      <c r="O1529">
        <f t="shared" si="2223"/>
        <v>25.32857694699732</v>
      </c>
      <c r="P1529">
        <f t="shared" si="2224"/>
        <v>64.671423053002698</v>
      </c>
      <c r="R1529">
        <f t="shared" si="2238"/>
        <v>8.3490874188215258</v>
      </c>
      <c r="T1529">
        <f t="shared" si="2229"/>
        <v>-25.306185686970608</v>
      </c>
      <c r="V1529">
        <f t="shared" si="2239"/>
        <v>0</v>
      </c>
    </row>
    <row r="1530" spans="1:22">
      <c r="A1530">
        <f t="shared" si="2225"/>
        <v>0.5</v>
      </c>
      <c r="B1530">
        <f t="shared" si="2230"/>
        <v>7.2178100500486564E-2</v>
      </c>
      <c r="C1530">
        <f t="shared" si="2231"/>
        <v>0.49476289453448463</v>
      </c>
      <c r="D1530">
        <f t="shared" si="2226"/>
        <v>-0.49999999999999989</v>
      </c>
      <c r="E1530">
        <f t="shared" si="2232"/>
        <v>7.2178100500486578E-2</v>
      </c>
      <c r="F1530">
        <f t="shared" si="2233"/>
        <v>0.49476289453448469</v>
      </c>
      <c r="G1530">
        <f t="shared" si="2227"/>
        <v>0.5</v>
      </c>
      <c r="H1530">
        <f t="shared" si="2234"/>
        <v>-7.2178100500486564E-2</v>
      </c>
      <c r="I1530">
        <f t="shared" si="2235"/>
        <v>-0.49476289453448463</v>
      </c>
      <c r="J1530">
        <f t="shared" si="2228"/>
        <v>0.49999999999999989</v>
      </c>
      <c r="K1530">
        <f t="shared" si="2236"/>
        <v>7.2178100500486578E-2</v>
      </c>
      <c r="L1530">
        <f t="shared" si="2237"/>
        <v>0.49476289453448469</v>
      </c>
      <c r="N1530">
        <v>81.7</v>
      </c>
      <c r="O1530">
        <f t="shared" si="2223"/>
        <v>25.392925249133668</v>
      </c>
      <c r="P1530">
        <f t="shared" si="2224"/>
        <v>64.607074750866332</v>
      </c>
      <c r="R1530">
        <f t="shared" si="2238"/>
        <v>8.3135834292163082</v>
      </c>
      <c r="T1530">
        <f t="shared" si="2229"/>
        <v>-25.370533989106974</v>
      </c>
      <c r="V1530">
        <f t="shared" si="2239"/>
        <v>0</v>
      </c>
    </row>
    <row r="1531" spans="1:22">
      <c r="A1531">
        <f t="shared" si="2225"/>
        <v>0.5</v>
      </c>
      <c r="B1531">
        <f t="shared" si="2230"/>
        <v>7.1314466852755831E-2</v>
      </c>
      <c r="C1531">
        <f t="shared" si="2231"/>
        <v>0.49488811545389438</v>
      </c>
      <c r="D1531">
        <f t="shared" si="2226"/>
        <v>-0.49999999999999989</v>
      </c>
      <c r="E1531">
        <f t="shared" si="2232"/>
        <v>7.1314466852755845E-2</v>
      </c>
      <c r="F1531">
        <f t="shared" si="2233"/>
        <v>0.49488811545389449</v>
      </c>
      <c r="G1531">
        <f t="shared" si="2227"/>
        <v>0.5</v>
      </c>
      <c r="H1531">
        <f t="shared" si="2234"/>
        <v>-7.1314466852755831E-2</v>
      </c>
      <c r="I1531">
        <f t="shared" si="2235"/>
        <v>-0.49488811545389438</v>
      </c>
      <c r="J1531">
        <f t="shared" si="2228"/>
        <v>0.49999999999999989</v>
      </c>
      <c r="K1531">
        <f t="shared" si="2236"/>
        <v>7.1314466852755845E-2</v>
      </c>
      <c r="L1531">
        <f t="shared" si="2237"/>
        <v>0.49488811545389449</v>
      </c>
      <c r="N1531">
        <v>81.8</v>
      </c>
      <c r="O1531">
        <f t="shared" si="2223"/>
        <v>25.457080936899313</v>
      </c>
      <c r="P1531">
        <f t="shared" si="2224"/>
        <v>64.542919063100683</v>
      </c>
      <c r="R1531">
        <f t="shared" si="2238"/>
        <v>8.2780949642915829</v>
      </c>
      <c r="T1531">
        <f t="shared" si="2229"/>
        <v>-25.434689676872622</v>
      </c>
      <c r="V1531">
        <f t="shared" si="2239"/>
        <v>0</v>
      </c>
    </row>
    <row r="1532" spans="1:22">
      <c r="A1532">
        <f t="shared" si="2225"/>
        <v>0.5</v>
      </c>
      <c r="B1532">
        <f t="shared" si="2230"/>
        <v>7.0450615968791278E-2</v>
      </c>
      <c r="C1532">
        <f t="shared" si="2231"/>
        <v>0.49501182885827866</v>
      </c>
      <c r="D1532">
        <f t="shared" si="2226"/>
        <v>-0.49999999999999989</v>
      </c>
      <c r="E1532">
        <f t="shared" si="2232"/>
        <v>7.0450615968791291E-2</v>
      </c>
      <c r="F1532">
        <f t="shared" si="2233"/>
        <v>0.49501182885827877</v>
      </c>
      <c r="G1532">
        <f t="shared" si="2227"/>
        <v>0.5</v>
      </c>
      <c r="H1532">
        <f t="shared" si="2234"/>
        <v>-7.0450615968791278E-2</v>
      </c>
      <c r="I1532">
        <f t="shared" si="2235"/>
        <v>-0.49501182885827866</v>
      </c>
      <c r="J1532">
        <f t="shared" si="2228"/>
        <v>0.49999999999999989</v>
      </c>
      <c r="K1532">
        <f t="shared" si="2236"/>
        <v>7.0450615968791291E-2</v>
      </c>
      <c r="L1532">
        <f t="shared" si="2237"/>
        <v>0.49501182885827877</v>
      </c>
      <c r="N1532">
        <v>81.900000000000006</v>
      </c>
      <c r="O1532">
        <f t="shared" si="2223"/>
        <v>25.52104352708032</v>
      </c>
      <c r="P1532">
        <f t="shared" si="2224"/>
        <v>64.478956472919677</v>
      </c>
      <c r="R1532">
        <f t="shared" si="2238"/>
        <v>8.2426228639239909</v>
      </c>
      <c r="T1532">
        <f t="shared" si="2229"/>
        <v>-25.498652267053629</v>
      </c>
      <c r="V1532">
        <f t="shared" si="2239"/>
        <v>0</v>
      </c>
    </row>
    <row r="1533" spans="1:22">
      <c r="A1533">
        <f t="shared" si="2225"/>
        <v>0.5</v>
      </c>
      <c r="B1533">
        <f t="shared" si="2230"/>
        <v>6.9586550480032719E-2</v>
      </c>
      <c r="C1533">
        <f t="shared" si="2231"/>
        <v>0.49513403437078513</v>
      </c>
      <c r="D1533">
        <f t="shared" si="2226"/>
        <v>-0.49999999999999989</v>
      </c>
      <c r="E1533">
        <f t="shared" si="2232"/>
        <v>6.9586550480032733E-2</v>
      </c>
      <c r="F1533">
        <f t="shared" si="2233"/>
        <v>0.49513403437078518</v>
      </c>
      <c r="G1533">
        <f t="shared" si="2227"/>
        <v>0.5</v>
      </c>
      <c r="H1533">
        <f t="shared" si="2234"/>
        <v>-6.9586550480032719E-2</v>
      </c>
      <c r="I1533">
        <f t="shared" si="2235"/>
        <v>-0.49513403437078513</v>
      </c>
      <c r="J1533">
        <f t="shared" si="2228"/>
        <v>0.49999999999999989</v>
      </c>
      <c r="K1533">
        <f t="shared" si="2236"/>
        <v>6.9586550480032733E-2</v>
      </c>
      <c r="L1533">
        <f t="shared" si="2237"/>
        <v>0.49513403437078518</v>
      </c>
      <c r="N1533">
        <v>82</v>
      </c>
      <c r="O1533">
        <f t="shared" si="2223"/>
        <v>25.584812546320734</v>
      </c>
      <c r="P1533">
        <f t="shared" si="2224"/>
        <v>64.415187453679266</v>
      </c>
      <c r="R1533">
        <f t="shared" si="2238"/>
        <v>8.2071679585480766</v>
      </c>
      <c r="T1533">
        <f t="shared" si="2229"/>
        <v>-25.56242128629404</v>
      </c>
      <c r="V1533">
        <f t="shared" si="2239"/>
        <v>0</v>
      </c>
    </row>
    <row r="1534" spans="1:22">
      <c r="A1534">
        <f t="shared" si="2225"/>
        <v>0.5</v>
      </c>
      <c r="B1534">
        <f t="shared" si="2230"/>
        <v>6.8722273018573393E-2</v>
      </c>
      <c r="C1534">
        <f t="shared" si="2231"/>
        <v>0.49525473161915429</v>
      </c>
      <c r="D1534">
        <f t="shared" si="2226"/>
        <v>-0.49999999999999989</v>
      </c>
      <c r="E1534">
        <f t="shared" si="2232"/>
        <v>6.8722273018573407E-2</v>
      </c>
      <c r="F1534">
        <f t="shared" si="2233"/>
        <v>0.49525473161915434</v>
      </c>
      <c r="G1534">
        <f t="shared" si="2227"/>
        <v>0.5</v>
      </c>
      <c r="H1534">
        <f t="shared" si="2234"/>
        <v>-6.8722273018573393E-2</v>
      </c>
      <c r="I1534">
        <f t="shared" si="2235"/>
        <v>-0.49525473161915429</v>
      </c>
      <c r="J1534">
        <f t="shared" si="2228"/>
        <v>0.49999999999999989</v>
      </c>
      <c r="K1534">
        <f t="shared" si="2236"/>
        <v>6.8722273018573407E-2</v>
      </c>
      <c r="L1534">
        <f t="shared" si="2237"/>
        <v>0.49525473161915434</v>
      </c>
      <c r="N1534">
        <v>82.1</v>
      </c>
      <c r="O1534">
        <f t="shared" si="2223"/>
        <v>25.648387531080992</v>
      </c>
      <c r="P1534">
        <f t="shared" si="2224"/>
        <v>64.351612468919001</v>
      </c>
      <c r="R1534">
        <f t="shared" si="2238"/>
        <v>8.1717310691730347</v>
      </c>
      <c r="T1534">
        <f t="shared" si="2229"/>
        <v>-25.625996271054305</v>
      </c>
      <c r="V1534">
        <f t="shared" si="2239"/>
        <v>0</v>
      </c>
    </row>
    <row r="1535" spans="1:22">
      <c r="A1535">
        <f t="shared" si="2225"/>
        <v>0.5</v>
      </c>
      <c r="B1535">
        <f t="shared" si="2230"/>
        <v>6.7857786217152188E-2</v>
      </c>
      <c r="C1535">
        <f t="shared" si="2231"/>
        <v>0.49537392023572174</v>
      </c>
      <c r="D1535">
        <f t="shared" si="2226"/>
        <v>-0.49999999999999989</v>
      </c>
      <c r="E1535">
        <f t="shared" si="2232"/>
        <v>6.7857786217152202E-2</v>
      </c>
      <c r="F1535">
        <f t="shared" si="2233"/>
        <v>0.4953739202357218</v>
      </c>
      <c r="G1535">
        <f t="shared" si="2227"/>
        <v>0.5</v>
      </c>
      <c r="H1535">
        <f t="shared" si="2234"/>
        <v>-6.7857786217152188E-2</v>
      </c>
      <c r="I1535">
        <f t="shared" si="2235"/>
        <v>-0.49537392023572174</v>
      </c>
      <c r="J1535">
        <f t="shared" si="2228"/>
        <v>0.49999999999999989</v>
      </c>
      <c r="K1535">
        <f t="shared" si="2236"/>
        <v>6.7857786217152202E-2</v>
      </c>
      <c r="L1535">
        <f t="shared" si="2237"/>
        <v>0.4953739202357218</v>
      </c>
      <c r="N1535">
        <v>82.2</v>
      </c>
      <c r="O1535">
        <f t="shared" si="2223"/>
        <v>25.711768027595323</v>
      </c>
      <c r="P1535">
        <f t="shared" si="2224"/>
        <v>64.288231972404688</v>
      </c>
      <c r="R1535">
        <f t="shared" si="2238"/>
        <v>8.1363130074009646</v>
      </c>
      <c r="T1535">
        <f t="shared" si="2229"/>
        <v>-25.689376767568618</v>
      </c>
      <c r="V1535">
        <f t="shared" si="2239"/>
        <v>0</v>
      </c>
    </row>
    <row r="1536" spans="1:22">
      <c r="A1536">
        <f t="shared" si="2225"/>
        <v>0.5</v>
      </c>
      <c r="B1536">
        <f t="shared" si="2230"/>
        <v>6.6993092709146079E-2</v>
      </c>
      <c r="C1536">
        <f t="shared" si="2231"/>
        <v>0.49549159985741803</v>
      </c>
      <c r="D1536">
        <f t="shared" si="2226"/>
        <v>-0.49999999999999989</v>
      </c>
      <c r="E1536">
        <f t="shared" si="2232"/>
        <v>6.6993092709146093E-2</v>
      </c>
      <c r="F1536">
        <f t="shared" si="2233"/>
        <v>0.49549159985741814</v>
      </c>
      <c r="G1536">
        <f t="shared" si="2227"/>
        <v>0.5</v>
      </c>
      <c r="H1536">
        <f t="shared" si="2234"/>
        <v>-6.6993092709146079E-2</v>
      </c>
      <c r="I1536">
        <f t="shared" si="2235"/>
        <v>-0.49549159985741803</v>
      </c>
      <c r="J1536">
        <f t="shared" si="2228"/>
        <v>0.49999999999999989</v>
      </c>
      <c r="K1536">
        <f t="shared" si="2236"/>
        <v>6.6993092709146093E-2</v>
      </c>
      <c r="L1536">
        <f t="shared" si="2237"/>
        <v>0.49549159985741814</v>
      </c>
      <c r="N1536">
        <v>82.3</v>
      </c>
      <c r="O1536">
        <f t="shared" si="2223"/>
        <v>25.774953591828073</v>
      </c>
      <c r="P1536">
        <f t="shared" si="2224"/>
        <v>64.225046408171934</v>
      </c>
      <c r="R1536">
        <f t="shared" si="2238"/>
        <v>8.1009145754461613</v>
      </c>
      <c r="T1536">
        <f t="shared" si="2229"/>
        <v>-25.752562331801371</v>
      </c>
      <c r="V1536">
        <f t="shared" si="2239"/>
        <v>0</v>
      </c>
    </row>
    <row r="1537" spans="1:22">
      <c r="A1537">
        <f t="shared" si="2225"/>
        <v>0.5</v>
      </c>
      <c r="B1537">
        <f t="shared" si="2230"/>
        <v>6.6128195128561218E-2</v>
      </c>
      <c r="C1537">
        <f t="shared" si="2231"/>
        <v>0.49560777012577073</v>
      </c>
      <c r="D1537">
        <f t="shared" si="2226"/>
        <v>-0.49999999999999989</v>
      </c>
      <c r="E1537">
        <f t="shared" si="2232"/>
        <v>6.6128195128561232E-2</v>
      </c>
      <c r="F1537">
        <f t="shared" si="2233"/>
        <v>0.49560777012577079</v>
      </c>
      <c r="G1537">
        <f t="shared" si="2227"/>
        <v>0.5</v>
      </c>
      <c r="H1537">
        <f t="shared" si="2234"/>
        <v>-6.6128195128561218E-2</v>
      </c>
      <c r="I1537">
        <f t="shared" si="2235"/>
        <v>-0.49560777012577073</v>
      </c>
      <c r="J1537">
        <f t="shared" si="2228"/>
        <v>0.49999999999999989</v>
      </c>
      <c r="K1537">
        <f t="shared" si="2236"/>
        <v>6.6128195128561232E-2</v>
      </c>
      <c r="L1537">
        <f t="shared" si="2237"/>
        <v>0.49560777012577079</v>
      </c>
      <c r="N1537">
        <v>82.4</v>
      </c>
      <c r="O1537">
        <f t="shared" si="2223"/>
        <v>25.837943789429065</v>
      </c>
      <c r="P1537">
        <f t="shared" si="2224"/>
        <v>64.162056210570924</v>
      </c>
      <c r="R1537">
        <f t="shared" si="2238"/>
        <v>8.0655365661562257</v>
      </c>
      <c r="T1537">
        <f t="shared" si="2229"/>
        <v>-25.815552529402382</v>
      </c>
      <c r="V1537">
        <f t="shared" si="2239"/>
        <v>0</v>
      </c>
    </row>
    <row r="1538" spans="1:22">
      <c r="A1538">
        <f t="shared" si="2225"/>
        <v>0.5</v>
      </c>
      <c r="B1538">
        <f t="shared" si="2230"/>
        <v>6.5263096110025842E-2</v>
      </c>
      <c r="C1538">
        <f t="shared" si="2231"/>
        <v>0.49572243068690508</v>
      </c>
      <c r="D1538">
        <f t="shared" si="2226"/>
        <v>-0.49999999999999989</v>
      </c>
      <c r="E1538">
        <f t="shared" si="2232"/>
        <v>6.5263096110025856E-2</v>
      </c>
      <c r="F1538">
        <f t="shared" si="2233"/>
        <v>0.49572243068690519</v>
      </c>
      <c r="G1538">
        <f t="shared" si="2227"/>
        <v>0.5</v>
      </c>
      <c r="H1538">
        <f t="shared" si="2234"/>
        <v>-6.5263096110025842E-2</v>
      </c>
      <c r="I1538">
        <f t="shared" si="2235"/>
        <v>-0.49572243068690508</v>
      </c>
      <c r="J1538">
        <f t="shared" si="2228"/>
        <v>0.49999999999999989</v>
      </c>
      <c r="K1538">
        <f t="shared" si="2236"/>
        <v>6.5263096110025856E-2</v>
      </c>
      <c r="L1538">
        <f t="shared" si="2237"/>
        <v>0.49572243068690519</v>
      </c>
      <c r="N1538">
        <v>82.5</v>
      </c>
      <c r="O1538">
        <f t="shared" si="2223"/>
        <v>25.900738195687968</v>
      </c>
      <c r="P1538">
        <f t="shared" si="2224"/>
        <v>64.099261804312036</v>
      </c>
      <c r="R1538">
        <f t="shared" si="2238"/>
        <v>8.0301797630341554</v>
      </c>
      <c r="T1538">
        <f t="shared" si="2229"/>
        <v>-25.87834693566127</v>
      </c>
      <c r="V1538">
        <f t="shared" si="2239"/>
        <v>0</v>
      </c>
    </row>
    <row r="1539" spans="1:22">
      <c r="A1539">
        <f t="shared" si="2225"/>
        <v>0.5</v>
      </c>
      <c r="B1539">
        <f t="shared" si="2230"/>
        <v>6.4397798288781394E-2</v>
      </c>
      <c r="C1539">
        <f t="shared" si="2231"/>
        <v>0.49583558119154508</v>
      </c>
      <c r="D1539">
        <f t="shared" si="2226"/>
        <v>-0.49999999999999989</v>
      </c>
      <c r="E1539">
        <f t="shared" si="2232"/>
        <v>6.4397798288781408E-2</v>
      </c>
      <c r="F1539">
        <f t="shared" si="2233"/>
        <v>0.49583558119154514</v>
      </c>
      <c r="G1539">
        <f t="shared" si="2227"/>
        <v>0.5</v>
      </c>
      <c r="H1539">
        <f t="shared" si="2234"/>
        <v>-6.4397798288781394E-2</v>
      </c>
      <c r="I1539">
        <f t="shared" si="2235"/>
        <v>-0.49583558119154508</v>
      </c>
      <c r="J1539">
        <f t="shared" si="2228"/>
        <v>0.49999999999999989</v>
      </c>
      <c r="K1539">
        <f t="shared" si="2236"/>
        <v>6.4397798288781408E-2</v>
      </c>
      <c r="L1539">
        <f t="shared" si="2237"/>
        <v>0.49583558119154514</v>
      </c>
      <c r="N1539">
        <v>82.6</v>
      </c>
      <c r="O1539">
        <f t="shared" si="2223"/>
        <v>25.963336395487698</v>
      </c>
      <c r="P1539">
        <f t="shared" si="2224"/>
        <v>64.036663604512299</v>
      </c>
      <c r="R1539">
        <f t="shared" si="2238"/>
        <v>7.9948449402617499</v>
      </c>
      <c r="T1539">
        <f t="shared" si="2229"/>
        <v>-25.940945135461007</v>
      </c>
      <c r="V1539">
        <f t="shared" si="2239"/>
        <v>0</v>
      </c>
    </row>
    <row r="1540" spans="1:22">
      <c r="A1540">
        <f t="shared" si="2225"/>
        <v>0.5</v>
      </c>
      <c r="B1540">
        <f t="shared" si="2230"/>
        <v>6.3532304300675177E-2</v>
      </c>
      <c r="C1540">
        <f t="shared" si="2231"/>
        <v>0.49594722129501478</v>
      </c>
      <c r="D1540">
        <f t="shared" si="2226"/>
        <v>-0.49999999999999989</v>
      </c>
      <c r="E1540">
        <f t="shared" si="2232"/>
        <v>6.3532304300675191E-2</v>
      </c>
      <c r="F1540">
        <f t="shared" si="2233"/>
        <v>0.49594722129501484</v>
      </c>
      <c r="G1540">
        <f t="shared" si="2227"/>
        <v>0.5</v>
      </c>
      <c r="H1540">
        <f t="shared" si="2234"/>
        <v>-6.3532304300675177E-2</v>
      </c>
      <c r="I1540">
        <f t="shared" si="2235"/>
        <v>-0.49594722129501478</v>
      </c>
      <c r="J1540">
        <f t="shared" si="2228"/>
        <v>0.49999999999999989</v>
      </c>
      <c r="K1540">
        <f t="shared" si="2236"/>
        <v>6.3532304300675191E-2</v>
      </c>
      <c r="L1540">
        <f t="shared" si="2237"/>
        <v>0.49594722129501484</v>
      </c>
      <c r="N1540">
        <v>82.7</v>
      </c>
      <c r="O1540">
        <f t="shared" si="2223"/>
        <v>26.025737983256917</v>
      </c>
      <c r="P1540">
        <f t="shared" si="2224"/>
        <v>63.974262016743076</v>
      </c>
      <c r="R1540">
        <f t="shared" si="2238"/>
        <v>7.9595328627244868</v>
      </c>
      <c r="T1540">
        <f t="shared" si="2229"/>
        <v>-26.00334672323023</v>
      </c>
      <c r="V1540">
        <f t="shared" si="2239"/>
        <v>0</v>
      </c>
    </row>
    <row r="1541" spans="1:22">
      <c r="A1541">
        <f t="shared" si="2225"/>
        <v>0.5</v>
      </c>
      <c r="B1541">
        <f t="shared" si="2230"/>
        <v>6.2666616782152115E-2</v>
      </c>
      <c r="C1541">
        <f t="shared" si="2231"/>
        <v>0.49605735065723883</v>
      </c>
      <c r="D1541">
        <f t="shared" si="2226"/>
        <v>-0.49999999999999989</v>
      </c>
      <c r="E1541">
        <f t="shared" si="2232"/>
        <v>6.2666616782152129E-2</v>
      </c>
      <c r="F1541">
        <f t="shared" si="2233"/>
        <v>0.49605735065723894</v>
      </c>
      <c r="G1541">
        <f t="shared" si="2227"/>
        <v>0.5</v>
      </c>
      <c r="H1541">
        <f t="shared" si="2234"/>
        <v>-6.2666616782152115E-2</v>
      </c>
      <c r="I1541">
        <f t="shared" si="2235"/>
        <v>-0.49605735065723883</v>
      </c>
      <c r="J1541">
        <f t="shared" si="2228"/>
        <v>0.49999999999999989</v>
      </c>
      <c r="K1541">
        <f t="shared" si="2236"/>
        <v>6.2666616782152129E-2</v>
      </c>
      <c r="L1541">
        <f t="shared" si="2237"/>
        <v>0.49605735065723894</v>
      </c>
      <c r="N1541">
        <v>82.8</v>
      </c>
      <c r="O1541">
        <f t="shared" si="2223"/>
        <v>26.087942562921612</v>
      </c>
      <c r="P1541">
        <f t="shared" si="2224"/>
        <v>63.912057437078388</v>
      </c>
      <c r="R1541">
        <f t="shared" si="2238"/>
        <v>7.9242442860373785</v>
      </c>
      <c r="T1541">
        <f t="shared" si="2229"/>
        <v>-26.065551302894917</v>
      </c>
      <c r="V1541">
        <f t="shared" si="2239"/>
        <v>0</v>
      </c>
    </row>
    <row r="1542" spans="1:22">
      <c r="A1542">
        <f t="shared" si="2225"/>
        <v>0.5</v>
      </c>
      <c r="B1542">
        <f t="shared" si="2230"/>
        <v>6.1800738370246293E-2</v>
      </c>
      <c r="C1542">
        <f t="shared" si="2231"/>
        <v>0.49616596894274423</v>
      </c>
      <c r="D1542">
        <f t="shared" si="2226"/>
        <v>-0.49999999999999989</v>
      </c>
      <c r="E1542">
        <f t="shared" si="2232"/>
        <v>6.18007383702463E-2</v>
      </c>
      <c r="F1542">
        <f t="shared" si="2233"/>
        <v>0.49616596894274434</v>
      </c>
      <c r="G1542">
        <f t="shared" si="2227"/>
        <v>0.5</v>
      </c>
      <c r="H1542">
        <f t="shared" si="2234"/>
        <v>-6.1800738370246293E-2</v>
      </c>
      <c r="I1542">
        <f t="shared" si="2235"/>
        <v>-0.49616596894274423</v>
      </c>
      <c r="J1542">
        <f t="shared" si="2228"/>
        <v>0.49999999999999989</v>
      </c>
      <c r="K1542">
        <f t="shared" si="2236"/>
        <v>6.18007383702463E-2</v>
      </c>
      <c r="L1542">
        <f t="shared" si="2237"/>
        <v>0.49616596894274434</v>
      </c>
      <c r="N1542">
        <v>82.9</v>
      </c>
      <c r="O1542">
        <f t="shared" si="2223"/>
        <v>26.149949747855793</v>
      </c>
      <c r="P1542">
        <f t="shared" si="2224"/>
        <v>63.850050252144214</v>
      </c>
      <c r="R1542">
        <f t="shared" si="2238"/>
        <v>7.8889799565722498</v>
      </c>
      <c r="T1542">
        <f t="shared" si="2229"/>
        <v>-26.127558487829091</v>
      </c>
      <c r="V1542">
        <f t="shared" si="2239"/>
        <v>0</v>
      </c>
    </row>
    <row r="1543" spans="1:22">
      <c r="A1543">
        <f t="shared" si="2225"/>
        <v>0.5</v>
      </c>
      <c r="B1543">
        <f t="shared" si="2230"/>
        <v>6.0934671702573731E-2</v>
      </c>
      <c r="C1543">
        <f t="shared" si="2231"/>
        <v>0.49627307582066088</v>
      </c>
      <c r="D1543">
        <f t="shared" si="2226"/>
        <v>-0.49999999999999989</v>
      </c>
      <c r="E1543">
        <f t="shared" si="2232"/>
        <v>6.0934671702573738E-2</v>
      </c>
      <c r="F1543">
        <f t="shared" si="2233"/>
        <v>0.49627307582066094</v>
      </c>
      <c r="G1543">
        <f t="shared" si="2227"/>
        <v>0.5</v>
      </c>
      <c r="H1543">
        <f t="shared" si="2234"/>
        <v>-6.0934671702573731E-2</v>
      </c>
      <c r="I1543">
        <f t="shared" si="2235"/>
        <v>-0.49627307582066088</v>
      </c>
      <c r="J1543">
        <f t="shared" si="2228"/>
        <v>0.49999999999999989</v>
      </c>
      <c r="K1543">
        <f t="shared" si="2236"/>
        <v>6.0934671702573738E-2</v>
      </c>
      <c r="L1543">
        <f t="shared" si="2237"/>
        <v>0.49627307582066094</v>
      </c>
      <c r="N1543">
        <v>83</v>
      </c>
      <c r="O1543">
        <f t="shared" si="2223"/>
        <v>26.211759160831257</v>
      </c>
      <c r="P1543">
        <f t="shared" si="2224"/>
        <v>63.788240839168758</v>
      </c>
      <c r="R1543">
        <f t="shared" si="2238"/>
        <v>7.853740611486117</v>
      </c>
      <c r="T1543">
        <f t="shared" si="2229"/>
        <v>-26.189367900804548</v>
      </c>
      <c r="V1543">
        <f t="shared" si="2239"/>
        <v>0</v>
      </c>
    </row>
    <row r="1544" spans="1:22">
      <c r="A1544">
        <f t="shared" si="2225"/>
        <v>0.5</v>
      </c>
      <c r="B1544">
        <f t="shared" si="2230"/>
        <v>6.006841941732359E-2</v>
      </c>
      <c r="C1544">
        <f t="shared" si="2231"/>
        <v>0.49637867096472271</v>
      </c>
      <c r="D1544">
        <f t="shared" si="2226"/>
        <v>-0.49999999999999989</v>
      </c>
      <c r="E1544">
        <f t="shared" si="2232"/>
        <v>6.0068419417323597E-2</v>
      </c>
      <c r="F1544">
        <f t="shared" si="2233"/>
        <v>0.49637867096472277</v>
      </c>
      <c r="G1544">
        <f t="shared" si="2227"/>
        <v>0.5</v>
      </c>
      <c r="H1544">
        <f t="shared" si="2234"/>
        <v>-6.006841941732359E-2</v>
      </c>
      <c r="I1544">
        <f t="shared" si="2235"/>
        <v>-0.49637867096472271</v>
      </c>
      <c r="J1544">
        <f t="shared" si="2228"/>
        <v>0.49999999999999989</v>
      </c>
      <c r="K1544">
        <f t="shared" si="2236"/>
        <v>6.0068419417323597E-2</v>
      </c>
      <c r="L1544">
        <f t="shared" si="2237"/>
        <v>0.49637867096472277</v>
      </c>
      <c r="N1544">
        <v>83.1</v>
      </c>
      <c r="O1544">
        <f t="shared" si="2223"/>
        <v>26.273370433966669</v>
      </c>
      <c r="P1544">
        <f t="shared" si="2224"/>
        <v>63.726629566033338</v>
      </c>
      <c r="R1544">
        <f t="shared" si="2238"/>
        <v>7.81852697875064</v>
      </c>
      <c r="T1544">
        <f t="shared" si="2229"/>
        <v>-26.250979173939967</v>
      </c>
      <c r="V1544">
        <f t="shared" si="2239"/>
        <v>0</v>
      </c>
    </row>
    <row r="1545" spans="1:22">
      <c r="A1545">
        <f t="shared" si="2225"/>
        <v>0.5</v>
      </c>
      <c r="B1545">
        <f t="shared" si="2230"/>
        <v>5.9201984153250467E-2</v>
      </c>
      <c r="C1545">
        <f t="shared" si="2231"/>
        <v>0.49648275405326836</v>
      </c>
      <c r="D1545">
        <f t="shared" si="2226"/>
        <v>-0.49999999999999989</v>
      </c>
      <c r="E1545">
        <f t="shared" si="2232"/>
        <v>5.9201984153250474E-2</v>
      </c>
      <c r="F1545">
        <f t="shared" si="2233"/>
        <v>0.49648275405326847</v>
      </c>
      <c r="G1545">
        <f t="shared" si="2227"/>
        <v>0.5</v>
      </c>
      <c r="H1545">
        <f t="shared" si="2234"/>
        <v>-5.9201984153250467E-2</v>
      </c>
      <c r="I1545">
        <f t="shared" si="2235"/>
        <v>-0.49648275405326836</v>
      </c>
      <c r="J1545">
        <f t="shared" si="2228"/>
        <v>0.49999999999999989</v>
      </c>
      <c r="K1545">
        <f t="shared" si="2236"/>
        <v>5.9201984153250474E-2</v>
      </c>
      <c r="L1545">
        <f t="shared" si="2237"/>
        <v>0.49648275405326847</v>
      </c>
      <c r="N1545">
        <v>83.2</v>
      </c>
      <c r="O1545">
        <f t="shared" ref="O1545:O1608" si="2240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-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26.334783208675663</v>
      </c>
      <c r="P1545">
        <f t="shared" ref="P1545:P1608" si="2241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63.66521679132434</v>
      </c>
      <c r="R1545">
        <f t="shared" si="2238"/>
        <v>7.783339777182988</v>
      </c>
      <c r="T1545">
        <f t="shared" si="2229"/>
        <v>-26.312391948648965</v>
      </c>
      <c r="V1545">
        <f t="shared" si="2239"/>
        <v>0</v>
      </c>
    </row>
    <row r="1546" spans="1:22">
      <c r="A1546">
        <f t="shared" ref="A1546:A1609" si="2242">(1/(SQRT(2)))*(COS(RADIANS(45)))</f>
        <v>0.5</v>
      </c>
      <c r="B1546">
        <f t="shared" si="2230"/>
        <v>5.833536854966663E-2</v>
      </c>
      <c r="C1546">
        <f t="shared" si="2231"/>
        <v>0.49658532476924294</v>
      </c>
      <c r="D1546">
        <f t="shared" ref="D1546:D1609" si="2243">(-((1/(SQRT(2)))*(SIN(RADIANS(45)))))</f>
        <v>-0.49999999999999989</v>
      </c>
      <c r="E1546">
        <f t="shared" si="2232"/>
        <v>5.8335368549666637E-2</v>
      </c>
      <c r="F1546">
        <f t="shared" si="2233"/>
        <v>0.496585324769243</v>
      </c>
      <c r="G1546">
        <f t="shared" ref="G1546:G1609" si="2244">(1/(SQRT(2)))*(COS(RADIANS(-45)))</f>
        <v>0.5</v>
      </c>
      <c r="H1546">
        <f t="shared" si="2234"/>
        <v>-5.833536854966663E-2</v>
      </c>
      <c r="I1546">
        <f t="shared" si="2235"/>
        <v>-0.49658532476924294</v>
      </c>
      <c r="J1546">
        <f t="shared" ref="J1546:J1609" si="2245">(-((1/(SQRT(2)))*(SIN(RADIANS(-45)))))</f>
        <v>0.49999999999999989</v>
      </c>
      <c r="K1546">
        <f t="shared" si="2236"/>
        <v>5.8335368549666637E-2</v>
      </c>
      <c r="L1546">
        <f t="shared" si="2237"/>
        <v>0.496585324769243</v>
      </c>
      <c r="N1546">
        <v>83.3</v>
      </c>
      <c r="O1546">
        <f t="shared" si="2240"/>
        <v>26.39599713561422</v>
      </c>
      <c r="P1546">
        <f t="shared" si="2241"/>
        <v>63.604002864385791</v>
      </c>
      <c r="R1546">
        <f t="shared" si="2238"/>
        <v>7.7481797164775372</v>
      </c>
      <c r="T1546">
        <f t="shared" ref="T1546:T1609" si="2246">(P1546-$V$2516)</f>
        <v>-26.373605875587515</v>
      </c>
      <c r="V1546">
        <f t="shared" si="2239"/>
        <v>0</v>
      </c>
    </row>
    <row r="1547" spans="1:22">
      <c r="A1547">
        <f t="shared" si="2242"/>
        <v>0.5</v>
      </c>
      <c r="B1547">
        <f t="shared" si="2230"/>
        <v>5.7468575246433298E-2</v>
      </c>
      <c r="C1547">
        <f t="shared" si="2231"/>
        <v>0.49668638280019817</v>
      </c>
      <c r="D1547">
        <f t="shared" si="2243"/>
        <v>-0.49999999999999989</v>
      </c>
      <c r="E1547">
        <f t="shared" si="2232"/>
        <v>5.7468575246433305E-2</v>
      </c>
      <c r="F1547">
        <f t="shared" si="2233"/>
        <v>0.49668638280019822</v>
      </c>
      <c r="G1547">
        <f t="shared" si="2244"/>
        <v>0.5</v>
      </c>
      <c r="H1547">
        <f t="shared" si="2234"/>
        <v>-5.7468575246433298E-2</v>
      </c>
      <c r="I1547">
        <f t="shared" si="2235"/>
        <v>-0.49668638280019817</v>
      </c>
      <c r="J1547">
        <f t="shared" si="2245"/>
        <v>0.49999999999999989</v>
      </c>
      <c r="K1547">
        <f t="shared" si="2236"/>
        <v>5.7468575246433305E-2</v>
      </c>
      <c r="L1547">
        <f t="shared" si="2237"/>
        <v>0.49668638280019822</v>
      </c>
      <c r="N1547">
        <v>83.4</v>
      </c>
      <c r="O1547">
        <f t="shared" si="2240"/>
        <v>26.457011874627277</v>
      </c>
      <c r="P1547">
        <f t="shared" si="2241"/>
        <v>63.54298812537273</v>
      </c>
      <c r="R1547">
        <f t="shared" si="2238"/>
        <v>7.7130474972387191</v>
      </c>
      <c r="T1547">
        <f t="shared" si="2246"/>
        <v>-26.434620614600576</v>
      </c>
      <c r="V1547">
        <f t="shared" si="2239"/>
        <v>0</v>
      </c>
    </row>
    <row r="1548" spans="1:22">
      <c r="A1548">
        <f t="shared" si="2242"/>
        <v>0.5</v>
      </c>
      <c r="B1548">
        <f t="shared" ref="B1548:B1611" si="2247">((1/(SQRT(2)))*(COS(RADIANS(N1548))))*(SIN(RADIANS(45)))</f>
        <v>5.6601606883953402E-2</v>
      </c>
      <c r="C1548">
        <f t="shared" ref="C1548:C1611" si="2248">((1/(SQRT(2)))*(SIN(RADIANS(N1548))))*(SIN(RADIANS(45)))</f>
        <v>0.49678592783829362</v>
      </c>
      <c r="D1548">
        <f t="shared" si="2243"/>
        <v>-0.49999999999999989</v>
      </c>
      <c r="E1548">
        <f t="shared" ref="E1548:E1611" si="2249">((1/(SQRT(2)))*(COS(RADIANS(N1548))))*(COS(RADIANS(45)))</f>
        <v>5.6601606883953416E-2</v>
      </c>
      <c r="F1548">
        <f t="shared" ref="F1548:F1611" si="2250">(((1/(SQRT(2)))*(SIN(RADIANS(N1548))))*(COS(RADIANS(45))))</f>
        <v>0.49678592783829367</v>
      </c>
      <c r="G1548">
        <f t="shared" si="2244"/>
        <v>0.5</v>
      </c>
      <c r="H1548">
        <f t="shared" ref="H1548:H1611" si="2251">((1/(SQRT(2)))*(COS(RADIANS(N1548))))*(SIN(RADIANS(-45)))</f>
        <v>-5.6601606883953402E-2</v>
      </c>
      <c r="I1548">
        <f t="shared" ref="I1548:I1611" si="2252">((1/(SQRT(2)))*(SIN(RADIANS(N1548))))*(SIN(RADIANS(-45)))</f>
        <v>-0.49678592783829362</v>
      </c>
      <c r="J1548">
        <f t="shared" si="2245"/>
        <v>0.49999999999999989</v>
      </c>
      <c r="K1548">
        <f t="shared" ref="K1548:K1611" si="2253">((1/(SQRT(2)))*(COS(RADIANS(N1548))))*(COS(RADIANS(-45)))</f>
        <v>5.6601606883953416E-2</v>
      </c>
      <c r="L1548">
        <f t="shared" ref="L1548:L1611" si="2254">(((1/(SQRT(2)))*(SIN(RADIANS(N1548))))*(COS(RADIANS(-45))))</f>
        <v>0.49678592783829367</v>
      </c>
      <c r="N1548">
        <v>83.5</v>
      </c>
      <c r="O1548">
        <f t="shared" si="2240"/>
        <v>26.517827094694535</v>
      </c>
      <c r="P1548">
        <f t="shared" si="2241"/>
        <v>63.482172905305461</v>
      </c>
      <c r="R1548">
        <f t="shared" ref="R1548:R1611" si="2255">P1548-P1728</f>
        <v>7.6779438110151403</v>
      </c>
      <c r="T1548">
        <f t="shared" si="2246"/>
        <v>-26.495435834667845</v>
      </c>
      <c r="V1548">
        <f t="shared" ref="V1548:V1611" si="2256">IF(T1548=0,N1548,0)</f>
        <v>0</v>
      </c>
    </row>
    <row r="1549" spans="1:22">
      <c r="A1549">
        <f t="shared" si="2242"/>
        <v>0.5</v>
      </c>
      <c r="B1549">
        <f t="shared" si="2247"/>
        <v>5.5734466103162836E-2</v>
      </c>
      <c r="C1549">
        <f t="shared" si="2248"/>
        <v>0.49688395958029807</v>
      </c>
      <c r="D1549">
        <f t="shared" si="2243"/>
        <v>-0.49999999999999989</v>
      </c>
      <c r="E1549">
        <f t="shared" si="2249"/>
        <v>5.5734466103162843E-2</v>
      </c>
      <c r="F1549">
        <f t="shared" si="2250"/>
        <v>0.49688395958029813</v>
      </c>
      <c r="G1549">
        <f t="shared" si="2244"/>
        <v>0.5</v>
      </c>
      <c r="H1549">
        <f t="shared" si="2251"/>
        <v>-5.5734466103162836E-2</v>
      </c>
      <c r="I1549">
        <f t="shared" si="2252"/>
        <v>-0.49688395958029807</v>
      </c>
      <c r="J1549">
        <f t="shared" si="2245"/>
        <v>0.49999999999999989</v>
      </c>
      <c r="K1549">
        <f t="shared" si="2253"/>
        <v>5.5734466103162843E-2</v>
      </c>
      <c r="L1549">
        <f t="shared" si="2254"/>
        <v>0.49688395958029813</v>
      </c>
      <c r="N1549">
        <v>83.6</v>
      </c>
      <c r="O1549">
        <f t="shared" si="2240"/>
        <v>26.578442473875665</v>
      </c>
      <c r="P1549">
        <f t="shared" si="2241"/>
        <v>63.421557526124339</v>
      </c>
      <c r="R1549">
        <f t="shared" si="2255"/>
        <v>7.6428693403344141</v>
      </c>
      <c r="T1549">
        <f t="shared" si="2246"/>
        <v>-26.556051213848967</v>
      </c>
      <c r="V1549">
        <f t="shared" si="2256"/>
        <v>0</v>
      </c>
    </row>
    <row r="1550" spans="1:22">
      <c r="A1550">
        <f t="shared" si="2242"/>
        <v>0.5</v>
      </c>
      <c r="B1550">
        <f t="shared" si="2247"/>
        <v>5.4867155545522565E-2</v>
      </c>
      <c r="C1550">
        <f t="shared" si="2248"/>
        <v>0.4969804777275898</v>
      </c>
      <c r="D1550">
        <f t="shared" si="2243"/>
        <v>-0.49999999999999989</v>
      </c>
      <c r="E1550">
        <f t="shared" si="2249"/>
        <v>5.4867155545522572E-2</v>
      </c>
      <c r="F1550">
        <f t="shared" si="2250"/>
        <v>0.49698047772758985</v>
      </c>
      <c r="G1550">
        <f t="shared" si="2244"/>
        <v>0.5</v>
      </c>
      <c r="H1550">
        <f t="shared" si="2251"/>
        <v>-5.4867155545522565E-2</v>
      </c>
      <c r="I1550">
        <f t="shared" si="2252"/>
        <v>-0.4969804777275898</v>
      </c>
      <c r="J1550">
        <f t="shared" si="2245"/>
        <v>0.49999999999999989</v>
      </c>
      <c r="K1550">
        <f t="shared" si="2253"/>
        <v>5.4867155545522572E-2</v>
      </c>
      <c r="L1550">
        <f t="shared" si="2254"/>
        <v>0.49698047772758985</v>
      </c>
      <c r="N1550">
        <v>83.7</v>
      </c>
      <c r="O1550">
        <f t="shared" si="2240"/>
        <v>26.638857699254618</v>
      </c>
      <c r="P1550">
        <f t="shared" si="2241"/>
        <v>63.361142300745378</v>
      </c>
      <c r="R1550">
        <f t="shared" si="2255"/>
        <v>7.6078247587392553</v>
      </c>
      <c r="T1550">
        <f t="shared" si="2246"/>
        <v>-26.616466439227928</v>
      </c>
      <c r="V1550">
        <f t="shared" si="2256"/>
        <v>0</v>
      </c>
    </row>
    <row r="1551" spans="1:22">
      <c r="A1551">
        <f t="shared" si="2242"/>
        <v>0.5</v>
      </c>
      <c r="B1551">
        <f t="shared" si="2247"/>
        <v>5.3999677853011414E-2</v>
      </c>
      <c r="C1551">
        <f t="shared" si="2248"/>
        <v>0.49707548198615764</v>
      </c>
      <c r="D1551">
        <f t="shared" si="2243"/>
        <v>-0.49999999999999989</v>
      </c>
      <c r="E1551">
        <f t="shared" si="2249"/>
        <v>5.3999677853011428E-2</v>
      </c>
      <c r="F1551">
        <f t="shared" si="2250"/>
        <v>0.4970754819861577</v>
      </c>
      <c r="G1551">
        <f t="shared" si="2244"/>
        <v>0.5</v>
      </c>
      <c r="H1551">
        <f t="shared" si="2251"/>
        <v>-5.3999677853011414E-2</v>
      </c>
      <c r="I1551">
        <f t="shared" si="2252"/>
        <v>-0.49707548198615764</v>
      </c>
      <c r="J1551">
        <f t="shared" si="2245"/>
        <v>0.49999999999999989</v>
      </c>
      <c r="K1551">
        <f t="shared" si="2253"/>
        <v>5.3999677853011428E-2</v>
      </c>
      <c r="L1551">
        <f t="shared" si="2254"/>
        <v>0.4970754819861577</v>
      </c>
      <c r="N1551">
        <v>83.8</v>
      </c>
      <c r="O1551">
        <f t="shared" si="2240"/>
        <v>26.699072466883347</v>
      </c>
      <c r="P1551">
        <f t="shared" si="2241"/>
        <v>63.300927533116656</v>
      </c>
      <c r="R1551">
        <f t="shared" si="2255"/>
        <v>7.572810730824564</v>
      </c>
      <c r="T1551">
        <f t="shared" si="2246"/>
        <v>-26.676681206856649</v>
      </c>
      <c r="V1551">
        <f t="shared" si="2256"/>
        <v>0</v>
      </c>
    </row>
    <row r="1552" spans="1:22">
      <c r="A1552">
        <f t="shared" si="2242"/>
        <v>0.5</v>
      </c>
      <c r="B1552">
        <f t="shared" si="2247"/>
        <v>5.3132035668116528E-2</v>
      </c>
      <c r="C1552">
        <f t="shared" si="2248"/>
        <v>0.49716897206660227</v>
      </c>
      <c r="D1552">
        <f t="shared" si="2243"/>
        <v>-0.49999999999999989</v>
      </c>
      <c r="E1552">
        <f t="shared" si="2249"/>
        <v>5.3132035668116542E-2</v>
      </c>
      <c r="F1552">
        <f t="shared" si="2250"/>
        <v>0.49716897206660232</v>
      </c>
      <c r="G1552">
        <f t="shared" si="2244"/>
        <v>0.5</v>
      </c>
      <c r="H1552">
        <f t="shared" si="2251"/>
        <v>-5.3132035668116528E-2</v>
      </c>
      <c r="I1552">
        <f t="shared" si="2252"/>
        <v>-0.49716897206660227</v>
      </c>
      <c r="J1552">
        <f t="shared" si="2245"/>
        <v>0.49999999999999989</v>
      </c>
      <c r="K1552">
        <f t="shared" si="2253"/>
        <v>5.3132035668116542E-2</v>
      </c>
      <c r="L1552">
        <f t="shared" si="2254"/>
        <v>0.49716897206660232</v>
      </c>
      <c r="N1552">
        <v>83.9</v>
      </c>
      <c r="O1552">
        <f t="shared" si="2240"/>
        <v>26.759086481724946</v>
      </c>
      <c r="P1552">
        <f t="shared" si="2241"/>
        <v>63.240913518275057</v>
      </c>
      <c r="R1552">
        <f t="shared" si="2255"/>
        <v>7.5378279122751977</v>
      </c>
      <c r="T1552">
        <f t="shared" si="2246"/>
        <v>-26.736695221698248</v>
      </c>
      <c r="V1552">
        <f t="shared" si="2256"/>
        <v>0</v>
      </c>
    </row>
    <row r="1553" spans="1:22">
      <c r="A1553">
        <f t="shared" si="2242"/>
        <v>0.5</v>
      </c>
      <c r="B1553">
        <f t="shared" si="2247"/>
        <v>5.2264231633826722E-2</v>
      </c>
      <c r="C1553">
        <f t="shared" si="2248"/>
        <v>0.49726094768413659</v>
      </c>
      <c r="D1553">
        <f t="shared" si="2243"/>
        <v>-0.49999999999999989</v>
      </c>
      <c r="E1553">
        <f t="shared" si="2249"/>
        <v>5.2264231633826728E-2</v>
      </c>
      <c r="F1553">
        <f t="shared" si="2250"/>
        <v>0.49726094768413664</v>
      </c>
      <c r="G1553">
        <f t="shared" si="2244"/>
        <v>0.5</v>
      </c>
      <c r="H1553">
        <f t="shared" si="2251"/>
        <v>-5.2264231633826722E-2</v>
      </c>
      <c r="I1553">
        <f t="shared" si="2252"/>
        <v>-0.49726094768413659</v>
      </c>
      <c r="J1553">
        <f t="shared" si="2245"/>
        <v>0.49999999999999989</v>
      </c>
      <c r="K1553">
        <f t="shared" si="2253"/>
        <v>5.2264231633826728E-2</v>
      </c>
      <c r="L1553">
        <f t="shared" si="2254"/>
        <v>0.49726094768413664</v>
      </c>
      <c r="N1553">
        <v>84</v>
      </c>
      <c r="O1553">
        <f t="shared" si="2240"/>
        <v>26.818899457595975</v>
      </c>
      <c r="P1553">
        <f t="shared" si="2241"/>
        <v>63.181100542404025</v>
      </c>
      <c r="R1553">
        <f t="shared" si="2255"/>
        <v>7.5028769499050725</v>
      </c>
      <c r="T1553">
        <f t="shared" si="2246"/>
        <v>-26.796508197569281</v>
      </c>
      <c r="V1553">
        <f t="shared" si="2256"/>
        <v>0</v>
      </c>
    </row>
    <row r="1554" spans="1:22">
      <c r="A1554">
        <f t="shared" si="2242"/>
        <v>0.5</v>
      </c>
      <c r="B1554">
        <f t="shared" si="2247"/>
        <v>5.1396268393623448E-2</v>
      </c>
      <c r="C1554">
        <f t="shared" si="2248"/>
        <v>0.49735140855858706</v>
      </c>
      <c r="D1554">
        <f t="shared" si="2243"/>
        <v>-0.49999999999999989</v>
      </c>
      <c r="E1554">
        <f t="shared" si="2249"/>
        <v>5.1396268393623455E-2</v>
      </c>
      <c r="F1554">
        <f t="shared" si="2250"/>
        <v>0.49735140855858712</v>
      </c>
      <c r="G1554">
        <f t="shared" si="2244"/>
        <v>0.5</v>
      </c>
      <c r="H1554">
        <f t="shared" si="2251"/>
        <v>-5.1396268393623448E-2</v>
      </c>
      <c r="I1554">
        <f t="shared" si="2252"/>
        <v>-0.49735140855858706</v>
      </c>
      <c r="J1554">
        <f t="shared" si="2245"/>
        <v>0.49999999999999989</v>
      </c>
      <c r="K1554">
        <f t="shared" si="2253"/>
        <v>5.1396268393623455E-2</v>
      </c>
      <c r="L1554">
        <f t="shared" si="2254"/>
        <v>0.49735140855858712</v>
      </c>
      <c r="N1554">
        <v>84.1</v>
      </c>
      <c r="O1554">
        <f t="shared" si="2240"/>
        <v>26.878511117108317</v>
      </c>
      <c r="P1554">
        <f t="shared" si="2241"/>
        <v>63.121488882891676</v>
      </c>
      <c r="R1554">
        <f t="shared" si="2255"/>
        <v>7.4679584816969253</v>
      </c>
      <c r="T1554">
        <f t="shared" si="2246"/>
        <v>-26.85611985708163</v>
      </c>
      <c r="V1554">
        <f t="shared" si="2256"/>
        <v>0</v>
      </c>
    </row>
    <row r="1555" spans="1:22">
      <c r="A1555">
        <f t="shared" si="2242"/>
        <v>0.5</v>
      </c>
      <c r="B1555">
        <f t="shared" si="2247"/>
        <v>5.052814859147315E-2</v>
      </c>
      <c r="C1555">
        <f t="shared" si="2248"/>
        <v>0.49744035441439399</v>
      </c>
      <c r="D1555">
        <f t="shared" si="2243"/>
        <v>-0.49999999999999989</v>
      </c>
      <c r="E1555">
        <f t="shared" si="2249"/>
        <v>5.0528148591473164E-2</v>
      </c>
      <c r="F1555">
        <f t="shared" si="2250"/>
        <v>0.4974403544143941</v>
      </c>
      <c r="G1555">
        <f t="shared" si="2244"/>
        <v>0.5</v>
      </c>
      <c r="H1555">
        <f t="shared" si="2251"/>
        <v>-5.052814859147315E-2</v>
      </c>
      <c r="I1555">
        <f t="shared" si="2252"/>
        <v>-0.49744035441439399</v>
      </c>
      <c r="J1555">
        <f t="shared" si="2245"/>
        <v>0.49999999999999989</v>
      </c>
      <c r="K1555">
        <f t="shared" si="2253"/>
        <v>5.0528148591473164E-2</v>
      </c>
      <c r="L1555">
        <f t="shared" si="2254"/>
        <v>0.4974403544143941</v>
      </c>
      <c r="N1555">
        <v>84.2</v>
      </c>
      <c r="O1555">
        <f t="shared" si="2240"/>
        <v>26.937921191610329</v>
      </c>
      <c r="P1555">
        <f t="shared" si="2241"/>
        <v>63.062078808389671</v>
      </c>
      <c r="R1555">
        <f t="shared" si="2255"/>
        <v>7.4330731368430705</v>
      </c>
      <c r="T1555">
        <f t="shared" si="2246"/>
        <v>-26.915529931583634</v>
      </c>
      <c r="V1555">
        <f t="shared" si="2256"/>
        <v>0</v>
      </c>
    </row>
    <row r="1556" spans="1:22">
      <c r="A1556">
        <f t="shared" si="2242"/>
        <v>0.5</v>
      </c>
      <c r="B1556">
        <f t="shared" si="2247"/>
        <v>4.9659874871819533E-2</v>
      </c>
      <c r="C1556">
        <f t="shared" si="2248"/>
        <v>0.49752778498061301</v>
      </c>
      <c r="D1556">
        <f t="shared" si="2243"/>
        <v>-0.49999999999999989</v>
      </c>
      <c r="E1556">
        <f t="shared" si="2249"/>
        <v>4.965987487181954E-2</v>
      </c>
      <c r="F1556">
        <f t="shared" si="2250"/>
        <v>0.49752778498061306</v>
      </c>
      <c r="G1556">
        <f t="shared" si="2244"/>
        <v>0.5</v>
      </c>
      <c r="H1556">
        <f t="shared" si="2251"/>
        <v>-4.9659874871819533E-2</v>
      </c>
      <c r="I1556">
        <f t="shared" si="2252"/>
        <v>-0.49752778498061301</v>
      </c>
      <c r="J1556">
        <f t="shared" si="2245"/>
        <v>0.49999999999999989</v>
      </c>
      <c r="K1556">
        <f t="shared" si="2253"/>
        <v>4.965987487181954E-2</v>
      </c>
      <c r="L1556">
        <f t="shared" si="2254"/>
        <v>0.49752778498061306</v>
      </c>
      <c r="N1556">
        <v>84.3</v>
      </c>
      <c r="O1556">
        <f t="shared" si="2240"/>
        <v>26.99712942112745</v>
      </c>
      <c r="P1556">
        <f t="shared" si="2241"/>
        <v>63.002870578872553</v>
      </c>
      <c r="R1556">
        <f t="shared" si="2255"/>
        <v>7.3982215357869237</v>
      </c>
      <c r="T1556">
        <f t="shared" si="2246"/>
        <v>-26.974738161100753</v>
      </c>
      <c r="V1556">
        <f t="shared" si="2256"/>
        <v>0</v>
      </c>
    </row>
    <row r="1557" spans="1:22">
      <c r="A1557">
        <f t="shared" si="2242"/>
        <v>0.5</v>
      </c>
      <c r="B1557">
        <f t="shared" si="2247"/>
        <v>4.8791449879574719E-2</v>
      </c>
      <c r="C1557">
        <f t="shared" si="2248"/>
        <v>0.49761369999091548</v>
      </c>
      <c r="D1557">
        <f t="shared" si="2243"/>
        <v>-0.49999999999999989</v>
      </c>
      <c r="E1557">
        <f t="shared" si="2249"/>
        <v>4.8791449879574726E-2</v>
      </c>
      <c r="F1557">
        <f t="shared" si="2250"/>
        <v>0.49761369999091554</v>
      </c>
      <c r="G1557">
        <f t="shared" si="2244"/>
        <v>0.5</v>
      </c>
      <c r="H1557">
        <f t="shared" si="2251"/>
        <v>-4.8791449879574719E-2</v>
      </c>
      <c r="I1557">
        <f t="shared" si="2252"/>
        <v>-0.49761369999091548</v>
      </c>
      <c r="J1557">
        <f t="shared" si="2245"/>
        <v>0.49999999999999989</v>
      </c>
      <c r="K1557">
        <f t="shared" si="2253"/>
        <v>4.8791449879574726E-2</v>
      </c>
      <c r="L1557">
        <f t="shared" si="2254"/>
        <v>0.49761369999091554</v>
      </c>
      <c r="N1557">
        <v>84.4</v>
      </c>
      <c r="O1557">
        <f t="shared" si="2240"/>
        <v>27.056135554302294</v>
      </c>
      <c r="P1557">
        <f t="shared" si="2241"/>
        <v>62.943864445697706</v>
      </c>
      <c r="R1557">
        <f t="shared" si="2255"/>
        <v>7.3634042902655494</v>
      </c>
      <c r="T1557">
        <f t="shared" si="2246"/>
        <v>-27.0337442942756</v>
      </c>
      <c r="V1557">
        <f t="shared" si="2256"/>
        <v>0</v>
      </c>
    </row>
    <row r="1558" spans="1:22">
      <c r="A1558">
        <f t="shared" si="2242"/>
        <v>0.5</v>
      </c>
      <c r="B1558">
        <f t="shared" si="2247"/>
        <v>4.7922876260112018E-2</v>
      </c>
      <c r="C1558">
        <f t="shared" si="2248"/>
        <v>0.49769809918358932</v>
      </c>
      <c r="D1558">
        <f t="shared" si="2243"/>
        <v>-0.49999999999999989</v>
      </c>
      <c r="E1558">
        <f t="shared" si="2249"/>
        <v>4.7922876260112025E-2</v>
      </c>
      <c r="F1558">
        <f t="shared" si="2250"/>
        <v>0.49769809918358937</v>
      </c>
      <c r="G1558">
        <f t="shared" si="2244"/>
        <v>0.5</v>
      </c>
      <c r="H1558">
        <f t="shared" si="2251"/>
        <v>-4.7922876260112018E-2</v>
      </c>
      <c r="I1558">
        <f t="shared" si="2252"/>
        <v>-0.49769809918358932</v>
      </c>
      <c r="J1558">
        <f t="shared" si="2245"/>
        <v>0.49999999999999989</v>
      </c>
      <c r="K1558">
        <f t="shared" si="2253"/>
        <v>4.7922876260112025E-2</v>
      </c>
      <c r="L1558">
        <f t="shared" si="2254"/>
        <v>0.49769809918358937</v>
      </c>
      <c r="N1558">
        <v>84.5</v>
      </c>
      <c r="O1558">
        <f t="shared" si="2240"/>
        <v>27.114939348334136</v>
      </c>
      <c r="P1558">
        <f t="shared" si="2241"/>
        <v>62.88506065166586</v>
      </c>
      <c r="R1558">
        <f t="shared" si="2255"/>
        <v>7.3286220033528053</v>
      </c>
      <c r="T1558">
        <f t="shared" si="2246"/>
        <v>-27.092548088307446</v>
      </c>
      <c r="V1558">
        <f t="shared" si="2256"/>
        <v>0</v>
      </c>
    </row>
    <row r="1559" spans="1:22">
      <c r="A1559">
        <f t="shared" si="2242"/>
        <v>0.5</v>
      </c>
      <c r="B1559">
        <f t="shared" si="2247"/>
        <v>4.7054156659257246E-2</v>
      </c>
      <c r="C1559">
        <f t="shared" si="2248"/>
        <v>0.49778098230153989</v>
      </c>
      <c r="D1559">
        <f t="shared" si="2243"/>
        <v>-0.49999999999999989</v>
      </c>
      <c r="E1559">
        <f t="shared" si="2249"/>
        <v>4.7054156659257253E-2</v>
      </c>
      <c r="F1559">
        <f t="shared" si="2250"/>
        <v>0.49778098230154</v>
      </c>
      <c r="G1559">
        <f t="shared" si="2244"/>
        <v>0.5</v>
      </c>
      <c r="H1559">
        <f t="shared" si="2251"/>
        <v>-4.7054156659257246E-2</v>
      </c>
      <c r="I1559">
        <f t="shared" si="2252"/>
        <v>-0.49778098230153989</v>
      </c>
      <c r="J1559">
        <f t="shared" si="2245"/>
        <v>0.49999999999999989</v>
      </c>
      <c r="K1559">
        <f t="shared" si="2253"/>
        <v>4.7054156659257253E-2</v>
      </c>
      <c r="L1559">
        <f t="shared" si="2254"/>
        <v>0.49778098230154</v>
      </c>
      <c r="N1559">
        <v>84.6</v>
      </c>
      <c r="O1559">
        <f t="shared" si="2240"/>
        <v>27.173540568917915</v>
      </c>
      <c r="P1559">
        <f t="shared" si="2241"/>
        <v>62.826459431082078</v>
      </c>
      <c r="R1559">
        <f t="shared" si="2255"/>
        <v>7.293875269503566</v>
      </c>
      <c r="T1559">
        <f t="shared" si="2246"/>
        <v>-27.151149308891227</v>
      </c>
      <c r="V1559">
        <f t="shared" si="2256"/>
        <v>0</v>
      </c>
    </row>
    <row r="1560" spans="1:22">
      <c r="A1560">
        <f t="shared" si="2242"/>
        <v>0.5</v>
      </c>
      <c r="B1560">
        <f t="shared" si="2247"/>
        <v>4.6185293723280819E-2</v>
      </c>
      <c r="C1560">
        <f t="shared" si="2248"/>
        <v>0.49786234909229093</v>
      </c>
      <c r="D1560">
        <f t="shared" si="2243"/>
        <v>-0.49999999999999989</v>
      </c>
      <c r="E1560">
        <f t="shared" si="2249"/>
        <v>4.6185293723280826E-2</v>
      </c>
      <c r="F1560">
        <f t="shared" si="2250"/>
        <v>0.49786234909229105</v>
      </c>
      <c r="G1560">
        <f t="shared" si="2244"/>
        <v>0.5</v>
      </c>
      <c r="H1560">
        <f t="shared" si="2251"/>
        <v>-4.6185293723280819E-2</v>
      </c>
      <c r="I1560">
        <f t="shared" si="2252"/>
        <v>-0.49786234909229093</v>
      </c>
      <c r="J1560">
        <f t="shared" si="2245"/>
        <v>0.49999999999999989</v>
      </c>
      <c r="K1560">
        <f t="shared" si="2253"/>
        <v>4.6185293723280826E-2</v>
      </c>
      <c r="L1560">
        <f t="shared" si="2254"/>
        <v>0.49786234909229105</v>
      </c>
      <c r="N1560">
        <v>84.7</v>
      </c>
      <c r="O1560">
        <f t="shared" si="2240"/>
        <v>27.231938990182755</v>
      </c>
      <c r="P1560">
        <f t="shared" si="2241"/>
        <v>62.768061009817245</v>
      </c>
      <c r="R1560">
        <f t="shared" si="2255"/>
        <v>7.2591646745984519</v>
      </c>
      <c r="T1560">
        <f t="shared" si="2246"/>
        <v>-27.209547730156061</v>
      </c>
      <c r="V1560">
        <f t="shared" si="2256"/>
        <v>0</v>
      </c>
    </row>
    <row r="1561" spans="1:22">
      <c r="A1561">
        <f t="shared" si="2242"/>
        <v>0.5</v>
      </c>
      <c r="B1561">
        <f t="shared" si="2247"/>
        <v>4.5316290098890051E-2</v>
      </c>
      <c r="C1561">
        <f t="shared" si="2248"/>
        <v>0.49794219930798506</v>
      </c>
      <c r="D1561">
        <f t="shared" si="2243"/>
        <v>-0.49999999999999989</v>
      </c>
      <c r="E1561">
        <f t="shared" si="2249"/>
        <v>4.5316290098890058E-2</v>
      </c>
      <c r="F1561">
        <f t="shared" si="2250"/>
        <v>0.49794219930798511</v>
      </c>
      <c r="G1561">
        <f t="shared" si="2244"/>
        <v>0.5</v>
      </c>
      <c r="H1561">
        <f t="shared" si="2251"/>
        <v>-4.5316290098890051E-2</v>
      </c>
      <c r="I1561">
        <f t="shared" si="2252"/>
        <v>-0.49794219930798506</v>
      </c>
      <c r="J1561">
        <f t="shared" si="2245"/>
        <v>0.49999999999999989</v>
      </c>
      <c r="K1561">
        <f t="shared" si="2253"/>
        <v>4.5316290098890058E-2</v>
      </c>
      <c r="L1561">
        <f t="shared" si="2254"/>
        <v>0.49794219930798511</v>
      </c>
      <c r="N1561">
        <v>84.8</v>
      </c>
      <c r="O1561">
        <f t="shared" si="2240"/>
        <v>27.290134394629941</v>
      </c>
      <c r="P1561">
        <f t="shared" si="2241"/>
        <v>62.709865605370069</v>
      </c>
      <c r="R1561">
        <f t="shared" si="2255"/>
        <v>7.224490795989496</v>
      </c>
      <c r="T1561">
        <f t="shared" si="2246"/>
        <v>-27.267743134603236</v>
      </c>
      <c r="V1561">
        <f t="shared" si="2256"/>
        <v>0</v>
      </c>
    </row>
    <row r="1562" spans="1:22">
      <c r="A1562">
        <f t="shared" si="2242"/>
        <v>0.5</v>
      </c>
      <c r="B1562">
        <f t="shared" si="2247"/>
        <v>4.4447148433220673E-2</v>
      </c>
      <c r="C1562">
        <f t="shared" si="2248"/>
        <v>0.49802053270538471</v>
      </c>
      <c r="D1562">
        <f t="shared" si="2243"/>
        <v>-0.49999999999999989</v>
      </c>
      <c r="E1562">
        <f t="shared" si="2249"/>
        <v>4.444714843322068E-2</v>
      </c>
      <c r="F1562">
        <f t="shared" si="2250"/>
        <v>0.49802053270538477</v>
      </c>
      <c r="G1562">
        <f t="shared" si="2244"/>
        <v>0.5</v>
      </c>
      <c r="H1562">
        <f t="shared" si="2251"/>
        <v>-4.4447148433220673E-2</v>
      </c>
      <c r="I1562">
        <f t="shared" si="2252"/>
        <v>-0.49802053270538471</v>
      </c>
      <c r="J1562">
        <f t="shared" si="2245"/>
        <v>0.49999999999999989</v>
      </c>
      <c r="K1562">
        <f t="shared" si="2253"/>
        <v>4.444714843322068E-2</v>
      </c>
      <c r="L1562">
        <f t="shared" si="2254"/>
        <v>0.49802053270538477</v>
      </c>
      <c r="N1562">
        <v>84.9</v>
      </c>
      <c r="O1562">
        <f t="shared" si="2240"/>
        <v>27.348126573070573</v>
      </c>
      <c r="P1562">
        <f t="shared" si="2241"/>
        <v>62.651873426929427</v>
      </c>
      <c r="R1562">
        <f t="shared" si="2255"/>
        <v>7.1898542025463641</v>
      </c>
      <c r="T1562">
        <f t="shared" si="2246"/>
        <v>-27.325735313043879</v>
      </c>
      <c r="V1562">
        <f t="shared" si="2256"/>
        <v>0</v>
      </c>
    </row>
    <row r="1563" spans="1:22">
      <c r="A1563">
        <f t="shared" si="2242"/>
        <v>0.5</v>
      </c>
      <c r="B1563">
        <f t="shared" si="2247"/>
        <v>4.3577871373829062E-2</v>
      </c>
      <c r="C1563">
        <f t="shared" si="2248"/>
        <v>0.49809734904587266</v>
      </c>
      <c r="D1563">
        <f t="shared" si="2243"/>
        <v>-0.49999999999999989</v>
      </c>
      <c r="E1563">
        <f t="shared" si="2249"/>
        <v>4.3577871373829069E-2</v>
      </c>
      <c r="F1563">
        <f t="shared" si="2250"/>
        <v>0.49809734904587272</v>
      </c>
      <c r="G1563">
        <f t="shared" si="2244"/>
        <v>0.5</v>
      </c>
      <c r="H1563">
        <f t="shared" si="2251"/>
        <v>-4.3577871373829062E-2</v>
      </c>
      <c r="I1563">
        <f t="shared" si="2252"/>
        <v>-0.49809734904587266</v>
      </c>
      <c r="J1563">
        <f t="shared" si="2245"/>
        <v>0.49999999999999989</v>
      </c>
      <c r="K1563">
        <f t="shared" si="2253"/>
        <v>4.3577871373829069E-2</v>
      </c>
      <c r="L1563">
        <f t="shared" si="2254"/>
        <v>0.49809734904587272</v>
      </c>
      <c r="N1563">
        <v>85</v>
      </c>
      <c r="O1563">
        <f t="shared" si="2240"/>
        <v>27.405915324562606</v>
      </c>
      <c r="P1563">
        <f t="shared" si="2241"/>
        <v>62.594084675437401</v>
      </c>
      <c r="R1563">
        <f t="shared" si="2255"/>
        <v>7.1552554547035925</v>
      </c>
      <c r="T1563">
        <f t="shared" si="2246"/>
        <v>-27.383524064535905</v>
      </c>
      <c r="V1563">
        <f t="shared" si="2256"/>
        <v>0</v>
      </c>
    </row>
    <row r="1564" spans="1:22">
      <c r="A1564">
        <f t="shared" si="2242"/>
        <v>0.5</v>
      </c>
      <c r="B1564">
        <f t="shared" si="2247"/>
        <v>4.2708461568683763E-2</v>
      </c>
      <c r="C1564">
        <f t="shared" si="2248"/>
        <v>0.49817264809545309</v>
      </c>
      <c r="D1564">
        <f t="shared" si="2243"/>
        <v>-0.49999999999999989</v>
      </c>
      <c r="E1564">
        <f t="shared" si="2249"/>
        <v>4.270846156868377E-2</v>
      </c>
      <c r="F1564">
        <f t="shared" si="2250"/>
        <v>0.4981726480954532</v>
      </c>
      <c r="G1564">
        <f t="shared" si="2244"/>
        <v>0.5</v>
      </c>
      <c r="H1564">
        <f t="shared" si="2251"/>
        <v>-4.2708461568683763E-2</v>
      </c>
      <c r="I1564">
        <f t="shared" si="2252"/>
        <v>-0.49817264809545309</v>
      </c>
      <c r="J1564">
        <f t="shared" si="2245"/>
        <v>0.49999999999999989</v>
      </c>
      <c r="K1564">
        <f t="shared" si="2253"/>
        <v>4.270846156868377E-2</v>
      </c>
      <c r="L1564">
        <f t="shared" si="2254"/>
        <v>0.4981726480954532</v>
      </c>
      <c r="N1564">
        <v>85.1</v>
      </c>
      <c r="O1564">
        <f t="shared" si="2240"/>
        <v>27.463500456347639</v>
      </c>
      <c r="P1564">
        <f t="shared" si="2241"/>
        <v>62.536499543652369</v>
      </c>
      <c r="R1564">
        <f t="shared" si="2255"/>
        <v>7.1206951045081226</v>
      </c>
      <c r="T1564">
        <f t="shared" si="2246"/>
        <v>-27.441109196320937</v>
      </c>
      <c r="V1564">
        <f t="shared" si="2256"/>
        <v>0</v>
      </c>
    </row>
    <row r="1565" spans="1:22">
      <c r="A1565">
        <f t="shared" si="2242"/>
        <v>0.5</v>
      </c>
      <c r="B1565">
        <f t="shared" si="2247"/>
        <v>4.1838921666157713E-2</v>
      </c>
      <c r="C1565">
        <f t="shared" si="2248"/>
        <v>0.49824642962475213</v>
      </c>
      <c r="D1565">
        <f t="shared" si="2243"/>
        <v>-0.49999999999999989</v>
      </c>
      <c r="E1565">
        <f t="shared" si="2249"/>
        <v>4.183892166615772E-2</v>
      </c>
      <c r="F1565">
        <f t="shared" si="2250"/>
        <v>0.49824642962475219</v>
      </c>
      <c r="G1565">
        <f t="shared" si="2244"/>
        <v>0.5</v>
      </c>
      <c r="H1565">
        <f t="shared" si="2251"/>
        <v>-4.1838921666157713E-2</v>
      </c>
      <c r="I1565">
        <f t="shared" si="2252"/>
        <v>-0.49824642962475213</v>
      </c>
      <c r="J1565">
        <f t="shared" si="2245"/>
        <v>0.49999999999999989</v>
      </c>
      <c r="K1565">
        <f t="shared" si="2253"/>
        <v>4.183892166615772E-2</v>
      </c>
      <c r="L1565">
        <f t="shared" si="2254"/>
        <v>0.49824642962475219</v>
      </c>
      <c r="N1565">
        <v>85.2</v>
      </c>
      <c r="O1565">
        <f t="shared" si="2240"/>
        <v>27.520881783787221</v>
      </c>
      <c r="P1565">
        <f t="shared" si="2241"/>
        <v>62.47911821621279</v>
      </c>
      <c r="R1565">
        <f t="shared" si="2255"/>
        <v>7.086173695667803</v>
      </c>
      <c r="T1565">
        <f t="shared" si="2246"/>
        <v>-27.498490523760516</v>
      </c>
      <c r="V1565">
        <f t="shared" si="2256"/>
        <v>0</v>
      </c>
    </row>
    <row r="1566" spans="1:22">
      <c r="A1566">
        <f t="shared" si="2242"/>
        <v>0.5</v>
      </c>
      <c r="B1566">
        <f t="shared" si="2247"/>
        <v>4.0969254315020485E-2</v>
      </c>
      <c r="C1566">
        <f t="shared" si="2248"/>
        <v>0.49831869340901824</v>
      </c>
      <c r="D1566">
        <f t="shared" si="2243"/>
        <v>-0.49999999999999989</v>
      </c>
      <c r="E1566">
        <f t="shared" si="2249"/>
        <v>4.0969254315020492E-2</v>
      </c>
      <c r="F1566">
        <f t="shared" si="2250"/>
        <v>0.4983186934090183</v>
      </c>
      <c r="G1566">
        <f t="shared" si="2244"/>
        <v>0.5</v>
      </c>
      <c r="H1566">
        <f t="shared" si="2251"/>
        <v>-4.0969254315020485E-2</v>
      </c>
      <c r="I1566">
        <f t="shared" si="2252"/>
        <v>-0.49831869340901824</v>
      </c>
      <c r="J1566">
        <f t="shared" si="2245"/>
        <v>0.49999999999999989</v>
      </c>
      <c r="K1566">
        <f t="shared" si="2253"/>
        <v>4.0969254315020492E-2</v>
      </c>
      <c r="L1566">
        <f t="shared" si="2254"/>
        <v>0.4983186934090183</v>
      </c>
      <c r="N1566">
        <v>85.3</v>
      </c>
      <c r="O1566">
        <f t="shared" si="2240"/>
        <v>27.578059130298726</v>
      </c>
      <c r="P1566">
        <f t="shared" si="2241"/>
        <v>62.421940869701288</v>
      </c>
      <c r="R1566">
        <f t="shared" si="2255"/>
        <v>7.0516917636003953</v>
      </c>
      <c r="T1566">
        <f t="shared" si="2246"/>
        <v>-27.555667870272018</v>
      </c>
      <c r="V1566">
        <f t="shared" si="2256"/>
        <v>0</v>
      </c>
    </row>
    <row r="1567" spans="1:22">
      <c r="A1567">
        <f t="shared" si="2242"/>
        <v>0.5</v>
      </c>
      <c r="B1567">
        <f t="shared" si="2247"/>
        <v>4.0099462164429431E-2</v>
      </c>
      <c r="C1567">
        <f t="shared" si="2248"/>
        <v>0.49838943922812345</v>
      </c>
      <c r="D1567">
        <f t="shared" si="2243"/>
        <v>-0.49999999999999989</v>
      </c>
      <c r="E1567">
        <f t="shared" si="2249"/>
        <v>4.0099462164429438E-2</v>
      </c>
      <c r="F1567">
        <f t="shared" si="2250"/>
        <v>0.49838943922812357</v>
      </c>
      <c r="G1567">
        <f t="shared" si="2244"/>
        <v>0.5</v>
      </c>
      <c r="H1567">
        <f t="shared" si="2251"/>
        <v>-4.0099462164429431E-2</v>
      </c>
      <c r="I1567">
        <f t="shared" si="2252"/>
        <v>-0.49838943922812345</v>
      </c>
      <c r="J1567">
        <f t="shared" si="2245"/>
        <v>0.49999999999999989</v>
      </c>
      <c r="K1567">
        <f t="shared" si="2253"/>
        <v>4.0099462164429438E-2</v>
      </c>
      <c r="L1567">
        <f t="shared" si="2254"/>
        <v>0.49838943922812357</v>
      </c>
      <c r="N1567">
        <v>85.4</v>
      </c>
      <c r="O1567">
        <f t="shared" si="2240"/>
        <v>27.63503232729105</v>
      </c>
      <c r="P1567">
        <f t="shared" si="2241"/>
        <v>62.36496767270895</v>
      </c>
      <c r="R1567">
        <f t="shared" si="2255"/>
        <v>7.0172498354831916</v>
      </c>
      <c r="T1567">
        <f t="shared" si="2246"/>
        <v>-27.612641067264356</v>
      </c>
      <c r="V1567">
        <f t="shared" si="2256"/>
        <v>0</v>
      </c>
    </row>
    <row r="1568" spans="1:22">
      <c r="A1568">
        <f t="shared" si="2242"/>
        <v>0.5</v>
      </c>
      <c r="B1568">
        <f t="shared" si="2247"/>
        <v>3.9229547863922493E-2</v>
      </c>
      <c r="C1568">
        <f t="shared" si="2248"/>
        <v>0.49845866686656393</v>
      </c>
      <c r="D1568">
        <f t="shared" si="2243"/>
        <v>-0.49999999999999989</v>
      </c>
      <c r="E1568">
        <f t="shared" si="2249"/>
        <v>3.92295478639225E-2</v>
      </c>
      <c r="F1568">
        <f t="shared" si="2250"/>
        <v>0.49845866686656398</v>
      </c>
      <c r="G1568">
        <f t="shared" si="2244"/>
        <v>0.5</v>
      </c>
      <c r="H1568">
        <f t="shared" si="2251"/>
        <v>-3.9229547863922493E-2</v>
      </c>
      <c r="I1568">
        <f t="shared" si="2252"/>
        <v>-0.49845866686656393</v>
      </c>
      <c r="J1568">
        <f t="shared" si="2245"/>
        <v>0.49999999999999989</v>
      </c>
      <c r="K1568">
        <f t="shared" si="2253"/>
        <v>3.92295478639225E-2</v>
      </c>
      <c r="L1568">
        <f t="shared" si="2254"/>
        <v>0.49845866686656398</v>
      </c>
      <c r="N1568">
        <v>85.5</v>
      </c>
      <c r="O1568">
        <f t="shared" si="2240"/>
        <v>27.691801214099748</v>
      </c>
      <c r="P1568">
        <f t="shared" si="2241"/>
        <v>62.30819878590026</v>
      </c>
      <c r="R1568">
        <f t="shared" si="2255"/>
        <v>6.9828484303034131</v>
      </c>
      <c r="T1568">
        <f t="shared" si="2246"/>
        <v>-27.669409954073046</v>
      </c>
      <c r="V1568">
        <f t="shared" si="2256"/>
        <v>0</v>
      </c>
    </row>
    <row r="1569" spans="1:22">
      <c r="A1569">
        <f t="shared" si="2242"/>
        <v>0.5</v>
      </c>
      <c r="B1569">
        <f t="shared" si="2247"/>
        <v>3.83595140634094E-2</v>
      </c>
      <c r="C1569">
        <f t="shared" si="2248"/>
        <v>0.49852637611346007</v>
      </c>
      <c r="D1569">
        <f t="shared" si="2243"/>
        <v>-0.49999999999999989</v>
      </c>
      <c r="E1569">
        <f t="shared" si="2249"/>
        <v>3.8359514063409407E-2</v>
      </c>
      <c r="F1569">
        <f t="shared" si="2250"/>
        <v>0.49852637611346012</v>
      </c>
      <c r="G1569">
        <f t="shared" si="2244"/>
        <v>0.5</v>
      </c>
      <c r="H1569">
        <f t="shared" si="2251"/>
        <v>-3.83595140634094E-2</v>
      </c>
      <c r="I1569">
        <f t="shared" si="2252"/>
        <v>-0.49852637611346007</v>
      </c>
      <c r="J1569">
        <f t="shared" si="2245"/>
        <v>0.49999999999999989</v>
      </c>
      <c r="K1569">
        <f t="shared" si="2253"/>
        <v>3.8359514063409407E-2</v>
      </c>
      <c r="L1569">
        <f t="shared" si="2254"/>
        <v>0.49852637611346012</v>
      </c>
      <c r="N1569">
        <v>85.6</v>
      </c>
      <c r="O1569">
        <f t="shared" si="2240"/>
        <v>27.748365637922006</v>
      </c>
      <c r="P1569">
        <f t="shared" si="2241"/>
        <v>62.251634362077986</v>
      </c>
      <c r="R1569">
        <f t="shared" si="2255"/>
        <v>6.948488058908822</v>
      </c>
      <c r="T1569">
        <f t="shared" si="2246"/>
        <v>-27.725974377895319</v>
      </c>
      <c r="V1569">
        <f t="shared" si="2256"/>
        <v>0</v>
      </c>
    </row>
    <row r="1570" spans="1:22">
      <c r="A1570">
        <f t="shared" si="2242"/>
        <v>0.5</v>
      </c>
      <c r="B1570">
        <f t="shared" si="2247"/>
        <v>3.7489363413163869E-2</v>
      </c>
      <c r="C1570">
        <f t="shared" si="2248"/>
        <v>0.49859256676255781</v>
      </c>
      <c r="D1570">
        <f t="shared" si="2243"/>
        <v>-0.49999999999999989</v>
      </c>
      <c r="E1570">
        <f t="shared" si="2249"/>
        <v>3.7489363413163876E-2</v>
      </c>
      <c r="F1570">
        <f t="shared" si="2250"/>
        <v>0.49859256676255787</v>
      </c>
      <c r="G1570">
        <f t="shared" si="2244"/>
        <v>0.5</v>
      </c>
      <c r="H1570">
        <f t="shared" si="2251"/>
        <v>-3.7489363413163869E-2</v>
      </c>
      <c r="I1570">
        <f t="shared" si="2252"/>
        <v>-0.49859256676255781</v>
      </c>
      <c r="J1570">
        <f t="shared" si="2245"/>
        <v>0.49999999999999989</v>
      </c>
      <c r="K1570">
        <f t="shared" si="2253"/>
        <v>3.7489363413163876E-2</v>
      </c>
      <c r="L1570">
        <f t="shared" si="2254"/>
        <v>0.49859256676255787</v>
      </c>
      <c r="N1570">
        <v>85.7</v>
      </c>
      <c r="O1570">
        <f t="shared" si="2240"/>
        <v>27.804725453751242</v>
      </c>
      <c r="P1570">
        <f t="shared" si="2241"/>
        <v>62.195274546248768</v>
      </c>
      <c r="R1570">
        <f t="shared" si="2255"/>
        <v>6.9141692240593571</v>
      </c>
      <c r="T1570">
        <f t="shared" si="2246"/>
        <v>-27.782334193724537</v>
      </c>
      <c r="V1570">
        <f t="shared" si="2256"/>
        <v>0</v>
      </c>
    </row>
    <row r="1571" spans="1:22">
      <c r="A1571">
        <f t="shared" si="2242"/>
        <v>0.5</v>
      </c>
      <c r="B1571">
        <f t="shared" si="2247"/>
        <v>3.661909856381592E-2</v>
      </c>
      <c r="C1571">
        <f t="shared" si="2248"/>
        <v>0.49865723861222899</v>
      </c>
      <c r="D1571">
        <f t="shared" si="2243"/>
        <v>-0.49999999999999989</v>
      </c>
      <c r="E1571">
        <f t="shared" si="2249"/>
        <v>3.6619098563815927E-2</v>
      </c>
      <c r="F1571">
        <f t="shared" si="2250"/>
        <v>0.49865723861222905</v>
      </c>
      <c r="G1571">
        <f t="shared" si="2244"/>
        <v>0.5</v>
      </c>
      <c r="H1571">
        <f t="shared" si="2251"/>
        <v>-3.661909856381592E-2</v>
      </c>
      <c r="I1571">
        <f t="shared" si="2252"/>
        <v>-0.49865723861222899</v>
      </c>
      <c r="J1571">
        <f t="shared" si="2245"/>
        <v>0.49999999999999989</v>
      </c>
      <c r="K1571">
        <f t="shared" si="2253"/>
        <v>3.6619098563815927E-2</v>
      </c>
      <c r="L1571">
        <f t="shared" si="2254"/>
        <v>0.49865723861222905</v>
      </c>
      <c r="N1571">
        <v>85.8</v>
      </c>
      <c r="O1571">
        <f t="shared" si="2240"/>
        <v>27.860880524311444</v>
      </c>
      <c r="P1571">
        <f t="shared" si="2241"/>
        <v>62.13911947568856</v>
      </c>
      <c r="R1571">
        <f t="shared" si="2255"/>
        <v>6.8798924204788321</v>
      </c>
      <c r="T1571">
        <f t="shared" si="2246"/>
        <v>-27.838489264284746</v>
      </c>
      <c r="V1571">
        <f t="shared" si="2256"/>
        <v>0</v>
      </c>
    </row>
    <row r="1572" spans="1:22">
      <c r="A1572">
        <f t="shared" si="2242"/>
        <v>0.5</v>
      </c>
      <c r="B1572">
        <f t="shared" si="2247"/>
        <v>3.5748722166342867E-2</v>
      </c>
      <c r="C1572">
        <f t="shared" si="2248"/>
        <v>0.49872039146547187</v>
      </c>
      <c r="D1572">
        <f t="shared" si="2243"/>
        <v>-0.49999999999999989</v>
      </c>
      <c r="E1572">
        <f t="shared" si="2249"/>
        <v>3.5748722166342874E-2</v>
      </c>
      <c r="F1572">
        <f t="shared" si="2250"/>
        <v>0.49872039146547198</v>
      </c>
      <c r="G1572">
        <f t="shared" si="2244"/>
        <v>0.5</v>
      </c>
      <c r="H1572">
        <f t="shared" si="2251"/>
        <v>-3.5748722166342867E-2</v>
      </c>
      <c r="I1572">
        <f t="shared" si="2252"/>
        <v>-0.49872039146547187</v>
      </c>
      <c r="J1572">
        <f t="shared" si="2245"/>
        <v>0.49999999999999989</v>
      </c>
      <c r="K1572">
        <f t="shared" si="2253"/>
        <v>3.5748722166342874E-2</v>
      </c>
      <c r="L1572">
        <f t="shared" si="2254"/>
        <v>0.49872039146547198</v>
      </c>
      <c r="N1572">
        <v>85.9</v>
      </c>
      <c r="O1572">
        <f t="shared" si="2240"/>
        <v>27.916830719991225</v>
      </c>
      <c r="P1572">
        <f t="shared" si="2241"/>
        <v>62.083169280008789</v>
      </c>
      <c r="R1572">
        <f t="shared" si="2255"/>
        <v>6.8456581349075805</v>
      </c>
      <c r="T1572">
        <f t="shared" si="2246"/>
        <v>-27.894439459964516</v>
      </c>
      <c r="V1572">
        <f t="shared" si="2256"/>
        <v>0</v>
      </c>
    </row>
    <row r="1573" spans="1:22">
      <c r="A1573">
        <f t="shared" si="2242"/>
        <v>0.5</v>
      </c>
      <c r="B1573">
        <f t="shared" si="2247"/>
        <v>3.487823687206261E-2</v>
      </c>
      <c r="C1573">
        <f t="shared" si="2248"/>
        <v>0.49878202512991204</v>
      </c>
      <c r="D1573">
        <f t="shared" si="2243"/>
        <v>-0.49999999999999989</v>
      </c>
      <c r="E1573">
        <f t="shared" si="2249"/>
        <v>3.4878236872062617E-2</v>
      </c>
      <c r="F1573">
        <f t="shared" si="2250"/>
        <v>0.4987820251299121</v>
      </c>
      <c r="G1573">
        <f t="shared" si="2244"/>
        <v>0.5</v>
      </c>
      <c r="H1573">
        <f t="shared" si="2251"/>
        <v>-3.487823687206261E-2</v>
      </c>
      <c r="I1573">
        <f t="shared" si="2252"/>
        <v>-0.49878202512991204</v>
      </c>
      <c r="J1573">
        <f t="shared" si="2245"/>
        <v>0.49999999999999989</v>
      </c>
      <c r="K1573">
        <f t="shared" si="2253"/>
        <v>3.4878236872062617E-2</v>
      </c>
      <c r="L1573">
        <f t="shared" si="2254"/>
        <v>0.4987820251299121</v>
      </c>
      <c r="N1573">
        <v>86</v>
      </c>
      <c r="O1573">
        <f t="shared" si="2240"/>
        <v>27.972575918777622</v>
      </c>
      <c r="P1573">
        <f t="shared" si="2241"/>
        <v>62.027424081222385</v>
      </c>
      <c r="R1573">
        <f t="shared" si="2255"/>
        <v>6.8114668461552625</v>
      </c>
      <c r="T1573">
        <f t="shared" si="2246"/>
        <v>-27.950184658750921</v>
      </c>
      <c r="V1573">
        <f t="shared" si="2256"/>
        <v>0</v>
      </c>
    </row>
    <row r="1574" spans="1:22">
      <c r="A1574">
        <f t="shared" si="2242"/>
        <v>0.5</v>
      </c>
      <c r="B1574">
        <f t="shared" si="2247"/>
        <v>3.4007645332624098E-2</v>
      </c>
      <c r="C1574">
        <f t="shared" si="2248"/>
        <v>0.49884213941780259</v>
      </c>
      <c r="D1574">
        <f t="shared" si="2243"/>
        <v>-0.49999999999999989</v>
      </c>
      <c r="E1574">
        <f t="shared" si="2249"/>
        <v>3.4007645332624105E-2</v>
      </c>
      <c r="F1574">
        <f t="shared" si="2250"/>
        <v>0.49884213941780264</v>
      </c>
      <c r="G1574">
        <f t="shared" si="2244"/>
        <v>0.5</v>
      </c>
      <c r="H1574">
        <f t="shared" si="2251"/>
        <v>-3.4007645332624098E-2</v>
      </c>
      <c r="I1574">
        <f t="shared" si="2252"/>
        <v>-0.49884213941780259</v>
      </c>
      <c r="J1574">
        <f t="shared" si="2245"/>
        <v>0.49999999999999989</v>
      </c>
      <c r="K1574">
        <f t="shared" si="2253"/>
        <v>3.4007645332624105E-2</v>
      </c>
      <c r="L1574">
        <f t="shared" si="2254"/>
        <v>0.49884213941780264</v>
      </c>
      <c r="N1574">
        <v>86.1</v>
      </c>
      <c r="O1574">
        <f t="shared" si="2240"/>
        <v>28.028116006189698</v>
      </c>
      <c r="P1574">
        <f t="shared" si="2241"/>
        <v>61.971883993810302</v>
      </c>
      <c r="R1574">
        <f t="shared" si="2255"/>
        <v>6.7773190251543767</v>
      </c>
      <c r="T1574">
        <f t="shared" si="2246"/>
        <v>-28.005724746163004</v>
      </c>
      <c r="V1574">
        <f t="shared" si="2256"/>
        <v>0</v>
      </c>
    </row>
    <row r="1575" spans="1:22">
      <c r="A1575">
        <f t="shared" si="2242"/>
        <v>0.5</v>
      </c>
      <c r="B1575">
        <f t="shared" si="2247"/>
        <v>3.3136950200000029E-2</v>
      </c>
      <c r="C1575">
        <f t="shared" si="2248"/>
        <v>0.49890073414602493</v>
      </c>
      <c r="D1575">
        <f t="shared" si="2243"/>
        <v>-0.49999999999999989</v>
      </c>
      <c r="E1575">
        <f t="shared" si="2249"/>
        <v>3.3136950200000036E-2</v>
      </c>
      <c r="F1575">
        <f t="shared" si="2250"/>
        <v>0.49890073414602498</v>
      </c>
      <c r="G1575">
        <f t="shared" si="2244"/>
        <v>0.5</v>
      </c>
      <c r="H1575">
        <f t="shared" si="2251"/>
        <v>-3.3136950200000029E-2</v>
      </c>
      <c r="I1575">
        <f t="shared" si="2252"/>
        <v>-0.49890073414602493</v>
      </c>
      <c r="J1575">
        <f t="shared" si="2245"/>
        <v>0.49999999999999989</v>
      </c>
      <c r="K1575">
        <f t="shared" si="2253"/>
        <v>3.3136950200000036E-2</v>
      </c>
      <c r="L1575">
        <f t="shared" si="2254"/>
        <v>0.49890073414602498</v>
      </c>
      <c r="N1575">
        <v>86.2</v>
      </c>
      <c r="O1575">
        <f t="shared" si="2240"/>
        <v>28.083450875211934</v>
      </c>
      <c r="P1575">
        <f t="shared" si="2241"/>
        <v>61.916549124788069</v>
      </c>
      <c r="R1575">
        <f t="shared" si="2255"/>
        <v>6.7432151350140757</v>
      </c>
      <c r="T1575">
        <f t="shared" si="2246"/>
        <v>-28.061059615185236</v>
      </c>
      <c r="V1575">
        <f t="shared" si="2256"/>
        <v>0</v>
      </c>
    </row>
    <row r="1576" spans="1:22">
      <c r="A1576">
        <f t="shared" si="2242"/>
        <v>0.5</v>
      </c>
      <c r="B1576">
        <f t="shared" si="2247"/>
        <v>3.2266154126479006E-2</v>
      </c>
      <c r="C1576">
        <f t="shared" si="2248"/>
        <v>0.49895780913608945</v>
      </c>
      <c r="D1576">
        <f t="shared" si="2243"/>
        <v>-0.49999999999999989</v>
      </c>
      <c r="E1576">
        <f t="shared" si="2249"/>
        <v>3.2266154126479006E-2</v>
      </c>
      <c r="F1576">
        <f t="shared" si="2250"/>
        <v>0.4989578091360895</v>
      </c>
      <c r="G1576">
        <f t="shared" si="2244"/>
        <v>0.5</v>
      </c>
      <c r="H1576">
        <f t="shared" si="2251"/>
        <v>-3.2266154126479006E-2</v>
      </c>
      <c r="I1576">
        <f t="shared" si="2252"/>
        <v>-0.49895780913608945</v>
      </c>
      <c r="J1576">
        <f t="shared" si="2245"/>
        <v>0.49999999999999989</v>
      </c>
      <c r="K1576">
        <f t="shared" si="2253"/>
        <v>3.2266154126479006E-2</v>
      </c>
      <c r="L1576">
        <f t="shared" si="2254"/>
        <v>0.4989578091360895</v>
      </c>
      <c r="N1576">
        <v>86.3</v>
      </c>
      <c r="O1576">
        <f t="shared" si="2240"/>
        <v>28.13858042622731</v>
      </c>
      <c r="P1576">
        <f t="shared" si="2241"/>
        <v>61.861419573772686</v>
      </c>
      <c r="R1576">
        <f t="shared" si="2255"/>
        <v>6.7091556310744878</v>
      </c>
      <c r="T1576">
        <f t="shared" si="2246"/>
        <v>-28.11618916620062</v>
      </c>
      <c r="V1576">
        <f t="shared" si="2256"/>
        <v>0</v>
      </c>
    </row>
    <row r="1577" spans="1:22">
      <c r="A1577">
        <f t="shared" si="2242"/>
        <v>0.5</v>
      </c>
      <c r="B1577">
        <f t="shared" si="2247"/>
        <v>3.1395259764656645E-2</v>
      </c>
      <c r="C1577">
        <f t="shared" si="2248"/>
        <v>0.49901336421413567</v>
      </c>
      <c r="D1577">
        <f t="shared" si="2243"/>
        <v>-0.49999999999999989</v>
      </c>
      <c r="E1577">
        <f t="shared" si="2249"/>
        <v>3.1395259764656652E-2</v>
      </c>
      <c r="F1577">
        <f t="shared" si="2250"/>
        <v>0.49901336421413572</v>
      </c>
      <c r="G1577">
        <f t="shared" si="2244"/>
        <v>0.5</v>
      </c>
      <c r="H1577">
        <f t="shared" si="2251"/>
        <v>-3.1395259764656645E-2</v>
      </c>
      <c r="I1577">
        <f t="shared" si="2252"/>
        <v>-0.49901336421413567</v>
      </c>
      <c r="J1577">
        <f t="shared" si="2245"/>
        <v>0.49999999999999989</v>
      </c>
      <c r="K1577">
        <f t="shared" si="2253"/>
        <v>3.1395259764656652E-2</v>
      </c>
      <c r="L1577">
        <f t="shared" si="2254"/>
        <v>0.49901336421413572</v>
      </c>
      <c r="N1577">
        <v>86.4</v>
      </c>
      <c r="O1577">
        <f t="shared" si="2240"/>
        <v>28.193504566950374</v>
      </c>
      <c r="P1577">
        <f t="shared" si="2241"/>
        <v>61.806495433049626</v>
      </c>
      <c r="R1577">
        <f t="shared" si="2255"/>
        <v>6.6751409609615138</v>
      </c>
      <c r="T1577">
        <f t="shared" si="2246"/>
        <v>-28.171113306923679</v>
      </c>
      <c r="V1577">
        <f t="shared" si="2256"/>
        <v>0</v>
      </c>
    </row>
    <row r="1578" spans="1:22">
      <c r="A1578">
        <f t="shared" si="2242"/>
        <v>0.5</v>
      </c>
      <c r="B1578">
        <f t="shared" si="2247"/>
        <v>3.052426976742845E-2</v>
      </c>
      <c r="C1578">
        <f t="shared" si="2248"/>
        <v>0.4990673992109334</v>
      </c>
      <c r="D1578">
        <f t="shared" si="2243"/>
        <v>-0.49999999999999989</v>
      </c>
      <c r="E1578">
        <f t="shared" si="2249"/>
        <v>3.0524269767428454E-2</v>
      </c>
      <c r="F1578">
        <f t="shared" si="2250"/>
        <v>0.49906739921093346</v>
      </c>
      <c r="G1578">
        <f t="shared" si="2244"/>
        <v>0.5</v>
      </c>
      <c r="H1578">
        <f t="shared" si="2251"/>
        <v>-3.052426976742845E-2</v>
      </c>
      <c r="I1578">
        <f t="shared" si="2252"/>
        <v>-0.4990673992109334</v>
      </c>
      <c r="J1578">
        <f t="shared" si="2245"/>
        <v>0.49999999999999989</v>
      </c>
      <c r="K1578">
        <f t="shared" si="2253"/>
        <v>3.0524269767428454E-2</v>
      </c>
      <c r="L1578">
        <f t="shared" si="2254"/>
        <v>0.49906739921093346</v>
      </c>
      <c r="N1578">
        <v>86.5</v>
      </c>
      <c r="O1578">
        <f t="shared" si="2240"/>
        <v>28.248223212360021</v>
      </c>
      <c r="P1578">
        <f t="shared" si="2241"/>
        <v>61.75177678763999</v>
      </c>
      <c r="R1578">
        <f t="shared" si="2255"/>
        <v>6.6411715646418301</v>
      </c>
      <c r="T1578">
        <f t="shared" si="2246"/>
        <v>-28.225831952333316</v>
      </c>
      <c r="V1578">
        <f t="shared" si="2256"/>
        <v>0</v>
      </c>
    </row>
    <row r="1579" spans="1:22">
      <c r="A1579">
        <f t="shared" si="2242"/>
        <v>0.5</v>
      </c>
      <c r="B1579">
        <f t="shared" si="2247"/>
        <v>2.965318678798088E-2</v>
      </c>
      <c r="C1579">
        <f t="shared" si="2248"/>
        <v>0.49911991396188254</v>
      </c>
      <c r="D1579">
        <f t="shared" si="2243"/>
        <v>-0.49999999999999989</v>
      </c>
      <c r="E1579">
        <f t="shared" si="2249"/>
        <v>2.9653186787980883E-2</v>
      </c>
      <c r="F1579">
        <f t="shared" si="2250"/>
        <v>0.4991199139618826</v>
      </c>
      <c r="G1579">
        <f t="shared" si="2244"/>
        <v>0.5</v>
      </c>
      <c r="H1579">
        <f t="shared" si="2251"/>
        <v>-2.965318678798088E-2</v>
      </c>
      <c r="I1579">
        <f t="shared" si="2252"/>
        <v>-0.49911991396188254</v>
      </c>
      <c r="J1579">
        <f t="shared" si="2245"/>
        <v>0.49999999999999989</v>
      </c>
      <c r="K1579">
        <f t="shared" si="2253"/>
        <v>2.9653186787980883E-2</v>
      </c>
      <c r="L1579">
        <f t="shared" si="2254"/>
        <v>0.4991199139618826</v>
      </c>
      <c r="N1579">
        <v>86.6</v>
      </c>
      <c r="O1579">
        <f t="shared" si="2240"/>
        <v>28.302736284632161</v>
      </c>
      <c r="P1579">
        <f t="shared" si="2241"/>
        <v>61.697263715367839</v>
      </c>
      <c r="R1579">
        <f t="shared" si="2255"/>
        <v>6.6072478744784888</v>
      </c>
      <c r="T1579">
        <f t="shared" si="2246"/>
        <v>-28.280345024605467</v>
      </c>
      <c r="V1579">
        <f t="shared" si="2256"/>
        <v>0</v>
      </c>
    </row>
    <row r="1580" spans="1:22">
      <c r="A1580">
        <f t="shared" si="2242"/>
        <v>0.5</v>
      </c>
      <c r="B1580">
        <f t="shared" si="2247"/>
        <v>2.8782013479783649E-2</v>
      </c>
      <c r="C1580">
        <f t="shared" si="2248"/>
        <v>0.49917090830701411</v>
      </c>
      <c r="D1580">
        <f t="shared" si="2243"/>
        <v>-0.49999999999999989</v>
      </c>
      <c r="E1580">
        <f t="shared" si="2249"/>
        <v>2.8782013479783656E-2</v>
      </c>
      <c r="F1580">
        <f t="shared" si="2250"/>
        <v>0.49917090830701416</v>
      </c>
      <c r="G1580">
        <f t="shared" si="2244"/>
        <v>0.5</v>
      </c>
      <c r="H1580">
        <f t="shared" si="2251"/>
        <v>-2.8782013479783649E-2</v>
      </c>
      <c r="I1580">
        <f t="shared" si="2252"/>
        <v>-0.49917090830701411</v>
      </c>
      <c r="J1580">
        <f t="shared" si="2245"/>
        <v>0.49999999999999989</v>
      </c>
      <c r="K1580">
        <f t="shared" si="2253"/>
        <v>2.8782013479783656E-2</v>
      </c>
      <c r="L1580">
        <f t="shared" si="2254"/>
        <v>0.49917090830701416</v>
      </c>
      <c r="N1580">
        <v>86.7</v>
      </c>
      <c r="O1580">
        <f t="shared" si="2240"/>
        <v>28.357043713072311</v>
      </c>
      <c r="P1580">
        <f t="shared" si="2241"/>
        <v>61.642956286927699</v>
      </c>
      <c r="R1580">
        <f t="shared" si="2255"/>
        <v>6.5733703152868159</v>
      </c>
      <c r="T1580">
        <f t="shared" si="2246"/>
        <v>-28.334652453045607</v>
      </c>
      <c r="V1580">
        <f t="shared" si="2256"/>
        <v>0</v>
      </c>
    </row>
    <row r="1581" spans="1:22">
      <c r="A1581">
        <f t="shared" si="2242"/>
        <v>0.5</v>
      </c>
      <c r="B1581">
        <f t="shared" si="2247"/>
        <v>2.7910752496581964E-2</v>
      </c>
      <c r="C1581">
        <f t="shared" si="2248"/>
        <v>0.4992203820909904</v>
      </c>
      <c r="D1581">
        <f t="shared" si="2243"/>
        <v>-0.49999999999999989</v>
      </c>
      <c r="E1581">
        <f t="shared" si="2249"/>
        <v>2.7910752496581967E-2</v>
      </c>
      <c r="F1581">
        <f t="shared" si="2250"/>
        <v>0.49922038209099051</v>
      </c>
      <c r="G1581">
        <f t="shared" si="2244"/>
        <v>0.5</v>
      </c>
      <c r="H1581">
        <f t="shared" si="2251"/>
        <v>-2.7910752496581964E-2</v>
      </c>
      <c r="I1581">
        <f t="shared" si="2252"/>
        <v>-0.4992203820909904</v>
      </c>
      <c r="J1581">
        <f t="shared" si="2245"/>
        <v>0.49999999999999989</v>
      </c>
      <c r="K1581">
        <f t="shared" si="2253"/>
        <v>2.7910752496581967E-2</v>
      </c>
      <c r="L1581">
        <f t="shared" si="2254"/>
        <v>0.49922038209099051</v>
      </c>
      <c r="N1581">
        <v>86.8</v>
      </c>
      <c r="O1581">
        <f t="shared" si="2240"/>
        <v>28.411145434047913</v>
      </c>
      <c r="P1581">
        <f t="shared" si="2241"/>
        <v>61.588854565952083</v>
      </c>
      <c r="R1581">
        <f t="shared" si="2255"/>
        <v>6.5395393043905372</v>
      </c>
      <c r="T1581">
        <f t="shared" si="2246"/>
        <v>-28.388754174021223</v>
      </c>
      <c r="V1581">
        <f t="shared" si="2256"/>
        <v>0</v>
      </c>
    </row>
    <row r="1582" spans="1:22">
      <c r="A1582">
        <f t="shared" si="2242"/>
        <v>0.5</v>
      </c>
      <c r="B1582">
        <f t="shared" si="2247"/>
        <v>2.703940649238765E-2</v>
      </c>
      <c r="C1582">
        <f t="shared" si="2248"/>
        <v>0.49926833516310576</v>
      </c>
      <c r="D1582">
        <f t="shared" si="2243"/>
        <v>-0.49999999999999989</v>
      </c>
      <c r="E1582">
        <f t="shared" si="2249"/>
        <v>2.7039406492387653E-2</v>
      </c>
      <c r="F1582">
        <f t="shared" si="2250"/>
        <v>0.49926833516310581</v>
      </c>
      <c r="G1582">
        <f t="shared" si="2244"/>
        <v>0.5</v>
      </c>
      <c r="H1582">
        <f t="shared" si="2251"/>
        <v>-2.703940649238765E-2</v>
      </c>
      <c r="I1582">
        <f t="shared" si="2252"/>
        <v>-0.49926833516310576</v>
      </c>
      <c r="J1582">
        <f t="shared" si="2245"/>
        <v>0.49999999999999989</v>
      </c>
      <c r="K1582">
        <f t="shared" si="2253"/>
        <v>2.7039406492387653E-2</v>
      </c>
      <c r="L1582">
        <f t="shared" si="2254"/>
        <v>0.49926833516310581</v>
      </c>
      <c r="N1582">
        <v>86.9</v>
      </c>
      <c r="O1582">
        <f t="shared" si="2240"/>
        <v>28.465041390920799</v>
      </c>
      <c r="P1582">
        <f t="shared" si="2241"/>
        <v>61.534958609079197</v>
      </c>
      <c r="R1582">
        <f t="shared" si="2255"/>
        <v>6.5057552516783517</v>
      </c>
      <c r="T1582">
        <f t="shared" si="2246"/>
        <v>-28.442650130894108</v>
      </c>
      <c r="V1582">
        <f t="shared" si="2256"/>
        <v>0</v>
      </c>
    </row>
    <row r="1583" spans="1:22">
      <c r="A1583">
        <f t="shared" si="2242"/>
        <v>0.5</v>
      </c>
      <c r="B1583">
        <f t="shared" si="2247"/>
        <v>2.6167978121471976E-2</v>
      </c>
      <c r="C1583">
        <f t="shared" si="2248"/>
        <v>0.49931476737728681</v>
      </c>
      <c r="D1583">
        <f t="shared" si="2243"/>
        <v>-0.49999999999999989</v>
      </c>
      <c r="E1583">
        <f t="shared" si="2249"/>
        <v>2.6167978121471983E-2</v>
      </c>
      <c r="F1583">
        <f t="shared" si="2250"/>
        <v>0.49931476737728692</v>
      </c>
      <c r="G1583">
        <f t="shared" si="2244"/>
        <v>0.5</v>
      </c>
      <c r="H1583">
        <f t="shared" si="2251"/>
        <v>-2.6167978121471976E-2</v>
      </c>
      <c r="I1583">
        <f t="shared" si="2252"/>
        <v>-0.49931476737728681</v>
      </c>
      <c r="J1583">
        <f t="shared" si="2245"/>
        <v>0.49999999999999989</v>
      </c>
      <c r="K1583">
        <f t="shared" si="2253"/>
        <v>2.6167978121471983E-2</v>
      </c>
      <c r="L1583">
        <f t="shared" si="2254"/>
        <v>0.49931476737728692</v>
      </c>
      <c r="N1583">
        <v>87</v>
      </c>
      <c r="O1583">
        <f t="shared" si="2240"/>
        <v>28.518731533979267</v>
      </c>
      <c r="P1583">
        <f t="shared" si="2241"/>
        <v>61.48126846602073</v>
      </c>
      <c r="R1583">
        <f t="shared" si="2255"/>
        <v>6.4720185596608246</v>
      </c>
      <c r="T1583">
        <f t="shared" si="2246"/>
        <v>-28.496340273952576</v>
      </c>
      <c r="V1583">
        <f t="shared" si="2256"/>
        <v>0</v>
      </c>
    </row>
    <row r="1584" spans="1:22">
      <c r="A1584">
        <f t="shared" si="2242"/>
        <v>0.5</v>
      </c>
      <c r="B1584">
        <f t="shared" si="2247"/>
        <v>2.529647003835666E-2</v>
      </c>
      <c r="C1584">
        <f t="shared" si="2248"/>
        <v>0.49935967859209301</v>
      </c>
      <c r="D1584">
        <f t="shared" si="2243"/>
        <v>-0.49999999999999989</v>
      </c>
      <c r="E1584">
        <f t="shared" si="2249"/>
        <v>2.5296470038356663E-2</v>
      </c>
      <c r="F1584">
        <f t="shared" si="2250"/>
        <v>0.49935967859209307</v>
      </c>
      <c r="G1584">
        <f t="shared" si="2244"/>
        <v>0.5</v>
      </c>
      <c r="H1584">
        <f t="shared" si="2251"/>
        <v>-2.529647003835666E-2</v>
      </c>
      <c r="I1584">
        <f t="shared" si="2252"/>
        <v>-0.49935967859209301</v>
      </c>
      <c r="J1584">
        <f t="shared" si="2245"/>
        <v>0.49999999999999989</v>
      </c>
      <c r="K1584">
        <f t="shared" si="2253"/>
        <v>2.5296470038356663E-2</v>
      </c>
      <c r="L1584">
        <f t="shared" si="2254"/>
        <v>0.49935967859209307</v>
      </c>
      <c r="N1584">
        <v>87.1</v>
      </c>
      <c r="O1584">
        <f t="shared" si="2240"/>
        <v>28.572215820370378</v>
      </c>
      <c r="P1584">
        <f t="shared" si="2241"/>
        <v>61.427784179629626</v>
      </c>
      <c r="R1584">
        <f t="shared" si="2255"/>
        <v>6.4383296235274443</v>
      </c>
      <c r="T1584">
        <f t="shared" si="2246"/>
        <v>-28.54982456034368</v>
      </c>
      <c r="V1584">
        <f t="shared" si="2256"/>
        <v>0</v>
      </c>
    </row>
    <row r="1585" spans="1:22">
      <c r="A1585">
        <f t="shared" si="2242"/>
        <v>0.5</v>
      </c>
      <c r="B1585">
        <f t="shared" si="2247"/>
        <v>2.442488489780658E-2</v>
      </c>
      <c r="C1585">
        <f t="shared" si="2248"/>
        <v>0.49940306867071699</v>
      </c>
      <c r="D1585">
        <f t="shared" si="2243"/>
        <v>-0.49999999999999989</v>
      </c>
      <c r="E1585">
        <f t="shared" si="2249"/>
        <v>2.4424884897806583E-2</v>
      </c>
      <c r="F1585">
        <f t="shared" si="2250"/>
        <v>0.49940306867071704</v>
      </c>
      <c r="G1585">
        <f t="shared" si="2244"/>
        <v>0.5</v>
      </c>
      <c r="H1585">
        <f t="shared" si="2251"/>
        <v>-2.442488489780658E-2</v>
      </c>
      <c r="I1585">
        <f t="shared" si="2252"/>
        <v>-0.49940306867071699</v>
      </c>
      <c r="J1585">
        <f t="shared" si="2245"/>
        <v>0.49999999999999989</v>
      </c>
      <c r="K1585">
        <f t="shared" si="2253"/>
        <v>2.4424884897806583E-2</v>
      </c>
      <c r="L1585">
        <f t="shared" si="2254"/>
        <v>0.49940306867071704</v>
      </c>
      <c r="N1585">
        <v>87.2</v>
      </c>
      <c r="O1585">
        <f t="shared" si="2240"/>
        <v>28.625494214031974</v>
      </c>
      <c r="P1585">
        <f t="shared" si="2241"/>
        <v>61.374505785968026</v>
      </c>
      <c r="R1585">
        <f t="shared" si="2255"/>
        <v>6.4046888312040693</v>
      </c>
      <c r="T1585">
        <f t="shared" si="2246"/>
        <v>-28.60310295400528</v>
      </c>
      <c r="V1585">
        <f t="shared" si="2256"/>
        <v>0</v>
      </c>
    </row>
    <row r="1586" spans="1:22">
      <c r="A1586">
        <f t="shared" si="2242"/>
        <v>0.5</v>
      </c>
      <c r="B1586">
        <f t="shared" si="2247"/>
        <v>2.3553225354821336E-2</v>
      </c>
      <c r="C1586">
        <f t="shared" si="2248"/>
        <v>0.4994449374809849</v>
      </c>
      <c r="D1586">
        <f t="shared" si="2243"/>
        <v>-0.49999999999999989</v>
      </c>
      <c r="E1586">
        <f t="shared" si="2249"/>
        <v>2.355322535482134E-2</v>
      </c>
      <c r="F1586">
        <f t="shared" si="2250"/>
        <v>0.49944493748098495</v>
      </c>
      <c r="G1586">
        <f t="shared" si="2244"/>
        <v>0.5</v>
      </c>
      <c r="H1586">
        <f t="shared" si="2251"/>
        <v>-2.3553225354821336E-2</v>
      </c>
      <c r="I1586">
        <f t="shared" si="2252"/>
        <v>-0.4994449374809849</v>
      </c>
      <c r="J1586">
        <f t="shared" si="2245"/>
        <v>0.49999999999999989</v>
      </c>
      <c r="K1586">
        <f t="shared" si="2253"/>
        <v>2.355322535482134E-2</v>
      </c>
      <c r="L1586">
        <f t="shared" si="2254"/>
        <v>0.49944493748098495</v>
      </c>
      <c r="N1586">
        <v>87.3</v>
      </c>
      <c r="O1586">
        <f t="shared" si="2240"/>
        <v>28.678566685624794</v>
      </c>
      <c r="P1586">
        <f t="shared" si="2241"/>
        <v>61.321433314375206</v>
      </c>
      <c r="R1586">
        <f t="shared" si="2255"/>
        <v>6.3710965634106103</v>
      </c>
      <c r="T1586">
        <f t="shared" si="2246"/>
        <v>-28.6561754255981</v>
      </c>
      <c r="V1586">
        <f t="shared" si="2256"/>
        <v>0</v>
      </c>
    </row>
    <row r="1587" spans="1:22">
      <c r="A1587">
        <f t="shared" si="2242"/>
        <v>0.5</v>
      </c>
      <c r="B1587">
        <f t="shared" si="2247"/>
        <v>2.2681494064626839E-2</v>
      </c>
      <c r="C1587">
        <f t="shared" si="2248"/>
        <v>0.49948528489535726</v>
      </c>
      <c r="D1587">
        <f t="shared" si="2243"/>
        <v>-0.49999999999999989</v>
      </c>
      <c r="E1587">
        <f t="shared" si="2249"/>
        <v>2.2681494064626842E-2</v>
      </c>
      <c r="F1587">
        <f t="shared" si="2250"/>
        <v>0.49948528489535737</v>
      </c>
      <c r="G1587">
        <f t="shared" si="2244"/>
        <v>0.5</v>
      </c>
      <c r="H1587">
        <f t="shared" si="2251"/>
        <v>-2.2681494064626839E-2</v>
      </c>
      <c r="I1587">
        <f t="shared" si="2252"/>
        <v>-0.49948528489535726</v>
      </c>
      <c r="J1587">
        <f t="shared" si="2245"/>
        <v>0.49999999999999989</v>
      </c>
      <c r="K1587">
        <f t="shared" si="2253"/>
        <v>2.2681494064626842E-2</v>
      </c>
      <c r="L1587">
        <f t="shared" si="2254"/>
        <v>0.49948528489535737</v>
      </c>
      <c r="N1587">
        <v>87.4</v>
      </c>
      <c r="O1587">
        <f t="shared" si="2240"/>
        <v>28.731433212464506</v>
      </c>
      <c r="P1587">
        <f t="shared" si="2241"/>
        <v>61.268566787535491</v>
      </c>
      <c r="R1587">
        <f t="shared" si="2255"/>
        <v>6.3375531937189109</v>
      </c>
      <c r="T1587">
        <f t="shared" si="2246"/>
        <v>-28.709041952437815</v>
      </c>
      <c r="V1587">
        <f t="shared" si="2256"/>
        <v>0</v>
      </c>
    </row>
    <row r="1588" spans="1:22">
      <c r="A1588">
        <f t="shared" si="2242"/>
        <v>0.5</v>
      </c>
      <c r="B1588">
        <f t="shared" si="2247"/>
        <v>2.1809693682668E-2</v>
      </c>
      <c r="C1588">
        <f t="shared" si="2248"/>
        <v>0.49952411079092879</v>
      </c>
      <c r="D1588">
        <f t="shared" si="2243"/>
        <v>-0.49999999999999989</v>
      </c>
      <c r="E1588">
        <f t="shared" si="2249"/>
        <v>2.1809693682668004E-2</v>
      </c>
      <c r="F1588">
        <f t="shared" si="2250"/>
        <v>0.49952411079092884</v>
      </c>
      <c r="G1588">
        <f t="shared" si="2244"/>
        <v>0.5</v>
      </c>
      <c r="H1588">
        <f t="shared" si="2251"/>
        <v>-2.1809693682668E-2</v>
      </c>
      <c r="I1588">
        <f t="shared" si="2252"/>
        <v>-0.49952411079092879</v>
      </c>
      <c r="J1588">
        <f t="shared" si="2245"/>
        <v>0.49999999999999989</v>
      </c>
      <c r="K1588">
        <f t="shared" si="2253"/>
        <v>2.1809693682668004E-2</v>
      </c>
      <c r="L1588">
        <f t="shared" si="2254"/>
        <v>0.49952411079092884</v>
      </c>
      <c r="N1588">
        <v>87.5</v>
      </c>
      <c r="O1588">
        <f t="shared" si="2240"/>
        <v>28.784093778453727</v>
      </c>
      <c r="P1588">
        <f t="shared" si="2241"/>
        <v>61.21590622154627</v>
      </c>
      <c r="R1588">
        <f t="shared" si="2255"/>
        <v>6.3040590886108347</v>
      </c>
      <c r="T1588">
        <f t="shared" si="2246"/>
        <v>-28.761702518427036</v>
      </c>
      <c r="V1588">
        <f t="shared" si="2256"/>
        <v>0</v>
      </c>
    </row>
    <row r="1589" spans="1:22">
      <c r="A1589">
        <f t="shared" si="2242"/>
        <v>0.5</v>
      </c>
      <c r="B1589">
        <f t="shared" si="2247"/>
        <v>2.0937826864599871E-2</v>
      </c>
      <c r="C1589">
        <f t="shared" si="2248"/>
        <v>0.49956141504942914</v>
      </c>
      <c r="D1589">
        <f t="shared" si="2243"/>
        <v>-0.49999999999999989</v>
      </c>
      <c r="E1589">
        <f t="shared" si="2249"/>
        <v>2.0937826864599874E-2</v>
      </c>
      <c r="F1589">
        <f t="shared" si="2250"/>
        <v>0.49956141504942919</v>
      </c>
      <c r="G1589">
        <f t="shared" si="2244"/>
        <v>0.5</v>
      </c>
      <c r="H1589">
        <f t="shared" si="2251"/>
        <v>-2.0937826864599871E-2</v>
      </c>
      <c r="I1589">
        <f t="shared" si="2252"/>
        <v>-0.49956141504942914</v>
      </c>
      <c r="J1589">
        <f t="shared" si="2245"/>
        <v>0.49999999999999989</v>
      </c>
      <c r="K1589">
        <f t="shared" si="2253"/>
        <v>2.0937826864599874E-2</v>
      </c>
      <c r="L1589">
        <f t="shared" si="2254"/>
        <v>0.49956141504942919</v>
      </c>
      <c r="N1589">
        <v>87.6</v>
      </c>
      <c r="O1589">
        <f t="shared" si="2240"/>
        <v>28.836548374014008</v>
      </c>
      <c r="P1589">
        <f t="shared" si="2241"/>
        <v>61.163451625985978</v>
      </c>
      <c r="R1589">
        <f t="shared" si="2255"/>
        <v>6.2706146075367002</v>
      </c>
      <c r="T1589">
        <f t="shared" si="2246"/>
        <v>-28.814157113987328</v>
      </c>
      <c r="V1589">
        <f t="shared" si="2256"/>
        <v>0</v>
      </c>
    </row>
    <row r="1590" spans="1:22">
      <c r="A1590">
        <f t="shared" si="2242"/>
        <v>0.5</v>
      </c>
      <c r="B1590">
        <f t="shared" si="2247"/>
        <v>2.0065896266279866E-2</v>
      </c>
      <c r="C1590">
        <f t="shared" si="2248"/>
        <v>0.49959719755722287</v>
      </c>
      <c r="D1590">
        <f t="shared" si="2243"/>
        <v>-0.49999999999999989</v>
      </c>
      <c r="E1590">
        <f t="shared" si="2249"/>
        <v>2.0065896266279869E-2</v>
      </c>
      <c r="F1590">
        <f t="shared" si="2250"/>
        <v>0.49959719755722298</v>
      </c>
      <c r="G1590">
        <f t="shared" si="2244"/>
        <v>0.5</v>
      </c>
      <c r="H1590">
        <f t="shared" si="2251"/>
        <v>-2.0065896266279866E-2</v>
      </c>
      <c r="I1590">
        <f t="shared" si="2252"/>
        <v>-0.49959719755722287</v>
      </c>
      <c r="J1590">
        <f t="shared" si="2245"/>
        <v>0.49999999999999989</v>
      </c>
      <c r="K1590">
        <f t="shared" si="2253"/>
        <v>2.0065896266279869E-2</v>
      </c>
      <c r="L1590">
        <f t="shared" si="2254"/>
        <v>0.49959719755722298</v>
      </c>
      <c r="N1590">
        <v>87.7</v>
      </c>
      <c r="O1590">
        <f t="shared" si="2240"/>
        <v>28.88879699601797</v>
      </c>
      <c r="P1590">
        <f t="shared" si="2241"/>
        <v>61.11120300398202</v>
      </c>
      <c r="R1590">
        <f t="shared" si="2255"/>
        <v>6.2372201029736871</v>
      </c>
      <c r="T1590">
        <f t="shared" si="2246"/>
        <v>-28.866405735991286</v>
      </c>
      <c r="V1590">
        <f t="shared" si="2256"/>
        <v>0</v>
      </c>
    </row>
    <row r="1591" spans="1:22">
      <c r="A1591">
        <f t="shared" si="2242"/>
        <v>0.5</v>
      </c>
      <c r="B1591">
        <f t="shared" si="2247"/>
        <v>1.9193904543760024E-2</v>
      </c>
      <c r="C1591">
        <f t="shared" si="2248"/>
        <v>0.49963145820531046</v>
      </c>
      <c r="D1591">
        <f t="shared" si="2243"/>
        <v>-0.49999999999999989</v>
      </c>
      <c r="E1591">
        <f t="shared" si="2249"/>
        <v>1.9193904543760028E-2</v>
      </c>
      <c r="F1591">
        <f t="shared" si="2250"/>
        <v>0.49963145820531052</v>
      </c>
      <c r="G1591">
        <f t="shared" si="2244"/>
        <v>0.5</v>
      </c>
      <c r="H1591">
        <f t="shared" si="2251"/>
        <v>-1.9193904543760024E-2</v>
      </c>
      <c r="I1591">
        <f t="shared" si="2252"/>
        <v>-0.49963145820531046</v>
      </c>
      <c r="J1591">
        <f t="shared" si="2245"/>
        <v>0.49999999999999989</v>
      </c>
      <c r="K1591">
        <f t="shared" si="2253"/>
        <v>1.9193904543760028E-2</v>
      </c>
      <c r="L1591">
        <f t="shared" si="2254"/>
        <v>0.49963145820531052</v>
      </c>
      <c r="N1591">
        <v>87.8</v>
      </c>
      <c r="O1591">
        <f t="shared" si="2240"/>
        <v>28.940839647721287</v>
      </c>
      <c r="P1591">
        <f t="shared" si="2241"/>
        <v>61.05916035227871</v>
      </c>
      <c r="R1591">
        <f t="shared" si="2255"/>
        <v>6.2038759204845988</v>
      </c>
      <c r="T1591">
        <f t="shared" si="2246"/>
        <v>-28.918448387694596</v>
      </c>
      <c r="V1591">
        <f t="shared" si="2256"/>
        <v>0</v>
      </c>
    </row>
    <row r="1592" spans="1:22">
      <c r="A1592">
        <f t="shared" si="2242"/>
        <v>0.5</v>
      </c>
      <c r="B1592">
        <f t="shared" si="2247"/>
        <v>1.8321854353278134E-2</v>
      </c>
      <c r="C1592">
        <f t="shared" si="2248"/>
        <v>0.49966419688932806</v>
      </c>
      <c r="D1592">
        <f t="shared" si="2243"/>
        <v>-0.49999999999999989</v>
      </c>
      <c r="E1592">
        <f t="shared" si="2249"/>
        <v>1.8321854353278138E-2</v>
      </c>
      <c r="F1592">
        <f t="shared" si="2250"/>
        <v>0.49966419688932812</v>
      </c>
      <c r="G1592">
        <f t="shared" si="2244"/>
        <v>0.5</v>
      </c>
      <c r="H1592">
        <f t="shared" si="2251"/>
        <v>-1.8321854353278134E-2</v>
      </c>
      <c r="I1592">
        <f t="shared" si="2252"/>
        <v>-0.49966419688932806</v>
      </c>
      <c r="J1592">
        <f t="shared" si="2245"/>
        <v>0.49999999999999989</v>
      </c>
      <c r="K1592">
        <f t="shared" si="2253"/>
        <v>1.8321854353278138E-2</v>
      </c>
      <c r="L1592">
        <f t="shared" si="2254"/>
        <v>0.49966419688932812</v>
      </c>
      <c r="N1592">
        <v>87.9</v>
      </c>
      <c r="O1592">
        <f t="shared" si="2240"/>
        <v>28.992676338694832</v>
      </c>
      <c r="P1592">
        <f t="shared" si="2241"/>
        <v>61.007323661305172</v>
      </c>
      <c r="R1592">
        <f t="shared" si="2255"/>
        <v>6.1705823987766806</v>
      </c>
      <c r="T1592">
        <f t="shared" si="2246"/>
        <v>-28.970285078668134</v>
      </c>
      <c r="V1592">
        <f t="shared" si="2256"/>
        <v>0</v>
      </c>
    </row>
    <row r="1593" spans="1:22">
      <c r="A1593">
        <f t="shared" si="2242"/>
        <v>0.5</v>
      </c>
      <c r="B1593">
        <f t="shared" si="2247"/>
        <v>1.7449748351250537E-2</v>
      </c>
      <c r="C1593">
        <f t="shared" si="2248"/>
        <v>0.49969541350954777</v>
      </c>
      <c r="D1593">
        <f t="shared" si="2243"/>
        <v>-0.49999999999999989</v>
      </c>
      <c r="E1593">
        <f t="shared" si="2249"/>
        <v>1.744974835125054E-2</v>
      </c>
      <c r="F1593">
        <f t="shared" si="2250"/>
        <v>0.49969541350954783</v>
      </c>
      <c r="G1593">
        <f t="shared" si="2244"/>
        <v>0.5</v>
      </c>
      <c r="H1593">
        <f t="shared" si="2251"/>
        <v>-1.7449748351250537E-2</v>
      </c>
      <c r="I1593">
        <f t="shared" si="2252"/>
        <v>-0.49969541350954777</v>
      </c>
      <c r="J1593">
        <f t="shared" si="2245"/>
        <v>0.49999999999999989</v>
      </c>
      <c r="K1593">
        <f t="shared" si="2253"/>
        <v>1.744974835125054E-2</v>
      </c>
      <c r="L1593">
        <f t="shared" si="2254"/>
        <v>0.49969541350954783</v>
      </c>
      <c r="N1593">
        <v>88</v>
      </c>
      <c r="O1593">
        <f t="shared" si="2240"/>
        <v>29.044307084756802</v>
      </c>
      <c r="P1593">
        <f t="shared" si="2241"/>
        <v>60.955692915243198</v>
      </c>
      <c r="R1593">
        <f t="shared" si="2255"/>
        <v>6.1373398697606802</v>
      </c>
      <c r="T1593">
        <f t="shared" si="2246"/>
        <v>-29.021915824730108</v>
      </c>
      <c r="V1593">
        <f t="shared" si="2256"/>
        <v>0</v>
      </c>
    </row>
    <row r="1594" spans="1:22">
      <c r="A1594">
        <f t="shared" si="2242"/>
        <v>0.5</v>
      </c>
      <c r="B1594">
        <f t="shared" si="2247"/>
        <v>1.6577589194263245E-2</v>
      </c>
      <c r="C1594">
        <f t="shared" si="2248"/>
        <v>0.49972510797087843</v>
      </c>
      <c r="D1594">
        <f t="shared" si="2243"/>
        <v>-0.49999999999999989</v>
      </c>
      <c r="E1594">
        <f t="shared" si="2249"/>
        <v>1.6577589194263248E-2</v>
      </c>
      <c r="F1594">
        <f t="shared" si="2250"/>
        <v>0.49972510797087855</v>
      </c>
      <c r="G1594">
        <f t="shared" si="2244"/>
        <v>0.5</v>
      </c>
      <c r="H1594">
        <f t="shared" si="2251"/>
        <v>-1.6577589194263245E-2</v>
      </c>
      <c r="I1594">
        <f t="shared" si="2252"/>
        <v>-0.49972510797087843</v>
      </c>
      <c r="J1594">
        <f t="shared" si="2245"/>
        <v>0.49999999999999989</v>
      </c>
      <c r="K1594">
        <f t="shared" si="2253"/>
        <v>1.6577589194263248E-2</v>
      </c>
      <c r="L1594">
        <f t="shared" si="2254"/>
        <v>0.49972510797087855</v>
      </c>
      <c r="N1594">
        <v>88.1</v>
      </c>
      <c r="O1594">
        <f t="shared" si="2240"/>
        <v>29.095731907905034</v>
      </c>
      <c r="P1594">
        <f t="shared" si="2241"/>
        <v>60.904268092094966</v>
      </c>
      <c r="R1594">
        <f t="shared" si="2255"/>
        <v>6.1041486586098657</v>
      </c>
      <c r="T1594">
        <f t="shared" si="2246"/>
        <v>-29.073340647878339</v>
      </c>
      <c r="V1594">
        <f t="shared" si="2256"/>
        <v>0</v>
      </c>
    </row>
    <row r="1595" spans="1:22">
      <c r="A1595">
        <f t="shared" si="2242"/>
        <v>0.5</v>
      </c>
      <c r="B1595">
        <f t="shared" si="2247"/>
        <v>1.5705379539064084E-2</v>
      </c>
      <c r="C1595">
        <f t="shared" si="2248"/>
        <v>0.49975328018286569</v>
      </c>
      <c r="D1595">
        <f t="shared" si="2243"/>
        <v>-0.49999999999999989</v>
      </c>
      <c r="E1595">
        <f t="shared" si="2249"/>
        <v>1.5705379539064087E-2</v>
      </c>
      <c r="F1595">
        <f t="shared" si="2250"/>
        <v>0.49975328018286574</v>
      </c>
      <c r="G1595">
        <f t="shared" si="2244"/>
        <v>0.5</v>
      </c>
      <c r="H1595">
        <f t="shared" si="2251"/>
        <v>-1.5705379539064084E-2</v>
      </c>
      <c r="I1595">
        <f t="shared" si="2252"/>
        <v>-0.49975328018286569</v>
      </c>
      <c r="J1595">
        <f t="shared" si="2245"/>
        <v>0.49999999999999989</v>
      </c>
      <c r="K1595">
        <f t="shared" si="2253"/>
        <v>1.5705379539064087E-2</v>
      </c>
      <c r="L1595">
        <f t="shared" si="2254"/>
        <v>0.49975328018286574</v>
      </c>
      <c r="N1595">
        <v>88.2</v>
      </c>
      <c r="O1595">
        <f t="shared" si="2240"/>
        <v>29.146950836249218</v>
      </c>
      <c r="P1595">
        <f t="shared" si="2241"/>
        <v>60.853049163750768</v>
      </c>
      <c r="R1595">
        <f t="shared" si="2255"/>
        <v>6.0710090838193906</v>
      </c>
      <c r="T1595">
        <f t="shared" si="2246"/>
        <v>-29.124559576222538</v>
      </c>
      <c r="V1595">
        <f t="shared" si="2256"/>
        <v>0</v>
      </c>
    </row>
    <row r="1596" spans="1:22">
      <c r="A1596">
        <f t="shared" si="2242"/>
        <v>0.5</v>
      </c>
      <c r="B1596">
        <f t="shared" si="2247"/>
        <v>1.4833122042555371E-2</v>
      </c>
      <c r="C1596">
        <f t="shared" si="2248"/>
        <v>0.49977993005969196</v>
      </c>
      <c r="D1596">
        <f t="shared" si="2243"/>
        <v>-0.49999999999999989</v>
      </c>
      <c r="E1596">
        <f t="shared" si="2249"/>
        <v>1.4833122042555375E-2</v>
      </c>
      <c r="F1596">
        <f t="shared" si="2250"/>
        <v>0.49977993005969201</v>
      </c>
      <c r="G1596">
        <f t="shared" si="2244"/>
        <v>0.5</v>
      </c>
      <c r="H1596">
        <f t="shared" si="2251"/>
        <v>-1.4833122042555371E-2</v>
      </c>
      <c r="I1596">
        <f t="shared" si="2252"/>
        <v>-0.49977993005969196</v>
      </c>
      <c r="J1596">
        <f t="shared" si="2245"/>
        <v>0.49999999999999989</v>
      </c>
      <c r="K1596">
        <f t="shared" si="2253"/>
        <v>1.4833122042555375E-2</v>
      </c>
      <c r="L1596">
        <f t="shared" si="2254"/>
        <v>0.49977993005969201</v>
      </c>
      <c r="N1596">
        <v>88.3</v>
      </c>
      <c r="O1596">
        <f t="shared" si="2240"/>
        <v>29.197963903943336</v>
      </c>
      <c r="P1596">
        <f t="shared" si="2241"/>
        <v>60.802036096056661</v>
      </c>
      <c r="R1596">
        <f t="shared" si="2255"/>
        <v>6.0379214572655755</v>
      </c>
      <c r="T1596">
        <f t="shared" si="2246"/>
        <v>-29.175572643916645</v>
      </c>
      <c r="V1596">
        <f t="shared" si="2256"/>
        <v>0</v>
      </c>
    </row>
    <row r="1597" spans="1:22">
      <c r="A1597">
        <f t="shared" si="2242"/>
        <v>0.5</v>
      </c>
      <c r="B1597">
        <f t="shared" si="2247"/>
        <v>1.3960819361784378E-2</v>
      </c>
      <c r="C1597">
        <f t="shared" si="2248"/>
        <v>0.49980505752017707</v>
      </c>
      <c r="D1597">
        <f t="shared" si="2243"/>
        <v>-0.49999999999999989</v>
      </c>
      <c r="E1597">
        <f t="shared" si="2249"/>
        <v>1.396081936178438E-2</v>
      </c>
      <c r="F1597">
        <f t="shared" si="2250"/>
        <v>0.49980505752017712</v>
      </c>
      <c r="G1597">
        <f t="shared" si="2244"/>
        <v>0.5</v>
      </c>
      <c r="H1597">
        <f t="shared" si="2251"/>
        <v>-1.3960819361784378E-2</v>
      </c>
      <c r="I1597">
        <f t="shared" si="2252"/>
        <v>-0.49980505752017707</v>
      </c>
      <c r="J1597">
        <f t="shared" si="2245"/>
        <v>0.49999999999999989</v>
      </c>
      <c r="K1597">
        <f t="shared" si="2253"/>
        <v>1.396081936178438E-2</v>
      </c>
      <c r="L1597">
        <f t="shared" si="2254"/>
        <v>0.49980505752017712</v>
      </c>
      <c r="N1597">
        <v>88.4</v>
      </c>
      <c r="O1597">
        <f t="shared" si="2240"/>
        <v>29.248771151118177</v>
      </c>
      <c r="P1597">
        <f t="shared" si="2241"/>
        <v>60.751228848881823</v>
      </c>
      <c r="R1597">
        <f t="shared" si="2255"/>
        <v>6.0048860842652729</v>
      </c>
      <c r="T1597">
        <f t="shared" si="2246"/>
        <v>-29.226379891091483</v>
      </c>
      <c r="V1597">
        <f t="shared" si="2256"/>
        <v>0</v>
      </c>
    </row>
    <row r="1598" spans="1:22">
      <c r="A1598">
        <f t="shared" si="2242"/>
        <v>0.5</v>
      </c>
      <c r="B1598">
        <f t="shared" si="2247"/>
        <v>1.3088474153936568E-2</v>
      </c>
      <c r="C1598">
        <f t="shared" si="2248"/>
        <v>0.49982866248777852</v>
      </c>
      <c r="D1598">
        <f t="shared" si="2243"/>
        <v>-0.49999999999999989</v>
      </c>
      <c r="E1598">
        <f t="shared" si="2249"/>
        <v>1.3088474153936569E-2</v>
      </c>
      <c r="F1598">
        <f t="shared" si="2250"/>
        <v>0.49982866248777863</v>
      </c>
      <c r="G1598">
        <f t="shared" si="2244"/>
        <v>0.5</v>
      </c>
      <c r="H1598">
        <f t="shared" si="2251"/>
        <v>-1.3088474153936568E-2</v>
      </c>
      <c r="I1598">
        <f t="shared" si="2252"/>
        <v>-0.49982866248777852</v>
      </c>
      <c r="J1598">
        <f t="shared" si="2245"/>
        <v>0.49999999999999989</v>
      </c>
      <c r="K1598">
        <f t="shared" si="2253"/>
        <v>1.3088474153936569E-2</v>
      </c>
      <c r="L1598">
        <f t="shared" si="2254"/>
        <v>0.49982866248777863</v>
      </c>
      <c r="N1598">
        <v>88.5</v>
      </c>
      <c r="O1598">
        <f t="shared" si="2240"/>
        <v>29.299372623813888</v>
      </c>
      <c r="P1598">
        <f t="shared" si="2241"/>
        <v>60.700627376186112</v>
      </c>
      <c r="R1598">
        <f t="shared" si="2255"/>
        <v>5.9719032636355465</v>
      </c>
      <c r="T1598">
        <f t="shared" si="2246"/>
        <v>-29.276981363787193</v>
      </c>
      <c r="V1598">
        <f t="shared" si="2256"/>
        <v>0</v>
      </c>
    </row>
    <row r="1599" spans="1:22">
      <c r="A1599">
        <f t="shared" si="2242"/>
        <v>0.5</v>
      </c>
      <c r="B1599">
        <f t="shared" si="2247"/>
        <v>1.2216089076326622E-2</v>
      </c>
      <c r="C1599">
        <f t="shared" si="2248"/>
        <v>0.49985074489059145</v>
      </c>
      <c r="D1599">
        <f t="shared" si="2243"/>
        <v>-0.49999999999999989</v>
      </c>
      <c r="E1599">
        <f t="shared" si="2249"/>
        <v>1.2216089076326623E-2</v>
      </c>
      <c r="F1599">
        <f t="shared" si="2250"/>
        <v>0.4998507448905915</v>
      </c>
      <c r="G1599">
        <f t="shared" si="2244"/>
        <v>0.5</v>
      </c>
      <c r="H1599">
        <f t="shared" si="2251"/>
        <v>-1.2216089076326622E-2</v>
      </c>
      <c r="I1599">
        <f t="shared" si="2252"/>
        <v>-0.49985074489059145</v>
      </c>
      <c r="J1599">
        <f t="shared" si="2245"/>
        <v>0.49999999999999989</v>
      </c>
      <c r="K1599">
        <f t="shared" si="2253"/>
        <v>1.2216089076326623E-2</v>
      </c>
      <c r="L1599">
        <f t="shared" si="2254"/>
        <v>0.4998507448905915</v>
      </c>
      <c r="N1599">
        <v>88.6</v>
      </c>
      <c r="O1599">
        <f t="shared" si="2240"/>
        <v>29.349768373912827</v>
      </c>
      <c r="P1599">
        <f t="shared" si="2241"/>
        <v>60.650231626087169</v>
      </c>
      <c r="R1599">
        <f t="shared" si="2255"/>
        <v>5.9389732877529724</v>
      </c>
      <c r="T1599">
        <f t="shared" si="2246"/>
        <v>-29.327377113886136</v>
      </c>
      <c r="V1599">
        <f t="shared" si="2256"/>
        <v>0</v>
      </c>
    </row>
    <row r="1600" spans="1:22">
      <c r="A1600">
        <f t="shared" si="2242"/>
        <v>0.5</v>
      </c>
      <c r="B1600">
        <f t="shared" si="2247"/>
        <v>1.1343666786390668E-2</v>
      </c>
      <c r="C1600">
        <f t="shared" si="2248"/>
        <v>0.49987130466134905</v>
      </c>
      <c r="D1600">
        <f t="shared" si="2243"/>
        <v>-0.49999999999999989</v>
      </c>
      <c r="E1600">
        <f t="shared" si="2249"/>
        <v>1.134366678639067E-2</v>
      </c>
      <c r="F1600">
        <f t="shared" si="2250"/>
        <v>0.49987130466134916</v>
      </c>
      <c r="G1600">
        <f t="shared" si="2244"/>
        <v>0.5</v>
      </c>
      <c r="H1600">
        <f t="shared" si="2251"/>
        <v>-1.1343666786390668E-2</v>
      </c>
      <c r="I1600">
        <f t="shared" si="2252"/>
        <v>-0.49987130466134905</v>
      </c>
      <c r="J1600">
        <f t="shared" si="2245"/>
        <v>0.49999999999999989</v>
      </c>
      <c r="K1600">
        <f t="shared" si="2253"/>
        <v>1.134366678639067E-2</v>
      </c>
      <c r="L1600">
        <f t="shared" si="2254"/>
        <v>0.49987130466134916</v>
      </c>
      <c r="N1600">
        <v>88.7</v>
      </c>
      <c r="O1600">
        <f t="shared" si="2240"/>
        <v>29.399958459072323</v>
      </c>
      <c r="P1600">
        <f t="shared" si="2241"/>
        <v>60.600041540927677</v>
      </c>
      <c r="R1600">
        <f t="shared" si="2255"/>
        <v>5.9060964426135172</v>
      </c>
      <c r="T1600">
        <f t="shared" si="2246"/>
        <v>-29.377567199045629</v>
      </c>
      <c r="V1600">
        <f t="shared" si="2256"/>
        <v>0</v>
      </c>
    </row>
    <row r="1601" spans="1:22">
      <c r="A1601">
        <f t="shared" si="2242"/>
        <v>0.5</v>
      </c>
      <c r="B1601">
        <f t="shared" si="2247"/>
        <v>1.0471209941678524E-2</v>
      </c>
      <c r="C1601">
        <f t="shared" si="2248"/>
        <v>0.49989034173742264</v>
      </c>
      <c r="D1601">
        <f t="shared" si="2243"/>
        <v>-0.49999999999999989</v>
      </c>
      <c r="E1601">
        <f t="shared" si="2249"/>
        <v>1.0471209941678526E-2</v>
      </c>
      <c r="F1601">
        <f t="shared" si="2250"/>
        <v>0.49989034173742275</v>
      </c>
      <c r="G1601">
        <f t="shared" si="2244"/>
        <v>0.5</v>
      </c>
      <c r="H1601">
        <f t="shared" si="2251"/>
        <v>-1.0471209941678524E-2</v>
      </c>
      <c r="I1601">
        <f t="shared" si="2252"/>
        <v>-0.49989034173742264</v>
      </c>
      <c r="J1601">
        <f t="shared" si="2245"/>
        <v>0.49999999999999989</v>
      </c>
      <c r="K1601">
        <f t="shared" si="2253"/>
        <v>1.0471209941678526E-2</v>
      </c>
      <c r="L1601">
        <f t="shared" si="2254"/>
        <v>0.49989034173742275</v>
      </c>
      <c r="N1601">
        <v>88.8</v>
      </c>
      <c r="O1601">
        <f t="shared" si="2240"/>
        <v>29.449942942657756</v>
      </c>
      <c r="P1601">
        <f t="shared" si="2241"/>
        <v>60.550057057342244</v>
      </c>
      <c r="R1601">
        <f t="shared" si="2255"/>
        <v>5.8732730078919602</v>
      </c>
      <c r="T1601">
        <f t="shared" si="2246"/>
        <v>-29.427551682631062</v>
      </c>
      <c r="V1601">
        <f t="shared" si="2256"/>
        <v>0</v>
      </c>
    </row>
    <row r="1602" spans="1:22">
      <c r="A1602">
        <f t="shared" si="2242"/>
        <v>0.5</v>
      </c>
      <c r="B1602">
        <f t="shared" si="2247"/>
        <v>9.5987211998448188E-3</v>
      </c>
      <c r="C1602">
        <f t="shared" si="2248"/>
        <v>0.49990785606082205</v>
      </c>
      <c r="D1602">
        <f t="shared" si="2243"/>
        <v>-0.49999999999999989</v>
      </c>
      <c r="E1602">
        <f t="shared" si="2249"/>
        <v>9.5987211998448205E-3</v>
      </c>
      <c r="F1602">
        <f t="shared" si="2250"/>
        <v>0.49990785606082211</v>
      </c>
      <c r="G1602">
        <f t="shared" si="2244"/>
        <v>0.5</v>
      </c>
      <c r="H1602">
        <f t="shared" si="2251"/>
        <v>-9.5987211998448188E-3</v>
      </c>
      <c r="I1602">
        <f t="shared" si="2252"/>
        <v>-0.49990785606082205</v>
      </c>
      <c r="J1602">
        <f t="shared" si="2245"/>
        <v>0.49999999999999989</v>
      </c>
      <c r="K1602">
        <f t="shared" si="2253"/>
        <v>9.5987211998448205E-3</v>
      </c>
      <c r="L1602">
        <f t="shared" si="2254"/>
        <v>0.49990785606082211</v>
      </c>
      <c r="N1602">
        <v>88.9</v>
      </c>
      <c r="O1602">
        <f t="shared" si="2240"/>
        <v>29.499721893675755</v>
      </c>
      <c r="P1602">
        <f t="shared" si="2241"/>
        <v>60.500278106324245</v>
      </c>
      <c r="R1602">
        <f t="shared" si="2255"/>
        <v>5.8405032570016502</v>
      </c>
      <c r="T1602">
        <f t="shared" si="2246"/>
        <v>-29.477330633649061</v>
      </c>
      <c r="V1602">
        <f t="shared" si="2256"/>
        <v>0</v>
      </c>
    </row>
    <row r="1603" spans="1:22">
      <c r="A1603">
        <f t="shared" si="2242"/>
        <v>0.5</v>
      </c>
      <c r="B1603">
        <f t="shared" si="2247"/>
        <v>8.7262032186417975E-3</v>
      </c>
      <c r="C1603">
        <f t="shared" si="2248"/>
        <v>0.49992384757819552</v>
      </c>
      <c r="D1603">
        <f t="shared" si="2243"/>
        <v>-0.49999999999999989</v>
      </c>
      <c r="E1603">
        <f t="shared" si="2249"/>
        <v>8.7262032186417992E-3</v>
      </c>
      <c r="F1603">
        <f t="shared" si="2250"/>
        <v>0.49992384757819563</v>
      </c>
      <c r="G1603">
        <f t="shared" si="2244"/>
        <v>0.5</v>
      </c>
      <c r="H1603">
        <f t="shared" si="2251"/>
        <v>-8.7262032186417975E-3</v>
      </c>
      <c r="I1603">
        <f t="shared" si="2252"/>
        <v>-0.49992384757819552</v>
      </c>
      <c r="J1603">
        <f t="shared" si="2245"/>
        <v>0.49999999999999989</v>
      </c>
      <c r="K1603">
        <f t="shared" si="2253"/>
        <v>8.7262032186417992E-3</v>
      </c>
      <c r="L1603">
        <f t="shared" si="2254"/>
        <v>0.49992384757819563</v>
      </c>
      <c r="N1603">
        <v>89</v>
      </c>
      <c r="O1603">
        <f t="shared" si="2240"/>
        <v>29.549295386707477</v>
      </c>
      <c r="P1603">
        <f t="shared" si="2241"/>
        <v>60.450704613292523</v>
      </c>
      <c r="R1603">
        <f t="shared" si="2255"/>
        <v>5.8077874571541628</v>
      </c>
      <c r="T1603">
        <f t="shared" si="2246"/>
        <v>-29.526904126680783</v>
      </c>
      <c r="V1603">
        <f t="shared" si="2256"/>
        <v>0</v>
      </c>
    </row>
    <row r="1604" spans="1:22">
      <c r="A1604">
        <f t="shared" si="2242"/>
        <v>0.5</v>
      </c>
      <c r="B1604">
        <f t="shared" si="2247"/>
        <v>7.8536586559104331E-3</v>
      </c>
      <c r="C1604">
        <f t="shared" si="2248"/>
        <v>0.49993831624083018</v>
      </c>
      <c r="D1604">
        <f t="shared" si="2243"/>
        <v>-0.49999999999999989</v>
      </c>
      <c r="E1604">
        <f t="shared" si="2249"/>
        <v>7.8536586559104348E-3</v>
      </c>
      <c r="F1604">
        <f t="shared" si="2250"/>
        <v>0.49993831624083029</v>
      </c>
      <c r="G1604">
        <f t="shared" si="2244"/>
        <v>0.5</v>
      </c>
      <c r="H1604">
        <f t="shared" si="2251"/>
        <v>-7.8536586559104331E-3</v>
      </c>
      <c r="I1604">
        <f t="shared" si="2252"/>
        <v>-0.49993831624083018</v>
      </c>
      <c r="J1604">
        <f t="shared" si="2245"/>
        <v>0.49999999999999989</v>
      </c>
      <c r="K1604">
        <f t="shared" si="2253"/>
        <v>7.8536586559104348E-3</v>
      </c>
      <c r="L1604">
        <f t="shared" si="2254"/>
        <v>0.49993831624083029</v>
      </c>
      <c r="N1604">
        <v>89.1</v>
      </c>
      <c r="O1604">
        <f t="shared" si="2240"/>
        <v>29.598663501842246</v>
      </c>
      <c r="P1604">
        <f t="shared" si="2241"/>
        <v>60.401336498157747</v>
      </c>
      <c r="R1604">
        <f t="shared" si="2255"/>
        <v>5.7751258694189005</v>
      </c>
      <c r="T1604">
        <f t="shared" si="2246"/>
        <v>-29.576272241815559</v>
      </c>
      <c r="V1604">
        <f t="shared" si="2256"/>
        <v>0</v>
      </c>
    </row>
    <row r="1605" spans="1:22">
      <c r="A1605">
        <f t="shared" si="2242"/>
        <v>0.5</v>
      </c>
      <c r="B1605">
        <f t="shared" si="2247"/>
        <v>6.981090169572675E-3</v>
      </c>
      <c r="C1605">
        <f t="shared" si="2248"/>
        <v>0.49995126200465201</v>
      </c>
      <c r="D1605">
        <f t="shared" si="2243"/>
        <v>-0.49999999999999989</v>
      </c>
      <c r="E1605">
        <f t="shared" si="2249"/>
        <v>6.9810901695726759E-3</v>
      </c>
      <c r="F1605">
        <f t="shared" si="2250"/>
        <v>0.49995126200465212</v>
      </c>
      <c r="G1605">
        <f t="shared" si="2244"/>
        <v>0.5</v>
      </c>
      <c r="H1605">
        <f t="shared" si="2251"/>
        <v>-6.981090169572675E-3</v>
      </c>
      <c r="I1605">
        <f t="shared" si="2252"/>
        <v>-0.49995126200465201</v>
      </c>
      <c r="J1605">
        <f t="shared" si="2245"/>
        <v>0.49999999999999989</v>
      </c>
      <c r="K1605">
        <f t="shared" si="2253"/>
        <v>6.9810901695726759E-3</v>
      </c>
      <c r="L1605">
        <f t="shared" si="2254"/>
        <v>0.49995126200465212</v>
      </c>
      <c r="N1605">
        <v>89.2</v>
      </c>
      <c r="O1605">
        <f t="shared" si="2240"/>
        <v>29.647826324611195</v>
      </c>
      <c r="P1605">
        <f t="shared" si="2241"/>
        <v>60.352173675388805</v>
      </c>
      <c r="R1605">
        <f t="shared" si="2255"/>
        <v>5.742518748782814</v>
      </c>
      <c r="T1605">
        <f t="shared" si="2246"/>
        <v>-29.625435064584501</v>
      </c>
      <c r="V1605">
        <f t="shared" si="2256"/>
        <v>0</v>
      </c>
    </row>
    <row r="1606" spans="1:22">
      <c r="A1606">
        <f t="shared" si="2242"/>
        <v>0.5</v>
      </c>
      <c r="B1606">
        <f t="shared" si="2247"/>
        <v>6.108500417623567E-3</v>
      </c>
      <c r="C1606">
        <f t="shared" si="2248"/>
        <v>0.49996268483022593</v>
      </c>
      <c r="D1606">
        <f t="shared" si="2243"/>
        <v>-0.49999999999999989</v>
      </c>
      <c r="E1606">
        <f t="shared" si="2249"/>
        <v>6.1085004176235688E-3</v>
      </c>
      <c r="F1606">
        <f t="shared" si="2250"/>
        <v>0.49996268483022605</v>
      </c>
      <c r="G1606">
        <f t="shared" si="2244"/>
        <v>0.5</v>
      </c>
      <c r="H1606">
        <f t="shared" si="2251"/>
        <v>-6.108500417623567E-3</v>
      </c>
      <c r="I1606">
        <f t="shared" si="2252"/>
        <v>-0.49996268483022593</v>
      </c>
      <c r="J1606">
        <f t="shared" si="2245"/>
        <v>0.49999999999999989</v>
      </c>
      <c r="K1606">
        <f t="shared" si="2253"/>
        <v>6.1085004176235688E-3</v>
      </c>
      <c r="L1606">
        <f t="shared" si="2254"/>
        <v>0.49996268483022605</v>
      </c>
      <c r="N1606">
        <v>89.3</v>
      </c>
      <c r="O1606">
        <f t="shared" si="2240"/>
        <v>29.696783945921158</v>
      </c>
      <c r="P1606">
        <f t="shared" si="2241"/>
        <v>60.303216054078838</v>
      </c>
      <c r="R1606">
        <f t="shared" si="2255"/>
        <v>5.70996634420991</v>
      </c>
      <c r="T1606">
        <f t="shared" si="2246"/>
        <v>-29.674392685894468</v>
      </c>
      <c r="V1606">
        <f t="shared" si="2256"/>
        <v>0</v>
      </c>
    </row>
    <row r="1607" spans="1:22">
      <c r="A1607">
        <f t="shared" si="2242"/>
        <v>0.5</v>
      </c>
      <c r="B1607">
        <f t="shared" si="2247"/>
        <v>5.2358920581228223E-3</v>
      </c>
      <c r="C1607">
        <f t="shared" si="2248"/>
        <v>0.49997258468275596</v>
      </c>
      <c r="D1607">
        <f t="shared" si="2243"/>
        <v>-0.49999999999999989</v>
      </c>
      <c r="E1607">
        <f t="shared" si="2249"/>
        <v>5.2358920581228232E-3</v>
      </c>
      <c r="F1607">
        <f t="shared" si="2250"/>
        <v>0.49997258468275602</v>
      </c>
      <c r="G1607">
        <f t="shared" si="2244"/>
        <v>0.5</v>
      </c>
      <c r="H1607">
        <f t="shared" si="2251"/>
        <v>-5.2358920581228223E-3</v>
      </c>
      <c r="I1607">
        <f t="shared" si="2252"/>
        <v>-0.49997258468275596</v>
      </c>
      <c r="J1607">
        <f t="shared" si="2245"/>
        <v>0.49999999999999989</v>
      </c>
      <c r="K1607">
        <f t="shared" si="2253"/>
        <v>5.2358920581228232E-3</v>
      </c>
      <c r="L1607">
        <f t="shared" si="2254"/>
        <v>0.49997258468275602</v>
      </c>
      <c r="N1607">
        <v>89.4</v>
      </c>
      <c r="O1607">
        <f t="shared" si="2240"/>
        <v>29.745536461988863</v>
      </c>
      <c r="P1607">
        <f t="shared" si="2241"/>
        <v>60.254463538011137</v>
      </c>
      <c r="R1607">
        <f t="shared" si="2255"/>
        <v>5.6774688987009441</v>
      </c>
      <c r="T1607">
        <f t="shared" si="2246"/>
        <v>-29.723145201962168</v>
      </c>
      <c r="V1607">
        <f t="shared" si="2256"/>
        <v>0</v>
      </c>
    </row>
    <row r="1608" spans="1:22">
      <c r="A1608">
        <f t="shared" si="2242"/>
        <v>0.5</v>
      </c>
      <c r="B1608">
        <f t="shared" si="2247"/>
        <v>4.3632677491869474E-3</v>
      </c>
      <c r="C1608">
        <f t="shared" si="2248"/>
        <v>0.4999809615320856</v>
      </c>
      <c r="D1608">
        <f t="shared" si="2243"/>
        <v>-0.49999999999999989</v>
      </c>
      <c r="E1608">
        <f t="shared" si="2249"/>
        <v>4.3632677491869483E-3</v>
      </c>
      <c r="F1608">
        <f t="shared" si="2250"/>
        <v>0.49998096153208565</v>
      </c>
      <c r="G1608">
        <f t="shared" si="2244"/>
        <v>0.5</v>
      </c>
      <c r="H1608">
        <f t="shared" si="2251"/>
        <v>-4.3632677491869474E-3</v>
      </c>
      <c r="I1608">
        <f t="shared" si="2252"/>
        <v>-0.4999809615320856</v>
      </c>
      <c r="J1608">
        <f t="shared" si="2245"/>
        <v>0.49999999999999989</v>
      </c>
      <c r="K1608">
        <f t="shared" si="2253"/>
        <v>4.3632677491869483E-3</v>
      </c>
      <c r="L1608">
        <f t="shared" si="2254"/>
        <v>0.49998096153208565</v>
      </c>
      <c r="N1608">
        <v>89.5</v>
      </c>
      <c r="O1608">
        <f t="shared" si="2240"/>
        <v>29.794083974275257</v>
      </c>
      <c r="P1608">
        <f t="shared" si="2241"/>
        <v>60.20591602572474</v>
      </c>
      <c r="R1608">
        <f t="shared" si="2255"/>
        <v>5.6450266493527792</v>
      </c>
      <c r="T1608">
        <f t="shared" si="2246"/>
        <v>-29.771692714248566</v>
      </c>
      <c r="V1608">
        <f t="shared" si="2256"/>
        <v>0</v>
      </c>
    </row>
    <row r="1609" spans="1:22">
      <c r="A1609">
        <f t="shared" si="2242"/>
        <v>0.5</v>
      </c>
      <c r="B1609">
        <f t="shared" si="2247"/>
        <v>3.4906301489808114E-3</v>
      </c>
      <c r="C1609">
        <f t="shared" si="2248"/>
        <v>0.49998781535269726</v>
      </c>
      <c r="D1609">
        <f t="shared" si="2243"/>
        <v>-0.49999999999999989</v>
      </c>
      <c r="E1609">
        <f t="shared" si="2249"/>
        <v>3.4906301489808118E-3</v>
      </c>
      <c r="F1609">
        <f t="shared" si="2250"/>
        <v>0.49998781535269737</v>
      </c>
      <c r="G1609">
        <f t="shared" si="2244"/>
        <v>0.5</v>
      </c>
      <c r="H1609">
        <f t="shared" si="2251"/>
        <v>-3.4906301489808114E-3</v>
      </c>
      <c r="I1609">
        <f t="shared" si="2252"/>
        <v>-0.49998781535269726</v>
      </c>
      <c r="J1609">
        <f t="shared" si="2245"/>
        <v>0.49999999999999989</v>
      </c>
      <c r="K1609">
        <f t="shared" si="2253"/>
        <v>3.4906301489808118E-3</v>
      </c>
      <c r="L1609">
        <f t="shared" si="2254"/>
        <v>0.49998781535269737</v>
      </c>
      <c r="N1609">
        <v>89.6</v>
      </c>
      <c r="O1609">
        <f t="shared" ref="O1609:O1672" si="2257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-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29.84242658942004</v>
      </c>
      <c r="P1609">
        <f t="shared" ref="P1609:P1672" si="2258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60.157573410579964</v>
      </c>
      <c r="R1609">
        <f t="shared" si="2255"/>
        <v>5.6126398274179934</v>
      </c>
      <c r="T1609">
        <f t="shared" si="2246"/>
        <v>-29.820035329393342</v>
      </c>
      <c r="V1609">
        <f t="shared" si="2256"/>
        <v>0</v>
      </c>
    </row>
    <row r="1610" spans="1:22">
      <c r="A1610">
        <f t="shared" ref="A1610:A1673" si="2259">(1/(SQRT(2)))*(COS(RADIANS(45)))</f>
        <v>0.5</v>
      </c>
      <c r="B1610">
        <f t="shared" si="2247"/>
        <v>2.6179819157097681E-3</v>
      </c>
      <c r="C1610">
        <f t="shared" si="2248"/>
        <v>0.49999314612371332</v>
      </c>
      <c r="D1610">
        <f t="shared" ref="D1610:D1673" si="2260">(-((1/(SQRT(2)))*(SIN(RADIANS(45)))))</f>
        <v>-0.49999999999999989</v>
      </c>
      <c r="E1610">
        <f t="shared" si="2249"/>
        <v>2.6179819157097686E-3</v>
      </c>
      <c r="F1610">
        <f t="shared" si="2250"/>
        <v>0.49999314612371337</v>
      </c>
      <c r="G1610">
        <f t="shared" ref="G1610:G1673" si="2261">(1/(SQRT(2)))*(COS(RADIANS(-45)))</f>
        <v>0.5</v>
      </c>
      <c r="H1610">
        <f t="shared" si="2251"/>
        <v>-2.6179819157097681E-3</v>
      </c>
      <c r="I1610">
        <f t="shared" si="2252"/>
        <v>-0.49999314612371332</v>
      </c>
      <c r="J1610">
        <f t="shared" ref="J1610:J1673" si="2262">(-((1/(SQRT(2)))*(SIN(RADIANS(-45)))))</f>
        <v>0.49999999999999989</v>
      </c>
      <c r="K1610">
        <f t="shared" si="2253"/>
        <v>2.6179819157097686E-3</v>
      </c>
      <c r="L1610">
        <f t="shared" si="2254"/>
        <v>0.49999314612371337</v>
      </c>
      <c r="N1610">
        <v>89.7</v>
      </c>
      <c r="O1610">
        <f t="shared" si="2257"/>
        <v>29.890564419176506</v>
      </c>
      <c r="P1610">
        <f t="shared" si="2258"/>
        <v>60.109435580823487</v>
      </c>
      <c r="R1610">
        <f t="shared" si="2255"/>
        <v>5.5803086583641246</v>
      </c>
      <c r="T1610">
        <f t="shared" ref="T1610:T1673" si="2263">(P1610-$V$2516)</f>
        <v>-29.868173159149819</v>
      </c>
      <c r="V1610">
        <f t="shared" si="2256"/>
        <v>0</v>
      </c>
    </row>
    <row r="1611" spans="1:22">
      <c r="A1611">
        <f t="shared" si="2259"/>
        <v>0.5</v>
      </c>
      <c r="B1611">
        <f t="shared" si="2247"/>
        <v>1.7453257076118988E-3</v>
      </c>
      <c r="C1611">
        <f t="shared" si="2248"/>
        <v>0.49999695382889509</v>
      </c>
      <c r="D1611">
        <f t="shared" si="2260"/>
        <v>-0.49999999999999989</v>
      </c>
      <c r="E1611">
        <f t="shared" si="2249"/>
        <v>1.7453257076118992E-3</v>
      </c>
      <c r="F1611">
        <f t="shared" si="2250"/>
        <v>0.49999695382889514</v>
      </c>
      <c r="G1611">
        <f t="shared" si="2261"/>
        <v>0.5</v>
      </c>
      <c r="H1611">
        <f t="shared" si="2251"/>
        <v>-1.7453257076118988E-3</v>
      </c>
      <c r="I1611">
        <f t="shared" si="2252"/>
        <v>-0.49999695382889509</v>
      </c>
      <c r="J1611">
        <f t="shared" si="2262"/>
        <v>0.49999999999999989</v>
      </c>
      <c r="K1611">
        <f t="shared" si="2253"/>
        <v>1.7453257076118992E-3</v>
      </c>
      <c r="L1611">
        <f t="shared" si="2254"/>
        <v>0.49999695382889514</v>
      </c>
      <c r="N1611">
        <v>89.8</v>
      </c>
      <c r="O1611">
        <f t="shared" si="2257"/>
        <v>29.938497580346557</v>
      </c>
      <c r="P1611">
        <f t="shared" si="2258"/>
        <v>60.061502419653443</v>
      </c>
      <c r="R1611">
        <f t="shared" si="2255"/>
        <v>5.5480333619330722</v>
      </c>
      <c r="T1611">
        <f t="shared" si="2263"/>
        <v>-29.916106320319862</v>
      </c>
      <c r="V1611">
        <f t="shared" si="2256"/>
        <v>0</v>
      </c>
    </row>
    <row r="1612" spans="1:22">
      <c r="A1612">
        <f t="shared" si="2259"/>
        <v>0.5</v>
      </c>
      <c r="B1612">
        <f t="shared" ref="B1612:B1675" si="2264">((1/(SQRT(2)))*(COS(RADIANS(N1612))))*(SIN(RADIANS(45)))</f>
        <v>8.7266418294913066E-4</v>
      </c>
      <c r="C1612">
        <f t="shared" ref="C1612:C1675" si="2265">((1/(SQRT(2)))*(SIN(RADIANS(N1612))))*(SIN(RADIANS(45)))</f>
        <v>0.49999923845664379</v>
      </c>
      <c r="D1612">
        <f t="shared" si="2260"/>
        <v>-0.49999999999999989</v>
      </c>
      <c r="E1612">
        <f t="shared" ref="E1612:E1675" si="2266">((1/(SQRT(2)))*(COS(RADIANS(N1612))))*(COS(RADIANS(45)))</f>
        <v>8.7266418294913077E-4</v>
      </c>
      <c r="F1612">
        <f t="shared" ref="F1612:F1675" si="2267">(((1/(SQRT(2)))*(SIN(RADIANS(N1612))))*(COS(RADIANS(45))))</f>
        <v>0.49999923845664385</v>
      </c>
      <c r="G1612">
        <f t="shared" si="2261"/>
        <v>0.5</v>
      </c>
      <c r="H1612">
        <f t="shared" ref="H1612:H1675" si="2268">((1/(SQRT(2)))*(COS(RADIANS(N1612))))*(SIN(RADIANS(-45)))</f>
        <v>-8.7266418294913066E-4</v>
      </c>
      <c r="I1612">
        <f t="shared" ref="I1612:I1675" si="2269">((1/(SQRT(2)))*(SIN(RADIANS(N1612))))*(SIN(RADIANS(-45)))</f>
        <v>-0.49999923845664379</v>
      </c>
      <c r="J1612">
        <f t="shared" si="2262"/>
        <v>0.49999999999999989</v>
      </c>
      <c r="K1612">
        <f t="shared" ref="K1612:K1675" si="2270">((1/(SQRT(2)))*(COS(RADIANS(N1612))))*(COS(RADIANS(-45)))</f>
        <v>8.7266418294913077E-4</v>
      </c>
      <c r="L1612">
        <f t="shared" ref="L1612:L1675" si="2271">(((1/(SQRT(2)))*(SIN(RADIANS(N1612))))*(COS(RADIANS(-45))))</f>
        <v>0.49999923845664385</v>
      </c>
      <c r="N1612">
        <v>89.9</v>
      </c>
      <c r="O1612">
        <f t="shared" si="2257"/>
        <v>29.986226194716043</v>
      </c>
      <c r="P1612">
        <f t="shared" si="2258"/>
        <v>60.013773805283954</v>
      </c>
      <c r="R1612">
        <f t="shared" ref="R1612:R1675" si="2272">P1612-P1792</f>
        <v>5.5158141522001998</v>
      </c>
      <c r="T1612">
        <f t="shared" si="2263"/>
        <v>-29.963834934689352</v>
      </c>
      <c r="V1612">
        <f t="shared" ref="V1612:V1675" si="2273">IF(T1612=0,N1612,0)</f>
        <v>0</v>
      </c>
    </row>
    <row r="1613" spans="1:22">
      <c r="A1613">
        <f t="shared" si="2259"/>
        <v>0.5</v>
      </c>
      <c r="B1613">
        <f t="shared" si="2264"/>
        <v>3.0628711372715494E-17</v>
      </c>
      <c r="C1613">
        <f t="shared" si="2265"/>
        <v>0.49999999999999989</v>
      </c>
      <c r="D1613">
        <f t="shared" si="2260"/>
        <v>-0.49999999999999989</v>
      </c>
      <c r="E1613">
        <f t="shared" si="2266"/>
        <v>3.06287113727155E-17</v>
      </c>
      <c r="F1613">
        <f t="shared" si="2267"/>
        <v>0.5</v>
      </c>
      <c r="G1613">
        <f t="shared" si="2261"/>
        <v>0.5</v>
      </c>
      <c r="H1613">
        <f t="shared" si="2268"/>
        <v>-3.0628711372715494E-17</v>
      </c>
      <c r="I1613">
        <f t="shared" si="2269"/>
        <v>-0.49999999999999989</v>
      </c>
      <c r="J1613">
        <f t="shared" si="2262"/>
        <v>0.49999999999999989</v>
      </c>
      <c r="K1613">
        <f t="shared" si="2270"/>
        <v>3.06287113727155E-17</v>
      </c>
      <c r="L1613">
        <f t="shared" si="2271"/>
        <v>0.5</v>
      </c>
      <c r="N1613">
        <v>90</v>
      </c>
      <c r="O1613">
        <f t="shared" si="2257"/>
        <v>30.033750388990256</v>
      </c>
      <c r="P1613">
        <f t="shared" si="2258"/>
        <v>59.966249611009744</v>
      </c>
      <c r="R1613">
        <f t="shared" si="2272"/>
        <v>5.4836512376335094</v>
      </c>
      <c r="T1613">
        <f t="shared" si="2263"/>
        <v>-30.011359128963562</v>
      </c>
      <c r="V1613">
        <f t="shared" si="2273"/>
        <v>0</v>
      </c>
    </row>
    <row r="1614" spans="1:22">
      <c r="A1614">
        <f t="shared" si="2259"/>
        <v>0.5</v>
      </c>
      <c r="B1614">
        <f t="shared" si="2264"/>
        <v>-8.7266418294906941E-4</v>
      </c>
      <c r="C1614">
        <f t="shared" si="2265"/>
        <v>0.49999923845664379</v>
      </c>
      <c r="D1614">
        <f t="shared" si="2260"/>
        <v>-0.49999999999999989</v>
      </c>
      <c r="E1614">
        <f t="shared" si="2266"/>
        <v>-8.7266418294906951E-4</v>
      </c>
      <c r="F1614">
        <f t="shared" si="2267"/>
        <v>0.49999923845664385</v>
      </c>
      <c r="G1614">
        <f t="shared" si="2261"/>
        <v>0.5</v>
      </c>
      <c r="H1614">
        <f t="shared" si="2268"/>
        <v>8.7266418294906941E-4</v>
      </c>
      <c r="I1614">
        <f t="shared" si="2269"/>
        <v>-0.49999923845664379</v>
      </c>
      <c r="J1614">
        <f t="shared" si="2262"/>
        <v>0.49999999999999989</v>
      </c>
      <c r="K1614">
        <f t="shared" si="2270"/>
        <v>-8.7266418294906951E-4</v>
      </c>
      <c r="L1614">
        <f t="shared" si="2271"/>
        <v>0.49999923845664385</v>
      </c>
      <c r="N1614">
        <v>90.1</v>
      </c>
      <c r="O1614">
        <f t="shared" si="2257"/>
        <v>30.081070294729834</v>
      </c>
      <c r="P1614">
        <f t="shared" si="2258"/>
        <v>59.91892970527018</v>
      </c>
      <c r="R1614">
        <f t="shared" si="2272"/>
        <v>5.451544821152531</v>
      </c>
      <c r="T1614">
        <f t="shared" si="2263"/>
        <v>-30.058679034703125</v>
      </c>
      <c r="V1614">
        <f t="shared" si="2273"/>
        <v>0</v>
      </c>
    </row>
    <row r="1615" spans="1:22">
      <c r="A1615">
        <f t="shared" si="2259"/>
        <v>0.5</v>
      </c>
      <c r="B1615">
        <f t="shared" si="2264"/>
        <v>-1.7453257076118374E-3</v>
      </c>
      <c r="C1615">
        <f t="shared" si="2265"/>
        <v>0.49999695382889509</v>
      </c>
      <c r="D1615">
        <f t="shared" si="2260"/>
        <v>-0.49999999999999989</v>
      </c>
      <c r="E1615">
        <f t="shared" si="2266"/>
        <v>-1.7453257076118379E-3</v>
      </c>
      <c r="F1615">
        <f t="shared" si="2267"/>
        <v>0.49999695382889514</v>
      </c>
      <c r="G1615">
        <f t="shared" si="2261"/>
        <v>0.5</v>
      </c>
      <c r="H1615">
        <f t="shared" si="2268"/>
        <v>1.7453257076118374E-3</v>
      </c>
      <c r="I1615">
        <f t="shared" si="2269"/>
        <v>-0.49999695382889509</v>
      </c>
      <c r="J1615">
        <f t="shared" si="2262"/>
        <v>0.49999999999999989</v>
      </c>
      <c r="K1615">
        <f t="shared" si="2270"/>
        <v>-1.7453257076118379E-3</v>
      </c>
      <c r="L1615">
        <f t="shared" si="2271"/>
        <v>0.49999695382889514</v>
      </c>
      <c r="N1615">
        <v>90.2</v>
      </c>
      <c r="O1615">
        <f t="shared" si="2257"/>
        <v>30.128186048286786</v>
      </c>
      <c r="P1615">
        <f t="shared" si="2258"/>
        <v>59.871813951713229</v>
      </c>
      <c r="R1615">
        <f t="shared" si="2272"/>
        <v>5.4194951001872766</v>
      </c>
      <c r="T1615">
        <f t="shared" si="2263"/>
        <v>-30.105794788260077</v>
      </c>
      <c r="V1615">
        <f t="shared" si="2273"/>
        <v>0</v>
      </c>
    </row>
    <row r="1616" spans="1:22">
      <c r="A1616">
        <f t="shared" si="2259"/>
        <v>0.5</v>
      </c>
      <c r="B1616">
        <f t="shared" si="2264"/>
        <v>-2.617981915709707E-3</v>
      </c>
      <c r="C1616">
        <f t="shared" si="2265"/>
        <v>0.49999314612371332</v>
      </c>
      <c r="D1616">
        <f t="shared" si="2260"/>
        <v>-0.49999999999999989</v>
      </c>
      <c r="E1616">
        <f t="shared" si="2266"/>
        <v>-2.6179819157097074E-3</v>
      </c>
      <c r="F1616">
        <f t="shared" si="2267"/>
        <v>0.49999314612371337</v>
      </c>
      <c r="G1616">
        <f t="shared" si="2261"/>
        <v>0.5</v>
      </c>
      <c r="H1616">
        <f t="shared" si="2268"/>
        <v>2.617981915709707E-3</v>
      </c>
      <c r="I1616">
        <f t="shared" si="2269"/>
        <v>-0.49999314612371332</v>
      </c>
      <c r="J1616">
        <f t="shared" si="2262"/>
        <v>0.49999999999999989</v>
      </c>
      <c r="K1616">
        <f t="shared" si="2270"/>
        <v>-2.6179819157097074E-3</v>
      </c>
      <c r="L1616">
        <f t="shared" si="2271"/>
        <v>0.49999314612371337</v>
      </c>
      <c r="N1616">
        <v>90.3</v>
      </c>
      <c r="O1616">
        <f t="shared" si="2257"/>
        <v>30.175097790740939</v>
      </c>
      <c r="P1616">
        <f t="shared" si="2258"/>
        <v>59.824902209259065</v>
      </c>
      <c r="R1616">
        <f t="shared" si="2272"/>
        <v>5.3875022667367887</v>
      </c>
      <c r="T1616">
        <f t="shared" si="2263"/>
        <v>-30.152706530714241</v>
      </c>
      <c r="V1616">
        <f t="shared" si="2273"/>
        <v>0</v>
      </c>
    </row>
    <row r="1617" spans="1:22">
      <c r="A1617">
        <f t="shared" si="2259"/>
        <v>0.5</v>
      </c>
      <c r="B1617">
        <f t="shared" si="2264"/>
        <v>-3.4906301489808604E-3</v>
      </c>
      <c r="C1617">
        <f t="shared" si="2265"/>
        <v>0.49998781535269726</v>
      </c>
      <c r="D1617">
        <f t="shared" si="2260"/>
        <v>-0.49999999999999989</v>
      </c>
      <c r="E1617">
        <f t="shared" si="2266"/>
        <v>-3.4906301489808608E-3</v>
      </c>
      <c r="F1617">
        <f t="shared" si="2267"/>
        <v>0.49998781535269737</v>
      </c>
      <c r="G1617">
        <f t="shared" si="2261"/>
        <v>0.5</v>
      </c>
      <c r="H1617">
        <f t="shared" si="2268"/>
        <v>3.4906301489808604E-3</v>
      </c>
      <c r="I1617">
        <f t="shared" si="2269"/>
        <v>-0.49998781535269726</v>
      </c>
      <c r="J1617">
        <f t="shared" si="2262"/>
        <v>0.49999999999999989</v>
      </c>
      <c r="K1617">
        <f t="shared" si="2270"/>
        <v>-3.4906301489808608E-3</v>
      </c>
      <c r="L1617">
        <f t="shared" si="2271"/>
        <v>0.49998781535269737</v>
      </c>
      <c r="N1617">
        <v>90.4</v>
      </c>
      <c r="O1617">
        <f t="shared" si="2257"/>
        <v>30.221805667836577</v>
      </c>
      <c r="P1617">
        <f t="shared" si="2258"/>
        <v>59.778194332163423</v>
      </c>
      <c r="R1617">
        <f t="shared" si="2272"/>
        <v>5.3555665074279659</v>
      </c>
      <c r="T1617">
        <f t="shared" si="2263"/>
        <v>-30.199414407809883</v>
      </c>
      <c r="V1617">
        <f t="shared" si="2273"/>
        <v>0</v>
      </c>
    </row>
    <row r="1618" spans="1:22">
      <c r="A1618">
        <f t="shared" si="2259"/>
        <v>0.5</v>
      </c>
      <c r="B1618">
        <f t="shared" si="2264"/>
        <v>-4.3632677491869977E-3</v>
      </c>
      <c r="C1618">
        <f t="shared" si="2265"/>
        <v>0.4999809615320856</v>
      </c>
      <c r="D1618">
        <f t="shared" si="2260"/>
        <v>-0.49999999999999989</v>
      </c>
      <c r="E1618">
        <f t="shared" si="2266"/>
        <v>-4.3632677491869986E-3</v>
      </c>
      <c r="F1618">
        <f t="shared" si="2267"/>
        <v>0.49998096153208565</v>
      </c>
      <c r="G1618">
        <f t="shared" si="2261"/>
        <v>0.5</v>
      </c>
      <c r="H1618">
        <f t="shared" si="2268"/>
        <v>4.3632677491869977E-3</v>
      </c>
      <c r="I1618">
        <f t="shared" si="2269"/>
        <v>-0.4999809615320856</v>
      </c>
      <c r="J1618">
        <f t="shared" si="2262"/>
        <v>0.49999999999999989</v>
      </c>
      <c r="K1618">
        <f t="shared" si="2270"/>
        <v>-4.3632677491869986E-3</v>
      </c>
      <c r="L1618">
        <f t="shared" si="2271"/>
        <v>0.49998096153208565</v>
      </c>
      <c r="N1618">
        <v>90.5</v>
      </c>
      <c r="O1618">
        <f t="shared" si="2257"/>
        <v>30.268309829919403</v>
      </c>
      <c r="P1618">
        <f t="shared" si="2258"/>
        <v>59.731690170080597</v>
      </c>
      <c r="R1618">
        <f t="shared" si="2272"/>
        <v>5.3236880035737428</v>
      </c>
      <c r="T1618">
        <f t="shared" si="2263"/>
        <v>-30.245918569892709</v>
      </c>
      <c r="V1618">
        <f t="shared" si="2273"/>
        <v>0</v>
      </c>
    </row>
    <row r="1619" spans="1:22">
      <c r="A1619">
        <f t="shared" si="2259"/>
        <v>0.5</v>
      </c>
      <c r="B1619">
        <f t="shared" si="2264"/>
        <v>-5.2358920581228726E-3</v>
      </c>
      <c r="C1619">
        <f t="shared" si="2265"/>
        <v>0.49997258468275596</v>
      </c>
      <c r="D1619">
        <f t="shared" si="2260"/>
        <v>-0.49999999999999989</v>
      </c>
      <c r="E1619">
        <f t="shared" si="2266"/>
        <v>-5.2358920581228735E-3</v>
      </c>
      <c r="F1619">
        <f t="shared" si="2267"/>
        <v>0.49997258468275602</v>
      </c>
      <c r="G1619">
        <f t="shared" si="2261"/>
        <v>0.5</v>
      </c>
      <c r="H1619">
        <f t="shared" si="2268"/>
        <v>5.2358920581228726E-3</v>
      </c>
      <c r="I1619">
        <f t="shared" si="2269"/>
        <v>-0.49997258468275596</v>
      </c>
      <c r="J1619">
        <f t="shared" si="2262"/>
        <v>0.49999999999999989</v>
      </c>
      <c r="K1619">
        <f t="shared" si="2270"/>
        <v>-5.2358920581228735E-3</v>
      </c>
      <c r="L1619">
        <f t="shared" si="2271"/>
        <v>0.49997258468275602</v>
      </c>
      <c r="N1619">
        <v>90.6</v>
      </c>
      <c r="O1619">
        <f t="shared" si="2257"/>
        <v>30.314610431873863</v>
      </c>
      <c r="P1619">
        <f t="shared" si="2258"/>
        <v>59.685389568126133</v>
      </c>
      <c r="R1619">
        <f t="shared" si="2272"/>
        <v>5.2918669312314748</v>
      </c>
      <c r="T1619">
        <f t="shared" si="2263"/>
        <v>-30.292219171847172</v>
      </c>
      <c r="V1619">
        <f t="shared" si="2273"/>
        <v>0</v>
      </c>
    </row>
    <row r="1620" spans="1:22">
      <c r="A1620">
        <f t="shared" si="2259"/>
        <v>0.5</v>
      </c>
      <c r="B1620">
        <f t="shared" si="2264"/>
        <v>-6.1085004176236165E-3</v>
      </c>
      <c r="C1620">
        <f t="shared" si="2265"/>
        <v>0.49996268483022593</v>
      </c>
      <c r="D1620">
        <f t="shared" si="2260"/>
        <v>-0.49999999999999989</v>
      </c>
      <c r="E1620">
        <f t="shared" si="2266"/>
        <v>-6.1085004176236173E-3</v>
      </c>
      <c r="F1620">
        <f t="shared" si="2267"/>
        <v>0.49996268483022605</v>
      </c>
      <c r="G1620">
        <f t="shared" si="2261"/>
        <v>0.5</v>
      </c>
      <c r="H1620">
        <f t="shared" si="2268"/>
        <v>6.1085004176236165E-3</v>
      </c>
      <c r="I1620">
        <f t="shared" si="2269"/>
        <v>-0.49996268483022593</v>
      </c>
      <c r="J1620">
        <f t="shared" si="2262"/>
        <v>0.49999999999999989</v>
      </c>
      <c r="K1620">
        <f t="shared" si="2270"/>
        <v>-6.1085004176236173E-3</v>
      </c>
      <c r="L1620">
        <f t="shared" si="2271"/>
        <v>0.49996268483022605</v>
      </c>
      <c r="N1620">
        <v>90.7</v>
      </c>
      <c r="O1620">
        <f t="shared" si="2257"/>
        <v>30.360707633060713</v>
      </c>
      <c r="P1620">
        <f t="shared" si="2258"/>
        <v>59.639292366939287</v>
      </c>
      <c r="R1620">
        <f t="shared" si="2272"/>
        <v>5.2601034612610036</v>
      </c>
      <c r="T1620">
        <f t="shared" si="2263"/>
        <v>-30.338316373034019</v>
      </c>
      <c r="V1620">
        <f t="shared" si="2273"/>
        <v>0</v>
      </c>
    </row>
    <row r="1621" spans="1:22">
      <c r="A1621">
        <f t="shared" si="2259"/>
        <v>0.5</v>
      </c>
      <c r="B1621">
        <f t="shared" si="2264"/>
        <v>-6.9810901695726135E-3</v>
      </c>
      <c r="C1621">
        <f t="shared" si="2265"/>
        <v>0.49995126200465201</v>
      </c>
      <c r="D1621">
        <f t="shared" si="2260"/>
        <v>-0.49999999999999989</v>
      </c>
      <c r="E1621">
        <f t="shared" si="2266"/>
        <v>-6.9810901695726143E-3</v>
      </c>
      <c r="F1621">
        <f t="shared" si="2267"/>
        <v>0.49995126200465212</v>
      </c>
      <c r="G1621">
        <f t="shared" si="2261"/>
        <v>0.5</v>
      </c>
      <c r="H1621">
        <f t="shared" si="2268"/>
        <v>6.9810901695726135E-3</v>
      </c>
      <c r="I1621">
        <f t="shared" si="2269"/>
        <v>-0.49995126200465201</v>
      </c>
      <c r="J1621">
        <f t="shared" si="2262"/>
        <v>0.49999999999999989</v>
      </c>
      <c r="K1621">
        <f t="shared" si="2270"/>
        <v>-6.9810901695726143E-3</v>
      </c>
      <c r="L1621">
        <f t="shared" si="2271"/>
        <v>0.49995126200465212</v>
      </c>
      <c r="N1621">
        <v>90.8</v>
      </c>
      <c r="O1621">
        <f t="shared" si="2257"/>
        <v>30.406601597254856</v>
      </c>
      <c r="P1621">
        <f t="shared" si="2258"/>
        <v>59.593398402745137</v>
      </c>
      <c r="R1621">
        <f t="shared" si="2272"/>
        <v>5.2283977593825313</v>
      </c>
      <c r="T1621">
        <f t="shared" si="2263"/>
        <v>-30.384210337228168</v>
      </c>
      <c r="V1621">
        <f t="shared" si="2273"/>
        <v>0</v>
      </c>
    </row>
    <row r="1622" spans="1:22">
      <c r="A1622">
        <f t="shared" si="2259"/>
        <v>0.5</v>
      </c>
      <c r="B1622">
        <f t="shared" si="2264"/>
        <v>-7.8536586559103724E-3</v>
      </c>
      <c r="C1622">
        <f t="shared" si="2265"/>
        <v>0.49993831624083018</v>
      </c>
      <c r="D1622">
        <f t="shared" si="2260"/>
        <v>-0.49999999999999989</v>
      </c>
      <c r="E1622">
        <f t="shared" si="2266"/>
        <v>-7.8536586559103741E-3</v>
      </c>
      <c r="F1622">
        <f t="shared" si="2267"/>
        <v>0.49993831624083029</v>
      </c>
      <c r="G1622">
        <f t="shared" si="2261"/>
        <v>0.5</v>
      </c>
      <c r="H1622">
        <f t="shared" si="2268"/>
        <v>7.8536586559103724E-3</v>
      </c>
      <c r="I1622">
        <f t="shared" si="2269"/>
        <v>-0.49993831624083018</v>
      </c>
      <c r="J1622">
        <f t="shared" si="2262"/>
        <v>0.49999999999999989</v>
      </c>
      <c r="K1622">
        <f t="shared" si="2270"/>
        <v>-7.8536586559103741E-3</v>
      </c>
      <c r="L1622">
        <f t="shared" si="2271"/>
        <v>0.49993831624083029</v>
      </c>
      <c r="N1622">
        <v>90.9</v>
      </c>
      <c r="O1622">
        <f t="shared" si="2257"/>
        <v>30.452292492583691</v>
      </c>
      <c r="P1622">
        <f t="shared" si="2258"/>
        <v>59.547707507416305</v>
      </c>
      <c r="R1622">
        <f t="shared" si="2272"/>
        <v>5.1967499862344368</v>
      </c>
      <c r="T1622">
        <f t="shared" si="2263"/>
        <v>-30.429901232557</v>
      </c>
      <c r="V1622">
        <f t="shared" si="2273"/>
        <v>0</v>
      </c>
    </row>
    <row r="1623" spans="1:22">
      <c r="A1623">
        <f t="shared" si="2259"/>
        <v>0.5</v>
      </c>
      <c r="B1623">
        <f t="shared" si="2264"/>
        <v>-8.7262032186417367E-3</v>
      </c>
      <c r="C1623">
        <f t="shared" si="2265"/>
        <v>0.49992384757819552</v>
      </c>
      <c r="D1623">
        <f t="shared" si="2260"/>
        <v>-0.49999999999999989</v>
      </c>
      <c r="E1623">
        <f t="shared" si="2266"/>
        <v>-8.7262032186417385E-3</v>
      </c>
      <c r="F1623">
        <f t="shared" si="2267"/>
        <v>0.49992384757819563</v>
      </c>
      <c r="G1623">
        <f t="shared" si="2261"/>
        <v>0.5</v>
      </c>
      <c r="H1623">
        <f t="shared" si="2268"/>
        <v>8.7262032186417367E-3</v>
      </c>
      <c r="I1623">
        <f t="shared" si="2269"/>
        <v>-0.49992384757819552</v>
      </c>
      <c r="J1623">
        <f t="shared" si="2262"/>
        <v>0.49999999999999989</v>
      </c>
      <c r="K1623">
        <f t="shared" si="2270"/>
        <v>-8.7262032186417385E-3</v>
      </c>
      <c r="L1623">
        <f t="shared" si="2271"/>
        <v>0.49992384757819563</v>
      </c>
      <c r="N1623">
        <v>91</v>
      </c>
      <c r="O1623">
        <f t="shared" si="2257"/>
        <v>30.497780491465594</v>
      </c>
      <c r="P1623">
        <f t="shared" si="2258"/>
        <v>59.502219508534409</v>
      </c>
      <c r="R1623">
        <f t="shared" si="2272"/>
        <v>5.1651602974306741</v>
      </c>
      <c r="T1623">
        <f t="shared" si="2263"/>
        <v>-30.475389231438896</v>
      </c>
      <c r="V1623">
        <f t="shared" si="2273"/>
        <v>0</v>
      </c>
    </row>
    <row r="1624" spans="1:22">
      <c r="A1624">
        <f t="shared" si="2259"/>
        <v>0.5</v>
      </c>
      <c r="B1624">
        <f t="shared" si="2264"/>
        <v>-9.5987211998447581E-3</v>
      </c>
      <c r="C1624">
        <f t="shared" si="2265"/>
        <v>0.49990785606082205</v>
      </c>
      <c r="D1624">
        <f t="shared" si="2260"/>
        <v>-0.49999999999999989</v>
      </c>
      <c r="E1624">
        <f t="shared" si="2266"/>
        <v>-9.5987211998447598E-3</v>
      </c>
      <c r="F1624">
        <f t="shared" si="2267"/>
        <v>0.49990785606082211</v>
      </c>
      <c r="G1624">
        <f t="shared" si="2261"/>
        <v>0.5</v>
      </c>
      <c r="H1624">
        <f t="shared" si="2268"/>
        <v>9.5987211998447581E-3</v>
      </c>
      <c r="I1624">
        <f t="shared" si="2269"/>
        <v>-0.49990785606082205</v>
      </c>
      <c r="J1624">
        <f t="shared" si="2262"/>
        <v>0.49999999999999989</v>
      </c>
      <c r="K1624">
        <f t="shared" si="2270"/>
        <v>-9.5987211998447598E-3</v>
      </c>
      <c r="L1624">
        <f t="shared" si="2271"/>
        <v>0.49990785606082211</v>
      </c>
      <c r="N1624">
        <v>91.1</v>
      </c>
      <c r="O1624">
        <f t="shared" si="2257"/>
        <v>30.54306577054875</v>
      </c>
      <c r="P1624">
        <f t="shared" si="2258"/>
        <v>59.45693422945125</v>
      </c>
      <c r="R1624">
        <f t="shared" si="2272"/>
        <v>5.1336288436182542</v>
      </c>
      <c r="T1624">
        <f t="shared" si="2263"/>
        <v>-30.520674510522056</v>
      </c>
      <c r="V1624">
        <f t="shared" si="2273"/>
        <v>0</v>
      </c>
    </row>
    <row r="1625" spans="1:22">
      <c r="A1625">
        <f t="shared" si="2259"/>
        <v>0.5</v>
      </c>
      <c r="B1625">
        <f t="shared" si="2264"/>
        <v>-1.0471209941678461E-2</v>
      </c>
      <c r="C1625">
        <f t="shared" si="2265"/>
        <v>0.49989034173742264</v>
      </c>
      <c r="D1625">
        <f t="shared" si="2260"/>
        <v>-0.49999999999999989</v>
      </c>
      <c r="E1625">
        <f t="shared" si="2266"/>
        <v>-1.0471209941678463E-2</v>
      </c>
      <c r="F1625">
        <f t="shared" si="2267"/>
        <v>0.49989034173742275</v>
      </c>
      <c r="G1625">
        <f t="shared" si="2261"/>
        <v>0.5</v>
      </c>
      <c r="H1625">
        <f t="shared" si="2268"/>
        <v>1.0471209941678461E-2</v>
      </c>
      <c r="I1625">
        <f t="shared" si="2269"/>
        <v>-0.49989034173742264</v>
      </c>
      <c r="J1625">
        <f t="shared" si="2262"/>
        <v>0.49999999999999989</v>
      </c>
      <c r="K1625">
        <f t="shared" si="2270"/>
        <v>-1.0471209941678463E-2</v>
      </c>
      <c r="L1625">
        <f t="shared" si="2271"/>
        <v>0.49989034173742275</v>
      </c>
      <c r="N1625">
        <v>91.2</v>
      </c>
      <c r="O1625">
        <f t="shared" si="2257"/>
        <v>30.588148510650569</v>
      </c>
      <c r="P1625">
        <f t="shared" si="2258"/>
        <v>59.411851489349431</v>
      </c>
      <c r="R1625">
        <f t="shared" si="2272"/>
        <v>5.1021557705342389</v>
      </c>
      <c r="T1625">
        <f t="shared" si="2263"/>
        <v>-30.565757250623875</v>
      </c>
      <c r="V1625">
        <f t="shared" si="2273"/>
        <v>0</v>
      </c>
    </row>
    <row r="1626" spans="1:22">
      <c r="A1626">
        <f t="shared" si="2259"/>
        <v>0.5</v>
      </c>
      <c r="B1626">
        <f t="shared" si="2264"/>
        <v>-1.1343666786390608E-2</v>
      </c>
      <c r="C1626">
        <f t="shared" si="2265"/>
        <v>0.49987130466134905</v>
      </c>
      <c r="D1626">
        <f t="shared" si="2260"/>
        <v>-0.49999999999999989</v>
      </c>
      <c r="E1626">
        <f t="shared" si="2266"/>
        <v>-1.1343666786390609E-2</v>
      </c>
      <c r="F1626">
        <f t="shared" si="2267"/>
        <v>0.49987130466134916</v>
      </c>
      <c r="G1626">
        <f t="shared" si="2261"/>
        <v>0.5</v>
      </c>
      <c r="H1626">
        <f t="shared" si="2268"/>
        <v>1.1343666786390608E-2</v>
      </c>
      <c r="I1626">
        <f t="shared" si="2269"/>
        <v>-0.49987130466134905</v>
      </c>
      <c r="J1626">
        <f t="shared" si="2262"/>
        <v>0.49999999999999989</v>
      </c>
      <c r="K1626">
        <f t="shared" si="2270"/>
        <v>-1.1343666786390609E-2</v>
      </c>
      <c r="L1626">
        <f t="shared" si="2271"/>
        <v>0.49987130466134916</v>
      </c>
      <c r="N1626">
        <v>91.3</v>
      </c>
      <c r="O1626">
        <f t="shared" si="2257"/>
        <v>30.633028896697081</v>
      </c>
      <c r="P1626">
        <f t="shared" si="2258"/>
        <v>59.366971103302916</v>
      </c>
      <c r="R1626">
        <f t="shared" si="2272"/>
        <v>5.0707412190626968</v>
      </c>
      <c r="T1626">
        <f t="shared" si="2263"/>
        <v>-30.61063763667039</v>
      </c>
      <c r="V1626">
        <f t="shared" si="2273"/>
        <v>0</v>
      </c>
    </row>
    <row r="1627" spans="1:22">
      <c r="A1627">
        <f t="shared" si="2259"/>
        <v>0.5</v>
      </c>
      <c r="B1627">
        <f t="shared" si="2264"/>
        <v>-1.2216089076326559E-2</v>
      </c>
      <c r="C1627">
        <f t="shared" si="2265"/>
        <v>0.49985074489059145</v>
      </c>
      <c r="D1627">
        <f t="shared" si="2260"/>
        <v>-0.49999999999999989</v>
      </c>
      <c r="E1627">
        <f t="shared" si="2266"/>
        <v>-1.2216089076326561E-2</v>
      </c>
      <c r="F1627">
        <f t="shared" si="2267"/>
        <v>0.4998507448905915</v>
      </c>
      <c r="G1627">
        <f t="shared" si="2261"/>
        <v>0.5</v>
      </c>
      <c r="H1627">
        <f t="shared" si="2268"/>
        <v>1.2216089076326559E-2</v>
      </c>
      <c r="I1627">
        <f t="shared" si="2269"/>
        <v>-0.49985074489059145</v>
      </c>
      <c r="J1627">
        <f t="shared" si="2262"/>
        <v>0.49999999999999989</v>
      </c>
      <c r="K1627">
        <f t="shared" si="2270"/>
        <v>-1.2216089076326561E-2</v>
      </c>
      <c r="L1627">
        <f t="shared" si="2271"/>
        <v>0.4998507448905915</v>
      </c>
      <c r="N1627">
        <v>91.4</v>
      </c>
      <c r="O1627">
        <f t="shared" si="2257"/>
        <v>30.677707117662951</v>
      </c>
      <c r="P1627">
        <f t="shared" si="2258"/>
        <v>59.322292882337038</v>
      </c>
      <c r="R1627">
        <f t="shared" si="2272"/>
        <v>5.0393853252914056</v>
      </c>
      <c r="T1627">
        <f t="shared" si="2263"/>
        <v>-30.655315857636268</v>
      </c>
      <c r="V1627">
        <f t="shared" si="2273"/>
        <v>0</v>
      </c>
    </row>
    <row r="1628" spans="1:22">
      <c r="A1628">
        <f t="shared" si="2259"/>
        <v>0.5</v>
      </c>
      <c r="B1628">
        <f t="shared" si="2264"/>
        <v>-1.3088474153936505E-2</v>
      </c>
      <c r="C1628">
        <f t="shared" si="2265"/>
        <v>0.49982866248777852</v>
      </c>
      <c r="D1628">
        <f t="shared" si="2260"/>
        <v>-0.49999999999999989</v>
      </c>
      <c r="E1628">
        <f t="shared" si="2266"/>
        <v>-1.3088474153936509E-2</v>
      </c>
      <c r="F1628">
        <f t="shared" si="2267"/>
        <v>0.49982866248777863</v>
      </c>
      <c r="G1628">
        <f t="shared" si="2261"/>
        <v>0.5</v>
      </c>
      <c r="H1628">
        <f t="shared" si="2268"/>
        <v>1.3088474153936505E-2</v>
      </c>
      <c r="I1628">
        <f t="shared" si="2269"/>
        <v>-0.49982866248777852</v>
      </c>
      <c r="J1628">
        <f t="shared" si="2262"/>
        <v>0.49999999999999989</v>
      </c>
      <c r="K1628">
        <f t="shared" si="2270"/>
        <v>-1.3088474153936509E-2</v>
      </c>
      <c r="L1628">
        <f t="shared" si="2271"/>
        <v>0.49982866248777863</v>
      </c>
      <c r="N1628">
        <v>91.5</v>
      </c>
      <c r="O1628">
        <f t="shared" si="2257"/>
        <v>30.722183366511768</v>
      </c>
      <c r="P1628">
        <f t="shared" si="2258"/>
        <v>59.277816633488229</v>
      </c>
      <c r="R1628">
        <f t="shared" si="2272"/>
        <v>5.008088220568311</v>
      </c>
      <c r="T1628">
        <f t="shared" si="2263"/>
        <v>-30.699792106485077</v>
      </c>
      <c r="V1628">
        <f t="shared" si="2273"/>
        <v>0</v>
      </c>
    </row>
    <row r="1629" spans="1:22">
      <c r="A1629">
        <f t="shared" si="2259"/>
        <v>0.5</v>
      </c>
      <c r="B1629">
        <f t="shared" si="2264"/>
        <v>-1.3960819361784426E-2</v>
      </c>
      <c r="C1629">
        <f t="shared" si="2265"/>
        <v>0.49980505752017707</v>
      </c>
      <c r="D1629">
        <f t="shared" si="2260"/>
        <v>-0.49999999999999989</v>
      </c>
      <c r="E1629">
        <f t="shared" si="2266"/>
        <v>-1.3960819361784428E-2</v>
      </c>
      <c r="F1629">
        <f t="shared" si="2267"/>
        <v>0.49980505752017712</v>
      </c>
      <c r="G1629">
        <f t="shared" si="2261"/>
        <v>0.5</v>
      </c>
      <c r="H1629">
        <f t="shared" si="2268"/>
        <v>1.3960819361784426E-2</v>
      </c>
      <c r="I1629">
        <f t="shared" si="2269"/>
        <v>-0.49980505752017707</v>
      </c>
      <c r="J1629">
        <f t="shared" si="2262"/>
        <v>0.49999999999999989</v>
      </c>
      <c r="K1629">
        <f t="shared" si="2270"/>
        <v>-1.3960819361784428E-2</v>
      </c>
      <c r="L1629">
        <f t="shared" si="2271"/>
        <v>0.49980505752017712</v>
      </c>
      <c r="N1629">
        <v>91.6</v>
      </c>
      <c r="O1629">
        <f t="shared" si="2257"/>
        <v>30.766457840136674</v>
      </c>
      <c r="P1629">
        <f t="shared" si="2258"/>
        <v>59.233542159863333</v>
      </c>
      <c r="R1629">
        <f t="shared" si="2272"/>
        <v>4.9768500315576389</v>
      </c>
      <c r="T1629">
        <f t="shared" si="2263"/>
        <v>-30.744066580109973</v>
      </c>
      <c r="V1629">
        <f t="shared" si="2273"/>
        <v>0</v>
      </c>
    </row>
    <row r="1630" spans="1:22">
      <c r="A1630">
        <f t="shared" si="2259"/>
        <v>0.5</v>
      </c>
      <c r="B1630">
        <f t="shared" si="2264"/>
        <v>-1.4833122042555422E-2</v>
      </c>
      <c r="C1630">
        <f t="shared" si="2265"/>
        <v>0.49977993005969196</v>
      </c>
      <c r="D1630">
        <f t="shared" si="2260"/>
        <v>-0.49999999999999989</v>
      </c>
      <c r="E1630">
        <f t="shared" si="2266"/>
        <v>-1.4833122042555423E-2</v>
      </c>
      <c r="F1630">
        <f t="shared" si="2267"/>
        <v>0.49977993005969201</v>
      </c>
      <c r="G1630">
        <f t="shared" si="2261"/>
        <v>0.5</v>
      </c>
      <c r="H1630">
        <f t="shared" si="2268"/>
        <v>1.4833122042555422E-2</v>
      </c>
      <c r="I1630">
        <f t="shared" si="2269"/>
        <v>-0.49977993005969196</v>
      </c>
      <c r="J1630">
        <f t="shared" si="2262"/>
        <v>0.49999999999999989</v>
      </c>
      <c r="K1630">
        <f t="shared" si="2270"/>
        <v>-1.4833122042555423E-2</v>
      </c>
      <c r="L1630">
        <f t="shared" si="2271"/>
        <v>0.49977993005969201</v>
      </c>
      <c r="N1630">
        <v>91.7</v>
      </c>
      <c r="O1630">
        <f t="shared" si="2257"/>
        <v>30.810530739301374</v>
      </c>
      <c r="P1630">
        <f t="shared" si="2258"/>
        <v>59.189469260698623</v>
      </c>
      <c r="R1630">
        <f t="shared" si="2272"/>
        <v>4.9456708802959852</v>
      </c>
      <c r="T1630">
        <f t="shared" si="2263"/>
        <v>-30.788139479274683</v>
      </c>
      <c r="V1630">
        <f t="shared" si="2273"/>
        <v>0</v>
      </c>
    </row>
    <row r="1631" spans="1:22">
      <c r="A1631">
        <f t="shared" si="2259"/>
        <v>0.5</v>
      </c>
      <c r="B1631">
        <f t="shared" si="2264"/>
        <v>-1.5705379539064139E-2</v>
      </c>
      <c r="C1631">
        <f t="shared" si="2265"/>
        <v>0.49975328018286569</v>
      </c>
      <c r="D1631">
        <f t="shared" si="2260"/>
        <v>-0.49999999999999989</v>
      </c>
      <c r="E1631">
        <f t="shared" si="2266"/>
        <v>-1.5705379539064139E-2</v>
      </c>
      <c r="F1631">
        <f t="shared" si="2267"/>
        <v>0.49975328018286574</v>
      </c>
      <c r="G1631">
        <f t="shared" si="2261"/>
        <v>0.5</v>
      </c>
      <c r="H1631">
        <f t="shared" si="2268"/>
        <v>1.5705379539064139E-2</v>
      </c>
      <c r="I1631">
        <f t="shared" si="2269"/>
        <v>-0.49975328018286569</v>
      </c>
      <c r="J1631">
        <f t="shared" si="2262"/>
        <v>0.49999999999999989</v>
      </c>
      <c r="K1631">
        <f t="shared" si="2270"/>
        <v>-1.5705379539064139E-2</v>
      </c>
      <c r="L1631">
        <f t="shared" si="2271"/>
        <v>0.49975328018286574</v>
      </c>
      <c r="N1631">
        <v>91.8</v>
      </c>
      <c r="O1631">
        <f t="shared" si="2257"/>
        <v>30.854402268581541</v>
      </c>
      <c r="P1631">
        <f t="shared" si="2258"/>
        <v>59.145597731418462</v>
      </c>
      <c r="R1631">
        <f t="shared" si="2272"/>
        <v>4.9145508842480297</v>
      </c>
      <c r="T1631">
        <f t="shared" si="2263"/>
        <v>-30.832011008554844</v>
      </c>
      <c r="V1631">
        <f t="shared" si="2273"/>
        <v>0</v>
      </c>
    </row>
    <row r="1632" spans="1:22">
      <c r="A1632">
        <f t="shared" si="2259"/>
        <v>0.5</v>
      </c>
      <c r="B1632">
        <f t="shared" si="2264"/>
        <v>-1.6577589194263186E-2</v>
      </c>
      <c r="C1632">
        <f t="shared" si="2265"/>
        <v>0.49972510797087855</v>
      </c>
      <c r="D1632">
        <f t="shared" si="2260"/>
        <v>-0.49999999999999989</v>
      </c>
      <c r="E1632">
        <f t="shared" si="2266"/>
        <v>-1.6577589194263189E-2</v>
      </c>
      <c r="F1632">
        <f t="shared" si="2267"/>
        <v>0.4997251079708786</v>
      </c>
      <c r="G1632">
        <f t="shared" si="2261"/>
        <v>0.5</v>
      </c>
      <c r="H1632">
        <f t="shared" si="2268"/>
        <v>1.6577589194263186E-2</v>
      </c>
      <c r="I1632">
        <f t="shared" si="2269"/>
        <v>-0.49972510797087855</v>
      </c>
      <c r="J1632">
        <f t="shared" si="2262"/>
        <v>0.49999999999999989</v>
      </c>
      <c r="K1632">
        <f t="shared" si="2270"/>
        <v>-1.6577589194263189E-2</v>
      </c>
      <c r="L1632">
        <f t="shared" si="2271"/>
        <v>0.4997251079708786</v>
      </c>
      <c r="N1632">
        <v>91.9</v>
      </c>
      <c r="O1632">
        <f t="shared" si="2257"/>
        <v>30.898072636306562</v>
      </c>
      <c r="P1632">
        <f t="shared" si="2258"/>
        <v>59.101927363693434</v>
      </c>
      <c r="R1632">
        <f t="shared" si="2272"/>
        <v>4.8834901563619155</v>
      </c>
      <c r="T1632">
        <f t="shared" si="2263"/>
        <v>-30.875681376279871</v>
      </c>
      <c r="V1632">
        <f t="shared" si="2273"/>
        <v>0</v>
      </c>
    </row>
    <row r="1633" spans="1:22">
      <c r="A1633">
        <f t="shared" si="2259"/>
        <v>0.5</v>
      </c>
      <c r="B1633">
        <f t="shared" si="2264"/>
        <v>-1.7449748351250474E-2</v>
      </c>
      <c r="C1633">
        <f t="shared" si="2265"/>
        <v>0.49969541350954777</v>
      </c>
      <c r="D1633">
        <f t="shared" si="2260"/>
        <v>-0.49999999999999989</v>
      </c>
      <c r="E1633">
        <f t="shared" si="2266"/>
        <v>-1.7449748351250478E-2</v>
      </c>
      <c r="F1633">
        <f t="shared" si="2267"/>
        <v>0.49969541350954783</v>
      </c>
      <c r="G1633">
        <f t="shared" si="2261"/>
        <v>0.5</v>
      </c>
      <c r="H1633">
        <f t="shared" si="2268"/>
        <v>1.7449748351250474E-2</v>
      </c>
      <c r="I1633">
        <f t="shared" si="2269"/>
        <v>-0.49969541350954777</v>
      </c>
      <c r="J1633">
        <f t="shared" si="2262"/>
        <v>0.49999999999999989</v>
      </c>
      <c r="K1633">
        <f t="shared" si="2270"/>
        <v>-1.7449748351250478E-2</v>
      </c>
      <c r="L1633">
        <f t="shared" si="2271"/>
        <v>0.49969541350954783</v>
      </c>
      <c r="N1633">
        <v>92</v>
      </c>
      <c r="O1633">
        <f t="shared" si="2257"/>
        <v>30.941542054501674</v>
      </c>
      <c r="P1633">
        <f t="shared" si="2258"/>
        <v>59.058457945498319</v>
      </c>
      <c r="R1633">
        <f t="shared" si="2272"/>
        <v>4.8524888051245725</v>
      </c>
      <c r="T1633">
        <f t="shared" si="2263"/>
        <v>-30.919150794474987</v>
      </c>
      <c r="V1633">
        <f t="shared" si="2273"/>
        <v>0</v>
      </c>
    </row>
    <row r="1634" spans="1:22">
      <c r="A1634">
        <f t="shared" si="2259"/>
        <v>0.5</v>
      </c>
      <c r="B1634">
        <f t="shared" si="2264"/>
        <v>-1.8321854353278072E-2</v>
      </c>
      <c r="C1634">
        <f t="shared" si="2265"/>
        <v>0.49966419688932806</v>
      </c>
      <c r="D1634">
        <f t="shared" si="2260"/>
        <v>-0.49999999999999989</v>
      </c>
      <c r="E1634">
        <f t="shared" si="2266"/>
        <v>-1.8321854353278075E-2</v>
      </c>
      <c r="F1634">
        <f t="shared" si="2267"/>
        <v>0.49966419688932812</v>
      </c>
      <c r="G1634">
        <f t="shared" si="2261"/>
        <v>0.5</v>
      </c>
      <c r="H1634">
        <f t="shared" si="2268"/>
        <v>1.8321854353278072E-2</v>
      </c>
      <c r="I1634">
        <f t="shared" si="2269"/>
        <v>-0.49966419688932806</v>
      </c>
      <c r="J1634">
        <f t="shared" si="2262"/>
        <v>0.49999999999999989</v>
      </c>
      <c r="K1634">
        <f t="shared" si="2270"/>
        <v>-1.8321854353278075E-2</v>
      </c>
      <c r="L1634">
        <f t="shared" si="2271"/>
        <v>0.49966419688932812</v>
      </c>
      <c r="N1634">
        <v>92.1</v>
      </c>
      <c r="O1634">
        <f t="shared" si="2257"/>
        <v>30.984810738830511</v>
      </c>
      <c r="P1634">
        <f t="shared" si="2258"/>
        <v>59.015189261169482</v>
      </c>
      <c r="R1634">
        <f t="shared" si="2272"/>
        <v>4.8215469346165776</v>
      </c>
      <c r="T1634">
        <f t="shared" si="2263"/>
        <v>-30.962419478803824</v>
      </c>
      <c r="V1634">
        <f t="shared" si="2273"/>
        <v>0</v>
      </c>
    </row>
    <row r="1635" spans="1:22">
      <c r="A1635">
        <f t="shared" si="2259"/>
        <v>0.5</v>
      </c>
      <c r="B1635">
        <f t="shared" si="2264"/>
        <v>-1.9193904543759962E-2</v>
      </c>
      <c r="C1635">
        <f t="shared" si="2265"/>
        <v>0.49963145820531046</v>
      </c>
      <c r="D1635">
        <f t="shared" si="2260"/>
        <v>-0.49999999999999989</v>
      </c>
      <c r="E1635">
        <f t="shared" si="2266"/>
        <v>-1.9193904543759965E-2</v>
      </c>
      <c r="F1635">
        <f t="shared" si="2267"/>
        <v>0.49963145820531052</v>
      </c>
      <c r="G1635">
        <f t="shared" si="2261"/>
        <v>0.5</v>
      </c>
      <c r="H1635">
        <f t="shared" si="2268"/>
        <v>1.9193904543759962E-2</v>
      </c>
      <c r="I1635">
        <f t="shared" si="2269"/>
        <v>-0.49963145820531046</v>
      </c>
      <c r="J1635">
        <f t="shared" si="2262"/>
        <v>0.49999999999999989</v>
      </c>
      <c r="K1635">
        <f t="shared" si="2270"/>
        <v>-1.9193904543759965E-2</v>
      </c>
      <c r="L1635">
        <f t="shared" si="2271"/>
        <v>0.49963145820531052</v>
      </c>
      <c r="N1635">
        <v>92.2</v>
      </c>
      <c r="O1635">
        <f t="shared" si="2257"/>
        <v>31.027878908537986</v>
      </c>
      <c r="P1635">
        <f t="shared" si="2258"/>
        <v>58.972121091462014</v>
      </c>
      <c r="R1635">
        <f t="shared" si="2272"/>
        <v>4.7906646445668386</v>
      </c>
      <c r="T1635">
        <f t="shared" si="2263"/>
        <v>-31.005487648511291</v>
      </c>
      <c r="V1635">
        <f t="shared" si="2273"/>
        <v>0</v>
      </c>
    </row>
    <row r="1636" spans="1:22">
      <c r="A1636">
        <f t="shared" si="2259"/>
        <v>0.5</v>
      </c>
      <c r="B1636">
        <f t="shared" si="2264"/>
        <v>-2.0065896266279803E-2</v>
      </c>
      <c r="C1636">
        <f t="shared" si="2265"/>
        <v>0.49959719755722287</v>
      </c>
      <c r="D1636">
        <f t="shared" si="2260"/>
        <v>-0.49999999999999989</v>
      </c>
      <c r="E1636">
        <f t="shared" si="2266"/>
        <v>-2.0065896266279807E-2</v>
      </c>
      <c r="F1636">
        <f t="shared" si="2267"/>
        <v>0.49959719755722298</v>
      </c>
      <c r="G1636">
        <f t="shared" si="2261"/>
        <v>0.5</v>
      </c>
      <c r="H1636">
        <f t="shared" si="2268"/>
        <v>2.0065896266279803E-2</v>
      </c>
      <c r="I1636">
        <f t="shared" si="2269"/>
        <v>-0.49959719755722287</v>
      </c>
      <c r="J1636">
        <f t="shared" si="2262"/>
        <v>0.49999999999999989</v>
      </c>
      <c r="K1636">
        <f t="shared" si="2270"/>
        <v>-2.0065896266279807E-2</v>
      </c>
      <c r="L1636">
        <f t="shared" si="2271"/>
        <v>0.49959719755722298</v>
      </c>
      <c r="N1636">
        <v>92.3</v>
      </c>
      <c r="O1636">
        <f t="shared" si="2257"/>
        <v>31.070746786393602</v>
      </c>
      <c r="P1636">
        <f t="shared" si="2258"/>
        <v>58.929253213606394</v>
      </c>
      <c r="R1636">
        <f t="shared" si="2272"/>
        <v>4.7598420304069791</v>
      </c>
      <c r="T1636">
        <f t="shared" si="2263"/>
        <v>-31.048355526366912</v>
      </c>
      <c r="V1636">
        <f t="shared" si="2273"/>
        <v>0</v>
      </c>
    </row>
    <row r="1637" spans="1:22">
      <c r="A1637">
        <f t="shared" si="2259"/>
        <v>0.5</v>
      </c>
      <c r="B1637">
        <f t="shared" si="2264"/>
        <v>-2.0937826864599808E-2</v>
      </c>
      <c r="C1637">
        <f t="shared" si="2265"/>
        <v>0.49956141504942914</v>
      </c>
      <c r="D1637">
        <f t="shared" si="2260"/>
        <v>-0.49999999999999989</v>
      </c>
      <c r="E1637">
        <f t="shared" si="2266"/>
        <v>-2.0937826864599812E-2</v>
      </c>
      <c r="F1637">
        <f t="shared" si="2267"/>
        <v>0.49956141504942919</v>
      </c>
      <c r="G1637">
        <f t="shared" si="2261"/>
        <v>0.5</v>
      </c>
      <c r="H1637">
        <f t="shared" si="2268"/>
        <v>2.0937826864599808E-2</v>
      </c>
      <c r="I1637">
        <f t="shared" si="2269"/>
        <v>-0.49956141504942914</v>
      </c>
      <c r="J1637">
        <f t="shared" si="2262"/>
        <v>0.49999999999999989</v>
      </c>
      <c r="K1637">
        <f t="shared" si="2270"/>
        <v>-2.0937826864599812E-2</v>
      </c>
      <c r="L1637">
        <f t="shared" si="2271"/>
        <v>0.49956141504942919</v>
      </c>
      <c r="N1637">
        <v>92.4</v>
      </c>
      <c r="O1637">
        <f t="shared" si="2257"/>
        <v>31.113414598635128</v>
      </c>
      <c r="P1637">
        <f t="shared" si="2258"/>
        <v>58.886585401364869</v>
      </c>
      <c r="R1637">
        <f t="shared" si="2272"/>
        <v>4.7290791833255241</v>
      </c>
      <c r="T1637">
        <f t="shared" si="2263"/>
        <v>-31.091023338608437</v>
      </c>
      <c r="V1637">
        <f t="shared" si="2273"/>
        <v>0</v>
      </c>
    </row>
    <row r="1638" spans="1:22">
      <c r="A1638">
        <f t="shared" si="2259"/>
        <v>0.5</v>
      </c>
      <c r="B1638">
        <f t="shared" si="2264"/>
        <v>-2.1809693682667941E-2</v>
      </c>
      <c r="C1638">
        <f t="shared" si="2265"/>
        <v>0.49952411079092879</v>
      </c>
      <c r="D1638">
        <f t="shared" si="2260"/>
        <v>-0.49999999999999989</v>
      </c>
      <c r="E1638">
        <f t="shared" si="2266"/>
        <v>-2.1809693682667945E-2</v>
      </c>
      <c r="F1638">
        <f t="shared" si="2267"/>
        <v>0.49952411079092884</v>
      </c>
      <c r="G1638">
        <f t="shared" si="2261"/>
        <v>0.5</v>
      </c>
      <c r="H1638">
        <f t="shared" si="2268"/>
        <v>2.1809693682667941E-2</v>
      </c>
      <c r="I1638">
        <f t="shared" si="2269"/>
        <v>-0.49952411079092879</v>
      </c>
      <c r="J1638">
        <f t="shared" si="2262"/>
        <v>0.49999999999999989</v>
      </c>
      <c r="K1638">
        <f t="shared" si="2270"/>
        <v>-2.1809693682667945E-2</v>
      </c>
      <c r="L1638">
        <f t="shared" si="2271"/>
        <v>0.49952411079092884</v>
      </c>
      <c r="N1638">
        <v>92.5</v>
      </c>
      <c r="O1638">
        <f t="shared" si="2257"/>
        <v>31.15588257491271</v>
      </c>
      <c r="P1638">
        <f t="shared" si="2258"/>
        <v>58.84411742508729</v>
      </c>
      <c r="R1638">
        <f t="shared" si="2272"/>
        <v>4.6983761903216461</v>
      </c>
      <c r="T1638">
        <f t="shared" si="2263"/>
        <v>-31.133491314886015</v>
      </c>
      <c r="V1638">
        <f t="shared" si="2273"/>
        <v>0</v>
      </c>
    </row>
    <row r="1639" spans="1:22">
      <c r="A1639">
        <f t="shared" si="2259"/>
        <v>0.5</v>
      </c>
      <c r="B1639">
        <f t="shared" si="2264"/>
        <v>-2.2681494064626776E-2</v>
      </c>
      <c r="C1639">
        <f t="shared" si="2265"/>
        <v>0.49948528489535726</v>
      </c>
      <c r="D1639">
        <f t="shared" si="2260"/>
        <v>-0.49999999999999989</v>
      </c>
      <c r="E1639">
        <f t="shared" si="2266"/>
        <v>-2.268149406462678E-2</v>
      </c>
      <c r="F1639">
        <f t="shared" si="2267"/>
        <v>0.49948528489535737</v>
      </c>
      <c r="G1639">
        <f t="shared" si="2261"/>
        <v>0.5</v>
      </c>
      <c r="H1639">
        <f t="shared" si="2268"/>
        <v>2.2681494064626776E-2</v>
      </c>
      <c r="I1639">
        <f t="shared" si="2269"/>
        <v>-0.49948528489535726</v>
      </c>
      <c r="J1639">
        <f t="shared" si="2262"/>
        <v>0.49999999999999989</v>
      </c>
      <c r="K1639">
        <f t="shared" si="2270"/>
        <v>-2.268149406462678E-2</v>
      </c>
      <c r="L1639">
        <f t="shared" si="2271"/>
        <v>0.49948528489535737</v>
      </c>
      <c r="N1639">
        <v>92.6</v>
      </c>
      <c r="O1639">
        <f t="shared" si="2257"/>
        <v>31.19815094823338</v>
      </c>
      <c r="P1639">
        <f t="shared" si="2258"/>
        <v>58.801849051766631</v>
      </c>
      <c r="R1639">
        <f t="shared" si="2272"/>
        <v>4.6677331342586825</v>
      </c>
      <c r="T1639">
        <f t="shared" si="2263"/>
        <v>-31.175759688206675</v>
      </c>
      <c r="V1639">
        <f t="shared" si="2273"/>
        <v>0</v>
      </c>
    </row>
    <row r="1640" spans="1:22">
      <c r="A1640">
        <f t="shared" si="2259"/>
        <v>0.5</v>
      </c>
      <c r="B1640">
        <f t="shared" si="2264"/>
        <v>-2.3553225354821385E-2</v>
      </c>
      <c r="C1640">
        <f t="shared" si="2265"/>
        <v>0.4994449374809849</v>
      </c>
      <c r="D1640">
        <f t="shared" si="2260"/>
        <v>-0.49999999999999989</v>
      </c>
      <c r="E1640">
        <f t="shared" si="2266"/>
        <v>-2.3553225354821388E-2</v>
      </c>
      <c r="F1640">
        <f t="shared" si="2267"/>
        <v>0.49944493748098495</v>
      </c>
      <c r="G1640">
        <f t="shared" si="2261"/>
        <v>0.5</v>
      </c>
      <c r="H1640">
        <f t="shared" si="2268"/>
        <v>2.3553225354821385E-2</v>
      </c>
      <c r="I1640">
        <f t="shared" si="2269"/>
        <v>-0.4994449374809849</v>
      </c>
      <c r="J1640">
        <f t="shared" si="2262"/>
        <v>0.49999999999999989</v>
      </c>
      <c r="K1640">
        <f t="shared" si="2270"/>
        <v>-2.3553225354821388E-2</v>
      </c>
      <c r="L1640">
        <f t="shared" si="2271"/>
        <v>0.49944493748098495</v>
      </c>
      <c r="N1640">
        <v>92.7</v>
      </c>
      <c r="O1640">
        <f t="shared" si="2257"/>
        <v>31.240219954905889</v>
      </c>
      <c r="P1640">
        <f t="shared" si="2258"/>
        <v>58.759780045094111</v>
      </c>
      <c r="R1640">
        <f t="shared" si="2272"/>
        <v>4.6371500939174126</v>
      </c>
      <c r="T1640">
        <f t="shared" si="2263"/>
        <v>-31.217828694879195</v>
      </c>
      <c r="V1640">
        <f t="shared" si="2273"/>
        <v>0</v>
      </c>
    </row>
    <row r="1641" spans="1:22">
      <c r="A1641">
        <f t="shared" si="2259"/>
        <v>0.5</v>
      </c>
      <c r="B1641">
        <f t="shared" si="2264"/>
        <v>-2.4424884897806629E-2</v>
      </c>
      <c r="C1641">
        <f t="shared" si="2265"/>
        <v>0.49940306867071699</v>
      </c>
      <c r="D1641">
        <f t="shared" si="2260"/>
        <v>-0.49999999999999989</v>
      </c>
      <c r="E1641">
        <f t="shared" si="2266"/>
        <v>-2.4424884897806632E-2</v>
      </c>
      <c r="F1641">
        <f t="shared" si="2267"/>
        <v>0.49940306867071704</v>
      </c>
      <c r="G1641">
        <f t="shared" si="2261"/>
        <v>0.5</v>
      </c>
      <c r="H1641">
        <f t="shared" si="2268"/>
        <v>2.4424884897806629E-2</v>
      </c>
      <c r="I1641">
        <f t="shared" si="2269"/>
        <v>-0.49940306867071699</v>
      </c>
      <c r="J1641">
        <f t="shared" si="2262"/>
        <v>0.49999999999999989</v>
      </c>
      <c r="K1641">
        <f t="shared" si="2270"/>
        <v>-2.4424884897806632E-2</v>
      </c>
      <c r="L1641">
        <f t="shared" si="2271"/>
        <v>0.49940306867071704</v>
      </c>
      <c r="N1641">
        <v>92.8</v>
      </c>
      <c r="O1641">
        <f t="shared" si="2257"/>
        <v>31.282089834486047</v>
      </c>
      <c r="P1641">
        <f t="shared" si="2258"/>
        <v>58.717910165513942</v>
      </c>
      <c r="R1641">
        <f t="shared" si="2272"/>
        <v>4.6066271440490354</v>
      </c>
      <c r="T1641">
        <f t="shared" si="2263"/>
        <v>-31.259698574459364</v>
      </c>
      <c r="V1641">
        <f t="shared" si="2273"/>
        <v>0</v>
      </c>
    </row>
    <row r="1642" spans="1:22">
      <c r="A1642">
        <f t="shared" si="2259"/>
        <v>0.5</v>
      </c>
      <c r="B1642">
        <f t="shared" si="2264"/>
        <v>-2.5296470038356715E-2</v>
      </c>
      <c r="C1642">
        <f t="shared" si="2265"/>
        <v>0.49935967859209301</v>
      </c>
      <c r="D1642">
        <f t="shared" si="2260"/>
        <v>-0.49999999999999989</v>
      </c>
      <c r="E1642">
        <f t="shared" si="2266"/>
        <v>-2.5296470038356719E-2</v>
      </c>
      <c r="F1642">
        <f t="shared" si="2267"/>
        <v>0.49935967859209307</v>
      </c>
      <c r="G1642">
        <f t="shared" si="2261"/>
        <v>0.5</v>
      </c>
      <c r="H1642">
        <f t="shared" si="2268"/>
        <v>2.5296470038356715E-2</v>
      </c>
      <c r="I1642">
        <f t="shared" si="2269"/>
        <v>-0.49935967859209301</v>
      </c>
      <c r="J1642">
        <f t="shared" si="2262"/>
        <v>0.49999999999999989</v>
      </c>
      <c r="K1642">
        <f t="shared" si="2270"/>
        <v>-2.5296470038356719E-2</v>
      </c>
      <c r="L1642">
        <f t="shared" si="2271"/>
        <v>0.49935967859209307</v>
      </c>
      <c r="N1642">
        <v>92.9</v>
      </c>
      <c r="O1642">
        <f t="shared" si="2257"/>
        <v>31.32376082972247</v>
      </c>
      <c r="P1642">
        <f t="shared" si="2258"/>
        <v>58.676239170277526</v>
      </c>
      <c r="R1642">
        <f t="shared" si="2272"/>
        <v>4.5761643554277143</v>
      </c>
      <c r="T1642">
        <f t="shared" si="2263"/>
        <v>-31.30136956969578</v>
      </c>
      <c r="V1642">
        <f t="shared" si="2273"/>
        <v>0</v>
      </c>
    </row>
    <row r="1643" spans="1:22">
      <c r="A1643">
        <f t="shared" si="2259"/>
        <v>0.5</v>
      </c>
      <c r="B1643">
        <f t="shared" si="2264"/>
        <v>-2.6167978121471914E-2</v>
      </c>
      <c r="C1643">
        <f t="shared" si="2265"/>
        <v>0.49931476737728681</v>
      </c>
      <c r="D1643">
        <f t="shared" si="2260"/>
        <v>-0.49999999999999989</v>
      </c>
      <c r="E1643">
        <f t="shared" si="2266"/>
        <v>-2.6167978121471917E-2</v>
      </c>
      <c r="F1643">
        <f t="shared" si="2267"/>
        <v>0.49931476737728692</v>
      </c>
      <c r="G1643">
        <f t="shared" si="2261"/>
        <v>0.5</v>
      </c>
      <c r="H1643">
        <f t="shared" si="2268"/>
        <v>2.6167978121471914E-2</v>
      </c>
      <c r="I1643">
        <f t="shared" si="2269"/>
        <v>-0.49931476737728681</v>
      </c>
      <c r="J1643">
        <f t="shared" si="2262"/>
        <v>0.49999999999999989</v>
      </c>
      <c r="K1643">
        <f t="shared" si="2270"/>
        <v>-2.6167978121471917E-2</v>
      </c>
      <c r="L1643">
        <f t="shared" si="2271"/>
        <v>0.49931476737728692</v>
      </c>
      <c r="N1643">
        <v>93</v>
      </c>
      <c r="O1643">
        <f t="shared" si="2257"/>
        <v>31.365233186502607</v>
      </c>
      <c r="P1643">
        <f t="shared" si="2258"/>
        <v>58.6347668134974</v>
      </c>
      <c r="R1643">
        <f t="shared" si="2272"/>
        <v>4.5457617949029228</v>
      </c>
      <c r="T1643">
        <f t="shared" si="2263"/>
        <v>-31.342841926475906</v>
      </c>
      <c r="V1643">
        <f t="shared" si="2273"/>
        <v>0</v>
      </c>
    </row>
    <row r="1644" spans="1:22">
      <c r="A1644">
        <f t="shared" si="2259"/>
        <v>0.5</v>
      </c>
      <c r="B1644">
        <f t="shared" si="2264"/>
        <v>-2.7039406492387591E-2</v>
      </c>
      <c r="C1644">
        <f t="shared" si="2265"/>
        <v>0.49926833516310576</v>
      </c>
      <c r="D1644">
        <f t="shared" si="2260"/>
        <v>-0.49999999999999989</v>
      </c>
      <c r="E1644">
        <f t="shared" si="2266"/>
        <v>-2.7039406492387594E-2</v>
      </c>
      <c r="F1644">
        <f t="shared" si="2267"/>
        <v>0.49926833516310581</v>
      </c>
      <c r="G1644">
        <f t="shared" si="2261"/>
        <v>0.5</v>
      </c>
      <c r="H1644">
        <f t="shared" si="2268"/>
        <v>2.7039406492387591E-2</v>
      </c>
      <c r="I1644">
        <f t="shared" si="2269"/>
        <v>-0.49926833516310576</v>
      </c>
      <c r="J1644">
        <f t="shared" si="2262"/>
        <v>0.49999999999999989</v>
      </c>
      <c r="K1644">
        <f t="shared" si="2270"/>
        <v>-2.7039406492387594E-2</v>
      </c>
      <c r="L1644">
        <f t="shared" si="2271"/>
        <v>0.49926833516310581</v>
      </c>
      <c r="N1644">
        <v>93.1</v>
      </c>
      <c r="O1644">
        <f t="shared" si="2257"/>
        <v>31.406507153799357</v>
      </c>
      <c r="P1644">
        <f t="shared" si="2258"/>
        <v>58.593492846200654</v>
      </c>
      <c r="R1644">
        <f t="shared" si="2272"/>
        <v>4.5154195254514491</v>
      </c>
      <c r="T1644">
        <f t="shared" si="2263"/>
        <v>-31.384115893772652</v>
      </c>
      <c r="V1644">
        <f t="shared" si="2273"/>
        <v>0</v>
      </c>
    </row>
    <row r="1645" spans="1:22">
      <c r="A1645">
        <f t="shared" si="2259"/>
        <v>0.5</v>
      </c>
      <c r="B1645">
        <f t="shared" si="2264"/>
        <v>-2.7910752496581905E-2</v>
      </c>
      <c r="C1645">
        <f t="shared" si="2265"/>
        <v>0.4992203820909904</v>
      </c>
      <c r="D1645">
        <f t="shared" si="2260"/>
        <v>-0.49999999999999989</v>
      </c>
      <c r="E1645">
        <f t="shared" si="2266"/>
        <v>-2.7910752496581908E-2</v>
      </c>
      <c r="F1645">
        <f t="shared" si="2267"/>
        <v>0.49922038209099051</v>
      </c>
      <c r="G1645">
        <f t="shared" si="2261"/>
        <v>0.5</v>
      </c>
      <c r="H1645">
        <f t="shared" si="2268"/>
        <v>2.7910752496581905E-2</v>
      </c>
      <c r="I1645">
        <f t="shared" si="2269"/>
        <v>-0.4992203820909904</v>
      </c>
      <c r="J1645">
        <f t="shared" si="2262"/>
        <v>0.49999999999999989</v>
      </c>
      <c r="K1645">
        <f t="shared" si="2270"/>
        <v>-2.7910752496581908E-2</v>
      </c>
      <c r="L1645">
        <f t="shared" si="2271"/>
        <v>0.49922038209099051</v>
      </c>
      <c r="N1645">
        <v>93.2</v>
      </c>
      <c r="O1645">
        <f t="shared" si="2257"/>
        <v>31.447582983617995</v>
      </c>
      <c r="P1645">
        <f t="shared" si="2258"/>
        <v>58.552417016382016</v>
      </c>
      <c r="R1645">
        <f t="shared" si="2272"/>
        <v>4.4851376062291166</v>
      </c>
      <c r="T1645">
        <f t="shared" si="2263"/>
        <v>-31.42519172359129</v>
      </c>
      <c r="V1645">
        <f t="shared" si="2273"/>
        <v>0</v>
      </c>
    </row>
    <row r="1646" spans="1:22">
      <c r="A1646">
        <f t="shared" si="2259"/>
        <v>0.5</v>
      </c>
      <c r="B1646">
        <f t="shared" si="2264"/>
        <v>-2.878201347978359E-2</v>
      </c>
      <c r="C1646">
        <f t="shared" si="2265"/>
        <v>0.49917090830701411</v>
      </c>
      <c r="D1646">
        <f t="shared" si="2260"/>
        <v>-0.49999999999999989</v>
      </c>
      <c r="E1646">
        <f t="shared" si="2266"/>
        <v>-2.8782013479783597E-2</v>
      </c>
      <c r="F1646">
        <f t="shared" si="2267"/>
        <v>0.49917090830701416</v>
      </c>
      <c r="G1646">
        <f t="shared" si="2261"/>
        <v>0.5</v>
      </c>
      <c r="H1646">
        <f t="shared" si="2268"/>
        <v>2.878201347978359E-2</v>
      </c>
      <c r="I1646">
        <f t="shared" si="2269"/>
        <v>-0.49917090830701411</v>
      </c>
      <c r="J1646">
        <f t="shared" si="2262"/>
        <v>0.49999999999999989</v>
      </c>
      <c r="K1646">
        <f t="shared" si="2270"/>
        <v>-2.8782013479783597E-2</v>
      </c>
      <c r="L1646">
        <f t="shared" si="2271"/>
        <v>0.49917090830701416</v>
      </c>
      <c r="N1646">
        <v>93.3</v>
      </c>
      <c r="O1646">
        <f t="shared" si="2257"/>
        <v>31.488460930943482</v>
      </c>
      <c r="P1646">
        <f t="shared" si="2258"/>
        <v>58.511539069056511</v>
      </c>
      <c r="R1646">
        <f t="shared" si="2272"/>
        <v>4.4549160926221489</v>
      </c>
      <c r="T1646">
        <f t="shared" si="2263"/>
        <v>-31.466069670916795</v>
      </c>
      <c r="V1646">
        <f t="shared" si="2273"/>
        <v>0</v>
      </c>
    </row>
    <row r="1647" spans="1:22">
      <c r="A1647">
        <f t="shared" si="2259"/>
        <v>0.5</v>
      </c>
      <c r="B1647">
        <f t="shared" si="2264"/>
        <v>-2.9653186787980821E-2</v>
      </c>
      <c r="C1647">
        <f t="shared" si="2265"/>
        <v>0.49911991396188254</v>
      </c>
      <c r="D1647">
        <f t="shared" si="2260"/>
        <v>-0.49999999999999989</v>
      </c>
      <c r="E1647">
        <f t="shared" si="2266"/>
        <v>-2.9653186787980824E-2</v>
      </c>
      <c r="F1647">
        <f t="shared" si="2267"/>
        <v>0.4991199139618826</v>
      </c>
      <c r="G1647">
        <f t="shared" si="2261"/>
        <v>0.5</v>
      </c>
      <c r="H1647">
        <f t="shared" si="2268"/>
        <v>2.9653186787980821E-2</v>
      </c>
      <c r="I1647">
        <f t="shared" si="2269"/>
        <v>-0.49911991396188254</v>
      </c>
      <c r="J1647">
        <f t="shared" si="2262"/>
        <v>0.49999999999999989</v>
      </c>
      <c r="K1647">
        <f t="shared" si="2270"/>
        <v>-2.9653186787980824E-2</v>
      </c>
      <c r="L1647">
        <f t="shared" si="2271"/>
        <v>0.4991199139618826</v>
      </c>
      <c r="N1647">
        <v>93.4</v>
      </c>
      <c r="O1647">
        <f t="shared" si="2257"/>
        <v>31.529141253688394</v>
      </c>
      <c r="P1647">
        <f t="shared" si="2258"/>
        <v>58.470858746311606</v>
      </c>
      <c r="R1647">
        <f t="shared" si="2272"/>
        <v>4.4247550362981798</v>
      </c>
      <c r="T1647">
        <f t="shared" si="2263"/>
        <v>-31.5067499936617</v>
      </c>
      <c r="V1647">
        <f t="shared" si="2273"/>
        <v>0</v>
      </c>
    </row>
    <row r="1648" spans="1:22">
      <c r="A1648">
        <f t="shared" si="2259"/>
        <v>0.5</v>
      </c>
      <c r="B1648">
        <f t="shared" si="2264"/>
        <v>-3.0524269767428388E-2</v>
      </c>
      <c r="C1648">
        <f t="shared" si="2265"/>
        <v>0.49906739921093346</v>
      </c>
      <c r="D1648">
        <f t="shared" si="2260"/>
        <v>-0.49999999999999989</v>
      </c>
      <c r="E1648">
        <f t="shared" si="2266"/>
        <v>-3.0524269767428391E-2</v>
      </c>
      <c r="F1648">
        <f t="shared" si="2267"/>
        <v>0.49906739921093357</v>
      </c>
      <c r="G1648">
        <f t="shared" si="2261"/>
        <v>0.5</v>
      </c>
      <c r="H1648">
        <f t="shared" si="2268"/>
        <v>3.0524269767428388E-2</v>
      </c>
      <c r="I1648">
        <f t="shared" si="2269"/>
        <v>-0.49906739921093346</v>
      </c>
      <c r="J1648">
        <f t="shared" si="2262"/>
        <v>0.49999999999999989</v>
      </c>
      <c r="K1648">
        <f t="shared" si="2270"/>
        <v>-3.0524269767428391E-2</v>
      </c>
      <c r="L1648">
        <f t="shared" si="2271"/>
        <v>0.49906739921093357</v>
      </c>
      <c r="N1648">
        <v>93.5</v>
      </c>
      <c r="O1648">
        <f t="shared" si="2257"/>
        <v>31.56962421264096</v>
      </c>
      <c r="P1648">
        <f t="shared" si="2258"/>
        <v>58.430375787359033</v>
      </c>
      <c r="R1648">
        <f t="shared" si="2272"/>
        <v>4.3946544852570355</v>
      </c>
      <c r="T1648">
        <f t="shared" si="2263"/>
        <v>-31.547232952614273</v>
      </c>
      <c r="V1648">
        <f t="shared" si="2273"/>
        <v>0</v>
      </c>
    </row>
    <row r="1649" spans="1:22">
      <c r="A1649">
        <f t="shared" si="2259"/>
        <v>0.5</v>
      </c>
      <c r="B1649">
        <f t="shared" si="2264"/>
        <v>-3.1395259764656583E-2</v>
      </c>
      <c r="C1649">
        <f t="shared" si="2265"/>
        <v>0.49901336421413567</v>
      </c>
      <c r="D1649">
        <f t="shared" si="2260"/>
        <v>-0.49999999999999989</v>
      </c>
      <c r="E1649">
        <f t="shared" si="2266"/>
        <v>-3.139525976465659E-2</v>
      </c>
      <c r="F1649">
        <f t="shared" si="2267"/>
        <v>0.49901336421413572</v>
      </c>
      <c r="G1649">
        <f t="shared" si="2261"/>
        <v>0.5</v>
      </c>
      <c r="H1649">
        <f t="shared" si="2268"/>
        <v>3.1395259764656583E-2</v>
      </c>
      <c r="I1649">
        <f t="shared" si="2269"/>
        <v>-0.49901336421413567</v>
      </c>
      <c r="J1649">
        <f t="shared" si="2262"/>
        <v>0.49999999999999989</v>
      </c>
      <c r="K1649">
        <f t="shared" si="2270"/>
        <v>-3.139525976465659E-2</v>
      </c>
      <c r="L1649">
        <f t="shared" si="2271"/>
        <v>0.49901336421413572</v>
      </c>
      <c r="N1649">
        <v>93.6</v>
      </c>
      <c r="O1649">
        <f t="shared" si="2257"/>
        <v>31.609910071413822</v>
      </c>
      <c r="P1649">
        <f t="shared" si="2258"/>
        <v>58.3900899285862</v>
      </c>
      <c r="R1649">
        <f t="shared" si="2272"/>
        <v>4.3646144838810841</v>
      </c>
      <c r="T1649">
        <f t="shared" si="2263"/>
        <v>-31.587518811387106</v>
      </c>
      <c r="V1649">
        <f t="shared" si="2273"/>
        <v>0</v>
      </c>
    </row>
    <row r="1650" spans="1:22">
      <c r="A1650">
        <f t="shared" si="2259"/>
        <v>0.5</v>
      </c>
      <c r="B1650">
        <f t="shared" si="2264"/>
        <v>-3.2266154126478937E-2</v>
      </c>
      <c r="C1650">
        <f t="shared" si="2265"/>
        <v>0.49895780913608945</v>
      </c>
      <c r="D1650">
        <f t="shared" si="2260"/>
        <v>-0.49999999999999989</v>
      </c>
      <c r="E1650">
        <f t="shared" si="2266"/>
        <v>-3.2266154126478944E-2</v>
      </c>
      <c r="F1650">
        <f t="shared" si="2267"/>
        <v>0.4989578091360895</v>
      </c>
      <c r="G1650">
        <f t="shared" si="2261"/>
        <v>0.5</v>
      </c>
      <c r="H1650">
        <f t="shared" si="2268"/>
        <v>3.2266154126478937E-2</v>
      </c>
      <c r="I1650">
        <f t="shared" si="2269"/>
        <v>-0.49895780913608945</v>
      </c>
      <c r="J1650">
        <f t="shared" si="2262"/>
        <v>0.49999999999999989</v>
      </c>
      <c r="K1650">
        <f t="shared" si="2270"/>
        <v>-3.2266154126478944E-2</v>
      </c>
      <c r="L1650">
        <f t="shared" si="2271"/>
        <v>0.4989578091360895</v>
      </c>
      <c r="N1650">
        <v>93.7</v>
      </c>
      <c r="O1650">
        <f t="shared" si="2257"/>
        <v>31.649999096393046</v>
      </c>
      <c r="P1650">
        <f t="shared" si="2258"/>
        <v>58.350000903606968</v>
      </c>
      <c r="R1650">
        <f t="shared" si="2272"/>
        <v>4.3346350729852148</v>
      </c>
      <c r="T1650">
        <f t="shared" si="2263"/>
        <v>-31.627607836366337</v>
      </c>
      <c r="V1650">
        <f t="shared" si="2273"/>
        <v>0</v>
      </c>
    </row>
    <row r="1651" spans="1:22">
      <c r="A1651">
        <f t="shared" si="2259"/>
        <v>0.5</v>
      </c>
      <c r="B1651">
        <f t="shared" si="2264"/>
        <v>-3.3136950200000077E-2</v>
      </c>
      <c r="C1651">
        <f t="shared" si="2265"/>
        <v>0.49890073414602493</v>
      </c>
      <c r="D1651">
        <f t="shared" si="2260"/>
        <v>-0.49999999999999989</v>
      </c>
      <c r="E1651">
        <f t="shared" si="2266"/>
        <v>-3.3136950200000084E-2</v>
      </c>
      <c r="F1651">
        <f t="shared" si="2267"/>
        <v>0.49890073414602498</v>
      </c>
      <c r="G1651">
        <f t="shared" si="2261"/>
        <v>0.5</v>
      </c>
      <c r="H1651">
        <f t="shared" si="2268"/>
        <v>3.3136950200000077E-2</v>
      </c>
      <c r="I1651">
        <f t="shared" si="2269"/>
        <v>-0.49890073414602493</v>
      </c>
      <c r="J1651">
        <f t="shared" si="2262"/>
        <v>0.49999999999999989</v>
      </c>
      <c r="K1651">
        <f t="shared" si="2270"/>
        <v>-3.3136950200000084E-2</v>
      </c>
      <c r="L1651">
        <f t="shared" si="2271"/>
        <v>0.49890073414602498</v>
      </c>
      <c r="N1651">
        <v>93.8</v>
      </c>
      <c r="O1651">
        <f t="shared" si="2257"/>
        <v>31.689891556687577</v>
      </c>
      <c r="P1651">
        <f t="shared" si="2258"/>
        <v>58.310108443312437</v>
      </c>
      <c r="R1651">
        <f t="shared" si="2272"/>
        <v>4.3047162898667821</v>
      </c>
      <c r="T1651">
        <f t="shared" si="2263"/>
        <v>-31.667500296660869</v>
      </c>
      <c r="V1651">
        <f t="shared" si="2273"/>
        <v>0</v>
      </c>
    </row>
    <row r="1652" spans="1:22">
      <c r="A1652">
        <f t="shared" si="2259"/>
        <v>0.5</v>
      </c>
      <c r="B1652">
        <f t="shared" si="2264"/>
        <v>-3.4007645332624147E-2</v>
      </c>
      <c r="C1652">
        <f t="shared" si="2265"/>
        <v>0.49884213941780259</v>
      </c>
      <c r="D1652">
        <f t="shared" si="2260"/>
        <v>-0.49999999999999989</v>
      </c>
      <c r="E1652">
        <f t="shared" si="2266"/>
        <v>-3.4007645332624153E-2</v>
      </c>
      <c r="F1652">
        <f t="shared" si="2267"/>
        <v>0.49884213941780264</v>
      </c>
      <c r="G1652">
        <f t="shared" si="2261"/>
        <v>0.5</v>
      </c>
      <c r="H1652">
        <f t="shared" si="2268"/>
        <v>3.4007645332624147E-2</v>
      </c>
      <c r="I1652">
        <f t="shared" si="2269"/>
        <v>-0.49884213941780259</v>
      </c>
      <c r="J1652">
        <f t="shared" si="2262"/>
        <v>0.49999999999999989</v>
      </c>
      <c r="K1652">
        <f t="shared" si="2270"/>
        <v>-3.4007645332624153E-2</v>
      </c>
      <c r="L1652">
        <f t="shared" si="2271"/>
        <v>0.49884213941780264</v>
      </c>
      <c r="N1652">
        <v>93.9</v>
      </c>
      <c r="O1652">
        <f t="shared" si="2257"/>
        <v>31.729587724079245</v>
      </c>
      <c r="P1652">
        <f t="shared" si="2258"/>
        <v>58.270412275920755</v>
      </c>
      <c r="R1652">
        <f t="shared" si="2272"/>
        <v>4.2748581683547542</v>
      </c>
      <c r="T1652">
        <f t="shared" si="2263"/>
        <v>-31.707196464052551</v>
      </c>
      <c r="V1652">
        <f t="shared" si="2273"/>
        <v>0</v>
      </c>
    </row>
    <row r="1653" spans="1:22">
      <c r="A1653">
        <f t="shared" si="2259"/>
        <v>0.5</v>
      </c>
      <c r="B1653">
        <f t="shared" si="2264"/>
        <v>-3.4878236872062658E-2</v>
      </c>
      <c r="C1653">
        <f t="shared" si="2265"/>
        <v>0.49878202512991204</v>
      </c>
      <c r="D1653">
        <f t="shared" si="2260"/>
        <v>-0.49999999999999989</v>
      </c>
      <c r="E1653">
        <f t="shared" si="2266"/>
        <v>-3.4878236872062665E-2</v>
      </c>
      <c r="F1653">
        <f t="shared" si="2267"/>
        <v>0.4987820251299121</v>
      </c>
      <c r="G1653">
        <f t="shared" si="2261"/>
        <v>0.5</v>
      </c>
      <c r="H1653">
        <f t="shared" si="2268"/>
        <v>3.4878236872062658E-2</v>
      </c>
      <c r="I1653">
        <f t="shared" si="2269"/>
        <v>-0.49878202512991204</v>
      </c>
      <c r="J1653">
        <f t="shared" si="2262"/>
        <v>0.49999999999999989</v>
      </c>
      <c r="K1653">
        <f t="shared" si="2270"/>
        <v>-3.4878236872062665E-2</v>
      </c>
      <c r="L1653">
        <f t="shared" si="2271"/>
        <v>0.4987820251299121</v>
      </c>
      <c r="N1653">
        <v>94</v>
      </c>
      <c r="O1653">
        <f t="shared" si="2257"/>
        <v>31.769087872973014</v>
      </c>
      <c r="P1653">
        <f t="shared" si="2258"/>
        <v>58.23091212702699</v>
      </c>
      <c r="R1653">
        <f t="shared" si="2272"/>
        <v>4.2450607388589106</v>
      </c>
      <c r="T1653">
        <f t="shared" si="2263"/>
        <v>-31.746696612946316</v>
      </c>
      <c r="V1653">
        <f t="shared" si="2273"/>
        <v>0</v>
      </c>
    </row>
    <row r="1654" spans="1:22">
      <c r="A1654">
        <f t="shared" si="2259"/>
        <v>0.5</v>
      </c>
      <c r="B1654">
        <f t="shared" si="2264"/>
        <v>-3.5748722166342915E-2</v>
      </c>
      <c r="C1654">
        <f t="shared" si="2265"/>
        <v>0.49872039146547187</v>
      </c>
      <c r="D1654">
        <f t="shared" si="2260"/>
        <v>-0.49999999999999989</v>
      </c>
      <c r="E1654">
        <f t="shared" si="2266"/>
        <v>-3.5748722166342922E-2</v>
      </c>
      <c r="F1654">
        <f t="shared" si="2267"/>
        <v>0.49872039146547198</v>
      </c>
      <c r="G1654">
        <f t="shared" si="2261"/>
        <v>0.5</v>
      </c>
      <c r="H1654">
        <f t="shared" si="2268"/>
        <v>3.5748722166342915E-2</v>
      </c>
      <c r="I1654">
        <f t="shared" si="2269"/>
        <v>-0.49872039146547187</v>
      </c>
      <c r="J1654">
        <f t="shared" si="2262"/>
        <v>0.49999999999999989</v>
      </c>
      <c r="K1654">
        <f t="shared" si="2270"/>
        <v>-3.5748722166342922E-2</v>
      </c>
      <c r="L1654">
        <f t="shared" si="2271"/>
        <v>0.49872039146547198</v>
      </c>
      <c r="N1654">
        <v>94.1</v>
      </c>
      <c r="O1654">
        <f t="shared" si="2257"/>
        <v>31.808392280347789</v>
      </c>
      <c r="P1654">
        <f t="shared" si="2258"/>
        <v>58.191607719652211</v>
      </c>
      <c r="R1654">
        <f t="shared" si="2272"/>
        <v>4.2153240284184719</v>
      </c>
      <c r="T1654">
        <f t="shared" si="2263"/>
        <v>-31.786001020321095</v>
      </c>
      <c r="V1654">
        <f t="shared" si="2273"/>
        <v>0</v>
      </c>
    </row>
    <row r="1655" spans="1:22">
      <c r="A1655">
        <f t="shared" si="2259"/>
        <v>0.5</v>
      </c>
      <c r="B1655">
        <f t="shared" si="2264"/>
        <v>-3.6619098563815858E-2</v>
      </c>
      <c r="C1655">
        <f t="shared" si="2265"/>
        <v>0.49865723861222899</v>
      </c>
      <c r="D1655">
        <f t="shared" si="2260"/>
        <v>-0.49999999999999989</v>
      </c>
      <c r="E1655">
        <f t="shared" si="2266"/>
        <v>-3.6619098563815865E-2</v>
      </c>
      <c r="F1655">
        <f t="shared" si="2267"/>
        <v>0.49865723861222905</v>
      </c>
      <c r="G1655">
        <f t="shared" si="2261"/>
        <v>0.5</v>
      </c>
      <c r="H1655">
        <f t="shared" si="2268"/>
        <v>3.6619098563815858E-2</v>
      </c>
      <c r="I1655">
        <f t="shared" si="2269"/>
        <v>-0.49865723861222899</v>
      </c>
      <c r="J1655">
        <f t="shared" si="2262"/>
        <v>0.49999999999999989</v>
      </c>
      <c r="K1655">
        <f t="shared" si="2270"/>
        <v>-3.6619098563815865E-2</v>
      </c>
      <c r="L1655">
        <f t="shared" si="2271"/>
        <v>0.49865723861222905</v>
      </c>
      <c r="N1655">
        <v>94.2</v>
      </c>
      <c r="O1655">
        <f t="shared" si="2257"/>
        <v>31.847501225707639</v>
      </c>
      <c r="P1655">
        <f t="shared" si="2258"/>
        <v>58.152498774292361</v>
      </c>
      <c r="R1655">
        <f t="shared" si="2272"/>
        <v>4.1856480607504665</v>
      </c>
      <c r="T1655">
        <f t="shared" si="2263"/>
        <v>-31.825109965680944</v>
      </c>
      <c r="V1655">
        <f t="shared" si="2273"/>
        <v>0</v>
      </c>
    </row>
    <row r="1656" spans="1:22">
      <c r="A1656">
        <f t="shared" si="2259"/>
        <v>0.5</v>
      </c>
      <c r="B1656">
        <f t="shared" si="2264"/>
        <v>-3.7489363413163806E-2</v>
      </c>
      <c r="C1656">
        <f t="shared" si="2265"/>
        <v>0.49859256676255781</v>
      </c>
      <c r="D1656">
        <f t="shared" si="2260"/>
        <v>-0.49999999999999989</v>
      </c>
      <c r="E1656">
        <f t="shared" si="2266"/>
        <v>-3.7489363413163813E-2</v>
      </c>
      <c r="F1656">
        <f t="shared" si="2267"/>
        <v>0.49859256676255787</v>
      </c>
      <c r="G1656">
        <f t="shared" si="2261"/>
        <v>0.5</v>
      </c>
      <c r="H1656">
        <f t="shared" si="2268"/>
        <v>3.7489363413163806E-2</v>
      </c>
      <c r="I1656">
        <f t="shared" si="2269"/>
        <v>-0.49859256676255781</v>
      </c>
      <c r="J1656">
        <f t="shared" si="2262"/>
        <v>0.49999999999999989</v>
      </c>
      <c r="K1656">
        <f t="shared" si="2270"/>
        <v>-3.7489363413163813E-2</v>
      </c>
      <c r="L1656">
        <f t="shared" si="2271"/>
        <v>0.49859256676255787</v>
      </c>
      <c r="N1656">
        <v>94.3</v>
      </c>
      <c r="O1656">
        <f t="shared" si="2257"/>
        <v>31.88641499103338</v>
      </c>
      <c r="P1656">
        <f t="shared" si="2258"/>
        <v>58.113585008966623</v>
      </c>
      <c r="R1656">
        <f t="shared" si="2272"/>
        <v>4.156032856297756</v>
      </c>
      <c r="T1656">
        <f t="shared" si="2263"/>
        <v>-31.864023731006682</v>
      </c>
      <c r="V1656">
        <f t="shared" si="2273"/>
        <v>0</v>
      </c>
    </row>
    <row r="1657" spans="1:22">
      <c r="A1657">
        <f t="shared" si="2259"/>
        <v>0.5</v>
      </c>
      <c r="B1657">
        <f t="shared" si="2264"/>
        <v>-3.8359514063409338E-2</v>
      </c>
      <c r="C1657">
        <f t="shared" si="2265"/>
        <v>0.49852637611346007</v>
      </c>
      <c r="D1657">
        <f t="shared" si="2260"/>
        <v>-0.49999999999999989</v>
      </c>
      <c r="E1657">
        <f t="shared" si="2266"/>
        <v>-3.8359514063409345E-2</v>
      </c>
      <c r="F1657">
        <f t="shared" si="2267"/>
        <v>0.49852637611346012</v>
      </c>
      <c r="G1657">
        <f t="shared" si="2261"/>
        <v>0.5</v>
      </c>
      <c r="H1657">
        <f t="shared" si="2268"/>
        <v>3.8359514063409338E-2</v>
      </c>
      <c r="I1657">
        <f t="shared" si="2269"/>
        <v>-0.49852637611346007</v>
      </c>
      <c r="J1657">
        <f t="shared" si="2262"/>
        <v>0.49999999999999989</v>
      </c>
      <c r="K1657">
        <f t="shared" si="2270"/>
        <v>-3.8359514063409345E-2</v>
      </c>
      <c r="L1657">
        <f t="shared" si="2271"/>
        <v>0.49852637611346012</v>
      </c>
      <c r="N1657">
        <v>94.4</v>
      </c>
      <c r="O1657">
        <f t="shared" si="2257"/>
        <v>31.925133860734707</v>
      </c>
      <c r="P1657">
        <f t="shared" si="2258"/>
        <v>58.074866139265296</v>
      </c>
      <c r="R1657">
        <f t="shared" si="2272"/>
        <v>4.126478432276663</v>
      </c>
      <c r="T1657">
        <f t="shared" si="2263"/>
        <v>-31.902742600708009</v>
      </c>
      <c r="V1657">
        <f t="shared" si="2273"/>
        <v>0</v>
      </c>
    </row>
    <row r="1658" spans="1:22">
      <c r="A1658">
        <f t="shared" si="2259"/>
        <v>0.5</v>
      </c>
      <c r="B1658">
        <f t="shared" si="2264"/>
        <v>-3.922954786392243E-2</v>
      </c>
      <c r="C1658">
        <f t="shared" si="2265"/>
        <v>0.49845866686656393</v>
      </c>
      <c r="D1658">
        <f t="shared" si="2260"/>
        <v>-0.49999999999999989</v>
      </c>
      <c r="E1658">
        <f t="shared" si="2266"/>
        <v>-3.9229547863922437E-2</v>
      </c>
      <c r="F1658">
        <f t="shared" si="2267"/>
        <v>0.49845866686656398</v>
      </c>
      <c r="G1658">
        <f t="shared" si="2261"/>
        <v>0.5</v>
      </c>
      <c r="H1658">
        <f t="shared" si="2268"/>
        <v>3.922954786392243E-2</v>
      </c>
      <c r="I1658">
        <f t="shared" si="2269"/>
        <v>-0.49845866686656393</v>
      </c>
      <c r="J1658">
        <f t="shared" si="2262"/>
        <v>0.49999999999999989</v>
      </c>
      <c r="K1658">
        <f t="shared" si="2270"/>
        <v>-3.9229547863922437E-2</v>
      </c>
      <c r="L1658">
        <f t="shared" si="2271"/>
        <v>0.49845866686656398</v>
      </c>
      <c r="N1658">
        <v>94.5</v>
      </c>
      <c r="O1658">
        <f t="shared" si="2257"/>
        <v>31.963658121602613</v>
      </c>
      <c r="P1658">
        <f t="shared" si="2258"/>
        <v>58.036341878397387</v>
      </c>
      <c r="R1658">
        <f t="shared" si="2272"/>
        <v>4.096984802724343</v>
      </c>
      <c r="T1658">
        <f t="shared" si="2263"/>
        <v>-31.941266861575919</v>
      </c>
      <c r="V1658">
        <f t="shared" si="2273"/>
        <v>0</v>
      </c>
    </row>
    <row r="1659" spans="1:22">
      <c r="A1659">
        <f t="shared" si="2259"/>
        <v>0.5</v>
      </c>
      <c r="B1659">
        <f t="shared" si="2264"/>
        <v>-4.0099462164429368E-2</v>
      </c>
      <c r="C1659">
        <f t="shared" si="2265"/>
        <v>0.49838943922812345</v>
      </c>
      <c r="D1659">
        <f t="shared" si="2260"/>
        <v>-0.49999999999999989</v>
      </c>
      <c r="E1659">
        <f t="shared" si="2266"/>
        <v>-4.0099462164429375E-2</v>
      </c>
      <c r="F1659">
        <f t="shared" si="2267"/>
        <v>0.49838943922812357</v>
      </c>
      <c r="G1659">
        <f t="shared" si="2261"/>
        <v>0.5</v>
      </c>
      <c r="H1659">
        <f t="shared" si="2268"/>
        <v>4.0099462164429368E-2</v>
      </c>
      <c r="I1659">
        <f t="shared" si="2269"/>
        <v>-0.49838943922812345</v>
      </c>
      <c r="J1659">
        <f t="shared" si="2262"/>
        <v>0.49999999999999989</v>
      </c>
      <c r="K1659">
        <f t="shared" si="2270"/>
        <v>-4.0099462164429375E-2</v>
      </c>
      <c r="L1659">
        <f t="shared" si="2271"/>
        <v>0.49838943922812357</v>
      </c>
      <c r="N1659">
        <v>94.6</v>
      </c>
      <c r="O1659">
        <f t="shared" si="2257"/>
        <v>32.001988062762422</v>
      </c>
      <c r="P1659">
        <f t="shared" si="2258"/>
        <v>57.998011937237571</v>
      </c>
      <c r="R1659">
        <f t="shared" si="2272"/>
        <v>4.0675519785456231</v>
      </c>
      <c r="T1659">
        <f t="shared" si="2263"/>
        <v>-31.979596802735735</v>
      </c>
      <c r="V1659">
        <f t="shared" si="2273"/>
        <v>0</v>
      </c>
    </row>
    <row r="1660" spans="1:22">
      <c r="A1660">
        <f t="shared" si="2259"/>
        <v>0.5</v>
      </c>
      <c r="B1660">
        <f t="shared" si="2264"/>
        <v>-4.096925431502043E-2</v>
      </c>
      <c r="C1660">
        <f t="shared" si="2265"/>
        <v>0.49831869340901824</v>
      </c>
      <c r="D1660">
        <f t="shared" si="2260"/>
        <v>-0.49999999999999989</v>
      </c>
      <c r="E1660">
        <f t="shared" si="2266"/>
        <v>-4.0969254315020437E-2</v>
      </c>
      <c r="F1660">
        <f t="shared" si="2267"/>
        <v>0.4983186934090183</v>
      </c>
      <c r="G1660">
        <f t="shared" si="2261"/>
        <v>0.5</v>
      </c>
      <c r="H1660">
        <f t="shared" si="2268"/>
        <v>4.096925431502043E-2</v>
      </c>
      <c r="I1660">
        <f t="shared" si="2269"/>
        <v>-0.49831869340901824</v>
      </c>
      <c r="J1660">
        <f t="shared" si="2262"/>
        <v>0.49999999999999989</v>
      </c>
      <c r="K1660">
        <f t="shared" si="2270"/>
        <v>-4.0969254315020437E-2</v>
      </c>
      <c r="L1660">
        <f t="shared" si="2271"/>
        <v>0.4983186934090183</v>
      </c>
      <c r="N1660">
        <v>94.7</v>
      </c>
      <c r="O1660">
        <f t="shared" si="2257"/>
        <v>32.040123975627097</v>
      </c>
      <c r="P1660">
        <f t="shared" si="2258"/>
        <v>57.959876024372896</v>
      </c>
      <c r="R1660">
        <f t="shared" si="2272"/>
        <v>4.0381799675597279</v>
      </c>
      <c r="T1660">
        <f t="shared" si="2263"/>
        <v>-32.01773271560041</v>
      </c>
      <c r="V1660">
        <f t="shared" si="2273"/>
        <v>0</v>
      </c>
    </row>
    <row r="1661" spans="1:22">
      <c r="A1661">
        <f t="shared" si="2259"/>
        <v>0.5</v>
      </c>
      <c r="B1661">
        <f t="shared" si="2264"/>
        <v>-4.1838921666157658E-2</v>
      </c>
      <c r="C1661">
        <f t="shared" si="2265"/>
        <v>0.49824642962475213</v>
      </c>
      <c r="D1661">
        <f t="shared" si="2260"/>
        <v>-0.49999999999999989</v>
      </c>
      <c r="E1661">
        <f t="shared" si="2266"/>
        <v>-4.1838921666157665E-2</v>
      </c>
      <c r="F1661">
        <f t="shared" si="2267"/>
        <v>0.49824642962475219</v>
      </c>
      <c r="G1661">
        <f t="shared" si="2261"/>
        <v>0.5</v>
      </c>
      <c r="H1661">
        <f t="shared" si="2268"/>
        <v>4.1838921666157658E-2</v>
      </c>
      <c r="I1661">
        <f t="shared" si="2269"/>
        <v>-0.49824642962475213</v>
      </c>
      <c r="J1661">
        <f t="shared" si="2262"/>
        <v>0.49999999999999989</v>
      </c>
      <c r="K1661">
        <f t="shared" si="2270"/>
        <v>-4.1838921666157665E-2</v>
      </c>
      <c r="L1661">
        <f t="shared" si="2271"/>
        <v>0.49824642962475219</v>
      </c>
      <c r="N1661">
        <v>94.8</v>
      </c>
      <c r="O1661">
        <f t="shared" si="2257"/>
        <v>32.078066153850997</v>
      </c>
      <c r="P1661">
        <f t="shared" si="2258"/>
        <v>57.921933846148988</v>
      </c>
      <c r="R1661">
        <f t="shared" si="2272"/>
        <v>4.0088687745464711</v>
      </c>
      <c r="T1661">
        <f t="shared" si="2263"/>
        <v>-32.055674893824317</v>
      </c>
      <c r="V1661">
        <f t="shared" si="2273"/>
        <v>0</v>
      </c>
    </row>
    <row r="1662" spans="1:22">
      <c r="A1662">
        <f t="shared" si="2259"/>
        <v>0.5</v>
      </c>
      <c r="B1662">
        <f t="shared" si="2264"/>
        <v>-4.2708461568683811E-2</v>
      </c>
      <c r="C1662">
        <f t="shared" si="2265"/>
        <v>0.49817264809545309</v>
      </c>
      <c r="D1662">
        <f t="shared" si="2260"/>
        <v>-0.49999999999999989</v>
      </c>
      <c r="E1662">
        <f t="shared" si="2266"/>
        <v>-4.2708461568683818E-2</v>
      </c>
      <c r="F1662">
        <f t="shared" si="2267"/>
        <v>0.4981726480954532</v>
      </c>
      <c r="G1662">
        <f t="shared" si="2261"/>
        <v>0.5</v>
      </c>
      <c r="H1662">
        <f t="shared" si="2268"/>
        <v>4.2708461568683811E-2</v>
      </c>
      <c r="I1662">
        <f t="shared" si="2269"/>
        <v>-0.49817264809545309</v>
      </c>
      <c r="J1662">
        <f t="shared" si="2262"/>
        <v>0.49999999999999989</v>
      </c>
      <c r="K1662">
        <f t="shared" si="2270"/>
        <v>-4.2708461568683818E-2</v>
      </c>
      <c r="L1662">
        <f t="shared" si="2271"/>
        <v>0.4981726480954532</v>
      </c>
      <c r="N1662">
        <v>94.9</v>
      </c>
      <c r="O1662">
        <f t="shared" si="2257"/>
        <v>32.115814893284238</v>
      </c>
      <c r="P1662">
        <f t="shared" si="2258"/>
        <v>57.884185106715762</v>
      </c>
      <c r="R1662">
        <f t="shared" si="2272"/>
        <v>3.9796184012920861</v>
      </c>
      <c r="T1662">
        <f t="shared" si="2263"/>
        <v>-32.093423633257544</v>
      </c>
      <c r="V1662">
        <f t="shared" si="2273"/>
        <v>0</v>
      </c>
    </row>
    <row r="1663" spans="1:22">
      <c r="A1663">
        <f t="shared" si="2259"/>
        <v>0.5</v>
      </c>
      <c r="B1663">
        <f t="shared" si="2264"/>
        <v>-4.3577871373829111E-2</v>
      </c>
      <c r="C1663">
        <f t="shared" si="2265"/>
        <v>0.49809734904587266</v>
      </c>
      <c r="D1663">
        <f t="shared" si="2260"/>
        <v>-0.49999999999999989</v>
      </c>
      <c r="E1663">
        <f t="shared" si="2266"/>
        <v>-4.3577871373829118E-2</v>
      </c>
      <c r="F1663">
        <f t="shared" si="2267"/>
        <v>0.49809734904587272</v>
      </c>
      <c r="G1663">
        <f t="shared" si="2261"/>
        <v>0.5</v>
      </c>
      <c r="H1663">
        <f t="shared" si="2268"/>
        <v>4.3577871373829111E-2</v>
      </c>
      <c r="I1663">
        <f t="shared" si="2269"/>
        <v>-0.49809734904587266</v>
      </c>
      <c r="J1663">
        <f t="shared" si="2262"/>
        <v>0.49999999999999989</v>
      </c>
      <c r="K1663">
        <f t="shared" si="2270"/>
        <v>-4.3577871373829118E-2</v>
      </c>
      <c r="L1663">
        <f t="shared" si="2271"/>
        <v>0.49809734904587272</v>
      </c>
      <c r="N1663">
        <v>95</v>
      </c>
      <c r="O1663">
        <f t="shared" si="2257"/>
        <v>32.15337049192722</v>
      </c>
      <c r="P1663">
        <f t="shared" si="2258"/>
        <v>57.84662950807278</v>
      </c>
      <c r="R1663">
        <f t="shared" si="2272"/>
        <v>3.9504288466348285</v>
      </c>
      <c r="T1663">
        <f t="shared" si="2263"/>
        <v>-32.130979231900525</v>
      </c>
      <c r="V1663">
        <f t="shared" si="2273"/>
        <v>0</v>
      </c>
    </row>
    <row r="1664" spans="1:22">
      <c r="A1664">
        <f t="shared" si="2259"/>
        <v>0.5</v>
      </c>
      <c r="B1664">
        <f t="shared" si="2264"/>
        <v>-4.4447148433220722E-2</v>
      </c>
      <c r="C1664">
        <f t="shared" si="2265"/>
        <v>0.49802053270538471</v>
      </c>
      <c r="D1664">
        <f t="shared" si="2260"/>
        <v>-0.49999999999999989</v>
      </c>
      <c r="E1664">
        <f t="shared" si="2266"/>
        <v>-4.4447148433220729E-2</v>
      </c>
      <c r="F1664">
        <f t="shared" si="2267"/>
        <v>0.49802053270538477</v>
      </c>
      <c r="G1664">
        <f t="shared" si="2261"/>
        <v>0.5</v>
      </c>
      <c r="H1664">
        <f t="shared" si="2268"/>
        <v>4.4447148433220722E-2</v>
      </c>
      <c r="I1664">
        <f t="shared" si="2269"/>
        <v>-0.49802053270538471</v>
      </c>
      <c r="J1664">
        <f t="shared" si="2262"/>
        <v>0.49999999999999989</v>
      </c>
      <c r="K1664">
        <f t="shared" si="2270"/>
        <v>-4.4447148433220729E-2</v>
      </c>
      <c r="L1664">
        <f t="shared" si="2271"/>
        <v>0.49802053270538477</v>
      </c>
      <c r="N1664">
        <v>95.1</v>
      </c>
      <c r="O1664">
        <f t="shared" si="2257"/>
        <v>32.190733249885845</v>
      </c>
      <c r="P1664">
        <f t="shared" si="2258"/>
        <v>57.809266750114155</v>
      </c>
      <c r="R1664">
        <f t="shared" si="2272"/>
        <v>3.9213001065101238</v>
      </c>
      <c r="T1664">
        <f t="shared" si="2263"/>
        <v>-32.168341989859151</v>
      </c>
      <c r="V1664">
        <f t="shared" si="2273"/>
        <v>0</v>
      </c>
    </row>
    <row r="1665" spans="1:22">
      <c r="A1665">
        <f t="shared" si="2259"/>
        <v>0.5</v>
      </c>
      <c r="B1665">
        <f t="shared" si="2264"/>
        <v>-4.53162900988901E-2</v>
      </c>
      <c r="C1665">
        <f t="shared" si="2265"/>
        <v>0.49794219930798506</v>
      </c>
      <c r="D1665">
        <f t="shared" si="2260"/>
        <v>-0.49999999999999989</v>
      </c>
      <c r="E1665">
        <f t="shared" si="2266"/>
        <v>-4.5316290098890107E-2</v>
      </c>
      <c r="F1665">
        <f t="shared" si="2267"/>
        <v>0.49794219930798511</v>
      </c>
      <c r="G1665">
        <f t="shared" si="2261"/>
        <v>0.5</v>
      </c>
      <c r="H1665">
        <f t="shared" si="2268"/>
        <v>4.53162900988901E-2</v>
      </c>
      <c r="I1665">
        <f t="shared" si="2269"/>
        <v>-0.49794219930798506</v>
      </c>
      <c r="J1665">
        <f t="shared" si="2262"/>
        <v>0.49999999999999989</v>
      </c>
      <c r="K1665">
        <f t="shared" si="2270"/>
        <v>-4.5316290098890107E-2</v>
      </c>
      <c r="L1665">
        <f t="shared" si="2271"/>
        <v>0.49794219930798511</v>
      </c>
      <c r="N1665">
        <v>95.2</v>
      </c>
      <c r="O1665">
        <f t="shared" si="2257"/>
        <v>32.227903469326982</v>
      </c>
      <c r="P1665">
        <f t="shared" si="2258"/>
        <v>57.772096530673018</v>
      </c>
      <c r="R1665">
        <f t="shared" si="2272"/>
        <v>3.8922321739953674</v>
      </c>
      <c r="T1665">
        <f t="shared" si="2263"/>
        <v>-32.205512209300288</v>
      </c>
      <c r="V1665">
        <f t="shared" si="2273"/>
        <v>0</v>
      </c>
    </row>
    <row r="1666" spans="1:22">
      <c r="A1666">
        <f t="shared" si="2259"/>
        <v>0.5</v>
      </c>
      <c r="B1666">
        <f t="shared" si="2264"/>
        <v>-4.6185293723280764E-2</v>
      </c>
      <c r="C1666">
        <f t="shared" si="2265"/>
        <v>0.49786234909229093</v>
      </c>
      <c r="D1666">
        <f t="shared" si="2260"/>
        <v>-0.49999999999999989</v>
      </c>
      <c r="E1666">
        <f t="shared" si="2266"/>
        <v>-4.6185293723280771E-2</v>
      </c>
      <c r="F1666">
        <f t="shared" si="2267"/>
        <v>0.49786234909229105</v>
      </c>
      <c r="G1666">
        <f t="shared" si="2261"/>
        <v>0.5</v>
      </c>
      <c r="H1666">
        <f t="shared" si="2268"/>
        <v>4.6185293723280764E-2</v>
      </c>
      <c r="I1666">
        <f t="shared" si="2269"/>
        <v>-0.49786234909229093</v>
      </c>
      <c r="J1666">
        <f t="shared" si="2262"/>
        <v>0.49999999999999989</v>
      </c>
      <c r="K1666">
        <f t="shared" si="2270"/>
        <v>-4.6185293723280771E-2</v>
      </c>
      <c r="L1666">
        <f t="shared" si="2271"/>
        <v>0.49786234909229105</v>
      </c>
      <c r="N1666">
        <v>95.3</v>
      </c>
      <c r="O1666">
        <f t="shared" si="2257"/>
        <v>32.264881454434494</v>
      </c>
      <c r="P1666">
        <f t="shared" si="2258"/>
        <v>57.735118545565513</v>
      </c>
      <c r="R1666">
        <f t="shared" si="2272"/>
        <v>3.8632250393543472</v>
      </c>
      <c r="T1666">
        <f t="shared" si="2263"/>
        <v>-32.242490194407793</v>
      </c>
      <c r="V1666">
        <f t="shared" si="2273"/>
        <v>0</v>
      </c>
    </row>
    <row r="1667" spans="1:22">
      <c r="A1667">
        <f t="shared" si="2259"/>
        <v>0.5</v>
      </c>
      <c r="B1667">
        <f t="shared" si="2264"/>
        <v>-4.7054156659257183E-2</v>
      </c>
      <c r="C1667">
        <f t="shared" si="2265"/>
        <v>0.49778098230153989</v>
      </c>
      <c r="D1667">
        <f t="shared" si="2260"/>
        <v>-0.49999999999999989</v>
      </c>
      <c r="E1667">
        <f t="shared" si="2266"/>
        <v>-4.705415665925719E-2</v>
      </c>
      <c r="F1667">
        <f t="shared" si="2267"/>
        <v>0.49778098230154</v>
      </c>
      <c r="G1667">
        <f t="shared" si="2261"/>
        <v>0.5</v>
      </c>
      <c r="H1667">
        <f t="shared" si="2268"/>
        <v>4.7054156659257183E-2</v>
      </c>
      <c r="I1667">
        <f t="shared" si="2269"/>
        <v>-0.49778098230153989</v>
      </c>
      <c r="J1667">
        <f t="shared" si="2262"/>
        <v>0.49999999999999989</v>
      </c>
      <c r="K1667">
        <f t="shared" si="2270"/>
        <v>-4.705415665925719E-2</v>
      </c>
      <c r="L1667">
        <f t="shared" si="2271"/>
        <v>0.49778098230154</v>
      </c>
      <c r="N1667">
        <v>95.4</v>
      </c>
      <c r="O1667">
        <f t="shared" si="2257"/>
        <v>32.301667511365608</v>
      </c>
      <c r="P1667">
        <f t="shared" si="2258"/>
        <v>57.698332488634399</v>
      </c>
      <c r="R1667">
        <f t="shared" si="2272"/>
        <v>3.8342786900813266</v>
      </c>
      <c r="T1667">
        <f t="shared" si="2263"/>
        <v>-32.279276251338906</v>
      </c>
      <c r="V1667">
        <f t="shared" si="2273"/>
        <v>0</v>
      </c>
    </row>
    <row r="1668" spans="1:22">
      <c r="A1668">
        <f t="shared" si="2259"/>
        <v>0.5</v>
      </c>
      <c r="B1668">
        <f t="shared" si="2264"/>
        <v>-4.792287626011197E-2</v>
      </c>
      <c r="C1668">
        <f t="shared" si="2265"/>
        <v>0.49769809918358937</v>
      </c>
      <c r="D1668">
        <f t="shared" si="2260"/>
        <v>-0.49999999999999989</v>
      </c>
      <c r="E1668">
        <f t="shared" si="2266"/>
        <v>-4.7922876260111977E-2</v>
      </c>
      <c r="F1668">
        <f t="shared" si="2267"/>
        <v>0.49769809918358943</v>
      </c>
      <c r="G1668">
        <f t="shared" si="2261"/>
        <v>0.5</v>
      </c>
      <c r="H1668">
        <f t="shared" si="2268"/>
        <v>4.792287626011197E-2</v>
      </c>
      <c r="I1668">
        <f t="shared" si="2269"/>
        <v>-0.49769809918358937</v>
      </c>
      <c r="J1668">
        <f t="shared" si="2262"/>
        <v>0.49999999999999989</v>
      </c>
      <c r="K1668">
        <f t="shared" si="2270"/>
        <v>-4.7922876260111977E-2</v>
      </c>
      <c r="L1668">
        <f t="shared" si="2271"/>
        <v>0.49769809918358943</v>
      </c>
      <c r="N1668">
        <v>95.5</v>
      </c>
      <c r="O1668">
        <f t="shared" si="2257"/>
        <v>32.338261948207737</v>
      </c>
      <c r="P1668">
        <f t="shared" si="2258"/>
        <v>57.66173805179227</v>
      </c>
      <c r="R1668">
        <f t="shared" si="2272"/>
        <v>3.8053931109448271</v>
      </c>
      <c r="T1668">
        <f t="shared" si="2263"/>
        <v>-32.315870688181036</v>
      </c>
      <c r="V1668">
        <f t="shared" si="2273"/>
        <v>0</v>
      </c>
    </row>
    <row r="1669" spans="1:22">
      <c r="A1669">
        <f t="shared" si="2259"/>
        <v>0.5</v>
      </c>
      <c r="B1669">
        <f t="shared" si="2264"/>
        <v>-4.879144987957465E-2</v>
      </c>
      <c r="C1669">
        <f t="shared" si="2265"/>
        <v>0.49761369999091548</v>
      </c>
      <c r="D1669">
        <f t="shared" si="2260"/>
        <v>-0.49999999999999989</v>
      </c>
      <c r="E1669">
        <f t="shared" si="2266"/>
        <v>-4.8791449879574664E-2</v>
      </c>
      <c r="F1669">
        <f t="shared" si="2267"/>
        <v>0.49761369999091554</v>
      </c>
      <c r="G1669">
        <f t="shared" si="2261"/>
        <v>0.5</v>
      </c>
      <c r="H1669">
        <f t="shared" si="2268"/>
        <v>4.879144987957465E-2</v>
      </c>
      <c r="I1669">
        <f t="shared" si="2269"/>
        <v>-0.49761369999091548</v>
      </c>
      <c r="J1669">
        <f t="shared" si="2262"/>
        <v>0.49999999999999989</v>
      </c>
      <c r="K1669">
        <f t="shared" si="2270"/>
        <v>-4.8791449879574664E-2</v>
      </c>
      <c r="L1669">
        <f t="shared" si="2271"/>
        <v>0.49761369999091554</v>
      </c>
      <c r="N1669">
        <v>95.6</v>
      </c>
      <c r="O1669">
        <f t="shared" si="2257"/>
        <v>32.374665074935798</v>
      </c>
      <c r="P1669">
        <f t="shared" si="2258"/>
        <v>57.625334925064202</v>
      </c>
      <c r="R1669">
        <f t="shared" si="2272"/>
        <v>3.7765682840309083</v>
      </c>
      <c r="T1669">
        <f t="shared" si="2263"/>
        <v>-32.352273814909104</v>
      </c>
      <c r="V1669">
        <f t="shared" si="2273"/>
        <v>0</v>
      </c>
    </row>
    <row r="1670" spans="1:22">
      <c r="A1670">
        <f t="shared" si="2259"/>
        <v>0.5</v>
      </c>
      <c r="B1670">
        <f t="shared" si="2264"/>
        <v>-4.9659874871819484E-2</v>
      </c>
      <c r="C1670">
        <f t="shared" si="2265"/>
        <v>0.49752778498061306</v>
      </c>
      <c r="D1670">
        <f t="shared" si="2260"/>
        <v>-0.49999999999999989</v>
      </c>
      <c r="E1670">
        <f t="shared" si="2266"/>
        <v>-4.9659874871819491E-2</v>
      </c>
      <c r="F1670">
        <f t="shared" si="2267"/>
        <v>0.49752778498061317</v>
      </c>
      <c r="G1670">
        <f t="shared" si="2261"/>
        <v>0.5</v>
      </c>
      <c r="H1670">
        <f t="shared" si="2268"/>
        <v>4.9659874871819484E-2</v>
      </c>
      <c r="I1670">
        <f t="shared" si="2269"/>
        <v>-0.49752778498061306</v>
      </c>
      <c r="J1670">
        <f t="shared" si="2262"/>
        <v>0.49999999999999989</v>
      </c>
      <c r="K1670">
        <f t="shared" si="2270"/>
        <v>-4.9659874871819491E-2</v>
      </c>
      <c r="L1670">
        <f t="shared" si="2271"/>
        <v>0.49752778498061317</v>
      </c>
      <c r="N1670">
        <v>95.7</v>
      </c>
      <c r="O1670">
        <f t="shared" si="2257"/>
        <v>32.410877203369914</v>
      </c>
      <c r="P1670">
        <f t="shared" si="2258"/>
        <v>57.589122796630093</v>
      </c>
      <c r="R1670">
        <f t="shared" si="2272"/>
        <v>3.7478041887861693</v>
      </c>
      <c r="T1670">
        <f t="shared" si="2263"/>
        <v>-32.388485943343213</v>
      </c>
      <c r="V1670">
        <f t="shared" si="2273"/>
        <v>0</v>
      </c>
    </row>
    <row r="1671" spans="1:22">
      <c r="A1671">
        <f t="shared" si="2259"/>
        <v>0.5</v>
      </c>
      <c r="B1671">
        <f t="shared" si="2264"/>
        <v>-5.0528148591473095E-2</v>
      </c>
      <c r="C1671">
        <f t="shared" si="2265"/>
        <v>0.49744035441439399</v>
      </c>
      <c r="D1671">
        <f t="shared" si="2260"/>
        <v>-0.49999999999999989</v>
      </c>
      <c r="E1671">
        <f t="shared" si="2266"/>
        <v>-5.0528148591473102E-2</v>
      </c>
      <c r="F1671">
        <f t="shared" si="2267"/>
        <v>0.4974403544143941</v>
      </c>
      <c r="G1671">
        <f t="shared" si="2261"/>
        <v>0.5</v>
      </c>
      <c r="H1671">
        <f t="shared" si="2268"/>
        <v>5.0528148591473095E-2</v>
      </c>
      <c r="I1671">
        <f t="shared" si="2269"/>
        <v>-0.49744035441439399</v>
      </c>
      <c r="J1671">
        <f t="shared" si="2262"/>
        <v>0.49999999999999989</v>
      </c>
      <c r="K1671">
        <f t="shared" si="2270"/>
        <v>-5.0528148591473102E-2</v>
      </c>
      <c r="L1671">
        <f t="shared" si="2271"/>
        <v>0.4974403544143941</v>
      </c>
      <c r="N1671">
        <v>95.8</v>
      </c>
      <c r="O1671">
        <f t="shared" si="2257"/>
        <v>32.446898647133487</v>
      </c>
      <c r="P1671">
        <f t="shared" si="2258"/>
        <v>57.55310135286652</v>
      </c>
      <c r="R1671">
        <f t="shared" si="2272"/>
        <v>3.7191008020603746</v>
      </c>
      <c r="T1671">
        <f t="shared" si="2263"/>
        <v>-32.424507387106786</v>
      </c>
      <c r="V1671">
        <f t="shared" si="2273"/>
        <v>0</v>
      </c>
    </row>
    <row r="1672" spans="1:22">
      <c r="A1672">
        <f t="shared" si="2259"/>
        <v>0.5</v>
      </c>
      <c r="B1672">
        <f t="shared" si="2264"/>
        <v>-5.1396268393623386E-2</v>
      </c>
      <c r="C1672">
        <f t="shared" si="2265"/>
        <v>0.49735140855858706</v>
      </c>
      <c r="D1672">
        <f t="shared" si="2260"/>
        <v>-0.49999999999999989</v>
      </c>
      <c r="E1672">
        <f t="shared" si="2266"/>
        <v>-5.1396268393623393E-2</v>
      </c>
      <c r="F1672">
        <f t="shared" si="2267"/>
        <v>0.49735140855858712</v>
      </c>
      <c r="G1672">
        <f t="shared" si="2261"/>
        <v>0.5</v>
      </c>
      <c r="H1672">
        <f t="shared" si="2268"/>
        <v>5.1396268393623386E-2</v>
      </c>
      <c r="I1672">
        <f t="shared" si="2269"/>
        <v>-0.49735140855858706</v>
      </c>
      <c r="J1672">
        <f t="shared" si="2262"/>
        <v>0.49999999999999989</v>
      </c>
      <c r="K1672">
        <f t="shared" si="2270"/>
        <v>-5.1396268393623393E-2</v>
      </c>
      <c r="L1672">
        <f t="shared" si="2271"/>
        <v>0.49735140855858712</v>
      </c>
      <c r="N1672">
        <v>95.9</v>
      </c>
      <c r="O1672">
        <f t="shared" si="2257"/>
        <v>32.48272972161184</v>
      </c>
      <c r="P1672">
        <f t="shared" si="2258"/>
        <v>57.517270278388153</v>
      </c>
      <c r="R1672">
        <f t="shared" si="2272"/>
        <v>3.6904580981487243</v>
      </c>
      <c r="T1672">
        <f t="shared" si="2263"/>
        <v>-32.460338461585152</v>
      </c>
      <c r="V1672">
        <f t="shared" si="2273"/>
        <v>0</v>
      </c>
    </row>
    <row r="1673" spans="1:22">
      <c r="A1673">
        <f t="shared" si="2259"/>
        <v>0.5</v>
      </c>
      <c r="B1673">
        <f t="shared" si="2264"/>
        <v>-5.226423163382677E-2</v>
      </c>
      <c r="C1673">
        <f t="shared" si="2265"/>
        <v>0.49726094768413659</v>
      </c>
      <c r="D1673">
        <f t="shared" si="2260"/>
        <v>-0.49999999999999989</v>
      </c>
      <c r="E1673">
        <f t="shared" si="2266"/>
        <v>-5.2264231633826777E-2</v>
      </c>
      <c r="F1673">
        <f t="shared" si="2267"/>
        <v>0.49726094768413664</v>
      </c>
      <c r="G1673">
        <f t="shared" si="2261"/>
        <v>0.5</v>
      </c>
      <c r="H1673">
        <f t="shared" si="2268"/>
        <v>5.226423163382677E-2</v>
      </c>
      <c r="I1673">
        <f t="shared" si="2269"/>
        <v>-0.49726094768413659</v>
      </c>
      <c r="J1673">
        <f t="shared" si="2262"/>
        <v>0.49999999999999989</v>
      </c>
      <c r="K1673">
        <f t="shared" si="2270"/>
        <v>-5.2264231633826777E-2</v>
      </c>
      <c r="L1673">
        <f t="shared" si="2271"/>
        <v>0.49726094768413664</v>
      </c>
      <c r="N1673">
        <v>96</v>
      </c>
      <c r="O1673">
        <f t="shared" ref="O1673:O1736" si="2274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-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32.518370743911156</v>
      </c>
      <c r="P1673">
        <f t="shared" ref="P1673:P1736" si="2275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57.481629256088837</v>
      </c>
      <c r="R1673">
        <f t="shared" si="2272"/>
        <v>3.6618760488337543</v>
      </c>
      <c r="T1673">
        <f t="shared" si="2263"/>
        <v>-32.495979483884469</v>
      </c>
      <c r="V1673">
        <f t="shared" si="2273"/>
        <v>0</v>
      </c>
    </row>
    <row r="1674" spans="1:22">
      <c r="A1674">
        <f t="shared" ref="A1674:A1737" si="2276">(1/(SQRT(2)))*(COS(RADIANS(45)))</f>
        <v>0.5</v>
      </c>
      <c r="B1674">
        <f t="shared" si="2264"/>
        <v>-5.3132035668116577E-2</v>
      </c>
      <c r="C1674">
        <f t="shared" si="2265"/>
        <v>0.49716897206660227</v>
      </c>
      <c r="D1674">
        <f t="shared" ref="D1674:D1737" si="2277">(-((1/(SQRT(2)))*(SIN(RADIANS(45)))))</f>
        <v>-0.49999999999999989</v>
      </c>
      <c r="E1674">
        <f t="shared" si="2266"/>
        <v>-5.3132035668116591E-2</v>
      </c>
      <c r="F1674">
        <f t="shared" si="2267"/>
        <v>0.49716897206660232</v>
      </c>
      <c r="G1674">
        <f t="shared" ref="G1674:G1737" si="2278">(1/(SQRT(2)))*(COS(RADIANS(-45)))</f>
        <v>0.5</v>
      </c>
      <c r="H1674">
        <f t="shared" si="2268"/>
        <v>5.3132035668116577E-2</v>
      </c>
      <c r="I1674">
        <f t="shared" si="2269"/>
        <v>-0.49716897206660227</v>
      </c>
      <c r="J1674">
        <f t="shared" ref="J1674:J1737" si="2279">(-((1/(SQRT(2)))*(SIN(RADIANS(-45)))))</f>
        <v>0.49999999999999989</v>
      </c>
      <c r="K1674">
        <f t="shared" si="2270"/>
        <v>-5.3132035668116591E-2</v>
      </c>
      <c r="L1674">
        <f t="shared" si="2271"/>
        <v>0.49716897206660232</v>
      </c>
      <c r="N1674">
        <v>96.1</v>
      </c>
      <c r="O1674">
        <f t="shared" si="2274"/>
        <v>32.553822032817926</v>
      </c>
      <c r="P1674">
        <f t="shared" si="2275"/>
        <v>57.446177967182074</v>
      </c>
      <c r="R1674">
        <f t="shared" si="2272"/>
        <v>3.6333546234268397</v>
      </c>
      <c r="T1674">
        <f t="shared" ref="T1674:T1737" si="2280">(P1674-$V$2516)</f>
        <v>-32.531430772791232</v>
      </c>
      <c r="V1674">
        <f t="shared" si="2273"/>
        <v>0</v>
      </c>
    </row>
    <row r="1675" spans="1:22">
      <c r="A1675">
        <f t="shared" si="2276"/>
        <v>0.5</v>
      </c>
      <c r="B1675">
        <f t="shared" si="2264"/>
        <v>-5.3999677853011456E-2</v>
      </c>
      <c r="C1675">
        <f t="shared" si="2265"/>
        <v>0.49707548198615764</v>
      </c>
      <c r="D1675">
        <f t="shared" si="2277"/>
        <v>-0.49999999999999989</v>
      </c>
      <c r="E1675">
        <f t="shared" si="2266"/>
        <v>-5.3999677853011463E-2</v>
      </c>
      <c r="F1675">
        <f t="shared" si="2267"/>
        <v>0.4970754819861577</v>
      </c>
      <c r="G1675">
        <f t="shared" si="2278"/>
        <v>0.5</v>
      </c>
      <c r="H1675">
        <f t="shared" si="2268"/>
        <v>5.3999677853011456E-2</v>
      </c>
      <c r="I1675">
        <f t="shared" si="2269"/>
        <v>-0.49707548198615764</v>
      </c>
      <c r="J1675">
        <f t="shared" si="2279"/>
        <v>0.49999999999999989</v>
      </c>
      <c r="K1675">
        <f t="shared" si="2270"/>
        <v>-5.3999677853011463E-2</v>
      </c>
      <c r="L1675">
        <f t="shared" si="2271"/>
        <v>0.4970754819861577</v>
      </c>
      <c r="N1675">
        <v>96.2</v>
      </c>
      <c r="O1675">
        <f t="shared" si="2274"/>
        <v>32.589083908758795</v>
      </c>
      <c r="P1675">
        <f t="shared" si="2275"/>
        <v>57.410916091241205</v>
      </c>
      <c r="R1675">
        <f t="shared" si="2272"/>
        <v>3.6048937888093562</v>
      </c>
      <c r="T1675">
        <f t="shared" si="2280"/>
        <v>-32.566692648732101</v>
      </c>
      <c r="V1675">
        <f t="shared" si="2273"/>
        <v>0</v>
      </c>
    </row>
    <row r="1676" spans="1:22">
      <c r="A1676">
        <f t="shared" si="2276"/>
        <v>0.5</v>
      </c>
      <c r="B1676">
        <f t="shared" ref="B1676:B1739" si="2281">((1/(SQRT(2)))*(COS(RADIANS(N1676))))*(SIN(RADIANS(45)))</f>
        <v>-5.4867155545522614E-2</v>
      </c>
      <c r="C1676">
        <f t="shared" ref="C1676:C1739" si="2282">((1/(SQRT(2)))*(SIN(RADIANS(N1676))))*(SIN(RADIANS(45)))</f>
        <v>0.4969804777275898</v>
      </c>
      <c r="D1676">
        <f t="shared" si="2277"/>
        <v>-0.49999999999999989</v>
      </c>
      <c r="E1676">
        <f t="shared" ref="E1676:E1739" si="2283">((1/(SQRT(2)))*(COS(RADIANS(N1676))))*(COS(RADIANS(45)))</f>
        <v>-5.4867155545522621E-2</v>
      </c>
      <c r="F1676">
        <f t="shared" ref="F1676:F1739" si="2284">(((1/(SQRT(2)))*(SIN(RADIANS(N1676))))*(COS(RADIANS(45))))</f>
        <v>0.49698047772758985</v>
      </c>
      <c r="G1676">
        <f t="shared" si="2278"/>
        <v>0.5</v>
      </c>
      <c r="H1676">
        <f t="shared" ref="H1676:H1739" si="2285">((1/(SQRT(2)))*(COS(RADIANS(N1676))))*(SIN(RADIANS(-45)))</f>
        <v>5.4867155545522614E-2</v>
      </c>
      <c r="I1676">
        <f t="shared" ref="I1676:I1739" si="2286">((1/(SQRT(2)))*(SIN(RADIANS(N1676))))*(SIN(RADIANS(-45)))</f>
        <v>-0.4969804777275898</v>
      </c>
      <c r="J1676">
        <f t="shared" si="2279"/>
        <v>0.49999999999999989</v>
      </c>
      <c r="K1676">
        <f t="shared" ref="K1676:K1739" si="2287">((1/(SQRT(2)))*(COS(RADIANS(N1676))))*(COS(RADIANS(-45)))</f>
        <v>-5.4867155545522621E-2</v>
      </c>
      <c r="L1676">
        <f t="shared" ref="L1676:L1739" si="2288">(((1/(SQRT(2)))*(SIN(RADIANS(N1676))))*(COS(RADIANS(-45))))</f>
        <v>0.49698047772758985</v>
      </c>
      <c r="N1676">
        <v>96.3</v>
      </c>
      <c r="O1676">
        <f t="shared" si="2274"/>
        <v>32.624156693760874</v>
      </c>
      <c r="P1676">
        <f t="shared" si="2275"/>
        <v>57.375843306239126</v>
      </c>
      <c r="R1676">
        <f t="shared" ref="R1676:R1739" si="2289">P1676-P1856</f>
        <v>3.5764935094734369</v>
      </c>
      <c r="T1676">
        <f t="shared" si="2280"/>
        <v>-32.60176543373418</v>
      </c>
      <c r="V1676">
        <f t="shared" ref="V1676:V1739" si="2290">IF(T1676=0,N1676,0)</f>
        <v>0</v>
      </c>
    </row>
    <row r="1677" spans="1:22">
      <c r="A1677">
        <f t="shared" si="2276"/>
        <v>0.5</v>
      </c>
      <c r="B1677">
        <f t="shared" si="2281"/>
        <v>-5.5734466103162773E-2</v>
      </c>
      <c r="C1677">
        <f t="shared" si="2282"/>
        <v>0.49688395958029807</v>
      </c>
      <c r="D1677">
        <f t="shared" si="2277"/>
        <v>-0.49999999999999989</v>
      </c>
      <c r="E1677">
        <f t="shared" si="2283"/>
        <v>-5.573446610316278E-2</v>
      </c>
      <c r="F1677">
        <f t="shared" si="2284"/>
        <v>0.49688395958029813</v>
      </c>
      <c r="G1677">
        <f t="shared" si="2278"/>
        <v>0.5</v>
      </c>
      <c r="H1677">
        <f t="shared" si="2285"/>
        <v>5.5734466103162773E-2</v>
      </c>
      <c r="I1677">
        <f t="shared" si="2286"/>
        <v>-0.49688395958029807</v>
      </c>
      <c r="J1677">
        <f t="shared" si="2279"/>
        <v>0.49999999999999989</v>
      </c>
      <c r="K1677">
        <f t="shared" si="2287"/>
        <v>-5.573446610316278E-2</v>
      </c>
      <c r="L1677">
        <f t="shared" si="2288"/>
        <v>0.49688395958029813</v>
      </c>
      <c r="N1677">
        <v>96.4</v>
      </c>
      <c r="O1677">
        <f t="shared" si="2274"/>
        <v>32.659040711412359</v>
      </c>
      <c r="P1677">
        <f t="shared" si="2275"/>
        <v>57.340959288587641</v>
      </c>
      <c r="R1677">
        <f t="shared" si="2289"/>
        <v>3.5481537475625018</v>
      </c>
      <c r="T1677">
        <f t="shared" si="2280"/>
        <v>-32.636649451385665</v>
      </c>
      <c r="V1677">
        <f t="shared" si="2290"/>
        <v>0</v>
      </c>
    </row>
    <row r="1678" spans="1:22">
      <c r="A1678">
        <f t="shared" si="2276"/>
        <v>0.5</v>
      </c>
      <c r="B1678">
        <f t="shared" si="2281"/>
        <v>-5.6601606883953347E-2</v>
      </c>
      <c r="C1678">
        <f t="shared" si="2282"/>
        <v>0.49678592783829362</v>
      </c>
      <c r="D1678">
        <f t="shared" si="2277"/>
        <v>-0.49999999999999989</v>
      </c>
      <c r="E1678">
        <f t="shared" si="2283"/>
        <v>-5.6601606883953354E-2</v>
      </c>
      <c r="F1678">
        <f t="shared" si="2284"/>
        <v>0.49678592783829367</v>
      </c>
      <c r="G1678">
        <f t="shared" si="2278"/>
        <v>0.5</v>
      </c>
      <c r="H1678">
        <f t="shared" si="2285"/>
        <v>5.6601606883953347E-2</v>
      </c>
      <c r="I1678">
        <f t="shared" si="2286"/>
        <v>-0.49678592783829362</v>
      </c>
      <c r="J1678">
        <f t="shared" si="2279"/>
        <v>0.49999999999999989</v>
      </c>
      <c r="K1678">
        <f t="shared" si="2287"/>
        <v>-5.6601606883953354E-2</v>
      </c>
      <c r="L1678">
        <f t="shared" si="2288"/>
        <v>0.49678592783829367</v>
      </c>
      <c r="N1678">
        <v>96.5</v>
      </c>
      <c r="O1678">
        <f t="shared" si="2274"/>
        <v>32.693736286823764</v>
      </c>
      <c r="P1678">
        <f t="shared" si="2275"/>
        <v>57.306263713176236</v>
      </c>
      <c r="R1678">
        <f t="shared" si="2289"/>
        <v>3.5198744629112184</v>
      </c>
      <c r="T1678">
        <f t="shared" si="2280"/>
        <v>-32.67134502679707</v>
      </c>
      <c r="V1678">
        <f t="shared" si="2290"/>
        <v>0</v>
      </c>
    </row>
    <row r="1679" spans="1:22">
      <c r="A1679">
        <f t="shared" si="2276"/>
        <v>0.5</v>
      </c>
      <c r="B1679">
        <f t="shared" si="2281"/>
        <v>-5.7468575246433229E-2</v>
      </c>
      <c r="C1679">
        <f t="shared" si="2282"/>
        <v>0.49668638280019817</v>
      </c>
      <c r="D1679">
        <f t="shared" si="2277"/>
        <v>-0.49999999999999989</v>
      </c>
      <c r="E1679">
        <f t="shared" si="2283"/>
        <v>-5.7468575246433243E-2</v>
      </c>
      <c r="F1679">
        <f t="shared" si="2284"/>
        <v>0.49668638280019822</v>
      </c>
      <c r="G1679">
        <f t="shared" si="2278"/>
        <v>0.5</v>
      </c>
      <c r="H1679">
        <f t="shared" si="2285"/>
        <v>5.7468575246433229E-2</v>
      </c>
      <c r="I1679">
        <f t="shared" si="2286"/>
        <v>-0.49668638280019817</v>
      </c>
      <c r="J1679">
        <f t="shared" si="2279"/>
        <v>0.49999999999999989</v>
      </c>
      <c r="K1679">
        <f t="shared" si="2287"/>
        <v>-5.7468575246433243E-2</v>
      </c>
      <c r="L1679">
        <f t="shared" si="2288"/>
        <v>0.49668638280019822</v>
      </c>
      <c r="N1679">
        <v>96.6</v>
      </c>
      <c r="O1679">
        <f t="shared" si="2274"/>
        <v>32.728243746589413</v>
      </c>
      <c r="P1679">
        <f t="shared" si="2275"/>
        <v>57.271756253410587</v>
      </c>
      <c r="R1679">
        <f t="shared" si="2289"/>
        <v>3.4916556130852214</v>
      </c>
      <c r="T1679">
        <f t="shared" si="2280"/>
        <v>-32.705852486562719</v>
      </c>
      <c r="V1679">
        <f t="shared" si="2290"/>
        <v>0</v>
      </c>
    </row>
    <row r="1680" spans="1:22">
      <c r="A1680">
        <f t="shared" si="2276"/>
        <v>0.5</v>
      </c>
      <c r="B1680">
        <f t="shared" si="2281"/>
        <v>-5.8335368549666568E-2</v>
      </c>
      <c r="C1680">
        <f t="shared" si="2282"/>
        <v>0.49658532476924294</v>
      </c>
      <c r="D1680">
        <f t="shared" si="2277"/>
        <v>-0.49999999999999989</v>
      </c>
      <c r="E1680">
        <f t="shared" si="2283"/>
        <v>-5.8335368549666582E-2</v>
      </c>
      <c r="F1680">
        <f t="shared" si="2284"/>
        <v>0.496585324769243</v>
      </c>
      <c r="G1680">
        <f t="shared" si="2278"/>
        <v>0.5</v>
      </c>
      <c r="H1680">
        <f t="shared" si="2285"/>
        <v>5.8335368549666568E-2</v>
      </c>
      <c r="I1680">
        <f t="shared" si="2286"/>
        <v>-0.49658532476924294</v>
      </c>
      <c r="J1680">
        <f t="shared" si="2279"/>
        <v>0.49999999999999989</v>
      </c>
      <c r="K1680">
        <f t="shared" si="2287"/>
        <v>-5.8335368549666582E-2</v>
      </c>
      <c r="L1680">
        <f t="shared" si="2288"/>
        <v>0.496585324769243</v>
      </c>
      <c r="N1680">
        <v>96.7</v>
      </c>
      <c r="O1680">
        <f t="shared" si="2274"/>
        <v>32.762563418749387</v>
      </c>
      <c r="P1680">
        <f t="shared" si="2275"/>
        <v>57.237436581250613</v>
      </c>
      <c r="R1680">
        <f t="shared" si="2289"/>
        <v>3.4634971534205263</v>
      </c>
      <c r="T1680">
        <f t="shared" si="2280"/>
        <v>-32.740172158722693</v>
      </c>
      <c r="V1680">
        <f t="shared" si="2290"/>
        <v>0</v>
      </c>
    </row>
    <row r="1681" spans="1:22">
      <c r="A1681">
        <f t="shared" si="2276"/>
        <v>0.5</v>
      </c>
      <c r="B1681">
        <f t="shared" si="2281"/>
        <v>-5.9201984153250405E-2</v>
      </c>
      <c r="C1681">
        <f t="shared" si="2282"/>
        <v>0.49648275405326836</v>
      </c>
      <c r="D1681">
        <f t="shared" si="2277"/>
        <v>-0.49999999999999989</v>
      </c>
      <c r="E1681">
        <f t="shared" si="2283"/>
        <v>-5.9201984153250412E-2</v>
      </c>
      <c r="F1681">
        <f t="shared" si="2284"/>
        <v>0.49648275405326847</v>
      </c>
      <c r="G1681">
        <f t="shared" si="2278"/>
        <v>0.5</v>
      </c>
      <c r="H1681">
        <f t="shared" si="2285"/>
        <v>5.9201984153250405E-2</v>
      </c>
      <c r="I1681">
        <f t="shared" si="2286"/>
        <v>-0.49648275405326836</v>
      </c>
      <c r="J1681">
        <f t="shared" si="2279"/>
        <v>0.49999999999999989</v>
      </c>
      <c r="K1681">
        <f t="shared" si="2287"/>
        <v>-5.9201984153250412E-2</v>
      </c>
      <c r="L1681">
        <f t="shared" si="2288"/>
        <v>0.49648275405326847</v>
      </c>
      <c r="N1681">
        <v>96.8</v>
      </c>
      <c r="O1681">
        <f t="shared" si="2274"/>
        <v>32.796695632752012</v>
      </c>
      <c r="P1681">
        <f t="shared" si="2275"/>
        <v>57.203304367247995</v>
      </c>
      <c r="R1681">
        <f t="shared" si="2289"/>
        <v>3.4353990370623464</v>
      </c>
      <c r="T1681">
        <f t="shared" si="2280"/>
        <v>-32.774304372725311</v>
      </c>
      <c r="V1681">
        <f t="shared" si="2290"/>
        <v>0</v>
      </c>
    </row>
    <row r="1682" spans="1:22">
      <c r="A1682">
        <f t="shared" si="2276"/>
        <v>0.5</v>
      </c>
      <c r="B1682">
        <f t="shared" si="2281"/>
        <v>-6.0068419417323542E-2</v>
      </c>
      <c r="C1682">
        <f t="shared" si="2282"/>
        <v>0.49637867096472271</v>
      </c>
      <c r="D1682">
        <f t="shared" si="2277"/>
        <v>-0.49999999999999989</v>
      </c>
      <c r="E1682">
        <f t="shared" si="2283"/>
        <v>-6.0068419417323549E-2</v>
      </c>
      <c r="F1682">
        <f t="shared" si="2284"/>
        <v>0.49637867096472277</v>
      </c>
      <c r="G1682">
        <f t="shared" si="2278"/>
        <v>0.5</v>
      </c>
      <c r="H1682">
        <f t="shared" si="2285"/>
        <v>6.0068419417323542E-2</v>
      </c>
      <c r="I1682">
        <f t="shared" si="2286"/>
        <v>-0.49637867096472271</v>
      </c>
      <c r="J1682">
        <f t="shared" si="2279"/>
        <v>0.49999999999999989</v>
      </c>
      <c r="K1682">
        <f t="shared" si="2287"/>
        <v>-6.0068419417323549E-2</v>
      </c>
      <c r="L1682">
        <f t="shared" si="2288"/>
        <v>0.49637867096472277</v>
      </c>
      <c r="N1682">
        <v>96.9</v>
      </c>
      <c r="O1682">
        <f t="shared" si="2274"/>
        <v>32.830640719416571</v>
      </c>
      <c r="P1682">
        <f t="shared" si="2275"/>
        <v>57.169359280583436</v>
      </c>
      <c r="R1682">
        <f t="shared" si="2289"/>
        <v>3.4073612150038031</v>
      </c>
      <c r="T1682">
        <f t="shared" si="2280"/>
        <v>-32.80824945938987</v>
      </c>
      <c r="V1682">
        <f t="shared" si="2290"/>
        <v>0</v>
      </c>
    </row>
    <row r="1683" spans="1:22">
      <c r="A1683">
        <f t="shared" si="2276"/>
        <v>0.5</v>
      </c>
      <c r="B1683">
        <f t="shared" si="2281"/>
        <v>-6.0934671702573676E-2</v>
      </c>
      <c r="C1683">
        <f t="shared" si="2282"/>
        <v>0.49627307582066094</v>
      </c>
      <c r="D1683">
        <f t="shared" si="2277"/>
        <v>-0.49999999999999989</v>
      </c>
      <c r="E1683">
        <f t="shared" si="2283"/>
        <v>-6.0934671702573683E-2</v>
      </c>
      <c r="F1683">
        <f t="shared" si="2284"/>
        <v>0.49627307582066105</v>
      </c>
      <c r="G1683">
        <f t="shared" si="2278"/>
        <v>0.5</v>
      </c>
      <c r="H1683">
        <f t="shared" si="2285"/>
        <v>6.0934671702573676E-2</v>
      </c>
      <c r="I1683">
        <f t="shared" si="2286"/>
        <v>-0.49627307582066094</v>
      </c>
      <c r="J1683">
        <f t="shared" si="2279"/>
        <v>0.49999999999999989</v>
      </c>
      <c r="K1683">
        <f t="shared" si="2287"/>
        <v>-6.0934671702573683E-2</v>
      </c>
      <c r="L1683">
        <f t="shared" si="2288"/>
        <v>0.49627307582066105</v>
      </c>
      <c r="N1683">
        <v>97</v>
      </c>
      <c r="O1683">
        <f t="shared" si="2274"/>
        <v>32.864399010896598</v>
      </c>
      <c r="P1683">
        <f t="shared" si="2275"/>
        <v>57.135600989103395</v>
      </c>
      <c r="R1683">
        <f t="shared" si="2289"/>
        <v>3.3793836361241247</v>
      </c>
      <c r="T1683">
        <f t="shared" si="2280"/>
        <v>-32.842007750869911</v>
      </c>
      <c r="V1683">
        <f t="shared" si="2290"/>
        <v>0</v>
      </c>
    </row>
    <row r="1684" spans="1:22">
      <c r="A1684">
        <f t="shared" si="2276"/>
        <v>0.5</v>
      </c>
      <c r="B1684">
        <f t="shared" si="2281"/>
        <v>-6.1800738370246237E-2</v>
      </c>
      <c r="C1684">
        <f t="shared" si="2282"/>
        <v>0.49616596894274434</v>
      </c>
      <c r="D1684">
        <f t="shared" si="2277"/>
        <v>-0.49999999999999989</v>
      </c>
      <c r="E1684">
        <f t="shared" si="2283"/>
        <v>-6.1800738370246244E-2</v>
      </c>
      <c r="F1684">
        <f t="shared" si="2284"/>
        <v>0.4961659689427444</v>
      </c>
      <c r="G1684">
        <f t="shared" si="2278"/>
        <v>0.5</v>
      </c>
      <c r="H1684">
        <f t="shared" si="2285"/>
        <v>6.1800738370246237E-2</v>
      </c>
      <c r="I1684">
        <f t="shared" si="2286"/>
        <v>-0.49616596894274434</v>
      </c>
      <c r="J1684">
        <f t="shared" si="2279"/>
        <v>0.49999999999999989</v>
      </c>
      <c r="K1684">
        <f t="shared" si="2287"/>
        <v>-6.1800738370246244E-2</v>
      </c>
      <c r="L1684">
        <f t="shared" si="2288"/>
        <v>0.4961659689427444</v>
      </c>
      <c r="N1684">
        <v>97.1</v>
      </c>
      <c r="O1684">
        <f t="shared" si="2274"/>
        <v>32.897970840643545</v>
      </c>
      <c r="P1684">
        <f t="shared" si="2275"/>
        <v>57.102029159356455</v>
      </c>
      <c r="R1684">
        <f t="shared" si="2289"/>
        <v>3.3514662472265542</v>
      </c>
      <c r="T1684">
        <f t="shared" si="2280"/>
        <v>-32.875579580616851</v>
      </c>
      <c r="V1684">
        <f t="shared" si="2290"/>
        <v>0</v>
      </c>
    </row>
    <row r="1685" spans="1:22">
      <c r="A1685">
        <f t="shared" si="2276"/>
        <v>0.5</v>
      </c>
      <c r="B1685">
        <f t="shared" si="2281"/>
        <v>-6.2666616782152171E-2</v>
      </c>
      <c r="C1685">
        <f t="shared" si="2282"/>
        <v>0.49605735065723877</v>
      </c>
      <c r="D1685">
        <f t="shared" si="2277"/>
        <v>-0.49999999999999989</v>
      </c>
      <c r="E1685">
        <f t="shared" si="2283"/>
        <v>-6.2666616782152185E-2</v>
      </c>
      <c r="F1685">
        <f t="shared" si="2284"/>
        <v>0.49605735065723883</v>
      </c>
      <c r="G1685">
        <f t="shared" si="2278"/>
        <v>0.5</v>
      </c>
      <c r="H1685">
        <f t="shared" si="2285"/>
        <v>6.2666616782152171E-2</v>
      </c>
      <c r="I1685">
        <f t="shared" si="2286"/>
        <v>-0.49605735065723877</v>
      </c>
      <c r="J1685">
        <f t="shared" si="2279"/>
        <v>0.49999999999999989</v>
      </c>
      <c r="K1685">
        <f t="shared" si="2287"/>
        <v>-6.2666616782152185E-2</v>
      </c>
      <c r="L1685">
        <f t="shared" si="2288"/>
        <v>0.49605735065723883</v>
      </c>
      <c r="N1685">
        <v>97.2</v>
      </c>
      <c r="O1685">
        <f t="shared" si="2274"/>
        <v>32.931356543370732</v>
      </c>
      <c r="P1685">
        <f t="shared" si="2275"/>
        <v>57.068643456629275</v>
      </c>
      <c r="R1685">
        <f t="shared" si="2289"/>
        <v>3.3236089930758084</v>
      </c>
      <c r="T1685">
        <f t="shared" si="2280"/>
        <v>-32.908965283344031</v>
      </c>
      <c r="V1685">
        <f t="shared" si="2290"/>
        <v>0</v>
      </c>
    </row>
    <row r="1686" spans="1:22">
      <c r="A1686">
        <f t="shared" si="2276"/>
        <v>0.5</v>
      </c>
      <c r="B1686">
        <f t="shared" si="2281"/>
        <v>-6.3532304300675232E-2</v>
      </c>
      <c r="C1686">
        <f t="shared" si="2282"/>
        <v>0.49594722129501478</v>
      </c>
      <c r="D1686">
        <f t="shared" si="2277"/>
        <v>-0.49999999999999989</v>
      </c>
      <c r="E1686">
        <f t="shared" si="2283"/>
        <v>-6.3532304300675246E-2</v>
      </c>
      <c r="F1686">
        <f t="shared" si="2284"/>
        <v>0.49594722129501484</v>
      </c>
      <c r="G1686">
        <f t="shared" si="2278"/>
        <v>0.5</v>
      </c>
      <c r="H1686">
        <f t="shared" si="2285"/>
        <v>6.3532304300675232E-2</v>
      </c>
      <c r="I1686">
        <f t="shared" si="2286"/>
        <v>-0.49594722129501478</v>
      </c>
      <c r="J1686">
        <f t="shared" si="2279"/>
        <v>0.49999999999999989</v>
      </c>
      <c r="K1686">
        <f t="shared" si="2287"/>
        <v>-6.3532304300675246E-2</v>
      </c>
      <c r="L1686">
        <f t="shared" si="2288"/>
        <v>0.49594722129501484</v>
      </c>
      <c r="N1686">
        <v>97.3</v>
      </c>
      <c r="O1686">
        <f t="shared" si="2274"/>
        <v>32.964556455017934</v>
      </c>
      <c r="P1686">
        <f t="shared" si="2275"/>
        <v>57.035443544982066</v>
      </c>
      <c r="R1686">
        <f t="shared" si="2289"/>
        <v>3.2958118164352754</v>
      </c>
      <c r="T1686">
        <f t="shared" si="2280"/>
        <v>-32.94216519499124</v>
      </c>
      <c r="V1686">
        <f t="shared" si="2290"/>
        <v>0</v>
      </c>
    </row>
    <row r="1687" spans="1:22">
      <c r="A1687">
        <f t="shared" si="2276"/>
        <v>0.5</v>
      </c>
      <c r="B1687">
        <f t="shared" si="2281"/>
        <v>-6.4397798288781435E-2</v>
      </c>
      <c r="C1687">
        <f t="shared" si="2282"/>
        <v>0.49583558119154508</v>
      </c>
      <c r="D1687">
        <f t="shared" si="2277"/>
        <v>-0.49999999999999989</v>
      </c>
      <c r="E1687">
        <f t="shared" si="2283"/>
        <v>-6.4397798288781449E-2</v>
      </c>
      <c r="F1687">
        <f t="shared" si="2284"/>
        <v>0.49583558119154514</v>
      </c>
      <c r="G1687">
        <f t="shared" si="2278"/>
        <v>0.5</v>
      </c>
      <c r="H1687">
        <f t="shared" si="2285"/>
        <v>6.4397798288781435E-2</v>
      </c>
      <c r="I1687">
        <f t="shared" si="2286"/>
        <v>-0.49583558119154508</v>
      </c>
      <c r="J1687">
        <f t="shared" si="2279"/>
        <v>0.49999999999999989</v>
      </c>
      <c r="K1687">
        <f t="shared" si="2287"/>
        <v>-6.4397798288781449E-2</v>
      </c>
      <c r="L1687">
        <f t="shared" si="2288"/>
        <v>0.49583558119154514</v>
      </c>
      <c r="N1687">
        <v>97.4</v>
      </c>
      <c r="O1687">
        <f t="shared" si="2274"/>
        <v>32.997570912716263</v>
      </c>
      <c r="P1687">
        <f t="shared" si="2275"/>
        <v>57.002429087283751</v>
      </c>
      <c r="R1687">
        <f t="shared" si="2289"/>
        <v>3.2680746581037283</v>
      </c>
      <c r="T1687">
        <f t="shared" si="2280"/>
        <v>-32.975179652689555</v>
      </c>
      <c r="V1687">
        <f t="shared" si="2290"/>
        <v>0</v>
      </c>
    </row>
    <row r="1688" spans="1:22">
      <c r="A1688">
        <f t="shared" si="2276"/>
        <v>0.5</v>
      </c>
      <c r="B1688">
        <f t="shared" si="2281"/>
        <v>-6.5263096110025787E-2</v>
      </c>
      <c r="C1688">
        <f t="shared" si="2282"/>
        <v>0.49572243068690508</v>
      </c>
      <c r="D1688">
        <f t="shared" si="2277"/>
        <v>-0.49999999999999989</v>
      </c>
      <c r="E1688">
        <f t="shared" si="2283"/>
        <v>-6.5263096110025801E-2</v>
      </c>
      <c r="F1688">
        <f t="shared" si="2284"/>
        <v>0.49572243068690519</v>
      </c>
      <c r="G1688">
        <f t="shared" si="2278"/>
        <v>0.5</v>
      </c>
      <c r="H1688">
        <f t="shared" si="2285"/>
        <v>6.5263096110025787E-2</v>
      </c>
      <c r="I1688">
        <f t="shared" si="2286"/>
        <v>-0.49572243068690508</v>
      </c>
      <c r="J1688">
        <f t="shared" si="2279"/>
        <v>0.49999999999999989</v>
      </c>
      <c r="K1688">
        <f t="shared" si="2287"/>
        <v>-6.5263096110025801E-2</v>
      </c>
      <c r="L1688">
        <f t="shared" si="2288"/>
        <v>0.49572243068690519</v>
      </c>
      <c r="N1688">
        <v>97.5</v>
      </c>
      <c r="O1688">
        <f t="shared" si="2274"/>
        <v>33.030400254753346</v>
      </c>
      <c r="P1688">
        <f t="shared" si="2275"/>
        <v>56.969599745246654</v>
      </c>
      <c r="R1688">
        <f t="shared" si="2289"/>
        <v>3.2403974569518752</v>
      </c>
      <c r="T1688">
        <f t="shared" si="2280"/>
        <v>-33.008008994726652</v>
      </c>
      <c r="V1688">
        <f t="shared" si="2290"/>
        <v>0</v>
      </c>
    </row>
    <row r="1689" spans="1:22">
      <c r="A1689">
        <f t="shared" si="2276"/>
        <v>0.5</v>
      </c>
      <c r="B1689">
        <f t="shared" si="2281"/>
        <v>-6.6128195128561162E-2</v>
      </c>
      <c r="C1689">
        <f t="shared" si="2282"/>
        <v>0.49560777012577073</v>
      </c>
      <c r="D1689">
        <f t="shared" si="2277"/>
        <v>-0.49999999999999989</v>
      </c>
      <c r="E1689">
        <f t="shared" si="2283"/>
        <v>-6.6128195128561176E-2</v>
      </c>
      <c r="F1689">
        <f t="shared" si="2284"/>
        <v>0.49560777012577079</v>
      </c>
      <c r="G1689">
        <f t="shared" si="2278"/>
        <v>0.5</v>
      </c>
      <c r="H1689">
        <f t="shared" si="2285"/>
        <v>6.6128195128561162E-2</v>
      </c>
      <c r="I1689">
        <f t="shared" si="2286"/>
        <v>-0.49560777012577073</v>
      </c>
      <c r="J1689">
        <f t="shared" si="2279"/>
        <v>0.49999999999999989</v>
      </c>
      <c r="K1689">
        <f t="shared" si="2287"/>
        <v>-6.6128195128561176E-2</v>
      </c>
      <c r="L1689">
        <f t="shared" si="2288"/>
        <v>0.49560777012577079</v>
      </c>
      <c r="N1689">
        <v>97.6</v>
      </c>
      <c r="O1689">
        <f t="shared" si="2274"/>
        <v>33.063044820539176</v>
      </c>
      <c r="P1689">
        <f t="shared" si="2275"/>
        <v>56.936955179460817</v>
      </c>
      <c r="R1689">
        <f t="shared" si="2289"/>
        <v>3.2127801499583342</v>
      </c>
      <c r="T1689">
        <f t="shared" si="2280"/>
        <v>-33.040653560512489</v>
      </c>
      <c r="V1689">
        <f t="shared" si="2290"/>
        <v>0</v>
      </c>
    </row>
    <row r="1690" spans="1:22">
      <c r="A1690">
        <f t="shared" si="2276"/>
        <v>0.5</v>
      </c>
      <c r="B1690">
        <f t="shared" si="2281"/>
        <v>-6.6993092709146024E-2</v>
      </c>
      <c r="C1690">
        <f t="shared" si="2282"/>
        <v>0.49549159985741803</v>
      </c>
      <c r="D1690">
        <f t="shared" si="2277"/>
        <v>-0.49999999999999989</v>
      </c>
      <c r="E1690">
        <f t="shared" si="2283"/>
        <v>-6.6993092709146038E-2</v>
      </c>
      <c r="F1690">
        <f t="shared" si="2284"/>
        <v>0.49549159985741814</v>
      </c>
      <c r="G1690">
        <f t="shared" si="2278"/>
        <v>0.5</v>
      </c>
      <c r="H1690">
        <f t="shared" si="2285"/>
        <v>6.6993092709146024E-2</v>
      </c>
      <c r="I1690">
        <f t="shared" si="2286"/>
        <v>-0.49549159985741803</v>
      </c>
      <c r="J1690">
        <f t="shared" si="2279"/>
        <v>0.49999999999999989</v>
      </c>
      <c r="K1690">
        <f t="shared" si="2287"/>
        <v>-6.6993092709146038E-2</v>
      </c>
      <c r="L1690">
        <f t="shared" si="2288"/>
        <v>0.49549159985741814</v>
      </c>
      <c r="N1690">
        <v>97.7</v>
      </c>
      <c r="O1690">
        <f t="shared" si="2274"/>
        <v>33.095504950572149</v>
      </c>
      <c r="P1690">
        <f t="shared" si="2275"/>
        <v>56.904495049427851</v>
      </c>
      <c r="R1690">
        <f t="shared" si="2289"/>
        <v>3.1852226722453452</v>
      </c>
      <c r="T1690">
        <f t="shared" si="2280"/>
        <v>-33.073113690545455</v>
      </c>
      <c r="V1690">
        <f t="shared" si="2290"/>
        <v>0</v>
      </c>
    </row>
    <row r="1691" spans="1:22">
      <c r="A1691">
        <f t="shared" si="2276"/>
        <v>0.5</v>
      </c>
      <c r="B1691">
        <f t="shared" si="2281"/>
        <v>-6.7857786217152133E-2</v>
      </c>
      <c r="C1691">
        <f t="shared" si="2282"/>
        <v>0.49537392023572174</v>
      </c>
      <c r="D1691">
        <f t="shared" si="2277"/>
        <v>-0.49999999999999989</v>
      </c>
      <c r="E1691">
        <f t="shared" si="2283"/>
        <v>-6.7857786217152147E-2</v>
      </c>
      <c r="F1691">
        <f t="shared" si="2284"/>
        <v>0.4953739202357218</v>
      </c>
      <c r="G1691">
        <f t="shared" si="2278"/>
        <v>0.5</v>
      </c>
      <c r="H1691">
        <f t="shared" si="2285"/>
        <v>6.7857786217152133E-2</v>
      </c>
      <c r="I1691">
        <f t="shared" si="2286"/>
        <v>-0.49537392023572174</v>
      </c>
      <c r="J1691">
        <f t="shared" si="2279"/>
        <v>0.49999999999999989</v>
      </c>
      <c r="K1691">
        <f t="shared" si="2287"/>
        <v>-6.7857786217152147E-2</v>
      </c>
      <c r="L1691">
        <f t="shared" si="2288"/>
        <v>0.4953739202357218</v>
      </c>
      <c r="N1691">
        <v>97.8</v>
      </c>
      <c r="O1691">
        <f t="shared" si="2274"/>
        <v>33.127780986405519</v>
      </c>
      <c r="P1691">
        <f t="shared" si="2275"/>
        <v>56.872219013594489</v>
      </c>
      <c r="R1691">
        <f t="shared" si="2289"/>
        <v>3.1577249571141834</v>
      </c>
      <c r="T1691">
        <f t="shared" si="2280"/>
        <v>-33.105389726378817</v>
      </c>
      <c r="V1691">
        <f t="shared" si="2290"/>
        <v>0</v>
      </c>
    </row>
    <row r="1692" spans="1:22">
      <c r="A1692">
        <f t="shared" si="2276"/>
        <v>0.5</v>
      </c>
      <c r="B1692">
        <f t="shared" si="2281"/>
        <v>-6.8722273018573324E-2</v>
      </c>
      <c r="C1692">
        <f t="shared" si="2282"/>
        <v>0.49525473161915429</v>
      </c>
      <c r="D1692">
        <f t="shared" si="2277"/>
        <v>-0.49999999999999989</v>
      </c>
      <c r="E1692">
        <f t="shared" si="2283"/>
        <v>-6.8722273018573338E-2</v>
      </c>
      <c r="F1692">
        <f t="shared" si="2284"/>
        <v>0.49525473161915434</v>
      </c>
      <c r="G1692">
        <f t="shared" si="2278"/>
        <v>0.5</v>
      </c>
      <c r="H1692">
        <f t="shared" si="2285"/>
        <v>6.8722273018573324E-2</v>
      </c>
      <c r="I1692">
        <f t="shared" si="2286"/>
        <v>-0.49525473161915429</v>
      </c>
      <c r="J1692">
        <f t="shared" si="2279"/>
        <v>0.49999999999999989</v>
      </c>
      <c r="K1692">
        <f t="shared" si="2287"/>
        <v>-6.8722273018573338E-2</v>
      </c>
      <c r="L1692">
        <f t="shared" si="2288"/>
        <v>0.49525473161915434</v>
      </c>
      <c r="N1692">
        <v>97.9</v>
      </c>
      <c r="O1692">
        <f t="shared" si="2274"/>
        <v>33.159873270614419</v>
      </c>
      <c r="P1692">
        <f t="shared" si="2275"/>
        <v>56.840126729385581</v>
      </c>
      <c r="R1692">
        <f t="shared" si="2289"/>
        <v>3.130286936080104</v>
      </c>
      <c r="T1692">
        <f t="shared" si="2280"/>
        <v>-33.137482010587725</v>
      </c>
      <c r="V1692">
        <f t="shared" si="2290"/>
        <v>0</v>
      </c>
    </row>
    <row r="1693" spans="1:22">
      <c r="A1693">
        <f t="shared" si="2276"/>
        <v>0.5</v>
      </c>
      <c r="B1693">
        <f t="shared" si="2281"/>
        <v>-6.9586550480032663E-2</v>
      </c>
      <c r="C1693">
        <f t="shared" si="2282"/>
        <v>0.49513403437078513</v>
      </c>
      <c r="D1693">
        <f t="shared" si="2277"/>
        <v>-0.49999999999999989</v>
      </c>
      <c r="E1693">
        <f t="shared" si="2283"/>
        <v>-6.9586550480032677E-2</v>
      </c>
      <c r="F1693">
        <f t="shared" si="2284"/>
        <v>0.49513403437078518</v>
      </c>
      <c r="G1693">
        <f t="shared" si="2278"/>
        <v>0.5</v>
      </c>
      <c r="H1693">
        <f t="shared" si="2285"/>
        <v>6.9586550480032663E-2</v>
      </c>
      <c r="I1693">
        <f t="shared" si="2286"/>
        <v>-0.49513403437078513</v>
      </c>
      <c r="J1693">
        <f t="shared" si="2279"/>
        <v>0.49999999999999989</v>
      </c>
      <c r="K1693">
        <f t="shared" si="2287"/>
        <v>-6.9586550480032677E-2</v>
      </c>
      <c r="L1693">
        <f t="shared" si="2288"/>
        <v>0.49513403437078518</v>
      </c>
      <c r="N1693">
        <v>98</v>
      </c>
      <c r="O1693">
        <f t="shared" si="2274"/>
        <v>33.191782146763117</v>
      </c>
      <c r="P1693">
        <f t="shared" si="2275"/>
        <v>56.808217853236883</v>
      </c>
      <c r="R1693">
        <f t="shared" si="2289"/>
        <v>3.1029085389069806</v>
      </c>
      <c r="T1693">
        <f t="shared" si="2280"/>
        <v>-33.169390886736423</v>
      </c>
      <c r="V1693">
        <f t="shared" si="2290"/>
        <v>0</v>
      </c>
    </row>
    <row r="1694" spans="1:22">
      <c r="A1694">
        <f t="shared" si="2276"/>
        <v>0.5</v>
      </c>
      <c r="B1694">
        <f t="shared" si="2281"/>
        <v>-7.0450615968791222E-2</v>
      </c>
      <c r="C1694">
        <f t="shared" si="2282"/>
        <v>0.49501182885827877</v>
      </c>
      <c r="D1694">
        <f t="shared" si="2277"/>
        <v>-0.49999999999999989</v>
      </c>
      <c r="E1694">
        <f t="shared" si="2283"/>
        <v>-7.0450615968791236E-2</v>
      </c>
      <c r="F1694">
        <f t="shared" si="2284"/>
        <v>0.49501182885827882</v>
      </c>
      <c r="G1694">
        <f t="shared" si="2278"/>
        <v>0.5</v>
      </c>
      <c r="H1694">
        <f t="shared" si="2285"/>
        <v>7.0450615968791222E-2</v>
      </c>
      <c r="I1694">
        <f t="shared" si="2286"/>
        <v>-0.49501182885827877</v>
      </c>
      <c r="J1694">
        <f t="shared" si="2279"/>
        <v>0.49999999999999989</v>
      </c>
      <c r="K1694">
        <f t="shared" si="2287"/>
        <v>-7.0450615968791236E-2</v>
      </c>
      <c r="L1694">
        <f t="shared" si="2288"/>
        <v>0.49501182885827882</v>
      </c>
      <c r="N1694">
        <v>98.1</v>
      </c>
      <c r="O1694">
        <f t="shared" si="2274"/>
        <v>33.223507959372697</v>
      </c>
      <c r="P1694">
        <f t="shared" si="2275"/>
        <v>56.776492040627303</v>
      </c>
      <c r="R1694">
        <f t="shared" si="2289"/>
        <v>3.0755896936416747</v>
      </c>
      <c r="T1694">
        <f t="shared" si="2280"/>
        <v>-33.201116699346002</v>
      </c>
      <c r="V1694">
        <f t="shared" si="2290"/>
        <v>0</v>
      </c>
    </row>
    <row r="1695" spans="1:22">
      <c r="A1695">
        <f t="shared" si="2276"/>
        <v>0.5</v>
      </c>
      <c r="B1695">
        <f t="shared" si="2281"/>
        <v>-7.1314466852755776E-2</v>
      </c>
      <c r="C1695">
        <f t="shared" si="2282"/>
        <v>0.49488811545389438</v>
      </c>
      <c r="D1695">
        <f t="shared" si="2277"/>
        <v>-0.49999999999999989</v>
      </c>
      <c r="E1695">
        <f t="shared" si="2283"/>
        <v>-7.131446685275579E-2</v>
      </c>
      <c r="F1695">
        <f t="shared" si="2284"/>
        <v>0.49488811545389449</v>
      </c>
      <c r="G1695">
        <f t="shared" si="2278"/>
        <v>0.5</v>
      </c>
      <c r="H1695">
        <f t="shared" si="2285"/>
        <v>7.1314466852755776E-2</v>
      </c>
      <c r="I1695">
        <f t="shared" si="2286"/>
        <v>-0.49488811545389438</v>
      </c>
      <c r="J1695">
        <f t="shared" si="2279"/>
        <v>0.49999999999999989</v>
      </c>
      <c r="K1695">
        <f t="shared" si="2287"/>
        <v>-7.131446685275579E-2</v>
      </c>
      <c r="L1695">
        <f t="shared" si="2288"/>
        <v>0.49488811545389449</v>
      </c>
      <c r="N1695">
        <v>98.2</v>
      </c>
      <c r="O1695">
        <f t="shared" si="2274"/>
        <v>33.255051053889233</v>
      </c>
      <c r="P1695">
        <f t="shared" si="2275"/>
        <v>56.744948946110767</v>
      </c>
      <c r="R1695">
        <f t="shared" si="2289"/>
        <v>3.0483303266478501</v>
      </c>
      <c r="T1695">
        <f t="shared" si="2280"/>
        <v>-33.232659793862538</v>
      </c>
      <c r="V1695">
        <f t="shared" si="2290"/>
        <v>0</v>
      </c>
    </row>
    <row r="1696" spans="1:22">
      <c r="A1696">
        <f t="shared" si="2276"/>
        <v>0.5</v>
      </c>
      <c r="B1696">
        <f t="shared" si="2281"/>
        <v>-7.2178100500486606E-2</v>
      </c>
      <c r="C1696">
        <f t="shared" si="2282"/>
        <v>0.49476289453448463</v>
      </c>
      <c r="D1696">
        <f t="shared" si="2277"/>
        <v>-0.49999999999999989</v>
      </c>
      <c r="E1696">
        <f t="shared" si="2283"/>
        <v>-7.2178100500486619E-2</v>
      </c>
      <c r="F1696">
        <f t="shared" si="2284"/>
        <v>0.49476289453448469</v>
      </c>
      <c r="G1696">
        <f t="shared" si="2278"/>
        <v>0.5</v>
      </c>
      <c r="H1696">
        <f t="shared" si="2285"/>
        <v>7.2178100500486606E-2</v>
      </c>
      <c r="I1696">
        <f t="shared" si="2286"/>
        <v>-0.49476289453448463</v>
      </c>
      <c r="J1696">
        <f t="shared" si="2279"/>
        <v>0.49999999999999989</v>
      </c>
      <c r="K1696">
        <f t="shared" si="2287"/>
        <v>-7.2178100500486619E-2</v>
      </c>
      <c r="L1696">
        <f t="shared" si="2288"/>
        <v>0.49476289453448469</v>
      </c>
      <c r="N1696">
        <v>98.3</v>
      </c>
      <c r="O1696">
        <f t="shared" si="2274"/>
        <v>33.286411776652251</v>
      </c>
      <c r="P1696">
        <f t="shared" si="2275"/>
        <v>56.713588223347749</v>
      </c>
      <c r="R1696">
        <f t="shared" si="2289"/>
        <v>3.0211303626396386</v>
      </c>
      <c r="T1696">
        <f t="shared" si="2280"/>
        <v>-33.264020516625557</v>
      </c>
      <c r="V1696">
        <f t="shared" si="2290"/>
        <v>0</v>
      </c>
    </row>
    <row r="1697" spans="1:22">
      <c r="A1697">
        <f t="shared" si="2276"/>
        <v>0.5</v>
      </c>
      <c r="B1697">
        <f t="shared" si="2281"/>
        <v>-7.3041514281205866E-2</v>
      </c>
      <c r="C1697">
        <f t="shared" si="2282"/>
        <v>0.49463616648149406</v>
      </c>
      <c r="D1697">
        <f t="shared" si="2277"/>
        <v>-0.49999999999999989</v>
      </c>
      <c r="E1697">
        <f t="shared" si="2283"/>
        <v>-7.304151428120588E-2</v>
      </c>
      <c r="F1697">
        <f t="shared" si="2284"/>
        <v>0.49463616648149411</v>
      </c>
      <c r="G1697">
        <f t="shared" si="2278"/>
        <v>0.5</v>
      </c>
      <c r="H1697">
        <f t="shared" si="2285"/>
        <v>7.3041514281205866E-2</v>
      </c>
      <c r="I1697">
        <f t="shared" si="2286"/>
        <v>-0.49463616648149406</v>
      </c>
      <c r="J1697">
        <f t="shared" si="2279"/>
        <v>0.49999999999999989</v>
      </c>
      <c r="K1697">
        <f t="shared" si="2287"/>
        <v>-7.304151428120588E-2</v>
      </c>
      <c r="L1697">
        <f t="shared" si="2288"/>
        <v>0.49463616648149411</v>
      </c>
      <c r="N1697">
        <v>98.4</v>
      </c>
      <c r="O1697">
        <f t="shared" si="2274"/>
        <v>33.317590474863586</v>
      </c>
      <c r="P1697">
        <f t="shared" si="2275"/>
        <v>56.682409525136414</v>
      </c>
      <c r="R1697">
        <f t="shared" si="2289"/>
        <v>2.9939897247148934</v>
      </c>
      <c r="T1697">
        <f t="shared" si="2280"/>
        <v>-33.295199214836892</v>
      </c>
      <c r="V1697">
        <f t="shared" si="2290"/>
        <v>0</v>
      </c>
    </row>
    <row r="1698" spans="1:22">
      <c r="A1698">
        <f t="shared" si="2276"/>
        <v>0.5</v>
      </c>
      <c r="B1698">
        <f t="shared" si="2281"/>
        <v>-7.3904705564805315E-2</v>
      </c>
      <c r="C1698">
        <f t="shared" si="2282"/>
        <v>0.49450793168095836</v>
      </c>
      <c r="D1698">
        <f t="shared" si="2277"/>
        <v>-0.49999999999999989</v>
      </c>
      <c r="E1698">
        <f t="shared" si="2283"/>
        <v>-7.3904705564805329E-2</v>
      </c>
      <c r="F1698">
        <f t="shared" si="2284"/>
        <v>0.49450793168095841</v>
      </c>
      <c r="G1698">
        <f t="shared" si="2278"/>
        <v>0.5</v>
      </c>
      <c r="H1698">
        <f t="shared" si="2285"/>
        <v>7.3904705564805315E-2</v>
      </c>
      <c r="I1698">
        <f t="shared" si="2286"/>
        <v>-0.49450793168095836</v>
      </c>
      <c r="J1698">
        <f t="shared" si="2279"/>
        <v>0.49999999999999989</v>
      </c>
      <c r="K1698">
        <f t="shared" si="2287"/>
        <v>-7.3904705564805329E-2</v>
      </c>
      <c r="L1698">
        <f t="shared" si="2288"/>
        <v>0.49450793168095841</v>
      </c>
      <c r="N1698">
        <v>98.5</v>
      </c>
      <c r="O1698">
        <f t="shared" si="2274"/>
        <v>33.348587496556725</v>
      </c>
      <c r="P1698">
        <f t="shared" si="2275"/>
        <v>56.651412503443282</v>
      </c>
      <c r="R1698">
        <f t="shared" si="2289"/>
        <v>2.9669083343879663</v>
      </c>
      <c r="T1698">
        <f t="shared" si="2280"/>
        <v>-33.326196236530023</v>
      </c>
      <c r="V1698">
        <f t="shared" si="2290"/>
        <v>0</v>
      </c>
    </row>
    <row r="1699" spans="1:22">
      <c r="A1699">
        <f t="shared" si="2276"/>
        <v>0.5</v>
      </c>
      <c r="B1699">
        <f t="shared" si="2281"/>
        <v>-7.4767671721854709E-2</v>
      </c>
      <c r="C1699">
        <f t="shared" si="2282"/>
        <v>0.4943781905235029</v>
      </c>
      <c r="D1699">
        <f t="shared" si="2277"/>
        <v>-0.49999999999999989</v>
      </c>
      <c r="E1699">
        <f t="shared" si="2283"/>
        <v>-7.4767671721854723E-2</v>
      </c>
      <c r="F1699">
        <f t="shared" si="2284"/>
        <v>0.49437819052350296</v>
      </c>
      <c r="G1699">
        <f t="shared" si="2278"/>
        <v>0.5</v>
      </c>
      <c r="H1699">
        <f t="shared" si="2285"/>
        <v>7.4767671721854709E-2</v>
      </c>
      <c r="I1699">
        <f t="shared" si="2286"/>
        <v>-0.4943781905235029</v>
      </c>
      <c r="J1699">
        <f t="shared" si="2279"/>
        <v>0.49999999999999989</v>
      </c>
      <c r="K1699">
        <f t="shared" si="2287"/>
        <v>-7.4767671721854723E-2</v>
      </c>
      <c r="L1699">
        <f t="shared" si="2288"/>
        <v>0.49437819052350296</v>
      </c>
      <c r="N1699">
        <v>98.6</v>
      </c>
      <c r="O1699">
        <f t="shared" si="2274"/>
        <v>33.379403190566407</v>
      </c>
      <c r="P1699">
        <f t="shared" si="2275"/>
        <v>56.620596809433593</v>
      </c>
      <c r="R1699">
        <f t="shared" si="2289"/>
        <v>2.9398861116223927</v>
      </c>
      <c r="T1699">
        <f t="shared" si="2280"/>
        <v>-33.357011930539713</v>
      </c>
      <c r="V1699">
        <f t="shared" si="2290"/>
        <v>0</v>
      </c>
    </row>
    <row r="1700" spans="1:22">
      <c r="A1700">
        <f t="shared" si="2276"/>
        <v>0.5</v>
      </c>
      <c r="B1700">
        <f t="shared" si="2281"/>
        <v>-7.5630410123609604E-2</v>
      </c>
      <c r="C1700">
        <f t="shared" si="2282"/>
        <v>0.49424694340434167</v>
      </c>
      <c r="D1700">
        <f t="shared" si="2277"/>
        <v>-0.49999999999999989</v>
      </c>
      <c r="E1700">
        <f t="shared" si="2283"/>
        <v>-7.5630410123609618E-2</v>
      </c>
      <c r="F1700">
        <f t="shared" si="2284"/>
        <v>0.49424694340434178</v>
      </c>
      <c r="G1700">
        <f t="shared" si="2278"/>
        <v>0.5</v>
      </c>
      <c r="H1700">
        <f t="shared" si="2285"/>
        <v>7.5630410123609604E-2</v>
      </c>
      <c r="I1700">
        <f t="shared" si="2286"/>
        <v>-0.49424694340434167</v>
      </c>
      <c r="J1700">
        <f t="shared" si="2279"/>
        <v>0.49999999999999989</v>
      </c>
      <c r="K1700">
        <f t="shared" si="2287"/>
        <v>-7.5630410123609618E-2</v>
      </c>
      <c r="L1700">
        <f t="shared" si="2288"/>
        <v>0.49424694340434178</v>
      </c>
      <c r="N1700">
        <v>98.7</v>
      </c>
      <c r="O1700">
        <f t="shared" si="2274"/>
        <v>33.410037906498758</v>
      </c>
      <c r="P1700">
        <f t="shared" si="2275"/>
        <v>56.589962093501242</v>
      </c>
      <c r="R1700">
        <f t="shared" si="2289"/>
        <v>2.9129229748629442</v>
      </c>
      <c r="T1700">
        <f t="shared" si="2280"/>
        <v>-33.387646646472064</v>
      </c>
      <c r="V1700">
        <f t="shared" si="2290"/>
        <v>0</v>
      </c>
    </row>
    <row r="1701" spans="1:22">
      <c r="A1701">
        <f t="shared" si="2276"/>
        <v>0.5</v>
      </c>
      <c r="B1701">
        <f t="shared" si="2281"/>
        <v>-7.6492918142018987E-2</v>
      </c>
      <c r="C1701">
        <f t="shared" si="2282"/>
        <v>0.49411419072327634</v>
      </c>
      <c r="D1701">
        <f t="shared" si="2277"/>
        <v>-0.49999999999999989</v>
      </c>
      <c r="E1701">
        <f t="shared" si="2283"/>
        <v>-7.6492918142019001E-2</v>
      </c>
      <c r="F1701">
        <f t="shared" si="2284"/>
        <v>0.49411419072327639</v>
      </c>
      <c r="G1701">
        <f t="shared" si="2278"/>
        <v>0.5</v>
      </c>
      <c r="H1701">
        <f t="shared" si="2285"/>
        <v>7.6492918142018987E-2</v>
      </c>
      <c r="I1701">
        <f t="shared" si="2286"/>
        <v>-0.49411419072327634</v>
      </c>
      <c r="J1701">
        <f t="shared" si="2279"/>
        <v>0.49999999999999989</v>
      </c>
      <c r="K1701">
        <f t="shared" si="2287"/>
        <v>-7.6492918142019001E-2</v>
      </c>
      <c r="L1701">
        <f t="shared" si="2288"/>
        <v>0.49411419072327639</v>
      </c>
      <c r="N1701">
        <v>98.8</v>
      </c>
      <c r="O1701">
        <f t="shared" si="2274"/>
        <v>33.440491994701624</v>
      </c>
      <c r="P1701">
        <f t="shared" si="2275"/>
        <v>56.559508005298383</v>
      </c>
      <c r="R1701">
        <f t="shared" si="2289"/>
        <v>2.8860188410675889</v>
      </c>
      <c r="T1701">
        <f t="shared" si="2280"/>
        <v>-33.418100734674923</v>
      </c>
      <c r="V1701">
        <f t="shared" si="2290"/>
        <v>0</v>
      </c>
    </row>
    <row r="1702" spans="1:22">
      <c r="A1702">
        <f t="shared" si="2276"/>
        <v>0.5</v>
      </c>
      <c r="B1702">
        <f t="shared" si="2281"/>
        <v>-7.7355193149734061E-2</v>
      </c>
      <c r="C1702">
        <f t="shared" si="2282"/>
        <v>0.49397993288469449</v>
      </c>
      <c r="D1702">
        <f t="shared" si="2277"/>
        <v>-0.49999999999999989</v>
      </c>
      <c r="E1702">
        <f t="shared" si="2283"/>
        <v>-7.7355193149734075E-2</v>
      </c>
      <c r="F1702">
        <f t="shared" si="2284"/>
        <v>0.49397993288469455</v>
      </c>
      <c r="G1702">
        <f t="shared" si="2278"/>
        <v>0.5</v>
      </c>
      <c r="H1702">
        <f t="shared" si="2285"/>
        <v>7.7355193149734061E-2</v>
      </c>
      <c r="I1702">
        <f t="shared" si="2286"/>
        <v>-0.49397993288469449</v>
      </c>
      <c r="J1702">
        <f t="shared" si="2279"/>
        <v>0.49999999999999989</v>
      </c>
      <c r="K1702">
        <f t="shared" si="2287"/>
        <v>-7.7355193149734075E-2</v>
      </c>
      <c r="L1702">
        <f t="shared" si="2288"/>
        <v>0.49397993288469455</v>
      </c>
      <c r="N1702">
        <v>98.9</v>
      </c>
      <c r="O1702">
        <f t="shared" si="2274"/>
        <v>33.470765806235427</v>
      </c>
      <c r="P1702">
        <f t="shared" si="2275"/>
        <v>56.529234193764573</v>
      </c>
      <c r="R1702">
        <f t="shared" si="2289"/>
        <v>2.8591736257389329</v>
      </c>
      <c r="T1702">
        <f t="shared" si="2280"/>
        <v>-33.448374546208733</v>
      </c>
      <c r="V1702">
        <f t="shared" si="2290"/>
        <v>0</v>
      </c>
    </row>
    <row r="1703" spans="1:22">
      <c r="A1703">
        <f t="shared" si="2276"/>
        <v>0.5</v>
      </c>
      <c r="B1703">
        <f t="shared" si="2281"/>
        <v>-7.8217232520115393E-2</v>
      </c>
      <c r="C1703">
        <f t="shared" si="2282"/>
        <v>0.49384417029756883</v>
      </c>
      <c r="D1703">
        <f t="shared" si="2277"/>
        <v>-0.49999999999999989</v>
      </c>
      <c r="E1703">
        <f t="shared" si="2283"/>
        <v>-7.8217232520115407E-2</v>
      </c>
      <c r="F1703">
        <f t="shared" si="2284"/>
        <v>0.49384417029756889</v>
      </c>
      <c r="G1703">
        <f t="shared" si="2278"/>
        <v>0.5</v>
      </c>
      <c r="H1703">
        <f t="shared" si="2285"/>
        <v>7.8217232520115393E-2</v>
      </c>
      <c r="I1703">
        <f t="shared" si="2286"/>
        <v>-0.49384417029756883</v>
      </c>
      <c r="J1703">
        <f t="shared" si="2279"/>
        <v>0.49999999999999989</v>
      </c>
      <c r="K1703">
        <f t="shared" si="2287"/>
        <v>-7.8217232520115407E-2</v>
      </c>
      <c r="L1703">
        <f t="shared" si="2288"/>
        <v>0.49384417029756889</v>
      </c>
      <c r="N1703">
        <v>99</v>
      </c>
      <c r="O1703">
        <f t="shared" si="2274"/>
        <v>33.500859692844394</v>
      </c>
      <c r="P1703">
        <f t="shared" si="2275"/>
        <v>56.499140307155606</v>
      </c>
      <c r="R1703">
        <f t="shared" si="2289"/>
        <v>2.8323872429554271</v>
      </c>
      <c r="T1703">
        <f t="shared" si="2280"/>
        <v>-33.478468432817699</v>
      </c>
      <c r="V1703">
        <f t="shared" si="2290"/>
        <v>0</v>
      </c>
    </row>
    <row r="1704" spans="1:22">
      <c r="A1704">
        <f t="shared" si="2276"/>
        <v>0.5</v>
      </c>
      <c r="B1704">
        <f t="shared" si="2281"/>
        <v>-7.9079033627241668E-2</v>
      </c>
      <c r="C1704">
        <f t="shared" si="2282"/>
        <v>0.49370690337545564</v>
      </c>
      <c r="D1704">
        <f t="shared" si="2277"/>
        <v>-0.49999999999999989</v>
      </c>
      <c r="E1704">
        <f t="shared" si="2283"/>
        <v>-7.9079033627241682E-2</v>
      </c>
      <c r="F1704">
        <f t="shared" si="2284"/>
        <v>0.4937069033754557</v>
      </c>
      <c r="G1704">
        <f t="shared" si="2278"/>
        <v>0.5</v>
      </c>
      <c r="H1704">
        <f t="shared" si="2285"/>
        <v>7.9079033627241668E-2</v>
      </c>
      <c r="I1704">
        <f t="shared" si="2286"/>
        <v>-0.49370690337545564</v>
      </c>
      <c r="J1704">
        <f t="shared" si="2279"/>
        <v>0.49999999999999989</v>
      </c>
      <c r="K1704">
        <f t="shared" si="2287"/>
        <v>-7.9079033627241682E-2</v>
      </c>
      <c r="L1704">
        <f t="shared" si="2288"/>
        <v>0.4937069033754557</v>
      </c>
      <c r="N1704">
        <v>99.1</v>
      </c>
      <c r="O1704">
        <f t="shared" si="2274"/>
        <v>33.530774006928056</v>
      </c>
      <c r="P1704">
        <f t="shared" si="2275"/>
        <v>56.469225993071952</v>
      </c>
      <c r="R1704">
        <f t="shared" si="2289"/>
        <v>2.8056596054021412</v>
      </c>
      <c r="T1704">
        <f t="shared" si="2280"/>
        <v>-33.508382746901354</v>
      </c>
      <c r="V1704">
        <f t="shared" si="2290"/>
        <v>0</v>
      </c>
    </row>
    <row r="1705" spans="1:22">
      <c r="A1705">
        <f t="shared" si="2276"/>
        <v>0.5</v>
      </c>
      <c r="B1705">
        <f t="shared" si="2281"/>
        <v>-7.9940593845917382E-2</v>
      </c>
      <c r="C1705">
        <f t="shared" si="2282"/>
        <v>0.49356813253649384</v>
      </c>
      <c r="D1705">
        <f t="shared" si="2277"/>
        <v>-0.49999999999999989</v>
      </c>
      <c r="E1705">
        <f t="shared" si="2283"/>
        <v>-7.9940593845917396E-2</v>
      </c>
      <c r="F1705">
        <f t="shared" si="2284"/>
        <v>0.4935681325364939</v>
      </c>
      <c r="G1705">
        <f t="shared" si="2278"/>
        <v>0.5</v>
      </c>
      <c r="H1705">
        <f t="shared" si="2285"/>
        <v>7.9940593845917382E-2</v>
      </c>
      <c r="I1705">
        <f t="shared" si="2286"/>
        <v>-0.49356813253649384</v>
      </c>
      <c r="J1705">
        <f t="shared" si="2279"/>
        <v>0.49999999999999989</v>
      </c>
      <c r="K1705">
        <f t="shared" si="2287"/>
        <v>-7.9940593845917396E-2</v>
      </c>
      <c r="L1705">
        <f t="shared" si="2288"/>
        <v>0.4935681325364939</v>
      </c>
      <c r="N1705">
        <v>99.2</v>
      </c>
      <c r="O1705">
        <f t="shared" si="2274"/>
        <v>33.560509101513205</v>
      </c>
      <c r="P1705">
        <f t="shared" si="2275"/>
        <v>56.439490898486781</v>
      </c>
      <c r="R1705">
        <f t="shared" si="2289"/>
        <v>2.7789906244012883</v>
      </c>
      <c r="T1705">
        <f t="shared" si="2280"/>
        <v>-33.538117841486525</v>
      </c>
      <c r="V1705">
        <f t="shared" si="2290"/>
        <v>0</v>
      </c>
    </row>
    <row r="1706" spans="1:22">
      <c r="A1706">
        <f t="shared" si="2276"/>
        <v>0.5</v>
      </c>
      <c r="B1706">
        <f t="shared" si="2281"/>
        <v>-8.080191055168047E-2</v>
      </c>
      <c r="C1706">
        <f t="shared" si="2282"/>
        <v>0.49342785820340357</v>
      </c>
      <c r="D1706">
        <f t="shared" si="2277"/>
        <v>-0.49999999999999989</v>
      </c>
      <c r="E1706">
        <f t="shared" si="2283"/>
        <v>-8.0801910551680484E-2</v>
      </c>
      <c r="F1706">
        <f t="shared" si="2284"/>
        <v>0.49342785820340362</v>
      </c>
      <c r="G1706">
        <f t="shared" si="2278"/>
        <v>0.5</v>
      </c>
      <c r="H1706">
        <f t="shared" si="2285"/>
        <v>8.080191055168047E-2</v>
      </c>
      <c r="I1706">
        <f t="shared" si="2286"/>
        <v>-0.49342785820340357</v>
      </c>
      <c r="J1706">
        <f t="shared" si="2279"/>
        <v>0.49999999999999989</v>
      </c>
      <c r="K1706">
        <f t="shared" si="2287"/>
        <v>-8.0801910551680484E-2</v>
      </c>
      <c r="L1706">
        <f t="shared" si="2288"/>
        <v>0.49342785820340362</v>
      </c>
      <c r="N1706">
        <v>99.3</v>
      </c>
      <c r="O1706">
        <f t="shared" si="2274"/>
        <v>33.590065330226267</v>
      </c>
      <c r="P1706">
        <f t="shared" si="2275"/>
        <v>56.40993466977374</v>
      </c>
      <c r="R1706">
        <f t="shared" si="2289"/>
        <v>2.7523802099424088</v>
      </c>
      <c r="T1706">
        <f t="shared" si="2280"/>
        <v>-33.567674070199566</v>
      </c>
      <c r="V1706">
        <f t="shared" si="2290"/>
        <v>0</v>
      </c>
    </row>
    <row r="1707" spans="1:22">
      <c r="A1707">
        <f t="shared" si="2276"/>
        <v>0.5</v>
      </c>
      <c r="B1707">
        <f t="shared" si="2281"/>
        <v>-8.166298112081119E-2</v>
      </c>
      <c r="C1707">
        <f t="shared" si="2282"/>
        <v>0.49328608080348457</v>
      </c>
      <c r="D1707">
        <f t="shared" si="2277"/>
        <v>-0.49999999999999989</v>
      </c>
      <c r="E1707">
        <f t="shared" si="2283"/>
        <v>-8.1662981120811204E-2</v>
      </c>
      <c r="F1707">
        <f t="shared" si="2284"/>
        <v>0.49328608080348463</v>
      </c>
      <c r="G1707">
        <f t="shared" si="2278"/>
        <v>0.5</v>
      </c>
      <c r="H1707">
        <f t="shared" si="2285"/>
        <v>8.166298112081119E-2</v>
      </c>
      <c r="I1707">
        <f t="shared" si="2286"/>
        <v>-0.49328608080348457</v>
      </c>
      <c r="J1707">
        <f t="shared" si="2279"/>
        <v>0.49999999999999989</v>
      </c>
      <c r="K1707">
        <f t="shared" si="2287"/>
        <v>-8.1662981120811204E-2</v>
      </c>
      <c r="L1707">
        <f t="shared" si="2288"/>
        <v>0.49328608080348463</v>
      </c>
      <c r="N1707">
        <v>99.4</v>
      </c>
      <c r="O1707">
        <f t="shared" si="2274"/>
        <v>33.619443047265818</v>
      </c>
      <c r="P1707">
        <f t="shared" si="2275"/>
        <v>56.380556952734189</v>
      </c>
      <c r="R1707">
        <f t="shared" si="2289"/>
        <v>2.7258282707121069</v>
      </c>
      <c r="T1707">
        <f t="shared" si="2280"/>
        <v>-33.597051787239117</v>
      </c>
      <c r="V1707">
        <f t="shared" si="2290"/>
        <v>0</v>
      </c>
    </row>
    <row r="1708" spans="1:22">
      <c r="A1708">
        <f t="shared" si="2276"/>
        <v>0.5</v>
      </c>
      <c r="B1708">
        <f t="shared" si="2281"/>
        <v>-8.2523802930338841E-2</v>
      </c>
      <c r="C1708">
        <f t="shared" si="2282"/>
        <v>0.49314280076861561</v>
      </c>
      <c r="D1708">
        <f t="shared" si="2277"/>
        <v>-0.49999999999999989</v>
      </c>
      <c r="E1708">
        <f t="shared" si="2283"/>
        <v>-8.2523802930338855E-2</v>
      </c>
      <c r="F1708">
        <f t="shared" si="2284"/>
        <v>0.49314280076861572</v>
      </c>
      <c r="G1708">
        <f t="shared" si="2278"/>
        <v>0.5</v>
      </c>
      <c r="H1708">
        <f t="shared" si="2285"/>
        <v>8.2523802930338841E-2</v>
      </c>
      <c r="I1708">
        <f t="shared" si="2286"/>
        <v>-0.49314280076861561</v>
      </c>
      <c r="J1708">
        <f t="shared" si="2279"/>
        <v>0.49999999999999989</v>
      </c>
      <c r="K1708">
        <f t="shared" si="2287"/>
        <v>-8.2523802930338855E-2</v>
      </c>
      <c r="L1708">
        <f t="shared" si="2288"/>
        <v>0.49314280076861572</v>
      </c>
      <c r="N1708">
        <v>99.5</v>
      </c>
      <c r="O1708">
        <f t="shared" si="2274"/>
        <v>33.648642607375791</v>
      </c>
      <c r="P1708">
        <f t="shared" si="2275"/>
        <v>56.351357392624209</v>
      </c>
      <c r="R1708">
        <f t="shared" si="2289"/>
        <v>2.6993347141236228</v>
      </c>
      <c r="T1708">
        <f t="shared" si="2280"/>
        <v>-33.626251347349097</v>
      </c>
      <c r="V1708">
        <f t="shared" si="2290"/>
        <v>0</v>
      </c>
    </row>
    <row r="1709" spans="1:22">
      <c r="A1709">
        <f t="shared" si="2276"/>
        <v>0.5</v>
      </c>
      <c r="B1709">
        <f t="shared" si="2281"/>
        <v>-8.33843733580511E-2</v>
      </c>
      <c r="C1709">
        <f t="shared" si="2282"/>
        <v>0.49299801853525244</v>
      </c>
      <c r="D1709">
        <f t="shared" si="2277"/>
        <v>-0.49999999999999989</v>
      </c>
      <c r="E1709">
        <f t="shared" si="2283"/>
        <v>-8.3384373358051114E-2</v>
      </c>
      <c r="F1709">
        <f t="shared" si="2284"/>
        <v>0.49299801853525249</v>
      </c>
      <c r="G1709">
        <f t="shared" si="2278"/>
        <v>0.5</v>
      </c>
      <c r="H1709">
        <f t="shared" si="2285"/>
        <v>8.33843733580511E-2</v>
      </c>
      <c r="I1709">
        <f t="shared" si="2286"/>
        <v>-0.49299801853525244</v>
      </c>
      <c r="J1709">
        <f t="shared" si="2279"/>
        <v>0.49999999999999989</v>
      </c>
      <c r="K1709">
        <f t="shared" si="2287"/>
        <v>-8.3384373358051114E-2</v>
      </c>
      <c r="L1709">
        <f t="shared" si="2288"/>
        <v>0.49299801853525249</v>
      </c>
      <c r="N1709">
        <v>99.6</v>
      </c>
      <c r="O1709">
        <f t="shared" si="2274"/>
        <v>33.677664365818828</v>
      </c>
      <c r="P1709">
        <f t="shared" si="2275"/>
        <v>56.322335634181172</v>
      </c>
      <c r="R1709">
        <f t="shared" si="2289"/>
        <v>2.6728994463458946</v>
      </c>
      <c r="T1709">
        <f t="shared" si="2280"/>
        <v>-33.655273105792133</v>
      </c>
      <c r="V1709">
        <f t="shared" si="2290"/>
        <v>0</v>
      </c>
    </row>
    <row r="1710" spans="1:22">
      <c r="A1710">
        <f t="shared" si="2276"/>
        <v>0.5</v>
      </c>
      <c r="B1710">
        <f t="shared" si="2281"/>
        <v>-8.4244689782501311E-2</v>
      </c>
      <c r="C1710">
        <f t="shared" si="2282"/>
        <v>0.49285173454442666</v>
      </c>
      <c r="D1710">
        <f t="shared" si="2277"/>
        <v>-0.49999999999999989</v>
      </c>
      <c r="E1710">
        <f t="shared" si="2283"/>
        <v>-8.4244689782501325E-2</v>
      </c>
      <c r="F1710">
        <f t="shared" si="2284"/>
        <v>0.49285173454442677</v>
      </c>
      <c r="G1710">
        <f t="shared" si="2278"/>
        <v>0.5</v>
      </c>
      <c r="H1710">
        <f t="shared" si="2285"/>
        <v>8.4244689782501311E-2</v>
      </c>
      <c r="I1710">
        <f t="shared" si="2286"/>
        <v>-0.49285173454442666</v>
      </c>
      <c r="J1710">
        <f t="shared" si="2279"/>
        <v>0.49999999999999989</v>
      </c>
      <c r="K1710">
        <f t="shared" si="2287"/>
        <v>-8.4244689782501325E-2</v>
      </c>
      <c r="L1710">
        <f t="shared" si="2288"/>
        <v>0.49285173454442677</v>
      </c>
      <c r="N1710">
        <v>99.7</v>
      </c>
      <c r="O1710">
        <f t="shared" si="2274"/>
        <v>33.706508678349977</v>
      </c>
      <c r="P1710">
        <f t="shared" si="2275"/>
        <v>56.293491321650023</v>
      </c>
      <c r="R1710">
        <f t="shared" si="2289"/>
        <v>2.6465223723324911</v>
      </c>
      <c r="T1710">
        <f t="shared" si="2280"/>
        <v>-33.684117418323282</v>
      </c>
      <c r="V1710">
        <f t="shared" si="2290"/>
        <v>0</v>
      </c>
    </row>
    <row r="1711" spans="1:22">
      <c r="A1711">
        <f t="shared" si="2276"/>
        <v>0.5</v>
      </c>
      <c r="B1711">
        <f t="shared" si="2281"/>
        <v>-8.510474958301624E-2</v>
      </c>
      <c r="C1711">
        <f t="shared" si="2282"/>
        <v>0.49270394924174499</v>
      </c>
      <c r="D1711">
        <f t="shared" si="2277"/>
        <v>-0.49999999999999989</v>
      </c>
      <c r="E1711">
        <f t="shared" si="2283"/>
        <v>-8.5104749583016254E-2</v>
      </c>
      <c r="F1711">
        <f t="shared" si="2284"/>
        <v>0.49270394924174504</v>
      </c>
      <c r="G1711">
        <f t="shared" si="2278"/>
        <v>0.5</v>
      </c>
      <c r="H1711">
        <f t="shared" si="2285"/>
        <v>8.510474958301624E-2</v>
      </c>
      <c r="I1711">
        <f t="shared" si="2286"/>
        <v>-0.49270394924174499</v>
      </c>
      <c r="J1711">
        <f t="shared" si="2279"/>
        <v>0.49999999999999989</v>
      </c>
      <c r="K1711">
        <f t="shared" si="2287"/>
        <v>-8.5104749583016254E-2</v>
      </c>
      <c r="L1711">
        <f t="shared" si="2288"/>
        <v>0.49270394924174504</v>
      </c>
      <c r="N1711">
        <v>99.8</v>
      </c>
      <c r="O1711">
        <f t="shared" si="2274"/>
        <v>33.7351759011909</v>
      </c>
      <c r="P1711">
        <f t="shared" si="2275"/>
        <v>56.2648240988091</v>
      </c>
      <c r="R1711">
        <f t="shared" si="2289"/>
        <v>2.6202033958500053</v>
      </c>
      <c r="T1711">
        <f t="shared" si="2280"/>
        <v>-33.712784641164205</v>
      </c>
      <c r="V1711">
        <f t="shared" si="2290"/>
        <v>0</v>
      </c>
    </row>
    <row r="1712" spans="1:22">
      <c r="A1712">
        <f t="shared" si="2276"/>
        <v>0.5</v>
      </c>
      <c r="B1712">
        <f t="shared" si="2281"/>
        <v>-8.596455013970479E-2</v>
      </c>
      <c r="C1712">
        <f t="shared" si="2282"/>
        <v>0.49255466307738688</v>
      </c>
      <c r="D1712">
        <f t="shared" si="2277"/>
        <v>-0.49999999999999989</v>
      </c>
      <c r="E1712">
        <f t="shared" si="2283"/>
        <v>-8.5964550139704804E-2</v>
      </c>
      <c r="F1712">
        <f t="shared" si="2284"/>
        <v>0.49255466307738693</v>
      </c>
      <c r="G1712">
        <f t="shared" si="2278"/>
        <v>0.5</v>
      </c>
      <c r="H1712">
        <f t="shared" si="2285"/>
        <v>8.596455013970479E-2</v>
      </c>
      <c r="I1712">
        <f t="shared" si="2286"/>
        <v>-0.49255466307738688</v>
      </c>
      <c r="J1712">
        <f t="shared" si="2279"/>
        <v>0.49999999999999989</v>
      </c>
      <c r="K1712">
        <f t="shared" si="2287"/>
        <v>-8.5964550139704804E-2</v>
      </c>
      <c r="L1712">
        <f t="shared" si="2288"/>
        <v>0.49255466307738693</v>
      </c>
      <c r="N1712">
        <v>99.9</v>
      </c>
      <c r="O1712">
        <f t="shared" si="2274"/>
        <v>33.763666391004321</v>
      </c>
      <c r="P1712">
        <f t="shared" si="2275"/>
        <v>56.236333608995686</v>
      </c>
      <c r="R1712">
        <f t="shared" si="2289"/>
        <v>2.5939424195062983</v>
      </c>
      <c r="T1712">
        <f t="shared" si="2280"/>
        <v>-33.74127513097762</v>
      </c>
      <c r="V1712">
        <f t="shared" si="2290"/>
        <v>0</v>
      </c>
    </row>
    <row r="1713" spans="1:22">
      <c r="A1713">
        <f t="shared" si="2276"/>
        <v>0.5</v>
      </c>
      <c r="B1713">
        <f t="shared" si="2281"/>
        <v>-8.6824088833465138E-2</v>
      </c>
      <c r="C1713">
        <f t="shared" si="2282"/>
        <v>0.49240387650610395</v>
      </c>
      <c r="D1713">
        <f t="shared" si="2277"/>
        <v>-0.49999999999999989</v>
      </c>
      <c r="E1713">
        <f t="shared" si="2283"/>
        <v>-8.6824088833465152E-2</v>
      </c>
      <c r="F1713">
        <f t="shared" si="2284"/>
        <v>0.49240387650610401</v>
      </c>
      <c r="G1713">
        <f t="shared" si="2278"/>
        <v>0.5</v>
      </c>
      <c r="H1713">
        <f t="shared" si="2285"/>
        <v>8.6824088833465138E-2</v>
      </c>
      <c r="I1713">
        <f t="shared" si="2286"/>
        <v>-0.49240387650610395</v>
      </c>
      <c r="J1713">
        <f t="shared" si="2279"/>
        <v>0.49999999999999989</v>
      </c>
      <c r="K1713">
        <f t="shared" si="2287"/>
        <v>-8.6824088833465152E-2</v>
      </c>
      <c r="L1713">
        <f t="shared" si="2288"/>
        <v>0.49240387650610401</v>
      </c>
      <c r="N1713">
        <v>100</v>
      </c>
      <c r="O1713">
        <f t="shared" si="2274"/>
        <v>33.79198050486881</v>
      </c>
      <c r="P1713">
        <f t="shared" si="2275"/>
        <v>56.20801949513119</v>
      </c>
      <c r="R1713">
        <f t="shared" si="2289"/>
        <v>2.567739344778353</v>
      </c>
      <c r="T1713">
        <f t="shared" si="2280"/>
        <v>-33.769589244842116</v>
      </c>
      <c r="V1713">
        <f t="shared" si="2290"/>
        <v>0</v>
      </c>
    </row>
    <row r="1714" spans="1:22">
      <c r="A1714">
        <f t="shared" si="2276"/>
        <v>0.5</v>
      </c>
      <c r="B1714">
        <f t="shared" si="2281"/>
        <v>-8.7683363045993473E-2</v>
      </c>
      <c r="C1714">
        <f t="shared" si="2282"/>
        <v>0.49225158998721824</v>
      </c>
      <c r="D1714">
        <f t="shared" si="2277"/>
        <v>-0.49999999999999989</v>
      </c>
      <c r="E1714">
        <f t="shared" si="2283"/>
        <v>-8.7683363045993487E-2</v>
      </c>
      <c r="F1714">
        <f t="shared" si="2284"/>
        <v>0.49225158998721835</v>
      </c>
      <c r="G1714">
        <f t="shared" si="2278"/>
        <v>0.5</v>
      </c>
      <c r="H1714">
        <f t="shared" si="2285"/>
        <v>8.7683363045993473E-2</v>
      </c>
      <c r="I1714">
        <f t="shared" si="2286"/>
        <v>-0.49225158998721824</v>
      </c>
      <c r="J1714">
        <f t="shared" si="2279"/>
        <v>0.49999999999999989</v>
      </c>
      <c r="K1714">
        <f t="shared" si="2287"/>
        <v>-8.7683363045993487E-2</v>
      </c>
      <c r="L1714">
        <f t="shared" si="2288"/>
        <v>0.49225158998721835</v>
      </c>
      <c r="N1714">
        <v>100.1</v>
      </c>
      <c r="O1714">
        <f t="shared" si="2274"/>
        <v>33.820118600254055</v>
      </c>
      <c r="P1714">
        <f t="shared" si="2275"/>
        <v>56.179881399745966</v>
      </c>
      <c r="R1714">
        <f t="shared" si="2289"/>
        <v>2.5415940720397288</v>
      </c>
      <c r="T1714">
        <f t="shared" si="2280"/>
        <v>-33.79772734022734</v>
      </c>
      <c r="V1714">
        <f t="shared" si="2290"/>
        <v>0</v>
      </c>
    </row>
    <row r="1715" spans="1:22">
      <c r="A1715">
        <f t="shared" si="2276"/>
        <v>0.5</v>
      </c>
      <c r="B1715">
        <f t="shared" si="2281"/>
        <v>-8.8542370159791606E-2</v>
      </c>
      <c r="C1715">
        <f t="shared" si="2282"/>
        <v>0.49209780398462094</v>
      </c>
      <c r="D1715">
        <f t="shared" si="2277"/>
        <v>-0.49999999999999989</v>
      </c>
      <c r="E1715">
        <f t="shared" si="2283"/>
        <v>-8.854237015979162E-2</v>
      </c>
      <c r="F1715">
        <f t="shared" si="2284"/>
        <v>0.492097803984621</v>
      </c>
      <c r="G1715">
        <f t="shared" si="2278"/>
        <v>0.5</v>
      </c>
      <c r="H1715">
        <f t="shared" si="2285"/>
        <v>8.8542370159791606E-2</v>
      </c>
      <c r="I1715">
        <f t="shared" si="2286"/>
        <v>-0.49209780398462094</v>
      </c>
      <c r="J1715">
        <f t="shared" si="2279"/>
        <v>0.49999999999999989</v>
      </c>
      <c r="K1715">
        <f t="shared" si="2287"/>
        <v>-8.854237015979162E-2</v>
      </c>
      <c r="L1715">
        <f t="shared" si="2288"/>
        <v>0.492097803984621</v>
      </c>
      <c r="N1715">
        <v>100.2</v>
      </c>
      <c r="O1715">
        <f t="shared" si="2274"/>
        <v>33.848081034996277</v>
      </c>
      <c r="P1715">
        <f t="shared" si="2275"/>
        <v>56.151918965003723</v>
      </c>
      <c r="R1715">
        <f t="shared" si="2289"/>
        <v>2.5155065005878328</v>
      </c>
      <c r="T1715">
        <f t="shared" si="2280"/>
        <v>-33.825689774969582</v>
      </c>
      <c r="V1715">
        <f t="shared" si="2290"/>
        <v>0</v>
      </c>
    </row>
    <row r="1716" spans="1:22">
      <c r="A1716">
        <f t="shared" si="2276"/>
        <v>0.5</v>
      </c>
      <c r="B1716">
        <f t="shared" si="2281"/>
        <v>-8.9401107558174722E-2</v>
      </c>
      <c r="C1716">
        <f t="shared" si="2282"/>
        <v>0.49194251896677071</v>
      </c>
      <c r="D1716">
        <f t="shared" si="2277"/>
        <v>-0.49999999999999989</v>
      </c>
      <c r="E1716">
        <f t="shared" si="2283"/>
        <v>-8.9401107558174736E-2</v>
      </c>
      <c r="F1716">
        <f t="shared" si="2284"/>
        <v>0.49194251896677083</v>
      </c>
      <c r="G1716">
        <f t="shared" si="2278"/>
        <v>0.5</v>
      </c>
      <c r="H1716">
        <f t="shared" si="2285"/>
        <v>8.9401107558174722E-2</v>
      </c>
      <c r="I1716">
        <f t="shared" si="2286"/>
        <v>-0.49194251896677071</v>
      </c>
      <c r="J1716">
        <f t="shared" si="2279"/>
        <v>0.49999999999999989</v>
      </c>
      <c r="K1716">
        <f t="shared" si="2287"/>
        <v>-8.9401107558174736E-2</v>
      </c>
      <c r="L1716">
        <f t="shared" si="2288"/>
        <v>0.49194251896677083</v>
      </c>
      <c r="N1716">
        <v>100.3</v>
      </c>
      <c r="O1716">
        <f t="shared" si="2274"/>
        <v>33.875868167274227</v>
      </c>
      <c r="P1716">
        <f t="shared" si="2275"/>
        <v>56.124131832725773</v>
      </c>
      <c r="R1716">
        <f t="shared" si="2289"/>
        <v>2.4894765286707994</v>
      </c>
      <c r="T1716">
        <f t="shared" si="2280"/>
        <v>-33.853476907247533</v>
      </c>
      <c r="V1716">
        <f t="shared" si="2290"/>
        <v>0</v>
      </c>
    </row>
    <row r="1717" spans="1:22">
      <c r="A1717">
        <f t="shared" si="2276"/>
        <v>0.5</v>
      </c>
      <c r="B1717">
        <f t="shared" si="2281"/>
        <v>-9.0259572625279963E-2</v>
      </c>
      <c r="C1717">
        <f t="shared" si="2282"/>
        <v>0.49178573540669285</v>
      </c>
      <c r="D1717">
        <f t="shared" si="2277"/>
        <v>-0.49999999999999989</v>
      </c>
      <c r="E1717">
        <f t="shared" si="2283"/>
        <v>-9.0259572625279977E-2</v>
      </c>
      <c r="F1717">
        <f t="shared" si="2284"/>
        <v>0.49178573540669296</v>
      </c>
      <c r="G1717">
        <f t="shared" si="2278"/>
        <v>0.5</v>
      </c>
      <c r="H1717">
        <f t="shared" si="2285"/>
        <v>9.0259572625279963E-2</v>
      </c>
      <c r="I1717">
        <f t="shared" si="2286"/>
        <v>-0.49178573540669285</v>
      </c>
      <c r="J1717">
        <f t="shared" si="2279"/>
        <v>0.49999999999999989</v>
      </c>
      <c r="K1717">
        <f t="shared" si="2287"/>
        <v>-9.0259572625279977E-2</v>
      </c>
      <c r="L1717">
        <f t="shared" si="2288"/>
        <v>0.49178573540669296</v>
      </c>
      <c r="N1717">
        <v>100.4</v>
      </c>
      <c r="O1717">
        <f t="shared" si="2274"/>
        <v>33.903480355585302</v>
      </c>
      <c r="P1717">
        <f t="shared" si="2275"/>
        <v>56.096519644414698</v>
      </c>
      <c r="R1717">
        <f t="shared" si="2289"/>
        <v>2.4635040535140647</v>
      </c>
      <c r="T1717">
        <f t="shared" si="2280"/>
        <v>-33.881089095558607</v>
      </c>
      <c r="V1717">
        <f t="shared" si="2290"/>
        <v>0</v>
      </c>
    </row>
    <row r="1718" spans="1:22">
      <c r="A1718">
        <f t="shared" si="2276"/>
        <v>0.5</v>
      </c>
      <c r="B1718">
        <f t="shared" si="2281"/>
        <v>-9.1117762746073749E-2</v>
      </c>
      <c r="C1718">
        <f t="shared" si="2282"/>
        <v>0.4916274537819772</v>
      </c>
      <c r="D1718">
        <f t="shared" si="2277"/>
        <v>-0.49999999999999989</v>
      </c>
      <c r="E1718">
        <f t="shared" si="2283"/>
        <v>-9.1117762746073763E-2</v>
      </c>
      <c r="F1718">
        <f t="shared" si="2284"/>
        <v>0.49162745378197725</v>
      </c>
      <c r="G1718">
        <f t="shared" si="2278"/>
        <v>0.5</v>
      </c>
      <c r="H1718">
        <f t="shared" si="2285"/>
        <v>9.1117762746073749E-2</v>
      </c>
      <c r="I1718">
        <f t="shared" si="2286"/>
        <v>-0.4916274537819772</v>
      </c>
      <c r="J1718">
        <f t="shared" si="2279"/>
        <v>0.49999999999999989</v>
      </c>
      <c r="K1718">
        <f t="shared" si="2287"/>
        <v>-9.1117762746073763E-2</v>
      </c>
      <c r="L1718">
        <f t="shared" si="2288"/>
        <v>0.49162745378197725</v>
      </c>
      <c r="N1718">
        <v>100.5</v>
      </c>
      <c r="O1718">
        <f t="shared" si="2274"/>
        <v>33.930917958722127</v>
      </c>
      <c r="P1718">
        <f t="shared" si="2275"/>
        <v>56.069082041277881</v>
      </c>
      <c r="R1718">
        <f t="shared" si="2289"/>
        <v>2.4375889713466421</v>
      </c>
      <c r="T1718">
        <f t="shared" si="2280"/>
        <v>-33.908526698695425</v>
      </c>
      <c r="V1718">
        <f t="shared" si="2290"/>
        <v>0</v>
      </c>
    </row>
    <row r="1719" spans="1:22">
      <c r="A1719">
        <f t="shared" si="2276"/>
        <v>0.5</v>
      </c>
      <c r="B1719">
        <f t="shared" si="2281"/>
        <v>-9.1975675306360055E-2</v>
      </c>
      <c r="C1719">
        <f t="shared" si="2282"/>
        <v>0.49146767457477702</v>
      </c>
      <c r="D1719">
        <f t="shared" si="2277"/>
        <v>-0.49999999999999989</v>
      </c>
      <c r="E1719">
        <f t="shared" si="2283"/>
        <v>-9.1975675306360069E-2</v>
      </c>
      <c r="F1719">
        <f t="shared" si="2284"/>
        <v>0.49146767457477708</v>
      </c>
      <c r="G1719">
        <f t="shared" si="2278"/>
        <v>0.5</v>
      </c>
      <c r="H1719">
        <f t="shared" si="2285"/>
        <v>9.1975675306360055E-2</v>
      </c>
      <c r="I1719">
        <f t="shared" si="2286"/>
        <v>-0.49146767457477702</v>
      </c>
      <c r="J1719">
        <f t="shared" si="2279"/>
        <v>0.49999999999999989</v>
      </c>
      <c r="K1719">
        <f t="shared" si="2287"/>
        <v>-9.1975675306360069E-2</v>
      </c>
      <c r="L1719">
        <f t="shared" si="2288"/>
        <v>0.49146767457477708</v>
      </c>
      <c r="N1719">
        <v>100.6</v>
      </c>
      <c r="O1719">
        <f t="shared" si="2274"/>
        <v>33.958181335749458</v>
      </c>
      <c r="P1719">
        <f t="shared" si="2275"/>
        <v>56.041818664250549</v>
      </c>
      <c r="R1719">
        <f t="shared" si="2289"/>
        <v>2.4117311774270007</v>
      </c>
      <c r="T1719">
        <f t="shared" si="2280"/>
        <v>-33.935790075722757</v>
      </c>
      <c r="V1719">
        <f t="shared" si="2290"/>
        <v>0</v>
      </c>
    </row>
    <row r="1720" spans="1:22">
      <c r="A1720">
        <f t="shared" si="2276"/>
        <v>0.5</v>
      </c>
      <c r="B1720">
        <f t="shared" si="2281"/>
        <v>-9.2833307692788622E-2</v>
      </c>
      <c r="C1720">
        <f t="shared" si="2282"/>
        <v>0.49130639827180755</v>
      </c>
      <c r="D1720">
        <f t="shared" si="2277"/>
        <v>-0.49999999999999989</v>
      </c>
      <c r="E1720">
        <f t="shared" si="2283"/>
        <v>-9.2833307692788636E-2</v>
      </c>
      <c r="F1720">
        <f t="shared" si="2284"/>
        <v>0.49130639827180761</v>
      </c>
      <c r="G1720">
        <f t="shared" si="2278"/>
        <v>0.5</v>
      </c>
      <c r="H1720">
        <f t="shared" si="2285"/>
        <v>9.2833307692788622E-2</v>
      </c>
      <c r="I1720">
        <f t="shared" si="2286"/>
        <v>-0.49130639827180755</v>
      </c>
      <c r="J1720">
        <f t="shared" si="2279"/>
        <v>0.49999999999999989</v>
      </c>
      <c r="K1720">
        <f t="shared" si="2287"/>
        <v>-9.2833307692788636E-2</v>
      </c>
      <c r="L1720">
        <f t="shared" si="2288"/>
        <v>0.49130639827180761</v>
      </c>
      <c r="N1720">
        <v>100.7</v>
      </c>
      <c r="O1720">
        <f t="shared" si="2274"/>
        <v>33.985270845981411</v>
      </c>
      <c r="P1720">
        <f t="shared" si="2275"/>
        <v>56.014729154018589</v>
      </c>
      <c r="R1720">
        <f t="shared" si="2289"/>
        <v>2.3859305660688221</v>
      </c>
      <c r="T1720">
        <f t="shared" si="2280"/>
        <v>-33.962879585954717</v>
      </c>
      <c r="V1720">
        <f t="shared" si="2290"/>
        <v>0</v>
      </c>
    </row>
    <row r="1721" spans="1:22">
      <c r="A1721">
        <f t="shared" si="2276"/>
        <v>0.5</v>
      </c>
      <c r="B1721">
        <f t="shared" si="2281"/>
        <v>-9.3690657292862273E-2</v>
      </c>
      <c r="C1721">
        <f t="shared" si="2282"/>
        <v>0.49114362536434425</v>
      </c>
      <c r="D1721">
        <f t="shared" si="2277"/>
        <v>-0.49999999999999989</v>
      </c>
      <c r="E1721">
        <f t="shared" si="2283"/>
        <v>-9.3690657292862287E-2</v>
      </c>
      <c r="F1721">
        <f t="shared" si="2284"/>
        <v>0.49114362536434431</v>
      </c>
      <c r="G1721">
        <f t="shared" si="2278"/>
        <v>0.5</v>
      </c>
      <c r="H1721">
        <f t="shared" si="2285"/>
        <v>9.3690657292862273E-2</v>
      </c>
      <c r="I1721">
        <f t="shared" si="2286"/>
        <v>-0.49114362536434425</v>
      </c>
      <c r="J1721">
        <f t="shared" si="2279"/>
        <v>0.49999999999999989</v>
      </c>
      <c r="K1721">
        <f t="shared" si="2287"/>
        <v>-9.3690657292862287E-2</v>
      </c>
      <c r="L1721">
        <f t="shared" si="2288"/>
        <v>0.49114362536434431</v>
      </c>
      <c r="N1721">
        <v>100.8</v>
      </c>
      <c r="O1721">
        <f t="shared" si="2274"/>
        <v>34.012186848958997</v>
      </c>
      <c r="P1721">
        <f t="shared" si="2275"/>
        <v>55.98781315104101</v>
      </c>
      <c r="R1721">
        <f t="shared" si="2289"/>
        <v>2.3601870306662462</v>
      </c>
      <c r="T1721">
        <f t="shared" si="2280"/>
        <v>-33.989795588932296</v>
      </c>
      <c r="V1721">
        <f t="shared" si="2290"/>
        <v>0</v>
      </c>
    </row>
    <row r="1722" spans="1:22">
      <c r="A1722">
        <f t="shared" si="2276"/>
        <v>0.5</v>
      </c>
      <c r="B1722">
        <f t="shared" si="2281"/>
        <v>-9.4547721494945683E-2</v>
      </c>
      <c r="C1722">
        <f t="shared" si="2282"/>
        <v>0.49097935634822171</v>
      </c>
      <c r="D1722">
        <f t="shared" si="2277"/>
        <v>-0.49999999999999989</v>
      </c>
      <c r="E1722">
        <f t="shared" si="2283"/>
        <v>-9.4547721494945697E-2</v>
      </c>
      <c r="F1722">
        <f t="shared" si="2284"/>
        <v>0.49097935634822176</v>
      </c>
      <c r="G1722">
        <f t="shared" si="2278"/>
        <v>0.5</v>
      </c>
      <c r="H1722">
        <f t="shared" si="2285"/>
        <v>9.4547721494945683E-2</v>
      </c>
      <c r="I1722">
        <f t="shared" si="2286"/>
        <v>-0.49097935634822171</v>
      </c>
      <c r="J1722">
        <f t="shared" si="2279"/>
        <v>0.49999999999999989</v>
      </c>
      <c r="K1722">
        <f t="shared" si="2287"/>
        <v>-9.4547721494945697E-2</v>
      </c>
      <c r="L1722">
        <f t="shared" si="2288"/>
        <v>0.49097935634822176</v>
      </c>
      <c r="N1722">
        <v>100.9</v>
      </c>
      <c r="O1722">
        <f t="shared" si="2274"/>
        <v>34.038929704428035</v>
      </c>
      <c r="P1722">
        <f t="shared" si="2275"/>
        <v>55.961070295571965</v>
      </c>
      <c r="R1722">
        <f t="shared" si="2289"/>
        <v>2.3345004637188893</v>
      </c>
      <c r="T1722">
        <f t="shared" si="2280"/>
        <v>-34.016538444401341</v>
      </c>
      <c r="V1722">
        <f t="shared" si="2290"/>
        <v>0</v>
      </c>
    </row>
    <row r="1723" spans="1:22">
      <c r="A1723">
        <f t="shared" si="2276"/>
        <v>0.5</v>
      </c>
      <c r="B1723">
        <f t="shared" si="2281"/>
        <v>-9.5404497688272388E-2</v>
      </c>
      <c r="C1723">
        <f t="shared" si="2282"/>
        <v>0.49081359172383188</v>
      </c>
      <c r="D1723">
        <f t="shared" si="2277"/>
        <v>-0.49999999999999989</v>
      </c>
      <c r="E1723">
        <f t="shared" si="2283"/>
        <v>-9.5404497688272402E-2</v>
      </c>
      <c r="F1723">
        <f t="shared" si="2284"/>
        <v>0.49081359172383199</v>
      </c>
      <c r="G1723">
        <f t="shared" si="2278"/>
        <v>0.5</v>
      </c>
      <c r="H1723">
        <f t="shared" si="2285"/>
        <v>9.5404497688272388E-2</v>
      </c>
      <c r="I1723">
        <f t="shared" si="2286"/>
        <v>-0.49081359172383188</v>
      </c>
      <c r="J1723">
        <f t="shared" si="2279"/>
        <v>0.49999999999999989</v>
      </c>
      <c r="K1723">
        <f t="shared" si="2287"/>
        <v>-9.5404497688272402E-2</v>
      </c>
      <c r="L1723">
        <f t="shared" si="2288"/>
        <v>0.49081359172383199</v>
      </c>
      <c r="N1723">
        <v>101</v>
      </c>
      <c r="O1723">
        <f t="shared" si="2274"/>
        <v>34.065499772317352</v>
      </c>
      <c r="P1723">
        <f t="shared" si="2275"/>
        <v>55.934500227682641</v>
      </c>
      <c r="R1723">
        <f t="shared" si="2289"/>
        <v>2.308870756856642</v>
      </c>
      <c r="T1723">
        <f t="shared" si="2280"/>
        <v>-34.043108512290665</v>
      </c>
      <c r="V1723">
        <f t="shared" si="2290"/>
        <v>0</v>
      </c>
    </row>
    <row r="1724" spans="1:22">
      <c r="A1724">
        <f t="shared" si="2276"/>
        <v>0.5</v>
      </c>
      <c r="B1724">
        <f t="shared" si="2281"/>
        <v>-9.6260983262953626E-2</v>
      </c>
      <c r="C1724">
        <f t="shared" si="2282"/>
        <v>0.49064633199612256</v>
      </c>
      <c r="D1724">
        <f t="shared" si="2277"/>
        <v>-0.49999999999999989</v>
      </c>
      <c r="E1724">
        <f t="shared" si="2283"/>
        <v>-9.6260983262953639E-2</v>
      </c>
      <c r="F1724">
        <f t="shared" si="2284"/>
        <v>0.49064633199612262</v>
      </c>
      <c r="G1724">
        <f t="shared" si="2278"/>
        <v>0.5</v>
      </c>
      <c r="H1724">
        <f t="shared" si="2285"/>
        <v>9.6260983262953626E-2</v>
      </c>
      <c r="I1724">
        <f t="shared" si="2286"/>
        <v>-0.49064633199612256</v>
      </c>
      <c r="J1724">
        <f t="shared" si="2279"/>
        <v>0.49999999999999989</v>
      </c>
      <c r="K1724">
        <f t="shared" si="2287"/>
        <v>-9.6260983262953639E-2</v>
      </c>
      <c r="L1724">
        <f t="shared" si="2288"/>
        <v>0.49064633199612262</v>
      </c>
      <c r="N1724">
        <v>101.1</v>
      </c>
      <c r="O1724">
        <f t="shared" si="2274"/>
        <v>34.091897412717302</v>
      </c>
      <c r="P1724">
        <f t="shared" si="2275"/>
        <v>55.908102587282698</v>
      </c>
      <c r="R1724">
        <f t="shared" si="2289"/>
        <v>2.2832978008640481</v>
      </c>
      <c r="T1724">
        <f t="shared" si="2280"/>
        <v>-34.069506152690607</v>
      </c>
      <c r="V1724">
        <f t="shared" si="2290"/>
        <v>0</v>
      </c>
    </row>
    <row r="1725" spans="1:22">
      <c r="A1725">
        <f t="shared" si="2276"/>
        <v>0.5</v>
      </c>
      <c r="B1725">
        <f t="shared" si="2281"/>
        <v>-9.7117175609985951E-2</v>
      </c>
      <c r="C1725">
        <f t="shared" si="2282"/>
        <v>0.49047757767459571</v>
      </c>
      <c r="D1725">
        <f t="shared" si="2277"/>
        <v>-0.49999999999999989</v>
      </c>
      <c r="E1725">
        <f t="shared" si="2283"/>
        <v>-9.7117175609985965E-2</v>
      </c>
      <c r="F1725">
        <f t="shared" si="2284"/>
        <v>0.49047757767459577</v>
      </c>
      <c r="G1725">
        <f t="shared" si="2278"/>
        <v>0.5</v>
      </c>
      <c r="H1725">
        <f t="shared" si="2285"/>
        <v>9.7117175609985951E-2</v>
      </c>
      <c r="I1725">
        <f t="shared" si="2286"/>
        <v>-0.49047757767459571</v>
      </c>
      <c r="J1725">
        <f t="shared" si="2279"/>
        <v>0.49999999999999989</v>
      </c>
      <c r="K1725">
        <f t="shared" si="2287"/>
        <v>-9.7117175609985965E-2</v>
      </c>
      <c r="L1725">
        <f t="shared" si="2288"/>
        <v>0.49047757767459577</v>
      </c>
      <c r="N1725">
        <v>101.2</v>
      </c>
      <c r="O1725">
        <f t="shared" si="2274"/>
        <v>34.118122985858655</v>
      </c>
      <c r="P1725">
        <f t="shared" si="2275"/>
        <v>55.881877014141352</v>
      </c>
      <c r="R1725">
        <f t="shared" si="2289"/>
        <v>2.2577814857044274</v>
      </c>
      <c r="T1725">
        <f t="shared" si="2280"/>
        <v>-34.095731725831953</v>
      </c>
      <c r="V1725">
        <f t="shared" si="2290"/>
        <v>0</v>
      </c>
    </row>
    <row r="1726" spans="1:22">
      <c r="A1726">
        <f t="shared" si="2276"/>
        <v>0.5</v>
      </c>
      <c r="B1726">
        <f t="shared" si="2281"/>
        <v>-9.7973072121258775E-2</v>
      </c>
      <c r="C1726">
        <f t="shared" si="2282"/>
        <v>0.49030732927330639</v>
      </c>
      <c r="D1726">
        <f t="shared" si="2277"/>
        <v>-0.49999999999999989</v>
      </c>
      <c r="E1726">
        <f t="shared" si="2283"/>
        <v>-9.7973072121258789E-2</v>
      </c>
      <c r="F1726">
        <f t="shared" si="2284"/>
        <v>0.49030732927330645</v>
      </c>
      <c r="G1726">
        <f t="shared" si="2278"/>
        <v>0.5</v>
      </c>
      <c r="H1726">
        <f t="shared" si="2285"/>
        <v>9.7973072121258775E-2</v>
      </c>
      <c r="I1726">
        <f t="shared" si="2286"/>
        <v>-0.49030732927330639</v>
      </c>
      <c r="J1726">
        <f t="shared" si="2279"/>
        <v>0.49999999999999989</v>
      </c>
      <c r="K1726">
        <f t="shared" si="2287"/>
        <v>-9.7973072121258789E-2</v>
      </c>
      <c r="L1726">
        <f t="shared" si="2288"/>
        <v>0.49030732927330645</v>
      </c>
      <c r="N1726">
        <v>101.3</v>
      </c>
      <c r="O1726">
        <f t="shared" si="2274"/>
        <v>34.144176852091746</v>
      </c>
      <c r="P1726">
        <f t="shared" si="2275"/>
        <v>55.855823147908254</v>
      </c>
      <c r="R1726">
        <f t="shared" si="2289"/>
        <v>2.2323217005436717</v>
      </c>
      <c r="T1726">
        <f t="shared" si="2280"/>
        <v>-34.121785592065052</v>
      </c>
      <c r="V1726">
        <f t="shared" si="2290"/>
        <v>0</v>
      </c>
    </row>
    <row r="1727" spans="1:22">
      <c r="A1727">
        <f t="shared" si="2276"/>
        <v>0.5</v>
      </c>
      <c r="B1727">
        <f t="shared" si="2281"/>
        <v>-9.8828670189563039E-2</v>
      </c>
      <c r="C1727">
        <f t="shared" si="2282"/>
        <v>0.49013558731086088</v>
      </c>
      <c r="D1727">
        <f t="shared" si="2277"/>
        <v>-0.49999999999999989</v>
      </c>
      <c r="E1727">
        <f t="shared" si="2283"/>
        <v>-9.8828670189563053E-2</v>
      </c>
      <c r="F1727">
        <f t="shared" si="2284"/>
        <v>0.49013558731086093</v>
      </c>
      <c r="G1727">
        <f t="shared" si="2278"/>
        <v>0.5</v>
      </c>
      <c r="H1727">
        <f t="shared" si="2285"/>
        <v>9.8828670189563039E-2</v>
      </c>
      <c r="I1727">
        <f t="shared" si="2286"/>
        <v>-0.49013558731086088</v>
      </c>
      <c r="J1727">
        <f t="shared" si="2279"/>
        <v>0.49999999999999989</v>
      </c>
      <c r="K1727">
        <f t="shared" si="2287"/>
        <v>-9.8828670189563053E-2</v>
      </c>
      <c r="L1727">
        <f t="shared" si="2288"/>
        <v>0.49013558731086093</v>
      </c>
      <c r="N1727">
        <v>101.4</v>
      </c>
      <c r="O1727">
        <f t="shared" si="2274"/>
        <v>34.170059371865989</v>
      </c>
      <c r="P1727">
        <f t="shared" si="2275"/>
        <v>55.829940628134011</v>
      </c>
      <c r="R1727">
        <f t="shared" si="2289"/>
        <v>2.2069183337738636</v>
      </c>
      <c r="T1727">
        <f t="shared" si="2280"/>
        <v>-34.147668111839295</v>
      </c>
      <c r="V1727">
        <f t="shared" si="2290"/>
        <v>0</v>
      </c>
    </row>
    <row r="1728" spans="1:22">
      <c r="A1728">
        <f t="shared" si="2276"/>
        <v>0.5</v>
      </c>
      <c r="B1728">
        <f t="shared" si="2281"/>
        <v>-9.9683967208598498E-2</v>
      </c>
      <c r="C1728">
        <f t="shared" si="2282"/>
        <v>0.48996235231041474</v>
      </c>
      <c r="D1728">
        <f t="shared" si="2277"/>
        <v>-0.49999999999999989</v>
      </c>
      <c r="E1728">
        <f t="shared" si="2283"/>
        <v>-9.9683967208598526E-2</v>
      </c>
      <c r="F1728">
        <f t="shared" si="2284"/>
        <v>0.48996235231041479</v>
      </c>
      <c r="G1728">
        <f t="shared" si="2278"/>
        <v>0.5</v>
      </c>
      <c r="H1728">
        <f t="shared" si="2285"/>
        <v>9.9683967208598498E-2</v>
      </c>
      <c r="I1728">
        <f t="shared" si="2286"/>
        <v>-0.48996235231041474</v>
      </c>
      <c r="J1728">
        <f t="shared" si="2279"/>
        <v>0.49999999999999989</v>
      </c>
      <c r="K1728">
        <f t="shared" si="2287"/>
        <v>-9.9683967208598526E-2</v>
      </c>
      <c r="L1728">
        <f t="shared" si="2288"/>
        <v>0.48996235231041479</v>
      </c>
      <c r="N1728">
        <v>101.5</v>
      </c>
      <c r="O1728">
        <f t="shared" si="2274"/>
        <v>34.195770905709679</v>
      </c>
      <c r="P1728">
        <f t="shared" si="2275"/>
        <v>55.804229094290321</v>
      </c>
      <c r="R1728">
        <f t="shared" si="2289"/>
        <v>2.1815712730364112</v>
      </c>
      <c r="T1728">
        <f t="shared" si="2280"/>
        <v>-34.173379645682985</v>
      </c>
      <c r="V1728">
        <f t="shared" si="2290"/>
        <v>0</v>
      </c>
    </row>
    <row r="1729" spans="1:22">
      <c r="A1729">
        <f t="shared" si="2276"/>
        <v>0.5</v>
      </c>
      <c r="B1729">
        <f t="shared" si="2281"/>
        <v>-0.10053896057298221</v>
      </c>
      <c r="C1729">
        <f t="shared" si="2282"/>
        <v>0.48978762479967197</v>
      </c>
      <c r="D1729">
        <f t="shared" si="2277"/>
        <v>-0.49999999999999989</v>
      </c>
      <c r="E1729">
        <f t="shared" si="2283"/>
        <v>-0.10053896057298223</v>
      </c>
      <c r="F1729">
        <f t="shared" si="2284"/>
        <v>0.48978762479967203</v>
      </c>
      <c r="G1729">
        <f t="shared" si="2278"/>
        <v>0.5</v>
      </c>
      <c r="H1729">
        <f t="shared" si="2285"/>
        <v>0.10053896057298221</v>
      </c>
      <c r="I1729">
        <f t="shared" si="2286"/>
        <v>-0.48978762479967197</v>
      </c>
      <c r="J1729">
        <f t="shared" si="2279"/>
        <v>0.49999999999999989</v>
      </c>
      <c r="K1729">
        <f t="shared" si="2287"/>
        <v>-0.10053896057298223</v>
      </c>
      <c r="L1729">
        <f t="shared" si="2288"/>
        <v>0.48978762479967203</v>
      </c>
      <c r="N1729">
        <v>101.6</v>
      </c>
      <c r="O1729">
        <f t="shared" si="2274"/>
        <v>34.22131181421009</v>
      </c>
      <c r="P1729">
        <f t="shared" si="2275"/>
        <v>55.778688185789925</v>
      </c>
      <c r="R1729">
        <f t="shared" si="2289"/>
        <v>2.1562804052450772</v>
      </c>
      <c r="T1729">
        <f t="shared" si="2280"/>
        <v>-34.198920554183381</v>
      </c>
      <c r="V1729">
        <f t="shared" si="2290"/>
        <v>0</v>
      </c>
    </row>
    <row r="1730" spans="1:22">
      <c r="A1730">
        <f t="shared" si="2276"/>
        <v>0.5</v>
      </c>
      <c r="B1730">
        <f t="shared" si="2281"/>
        <v>-0.10139364767825627</v>
      </c>
      <c r="C1730">
        <f t="shared" si="2282"/>
        <v>0.48961140531088276</v>
      </c>
      <c r="D1730">
        <f t="shared" si="2277"/>
        <v>-0.49999999999999989</v>
      </c>
      <c r="E1730">
        <f t="shared" si="2283"/>
        <v>-0.10139364767825629</v>
      </c>
      <c r="F1730">
        <f t="shared" si="2284"/>
        <v>0.48961140531088282</v>
      </c>
      <c r="G1730">
        <f t="shared" si="2278"/>
        <v>0.5</v>
      </c>
      <c r="H1730">
        <f t="shared" si="2285"/>
        <v>0.10139364767825627</v>
      </c>
      <c r="I1730">
        <f t="shared" si="2286"/>
        <v>-0.48961140531088276</v>
      </c>
      <c r="J1730">
        <f t="shared" si="2279"/>
        <v>0.49999999999999989</v>
      </c>
      <c r="K1730">
        <f t="shared" si="2287"/>
        <v>-0.10139364767825629</v>
      </c>
      <c r="L1730">
        <f t="shared" si="2288"/>
        <v>0.48961140531088282</v>
      </c>
      <c r="N1730">
        <v>101.7</v>
      </c>
      <c r="O1730">
        <f t="shared" si="2274"/>
        <v>34.246682457993877</v>
      </c>
      <c r="P1730">
        <f t="shared" si="2275"/>
        <v>55.753317542006123</v>
      </c>
      <c r="R1730">
        <f t="shared" si="2289"/>
        <v>2.1310456166085743</v>
      </c>
      <c r="T1730">
        <f t="shared" si="2280"/>
        <v>-34.224291197967183</v>
      </c>
      <c r="V1730">
        <f t="shared" si="2290"/>
        <v>0</v>
      </c>
    </row>
    <row r="1731" spans="1:22">
      <c r="A1731">
        <f t="shared" si="2276"/>
        <v>0.5</v>
      </c>
      <c r="B1731">
        <f t="shared" si="2281"/>
        <v>-0.10224802592089516</v>
      </c>
      <c r="C1731">
        <f t="shared" si="2282"/>
        <v>0.48943369438084244</v>
      </c>
      <c r="D1731">
        <f t="shared" si="2277"/>
        <v>-0.49999999999999989</v>
      </c>
      <c r="E1731">
        <f t="shared" si="2283"/>
        <v>-0.10224802592089517</v>
      </c>
      <c r="F1731">
        <f t="shared" si="2284"/>
        <v>0.4894336943808425</v>
      </c>
      <c r="G1731">
        <f t="shared" si="2278"/>
        <v>0.5</v>
      </c>
      <c r="H1731">
        <f t="shared" si="2285"/>
        <v>0.10224802592089516</v>
      </c>
      <c r="I1731">
        <f t="shared" si="2286"/>
        <v>-0.48943369438084244</v>
      </c>
      <c r="J1731">
        <f t="shared" si="2279"/>
        <v>0.49999999999999989</v>
      </c>
      <c r="K1731">
        <f t="shared" si="2287"/>
        <v>-0.10224802592089517</v>
      </c>
      <c r="L1731">
        <f t="shared" si="2288"/>
        <v>0.4894336943808425</v>
      </c>
      <c r="N1731">
        <v>101.8</v>
      </c>
      <c r="O1731">
        <f t="shared" si="2274"/>
        <v>34.271883197707908</v>
      </c>
      <c r="P1731">
        <f t="shared" si="2275"/>
        <v>55.728116802292092</v>
      </c>
      <c r="R1731">
        <f t="shared" si="2289"/>
        <v>2.1058667926529608</v>
      </c>
      <c r="T1731">
        <f t="shared" si="2280"/>
        <v>-34.249491937681213</v>
      </c>
      <c r="V1731">
        <f t="shared" si="2290"/>
        <v>0</v>
      </c>
    </row>
    <row r="1732" spans="1:22">
      <c r="A1732">
        <f t="shared" si="2276"/>
        <v>0.5</v>
      </c>
      <c r="B1732">
        <f t="shared" si="2281"/>
        <v>-0.10310209269831486</v>
      </c>
      <c r="C1732">
        <f t="shared" si="2282"/>
        <v>0.48925449255088915</v>
      </c>
      <c r="D1732">
        <f t="shared" si="2277"/>
        <v>-0.49999999999999989</v>
      </c>
      <c r="E1732">
        <f t="shared" si="2283"/>
        <v>-0.10310209269831487</v>
      </c>
      <c r="F1732">
        <f t="shared" si="2284"/>
        <v>0.48925449255088921</v>
      </c>
      <c r="G1732">
        <f t="shared" si="2278"/>
        <v>0.5</v>
      </c>
      <c r="H1732">
        <f t="shared" si="2285"/>
        <v>0.10310209269831486</v>
      </c>
      <c r="I1732">
        <f t="shared" si="2286"/>
        <v>-0.48925449255088915</v>
      </c>
      <c r="J1732">
        <f t="shared" si="2279"/>
        <v>0.49999999999999989</v>
      </c>
      <c r="K1732">
        <f t="shared" si="2287"/>
        <v>-0.10310209269831487</v>
      </c>
      <c r="L1732">
        <f t="shared" si="2288"/>
        <v>0.48925449255088921</v>
      </c>
      <c r="N1732">
        <v>101.9</v>
      </c>
      <c r="O1732">
        <f t="shared" si="2274"/>
        <v>34.296914394000133</v>
      </c>
      <c r="P1732">
        <f t="shared" si="2275"/>
        <v>55.70308560599986</v>
      </c>
      <c r="R1732">
        <f t="shared" si="2289"/>
        <v>2.0807438182437892</v>
      </c>
      <c r="T1732">
        <f t="shared" si="2280"/>
        <v>-34.274523133973446</v>
      </c>
      <c r="V1732">
        <f t="shared" si="2290"/>
        <v>0</v>
      </c>
    </row>
    <row r="1733" spans="1:22">
      <c r="A1733">
        <f t="shared" si="2276"/>
        <v>0.5</v>
      </c>
      <c r="B1733">
        <f t="shared" si="2281"/>
        <v>-0.10395584540887964</v>
      </c>
      <c r="C1733">
        <f t="shared" si="2282"/>
        <v>0.48907380036690273</v>
      </c>
      <c r="D1733">
        <f t="shared" si="2277"/>
        <v>-0.49999999999999989</v>
      </c>
      <c r="E1733">
        <f t="shared" si="2283"/>
        <v>-0.10395584540887966</v>
      </c>
      <c r="F1733">
        <f t="shared" si="2284"/>
        <v>0.48907380036690284</v>
      </c>
      <c r="G1733">
        <f t="shared" si="2278"/>
        <v>0.5</v>
      </c>
      <c r="H1733">
        <f t="shared" si="2285"/>
        <v>0.10395584540887964</v>
      </c>
      <c r="I1733">
        <f t="shared" si="2286"/>
        <v>-0.48907380036690273</v>
      </c>
      <c r="J1733">
        <f t="shared" si="2279"/>
        <v>0.49999999999999989</v>
      </c>
      <c r="K1733">
        <f t="shared" si="2287"/>
        <v>-0.10395584540887966</v>
      </c>
      <c r="L1733">
        <f t="shared" si="2288"/>
        <v>0.48907380036690284</v>
      </c>
      <c r="N1733">
        <v>102</v>
      </c>
      <c r="O1733">
        <f t="shared" si="2274"/>
        <v>34.321776407501055</v>
      </c>
      <c r="P1733">
        <f t="shared" si="2275"/>
        <v>55.678223592498952</v>
      </c>
      <c r="R1733">
        <f t="shared" si="2289"/>
        <v>2.055676577607791</v>
      </c>
      <c r="T1733">
        <f t="shared" si="2280"/>
        <v>-34.299385147474354</v>
      </c>
      <c r="V1733">
        <f t="shared" si="2290"/>
        <v>0</v>
      </c>
    </row>
    <row r="1734" spans="1:22">
      <c r="A1734">
        <f t="shared" si="2276"/>
        <v>0.5</v>
      </c>
      <c r="B1734">
        <f t="shared" si="2281"/>
        <v>-0.10480928145191082</v>
      </c>
      <c r="C1734">
        <f t="shared" si="2282"/>
        <v>0.48889161837930306</v>
      </c>
      <c r="D1734">
        <f t="shared" si="2277"/>
        <v>-0.49999999999999989</v>
      </c>
      <c r="E1734">
        <f t="shared" si="2283"/>
        <v>-0.10480928145191085</v>
      </c>
      <c r="F1734">
        <f t="shared" si="2284"/>
        <v>0.48889161837930312</v>
      </c>
      <c r="G1734">
        <f t="shared" si="2278"/>
        <v>0.5</v>
      </c>
      <c r="H1734">
        <f t="shared" si="2285"/>
        <v>0.10480928145191082</v>
      </c>
      <c r="I1734">
        <f t="shared" si="2286"/>
        <v>-0.48889161837930306</v>
      </c>
      <c r="J1734">
        <f t="shared" si="2279"/>
        <v>0.49999999999999989</v>
      </c>
      <c r="K1734">
        <f t="shared" si="2287"/>
        <v>-0.10480928145191085</v>
      </c>
      <c r="L1734">
        <f t="shared" si="2288"/>
        <v>0.48889161837930312</v>
      </c>
      <c r="N1734">
        <v>102.1</v>
      </c>
      <c r="O1734">
        <f t="shared" si="2274"/>
        <v>34.346469598805264</v>
      </c>
      <c r="P1734">
        <f t="shared" si="2275"/>
        <v>55.65353040119475</v>
      </c>
      <c r="R1734">
        <f t="shared" si="2289"/>
        <v>2.0306649543545134</v>
      </c>
      <c r="T1734">
        <f t="shared" si="2280"/>
        <v>-34.324078338778556</v>
      </c>
      <c r="V1734">
        <f t="shared" si="2290"/>
        <v>0</v>
      </c>
    </row>
    <row r="1735" spans="1:22">
      <c r="A1735">
        <f t="shared" si="2276"/>
        <v>0.5</v>
      </c>
      <c r="B1735">
        <f t="shared" si="2281"/>
        <v>-0.10566239822769431</v>
      </c>
      <c r="C1735">
        <f t="shared" si="2282"/>
        <v>0.48870794714304783</v>
      </c>
      <c r="D1735">
        <f t="shared" si="2277"/>
        <v>-0.49999999999999989</v>
      </c>
      <c r="E1735">
        <f t="shared" si="2283"/>
        <v>-0.10566239822769433</v>
      </c>
      <c r="F1735">
        <f t="shared" si="2284"/>
        <v>0.48870794714304794</v>
      </c>
      <c r="G1735">
        <f t="shared" si="2278"/>
        <v>0.5</v>
      </c>
      <c r="H1735">
        <f t="shared" si="2285"/>
        <v>0.10566239822769431</v>
      </c>
      <c r="I1735">
        <f t="shared" si="2286"/>
        <v>-0.48870794714304783</v>
      </c>
      <c r="J1735">
        <f t="shared" si="2279"/>
        <v>0.49999999999999989</v>
      </c>
      <c r="K1735">
        <f t="shared" si="2287"/>
        <v>-0.10566239822769433</v>
      </c>
      <c r="L1735">
        <f t="shared" si="2288"/>
        <v>0.48870794714304794</v>
      </c>
      <c r="N1735">
        <v>102.2</v>
      </c>
      <c r="O1735">
        <f t="shared" si="2274"/>
        <v>34.370994328453406</v>
      </c>
      <c r="P1735">
        <f t="shared" si="2275"/>
        <v>55.629005671546601</v>
      </c>
      <c r="R1735">
        <f t="shared" si="2289"/>
        <v>2.0057088314974791</v>
      </c>
      <c r="T1735">
        <f t="shared" si="2280"/>
        <v>-34.348603068426705</v>
      </c>
      <c r="V1735">
        <f t="shared" si="2290"/>
        <v>0</v>
      </c>
    </row>
    <row r="1736" spans="1:22">
      <c r="A1736">
        <f t="shared" si="2276"/>
        <v>0.5</v>
      </c>
      <c r="B1736">
        <f t="shared" si="2281"/>
        <v>-0.10651519313748822</v>
      </c>
      <c r="C1736">
        <f t="shared" si="2282"/>
        <v>0.4885227872176317</v>
      </c>
      <c r="D1736">
        <f t="shared" si="2277"/>
        <v>-0.49999999999999989</v>
      </c>
      <c r="E1736">
        <f t="shared" si="2283"/>
        <v>-0.10651519313748824</v>
      </c>
      <c r="F1736">
        <f t="shared" si="2284"/>
        <v>0.48852278721763176</v>
      </c>
      <c r="G1736">
        <f t="shared" si="2278"/>
        <v>0.5</v>
      </c>
      <c r="H1736">
        <f t="shared" si="2285"/>
        <v>0.10651519313748822</v>
      </c>
      <c r="I1736">
        <f t="shared" si="2286"/>
        <v>-0.4885227872176317</v>
      </c>
      <c r="J1736">
        <f t="shared" si="2279"/>
        <v>0.49999999999999989</v>
      </c>
      <c r="K1736">
        <f t="shared" si="2287"/>
        <v>-0.10651519313748824</v>
      </c>
      <c r="L1736">
        <f t="shared" si="2288"/>
        <v>0.48852278721763176</v>
      </c>
      <c r="N1736">
        <v>102.3</v>
      </c>
      <c r="O1736">
        <f t="shared" si="2274"/>
        <v>34.395350956914385</v>
      </c>
      <c r="P1736">
        <f t="shared" si="2275"/>
        <v>55.60464904308563</v>
      </c>
      <c r="R1736">
        <f t="shared" si="2289"/>
        <v>1.9808080914752182</v>
      </c>
      <c r="T1736">
        <f t="shared" si="2280"/>
        <v>-34.372959696887676</v>
      </c>
      <c r="V1736">
        <f t="shared" si="2290"/>
        <v>0</v>
      </c>
    </row>
    <row r="1737" spans="1:22">
      <c r="A1737">
        <f t="shared" si="2276"/>
        <v>0.5</v>
      </c>
      <c r="B1737">
        <f t="shared" si="2281"/>
        <v>-0.10736766358353159</v>
      </c>
      <c r="C1737">
        <f t="shared" si="2282"/>
        <v>0.4883361391670839</v>
      </c>
      <c r="D1737">
        <f t="shared" si="2277"/>
        <v>-0.49999999999999989</v>
      </c>
      <c r="E1737">
        <f t="shared" si="2283"/>
        <v>-0.1073676635835316</v>
      </c>
      <c r="F1737">
        <f t="shared" si="2284"/>
        <v>0.48833613916708402</v>
      </c>
      <c r="G1737">
        <f t="shared" si="2278"/>
        <v>0.5</v>
      </c>
      <c r="H1737">
        <f t="shared" si="2285"/>
        <v>0.10736766358353159</v>
      </c>
      <c r="I1737">
        <f t="shared" si="2286"/>
        <v>-0.4883361391670839</v>
      </c>
      <c r="J1737">
        <f t="shared" si="2279"/>
        <v>0.49999999999999989</v>
      </c>
      <c r="K1737">
        <f t="shared" si="2287"/>
        <v>-0.1073676635835316</v>
      </c>
      <c r="L1737">
        <f t="shared" si="2288"/>
        <v>0.48833613916708402</v>
      </c>
      <c r="N1737">
        <v>102.4</v>
      </c>
      <c r="O1737">
        <f t="shared" ref="O1737:O1800" si="2291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-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34.419539844567844</v>
      </c>
      <c r="P1737">
        <f t="shared" ref="P1737:P1800" si="2292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55.580460155432156</v>
      </c>
      <c r="R1737">
        <f t="shared" si="2289"/>
        <v>1.9559626161719379</v>
      </c>
      <c r="T1737">
        <f t="shared" si="2280"/>
        <v>-34.397148584541149</v>
      </c>
      <c r="V1737">
        <f t="shared" si="2290"/>
        <v>0</v>
      </c>
    </row>
    <row r="1738" spans="1:22">
      <c r="A1738">
        <f t="shared" ref="A1738:A1801" si="2293">(1/(SQRT(2)))*(COS(RADIANS(45)))</f>
        <v>0.5</v>
      </c>
      <c r="B1738">
        <f t="shared" si="2281"/>
        <v>-0.10821980696905138</v>
      </c>
      <c r="C1738">
        <f t="shared" si="2282"/>
        <v>0.48814800355996663</v>
      </c>
      <c r="D1738">
        <f t="shared" ref="D1738:D1801" si="2294">(-((1/(SQRT(2)))*(SIN(RADIANS(45)))))</f>
        <v>-0.49999999999999989</v>
      </c>
      <c r="E1738">
        <f t="shared" si="2283"/>
        <v>-0.1082198069690514</v>
      </c>
      <c r="F1738">
        <f t="shared" si="2284"/>
        <v>0.48814800355996668</v>
      </c>
      <c r="G1738">
        <f t="shared" ref="G1738:G1801" si="2295">(1/(SQRT(2)))*(COS(RADIANS(-45)))</f>
        <v>0.5</v>
      </c>
      <c r="H1738">
        <f t="shared" si="2285"/>
        <v>0.10821980696905138</v>
      </c>
      <c r="I1738">
        <f t="shared" si="2286"/>
        <v>-0.48814800355996663</v>
      </c>
      <c r="J1738">
        <f t="shared" ref="J1738:J1801" si="2296">(-((1/(SQRT(2)))*(SIN(RADIANS(-45)))))</f>
        <v>0.49999999999999989</v>
      </c>
      <c r="K1738">
        <f t="shared" si="2287"/>
        <v>-0.1082198069690514</v>
      </c>
      <c r="L1738">
        <f t="shared" si="2288"/>
        <v>0.48814800355996668</v>
      </c>
      <c r="N1738">
        <v>102.5</v>
      </c>
      <c r="O1738">
        <f t="shared" si="2291"/>
        <v>34.443561351686945</v>
      </c>
      <c r="P1738">
        <f t="shared" si="2292"/>
        <v>55.556438648313055</v>
      </c>
      <c r="R1738">
        <f t="shared" si="2289"/>
        <v>1.9311722869380219</v>
      </c>
      <c r="T1738">
        <f t="shared" ref="T1738:T1801" si="2297">(P1738-$V$2516)</f>
        <v>-34.421170091660251</v>
      </c>
      <c r="V1738">
        <f t="shared" si="2290"/>
        <v>0</v>
      </c>
    </row>
    <row r="1739" spans="1:22">
      <c r="A1739">
        <f t="shared" si="2293"/>
        <v>0.5</v>
      </c>
      <c r="B1739">
        <f t="shared" si="2281"/>
        <v>-0.10907162069827116</v>
      </c>
      <c r="C1739">
        <f t="shared" si="2282"/>
        <v>0.48795838096937361</v>
      </c>
      <c r="D1739">
        <f t="shared" si="2294"/>
        <v>-0.49999999999999989</v>
      </c>
      <c r="E1739">
        <f t="shared" si="2283"/>
        <v>-0.10907162069827117</v>
      </c>
      <c r="F1739">
        <f t="shared" si="2284"/>
        <v>0.48795838096937372</v>
      </c>
      <c r="G1739">
        <f t="shared" si="2295"/>
        <v>0.5</v>
      </c>
      <c r="H1739">
        <f t="shared" si="2285"/>
        <v>0.10907162069827116</v>
      </c>
      <c r="I1739">
        <f t="shared" si="2286"/>
        <v>-0.48795838096937361</v>
      </c>
      <c r="J1739">
        <f t="shared" si="2296"/>
        <v>0.49999999999999989</v>
      </c>
      <c r="K1739">
        <f t="shared" si="2287"/>
        <v>-0.10907162069827117</v>
      </c>
      <c r="L1739">
        <f t="shared" si="2288"/>
        <v>0.48795838096937372</v>
      </c>
      <c r="N1739">
        <v>102.6</v>
      </c>
      <c r="O1739">
        <f t="shared" si="2291"/>
        <v>34.467415838421495</v>
      </c>
      <c r="P1739">
        <f t="shared" si="2292"/>
        <v>55.532584161578512</v>
      </c>
      <c r="R1739">
        <f t="shared" si="2289"/>
        <v>1.9064369846100391</v>
      </c>
      <c r="T1739">
        <f t="shared" si="2297"/>
        <v>-34.445024578394793</v>
      </c>
      <c r="V1739">
        <f t="shared" si="2290"/>
        <v>0</v>
      </c>
    </row>
    <row r="1740" spans="1:22">
      <c r="A1740">
        <f t="shared" si="2293"/>
        <v>0.5</v>
      </c>
      <c r="B1740">
        <f t="shared" ref="B1740:B1803" si="2298">((1/(SQRT(2)))*(COS(RADIANS(N1740))))*(SIN(RADIANS(45)))</f>
        <v>-0.10992310217641871</v>
      </c>
      <c r="C1740">
        <f t="shared" ref="C1740:C1803" si="2299">((1/(SQRT(2)))*(SIN(RADIANS(N1740))))*(SIN(RADIANS(45)))</f>
        <v>0.48776727197292818</v>
      </c>
      <c r="D1740">
        <f t="shared" si="2294"/>
        <v>-0.49999999999999989</v>
      </c>
      <c r="E1740">
        <f t="shared" ref="E1740:E1803" si="2300">((1/(SQRT(2)))*(COS(RADIANS(N1740))))*(COS(RADIANS(45)))</f>
        <v>-0.10992310217641872</v>
      </c>
      <c r="F1740">
        <f t="shared" ref="F1740:F1803" si="2301">(((1/(SQRT(2)))*(SIN(RADIANS(N1740))))*(COS(RADIANS(45))))</f>
        <v>0.4877672719729283</v>
      </c>
      <c r="G1740">
        <f t="shared" si="2295"/>
        <v>0.5</v>
      </c>
      <c r="H1740">
        <f t="shared" ref="H1740:H1803" si="2302">((1/(SQRT(2)))*(COS(RADIANS(N1740))))*(SIN(RADIANS(-45)))</f>
        <v>0.10992310217641871</v>
      </c>
      <c r="I1740">
        <f t="shared" ref="I1740:I1803" si="2303">((1/(SQRT(2)))*(SIN(RADIANS(N1740))))*(SIN(RADIANS(-45)))</f>
        <v>-0.48776727197292818</v>
      </c>
      <c r="J1740">
        <f t="shared" si="2296"/>
        <v>0.49999999999999989</v>
      </c>
      <c r="K1740">
        <f t="shared" ref="K1740:K1803" si="2304">((1/(SQRT(2)))*(COS(RADIANS(N1740))))*(COS(RADIANS(-45)))</f>
        <v>-0.10992310217641872</v>
      </c>
      <c r="L1740">
        <f t="shared" ref="L1740:L1803" si="2305">(((1/(SQRT(2)))*(SIN(RADIANS(N1740))))*(COS(RADIANS(-45))))</f>
        <v>0.4877672719729283</v>
      </c>
      <c r="N1740">
        <v>102.7</v>
      </c>
      <c r="O1740">
        <f t="shared" si="2291"/>
        <v>34.491103664781207</v>
      </c>
      <c r="P1740">
        <f t="shared" si="2292"/>
        <v>55.508896335218793</v>
      </c>
      <c r="R1740">
        <f t="shared" ref="R1740:R1803" si="2306">P1740-P1920</f>
        <v>1.8817565895307595</v>
      </c>
      <c r="T1740">
        <f t="shared" si="2297"/>
        <v>-34.468712404754513</v>
      </c>
      <c r="V1740">
        <f t="shared" ref="V1740:V1803" si="2307">IF(T1740=0,N1740,0)</f>
        <v>0</v>
      </c>
    </row>
    <row r="1741" spans="1:22">
      <c r="A1741">
        <f t="shared" si="2293"/>
        <v>0.5</v>
      </c>
      <c r="B1741">
        <f t="shared" si="2298"/>
        <v>-0.11077424880973363</v>
      </c>
      <c r="C1741">
        <f t="shared" si="2299"/>
        <v>0.48757467715278152</v>
      </c>
      <c r="D1741">
        <f t="shared" si="2294"/>
        <v>-0.49999999999999989</v>
      </c>
      <c r="E1741">
        <f t="shared" si="2300"/>
        <v>-0.11077424880973365</v>
      </c>
      <c r="F1741">
        <f t="shared" si="2301"/>
        <v>0.48757467715278158</v>
      </c>
      <c r="G1741">
        <f t="shared" si="2295"/>
        <v>0.5</v>
      </c>
      <c r="H1741">
        <f t="shared" si="2302"/>
        <v>0.11077424880973363</v>
      </c>
      <c r="I1741">
        <f t="shared" si="2303"/>
        <v>-0.48757467715278152</v>
      </c>
      <c r="J1741">
        <f t="shared" si="2296"/>
        <v>0.49999999999999989</v>
      </c>
      <c r="K1741">
        <f t="shared" si="2304"/>
        <v>-0.11077424880973365</v>
      </c>
      <c r="L1741">
        <f t="shared" si="2305"/>
        <v>0.48757467715278158</v>
      </c>
      <c r="N1741">
        <v>102.8</v>
      </c>
      <c r="O1741">
        <f t="shared" si="2291"/>
        <v>34.514625190619427</v>
      </c>
      <c r="P1741">
        <f t="shared" si="2292"/>
        <v>55.485374809380573</v>
      </c>
      <c r="R1741">
        <f t="shared" si="2306"/>
        <v>1.8571309815687584</v>
      </c>
      <c r="T1741">
        <f t="shared" si="2297"/>
        <v>-34.492233930592732</v>
      </c>
      <c r="V1741">
        <f t="shared" si="2307"/>
        <v>0</v>
      </c>
    </row>
    <row r="1742" spans="1:22">
      <c r="A1742">
        <f t="shared" si="2293"/>
        <v>0.5</v>
      </c>
      <c r="B1742">
        <f t="shared" si="2298"/>
        <v>-0.11162505800547573</v>
      </c>
      <c r="C1742">
        <f t="shared" si="2299"/>
        <v>0.48738059709561082</v>
      </c>
      <c r="D1742">
        <f t="shared" si="2294"/>
        <v>-0.49999999999999989</v>
      </c>
      <c r="E1742">
        <f t="shared" si="2300"/>
        <v>-0.11162505800547574</v>
      </c>
      <c r="F1742">
        <f t="shared" si="2301"/>
        <v>0.48738059709561088</v>
      </c>
      <c r="G1742">
        <f t="shared" si="2295"/>
        <v>0.5</v>
      </c>
      <c r="H1742">
        <f t="shared" si="2302"/>
        <v>0.11162505800547573</v>
      </c>
      <c r="I1742">
        <f t="shared" si="2303"/>
        <v>-0.48738059709561082</v>
      </c>
      <c r="J1742">
        <f t="shared" si="2296"/>
        <v>0.49999999999999989</v>
      </c>
      <c r="K1742">
        <f t="shared" si="2304"/>
        <v>-0.11162505800547574</v>
      </c>
      <c r="L1742">
        <f t="shared" si="2305"/>
        <v>0.48738059709561088</v>
      </c>
      <c r="N1742">
        <v>102.9</v>
      </c>
      <c r="O1742">
        <f t="shared" si="2291"/>
        <v>34.537980775616937</v>
      </c>
      <c r="P1742">
        <f t="shared" si="2292"/>
        <v>55.462019224383063</v>
      </c>
      <c r="R1742">
        <f t="shared" si="2306"/>
        <v>1.8325600401377358</v>
      </c>
      <c r="T1742">
        <f t="shared" si="2297"/>
        <v>-34.515589515590243</v>
      </c>
      <c r="V1742">
        <f t="shared" si="2307"/>
        <v>0</v>
      </c>
    </row>
    <row r="1743" spans="1:22">
      <c r="A1743">
        <f t="shared" si="2293"/>
        <v>0.5</v>
      </c>
      <c r="B1743">
        <f t="shared" si="2298"/>
        <v>-0.1124755271719325</v>
      </c>
      <c r="C1743">
        <f t="shared" si="2299"/>
        <v>0.48718503239261751</v>
      </c>
      <c r="D1743">
        <f t="shared" si="2294"/>
        <v>-0.49999999999999989</v>
      </c>
      <c r="E1743">
        <f t="shared" si="2300"/>
        <v>-0.11247552717193252</v>
      </c>
      <c r="F1743">
        <f t="shared" si="2301"/>
        <v>0.48718503239261757</v>
      </c>
      <c r="G1743">
        <f t="shared" si="2295"/>
        <v>0.5</v>
      </c>
      <c r="H1743">
        <f t="shared" si="2302"/>
        <v>0.1124755271719325</v>
      </c>
      <c r="I1743">
        <f t="shared" si="2303"/>
        <v>-0.48718503239261751</v>
      </c>
      <c r="J1743">
        <f t="shared" si="2296"/>
        <v>0.49999999999999989</v>
      </c>
      <c r="K1743">
        <f t="shared" si="2304"/>
        <v>-0.11247552717193252</v>
      </c>
      <c r="L1743">
        <f t="shared" si="2305"/>
        <v>0.48718503239261757</v>
      </c>
      <c r="N1743">
        <v>103</v>
      </c>
      <c r="O1743">
        <f t="shared" si="2291"/>
        <v>34.561170779266192</v>
      </c>
      <c r="P1743">
        <f t="shared" si="2292"/>
        <v>55.438829220733808</v>
      </c>
      <c r="R1743">
        <f t="shared" si="2306"/>
        <v>1.8080436442156937</v>
      </c>
      <c r="T1743">
        <f t="shared" si="2297"/>
        <v>-34.538779519239498</v>
      </c>
      <c r="V1743">
        <f t="shared" si="2307"/>
        <v>0</v>
      </c>
    </row>
    <row r="1744" spans="1:22">
      <c r="A1744">
        <f t="shared" si="2293"/>
        <v>0.5</v>
      </c>
      <c r="B1744">
        <f t="shared" si="2298"/>
        <v>-0.11332565371842745</v>
      </c>
      <c r="C1744">
        <f t="shared" si="2299"/>
        <v>0.48698798363952578</v>
      </c>
      <c r="D1744">
        <f t="shared" si="2294"/>
        <v>-0.49999999999999989</v>
      </c>
      <c r="E1744">
        <f t="shared" si="2300"/>
        <v>-0.11332565371842747</v>
      </c>
      <c r="F1744">
        <f t="shared" si="2301"/>
        <v>0.48698798363952583</v>
      </c>
      <c r="G1744">
        <f t="shared" si="2295"/>
        <v>0.5</v>
      </c>
      <c r="H1744">
        <f t="shared" si="2302"/>
        <v>0.11332565371842745</v>
      </c>
      <c r="I1744">
        <f t="shared" si="2303"/>
        <v>-0.48698798363952578</v>
      </c>
      <c r="J1744">
        <f t="shared" si="2296"/>
        <v>0.49999999999999989</v>
      </c>
      <c r="K1744">
        <f t="shared" si="2304"/>
        <v>-0.11332565371842747</v>
      </c>
      <c r="L1744">
        <f t="shared" si="2305"/>
        <v>0.48698798363952583</v>
      </c>
      <c r="N1744">
        <v>103.1</v>
      </c>
      <c r="O1744">
        <f t="shared" si="2291"/>
        <v>34.584195560855761</v>
      </c>
      <c r="P1744">
        <f t="shared" si="2292"/>
        <v>55.415804439144246</v>
      </c>
      <c r="R1744">
        <f t="shared" si="2306"/>
        <v>1.7835816723637095</v>
      </c>
      <c r="T1744">
        <f t="shared" si="2297"/>
        <v>-34.56180430082906</v>
      </c>
      <c r="V1744">
        <f t="shared" si="2307"/>
        <v>0</v>
      </c>
    </row>
    <row r="1745" spans="1:22">
      <c r="A1745">
        <f t="shared" si="2293"/>
        <v>0.5</v>
      </c>
      <c r="B1745">
        <f t="shared" si="2298"/>
        <v>-0.11417543505532787</v>
      </c>
      <c r="C1745">
        <f t="shared" si="2299"/>
        <v>0.48678945143658009</v>
      </c>
      <c r="D1745">
        <f t="shared" si="2294"/>
        <v>-0.49999999999999989</v>
      </c>
      <c r="E1745">
        <f t="shared" si="2300"/>
        <v>-0.11417543505532789</v>
      </c>
      <c r="F1745">
        <f t="shared" si="2301"/>
        <v>0.48678945143658015</v>
      </c>
      <c r="G1745">
        <f t="shared" si="2295"/>
        <v>0.5</v>
      </c>
      <c r="H1745">
        <f t="shared" si="2302"/>
        <v>0.11417543505532787</v>
      </c>
      <c r="I1745">
        <f t="shared" si="2303"/>
        <v>-0.48678945143658009</v>
      </c>
      <c r="J1745">
        <f t="shared" si="2296"/>
        <v>0.49999999999999989</v>
      </c>
      <c r="K1745">
        <f t="shared" si="2304"/>
        <v>-0.11417543505532789</v>
      </c>
      <c r="L1745">
        <f t="shared" si="2305"/>
        <v>0.48678945143658015</v>
      </c>
      <c r="N1745">
        <v>103.2</v>
      </c>
      <c r="O1745">
        <f t="shared" si="2291"/>
        <v>34.607055479455013</v>
      </c>
      <c r="P1745">
        <f t="shared" si="2292"/>
        <v>55.392944520544987</v>
      </c>
      <c r="R1745">
        <f t="shared" si="2306"/>
        <v>1.7591740027445368</v>
      </c>
      <c r="T1745">
        <f t="shared" si="2297"/>
        <v>-34.584664219428319</v>
      </c>
      <c r="V1745">
        <f t="shared" si="2307"/>
        <v>0</v>
      </c>
    </row>
    <row r="1746" spans="1:22">
      <c r="A1746">
        <f t="shared" si="2293"/>
        <v>0.5</v>
      </c>
      <c r="B1746">
        <f t="shared" si="2298"/>
        <v>-0.11502486859405216</v>
      </c>
      <c r="C1746">
        <f t="shared" si="2299"/>
        <v>0.48658943638854402</v>
      </c>
      <c r="D1746">
        <f t="shared" si="2294"/>
        <v>-0.49999999999999989</v>
      </c>
      <c r="E1746">
        <f t="shared" si="2300"/>
        <v>-0.11502486859405217</v>
      </c>
      <c r="F1746">
        <f t="shared" si="2301"/>
        <v>0.48658943638854407</v>
      </c>
      <c r="G1746">
        <f t="shared" si="2295"/>
        <v>0.5</v>
      </c>
      <c r="H1746">
        <f t="shared" si="2302"/>
        <v>0.11502486859405216</v>
      </c>
      <c r="I1746">
        <f t="shared" si="2303"/>
        <v>-0.48658943638854402</v>
      </c>
      <c r="J1746">
        <f t="shared" si="2296"/>
        <v>0.49999999999999989</v>
      </c>
      <c r="K1746">
        <f t="shared" si="2304"/>
        <v>-0.11502486859405217</v>
      </c>
      <c r="L1746">
        <f t="shared" si="2305"/>
        <v>0.48658943638854407</v>
      </c>
      <c r="N1746">
        <v>103.3</v>
      </c>
      <c r="O1746">
        <f t="shared" si="2291"/>
        <v>34.629750893899107</v>
      </c>
      <c r="P1746">
        <f t="shared" si="2292"/>
        <v>55.370249106100893</v>
      </c>
      <c r="R1746">
        <f t="shared" si="2306"/>
        <v>1.7348205131410381</v>
      </c>
      <c r="T1746">
        <f t="shared" si="2297"/>
        <v>-34.607359633872413</v>
      </c>
      <c r="V1746">
        <f t="shared" si="2307"/>
        <v>0</v>
      </c>
    </row>
    <row r="1747" spans="1:22">
      <c r="A1747">
        <f t="shared" si="2293"/>
        <v>0.5</v>
      </c>
      <c r="B1747">
        <f t="shared" si="2298"/>
        <v>-0.11587395174707867</v>
      </c>
      <c r="C1747">
        <f t="shared" si="2299"/>
        <v>0.48638793910469819</v>
      </c>
      <c r="D1747">
        <f t="shared" si="2294"/>
        <v>-0.49999999999999989</v>
      </c>
      <c r="E1747">
        <f t="shared" si="2300"/>
        <v>-0.11587395174707869</v>
      </c>
      <c r="F1747">
        <f t="shared" si="2301"/>
        <v>0.4863879391046983</v>
      </c>
      <c r="G1747">
        <f t="shared" si="2295"/>
        <v>0.5</v>
      </c>
      <c r="H1747">
        <f t="shared" si="2302"/>
        <v>0.11587395174707867</v>
      </c>
      <c r="I1747">
        <f t="shared" si="2303"/>
        <v>-0.48638793910469819</v>
      </c>
      <c r="J1747">
        <f t="shared" si="2296"/>
        <v>0.49999999999999989</v>
      </c>
      <c r="K1747">
        <f t="shared" si="2304"/>
        <v>-0.11587395174707869</v>
      </c>
      <c r="L1747">
        <f t="shared" si="2305"/>
        <v>0.4863879391046983</v>
      </c>
      <c r="N1747">
        <v>103.4</v>
      </c>
      <c r="O1747">
        <f t="shared" si="2291"/>
        <v>34.652282162774249</v>
      </c>
      <c r="P1747">
        <f t="shared" si="2292"/>
        <v>55.347717837225758</v>
      </c>
      <c r="R1747">
        <f t="shared" si="2306"/>
        <v>1.7105210809740967</v>
      </c>
      <c r="T1747">
        <f t="shared" si="2297"/>
        <v>-34.629890902747547</v>
      </c>
      <c r="V1747">
        <f t="shared" si="2307"/>
        <v>0</v>
      </c>
    </row>
    <row r="1748" spans="1:22">
      <c r="A1748">
        <f t="shared" si="2293"/>
        <v>0.5</v>
      </c>
      <c r="B1748">
        <f t="shared" si="2298"/>
        <v>-0.11672268192795264</v>
      </c>
      <c r="C1748">
        <f t="shared" si="2299"/>
        <v>0.48618496019883822</v>
      </c>
      <c r="D1748">
        <f t="shared" si="2294"/>
        <v>-0.49999999999999989</v>
      </c>
      <c r="E1748">
        <f t="shared" si="2300"/>
        <v>-0.11672268192795267</v>
      </c>
      <c r="F1748">
        <f t="shared" si="2301"/>
        <v>0.48618496019883828</v>
      </c>
      <c r="G1748">
        <f t="shared" si="2295"/>
        <v>0.5</v>
      </c>
      <c r="H1748">
        <f t="shared" si="2302"/>
        <v>0.11672268192795264</v>
      </c>
      <c r="I1748">
        <f t="shared" si="2303"/>
        <v>-0.48618496019883822</v>
      </c>
      <c r="J1748">
        <f t="shared" si="2296"/>
        <v>0.49999999999999989</v>
      </c>
      <c r="K1748">
        <f t="shared" si="2304"/>
        <v>-0.11672268192795267</v>
      </c>
      <c r="L1748">
        <f t="shared" si="2305"/>
        <v>0.48618496019883828</v>
      </c>
      <c r="N1748">
        <v>103.5</v>
      </c>
      <c r="O1748">
        <f t="shared" si="2291"/>
        <v>34.674649644403154</v>
      </c>
      <c r="P1748">
        <f t="shared" si="2292"/>
        <v>55.325350355596846</v>
      </c>
      <c r="R1748">
        <f t="shared" si="2306"/>
        <v>1.6862755833206151</v>
      </c>
      <c r="T1748">
        <f t="shared" si="2297"/>
        <v>-34.652258384376459</v>
      </c>
      <c r="V1748">
        <f t="shared" si="2307"/>
        <v>0</v>
      </c>
    </row>
    <row r="1749" spans="1:22">
      <c r="A1749">
        <f t="shared" si="2293"/>
        <v>0.5</v>
      </c>
      <c r="B1749">
        <f t="shared" si="2298"/>
        <v>-0.11757105655129489</v>
      </c>
      <c r="C1749">
        <f t="shared" si="2299"/>
        <v>0.48598050028927303</v>
      </c>
      <c r="D1749">
        <f t="shared" si="2294"/>
        <v>-0.49999999999999989</v>
      </c>
      <c r="E1749">
        <f t="shared" si="2300"/>
        <v>-0.11757105655129491</v>
      </c>
      <c r="F1749">
        <f t="shared" si="2301"/>
        <v>0.48598050028927314</v>
      </c>
      <c r="G1749">
        <f t="shared" si="2295"/>
        <v>0.5</v>
      </c>
      <c r="H1749">
        <f t="shared" si="2302"/>
        <v>0.11757105655129489</v>
      </c>
      <c r="I1749">
        <f t="shared" si="2303"/>
        <v>-0.48598050028927303</v>
      </c>
      <c r="J1749">
        <f t="shared" si="2296"/>
        <v>0.49999999999999989</v>
      </c>
      <c r="K1749">
        <f t="shared" si="2304"/>
        <v>-0.11757105655129491</v>
      </c>
      <c r="L1749">
        <f t="shared" si="2305"/>
        <v>0.48598050028927314</v>
      </c>
      <c r="N1749">
        <v>103.6</v>
      </c>
      <c r="O1749">
        <f t="shared" si="2291"/>
        <v>34.696853696830836</v>
      </c>
      <c r="P1749">
        <f t="shared" si="2292"/>
        <v>55.303146303169164</v>
      </c>
      <c r="R1749">
        <f t="shared" si="2306"/>
        <v>1.6620838969310157</v>
      </c>
      <c r="T1749">
        <f t="shared" si="2297"/>
        <v>-34.674462436804141</v>
      </c>
      <c r="V1749">
        <f t="shared" si="2307"/>
        <v>0</v>
      </c>
    </row>
    <row r="1750" spans="1:22">
      <c r="A1750">
        <f t="shared" si="2293"/>
        <v>0.5</v>
      </c>
      <c r="B1750">
        <f t="shared" si="2298"/>
        <v>-0.11841907303280928</v>
      </c>
      <c r="C1750">
        <f t="shared" si="2299"/>
        <v>0.48577455999882296</v>
      </c>
      <c r="D1750">
        <f t="shared" si="2294"/>
        <v>-0.49999999999999989</v>
      </c>
      <c r="E1750">
        <f t="shared" si="2300"/>
        <v>-0.1184190730328093</v>
      </c>
      <c r="F1750">
        <f t="shared" si="2301"/>
        <v>0.48577455999882307</v>
      </c>
      <c r="G1750">
        <f t="shared" si="2295"/>
        <v>0.5</v>
      </c>
      <c r="H1750">
        <f t="shared" si="2302"/>
        <v>0.11841907303280928</v>
      </c>
      <c r="I1750">
        <f t="shared" si="2303"/>
        <v>-0.48577455999882296</v>
      </c>
      <c r="J1750">
        <f t="shared" si="2296"/>
        <v>0.49999999999999989</v>
      </c>
      <c r="K1750">
        <f t="shared" si="2304"/>
        <v>-0.1184190730328093</v>
      </c>
      <c r="L1750">
        <f t="shared" si="2305"/>
        <v>0.48577455999882307</v>
      </c>
      <c r="N1750">
        <v>103.7</v>
      </c>
      <c r="O1750">
        <f t="shared" si="2291"/>
        <v>34.718894677810589</v>
      </c>
      <c r="P1750">
        <f t="shared" si="2292"/>
        <v>55.281105322189411</v>
      </c>
      <c r="R1750">
        <f t="shared" si="2306"/>
        <v>1.637945898246592</v>
      </c>
      <c r="T1750">
        <f t="shared" si="2297"/>
        <v>-34.696503417783894</v>
      </c>
      <c r="V1750">
        <f t="shared" si="2307"/>
        <v>0</v>
      </c>
    </row>
    <row r="1751" spans="1:22">
      <c r="A1751">
        <f t="shared" si="2293"/>
        <v>0.5</v>
      </c>
      <c r="B1751">
        <f t="shared" si="2298"/>
        <v>-0.11926672878929033</v>
      </c>
      <c r="C1751">
        <f t="shared" si="2299"/>
        <v>0.48556713995481798</v>
      </c>
      <c r="D1751">
        <f t="shared" si="2294"/>
        <v>-0.49999999999999989</v>
      </c>
      <c r="E1751">
        <f t="shared" si="2300"/>
        <v>-0.11926672878929036</v>
      </c>
      <c r="F1751">
        <f t="shared" si="2301"/>
        <v>0.48556713995481804</v>
      </c>
      <c r="G1751">
        <f t="shared" si="2295"/>
        <v>0.5</v>
      </c>
      <c r="H1751">
        <f t="shared" si="2302"/>
        <v>0.11926672878929033</v>
      </c>
      <c r="I1751">
        <f t="shared" si="2303"/>
        <v>-0.48556713995481798</v>
      </c>
      <c r="J1751">
        <f t="shared" si="2296"/>
        <v>0.49999999999999989</v>
      </c>
      <c r="K1751">
        <f t="shared" si="2304"/>
        <v>-0.11926672878929036</v>
      </c>
      <c r="L1751">
        <f t="shared" si="2305"/>
        <v>0.48556713995481804</v>
      </c>
      <c r="N1751">
        <v>103.8</v>
      </c>
      <c r="O1751">
        <f t="shared" si="2291"/>
        <v>34.740772944790272</v>
      </c>
      <c r="P1751">
        <f t="shared" si="2292"/>
        <v>55.259227055209728</v>
      </c>
      <c r="R1751">
        <f t="shared" si="2306"/>
        <v>1.6138614634166402</v>
      </c>
      <c r="T1751">
        <f t="shared" si="2297"/>
        <v>-34.718381684763578</v>
      </c>
      <c r="V1751">
        <f t="shared" si="2307"/>
        <v>0</v>
      </c>
    </row>
    <row r="1752" spans="1:22">
      <c r="A1752">
        <f t="shared" si="2293"/>
        <v>0.5</v>
      </c>
      <c r="B1752">
        <f t="shared" si="2298"/>
        <v>-0.12011402123863192</v>
      </c>
      <c r="C1752">
        <f t="shared" si="2299"/>
        <v>0.48535824078909523</v>
      </c>
      <c r="D1752">
        <f t="shared" si="2294"/>
        <v>-0.49999999999999989</v>
      </c>
      <c r="E1752">
        <f t="shared" si="2300"/>
        <v>-0.12011402123863194</v>
      </c>
      <c r="F1752">
        <f t="shared" si="2301"/>
        <v>0.48535824078909534</v>
      </c>
      <c r="G1752">
        <f t="shared" si="2295"/>
        <v>0.5</v>
      </c>
      <c r="H1752">
        <f t="shared" si="2302"/>
        <v>0.12011402123863192</v>
      </c>
      <c r="I1752">
        <f t="shared" si="2303"/>
        <v>-0.48535824078909523</v>
      </c>
      <c r="J1752">
        <f t="shared" si="2296"/>
        <v>0.49999999999999989</v>
      </c>
      <c r="K1752">
        <f t="shared" si="2304"/>
        <v>-0.12011402123863194</v>
      </c>
      <c r="L1752">
        <f t="shared" si="2305"/>
        <v>0.48535824078909534</v>
      </c>
      <c r="N1752">
        <v>103.9</v>
      </c>
      <c r="O1752">
        <f t="shared" si="2291"/>
        <v>34.762488854898791</v>
      </c>
      <c r="P1752">
        <f t="shared" si="2292"/>
        <v>55.237511145101209</v>
      </c>
      <c r="R1752">
        <f t="shared" si="2306"/>
        <v>1.5898304683152773</v>
      </c>
      <c r="T1752">
        <f t="shared" si="2297"/>
        <v>-34.740097594872097</v>
      </c>
      <c r="V1752">
        <f t="shared" si="2307"/>
        <v>0</v>
      </c>
    </row>
    <row r="1753" spans="1:22">
      <c r="A1753">
        <f t="shared" si="2293"/>
        <v>0.5</v>
      </c>
      <c r="B1753">
        <f t="shared" si="2298"/>
        <v>-0.12096094779983387</v>
      </c>
      <c r="C1753">
        <f t="shared" si="2299"/>
        <v>0.48514786313799813</v>
      </c>
      <c r="D1753">
        <f t="shared" si="2294"/>
        <v>-0.49999999999999989</v>
      </c>
      <c r="E1753">
        <f t="shared" si="2300"/>
        <v>-0.12096094779983388</v>
      </c>
      <c r="F1753">
        <f t="shared" si="2301"/>
        <v>0.48514786313799824</v>
      </c>
      <c r="G1753">
        <f t="shared" si="2295"/>
        <v>0.5</v>
      </c>
      <c r="H1753">
        <f t="shared" si="2302"/>
        <v>0.12096094779983387</v>
      </c>
      <c r="I1753">
        <f t="shared" si="2303"/>
        <v>-0.48514786313799813</v>
      </c>
      <c r="J1753">
        <f t="shared" si="2296"/>
        <v>0.49999999999999989</v>
      </c>
      <c r="K1753">
        <f t="shared" si="2304"/>
        <v>-0.12096094779983388</v>
      </c>
      <c r="L1753">
        <f t="shared" si="2305"/>
        <v>0.48514786313799824</v>
      </c>
      <c r="N1753">
        <v>104</v>
      </c>
      <c r="O1753">
        <f t="shared" si="2291"/>
        <v>34.784042764932877</v>
      </c>
      <c r="P1753">
        <f t="shared" si="2292"/>
        <v>55.215957235067123</v>
      </c>
      <c r="R1753">
        <f t="shared" si="2306"/>
        <v>1.565852788558125</v>
      </c>
      <c r="T1753">
        <f t="shared" si="2297"/>
        <v>-34.761651504906183</v>
      </c>
      <c r="V1753">
        <f t="shared" si="2307"/>
        <v>0</v>
      </c>
    </row>
    <row r="1754" spans="1:22">
      <c r="A1754">
        <f t="shared" si="2293"/>
        <v>0.5</v>
      </c>
      <c r="B1754">
        <f t="shared" si="2298"/>
        <v>-0.1218075058930112</v>
      </c>
      <c r="C1754">
        <f t="shared" si="2299"/>
        <v>0.48493600764237327</v>
      </c>
      <c r="D1754">
        <f t="shared" si="2294"/>
        <v>-0.49999999999999989</v>
      </c>
      <c r="E1754">
        <f t="shared" si="2300"/>
        <v>-0.12180750589301123</v>
      </c>
      <c r="F1754">
        <f t="shared" si="2301"/>
        <v>0.48493600764237332</v>
      </c>
      <c r="G1754">
        <f t="shared" si="2295"/>
        <v>0.5</v>
      </c>
      <c r="H1754">
        <f t="shared" si="2302"/>
        <v>0.1218075058930112</v>
      </c>
      <c r="I1754">
        <f t="shared" si="2303"/>
        <v>-0.48493600764237327</v>
      </c>
      <c r="J1754">
        <f t="shared" si="2296"/>
        <v>0.49999999999999989</v>
      </c>
      <c r="K1754">
        <f t="shared" si="2304"/>
        <v>-0.12180750589301123</v>
      </c>
      <c r="L1754">
        <f t="shared" si="2305"/>
        <v>0.48493600764237332</v>
      </c>
      <c r="N1754">
        <v>104.1</v>
      </c>
      <c r="O1754">
        <f t="shared" si="2291"/>
        <v>34.805435031344075</v>
      </c>
      <c r="P1754">
        <f t="shared" si="2292"/>
        <v>55.194564968655925</v>
      </c>
      <c r="R1754">
        <f t="shared" si="2306"/>
        <v>1.5419282995186165</v>
      </c>
      <c r="T1754">
        <f t="shared" si="2297"/>
        <v>-34.783043771317381</v>
      </c>
      <c r="V1754">
        <f t="shared" si="2307"/>
        <v>0</v>
      </c>
    </row>
    <row r="1755" spans="1:22">
      <c r="A1755">
        <f t="shared" si="2293"/>
        <v>0.5</v>
      </c>
      <c r="B1755">
        <f t="shared" si="2298"/>
        <v>-0.12265369293940129</v>
      </c>
      <c r="C1755">
        <f t="shared" si="2299"/>
        <v>0.48472267494756932</v>
      </c>
      <c r="D1755">
        <f t="shared" si="2294"/>
        <v>-0.49999999999999989</v>
      </c>
      <c r="E1755">
        <f t="shared" si="2300"/>
        <v>-0.1226536929394013</v>
      </c>
      <c r="F1755">
        <f t="shared" si="2301"/>
        <v>0.48472267494756938</v>
      </c>
      <c r="G1755">
        <f t="shared" si="2295"/>
        <v>0.5</v>
      </c>
      <c r="H1755">
        <f t="shared" si="2302"/>
        <v>0.12265369293940129</v>
      </c>
      <c r="I1755">
        <f t="shared" si="2303"/>
        <v>-0.48472267494756932</v>
      </c>
      <c r="J1755">
        <f t="shared" si="2296"/>
        <v>0.49999999999999989</v>
      </c>
      <c r="K1755">
        <f t="shared" si="2304"/>
        <v>-0.1226536929394013</v>
      </c>
      <c r="L1755">
        <f t="shared" si="2305"/>
        <v>0.48472267494756938</v>
      </c>
      <c r="N1755">
        <v>104.2</v>
      </c>
      <c r="O1755">
        <f t="shared" si="2291"/>
        <v>34.82666601022602</v>
      </c>
      <c r="P1755">
        <f t="shared" si="2292"/>
        <v>55.173333989773994</v>
      </c>
      <c r="R1755">
        <f t="shared" si="2306"/>
        <v>1.518056876344211</v>
      </c>
      <c r="T1755">
        <f t="shared" si="2297"/>
        <v>-34.804274750199312</v>
      </c>
      <c r="V1755">
        <f t="shared" si="2307"/>
        <v>0</v>
      </c>
    </row>
    <row r="1756" spans="1:22">
      <c r="A1756">
        <f t="shared" si="2293"/>
        <v>0.5</v>
      </c>
      <c r="B1756">
        <f t="shared" si="2298"/>
        <v>-0.1234995063613714</v>
      </c>
      <c r="C1756">
        <f t="shared" si="2299"/>
        <v>0.48450786570343463</v>
      </c>
      <c r="D1756">
        <f t="shared" si="2294"/>
        <v>-0.49999999999999989</v>
      </c>
      <c r="E1756">
        <f t="shared" si="2300"/>
        <v>-0.12349950636137141</v>
      </c>
      <c r="F1756">
        <f t="shared" si="2301"/>
        <v>0.48450786570343468</v>
      </c>
      <c r="G1756">
        <f t="shared" si="2295"/>
        <v>0.5</v>
      </c>
      <c r="H1756">
        <f t="shared" si="2302"/>
        <v>0.1234995063613714</v>
      </c>
      <c r="I1756">
        <f t="shared" si="2303"/>
        <v>-0.48450786570343463</v>
      </c>
      <c r="J1756">
        <f t="shared" si="2296"/>
        <v>0.49999999999999989</v>
      </c>
      <c r="K1756">
        <f t="shared" si="2304"/>
        <v>-0.12349950636137141</v>
      </c>
      <c r="L1756">
        <f t="shared" si="2305"/>
        <v>0.48450786570343468</v>
      </c>
      <c r="N1756">
        <v>104.3</v>
      </c>
      <c r="O1756">
        <f t="shared" si="2291"/>
        <v>34.847736057301816</v>
      </c>
      <c r="P1756">
        <f t="shared" si="2292"/>
        <v>55.152263942698198</v>
      </c>
      <c r="R1756">
        <f t="shared" si="2306"/>
        <v>1.4942383939722532</v>
      </c>
      <c r="T1756">
        <f t="shared" si="2297"/>
        <v>-34.825344797275108</v>
      </c>
      <c r="V1756">
        <f t="shared" si="2307"/>
        <v>0</v>
      </c>
    </row>
    <row r="1757" spans="1:22">
      <c r="A1757">
        <f t="shared" si="2293"/>
        <v>0.5</v>
      </c>
      <c r="B1757">
        <f t="shared" si="2298"/>
        <v>-0.1243449435824274</v>
      </c>
      <c r="C1757">
        <f t="shared" si="2299"/>
        <v>0.48429158056431543</v>
      </c>
      <c r="D1757">
        <f t="shared" si="2294"/>
        <v>-0.49999999999999989</v>
      </c>
      <c r="E1757">
        <f t="shared" si="2300"/>
        <v>-0.12434494358242743</v>
      </c>
      <c r="F1757">
        <f t="shared" si="2301"/>
        <v>0.48429158056431554</v>
      </c>
      <c r="G1757">
        <f t="shared" si="2295"/>
        <v>0.5</v>
      </c>
      <c r="H1757">
        <f t="shared" si="2302"/>
        <v>0.1243449435824274</v>
      </c>
      <c r="I1757">
        <f t="shared" si="2303"/>
        <v>-0.48429158056431543</v>
      </c>
      <c r="J1757">
        <f t="shared" si="2296"/>
        <v>0.49999999999999989</v>
      </c>
      <c r="K1757">
        <f t="shared" si="2304"/>
        <v>-0.12434494358242743</v>
      </c>
      <c r="L1757">
        <f t="shared" si="2305"/>
        <v>0.48429158056431554</v>
      </c>
      <c r="N1757">
        <v>104.4</v>
      </c>
      <c r="O1757">
        <f t="shared" si="2291"/>
        <v>34.868645527911887</v>
      </c>
      <c r="P1757">
        <f t="shared" si="2292"/>
        <v>55.131354472088113</v>
      </c>
      <c r="R1757">
        <f t="shared" si="2306"/>
        <v>1.470472727145733</v>
      </c>
      <c r="T1757">
        <f t="shared" si="2297"/>
        <v>-34.846254267885193</v>
      </c>
      <c r="V1757">
        <f t="shared" si="2307"/>
        <v>0</v>
      </c>
    </row>
    <row r="1758" spans="1:22">
      <c r="A1758">
        <f t="shared" si="2293"/>
        <v>0.5</v>
      </c>
      <c r="B1758">
        <f t="shared" si="2298"/>
        <v>-0.12519000202722066</v>
      </c>
      <c r="C1758">
        <f t="shared" si="2299"/>
        <v>0.48407382018905382</v>
      </c>
      <c r="D1758">
        <f t="shared" si="2294"/>
        <v>-0.49999999999999989</v>
      </c>
      <c r="E1758">
        <f t="shared" si="2300"/>
        <v>-0.12519000202722069</v>
      </c>
      <c r="F1758">
        <f t="shared" si="2301"/>
        <v>0.48407382018905387</v>
      </c>
      <c r="G1758">
        <f t="shared" si="2295"/>
        <v>0.5</v>
      </c>
      <c r="H1758">
        <f t="shared" si="2302"/>
        <v>0.12519000202722066</v>
      </c>
      <c r="I1758">
        <f t="shared" si="2303"/>
        <v>-0.48407382018905382</v>
      </c>
      <c r="J1758">
        <f t="shared" si="2296"/>
        <v>0.49999999999999989</v>
      </c>
      <c r="K1758">
        <f t="shared" si="2304"/>
        <v>-0.12519000202722069</v>
      </c>
      <c r="L1758">
        <f t="shared" si="2305"/>
        <v>0.48407382018905387</v>
      </c>
      <c r="N1758">
        <v>104.5</v>
      </c>
      <c r="O1758">
        <f t="shared" si="2291"/>
        <v>34.88939477700184</v>
      </c>
      <c r="P1758">
        <f t="shared" si="2292"/>
        <v>55.11060522299816</v>
      </c>
      <c r="R1758">
        <f t="shared" si="2306"/>
        <v>1.4467597504286829</v>
      </c>
      <c r="T1758">
        <f t="shared" si="2297"/>
        <v>-34.867003516975146</v>
      </c>
      <c r="V1758">
        <f t="shared" si="2307"/>
        <v>0</v>
      </c>
    </row>
    <row r="1759" spans="1:22">
      <c r="A1759">
        <f t="shared" si="2293"/>
        <v>0.5</v>
      </c>
      <c r="B1759">
        <f t="shared" si="2298"/>
        <v>-0.12603467912155672</v>
      </c>
      <c r="C1759">
        <f t="shared" si="2299"/>
        <v>0.48385458524098551</v>
      </c>
      <c r="D1759">
        <f t="shared" si="2294"/>
        <v>-0.49999999999999989</v>
      </c>
      <c r="E1759">
        <f t="shared" si="2300"/>
        <v>-0.12603467912155675</v>
      </c>
      <c r="F1759">
        <f t="shared" si="2301"/>
        <v>0.48385458524098557</v>
      </c>
      <c r="G1759">
        <f t="shared" si="2295"/>
        <v>0.5</v>
      </c>
      <c r="H1759">
        <f t="shared" si="2302"/>
        <v>0.12603467912155672</v>
      </c>
      <c r="I1759">
        <f t="shared" si="2303"/>
        <v>-0.48385458524098551</v>
      </c>
      <c r="J1759">
        <f t="shared" si="2296"/>
        <v>0.49999999999999989</v>
      </c>
      <c r="K1759">
        <f t="shared" si="2304"/>
        <v>-0.12603467912155675</v>
      </c>
      <c r="L1759">
        <f t="shared" si="2305"/>
        <v>0.48385458524098557</v>
      </c>
      <c r="N1759">
        <v>104.6</v>
      </c>
      <c r="O1759">
        <f t="shared" si="2291"/>
        <v>34.909984159110657</v>
      </c>
      <c r="P1759">
        <f t="shared" si="2292"/>
        <v>55.09001584088935</v>
      </c>
      <c r="R1759">
        <f t="shared" si="2306"/>
        <v>1.4230993382214763</v>
      </c>
      <c r="T1759">
        <f t="shared" si="2297"/>
        <v>-34.887592899083955</v>
      </c>
      <c r="V1759">
        <f t="shared" si="2307"/>
        <v>0</v>
      </c>
    </row>
    <row r="1760" spans="1:22">
      <c r="A1760">
        <f t="shared" si="2293"/>
        <v>0.5</v>
      </c>
      <c r="B1760">
        <f t="shared" si="2298"/>
        <v>-0.12687897229240278</v>
      </c>
      <c r="C1760">
        <f t="shared" si="2299"/>
        <v>0.48363387638793831</v>
      </c>
      <c r="D1760">
        <f t="shared" si="2294"/>
        <v>-0.49999999999999989</v>
      </c>
      <c r="E1760">
        <f t="shared" si="2300"/>
        <v>-0.1268789722924028</v>
      </c>
      <c r="F1760">
        <f t="shared" si="2301"/>
        <v>0.48363387638793837</v>
      </c>
      <c r="G1760">
        <f t="shared" si="2295"/>
        <v>0.5</v>
      </c>
      <c r="H1760">
        <f t="shared" si="2302"/>
        <v>0.12687897229240278</v>
      </c>
      <c r="I1760">
        <f t="shared" si="2303"/>
        <v>-0.48363387638793831</v>
      </c>
      <c r="J1760">
        <f t="shared" si="2296"/>
        <v>0.49999999999999989</v>
      </c>
      <c r="K1760">
        <f t="shared" si="2304"/>
        <v>-0.1268789722924028</v>
      </c>
      <c r="L1760">
        <f t="shared" si="2305"/>
        <v>0.48363387638793837</v>
      </c>
      <c r="N1760">
        <v>104.7</v>
      </c>
      <c r="O1760">
        <f t="shared" si="2291"/>
        <v>34.930414028359131</v>
      </c>
      <c r="P1760">
        <f t="shared" si="2292"/>
        <v>55.069585971640883</v>
      </c>
      <c r="R1760">
        <f t="shared" si="2306"/>
        <v>1.3994913647757485</v>
      </c>
      <c r="T1760">
        <f t="shared" si="2297"/>
        <v>-34.908022768332422</v>
      </c>
      <c r="V1760">
        <f t="shared" si="2307"/>
        <v>0</v>
      </c>
    </row>
    <row r="1761" spans="1:22">
      <c r="A1761">
        <f t="shared" si="2293"/>
        <v>0.5</v>
      </c>
      <c r="B1761">
        <f t="shared" si="2298"/>
        <v>-0.12772287896789516</v>
      </c>
      <c r="C1761">
        <f t="shared" si="2299"/>
        <v>0.48341169430222958</v>
      </c>
      <c r="D1761">
        <f t="shared" si="2294"/>
        <v>-0.49999999999999989</v>
      </c>
      <c r="E1761">
        <f t="shared" si="2300"/>
        <v>-0.12772287896789519</v>
      </c>
      <c r="F1761">
        <f t="shared" si="2301"/>
        <v>0.48341169430222963</v>
      </c>
      <c r="G1761">
        <f t="shared" si="2295"/>
        <v>0.5</v>
      </c>
      <c r="H1761">
        <f t="shared" si="2302"/>
        <v>0.12772287896789516</v>
      </c>
      <c r="I1761">
        <f t="shared" si="2303"/>
        <v>-0.48341169430222958</v>
      </c>
      <c r="J1761">
        <f t="shared" si="2296"/>
        <v>0.49999999999999989</v>
      </c>
      <c r="K1761">
        <f t="shared" si="2304"/>
        <v>-0.12772287896789519</v>
      </c>
      <c r="L1761">
        <f t="shared" si="2305"/>
        <v>0.48341169430222963</v>
      </c>
      <c r="N1761">
        <v>104.8</v>
      </c>
      <c r="O1761">
        <f t="shared" si="2291"/>
        <v>34.950684738438461</v>
      </c>
      <c r="P1761">
        <f t="shared" si="2292"/>
        <v>55.049315261561546</v>
      </c>
      <c r="R1761">
        <f t="shared" si="2306"/>
        <v>1.3759357042092546</v>
      </c>
      <c r="T1761">
        <f t="shared" si="2297"/>
        <v>-34.92829347841176</v>
      </c>
      <c r="V1761">
        <f t="shared" si="2307"/>
        <v>0</v>
      </c>
    </row>
    <row r="1762" spans="1:22">
      <c r="A1762">
        <f t="shared" si="2293"/>
        <v>0.5</v>
      </c>
      <c r="B1762">
        <f t="shared" si="2298"/>
        <v>-0.12856639657734806</v>
      </c>
      <c r="C1762">
        <f t="shared" si="2299"/>
        <v>0.48318803966066454</v>
      </c>
      <c r="D1762">
        <f t="shared" si="2294"/>
        <v>-0.49999999999999989</v>
      </c>
      <c r="E1762">
        <f t="shared" si="2300"/>
        <v>-0.12856639657734809</v>
      </c>
      <c r="F1762">
        <f t="shared" si="2301"/>
        <v>0.48318803966066459</v>
      </c>
      <c r="G1762">
        <f t="shared" si="2295"/>
        <v>0.5</v>
      </c>
      <c r="H1762">
        <f t="shared" si="2302"/>
        <v>0.12856639657734806</v>
      </c>
      <c r="I1762">
        <f t="shared" si="2303"/>
        <v>-0.48318803966066454</v>
      </c>
      <c r="J1762">
        <f t="shared" si="2296"/>
        <v>0.49999999999999989</v>
      </c>
      <c r="K1762">
        <f t="shared" si="2304"/>
        <v>-0.12856639657734809</v>
      </c>
      <c r="L1762">
        <f t="shared" si="2305"/>
        <v>0.48318803966066459</v>
      </c>
      <c r="N1762">
        <v>104.9</v>
      </c>
      <c r="O1762">
        <f t="shared" si="2291"/>
        <v>34.970796642599169</v>
      </c>
      <c r="P1762">
        <f t="shared" si="2292"/>
        <v>55.029203357400846</v>
      </c>
      <c r="R1762">
        <f t="shared" si="2306"/>
        <v>1.3524322305204635</v>
      </c>
      <c r="T1762">
        <f t="shared" si="2297"/>
        <v>-34.94840538257246</v>
      </c>
      <c r="V1762">
        <f t="shared" si="2307"/>
        <v>0</v>
      </c>
    </row>
    <row r="1763" spans="1:22">
      <c r="A1763">
        <f t="shared" si="2293"/>
        <v>0.5</v>
      </c>
      <c r="B1763">
        <f t="shared" si="2298"/>
        <v>-0.1294095225512604</v>
      </c>
      <c r="C1763">
        <f t="shared" si="2299"/>
        <v>0.4829629131445341</v>
      </c>
      <c r="D1763">
        <f t="shared" si="2294"/>
        <v>-0.49999999999999989</v>
      </c>
      <c r="E1763">
        <f t="shared" si="2300"/>
        <v>-0.12940952255126043</v>
      </c>
      <c r="F1763">
        <f t="shared" si="2301"/>
        <v>0.48296291314453416</v>
      </c>
      <c r="G1763">
        <f t="shared" si="2295"/>
        <v>0.5</v>
      </c>
      <c r="H1763">
        <f t="shared" si="2302"/>
        <v>0.1294095225512604</v>
      </c>
      <c r="I1763">
        <f t="shared" si="2303"/>
        <v>-0.4829629131445341</v>
      </c>
      <c r="J1763">
        <f t="shared" si="2296"/>
        <v>0.49999999999999989</v>
      </c>
      <c r="K1763">
        <f t="shared" si="2304"/>
        <v>-0.12940952255126043</v>
      </c>
      <c r="L1763">
        <f t="shared" si="2305"/>
        <v>0.48296291314453416</v>
      </c>
      <c r="N1763">
        <v>105</v>
      </c>
      <c r="O1763">
        <f t="shared" si="2291"/>
        <v>34.990750093640095</v>
      </c>
      <c r="P1763">
        <f t="shared" si="2292"/>
        <v>55.009249906359905</v>
      </c>
      <c r="R1763">
        <f t="shared" si="2306"/>
        <v>1.328980817602833</v>
      </c>
      <c r="T1763">
        <f t="shared" si="2297"/>
        <v>-34.968358833613401</v>
      </c>
      <c r="V1763">
        <f t="shared" si="2307"/>
        <v>0</v>
      </c>
    </row>
    <row r="1764" spans="1:22">
      <c r="A1764">
        <f t="shared" si="2293"/>
        <v>0.5</v>
      </c>
      <c r="B1764">
        <f t="shared" si="2298"/>
        <v>-0.13025225432132412</v>
      </c>
      <c r="C1764">
        <f t="shared" si="2299"/>
        <v>0.48273631543961248</v>
      </c>
      <c r="D1764">
        <f t="shared" si="2294"/>
        <v>-0.49999999999999989</v>
      </c>
      <c r="E1764">
        <f t="shared" si="2300"/>
        <v>-0.13025225432132415</v>
      </c>
      <c r="F1764">
        <f t="shared" si="2301"/>
        <v>0.48273631543961254</v>
      </c>
      <c r="G1764">
        <f t="shared" si="2295"/>
        <v>0.5</v>
      </c>
      <c r="H1764">
        <f t="shared" si="2302"/>
        <v>0.13025225432132412</v>
      </c>
      <c r="I1764">
        <f t="shared" si="2303"/>
        <v>-0.48273631543961248</v>
      </c>
      <c r="J1764">
        <f t="shared" si="2296"/>
        <v>0.49999999999999989</v>
      </c>
      <c r="K1764">
        <f t="shared" si="2304"/>
        <v>-0.13025225432132415</v>
      </c>
      <c r="L1764">
        <f t="shared" si="2305"/>
        <v>0.48273631543961254</v>
      </c>
      <c r="N1764">
        <v>105.1</v>
      </c>
      <c r="O1764">
        <f t="shared" si="2291"/>
        <v>35.010545443897819</v>
      </c>
      <c r="P1764">
        <f t="shared" si="2292"/>
        <v>54.989454556102181</v>
      </c>
      <c r="R1764">
        <f t="shared" si="2306"/>
        <v>1.3055813392590068</v>
      </c>
      <c r="T1764">
        <f t="shared" si="2297"/>
        <v>-34.988154183871124</v>
      </c>
      <c r="V1764">
        <f t="shared" si="2307"/>
        <v>0</v>
      </c>
    </row>
    <row r="1765" spans="1:22">
      <c r="A1765">
        <f t="shared" si="2293"/>
        <v>0.5</v>
      </c>
      <c r="B1765">
        <f t="shared" si="2298"/>
        <v>-0.13109458932043236</v>
      </c>
      <c r="C1765">
        <f t="shared" si="2299"/>
        <v>0.4825082472361556</v>
      </c>
      <c r="D1765">
        <f t="shared" si="2294"/>
        <v>-0.49999999999999989</v>
      </c>
      <c r="E1765">
        <f t="shared" si="2300"/>
        <v>-0.13109458932043239</v>
      </c>
      <c r="F1765">
        <f t="shared" si="2301"/>
        <v>0.48250824723615565</v>
      </c>
      <c r="G1765">
        <f t="shared" si="2295"/>
        <v>0.5</v>
      </c>
      <c r="H1765">
        <f t="shared" si="2302"/>
        <v>0.13109458932043236</v>
      </c>
      <c r="I1765">
        <f t="shared" si="2303"/>
        <v>-0.4825082472361556</v>
      </c>
      <c r="J1765">
        <f t="shared" si="2296"/>
        <v>0.49999999999999989</v>
      </c>
      <c r="K1765">
        <f t="shared" si="2304"/>
        <v>-0.13109458932043239</v>
      </c>
      <c r="L1765">
        <f t="shared" si="2305"/>
        <v>0.48250824723615565</v>
      </c>
      <c r="N1765">
        <v>105.2</v>
      </c>
      <c r="O1765">
        <f t="shared" si="2291"/>
        <v>35.030183045236043</v>
      </c>
      <c r="P1765">
        <f t="shared" si="2292"/>
        <v>54.969816954763957</v>
      </c>
      <c r="R1765">
        <f t="shared" si="2306"/>
        <v>1.2822336692147047</v>
      </c>
      <c r="T1765">
        <f t="shared" si="2297"/>
        <v>-35.007791785209349</v>
      </c>
      <c r="V1765">
        <f t="shared" si="2307"/>
        <v>0</v>
      </c>
    </row>
    <row r="1766" spans="1:22">
      <c r="A1766">
        <f t="shared" si="2293"/>
        <v>0.5</v>
      </c>
      <c r="B1766">
        <f t="shared" si="2298"/>
        <v>-0.1319365249826864</v>
      </c>
      <c r="C1766">
        <f t="shared" si="2299"/>
        <v>0.48227870922889898</v>
      </c>
      <c r="D1766">
        <f t="shared" si="2294"/>
        <v>-0.49999999999999989</v>
      </c>
      <c r="E1766">
        <f t="shared" si="2300"/>
        <v>-0.13193652498268643</v>
      </c>
      <c r="F1766">
        <f t="shared" si="2301"/>
        <v>0.48227870922889904</v>
      </c>
      <c r="G1766">
        <f t="shared" si="2295"/>
        <v>0.5</v>
      </c>
      <c r="H1766">
        <f t="shared" si="2302"/>
        <v>0.1319365249826864</v>
      </c>
      <c r="I1766">
        <f t="shared" si="2303"/>
        <v>-0.48227870922889898</v>
      </c>
      <c r="J1766">
        <f t="shared" si="2296"/>
        <v>0.49999999999999989</v>
      </c>
      <c r="K1766">
        <f t="shared" si="2304"/>
        <v>-0.13193652498268643</v>
      </c>
      <c r="L1766">
        <f t="shared" si="2305"/>
        <v>0.48227870922889904</v>
      </c>
      <c r="N1766">
        <v>105.3</v>
      </c>
      <c r="O1766">
        <f t="shared" si="2291"/>
        <v>35.049663249035419</v>
      </c>
      <c r="P1766">
        <f t="shared" si="2292"/>
        <v>54.950336750964595</v>
      </c>
      <c r="R1766">
        <f t="shared" si="2306"/>
        <v>1.2589376811324726</v>
      </c>
      <c r="T1766">
        <f t="shared" si="2297"/>
        <v>-35.02727198900871</v>
      </c>
      <c r="V1766">
        <f t="shared" si="2307"/>
        <v>0</v>
      </c>
    </row>
    <row r="1767" spans="1:22">
      <c r="A1767">
        <f t="shared" si="2293"/>
        <v>0.5</v>
      </c>
      <c r="B1767">
        <f t="shared" si="2298"/>
        <v>-0.13277805874340443</v>
      </c>
      <c r="C1767">
        <f t="shared" si="2299"/>
        <v>0.48204770211705494</v>
      </c>
      <c r="D1767">
        <f t="shared" si="2294"/>
        <v>-0.49999999999999989</v>
      </c>
      <c r="E1767">
        <f t="shared" si="2300"/>
        <v>-0.13277805874340445</v>
      </c>
      <c r="F1767">
        <f t="shared" si="2301"/>
        <v>0.482047702117055</v>
      </c>
      <c r="G1767">
        <f t="shared" si="2295"/>
        <v>0.5</v>
      </c>
      <c r="H1767">
        <f t="shared" si="2302"/>
        <v>0.13277805874340443</v>
      </c>
      <c r="I1767">
        <f t="shared" si="2303"/>
        <v>-0.48204770211705494</v>
      </c>
      <c r="J1767">
        <f t="shared" si="2296"/>
        <v>0.49999999999999989</v>
      </c>
      <c r="K1767">
        <f t="shared" si="2304"/>
        <v>-0.13277805874340445</v>
      </c>
      <c r="L1767">
        <f t="shared" si="2305"/>
        <v>0.482047702117055</v>
      </c>
      <c r="N1767">
        <v>105.4</v>
      </c>
      <c r="O1767">
        <f t="shared" si="2291"/>
        <v>35.06898640618342</v>
      </c>
      <c r="P1767">
        <f t="shared" si="2292"/>
        <v>54.93101359381658</v>
      </c>
      <c r="R1767">
        <f t="shared" si="2306"/>
        <v>1.2356932486251324</v>
      </c>
      <c r="T1767">
        <f t="shared" si="2297"/>
        <v>-35.046595146156726</v>
      </c>
      <c r="V1767">
        <f t="shared" si="2307"/>
        <v>0</v>
      </c>
    </row>
    <row r="1768" spans="1:22">
      <c r="A1768">
        <f t="shared" si="2293"/>
        <v>0.5</v>
      </c>
      <c r="B1768">
        <f t="shared" si="2298"/>
        <v>-0.13361918803912839</v>
      </c>
      <c r="C1768">
        <f t="shared" si="2299"/>
        <v>0.48181522660431142</v>
      </c>
      <c r="D1768">
        <f t="shared" si="2294"/>
        <v>-0.49999999999999989</v>
      </c>
      <c r="E1768">
        <f t="shared" si="2300"/>
        <v>-0.13361918803912842</v>
      </c>
      <c r="F1768">
        <f t="shared" si="2301"/>
        <v>0.48181522660431148</v>
      </c>
      <c r="G1768">
        <f t="shared" si="2295"/>
        <v>0.5</v>
      </c>
      <c r="H1768">
        <f t="shared" si="2302"/>
        <v>0.13361918803912839</v>
      </c>
      <c r="I1768">
        <f t="shared" si="2303"/>
        <v>-0.48181522660431142</v>
      </c>
      <c r="J1768">
        <f t="shared" si="2296"/>
        <v>0.49999999999999989</v>
      </c>
      <c r="K1768">
        <f t="shared" si="2304"/>
        <v>-0.13361918803912842</v>
      </c>
      <c r="L1768">
        <f t="shared" si="2305"/>
        <v>0.48181522660431148</v>
      </c>
      <c r="N1768">
        <v>105.5</v>
      </c>
      <c r="O1768">
        <f t="shared" si="2291"/>
        <v>35.088152867064565</v>
      </c>
      <c r="P1768">
        <f t="shared" si="2292"/>
        <v>54.911847132935435</v>
      </c>
      <c r="R1768">
        <f t="shared" si="2306"/>
        <v>1.2125002452691689</v>
      </c>
      <c r="T1768">
        <f t="shared" si="2297"/>
        <v>-35.065761607037871</v>
      </c>
      <c r="V1768">
        <f t="shared" si="2307"/>
        <v>0</v>
      </c>
    </row>
    <row r="1769" spans="1:22">
      <c r="A1769">
        <f t="shared" si="2293"/>
        <v>0.5</v>
      </c>
      <c r="B1769">
        <f t="shared" si="2298"/>
        <v>-0.13445991030763277</v>
      </c>
      <c r="C1769">
        <f t="shared" si="2299"/>
        <v>0.48158128339882905</v>
      </c>
      <c r="D1769">
        <f t="shared" si="2294"/>
        <v>-0.49999999999999989</v>
      </c>
      <c r="E1769">
        <f t="shared" si="2300"/>
        <v>-0.1344599103076328</v>
      </c>
      <c r="F1769">
        <f t="shared" si="2301"/>
        <v>0.48158128339882911</v>
      </c>
      <c r="G1769">
        <f t="shared" si="2295"/>
        <v>0.5</v>
      </c>
      <c r="H1769">
        <f t="shared" si="2302"/>
        <v>0.13445991030763277</v>
      </c>
      <c r="I1769">
        <f t="shared" si="2303"/>
        <v>-0.48158128339882905</v>
      </c>
      <c r="J1769">
        <f t="shared" si="2296"/>
        <v>0.49999999999999989</v>
      </c>
      <c r="K1769">
        <f t="shared" si="2304"/>
        <v>-0.1344599103076328</v>
      </c>
      <c r="L1769">
        <f t="shared" si="2305"/>
        <v>0.48158128339882911</v>
      </c>
      <c r="N1769">
        <v>105.6</v>
      </c>
      <c r="O1769">
        <f t="shared" si="2291"/>
        <v>35.107162981550722</v>
      </c>
      <c r="P1769">
        <f t="shared" si="2292"/>
        <v>54.892837018449278</v>
      </c>
      <c r="R1769">
        <f t="shared" si="2306"/>
        <v>1.1893585446177113</v>
      </c>
      <c r="T1769">
        <f t="shared" si="2297"/>
        <v>-35.084771721524028</v>
      </c>
      <c r="V1769">
        <f t="shared" si="2307"/>
        <v>0</v>
      </c>
    </row>
    <row r="1770" spans="1:22">
      <c r="A1770">
        <f t="shared" si="2293"/>
        <v>0.5</v>
      </c>
      <c r="B1770">
        <f t="shared" si="2298"/>
        <v>-0.13530022298793179</v>
      </c>
      <c r="C1770">
        <f t="shared" si="2299"/>
        <v>0.48134587321323929</v>
      </c>
      <c r="D1770">
        <f t="shared" si="2294"/>
        <v>-0.49999999999999989</v>
      </c>
      <c r="E1770">
        <f t="shared" si="2300"/>
        <v>-0.13530022298793182</v>
      </c>
      <c r="F1770">
        <f t="shared" si="2301"/>
        <v>0.48134587321323935</v>
      </c>
      <c r="G1770">
        <f t="shared" si="2295"/>
        <v>0.5</v>
      </c>
      <c r="H1770">
        <f t="shared" si="2302"/>
        <v>0.13530022298793179</v>
      </c>
      <c r="I1770">
        <f t="shared" si="2303"/>
        <v>-0.48134587321323929</v>
      </c>
      <c r="J1770">
        <f t="shared" si="2296"/>
        <v>0.49999999999999989</v>
      </c>
      <c r="K1770">
        <f t="shared" si="2304"/>
        <v>-0.13530022298793182</v>
      </c>
      <c r="L1770">
        <f t="shared" si="2305"/>
        <v>0.48134587321323935</v>
      </c>
      <c r="N1770">
        <v>105.7</v>
      </c>
      <c r="O1770">
        <f t="shared" si="2291"/>
        <v>35.126017098991667</v>
      </c>
      <c r="P1770">
        <f t="shared" si="2292"/>
        <v>54.873982901008333</v>
      </c>
      <c r="R1770">
        <f t="shared" si="2306"/>
        <v>1.166268020213522</v>
      </c>
      <c r="T1770">
        <f t="shared" si="2297"/>
        <v>-35.103625838964973</v>
      </c>
      <c r="V1770">
        <f t="shared" si="2307"/>
        <v>0</v>
      </c>
    </row>
    <row r="1771" spans="1:22">
      <c r="A1771">
        <f t="shared" si="2293"/>
        <v>0.5</v>
      </c>
      <c r="B1771">
        <f t="shared" si="2298"/>
        <v>-0.13614012352028709</v>
      </c>
      <c r="C1771">
        <f t="shared" si="2299"/>
        <v>0.48110899676464264</v>
      </c>
      <c r="D1771">
        <f t="shared" si="2294"/>
        <v>-0.49999999999999989</v>
      </c>
      <c r="E1771">
        <f t="shared" si="2300"/>
        <v>-0.13614012352028712</v>
      </c>
      <c r="F1771">
        <f t="shared" si="2301"/>
        <v>0.48110899676464269</v>
      </c>
      <c r="G1771">
        <f t="shared" si="2295"/>
        <v>0.5</v>
      </c>
      <c r="H1771">
        <f t="shared" si="2302"/>
        <v>0.13614012352028709</v>
      </c>
      <c r="I1771">
        <f t="shared" si="2303"/>
        <v>-0.48110899676464264</v>
      </c>
      <c r="J1771">
        <f t="shared" si="2296"/>
        <v>0.49999999999999989</v>
      </c>
      <c r="K1771">
        <f t="shared" si="2304"/>
        <v>-0.13614012352028712</v>
      </c>
      <c r="L1771">
        <f t="shared" si="2305"/>
        <v>0.48110899676464269</v>
      </c>
      <c r="N1771">
        <v>105.8</v>
      </c>
      <c r="O1771">
        <f t="shared" si="2291"/>
        <v>35.144715568205889</v>
      </c>
      <c r="P1771">
        <f t="shared" si="2292"/>
        <v>54.855284431794111</v>
      </c>
      <c r="R1771">
        <f t="shared" si="2306"/>
        <v>1.1432285456016302</v>
      </c>
      <c r="T1771">
        <f t="shared" si="2297"/>
        <v>-35.122324308179195</v>
      </c>
      <c r="V1771">
        <f t="shared" si="2307"/>
        <v>0</v>
      </c>
    </row>
    <row r="1772" spans="1:22">
      <c r="A1772">
        <f t="shared" si="2293"/>
        <v>0.5</v>
      </c>
      <c r="B1772">
        <f t="shared" si="2298"/>
        <v>-0.1369796093462162</v>
      </c>
      <c r="C1772">
        <f t="shared" si="2299"/>
        <v>0.48087065477460561</v>
      </c>
      <c r="D1772">
        <f t="shared" si="2294"/>
        <v>-0.49999999999999989</v>
      </c>
      <c r="E1772">
        <f t="shared" si="2300"/>
        <v>-0.13697960934621622</v>
      </c>
      <c r="F1772">
        <f t="shared" si="2301"/>
        <v>0.48087065477460567</v>
      </c>
      <c r="G1772">
        <f t="shared" si="2295"/>
        <v>0.5</v>
      </c>
      <c r="H1772">
        <f t="shared" si="2302"/>
        <v>0.1369796093462162</v>
      </c>
      <c r="I1772">
        <f t="shared" si="2303"/>
        <v>-0.48087065477460561</v>
      </c>
      <c r="J1772">
        <f t="shared" si="2296"/>
        <v>0.49999999999999989</v>
      </c>
      <c r="K1772">
        <f t="shared" si="2304"/>
        <v>-0.13697960934621622</v>
      </c>
      <c r="L1772">
        <f t="shared" si="2305"/>
        <v>0.48087065477460567</v>
      </c>
      <c r="N1772">
        <v>105.9</v>
      </c>
      <c r="O1772">
        <f t="shared" si="2291"/>
        <v>35.163258737471516</v>
      </c>
      <c r="P1772">
        <f t="shared" si="2292"/>
        <v>54.836741262528491</v>
      </c>
      <c r="R1772">
        <f t="shared" si="2306"/>
        <v>1.1202399943418229</v>
      </c>
      <c r="T1772">
        <f t="shared" si="2297"/>
        <v>-35.140867477444814</v>
      </c>
      <c r="V1772">
        <f t="shared" si="2307"/>
        <v>0</v>
      </c>
    </row>
    <row r="1773" spans="1:22">
      <c r="A1773">
        <f t="shared" si="2293"/>
        <v>0.5</v>
      </c>
      <c r="B1773">
        <f t="shared" si="2298"/>
        <v>-0.1378186779084995</v>
      </c>
      <c r="C1773">
        <f t="shared" si="2299"/>
        <v>0.48063084796915934</v>
      </c>
      <c r="D1773">
        <f t="shared" si="2294"/>
        <v>-0.49999999999999989</v>
      </c>
      <c r="E1773">
        <f t="shared" si="2300"/>
        <v>-0.13781867790849953</v>
      </c>
      <c r="F1773">
        <f t="shared" si="2301"/>
        <v>0.48063084796915945</v>
      </c>
      <c r="G1773">
        <f t="shared" si="2295"/>
        <v>0.5</v>
      </c>
      <c r="H1773">
        <f t="shared" si="2302"/>
        <v>0.1378186779084995</v>
      </c>
      <c r="I1773">
        <f t="shared" si="2303"/>
        <v>-0.48063084796915934</v>
      </c>
      <c r="J1773">
        <f t="shared" si="2296"/>
        <v>0.49999999999999989</v>
      </c>
      <c r="K1773">
        <f t="shared" si="2304"/>
        <v>-0.13781867790849953</v>
      </c>
      <c r="L1773">
        <f t="shared" si="2305"/>
        <v>0.48063084796915945</v>
      </c>
      <c r="N1773">
        <v>106</v>
      </c>
      <c r="O1773">
        <f t="shared" si="2291"/>
        <v>35.181646954517483</v>
      </c>
      <c r="P1773">
        <f t="shared" si="2292"/>
        <v>54.818353045482517</v>
      </c>
      <c r="R1773">
        <f t="shared" si="2306"/>
        <v>1.0973022400209516</v>
      </c>
      <c r="T1773">
        <f t="shared" si="2297"/>
        <v>-35.159255694490788</v>
      </c>
      <c r="V1773">
        <f t="shared" si="2307"/>
        <v>0</v>
      </c>
    </row>
    <row r="1774" spans="1:22">
      <c r="A1774">
        <f t="shared" si="2293"/>
        <v>0.5</v>
      </c>
      <c r="B1774">
        <f t="shared" si="2298"/>
        <v>-0.13865732665118877</v>
      </c>
      <c r="C1774">
        <f t="shared" si="2299"/>
        <v>0.48038957707879704</v>
      </c>
      <c r="D1774">
        <f t="shared" si="2294"/>
        <v>-0.49999999999999989</v>
      </c>
      <c r="E1774">
        <f t="shared" si="2300"/>
        <v>-0.13865732665118879</v>
      </c>
      <c r="F1774">
        <f t="shared" si="2301"/>
        <v>0.48038957707879709</v>
      </c>
      <c r="G1774">
        <f t="shared" si="2295"/>
        <v>0.5</v>
      </c>
      <c r="H1774">
        <f t="shared" si="2302"/>
        <v>0.13865732665118877</v>
      </c>
      <c r="I1774">
        <f t="shared" si="2303"/>
        <v>-0.48038957707879704</v>
      </c>
      <c r="J1774">
        <f t="shared" si="2296"/>
        <v>0.49999999999999989</v>
      </c>
      <c r="K1774">
        <f t="shared" si="2304"/>
        <v>-0.13865732665118879</v>
      </c>
      <c r="L1774">
        <f t="shared" si="2305"/>
        <v>0.48038957707879709</v>
      </c>
      <c r="N1774">
        <v>106.1</v>
      </c>
      <c r="O1774">
        <f t="shared" si="2291"/>
        <v>35.199880566514906</v>
      </c>
      <c r="P1774">
        <f t="shared" si="2292"/>
        <v>54.800119433485101</v>
      </c>
      <c r="R1774">
        <f t="shared" si="2306"/>
        <v>1.0744151562650686</v>
      </c>
      <c r="T1774">
        <f t="shared" si="2297"/>
        <v>-35.177489306488205</v>
      </c>
      <c r="V1774">
        <f t="shared" si="2307"/>
        <v>0</v>
      </c>
    </row>
    <row r="1775" spans="1:22">
      <c r="A1775">
        <f t="shared" si="2293"/>
        <v>0.5</v>
      </c>
      <c r="B1775">
        <f t="shared" si="2298"/>
        <v>-0.13949555301961464</v>
      </c>
      <c r="C1775">
        <f t="shared" si="2299"/>
        <v>0.48014684283847142</v>
      </c>
      <c r="D1775">
        <f t="shared" si="2294"/>
        <v>-0.49999999999999989</v>
      </c>
      <c r="E1775">
        <f t="shared" si="2300"/>
        <v>-0.13949555301961467</v>
      </c>
      <c r="F1775">
        <f t="shared" si="2301"/>
        <v>0.48014684283847153</v>
      </c>
      <c r="G1775">
        <f t="shared" si="2295"/>
        <v>0.5</v>
      </c>
      <c r="H1775">
        <f t="shared" si="2302"/>
        <v>0.13949555301961464</v>
      </c>
      <c r="I1775">
        <f t="shared" si="2303"/>
        <v>-0.48014684283847142</v>
      </c>
      <c r="J1775">
        <f t="shared" si="2296"/>
        <v>0.49999999999999989</v>
      </c>
      <c r="K1775">
        <f t="shared" si="2304"/>
        <v>-0.13949555301961467</v>
      </c>
      <c r="L1775">
        <f t="shared" si="2305"/>
        <v>0.48014684283847153</v>
      </c>
      <c r="N1775">
        <v>106.2</v>
      </c>
      <c r="O1775">
        <f t="shared" si="2291"/>
        <v>35.217959920068616</v>
      </c>
      <c r="P1775">
        <f t="shared" si="2292"/>
        <v>54.782040079931377</v>
      </c>
      <c r="R1775">
        <f t="shared" si="2306"/>
        <v>1.0515786167512005</v>
      </c>
      <c r="T1775">
        <f t="shared" si="2297"/>
        <v>-35.195568660041928</v>
      </c>
      <c r="V1775">
        <f t="shared" si="2307"/>
        <v>0</v>
      </c>
    </row>
    <row r="1776" spans="1:22">
      <c r="A1776">
        <f t="shared" si="2293"/>
        <v>0.5</v>
      </c>
      <c r="B1776">
        <f t="shared" si="2298"/>
        <v>-0.14033335446039386</v>
      </c>
      <c r="C1776">
        <f t="shared" si="2299"/>
        <v>0.47990264598759336</v>
      </c>
      <c r="D1776">
        <f t="shared" si="2294"/>
        <v>-0.49999999999999989</v>
      </c>
      <c r="E1776">
        <f t="shared" si="2300"/>
        <v>-0.14033335446039388</v>
      </c>
      <c r="F1776">
        <f t="shared" si="2301"/>
        <v>0.47990264598759341</v>
      </c>
      <c r="G1776">
        <f t="shared" si="2295"/>
        <v>0.5</v>
      </c>
      <c r="H1776">
        <f t="shared" si="2302"/>
        <v>0.14033335446039386</v>
      </c>
      <c r="I1776">
        <f t="shared" si="2303"/>
        <v>-0.47990264598759336</v>
      </c>
      <c r="J1776">
        <f t="shared" si="2296"/>
        <v>0.49999999999999989</v>
      </c>
      <c r="K1776">
        <f t="shared" si="2304"/>
        <v>-0.14033335446039388</v>
      </c>
      <c r="L1776">
        <f t="shared" si="2305"/>
        <v>0.47990264598759341</v>
      </c>
      <c r="N1776">
        <v>106.3</v>
      </c>
      <c r="O1776">
        <f t="shared" si="2291"/>
        <v>35.235885361208915</v>
      </c>
      <c r="P1776">
        <f t="shared" si="2292"/>
        <v>54.764114638791085</v>
      </c>
      <c r="R1776">
        <f t="shared" si="2306"/>
        <v>1.0287924952192782</v>
      </c>
      <c r="T1776">
        <f t="shared" si="2297"/>
        <v>-35.213494101182221</v>
      </c>
      <c r="V1776">
        <f t="shared" si="2307"/>
        <v>0</v>
      </c>
    </row>
    <row r="1777" spans="1:22">
      <c r="A1777">
        <f t="shared" si="2293"/>
        <v>0.5</v>
      </c>
      <c r="B1777">
        <f t="shared" si="2298"/>
        <v>-0.14117072842143824</v>
      </c>
      <c r="C1777">
        <f t="shared" si="2299"/>
        <v>0.47965698727002865</v>
      </c>
      <c r="D1777">
        <f t="shared" si="2294"/>
        <v>-0.49999999999999989</v>
      </c>
      <c r="E1777">
        <f t="shared" si="2300"/>
        <v>-0.14117072842143827</v>
      </c>
      <c r="F1777">
        <f t="shared" si="2301"/>
        <v>0.47965698727002876</v>
      </c>
      <c r="G1777">
        <f t="shared" si="2295"/>
        <v>0.5</v>
      </c>
      <c r="H1777">
        <f t="shared" si="2302"/>
        <v>0.14117072842143824</v>
      </c>
      <c r="I1777">
        <f t="shared" si="2303"/>
        <v>-0.47965698727002865</v>
      </c>
      <c r="J1777">
        <f t="shared" si="2296"/>
        <v>0.49999999999999989</v>
      </c>
      <c r="K1777">
        <f t="shared" si="2304"/>
        <v>-0.14117072842143827</v>
      </c>
      <c r="L1777">
        <f t="shared" si="2305"/>
        <v>0.47965698727002876</v>
      </c>
      <c r="N1777">
        <v>106.4</v>
      </c>
      <c r="O1777">
        <f t="shared" si="2291"/>
        <v>35.25365723538345</v>
      </c>
      <c r="P1777">
        <f t="shared" si="2292"/>
        <v>54.74634276461655</v>
      </c>
      <c r="R1777">
        <f t="shared" si="2306"/>
        <v>1.0060566654834275</v>
      </c>
      <c r="T1777">
        <f t="shared" si="2297"/>
        <v>-35.231265975356756</v>
      </c>
      <c r="V1777">
        <f t="shared" si="2307"/>
        <v>0</v>
      </c>
    </row>
    <row r="1778" spans="1:22">
      <c r="A1778">
        <f t="shared" si="2293"/>
        <v>0.5</v>
      </c>
      <c r="B1778">
        <f t="shared" si="2298"/>
        <v>-0.14200767235196129</v>
      </c>
      <c r="C1778">
        <f t="shared" si="2299"/>
        <v>0.47940986743409642</v>
      </c>
      <c r="D1778">
        <f t="shared" si="2294"/>
        <v>-0.49999999999999989</v>
      </c>
      <c r="E1778">
        <f t="shared" si="2300"/>
        <v>-0.14200767235196132</v>
      </c>
      <c r="F1778">
        <f t="shared" si="2301"/>
        <v>0.47940986743409653</v>
      </c>
      <c r="G1778">
        <f t="shared" si="2295"/>
        <v>0.5</v>
      </c>
      <c r="H1778">
        <f t="shared" si="2302"/>
        <v>0.14200767235196129</v>
      </c>
      <c r="I1778">
        <f t="shared" si="2303"/>
        <v>-0.47940986743409642</v>
      </c>
      <c r="J1778">
        <f t="shared" si="2296"/>
        <v>0.49999999999999989</v>
      </c>
      <c r="K1778">
        <f t="shared" si="2304"/>
        <v>-0.14200767235196132</v>
      </c>
      <c r="L1778">
        <f t="shared" si="2305"/>
        <v>0.47940986743409653</v>
      </c>
      <c r="N1778">
        <v>106.5</v>
      </c>
      <c r="O1778">
        <f t="shared" si="2291"/>
        <v>35.271275887449427</v>
      </c>
      <c r="P1778">
        <f t="shared" si="2292"/>
        <v>54.728724112550566</v>
      </c>
      <c r="R1778">
        <f t="shared" si="2306"/>
        <v>0.98337100144345868</v>
      </c>
      <c r="T1778">
        <f t="shared" si="2297"/>
        <v>-35.24888462742274</v>
      </c>
      <c r="V1778">
        <f t="shared" si="2307"/>
        <v>0</v>
      </c>
    </row>
    <row r="1779" spans="1:22">
      <c r="A1779">
        <f t="shared" si="2293"/>
        <v>0.5</v>
      </c>
      <c r="B1779">
        <f t="shared" si="2298"/>
        <v>-0.14284418370248669</v>
      </c>
      <c r="C1779">
        <f t="shared" si="2299"/>
        <v>0.47916128723256657</v>
      </c>
      <c r="D1779">
        <f t="shared" si="2294"/>
        <v>-0.49999999999999989</v>
      </c>
      <c r="E1779">
        <f t="shared" si="2300"/>
        <v>-0.14284418370248672</v>
      </c>
      <c r="F1779">
        <f t="shared" si="2301"/>
        <v>0.47916128723256662</v>
      </c>
      <c r="G1779">
        <f t="shared" si="2295"/>
        <v>0.5</v>
      </c>
      <c r="H1779">
        <f t="shared" si="2302"/>
        <v>0.14284418370248669</v>
      </c>
      <c r="I1779">
        <f t="shared" si="2303"/>
        <v>-0.47916128723256657</v>
      </c>
      <c r="J1779">
        <f t="shared" si="2296"/>
        <v>0.49999999999999989</v>
      </c>
      <c r="K1779">
        <f t="shared" si="2304"/>
        <v>-0.14284418370248672</v>
      </c>
      <c r="L1779">
        <f t="shared" si="2305"/>
        <v>0.47916128723256662</v>
      </c>
      <c r="N1779">
        <v>106.6</v>
      </c>
      <c r="O1779">
        <f t="shared" si="2291"/>
        <v>35.28874166166581</v>
      </c>
      <c r="P1779">
        <f t="shared" si="2292"/>
        <v>54.711258338334197</v>
      </c>
      <c r="R1779">
        <f t="shared" si="2306"/>
        <v>0.96073537709600032</v>
      </c>
      <c r="T1779">
        <f t="shared" si="2297"/>
        <v>-35.266350401639109</v>
      </c>
      <c r="V1779">
        <f t="shared" si="2307"/>
        <v>0</v>
      </c>
    </row>
    <row r="1780" spans="1:22">
      <c r="A1780">
        <f t="shared" si="2293"/>
        <v>0.5</v>
      </c>
      <c r="B1780">
        <f t="shared" si="2298"/>
        <v>-0.14368025992485597</v>
      </c>
      <c r="C1780">
        <f t="shared" si="2299"/>
        <v>0.47891124742265734</v>
      </c>
      <c r="D1780">
        <f t="shared" si="2294"/>
        <v>-0.49999999999999989</v>
      </c>
      <c r="E1780">
        <f t="shared" si="2300"/>
        <v>-0.143680259924856</v>
      </c>
      <c r="F1780">
        <f t="shared" si="2301"/>
        <v>0.47891124742265739</v>
      </c>
      <c r="G1780">
        <f t="shared" si="2295"/>
        <v>0.5</v>
      </c>
      <c r="H1780">
        <f t="shared" si="2302"/>
        <v>0.14368025992485597</v>
      </c>
      <c r="I1780">
        <f t="shared" si="2303"/>
        <v>-0.47891124742265734</v>
      </c>
      <c r="J1780">
        <f t="shared" si="2296"/>
        <v>0.49999999999999989</v>
      </c>
      <c r="K1780">
        <f t="shared" si="2304"/>
        <v>-0.143680259924856</v>
      </c>
      <c r="L1780">
        <f t="shared" si="2305"/>
        <v>0.47891124742265739</v>
      </c>
      <c r="N1780">
        <v>106.7</v>
      </c>
      <c r="O1780">
        <f t="shared" si="2291"/>
        <v>35.30605490168584</v>
      </c>
      <c r="P1780">
        <f t="shared" si="2292"/>
        <v>54.69394509831416</v>
      </c>
      <c r="R1780">
        <f t="shared" si="2306"/>
        <v>0.93814966654539234</v>
      </c>
      <c r="T1780">
        <f t="shared" si="2297"/>
        <v>-35.283663641659146</v>
      </c>
      <c r="V1780">
        <f t="shared" si="2307"/>
        <v>0</v>
      </c>
    </row>
    <row r="1781" spans="1:22">
      <c r="A1781">
        <f t="shared" si="2293"/>
        <v>0.5</v>
      </c>
      <c r="B1781">
        <f t="shared" si="2298"/>
        <v>-0.14451589847223573</v>
      </c>
      <c r="C1781">
        <f t="shared" si="2299"/>
        <v>0.47865974876603357</v>
      </c>
      <c r="D1781">
        <f t="shared" si="2294"/>
        <v>-0.49999999999999989</v>
      </c>
      <c r="E1781">
        <f t="shared" si="2300"/>
        <v>-0.14451589847223575</v>
      </c>
      <c r="F1781">
        <f t="shared" si="2301"/>
        <v>0.47865974876603362</v>
      </c>
      <c r="G1781">
        <f t="shared" si="2295"/>
        <v>0.5</v>
      </c>
      <c r="H1781">
        <f t="shared" si="2302"/>
        <v>0.14451589847223573</v>
      </c>
      <c r="I1781">
        <f t="shared" si="2303"/>
        <v>-0.47865974876603357</v>
      </c>
      <c r="J1781">
        <f t="shared" si="2296"/>
        <v>0.49999999999999989</v>
      </c>
      <c r="K1781">
        <f t="shared" si="2304"/>
        <v>-0.14451589847223575</v>
      </c>
      <c r="L1781">
        <f t="shared" si="2305"/>
        <v>0.47865974876603362</v>
      </c>
      <c r="N1781">
        <v>106.8</v>
      </c>
      <c r="O1781">
        <f t="shared" si="2291"/>
        <v>35.323215950549717</v>
      </c>
      <c r="P1781">
        <f t="shared" si="2292"/>
        <v>54.676784049450283</v>
      </c>
      <c r="R1781">
        <f t="shared" si="2306"/>
        <v>0.91561374401455708</v>
      </c>
      <c r="T1781">
        <f t="shared" si="2297"/>
        <v>-35.300824690523022</v>
      </c>
      <c r="V1781">
        <f t="shared" si="2307"/>
        <v>0</v>
      </c>
    </row>
    <row r="1782" spans="1:22">
      <c r="A1782">
        <f t="shared" si="2293"/>
        <v>0.5</v>
      </c>
      <c r="B1782">
        <f t="shared" si="2298"/>
        <v>-0.14535109679912622</v>
      </c>
      <c r="C1782">
        <f t="shared" si="2299"/>
        <v>0.47840679202880365</v>
      </c>
      <c r="D1782">
        <f t="shared" si="2294"/>
        <v>-0.49999999999999989</v>
      </c>
      <c r="E1782">
        <f t="shared" si="2300"/>
        <v>-0.14535109679912625</v>
      </c>
      <c r="F1782">
        <f t="shared" si="2301"/>
        <v>0.47840679202880371</v>
      </c>
      <c r="G1782">
        <f t="shared" si="2295"/>
        <v>0.5</v>
      </c>
      <c r="H1782">
        <f t="shared" si="2302"/>
        <v>0.14535109679912622</v>
      </c>
      <c r="I1782">
        <f t="shared" si="2303"/>
        <v>-0.47840679202880365</v>
      </c>
      <c r="J1782">
        <f t="shared" si="2296"/>
        <v>0.49999999999999989</v>
      </c>
      <c r="K1782">
        <f t="shared" si="2304"/>
        <v>-0.14535109679912625</v>
      </c>
      <c r="L1782">
        <f t="shared" si="2305"/>
        <v>0.47840679202880371</v>
      </c>
      <c r="N1782">
        <v>106.9</v>
      </c>
      <c r="O1782">
        <f t="shared" si="2291"/>
        <v>35.340225150677405</v>
      </c>
      <c r="P1782">
        <f t="shared" si="2292"/>
        <v>54.659774849322595</v>
      </c>
      <c r="R1782">
        <f t="shared" si="2306"/>
        <v>0.89312748385555807</v>
      </c>
      <c r="T1782">
        <f t="shared" si="2297"/>
        <v>-35.317833890650711</v>
      </c>
      <c r="V1782">
        <f t="shared" si="2307"/>
        <v>0</v>
      </c>
    </row>
    <row r="1783" spans="1:22">
      <c r="A1783">
        <f t="shared" si="2293"/>
        <v>0.5</v>
      </c>
      <c r="B1783">
        <f t="shared" si="2298"/>
        <v>-0.1461858523613683</v>
      </c>
      <c r="C1783">
        <f t="shared" si="2299"/>
        <v>0.47815237798151772</v>
      </c>
      <c r="D1783">
        <f t="shared" si="2294"/>
        <v>-0.49999999999999989</v>
      </c>
      <c r="E1783">
        <f t="shared" si="2300"/>
        <v>-0.14618585236136833</v>
      </c>
      <c r="F1783">
        <f t="shared" si="2301"/>
        <v>0.47815237798151777</v>
      </c>
      <c r="G1783">
        <f t="shared" si="2295"/>
        <v>0.5</v>
      </c>
      <c r="H1783">
        <f t="shared" si="2302"/>
        <v>0.1461858523613683</v>
      </c>
      <c r="I1783">
        <f t="shared" si="2303"/>
        <v>-0.47815237798151772</v>
      </c>
      <c r="J1783">
        <f t="shared" si="2296"/>
        <v>0.49999999999999989</v>
      </c>
      <c r="K1783">
        <f t="shared" si="2304"/>
        <v>-0.14618585236136833</v>
      </c>
      <c r="L1783">
        <f t="shared" si="2305"/>
        <v>0.47815237798151777</v>
      </c>
      <c r="N1783">
        <v>107</v>
      </c>
      <c r="O1783">
        <f t="shared" si="2291"/>
        <v>35.35708284386164</v>
      </c>
      <c r="P1783">
        <f t="shared" si="2292"/>
        <v>54.64291715613836</v>
      </c>
      <c r="R1783">
        <f t="shared" si="2306"/>
        <v>0.87069076056005201</v>
      </c>
      <c r="T1783">
        <f t="shared" si="2297"/>
        <v>-35.334691583834946</v>
      </c>
      <c r="V1783">
        <f t="shared" si="2307"/>
        <v>0</v>
      </c>
    </row>
    <row r="1784" spans="1:22">
      <c r="A1784">
        <f t="shared" si="2293"/>
        <v>0.5</v>
      </c>
      <c r="B1784">
        <f t="shared" si="2298"/>
        <v>-0.14702016261615186</v>
      </c>
      <c r="C1784">
        <f t="shared" si="2299"/>
        <v>0.477896507399165</v>
      </c>
      <c r="D1784">
        <f t="shared" si="2294"/>
        <v>-0.49999999999999989</v>
      </c>
      <c r="E1784">
        <f t="shared" si="2300"/>
        <v>-0.14702016261615189</v>
      </c>
      <c r="F1784">
        <f t="shared" si="2301"/>
        <v>0.47789650739916512</v>
      </c>
      <c r="G1784">
        <f t="shared" si="2295"/>
        <v>0.5</v>
      </c>
      <c r="H1784">
        <f t="shared" si="2302"/>
        <v>0.14702016261615186</v>
      </c>
      <c r="I1784">
        <f t="shared" si="2303"/>
        <v>-0.477896507399165</v>
      </c>
      <c r="J1784">
        <f t="shared" si="2296"/>
        <v>0.49999999999999989</v>
      </c>
      <c r="K1784">
        <f t="shared" si="2304"/>
        <v>-0.14702016261615189</v>
      </c>
      <c r="L1784">
        <f t="shared" si="2305"/>
        <v>0.47789650739916512</v>
      </c>
      <c r="N1784">
        <v>107.1</v>
      </c>
      <c r="O1784">
        <f t="shared" si="2291"/>
        <v>35.373789371261168</v>
      </c>
      <c r="P1784">
        <f t="shared" si="2292"/>
        <v>54.626210628738846</v>
      </c>
      <c r="R1784">
        <f t="shared" si="2306"/>
        <v>0.84830344876954911</v>
      </c>
      <c r="T1784">
        <f t="shared" si="2297"/>
        <v>-35.35139811123446</v>
      </c>
      <c r="V1784">
        <f t="shared" si="2307"/>
        <v>0</v>
      </c>
    </row>
    <row r="1785" spans="1:22">
      <c r="A1785">
        <f t="shared" si="2293"/>
        <v>0.5</v>
      </c>
      <c r="B1785">
        <f t="shared" si="2298"/>
        <v>-0.14785402502202327</v>
      </c>
      <c r="C1785">
        <f t="shared" si="2299"/>
        <v>0.47763918106117176</v>
      </c>
      <c r="D1785">
        <f t="shared" si="2294"/>
        <v>-0.49999999999999989</v>
      </c>
      <c r="E1785">
        <f t="shared" si="2300"/>
        <v>-0.1478540250220233</v>
      </c>
      <c r="F1785">
        <f t="shared" si="2301"/>
        <v>0.47763918106117181</v>
      </c>
      <c r="G1785">
        <f t="shared" si="2295"/>
        <v>0.5</v>
      </c>
      <c r="H1785">
        <f t="shared" si="2302"/>
        <v>0.14785402502202327</v>
      </c>
      <c r="I1785">
        <f t="shared" si="2303"/>
        <v>-0.47763918106117176</v>
      </c>
      <c r="J1785">
        <f t="shared" si="2296"/>
        <v>0.49999999999999989</v>
      </c>
      <c r="K1785">
        <f t="shared" si="2304"/>
        <v>-0.1478540250220233</v>
      </c>
      <c r="L1785">
        <f t="shared" si="2305"/>
        <v>0.47763918106117181</v>
      </c>
      <c r="N1785">
        <v>107.2</v>
      </c>
      <c r="O1785">
        <f t="shared" si="2291"/>
        <v>35.390345073394002</v>
      </c>
      <c r="P1785">
        <f t="shared" si="2292"/>
        <v>54.609654926605991</v>
      </c>
      <c r="R1785">
        <f t="shared" si="2306"/>
        <v>0.82596542328542455</v>
      </c>
      <c r="T1785">
        <f t="shared" si="2297"/>
        <v>-35.367953813367315</v>
      </c>
      <c r="V1785">
        <f t="shared" si="2307"/>
        <v>0</v>
      </c>
    </row>
    <row r="1786" spans="1:22">
      <c r="A1786">
        <f t="shared" si="2293"/>
        <v>0.5</v>
      </c>
      <c r="B1786">
        <f t="shared" si="2298"/>
        <v>-0.14868743703889298</v>
      </c>
      <c r="C1786">
        <f t="shared" si="2299"/>
        <v>0.47738039975139862</v>
      </c>
      <c r="D1786">
        <f t="shared" si="2294"/>
        <v>-0.49999999999999989</v>
      </c>
      <c r="E1786">
        <f t="shared" si="2300"/>
        <v>-0.14868743703889301</v>
      </c>
      <c r="F1786">
        <f t="shared" si="2301"/>
        <v>0.47738039975139868</v>
      </c>
      <c r="G1786">
        <f t="shared" si="2295"/>
        <v>0.5</v>
      </c>
      <c r="H1786">
        <f t="shared" si="2302"/>
        <v>0.14868743703889298</v>
      </c>
      <c r="I1786">
        <f t="shared" si="2303"/>
        <v>-0.47738039975139862</v>
      </c>
      <c r="J1786">
        <f t="shared" si="2296"/>
        <v>0.49999999999999989</v>
      </c>
      <c r="K1786">
        <f t="shared" si="2304"/>
        <v>-0.14868743703889301</v>
      </c>
      <c r="L1786">
        <f t="shared" si="2305"/>
        <v>0.47738039975139868</v>
      </c>
      <c r="N1786">
        <v>107.3</v>
      </c>
      <c r="O1786">
        <f t="shared" si="2291"/>
        <v>35.406750290131079</v>
      </c>
      <c r="P1786">
        <f t="shared" si="2292"/>
        <v>54.593249709868928</v>
      </c>
      <c r="R1786">
        <f t="shared" si="2306"/>
        <v>0.80367655907894431</v>
      </c>
      <c r="T1786">
        <f t="shared" si="2297"/>
        <v>-35.384359030104378</v>
      </c>
      <c r="V1786">
        <f t="shared" si="2307"/>
        <v>0</v>
      </c>
    </row>
    <row r="1787" spans="1:22">
      <c r="A1787">
        <f t="shared" si="2293"/>
        <v>0.5</v>
      </c>
      <c r="B1787">
        <f t="shared" si="2298"/>
        <v>-0.14952039612804338</v>
      </c>
      <c r="C1787">
        <f t="shared" si="2299"/>
        <v>0.4771201642581383</v>
      </c>
      <c r="D1787">
        <f t="shared" si="2294"/>
        <v>-0.49999999999999989</v>
      </c>
      <c r="E1787">
        <f t="shared" si="2300"/>
        <v>-0.14952039612804341</v>
      </c>
      <c r="F1787">
        <f t="shared" si="2301"/>
        <v>0.47712016425813841</v>
      </c>
      <c r="G1787">
        <f t="shared" si="2295"/>
        <v>0.5</v>
      </c>
      <c r="H1787">
        <f t="shared" si="2302"/>
        <v>0.14952039612804338</v>
      </c>
      <c r="I1787">
        <f t="shared" si="2303"/>
        <v>-0.4771201642581383</v>
      </c>
      <c r="J1787">
        <f t="shared" si="2296"/>
        <v>0.49999999999999989</v>
      </c>
      <c r="K1787">
        <f t="shared" si="2304"/>
        <v>-0.14952039612804341</v>
      </c>
      <c r="L1787">
        <f t="shared" si="2305"/>
        <v>0.47712016425813841</v>
      </c>
      <c r="N1787">
        <v>107.4</v>
      </c>
      <c r="O1787">
        <f t="shared" si="2291"/>
        <v>35.423005360689807</v>
      </c>
      <c r="P1787">
        <f t="shared" si="2292"/>
        <v>54.576994639310193</v>
      </c>
      <c r="R1787">
        <f t="shared" si="2306"/>
        <v>0.78143673130090008</v>
      </c>
      <c r="T1787">
        <f t="shared" si="2297"/>
        <v>-35.400614100663113</v>
      </c>
      <c r="V1787">
        <f t="shared" si="2307"/>
        <v>0</v>
      </c>
    </row>
    <row r="1788" spans="1:22">
      <c r="A1788">
        <f t="shared" si="2293"/>
        <v>0.5</v>
      </c>
      <c r="B1788">
        <f t="shared" si="2298"/>
        <v>-0.15035289975213653</v>
      </c>
      <c r="C1788">
        <f t="shared" si="2299"/>
        <v>0.47685847537411336</v>
      </c>
      <c r="D1788">
        <f t="shared" si="2294"/>
        <v>-0.49999999999999989</v>
      </c>
      <c r="E1788">
        <f t="shared" si="2300"/>
        <v>-0.15035289975213656</v>
      </c>
      <c r="F1788">
        <f t="shared" si="2301"/>
        <v>0.47685847537411347</v>
      </c>
      <c r="G1788">
        <f t="shared" si="2295"/>
        <v>0.5</v>
      </c>
      <c r="H1788">
        <f t="shared" si="2302"/>
        <v>0.15035289975213653</v>
      </c>
      <c r="I1788">
        <f t="shared" si="2303"/>
        <v>-0.47685847537411336</v>
      </c>
      <c r="J1788">
        <f t="shared" si="2296"/>
        <v>0.49999999999999989</v>
      </c>
      <c r="K1788">
        <f t="shared" si="2304"/>
        <v>-0.15035289975213656</v>
      </c>
      <c r="L1788">
        <f t="shared" si="2305"/>
        <v>0.47685847537411347</v>
      </c>
      <c r="N1788">
        <v>107.5</v>
      </c>
      <c r="O1788">
        <f t="shared" si="2291"/>
        <v>35.439110623628039</v>
      </c>
      <c r="P1788">
        <f t="shared" si="2292"/>
        <v>54.560889376371961</v>
      </c>
      <c r="R1788">
        <f t="shared" si="2306"/>
        <v>0.75924581529122293</v>
      </c>
      <c r="T1788">
        <f t="shared" si="2297"/>
        <v>-35.416719363601345</v>
      </c>
      <c r="V1788">
        <f t="shared" si="2307"/>
        <v>0</v>
      </c>
    </row>
    <row r="1789" spans="1:22">
      <c r="A1789">
        <f t="shared" si="2293"/>
        <v>0.5</v>
      </c>
      <c r="B1789">
        <f t="shared" si="2298"/>
        <v>-0.15118494537522217</v>
      </c>
      <c r="C1789">
        <f t="shared" si="2299"/>
        <v>0.47659533389647346</v>
      </c>
      <c r="D1789">
        <f t="shared" si="2294"/>
        <v>-0.49999999999999989</v>
      </c>
      <c r="E1789">
        <f t="shared" si="2300"/>
        <v>-0.1511849453752222</v>
      </c>
      <c r="F1789">
        <f t="shared" si="2301"/>
        <v>0.47659533389647352</v>
      </c>
      <c r="G1789">
        <f t="shared" si="2295"/>
        <v>0.5</v>
      </c>
      <c r="H1789">
        <f t="shared" si="2302"/>
        <v>0.15118494537522217</v>
      </c>
      <c r="I1789">
        <f t="shared" si="2303"/>
        <v>-0.47659533389647346</v>
      </c>
      <c r="J1789">
        <f t="shared" si="2296"/>
        <v>0.49999999999999989</v>
      </c>
      <c r="K1789">
        <f t="shared" si="2304"/>
        <v>-0.1511849453752222</v>
      </c>
      <c r="L1789">
        <f t="shared" si="2305"/>
        <v>0.47659533389647352</v>
      </c>
      <c r="N1789">
        <v>107.6</v>
      </c>
      <c r="O1789">
        <f t="shared" si="2291"/>
        <v>35.455066416838029</v>
      </c>
      <c r="P1789">
        <f t="shared" si="2292"/>
        <v>54.544933583161971</v>
      </c>
      <c r="R1789">
        <f t="shared" si="2306"/>
        <v>0.73710368658837666</v>
      </c>
      <c r="T1789">
        <f t="shared" si="2297"/>
        <v>-35.432675156811335</v>
      </c>
      <c r="V1789">
        <f t="shared" si="2307"/>
        <v>0</v>
      </c>
    </row>
    <row r="1790" spans="1:22">
      <c r="A1790">
        <f t="shared" si="2293"/>
        <v>0.5</v>
      </c>
      <c r="B1790">
        <f t="shared" si="2298"/>
        <v>-0.15201653046274513</v>
      </c>
      <c r="C1790">
        <f t="shared" si="2299"/>
        <v>0.47633074062679304</v>
      </c>
      <c r="D1790">
        <f t="shared" si="2294"/>
        <v>-0.49999999999999989</v>
      </c>
      <c r="E1790">
        <f t="shared" si="2300"/>
        <v>-0.15201653046274516</v>
      </c>
      <c r="F1790">
        <f t="shared" si="2301"/>
        <v>0.47633074062679315</v>
      </c>
      <c r="G1790">
        <f t="shared" si="2295"/>
        <v>0.5</v>
      </c>
      <c r="H1790">
        <f t="shared" si="2302"/>
        <v>0.15201653046274513</v>
      </c>
      <c r="I1790">
        <f t="shared" si="2303"/>
        <v>-0.47633074062679304</v>
      </c>
      <c r="J1790">
        <f t="shared" si="2296"/>
        <v>0.49999999999999989</v>
      </c>
      <c r="K1790">
        <f t="shared" si="2304"/>
        <v>-0.15201653046274516</v>
      </c>
      <c r="L1790">
        <f t="shared" si="2305"/>
        <v>0.47633074062679315</v>
      </c>
      <c r="N1790">
        <v>107.7</v>
      </c>
      <c r="O1790">
        <f t="shared" si="2291"/>
        <v>35.470873077540631</v>
      </c>
      <c r="P1790">
        <f t="shared" si="2292"/>
        <v>54.529126922459362</v>
      </c>
      <c r="R1790">
        <f t="shared" si="2306"/>
        <v>0.71501022093858069</v>
      </c>
      <c r="T1790">
        <f t="shared" si="2297"/>
        <v>-35.448481817513944</v>
      </c>
      <c r="V1790">
        <f t="shared" si="2307"/>
        <v>0</v>
      </c>
    </row>
    <row r="1791" spans="1:22">
      <c r="A1791">
        <f t="shared" si="2293"/>
        <v>0.5</v>
      </c>
      <c r="B1791">
        <f t="shared" si="2298"/>
        <v>-0.15284765248155277</v>
      </c>
      <c r="C1791">
        <f t="shared" si="2299"/>
        <v>0.47606469637106924</v>
      </c>
      <c r="D1791">
        <f t="shared" si="2294"/>
        <v>-0.49999999999999989</v>
      </c>
      <c r="E1791">
        <f t="shared" si="2300"/>
        <v>-0.1528476524815528</v>
      </c>
      <c r="F1791">
        <f t="shared" si="2301"/>
        <v>0.47606469637106935</v>
      </c>
      <c r="G1791">
        <f t="shared" si="2295"/>
        <v>0.5</v>
      </c>
      <c r="H1791">
        <f t="shared" si="2302"/>
        <v>0.15284765248155277</v>
      </c>
      <c r="I1791">
        <f t="shared" si="2303"/>
        <v>-0.47606469637106924</v>
      </c>
      <c r="J1791">
        <f t="shared" si="2296"/>
        <v>0.49999999999999989</v>
      </c>
      <c r="K1791">
        <f t="shared" si="2304"/>
        <v>-0.1528476524815528</v>
      </c>
      <c r="L1791">
        <f t="shared" si="2305"/>
        <v>0.47606469637106935</v>
      </c>
      <c r="N1791">
        <v>107.8</v>
      </c>
      <c r="O1791">
        <f t="shared" si="2291"/>
        <v>35.486530942279629</v>
      </c>
      <c r="P1791">
        <f t="shared" si="2292"/>
        <v>54.513469057720371</v>
      </c>
      <c r="R1791">
        <f t="shared" si="2306"/>
        <v>0.69296529430492626</v>
      </c>
      <c r="T1791">
        <f t="shared" si="2297"/>
        <v>-35.464139682252934</v>
      </c>
      <c r="V1791">
        <f t="shared" si="2307"/>
        <v>0</v>
      </c>
    </row>
    <row r="1792" spans="1:22">
      <c r="A1792">
        <f t="shared" si="2293"/>
        <v>0.5</v>
      </c>
      <c r="B1792">
        <f t="shared" si="2298"/>
        <v>-0.15367830889990353</v>
      </c>
      <c r="C1792">
        <f t="shared" si="2299"/>
        <v>0.47579720193971903</v>
      </c>
      <c r="D1792">
        <f t="shared" si="2294"/>
        <v>-0.49999999999999989</v>
      </c>
      <c r="E1792">
        <f t="shared" si="2300"/>
        <v>-0.15367830889990355</v>
      </c>
      <c r="F1792">
        <f t="shared" si="2301"/>
        <v>0.47579720193971908</v>
      </c>
      <c r="G1792">
        <f t="shared" si="2295"/>
        <v>0.5</v>
      </c>
      <c r="H1792">
        <f t="shared" si="2302"/>
        <v>0.15367830889990353</v>
      </c>
      <c r="I1792">
        <f t="shared" si="2303"/>
        <v>-0.47579720193971903</v>
      </c>
      <c r="J1792">
        <f t="shared" si="2296"/>
        <v>0.49999999999999989</v>
      </c>
      <c r="K1792">
        <f t="shared" si="2304"/>
        <v>-0.15367830889990355</v>
      </c>
      <c r="L1792">
        <f t="shared" si="2305"/>
        <v>0.47579720193971908</v>
      </c>
      <c r="N1792">
        <v>107.9</v>
      </c>
      <c r="O1792">
        <f t="shared" si="2291"/>
        <v>35.502040346916246</v>
      </c>
      <c r="P1792">
        <f t="shared" si="2292"/>
        <v>54.497959653083754</v>
      </c>
      <c r="R1792">
        <f t="shared" si="2306"/>
        <v>0.67096878287621564</v>
      </c>
      <c r="T1792">
        <f t="shared" si="2297"/>
        <v>-35.479649086889552</v>
      </c>
      <c r="V1792">
        <f t="shared" si="2307"/>
        <v>0</v>
      </c>
    </row>
    <row r="1793" spans="1:22">
      <c r="A1793">
        <f t="shared" si="2293"/>
        <v>0.5</v>
      </c>
      <c r="B1793">
        <f t="shared" si="2298"/>
        <v>-0.15450849718747364</v>
      </c>
      <c r="C1793">
        <f t="shared" si="2299"/>
        <v>0.47552825814757671</v>
      </c>
      <c r="D1793">
        <f t="shared" si="2294"/>
        <v>-0.49999999999999989</v>
      </c>
      <c r="E1793">
        <f t="shared" si="2300"/>
        <v>-0.15450849718747367</v>
      </c>
      <c r="F1793">
        <f t="shared" si="2301"/>
        <v>0.47552825814757677</v>
      </c>
      <c r="G1793">
        <f t="shared" si="2295"/>
        <v>0.5</v>
      </c>
      <c r="H1793">
        <f t="shared" si="2302"/>
        <v>0.15450849718747364</v>
      </c>
      <c r="I1793">
        <f t="shared" si="2303"/>
        <v>-0.47552825814757671</v>
      </c>
      <c r="J1793">
        <f t="shared" si="2296"/>
        <v>0.49999999999999989</v>
      </c>
      <c r="K1793">
        <f t="shared" si="2304"/>
        <v>-0.15450849718747367</v>
      </c>
      <c r="L1793">
        <f t="shared" si="2305"/>
        <v>0.47552825814757677</v>
      </c>
      <c r="N1793">
        <v>108</v>
      </c>
      <c r="O1793">
        <f t="shared" si="2291"/>
        <v>35.517401626623766</v>
      </c>
      <c r="P1793">
        <f t="shared" si="2292"/>
        <v>54.482598373376234</v>
      </c>
      <c r="R1793">
        <f t="shared" si="2306"/>
        <v>0.64902056307577283</v>
      </c>
      <c r="T1793">
        <f t="shared" si="2297"/>
        <v>-35.495010366597072</v>
      </c>
      <c r="V1793">
        <f t="shared" si="2307"/>
        <v>0</v>
      </c>
    </row>
    <row r="1794" spans="1:22">
      <c r="A1794">
        <f t="shared" si="2293"/>
        <v>0.5</v>
      </c>
      <c r="B1794">
        <f t="shared" si="2298"/>
        <v>-0.15533821481536578</v>
      </c>
      <c r="C1794">
        <f t="shared" si="2299"/>
        <v>0.47525786581389179</v>
      </c>
      <c r="D1794">
        <f t="shared" si="2294"/>
        <v>-0.49999999999999989</v>
      </c>
      <c r="E1794">
        <f t="shared" si="2300"/>
        <v>-0.1553382148153658</v>
      </c>
      <c r="F1794">
        <f t="shared" si="2301"/>
        <v>0.47525786581389184</v>
      </c>
      <c r="G1794">
        <f t="shared" si="2295"/>
        <v>0.5</v>
      </c>
      <c r="H1794">
        <f t="shared" si="2302"/>
        <v>0.15533821481536578</v>
      </c>
      <c r="I1794">
        <f t="shared" si="2303"/>
        <v>-0.47525786581389179</v>
      </c>
      <c r="J1794">
        <f t="shared" si="2296"/>
        <v>0.49999999999999989</v>
      </c>
      <c r="K1794">
        <f t="shared" si="2304"/>
        <v>-0.1553382148153658</v>
      </c>
      <c r="L1794">
        <f t="shared" si="2305"/>
        <v>0.47525786581389184</v>
      </c>
      <c r="N1794">
        <v>108.1</v>
      </c>
      <c r="O1794">
        <f t="shared" si="2291"/>
        <v>35.532615115882365</v>
      </c>
      <c r="P1794">
        <f t="shared" si="2292"/>
        <v>54.467384884117649</v>
      </c>
      <c r="R1794">
        <f t="shared" si="2306"/>
        <v>0.62712051157003401</v>
      </c>
      <c r="T1794">
        <f t="shared" si="2297"/>
        <v>-35.510223855855656</v>
      </c>
      <c r="V1794">
        <f t="shared" si="2307"/>
        <v>0</v>
      </c>
    </row>
    <row r="1795" spans="1:22">
      <c r="A1795">
        <f t="shared" si="2293"/>
        <v>0.5</v>
      </c>
      <c r="B1795">
        <f t="shared" si="2298"/>
        <v>-0.15616745925611622</v>
      </c>
      <c r="C1795">
        <f t="shared" si="2299"/>
        <v>0.47498602576232618</v>
      </c>
      <c r="D1795">
        <f t="shared" si="2294"/>
        <v>-0.49999999999999989</v>
      </c>
      <c r="E1795">
        <f t="shared" si="2300"/>
        <v>-0.15616745925611625</v>
      </c>
      <c r="F1795">
        <f t="shared" si="2301"/>
        <v>0.47498602576232624</v>
      </c>
      <c r="G1795">
        <f t="shared" si="2295"/>
        <v>0.5</v>
      </c>
      <c r="H1795">
        <f t="shared" si="2302"/>
        <v>0.15616745925611622</v>
      </c>
      <c r="I1795">
        <f t="shared" si="2303"/>
        <v>-0.47498602576232618</v>
      </c>
      <c r="J1795">
        <f t="shared" si="2296"/>
        <v>0.49999999999999989</v>
      </c>
      <c r="K1795">
        <f t="shared" si="2304"/>
        <v>-0.15616745925611625</v>
      </c>
      <c r="L1795">
        <f t="shared" si="2305"/>
        <v>0.47498602576232624</v>
      </c>
      <c r="N1795">
        <v>108.2</v>
      </c>
      <c r="O1795">
        <f t="shared" si="2291"/>
        <v>35.547681148474041</v>
      </c>
      <c r="P1795">
        <f t="shared" si="2292"/>
        <v>54.452318851525952</v>
      </c>
      <c r="R1795">
        <f t="shared" si="2306"/>
        <v>0.60526850527687515</v>
      </c>
      <c r="T1795">
        <f t="shared" si="2297"/>
        <v>-35.525289888447354</v>
      </c>
      <c r="V1795">
        <f t="shared" si="2307"/>
        <v>0</v>
      </c>
    </row>
    <row r="1796" spans="1:22">
      <c r="A1796">
        <f t="shared" si="2293"/>
        <v>0.5</v>
      </c>
      <c r="B1796">
        <f t="shared" si="2298"/>
        <v>-0.15699622798370236</v>
      </c>
      <c r="C1796">
        <f t="shared" si="2299"/>
        <v>0.47471273882095189</v>
      </c>
      <c r="D1796">
        <f t="shared" si="2294"/>
        <v>-0.49999999999999989</v>
      </c>
      <c r="E1796">
        <f t="shared" si="2300"/>
        <v>-0.15699622798370239</v>
      </c>
      <c r="F1796">
        <f t="shared" si="2301"/>
        <v>0.47471273882095194</v>
      </c>
      <c r="G1796">
        <f t="shared" si="2295"/>
        <v>0.5</v>
      </c>
      <c r="H1796">
        <f t="shared" si="2302"/>
        <v>0.15699622798370236</v>
      </c>
      <c r="I1796">
        <f t="shared" si="2303"/>
        <v>-0.47471273882095189</v>
      </c>
      <c r="J1796">
        <f t="shared" si="2296"/>
        <v>0.49999999999999989</v>
      </c>
      <c r="K1796">
        <f t="shared" si="2304"/>
        <v>-0.15699622798370239</v>
      </c>
      <c r="L1796">
        <f t="shared" si="2305"/>
        <v>0.47471273882095194</v>
      </c>
      <c r="N1796">
        <v>108.3</v>
      </c>
      <c r="O1796">
        <f t="shared" si="2291"/>
        <v>35.562600057477731</v>
      </c>
      <c r="P1796">
        <f t="shared" si="2292"/>
        <v>54.437399942522276</v>
      </c>
      <c r="R1796">
        <f t="shared" si="2306"/>
        <v>0.58346442137415266</v>
      </c>
      <c r="T1796">
        <f t="shared" si="2297"/>
        <v>-35.540208797451029</v>
      </c>
      <c r="V1796">
        <f t="shared" si="2307"/>
        <v>0</v>
      </c>
    </row>
    <row r="1797" spans="1:22">
      <c r="A1797">
        <f t="shared" si="2293"/>
        <v>0.5</v>
      </c>
      <c r="B1797">
        <f t="shared" si="2298"/>
        <v>-0.15782451847355128</v>
      </c>
      <c r="C1797">
        <f t="shared" si="2299"/>
        <v>0.47443800582224821</v>
      </c>
      <c r="D1797">
        <f t="shared" si="2294"/>
        <v>-0.49999999999999989</v>
      </c>
      <c r="E1797">
        <f t="shared" si="2300"/>
        <v>-0.15782451847355131</v>
      </c>
      <c r="F1797">
        <f t="shared" si="2301"/>
        <v>0.47443800582224827</v>
      </c>
      <c r="G1797">
        <f t="shared" si="2295"/>
        <v>0.5</v>
      </c>
      <c r="H1797">
        <f t="shared" si="2302"/>
        <v>0.15782451847355128</v>
      </c>
      <c r="I1797">
        <f t="shared" si="2303"/>
        <v>-0.47443800582224821</v>
      </c>
      <c r="J1797">
        <f t="shared" si="2296"/>
        <v>0.49999999999999989</v>
      </c>
      <c r="K1797">
        <f t="shared" si="2304"/>
        <v>-0.15782451847355131</v>
      </c>
      <c r="L1797">
        <f t="shared" si="2305"/>
        <v>0.47443800582224827</v>
      </c>
      <c r="N1797">
        <v>108.4</v>
      </c>
      <c r="O1797">
        <f t="shared" si="2291"/>
        <v>35.577372175264543</v>
      </c>
      <c r="P1797">
        <f t="shared" si="2292"/>
        <v>54.422627824735457</v>
      </c>
      <c r="R1797">
        <f t="shared" si="2306"/>
        <v>0.56170813730749103</v>
      </c>
      <c r="T1797">
        <f t="shared" si="2297"/>
        <v>-35.554980915237849</v>
      </c>
      <c r="V1797">
        <f t="shared" si="2307"/>
        <v>0</v>
      </c>
    </row>
    <row r="1798" spans="1:22">
      <c r="A1798">
        <f t="shared" si="2293"/>
        <v>0.5</v>
      </c>
      <c r="B1798">
        <f t="shared" si="2298"/>
        <v>-0.15865232820254607</v>
      </c>
      <c r="C1798">
        <f t="shared" si="2299"/>
        <v>0.47416182760309955</v>
      </c>
      <c r="D1798">
        <f t="shared" si="2294"/>
        <v>-0.49999999999999989</v>
      </c>
      <c r="E1798">
        <f t="shared" si="2300"/>
        <v>-0.1586523282025461</v>
      </c>
      <c r="F1798">
        <f t="shared" si="2301"/>
        <v>0.47416182760309961</v>
      </c>
      <c r="G1798">
        <f t="shared" si="2295"/>
        <v>0.5</v>
      </c>
      <c r="H1798">
        <f t="shared" si="2302"/>
        <v>0.15865232820254607</v>
      </c>
      <c r="I1798">
        <f t="shared" si="2303"/>
        <v>-0.47416182760309955</v>
      </c>
      <c r="J1798">
        <f t="shared" si="2296"/>
        <v>0.49999999999999989</v>
      </c>
      <c r="K1798">
        <f t="shared" si="2304"/>
        <v>-0.1586523282025461</v>
      </c>
      <c r="L1798">
        <f t="shared" si="2305"/>
        <v>0.47416182760309961</v>
      </c>
      <c r="N1798">
        <v>108.5</v>
      </c>
      <c r="O1798">
        <f t="shared" si="2291"/>
        <v>35.591997833493146</v>
      </c>
      <c r="P1798">
        <f t="shared" si="2292"/>
        <v>54.408002166506854</v>
      </c>
      <c r="R1798">
        <f t="shared" si="2306"/>
        <v>0.53999953079855345</v>
      </c>
      <c r="T1798">
        <f t="shared" si="2297"/>
        <v>-35.569606573466451</v>
      </c>
      <c r="V1798">
        <f t="shared" si="2307"/>
        <v>0</v>
      </c>
    </row>
    <row r="1799" spans="1:22">
      <c r="A1799">
        <f t="shared" si="2293"/>
        <v>0.5</v>
      </c>
      <c r="B1799">
        <f t="shared" si="2298"/>
        <v>-0.15947965464903494</v>
      </c>
      <c r="C1799">
        <f t="shared" si="2299"/>
        <v>0.47388420500479272</v>
      </c>
      <c r="D1799">
        <f t="shared" si="2294"/>
        <v>-0.49999999999999989</v>
      </c>
      <c r="E1799">
        <f t="shared" si="2300"/>
        <v>-0.15947965464903496</v>
      </c>
      <c r="F1799">
        <f t="shared" si="2301"/>
        <v>0.47388420500479278</v>
      </c>
      <c r="G1799">
        <f t="shared" si="2295"/>
        <v>0.5</v>
      </c>
      <c r="H1799">
        <f t="shared" si="2302"/>
        <v>0.15947965464903494</v>
      </c>
      <c r="I1799">
        <f t="shared" si="2303"/>
        <v>-0.47388420500479272</v>
      </c>
      <c r="J1799">
        <f t="shared" si="2296"/>
        <v>0.49999999999999989</v>
      </c>
      <c r="K1799">
        <f t="shared" si="2304"/>
        <v>-0.15947965464903496</v>
      </c>
      <c r="L1799">
        <f t="shared" si="2305"/>
        <v>0.47388420500479278</v>
      </c>
      <c r="N1799">
        <v>108.6</v>
      </c>
      <c r="O1799">
        <f t="shared" si="2291"/>
        <v>35.606477363105348</v>
      </c>
      <c r="P1799">
        <f t="shared" si="2292"/>
        <v>54.393522636894659</v>
      </c>
      <c r="R1799">
        <f t="shared" si="2306"/>
        <v>0.51833847985270154</v>
      </c>
      <c r="T1799">
        <f t="shared" si="2297"/>
        <v>-35.584086103078647</v>
      </c>
      <c r="V1799">
        <f t="shared" si="2307"/>
        <v>0</v>
      </c>
    </row>
    <row r="1800" spans="1:22">
      <c r="A1800">
        <f t="shared" si="2293"/>
        <v>0.5</v>
      </c>
      <c r="B1800">
        <f t="shared" si="2298"/>
        <v>-0.16030649529283814</v>
      </c>
      <c r="C1800">
        <f t="shared" si="2299"/>
        <v>0.47360513887301431</v>
      </c>
      <c r="D1800">
        <f t="shared" si="2294"/>
        <v>-0.49999999999999989</v>
      </c>
      <c r="E1800">
        <f t="shared" si="2300"/>
        <v>-0.16030649529283816</v>
      </c>
      <c r="F1800">
        <f t="shared" si="2301"/>
        <v>0.47360513887301442</v>
      </c>
      <c r="G1800">
        <f t="shared" si="2295"/>
        <v>0.5</v>
      </c>
      <c r="H1800">
        <f t="shared" si="2302"/>
        <v>0.16030649529283814</v>
      </c>
      <c r="I1800">
        <f t="shared" si="2303"/>
        <v>-0.47360513887301431</v>
      </c>
      <c r="J1800">
        <f t="shared" si="2296"/>
        <v>0.49999999999999989</v>
      </c>
      <c r="K1800">
        <f t="shared" si="2304"/>
        <v>-0.16030649529283816</v>
      </c>
      <c r="L1800">
        <f t="shared" si="2305"/>
        <v>0.47360513887301442</v>
      </c>
      <c r="N1800">
        <v>108.7</v>
      </c>
      <c r="O1800">
        <f t="shared" si="2291"/>
        <v>35.620811094321709</v>
      </c>
      <c r="P1800">
        <f t="shared" si="2292"/>
        <v>54.379188905678284</v>
      </c>
      <c r="R1800">
        <f t="shared" si="2306"/>
        <v>0.49672486276668337</v>
      </c>
      <c r="T1800">
        <f t="shared" si="2297"/>
        <v>-35.598419834295022</v>
      </c>
      <c r="V1800">
        <f t="shared" si="2307"/>
        <v>0</v>
      </c>
    </row>
    <row r="1801" spans="1:22">
      <c r="A1801">
        <f t="shared" si="2293"/>
        <v>0.5</v>
      </c>
      <c r="B1801">
        <f t="shared" si="2298"/>
        <v>-0.16113284761525548</v>
      </c>
      <c r="C1801">
        <f t="shared" si="2299"/>
        <v>0.47332463005784814</v>
      </c>
      <c r="D1801">
        <f t="shared" si="2294"/>
        <v>-0.49999999999999989</v>
      </c>
      <c r="E1801">
        <f t="shared" si="2300"/>
        <v>-0.16113284761525551</v>
      </c>
      <c r="F1801">
        <f t="shared" si="2301"/>
        <v>0.47332463005784819</v>
      </c>
      <c r="G1801">
        <f t="shared" si="2295"/>
        <v>0.5</v>
      </c>
      <c r="H1801">
        <f t="shared" si="2302"/>
        <v>0.16113284761525548</v>
      </c>
      <c r="I1801">
        <f t="shared" si="2303"/>
        <v>-0.47332463005784814</v>
      </c>
      <c r="J1801">
        <f t="shared" si="2296"/>
        <v>0.49999999999999989</v>
      </c>
      <c r="K1801">
        <f t="shared" si="2304"/>
        <v>-0.16113284761525551</v>
      </c>
      <c r="L1801">
        <f t="shared" si="2305"/>
        <v>0.47332463005784819</v>
      </c>
      <c r="N1801">
        <v>108.8</v>
      </c>
      <c r="O1801">
        <f t="shared" ref="O1801:O1864" si="2308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-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35.634999356637401</v>
      </c>
      <c r="P1801">
        <f t="shared" ref="P1801:P1864" si="2309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54.365000643362606</v>
      </c>
      <c r="R1801">
        <f t="shared" si="2306"/>
        <v>0.47515855813626473</v>
      </c>
      <c r="T1801">
        <f t="shared" si="2297"/>
        <v>-35.6126080966107</v>
      </c>
      <c r="V1801">
        <f t="shared" si="2307"/>
        <v>0</v>
      </c>
    </row>
    <row r="1802" spans="1:22">
      <c r="A1802">
        <f t="shared" ref="A1802:A1865" si="2310">(1/(SQRT(2)))*(COS(RADIANS(45)))</f>
        <v>0.5</v>
      </c>
      <c r="B1802">
        <f t="shared" si="2298"/>
        <v>-0.1619587090990747</v>
      </c>
      <c r="C1802">
        <f t="shared" si="2299"/>
        <v>0.47304267941377259</v>
      </c>
      <c r="D1802">
        <f t="shared" ref="D1802:D1865" si="2311">(-((1/(SQRT(2)))*(SIN(RADIANS(45)))))</f>
        <v>-0.49999999999999989</v>
      </c>
      <c r="E1802">
        <f t="shared" si="2300"/>
        <v>-0.16195870909907473</v>
      </c>
      <c r="F1802">
        <f t="shared" si="2301"/>
        <v>0.47304267941377265</v>
      </c>
      <c r="G1802">
        <f t="shared" ref="G1802:G1865" si="2312">(1/(SQRT(2)))*(COS(RADIANS(-45)))</f>
        <v>0.5</v>
      </c>
      <c r="H1802">
        <f t="shared" si="2302"/>
        <v>0.1619587090990747</v>
      </c>
      <c r="I1802">
        <f t="shared" si="2303"/>
        <v>-0.47304267941377259</v>
      </c>
      <c r="J1802">
        <f t="shared" ref="J1802:J1865" si="2313">(-((1/(SQRT(2)))*(SIN(RADIANS(-45)))))</f>
        <v>0.49999999999999989</v>
      </c>
      <c r="K1802">
        <f t="shared" si="2304"/>
        <v>-0.16195870909907473</v>
      </c>
      <c r="L1802">
        <f t="shared" si="2305"/>
        <v>0.47304267941377265</v>
      </c>
      <c r="N1802">
        <v>108.9</v>
      </c>
      <c r="O1802">
        <f t="shared" si="2308"/>
        <v>35.649042478818139</v>
      </c>
      <c r="P1802">
        <f t="shared" si="2309"/>
        <v>54.350957521181869</v>
      </c>
      <c r="R1802">
        <f t="shared" si="2306"/>
        <v>0.45363944486354058</v>
      </c>
      <c r="T1802">
        <f t="shared" ref="T1802:T1865" si="2314">(P1802-$V$2516)</f>
        <v>-35.626651218791437</v>
      </c>
      <c r="V1802">
        <f t="shared" si="2307"/>
        <v>0</v>
      </c>
    </row>
    <row r="1803" spans="1:22">
      <c r="A1803">
        <f t="shared" si="2310"/>
        <v>0.5</v>
      </c>
      <c r="B1803">
        <f t="shared" si="2298"/>
        <v>-0.16278407722857829</v>
      </c>
      <c r="C1803">
        <f t="shared" si="2299"/>
        <v>0.47275928779965837</v>
      </c>
      <c r="D1803">
        <f t="shared" si="2311"/>
        <v>-0.49999999999999989</v>
      </c>
      <c r="E1803">
        <f t="shared" si="2300"/>
        <v>-0.16278407722857832</v>
      </c>
      <c r="F1803">
        <f t="shared" si="2301"/>
        <v>0.47275928779965842</v>
      </c>
      <c r="G1803">
        <f t="shared" si="2312"/>
        <v>0.5</v>
      </c>
      <c r="H1803">
        <f t="shared" si="2302"/>
        <v>0.16278407722857829</v>
      </c>
      <c r="I1803">
        <f t="shared" si="2303"/>
        <v>-0.47275928779965837</v>
      </c>
      <c r="J1803">
        <f t="shared" si="2313"/>
        <v>0.49999999999999989</v>
      </c>
      <c r="K1803">
        <f t="shared" si="2304"/>
        <v>-0.16278407722857832</v>
      </c>
      <c r="L1803">
        <f t="shared" si="2305"/>
        <v>0.47275928779965842</v>
      </c>
      <c r="N1803">
        <v>109</v>
      </c>
      <c r="O1803">
        <f t="shared" si="2308"/>
        <v>35.662940788896265</v>
      </c>
      <c r="P1803">
        <f t="shared" si="2309"/>
        <v>54.337059211103735</v>
      </c>
      <c r="R1803">
        <f t="shared" si="2306"/>
        <v>0.43216740216416127</v>
      </c>
      <c r="T1803">
        <f t="shared" si="2314"/>
        <v>-35.64054952886957</v>
      </c>
      <c r="V1803">
        <f t="shared" si="2307"/>
        <v>0</v>
      </c>
    </row>
    <row r="1804" spans="1:22">
      <c r="A1804">
        <f t="shared" si="2310"/>
        <v>0.5</v>
      </c>
      <c r="B1804">
        <f t="shared" ref="B1804:B1867" si="2315">((1/(SQRT(2)))*(COS(RADIANS(N1804))))*(SIN(RADIANS(45)))</f>
        <v>-0.16360894948955185</v>
      </c>
      <c r="C1804">
        <f t="shared" ref="C1804:C1867" si="2316">((1/(SQRT(2)))*(SIN(RADIANS(N1804))))*(SIN(RADIANS(45)))</f>
        <v>0.47247445607876537</v>
      </c>
      <c r="D1804">
        <f t="shared" si="2311"/>
        <v>-0.49999999999999989</v>
      </c>
      <c r="E1804">
        <f t="shared" ref="E1804:E1867" si="2317">((1/(SQRT(2)))*(COS(RADIANS(N1804))))*(COS(RADIANS(45)))</f>
        <v>-0.16360894948955187</v>
      </c>
      <c r="F1804">
        <f t="shared" ref="F1804:F1867" si="2318">(((1/(SQRT(2)))*(SIN(RADIANS(N1804))))*(COS(RADIANS(45))))</f>
        <v>0.47247445607876543</v>
      </c>
      <c r="G1804">
        <f t="shared" si="2312"/>
        <v>0.5</v>
      </c>
      <c r="H1804">
        <f t="shared" ref="H1804:H1867" si="2319">((1/(SQRT(2)))*(COS(RADIANS(N1804))))*(SIN(RADIANS(-45)))</f>
        <v>0.16360894948955185</v>
      </c>
      <c r="I1804">
        <f t="shared" ref="I1804:I1867" si="2320">((1/(SQRT(2)))*(SIN(RADIANS(N1804))))*(SIN(RADIANS(-45)))</f>
        <v>-0.47247445607876537</v>
      </c>
      <c r="J1804">
        <f t="shared" si="2313"/>
        <v>0.49999999999999989</v>
      </c>
      <c r="K1804">
        <f t="shared" ref="K1804:K1867" si="2321">((1/(SQRT(2)))*(COS(RADIANS(N1804))))*(COS(RADIANS(-45)))</f>
        <v>-0.16360894948955187</v>
      </c>
      <c r="L1804">
        <f t="shared" ref="L1804:L1867" si="2322">(((1/(SQRT(2)))*(SIN(RADIANS(N1804))))*(COS(RADIANS(-45))))</f>
        <v>0.47247445607876543</v>
      </c>
      <c r="N1804">
        <v>109.1</v>
      </c>
      <c r="O1804">
        <f t="shared" si="2308"/>
        <v>35.676694614167012</v>
      </c>
      <c r="P1804">
        <f t="shared" si="2309"/>
        <v>54.323305385832995</v>
      </c>
      <c r="R1804">
        <f t="shared" ref="R1804:R1867" si="2323">P1804-P1984</f>
        <v>0.41074230957449487</v>
      </c>
      <c r="T1804">
        <f t="shared" si="2314"/>
        <v>-35.65430335414031</v>
      </c>
      <c r="V1804">
        <f t="shared" ref="V1804:V1867" si="2324">IF(T1804=0,N1804,0)</f>
        <v>0</v>
      </c>
    </row>
    <row r="1805" spans="1:22">
      <c r="A1805">
        <f t="shared" si="2310"/>
        <v>0.5</v>
      </c>
      <c r="B1805">
        <f t="shared" si="2315"/>
        <v>-0.16443332336929156</v>
      </c>
      <c r="C1805">
        <f t="shared" si="2316"/>
        <v>0.4721881851187405</v>
      </c>
      <c r="D1805">
        <f t="shared" si="2311"/>
        <v>-0.49999999999999989</v>
      </c>
      <c r="E1805">
        <f t="shared" si="2317"/>
        <v>-0.16443332336929159</v>
      </c>
      <c r="F1805">
        <f t="shared" si="2318"/>
        <v>0.47218818511874056</v>
      </c>
      <c r="G1805">
        <f t="shared" si="2312"/>
        <v>0.5</v>
      </c>
      <c r="H1805">
        <f t="shared" si="2319"/>
        <v>0.16443332336929156</v>
      </c>
      <c r="I1805">
        <f t="shared" si="2320"/>
        <v>-0.4721881851187405</v>
      </c>
      <c r="J1805">
        <f t="shared" si="2313"/>
        <v>0.49999999999999989</v>
      </c>
      <c r="K1805">
        <f t="shared" si="2321"/>
        <v>-0.16443332336929159</v>
      </c>
      <c r="L1805">
        <f t="shared" si="2322"/>
        <v>0.47218818511874056</v>
      </c>
      <c r="N1805">
        <v>109.2</v>
      </c>
      <c r="O1805">
        <f t="shared" si="2308"/>
        <v>35.690304281184808</v>
      </c>
      <c r="P1805">
        <f t="shared" si="2309"/>
        <v>54.309695718815192</v>
      </c>
      <c r="R1805">
        <f t="shared" si="2323"/>
        <v>0.38936404695855487</v>
      </c>
      <c r="T1805">
        <f t="shared" si="2314"/>
        <v>-35.667913021158114</v>
      </c>
      <c r="V1805">
        <f t="shared" si="2324"/>
        <v>0</v>
      </c>
    </row>
    <row r="1806" spans="1:22">
      <c r="A1806">
        <f t="shared" si="2310"/>
        <v>0.5</v>
      </c>
      <c r="B1806">
        <f t="shared" si="2315"/>
        <v>-0.16525719635661143</v>
      </c>
      <c r="C1806">
        <f t="shared" si="2316"/>
        <v>0.47190047579161465</v>
      </c>
      <c r="D1806">
        <f t="shared" si="2311"/>
        <v>-0.49999999999999989</v>
      </c>
      <c r="E1806">
        <f t="shared" si="2317"/>
        <v>-0.16525719635661146</v>
      </c>
      <c r="F1806">
        <f t="shared" si="2318"/>
        <v>0.47190047579161476</v>
      </c>
      <c r="G1806">
        <f t="shared" si="2312"/>
        <v>0.5</v>
      </c>
      <c r="H1806">
        <f t="shared" si="2319"/>
        <v>0.16525719635661143</v>
      </c>
      <c r="I1806">
        <f t="shared" si="2320"/>
        <v>-0.47190047579161465</v>
      </c>
      <c r="J1806">
        <f t="shared" si="2313"/>
        <v>0.49999999999999989</v>
      </c>
      <c r="K1806">
        <f t="shared" si="2321"/>
        <v>-0.16525719635661146</v>
      </c>
      <c r="L1806">
        <f t="shared" si="2322"/>
        <v>0.47190047579161476</v>
      </c>
      <c r="N1806">
        <v>109.3</v>
      </c>
      <c r="O1806">
        <f t="shared" si="2308"/>
        <v>35.703770115759781</v>
      </c>
      <c r="P1806">
        <f t="shared" si="2309"/>
        <v>54.296229884240219</v>
      </c>
      <c r="R1806">
        <f t="shared" si="2323"/>
        <v>0.36803249451483566</v>
      </c>
      <c r="T1806">
        <f t="shared" si="2314"/>
        <v>-35.681378855733087</v>
      </c>
      <c r="V1806">
        <f t="shared" si="2324"/>
        <v>0</v>
      </c>
    </row>
    <row r="1807" spans="1:22">
      <c r="A1807">
        <f t="shared" si="2310"/>
        <v>0.5</v>
      </c>
      <c r="B1807">
        <f t="shared" si="2315"/>
        <v>-0.16608056594185161</v>
      </c>
      <c r="C1807">
        <f t="shared" si="2316"/>
        <v>0.47161132897380037</v>
      </c>
      <c r="D1807">
        <f t="shared" si="2311"/>
        <v>-0.49999999999999989</v>
      </c>
      <c r="E1807">
        <f t="shared" si="2317"/>
        <v>-0.16608056594185164</v>
      </c>
      <c r="F1807">
        <f t="shared" si="2318"/>
        <v>0.47161132897380048</v>
      </c>
      <c r="G1807">
        <f t="shared" si="2312"/>
        <v>0.5</v>
      </c>
      <c r="H1807">
        <f t="shared" si="2319"/>
        <v>0.16608056594185161</v>
      </c>
      <c r="I1807">
        <f t="shared" si="2320"/>
        <v>-0.47161132897380037</v>
      </c>
      <c r="J1807">
        <f t="shared" si="2313"/>
        <v>0.49999999999999989</v>
      </c>
      <c r="K1807">
        <f t="shared" si="2321"/>
        <v>-0.16608056594185164</v>
      </c>
      <c r="L1807">
        <f t="shared" si="2322"/>
        <v>0.47161132897380048</v>
      </c>
      <c r="N1807">
        <v>109.4</v>
      </c>
      <c r="O1807">
        <f t="shared" si="2308"/>
        <v>35.717092442954382</v>
      </c>
      <c r="P1807">
        <f t="shared" si="2309"/>
        <v>54.282907557045633</v>
      </c>
      <c r="R1807">
        <f t="shared" si="2323"/>
        <v>0.34674753278297032</v>
      </c>
      <c r="T1807">
        <f t="shared" si="2314"/>
        <v>-35.694701182927673</v>
      </c>
      <c r="V1807">
        <f t="shared" si="2324"/>
        <v>0</v>
      </c>
    </row>
    <row r="1808" spans="1:22">
      <c r="A1808">
        <f t="shared" si="2310"/>
        <v>0.5</v>
      </c>
      <c r="B1808">
        <f t="shared" si="2315"/>
        <v>-0.16690342961688548</v>
      </c>
      <c r="C1808">
        <f t="shared" si="2316"/>
        <v>0.4713207455460891</v>
      </c>
      <c r="D1808">
        <f t="shared" si="2311"/>
        <v>-0.49999999999999989</v>
      </c>
      <c r="E1808">
        <f t="shared" si="2317"/>
        <v>-0.16690342961688551</v>
      </c>
      <c r="F1808">
        <f t="shared" si="2318"/>
        <v>0.47132074554608916</v>
      </c>
      <c r="G1808">
        <f t="shared" si="2312"/>
        <v>0.5</v>
      </c>
      <c r="H1808">
        <f t="shared" si="2319"/>
        <v>0.16690342961688548</v>
      </c>
      <c r="I1808">
        <f t="shared" si="2320"/>
        <v>-0.4713207455460891</v>
      </c>
      <c r="J1808">
        <f t="shared" si="2313"/>
        <v>0.49999999999999989</v>
      </c>
      <c r="K1808">
        <f t="shared" si="2321"/>
        <v>-0.16690342961688551</v>
      </c>
      <c r="L1808">
        <f t="shared" si="2322"/>
        <v>0.47132074554608916</v>
      </c>
      <c r="N1808">
        <v>109.5</v>
      </c>
      <c r="O1808">
        <f t="shared" si="2308"/>
        <v>35.730271587080082</v>
      </c>
      <c r="P1808">
        <f t="shared" si="2309"/>
        <v>54.269728412919918</v>
      </c>
      <c r="R1808">
        <f t="shared" si="2323"/>
        <v>0.32550904265030312</v>
      </c>
      <c r="T1808">
        <f t="shared" si="2314"/>
        <v>-35.707880327053388</v>
      </c>
      <c r="V1808">
        <f t="shared" si="2324"/>
        <v>0</v>
      </c>
    </row>
    <row r="1809" spans="1:22">
      <c r="A1809">
        <f t="shared" si="2310"/>
        <v>0.5</v>
      </c>
      <c r="B1809">
        <f t="shared" si="2315"/>
        <v>-0.16772578487512746</v>
      </c>
      <c r="C1809">
        <f t="shared" si="2316"/>
        <v>0.47102872639364823</v>
      </c>
      <c r="D1809">
        <f t="shared" si="2311"/>
        <v>-0.49999999999999989</v>
      </c>
      <c r="E1809">
        <f t="shared" si="2317"/>
        <v>-0.16772578487512749</v>
      </c>
      <c r="F1809">
        <f t="shared" si="2318"/>
        <v>0.47102872639364829</v>
      </c>
      <c r="G1809">
        <f t="shared" si="2312"/>
        <v>0.5</v>
      </c>
      <c r="H1809">
        <f t="shared" si="2319"/>
        <v>0.16772578487512746</v>
      </c>
      <c r="I1809">
        <f t="shared" si="2320"/>
        <v>-0.47102872639364823</v>
      </c>
      <c r="J1809">
        <f t="shared" si="2313"/>
        <v>0.49999999999999989</v>
      </c>
      <c r="K1809">
        <f t="shared" si="2321"/>
        <v>-0.16772578487512749</v>
      </c>
      <c r="L1809">
        <f t="shared" si="2322"/>
        <v>0.47102872639364829</v>
      </c>
      <c r="N1809">
        <v>109.6</v>
      </c>
      <c r="O1809">
        <f t="shared" si="2308"/>
        <v>35.743307871694306</v>
      </c>
      <c r="P1809">
        <f t="shared" si="2309"/>
        <v>54.256692128305694</v>
      </c>
      <c r="R1809">
        <f t="shared" si="2323"/>
        <v>0.30431690535834832</v>
      </c>
      <c r="T1809">
        <f t="shared" si="2314"/>
        <v>-35.720916611667612</v>
      </c>
      <c r="V1809">
        <f t="shared" si="2324"/>
        <v>0</v>
      </c>
    </row>
    <row r="1810" spans="1:22">
      <c r="A1810">
        <f t="shared" si="2310"/>
        <v>0.5</v>
      </c>
      <c r="B1810">
        <f t="shared" si="2315"/>
        <v>-0.16854762921154104</v>
      </c>
      <c r="C1810">
        <f t="shared" si="2316"/>
        <v>0.47073527240601881</v>
      </c>
      <c r="D1810">
        <f t="shared" si="2311"/>
        <v>-0.49999999999999989</v>
      </c>
      <c r="E1810">
        <f t="shared" si="2317"/>
        <v>-0.16854762921154107</v>
      </c>
      <c r="F1810">
        <f t="shared" si="2318"/>
        <v>0.47073527240601887</v>
      </c>
      <c r="G1810">
        <f t="shared" si="2312"/>
        <v>0.5</v>
      </c>
      <c r="H1810">
        <f t="shared" si="2319"/>
        <v>0.16854762921154104</v>
      </c>
      <c r="I1810">
        <f t="shared" si="2320"/>
        <v>-0.47073527240601881</v>
      </c>
      <c r="J1810">
        <f t="shared" si="2313"/>
        <v>0.49999999999999989</v>
      </c>
      <c r="K1810">
        <f t="shared" si="2321"/>
        <v>-0.16854762921154107</v>
      </c>
      <c r="L1810">
        <f t="shared" si="2322"/>
        <v>0.47073527240601887</v>
      </c>
      <c r="N1810">
        <v>109.7</v>
      </c>
      <c r="O1810">
        <f t="shared" si="2308"/>
        <v>35.756201619597363</v>
      </c>
      <c r="P1810">
        <f t="shared" si="2309"/>
        <v>54.243798380402637</v>
      </c>
      <c r="R1810">
        <f t="shared" si="2323"/>
        <v>0.28317100250897909</v>
      </c>
      <c r="T1810">
        <f t="shared" si="2314"/>
        <v>-35.733810359570668</v>
      </c>
      <c r="V1810">
        <f t="shared" si="2324"/>
        <v>0</v>
      </c>
    </row>
    <row r="1811" spans="1:22">
      <c r="A1811">
        <f t="shared" si="2310"/>
        <v>0.5</v>
      </c>
      <c r="B1811">
        <f t="shared" si="2315"/>
        <v>-0.16936896012264566</v>
      </c>
      <c r="C1811">
        <f t="shared" si="2316"/>
        <v>0.47044038447711262</v>
      </c>
      <c r="D1811">
        <f t="shared" si="2311"/>
        <v>-0.49999999999999989</v>
      </c>
      <c r="E1811">
        <f t="shared" si="2317"/>
        <v>-0.16936896012264568</v>
      </c>
      <c r="F1811">
        <f t="shared" si="2318"/>
        <v>0.47044038447711273</v>
      </c>
      <c r="G1811">
        <f t="shared" si="2312"/>
        <v>0.5</v>
      </c>
      <c r="H1811">
        <f t="shared" si="2319"/>
        <v>0.16936896012264566</v>
      </c>
      <c r="I1811">
        <f t="shared" si="2320"/>
        <v>-0.47044038447711262</v>
      </c>
      <c r="J1811">
        <f t="shared" si="2313"/>
        <v>0.49999999999999989</v>
      </c>
      <c r="K1811">
        <f t="shared" si="2321"/>
        <v>-0.16936896012264568</v>
      </c>
      <c r="L1811">
        <f t="shared" si="2322"/>
        <v>0.47044038447711273</v>
      </c>
      <c r="N1811">
        <v>109.8</v>
      </c>
      <c r="O1811">
        <f t="shared" si="2308"/>
        <v>35.768953152829567</v>
      </c>
      <c r="P1811">
        <f t="shared" si="2309"/>
        <v>54.231046847170433</v>
      </c>
      <c r="R1811">
        <f t="shared" si="2323"/>
        <v>0.26207121607066597</v>
      </c>
      <c r="T1811">
        <f t="shared" si="2314"/>
        <v>-35.746561892802873</v>
      </c>
      <c r="V1811">
        <f t="shared" si="2324"/>
        <v>0</v>
      </c>
    </row>
    <row r="1812" spans="1:22">
      <c r="A1812">
        <f t="shared" si="2310"/>
        <v>0.5</v>
      </c>
      <c r="B1812">
        <f t="shared" si="2315"/>
        <v>-0.17018977510652508</v>
      </c>
      <c r="C1812">
        <f t="shared" si="2316"/>
        <v>0.47014406350520938</v>
      </c>
      <c r="D1812">
        <f t="shared" si="2311"/>
        <v>-0.49999999999999989</v>
      </c>
      <c r="E1812">
        <f t="shared" si="2317"/>
        <v>-0.17018977510652511</v>
      </c>
      <c r="F1812">
        <f t="shared" si="2318"/>
        <v>0.47014406350520943</v>
      </c>
      <c r="G1812">
        <f t="shared" si="2312"/>
        <v>0.5</v>
      </c>
      <c r="H1812">
        <f t="shared" si="2319"/>
        <v>0.17018977510652508</v>
      </c>
      <c r="I1812">
        <f t="shared" si="2320"/>
        <v>-0.47014406350520938</v>
      </c>
      <c r="J1812">
        <f t="shared" si="2313"/>
        <v>0.49999999999999989</v>
      </c>
      <c r="K1812">
        <f t="shared" si="2321"/>
        <v>-0.17018977510652511</v>
      </c>
      <c r="L1812">
        <f t="shared" si="2322"/>
        <v>0.47014406350520943</v>
      </c>
      <c r="N1812">
        <v>109.9</v>
      </c>
      <c r="O1812">
        <f t="shared" si="2308"/>
        <v>35.781562792668495</v>
      </c>
      <c r="P1812">
        <f t="shared" si="2309"/>
        <v>54.218437207331519</v>
      </c>
      <c r="R1812">
        <f t="shared" si="2323"/>
        <v>0.24101742838444551</v>
      </c>
      <c r="T1812">
        <f t="shared" si="2314"/>
        <v>-35.759171532641787</v>
      </c>
      <c r="V1812">
        <f t="shared" si="2324"/>
        <v>0</v>
      </c>
    </row>
    <row r="1813" spans="1:22">
      <c r="A1813">
        <f t="shared" si="2310"/>
        <v>0.5</v>
      </c>
      <c r="B1813">
        <f t="shared" si="2315"/>
        <v>-0.17101007166283433</v>
      </c>
      <c r="C1813">
        <f t="shared" si="2316"/>
        <v>0.4698463103929541</v>
      </c>
      <c r="D1813">
        <f t="shared" si="2311"/>
        <v>-0.49999999999999989</v>
      </c>
      <c r="E1813">
        <f t="shared" si="2317"/>
        <v>-0.17101007166283436</v>
      </c>
      <c r="F1813">
        <f t="shared" si="2318"/>
        <v>0.46984631039295421</v>
      </c>
      <c r="G1813">
        <f t="shared" si="2312"/>
        <v>0.5</v>
      </c>
      <c r="H1813">
        <f t="shared" si="2319"/>
        <v>0.17101007166283433</v>
      </c>
      <c r="I1813">
        <f t="shared" si="2320"/>
        <v>-0.4698463103929541</v>
      </c>
      <c r="J1813">
        <f t="shared" si="2313"/>
        <v>0.49999999999999989</v>
      </c>
      <c r="K1813">
        <f t="shared" si="2321"/>
        <v>-0.17101007166283436</v>
      </c>
      <c r="L1813">
        <f t="shared" si="2322"/>
        <v>0.46984631039295421</v>
      </c>
      <c r="N1813">
        <v>110</v>
      </c>
      <c r="O1813">
        <f t="shared" si="2308"/>
        <v>35.794030859626261</v>
      </c>
      <c r="P1813">
        <f t="shared" si="2309"/>
        <v>54.205969140373746</v>
      </c>
      <c r="R1813">
        <f t="shared" si="2323"/>
        <v>0.22000952216986036</v>
      </c>
      <c r="T1813">
        <f t="shared" si="2314"/>
        <v>-35.77163959959956</v>
      </c>
      <c r="V1813">
        <f t="shared" si="2324"/>
        <v>0</v>
      </c>
    </row>
    <row r="1814" spans="1:22">
      <c r="A1814">
        <f t="shared" si="2310"/>
        <v>0.5</v>
      </c>
      <c r="B1814">
        <f t="shared" si="2315"/>
        <v>-0.17182984729280795</v>
      </c>
      <c r="C1814">
        <f t="shared" si="2316"/>
        <v>0.46954712604735455</v>
      </c>
      <c r="D1814">
        <f t="shared" si="2311"/>
        <v>-0.49999999999999989</v>
      </c>
      <c r="E1814">
        <f t="shared" si="2317"/>
        <v>-0.17182984729280798</v>
      </c>
      <c r="F1814">
        <f t="shared" si="2318"/>
        <v>0.4695471260473546</v>
      </c>
      <c r="G1814">
        <f t="shared" si="2312"/>
        <v>0.5</v>
      </c>
      <c r="H1814">
        <f t="shared" si="2319"/>
        <v>0.17182984729280795</v>
      </c>
      <c r="I1814">
        <f t="shared" si="2320"/>
        <v>-0.46954712604735455</v>
      </c>
      <c r="J1814">
        <f t="shared" si="2313"/>
        <v>0.49999999999999989</v>
      </c>
      <c r="K1814">
        <f t="shared" si="2321"/>
        <v>-0.17182984729280798</v>
      </c>
      <c r="L1814">
        <f t="shared" si="2322"/>
        <v>0.4695471260473546</v>
      </c>
      <c r="N1814">
        <v>110.1</v>
      </c>
      <c r="O1814">
        <f t="shared" si="2308"/>
        <v>35.806357673447096</v>
      </c>
      <c r="P1814">
        <f t="shared" si="2309"/>
        <v>54.193642326552904</v>
      </c>
      <c r="R1814">
        <f t="shared" si="2323"/>
        <v>0.19904738053064364</v>
      </c>
      <c r="T1814">
        <f t="shared" si="2314"/>
        <v>-35.783966413420401</v>
      </c>
      <c r="V1814">
        <f t="shared" si="2324"/>
        <v>0</v>
      </c>
    </row>
    <row r="1815" spans="1:22">
      <c r="A1815">
        <f t="shared" si="2310"/>
        <v>0.5</v>
      </c>
      <c r="B1815">
        <f t="shared" si="2315"/>
        <v>-0.17264909949926729</v>
      </c>
      <c r="C1815">
        <f t="shared" si="2316"/>
        <v>0.46924651137977785</v>
      </c>
      <c r="D1815">
        <f t="shared" si="2311"/>
        <v>-0.49999999999999989</v>
      </c>
      <c r="E1815">
        <f t="shared" si="2317"/>
        <v>-0.17264909949926732</v>
      </c>
      <c r="F1815">
        <f t="shared" si="2318"/>
        <v>0.46924651137977796</v>
      </c>
      <c r="G1815">
        <f t="shared" si="2312"/>
        <v>0.5</v>
      </c>
      <c r="H1815">
        <f t="shared" si="2319"/>
        <v>0.17264909949926729</v>
      </c>
      <c r="I1815">
        <f t="shared" si="2320"/>
        <v>-0.46924651137977785</v>
      </c>
      <c r="J1815">
        <f t="shared" si="2313"/>
        <v>0.49999999999999989</v>
      </c>
      <c r="K1815">
        <f t="shared" si="2321"/>
        <v>-0.17264909949926732</v>
      </c>
      <c r="L1815">
        <f t="shared" si="2322"/>
        <v>0.46924651137977796</v>
      </c>
      <c r="N1815">
        <v>110.2</v>
      </c>
      <c r="O1815">
        <f t="shared" si="2308"/>
        <v>35.818543553104824</v>
      </c>
      <c r="P1815">
        <f t="shared" si="2309"/>
        <v>54.181456446895176</v>
      </c>
      <c r="R1815">
        <f t="shared" si="2323"/>
        <v>0.17813088696050983</v>
      </c>
      <c r="T1815">
        <f t="shared" si="2314"/>
        <v>-35.79615229307813</v>
      </c>
      <c r="V1815">
        <f t="shared" si="2324"/>
        <v>0</v>
      </c>
    </row>
    <row r="1816" spans="1:22">
      <c r="A1816">
        <f t="shared" si="2310"/>
        <v>0.5</v>
      </c>
      <c r="B1816">
        <f t="shared" si="2315"/>
        <v>-0.17346782578662784</v>
      </c>
      <c r="C1816">
        <f t="shared" si="2316"/>
        <v>0.4689444673059488</v>
      </c>
      <c r="D1816">
        <f t="shared" si="2311"/>
        <v>-0.49999999999999989</v>
      </c>
      <c r="E1816">
        <f t="shared" si="2317"/>
        <v>-0.17346782578662787</v>
      </c>
      <c r="F1816">
        <f t="shared" si="2318"/>
        <v>0.46894446730594891</v>
      </c>
      <c r="G1816">
        <f t="shared" si="2312"/>
        <v>0.5</v>
      </c>
      <c r="H1816">
        <f t="shared" si="2319"/>
        <v>0.17346782578662784</v>
      </c>
      <c r="I1816">
        <f t="shared" si="2320"/>
        <v>-0.4689444673059488</v>
      </c>
      <c r="J1816">
        <f t="shared" si="2313"/>
        <v>0.49999999999999989</v>
      </c>
      <c r="K1816">
        <f t="shared" si="2321"/>
        <v>-0.17346782578662787</v>
      </c>
      <c r="L1816">
        <f t="shared" si="2322"/>
        <v>0.46894446730594891</v>
      </c>
      <c r="N1816">
        <v>110.3</v>
      </c>
      <c r="O1816">
        <f t="shared" si="2308"/>
        <v>35.830588816800592</v>
      </c>
      <c r="P1816">
        <f t="shared" si="2309"/>
        <v>54.169411183199415</v>
      </c>
      <c r="R1816">
        <f t="shared" si="2323"/>
        <v>0.15725992534849809</v>
      </c>
      <c r="T1816">
        <f t="shared" si="2314"/>
        <v>-35.808197556773891</v>
      </c>
      <c r="V1816">
        <f t="shared" si="2324"/>
        <v>0</v>
      </c>
    </row>
    <row r="1817" spans="1:22">
      <c r="A1817">
        <f t="shared" si="2310"/>
        <v>0.5</v>
      </c>
      <c r="B1817">
        <f t="shared" si="2315"/>
        <v>-0.17428602366090756</v>
      </c>
      <c r="C1817">
        <f t="shared" si="2316"/>
        <v>0.46864099474594562</v>
      </c>
      <c r="D1817">
        <f t="shared" si="2311"/>
        <v>-0.49999999999999989</v>
      </c>
      <c r="E1817">
        <f t="shared" si="2317"/>
        <v>-0.17428602366090759</v>
      </c>
      <c r="F1817">
        <f t="shared" si="2318"/>
        <v>0.46864099474594567</v>
      </c>
      <c r="G1817">
        <f t="shared" si="2312"/>
        <v>0.5</v>
      </c>
      <c r="H1817">
        <f t="shared" si="2319"/>
        <v>0.17428602366090756</v>
      </c>
      <c r="I1817">
        <f t="shared" si="2320"/>
        <v>-0.46864099474594562</v>
      </c>
      <c r="J1817">
        <f t="shared" si="2313"/>
        <v>0.49999999999999989</v>
      </c>
      <c r="K1817">
        <f t="shared" si="2321"/>
        <v>-0.17428602366090759</v>
      </c>
      <c r="L1817">
        <f t="shared" si="2322"/>
        <v>0.46864099474594567</v>
      </c>
      <c r="N1817">
        <v>110.4</v>
      </c>
      <c r="O1817">
        <f t="shared" si="2308"/>
        <v>35.842493781960655</v>
      </c>
      <c r="P1817">
        <f t="shared" si="2309"/>
        <v>54.157506218039345</v>
      </c>
      <c r="R1817">
        <f t="shared" si="2323"/>
        <v>0.13643437998452157</v>
      </c>
      <c r="T1817">
        <f t="shared" si="2314"/>
        <v>-35.820102521933961</v>
      </c>
      <c r="V1817">
        <f t="shared" si="2324"/>
        <v>0</v>
      </c>
    </row>
    <row r="1818" spans="1:22">
      <c r="A1818">
        <f t="shared" si="2310"/>
        <v>0.5</v>
      </c>
      <c r="B1818">
        <f t="shared" si="2315"/>
        <v>-0.17510369062973363</v>
      </c>
      <c r="C1818">
        <f t="shared" si="2316"/>
        <v>0.46833609462419878</v>
      </c>
      <c r="D1818">
        <f t="shared" si="2311"/>
        <v>-0.49999999999999989</v>
      </c>
      <c r="E1818">
        <f t="shared" si="2317"/>
        <v>-0.17510369062973366</v>
      </c>
      <c r="F1818">
        <f t="shared" si="2318"/>
        <v>0.46833609462419884</v>
      </c>
      <c r="G1818">
        <f t="shared" si="2312"/>
        <v>0.5</v>
      </c>
      <c r="H1818">
        <f t="shared" si="2319"/>
        <v>0.17510369062973363</v>
      </c>
      <c r="I1818">
        <f t="shared" si="2320"/>
        <v>-0.46833609462419878</v>
      </c>
      <c r="J1818">
        <f t="shared" si="2313"/>
        <v>0.49999999999999989</v>
      </c>
      <c r="K1818">
        <f t="shared" si="2321"/>
        <v>-0.17510369062973366</v>
      </c>
      <c r="L1818">
        <f t="shared" si="2322"/>
        <v>0.46833609462419884</v>
      </c>
      <c r="N1818">
        <v>110.5</v>
      </c>
      <c r="O1818">
        <f t="shared" si="2308"/>
        <v>35.854258765234356</v>
      </c>
      <c r="P1818">
        <f t="shared" si="2309"/>
        <v>54.145741234765644</v>
      </c>
      <c r="R1818">
        <f t="shared" si="2323"/>
        <v>0.11565413556451176</v>
      </c>
      <c r="T1818">
        <f t="shared" si="2314"/>
        <v>-35.831867505207661</v>
      </c>
      <c r="V1818">
        <f t="shared" si="2324"/>
        <v>0</v>
      </c>
    </row>
    <row r="1819" spans="1:22">
      <c r="A1819">
        <f t="shared" si="2310"/>
        <v>0.5</v>
      </c>
      <c r="B1819">
        <f t="shared" si="2315"/>
        <v>-0.17592082420235078</v>
      </c>
      <c r="C1819">
        <f t="shared" si="2316"/>
        <v>0.46802976786948658</v>
      </c>
      <c r="D1819">
        <f t="shared" si="2311"/>
        <v>-0.49999999999999989</v>
      </c>
      <c r="E1819">
        <f t="shared" si="2317"/>
        <v>-0.17592082420235081</v>
      </c>
      <c r="F1819">
        <f t="shared" si="2318"/>
        <v>0.46802976786948669</v>
      </c>
      <c r="G1819">
        <f t="shared" si="2312"/>
        <v>0.5</v>
      </c>
      <c r="H1819">
        <f t="shared" si="2319"/>
        <v>0.17592082420235078</v>
      </c>
      <c r="I1819">
        <f t="shared" si="2320"/>
        <v>-0.46802976786948658</v>
      </c>
      <c r="J1819">
        <f t="shared" si="2313"/>
        <v>0.49999999999999989</v>
      </c>
      <c r="K1819">
        <f t="shared" si="2321"/>
        <v>-0.17592082420235081</v>
      </c>
      <c r="L1819">
        <f t="shared" si="2322"/>
        <v>0.46802976786948669</v>
      </c>
      <c r="N1819">
        <v>110.6</v>
      </c>
      <c r="O1819">
        <f t="shared" si="2308"/>
        <v>35.865884082492052</v>
      </c>
      <c r="P1819">
        <f t="shared" si="2309"/>
        <v>54.134115917507948</v>
      </c>
      <c r="R1819">
        <f t="shared" si="2323"/>
        <v>9.4919077195690704E-2</v>
      </c>
      <c r="T1819">
        <f t="shared" si="2314"/>
        <v>-35.843492822465358</v>
      </c>
      <c r="V1819">
        <f t="shared" si="2324"/>
        <v>0</v>
      </c>
    </row>
    <row r="1820" spans="1:22">
      <c r="A1820">
        <f t="shared" si="2310"/>
        <v>0.5</v>
      </c>
      <c r="B1820">
        <f t="shared" si="2315"/>
        <v>-0.17673742188962857</v>
      </c>
      <c r="C1820">
        <f t="shared" si="2316"/>
        <v>0.46772201541493358</v>
      </c>
      <c r="D1820">
        <f t="shared" si="2311"/>
        <v>-0.49999999999999989</v>
      </c>
      <c r="E1820">
        <f t="shared" si="2317"/>
        <v>-0.1767374218896286</v>
      </c>
      <c r="F1820">
        <f t="shared" si="2318"/>
        <v>0.46772201541493363</v>
      </c>
      <c r="G1820">
        <f t="shared" si="2312"/>
        <v>0.5</v>
      </c>
      <c r="H1820">
        <f t="shared" si="2319"/>
        <v>0.17673742188962857</v>
      </c>
      <c r="I1820">
        <f t="shared" si="2320"/>
        <v>-0.46772201541493358</v>
      </c>
      <c r="J1820">
        <f t="shared" si="2313"/>
        <v>0.49999999999999989</v>
      </c>
      <c r="K1820">
        <f t="shared" si="2321"/>
        <v>-0.1767374218896286</v>
      </c>
      <c r="L1820">
        <f t="shared" si="2322"/>
        <v>0.46772201541493363</v>
      </c>
      <c r="N1820">
        <v>110.7</v>
      </c>
      <c r="O1820">
        <f t="shared" si="2308"/>
        <v>35.877370048823302</v>
      </c>
      <c r="P1820">
        <f t="shared" si="2309"/>
        <v>54.122629951176698</v>
      </c>
      <c r="R1820">
        <f t="shared" si="2323"/>
        <v>7.4229090401509268E-2</v>
      </c>
      <c r="T1820">
        <f t="shared" si="2314"/>
        <v>-35.854978788796608</v>
      </c>
      <c r="V1820">
        <f t="shared" si="2324"/>
        <v>0</v>
      </c>
    </row>
    <row r="1821" spans="1:22">
      <c r="A1821">
        <f t="shared" si="2310"/>
        <v>0.5</v>
      </c>
      <c r="B1821">
        <f t="shared" si="2315"/>
        <v>-0.17755348120406847</v>
      </c>
      <c r="C1821">
        <f t="shared" si="2316"/>
        <v>0.46741283819800716</v>
      </c>
      <c r="D1821">
        <f t="shared" si="2311"/>
        <v>-0.49999999999999989</v>
      </c>
      <c r="E1821">
        <f t="shared" si="2317"/>
        <v>-0.1775534812040685</v>
      </c>
      <c r="F1821">
        <f t="shared" si="2318"/>
        <v>0.46741283819800722</v>
      </c>
      <c r="G1821">
        <f t="shared" si="2312"/>
        <v>0.5</v>
      </c>
      <c r="H1821">
        <f t="shared" si="2319"/>
        <v>0.17755348120406847</v>
      </c>
      <c r="I1821">
        <f t="shared" si="2320"/>
        <v>-0.46741283819800716</v>
      </c>
      <c r="J1821">
        <f t="shared" si="2313"/>
        <v>0.49999999999999989</v>
      </c>
      <c r="K1821">
        <f t="shared" si="2321"/>
        <v>-0.1775534812040685</v>
      </c>
      <c r="L1821">
        <f t="shared" si="2322"/>
        <v>0.46741283819800722</v>
      </c>
      <c r="N1821">
        <v>110.8</v>
      </c>
      <c r="O1821">
        <f t="shared" si="2308"/>
        <v>35.888716978535093</v>
      </c>
      <c r="P1821">
        <f t="shared" si="2309"/>
        <v>54.111283021464907</v>
      </c>
      <c r="R1821">
        <f t="shared" si="2323"/>
        <v>5.3584061126635163E-2</v>
      </c>
      <c r="T1821">
        <f t="shared" si="2314"/>
        <v>-35.866325718508399</v>
      </c>
      <c r="V1821">
        <f t="shared" si="2324"/>
        <v>0</v>
      </c>
    </row>
    <row r="1822" spans="1:22">
      <c r="A1822">
        <f t="shared" si="2310"/>
        <v>0.5</v>
      </c>
      <c r="B1822">
        <f t="shared" si="2315"/>
        <v>-0.17836899965981259</v>
      </c>
      <c r="C1822">
        <f t="shared" si="2316"/>
        <v>0.46710223716051463</v>
      </c>
      <c r="D1822">
        <f t="shared" si="2311"/>
        <v>-0.49999999999999989</v>
      </c>
      <c r="E1822">
        <f t="shared" si="2317"/>
        <v>-0.17836899965981262</v>
      </c>
      <c r="F1822">
        <f t="shared" si="2318"/>
        <v>0.46710223716051469</v>
      </c>
      <c r="G1822">
        <f t="shared" si="2312"/>
        <v>0.5</v>
      </c>
      <c r="H1822">
        <f t="shared" si="2319"/>
        <v>0.17836899965981259</v>
      </c>
      <c r="I1822">
        <f t="shared" si="2320"/>
        <v>-0.46710223716051463</v>
      </c>
      <c r="J1822">
        <f t="shared" si="2313"/>
        <v>0.49999999999999989</v>
      </c>
      <c r="K1822">
        <f t="shared" si="2321"/>
        <v>-0.17836899965981262</v>
      </c>
      <c r="L1822">
        <f t="shared" si="2322"/>
        <v>0.46710223716051469</v>
      </c>
      <c r="N1822">
        <v>110.9</v>
      </c>
      <c r="O1822">
        <f t="shared" si="2308"/>
        <v>35.899925185150188</v>
      </c>
      <c r="P1822">
        <f t="shared" si="2309"/>
        <v>54.100074814849812</v>
      </c>
      <c r="R1822">
        <f t="shared" si="2323"/>
        <v>3.2983875741713575E-2</v>
      </c>
      <c r="T1822">
        <f t="shared" si="2314"/>
        <v>-35.877533925123494</v>
      </c>
      <c r="V1822">
        <f t="shared" si="2324"/>
        <v>0</v>
      </c>
    </row>
    <row r="1823" spans="1:22">
      <c r="A1823">
        <f t="shared" si="2310"/>
        <v>0.5</v>
      </c>
      <c r="B1823">
        <f t="shared" si="2315"/>
        <v>-0.17918397477265008</v>
      </c>
      <c r="C1823">
        <f t="shared" si="2316"/>
        <v>0.46679021324860076</v>
      </c>
      <c r="D1823">
        <f t="shared" si="2311"/>
        <v>-0.49999999999999989</v>
      </c>
      <c r="E1823">
        <f t="shared" si="2317"/>
        <v>-0.17918397477265011</v>
      </c>
      <c r="F1823">
        <f t="shared" si="2318"/>
        <v>0.46679021324860082</v>
      </c>
      <c r="G1823">
        <f t="shared" si="2312"/>
        <v>0.5</v>
      </c>
      <c r="H1823">
        <f t="shared" si="2319"/>
        <v>0.17918397477265008</v>
      </c>
      <c r="I1823">
        <f t="shared" si="2320"/>
        <v>-0.46679021324860076</v>
      </c>
      <c r="J1823">
        <f t="shared" si="2313"/>
        <v>0.49999999999999989</v>
      </c>
      <c r="K1823">
        <f t="shared" si="2321"/>
        <v>-0.17918397477265011</v>
      </c>
      <c r="L1823">
        <f t="shared" si="2322"/>
        <v>0.46679021324860082</v>
      </c>
      <c r="N1823">
        <v>111</v>
      </c>
      <c r="O1823">
        <f t="shared" si="2308"/>
        <v>35.910994981405523</v>
      </c>
      <c r="P1823">
        <f t="shared" si="2309"/>
        <v>54.089005018594477</v>
      </c>
      <c r="R1823">
        <f t="shared" si="2323"/>
        <v>1.2428421048106486E-2</v>
      </c>
      <c r="T1823">
        <f t="shared" si="2314"/>
        <v>-35.888603721378828</v>
      </c>
      <c r="V1823">
        <f t="shared" si="2324"/>
        <v>0</v>
      </c>
    </row>
    <row r="1824" spans="1:22">
      <c r="A1824">
        <f t="shared" si="2310"/>
        <v>0.5</v>
      </c>
      <c r="B1824">
        <f t="shared" si="2315"/>
        <v>-0.17999840406002554</v>
      </c>
      <c r="C1824">
        <f t="shared" si="2316"/>
        <v>0.46647676741274452</v>
      </c>
      <c r="D1824">
        <f t="shared" si="2311"/>
        <v>-0.49999999999999989</v>
      </c>
      <c r="E1824">
        <f t="shared" si="2317"/>
        <v>-0.17999840406002557</v>
      </c>
      <c r="F1824">
        <f t="shared" si="2318"/>
        <v>0.46647676741274458</v>
      </c>
      <c r="G1824">
        <f t="shared" si="2312"/>
        <v>0.5</v>
      </c>
      <c r="H1824">
        <f t="shared" si="2319"/>
        <v>0.17999840406002554</v>
      </c>
      <c r="I1824">
        <f t="shared" si="2320"/>
        <v>-0.46647676741274452</v>
      </c>
      <c r="J1824">
        <f t="shared" si="2313"/>
        <v>0.49999999999999989</v>
      </c>
      <c r="K1824">
        <f t="shared" si="2321"/>
        <v>-0.17999840406002557</v>
      </c>
      <c r="L1824">
        <f t="shared" si="2322"/>
        <v>0.46647676741274458</v>
      </c>
      <c r="N1824">
        <v>111.1</v>
      </c>
      <c r="O1824">
        <f t="shared" si="2308"/>
        <v>35.921926679250795</v>
      </c>
      <c r="P1824">
        <f t="shared" si="2309"/>
        <v>54.078073320749205</v>
      </c>
      <c r="R1824">
        <f t="shared" si="2323"/>
        <v>-8.0824157175953815E-3</v>
      </c>
      <c r="T1824">
        <f t="shared" si="2314"/>
        <v>-35.899535419224101</v>
      </c>
      <c r="V1824">
        <f t="shared" si="2324"/>
        <v>0</v>
      </c>
    </row>
    <row r="1825" spans="1:22">
      <c r="A1825">
        <f t="shared" si="2310"/>
        <v>0.5</v>
      </c>
      <c r="B1825">
        <f t="shared" si="2315"/>
        <v>-0.18081228504104613</v>
      </c>
      <c r="C1825">
        <f t="shared" si="2316"/>
        <v>0.46616190060775597</v>
      </c>
      <c r="D1825">
        <f t="shared" si="2311"/>
        <v>-0.49999999999999989</v>
      </c>
      <c r="E1825">
        <f t="shared" si="2317"/>
        <v>-0.18081228504104616</v>
      </c>
      <c r="F1825">
        <f t="shared" si="2318"/>
        <v>0.46616190060775609</v>
      </c>
      <c r="G1825">
        <f t="shared" si="2312"/>
        <v>0.5</v>
      </c>
      <c r="H1825">
        <f t="shared" si="2319"/>
        <v>0.18081228504104613</v>
      </c>
      <c r="I1825">
        <f t="shared" si="2320"/>
        <v>-0.46616190060775597</v>
      </c>
      <c r="J1825">
        <f t="shared" si="2313"/>
        <v>0.49999999999999989</v>
      </c>
      <c r="K1825">
        <f t="shared" si="2321"/>
        <v>-0.18081228504104616</v>
      </c>
      <c r="L1825">
        <f t="shared" si="2322"/>
        <v>0.46616190060775609</v>
      </c>
      <c r="N1825">
        <v>111.2</v>
      </c>
      <c r="O1825">
        <f t="shared" si="2308"/>
        <v>35.932720589847101</v>
      </c>
      <c r="P1825">
        <f t="shared" si="2309"/>
        <v>54.067279410152899</v>
      </c>
      <c r="R1825">
        <f t="shared" si="2323"/>
        <v>-2.8548746879067721E-2</v>
      </c>
      <c r="T1825">
        <f t="shared" si="2314"/>
        <v>-35.910329329820406</v>
      </c>
      <c r="V1825">
        <f t="shared" si="2324"/>
        <v>0</v>
      </c>
    </row>
    <row r="1826" spans="1:22">
      <c r="A1826">
        <f t="shared" si="2310"/>
        <v>0.5</v>
      </c>
      <c r="B1826">
        <f t="shared" si="2315"/>
        <v>-0.1816256152364891</v>
      </c>
      <c r="C1826">
        <f t="shared" si="2316"/>
        <v>0.46584561379277445</v>
      </c>
      <c r="D1826">
        <f t="shared" si="2311"/>
        <v>-0.49999999999999989</v>
      </c>
      <c r="E1826">
        <f t="shared" si="2317"/>
        <v>-0.18162561523648912</v>
      </c>
      <c r="F1826">
        <f t="shared" si="2318"/>
        <v>0.4658456137927745</v>
      </c>
      <c r="G1826">
        <f t="shared" si="2312"/>
        <v>0.5</v>
      </c>
      <c r="H1826">
        <f t="shared" si="2319"/>
        <v>0.1816256152364891</v>
      </c>
      <c r="I1826">
        <f t="shared" si="2320"/>
        <v>-0.46584561379277445</v>
      </c>
      <c r="J1826">
        <f t="shared" si="2313"/>
        <v>0.49999999999999989</v>
      </c>
      <c r="K1826">
        <f t="shared" si="2321"/>
        <v>-0.18162561523648912</v>
      </c>
      <c r="L1826">
        <f t="shared" si="2322"/>
        <v>0.4658456137927745</v>
      </c>
      <c r="N1826">
        <v>111.3</v>
      </c>
      <c r="O1826">
        <f t="shared" si="2308"/>
        <v>35.943377023565638</v>
      </c>
      <c r="P1826">
        <f t="shared" si="2309"/>
        <v>54.056622976434362</v>
      </c>
      <c r="R1826">
        <f t="shared" si="2323"/>
        <v>-4.8970684315904123E-2</v>
      </c>
      <c r="T1826">
        <f t="shared" si="2314"/>
        <v>-35.920985763538944</v>
      </c>
      <c r="V1826">
        <f t="shared" si="2324"/>
        <v>0</v>
      </c>
    </row>
    <row r="1827" spans="1:22">
      <c r="A1827">
        <f t="shared" si="2310"/>
        <v>0.5</v>
      </c>
      <c r="B1827">
        <f t="shared" si="2315"/>
        <v>-0.1824383921688098</v>
      </c>
      <c r="C1827">
        <f t="shared" si="2316"/>
        <v>0.46552790793126408</v>
      </c>
      <c r="D1827">
        <f t="shared" si="2311"/>
        <v>-0.49999999999999989</v>
      </c>
      <c r="E1827">
        <f t="shared" si="2317"/>
        <v>-0.18243839216880983</v>
      </c>
      <c r="F1827">
        <f t="shared" si="2318"/>
        <v>0.46552790793126414</v>
      </c>
      <c r="G1827">
        <f t="shared" si="2312"/>
        <v>0.5</v>
      </c>
      <c r="H1827">
        <f t="shared" si="2319"/>
        <v>0.1824383921688098</v>
      </c>
      <c r="I1827">
        <f t="shared" si="2320"/>
        <v>-0.46552790793126408</v>
      </c>
      <c r="J1827">
        <f t="shared" si="2313"/>
        <v>0.49999999999999989</v>
      </c>
      <c r="K1827">
        <f t="shared" si="2321"/>
        <v>-0.18243839216880983</v>
      </c>
      <c r="L1827">
        <f t="shared" si="2322"/>
        <v>0.46552790793126414</v>
      </c>
      <c r="N1827">
        <v>111.4</v>
      </c>
      <c r="O1827">
        <f t="shared" si="2308"/>
        <v>35.953896289986588</v>
      </c>
      <c r="P1827">
        <f t="shared" si="2309"/>
        <v>54.046103710013426</v>
      </c>
      <c r="R1827">
        <f t="shared" si="2323"/>
        <v>-6.9348339459338604E-2</v>
      </c>
      <c r="T1827">
        <f t="shared" si="2314"/>
        <v>-35.931505029959879</v>
      </c>
      <c r="V1827">
        <f t="shared" si="2324"/>
        <v>0</v>
      </c>
    </row>
    <row r="1828" spans="1:22">
      <c r="A1828">
        <f t="shared" si="2310"/>
        <v>0.5</v>
      </c>
      <c r="B1828">
        <f t="shared" si="2315"/>
        <v>-0.18325061336214854</v>
      </c>
      <c r="C1828">
        <f t="shared" si="2316"/>
        <v>0.46520878399101223</v>
      </c>
      <c r="D1828">
        <f t="shared" si="2311"/>
        <v>-0.49999999999999989</v>
      </c>
      <c r="E1828">
        <f t="shared" si="2317"/>
        <v>-0.18325061336214857</v>
      </c>
      <c r="F1828">
        <f t="shared" si="2318"/>
        <v>0.46520878399101229</v>
      </c>
      <c r="G1828">
        <f t="shared" si="2312"/>
        <v>0.5</v>
      </c>
      <c r="H1828">
        <f t="shared" si="2319"/>
        <v>0.18325061336214854</v>
      </c>
      <c r="I1828">
        <f t="shared" si="2320"/>
        <v>-0.46520878399101223</v>
      </c>
      <c r="J1828">
        <f t="shared" si="2313"/>
        <v>0.49999999999999989</v>
      </c>
      <c r="K1828">
        <f t="shared" si="2321"/>
        <v>-0.18325061336214857</v>
      </c>
      <c r="L1828">
        <f t="shared" si="2322"/>
        <v>0.46520878399101229</v>
      </c>
      <c r="N1828">
        <v>111.5</v>
      </c>
      <c r="O1828">
        <f t="shared" si="2308"/>
        <v>35.964278697898003</v>
      </c>
      <c r="P1828">
        <f t="shared" si="2309"/>
        <v>54.035721302101997</v>
      </c>
      <c r="R1828">
        <f t="shared" si="2323"/>
        <v>-8.968182328825236E-2</v>
      </c>
      <c r="T1828">
        <f t="shared" si="2314"/>
        <v>-35.941887437871308</v>
      </c>
      <c r="V1828">
        <f t="shared" si="2324"/>
        <v>0</v>
      </c>
    </row>
    <row r="1829" spans="1:22">
      <c r="A1829">
        <f t="shared" si="2310"/>
        <v>0.5</v>
      </c>
      <c r="B1829">
        <f t="shared" si="2315"/>
        <v>-0.18406227634233885</v>
      </c>
      <c r="C1829">
        <f t="shared" si="2316"/>
        <v>0.46488824294412567</v>
      </c>
      <c r="D1829">
        <f t="shared" si="2311"/>
        <v>-0.49999999999999989</v>
      </c>
      <c r="E1829">
        <f t="shared" si="2317"/>
        <v>-0.18406227634233888</v>
      </c>
      <c r="F1829">
        <f t="shared" si="2318"/>
        <v>0.46488824294412573</v>
      </c>
      <c r="G1829">
        <f t="shared" si="2312"/>
        <v>0.5</v>
      </c>
      <c r="H1829">
        <f t="shared" si="2319"/>
        <v>0.18406227634233885</v>
      </c>
      <c r="I1829">
        <f t="shared" si="2320"/>
        <v>-0.46488824294412567</v>
      </c>
      <c r="J1829">
        <f t="shared" si="2313"/>
        <v>0.49999999999999989</v>
      </c>
      <c r="K1829">
        <f t="shared" si="2321"/>
        <v>-0.18406227634233888</v>
      </c>
      <c r="L1829">
        <f t="shared" si="2322"/>
        <v>0.46488824294412573</v>
      </c>
      <c r="N1829">
        <v>111.6</v>
      </c>
      <c r="O1829">
        <f t="shared" si="2308"/>
        <v>35.974524555294884</v>
      </c>
      <c r="P1829">
        <f t="shared" si="2309"/>
        <v>54.025475444705116</v>
      </c>
      <c r="R1829">
        <f t="shared" si="2323"/>
        <v>-0.1099712463249034</v>
      </c>
      <c r="T1829">
        <f t="shared" si="2314"/>
        <v>-35.95213329526819</v>
      </c>
      <c r="V1829">
        <f t="shared" si="2324"/>
        <v>0</v>
      </c>
    </row>
    <row r="1830" spans="1:22">
      <c r="A1830">
        <f t="shared" si="2310"/>
        <v>0.5</v>
      </c>
      <c r="B1830">
        <f t="shared" si="2315"/>
        <v>-0.18487337863691469</v>
      </c>
      <c r="C1830">
        <f t="shared" si="2316"/>
        <v>0.46456628576702802</v>
      </c>
      <c r="D1830">
        <f t="shared" si="2311"/>
        <v>-0.49999999999999989</v>
      </c>
      <c r="E1830">
        <f t="shared" si="2317"/>
        <v>-0.18487337863691472</v>
      </c>
      <c r="F1830">
        <f t="shared" si="2318"/>
        <v>0.46456628576702808</v>
      </c>
      <c r="G1830">
        <f t="shared" si="2312"/>
        <v>0.5</v>
      </c>
      <c r="H1830">
        <f t="shared" si="2319"/>
        <v>0.18487337863691469</v>
      </c>
      <c r="I1830">
        <f t="shared" si="2320"/>
        <v>-0.46456628576702802</v>
      </c>
      <c r="J1830">
        <f t="shared" si="2313"/>
        <v>0.49999999999999989</v>
      </c>
      <c r="K1830">
        <f t="shared" si="2321"/>
        <v>-0.18487337863691472</v>
      </c>
      <c r="L1830">
        <f t="shared" si="2322"/>
        <v>0.46456628576702808</v>
      </c>
      <c r="N1830">
        <v>111.7</v>
      </c>
      <c r="O1830">
        <f t="shared" si="2308"/>
        <v>35.984634169378246</v>
      </c>
      <c r="P1830">
        <f t="shared" si="2309"/>
        <v>54.015365830621754</v>
      </c>
      <c r="R1830">
        <f t="shared" si="2323"/>
        <v>-0.13021671863123174</v>
      </c>
      <c r="T1830">
        <f t="shared" si="2314"/>
        <v>-35.962242909351552</v>
      </c>
      <c r="V1830">
        <f t="shared" si="2324"/>
        <v>0</v>
      </c>
    </row>
    <row r="1831" spans="1:22">
      <c r="A1831">
        <f t="shared" si="2310"/>
        <v>0.5</v>
      </c>
      <c r="B1831">
        <f t="shared" si="2315"/>
        <v>-0.18568391777511739</v>
      </c>
      <c r="C1831">
        <f t="shared" si="2316"/>
        <v>0.46424291344045671</v>
      </c>
      <c r="D1831">
        <f t="shared" si="2311"/>
        <v>-0.49999999999999989</v>
      </c>
      <c r="E1831">
        <f t="shared" si="2317"/>
        <v>-0.18568391777511742</v>
      </c>
      <c r="F1831">
        <f t="shared" si="2318"/>
        <v>0.46424291344045676</v>
      </c>
      <c r="G1831">
        <f t="shared" si="2312"/>
        <v>0.5</v>
      </c>
      <c r="H1831">
        <f t="shared" si="2319"/>
        <v>0.18568391777511739</v>
      </c>
      <c r="I1831">
        <f t="shared" si="2320"/>
        <v>-0.46424291344045671</v>
      </c>
      <c r="J1831">
        <f t="shared" si="2313"/>
        <v>0.49999999999999989</v>
      </c>
      <c r="K1831">
        <f t="shared" si="2321"/>
        <v>-0.18568391777511742</v>
      </c>
      <c r="L1831">
        <f t="shared" si="2322"/>
        <v>0.46424291344045676</v>
      </c>
      <c r="N1831">
        <v>111.8</v>
      </c>
      <c r="O1831">
        <f t="shared" si="2308"/>
        <v>35.994607846554352</v>
      </c>
      <c r="P1831">
        <f t="shared" si="2309"/>
        <v>54.005392153445655</v>
      </c>
      <c r="R1831">
        <f t="shared" si="2323"/>
        <v>-0.15041834980490876</v>
      </c>
      <c r="T1831">
        <f t="shared" si="2314"/>
        <v>-35.972216586527651</v>
      </c>
      <c r="V1831">
        <f t="shared" si="2324"/>
        <v>0</v>
      </c>
    </row>
    <row r="1832" spans="1:22">
      <c r="A1832">
        <f t="shared" si="2310"/>
        <v>0.5</v>
      </c>
      <c r="B1832">
        <f t="shared" si="2315"/>
        <v>-0.18649389128790447</v>
      </c>
      <c r="C1832">
        <f t="shared" si="2316"/>
        <v>0.46391812694945989</v>
      </c>
      <c r="D1832">
        <f t="shared" si="2311"/>
        <v>-0.49999999999999989</v>
      </c>
      <c r="E1832">
        <f t="shared" si="2317"/>
        <v>-0.1864938912879045</v>
      </c>
      <c r="F1832">
        <f t="shared" si="2318"/>
        <v>0.46391812694946</v>
      </c>
      <c r="G1832">
        <f t="shared" si="2312"/>
        <v>0.5</v>
      </c>
      <c r="H1832">
        <f t="shared" si="2319"/>
        <v>0.18649389128790447</v>
      </c>
      <c r="I1832">
        <f t="shared" si="2320"/>
        <v>-0.46391812694945989</v>
      </c>
      <c r="J1832">
        <f t="shared" si="2313"/>
        <v>0.49999999999999989</v>
      </c>
      <c r="K1832">
        <f t="shared" si="2321"/>
        <v>-0.1864938912879045</v>
      </c>
      <c r="L1832">
        <f t="shared" si="2322"/>
        <v>0.46391812694946</v>
      </c>
      <c r="N1832">
        <v>111.9</v>
      </c>
      <c r="O1832">
        <f t="shared" si="2308"/>
        <v>36.004445892434006</v>
      </c>
      <c r="P1832">
        <f t="shared" si="2309"/>
        <v>53.995554107566001</v>
      </c>
      <c r="R1832">
        <f t="shared" si="2323"/>
        <v>-0.1705762489756566</v>
      </c>
      <c r="T1832">
        <f t="shared" si="2314"/>
        <v>-35.982054632407305</v>
      </c>
      <c r="V1832">
        <f t="shared" si="2324"/>
        <v>0</v>
      </c>
    </row>
    <row r="1833" spans="1:22">
      <c r="A1833">
        <f t="shared" si="2310"/>
        <v>0.5</v>
      </c>
      <c r="B1833">
        <f t="shared" si="2315"/>
        <v>-0.18730329670795598</v>
      </c>
      <c r="C1833">
        <f t="shared" si="2316"/>
        <v>0.46359192728339366</v>
      </c>
      <c r="D1833">
        <f t="shared" si="2311"/>
        <v>-0.49999999999999989</v>
      </c>
      <c r="E1833">
        <f t="shared" si="2317"/>
        <v>-0.18730329670795604</v>
      </c>
      <c r="F1833">
        <f t="shared" si="2318"/>
        <v>0.46359192728339371</v>
      </c>
      <c r="G1833">
        <f t="shared" si="2312"/>
        <v>0.5</v>
      </c>
      <c r="H1833">
        <f t="shared" si="2319"/>
        <v>0.18730329670795598</v>
      </c>
      <c r="I1833">
        <f t="shared" si="2320"/>
        <v>-0.46359192728339366</v>
      </c>
      <c r="J1833">
        <f t="shared" si="2313"/>
        <v>0.49999999999999989</v>
      </c>
      <c r="K1833">
        <f t="shared" si="2321"/>
        <v>-0.18730329670795604</v>
      </c>
      <c r="L1833">
        <f t="shared" si="2322"/>
        <v>0.46359192728339371</v>
      </c>
      <c r="N1833">
        <v>112</v>
      </c>
      <c r="O1833">
        <f t="shared" si="2308"/>
        <v>36.014148611831935</v>
      </c>
      <c r="P1833">
        <f t="shared" si="2309"/>
        <v>53.985851388168079</v>
      </c>
      <c r="R1833">
        <f t="shared" si="2323"/>
        <v>-0.19069052480163151</v>
      </c>
      <c r="T1833">
        <f t="shared" si="2314"/>
        <v>-35.991757351805227</v>
      </c>
      <c r="V1833">
        <f t="shared" si="2324"/>
        <v>0</v>
      </c>
    </row>
    <row r="1834" spans="1:22">
      <c r="A1834">
        <f t="shared" si="2310"/>
        <v>0.5</v>
      </c>
      <c r="B1834">
        <f t="shared" si="2315"/>
        <v>-0.18811213156968271</v>
      </c>
      <c r="C1834">
        <f t="shared" si="2316"/>
        <v>0.46326431543591856</v>
      </c>
      <c r="D1834">
        <f t="shared" si="2311"/>
        <v>-0.49999999999999989</v>
      </c>
      <c r="E1834">
        <f t="shared" si="2317"/>
        <v>-0.18811213156968273</v>
      </c>
      <c r="F1834">
        <f t="shared" si="2318"/>
        <v>0.46326431543591862</v>
      </c>
      <c r="G1834">
        <f t="shared" si="2312"/>
        <v>0.5</v>
      </c>
      <c r="H1834">
        <f t="shared" si="2319"/>
        <v>0.18811213156968271</v>
      </c>
      <c r="I1834">
        <f t="shared" si="2320"/>
        <v>-0.46326431543591856</v>
      </c>
      <c r="J1834">
        <f t="shared" si="2313"/>
        <v>0.49999999999999989</v>
      </c>
      <c r="K1834">
        <f t="shared" si="2321"/>
        <v>-0.18811213156968273</v>
      </c>
      <c r="L1834">
        <f t="shared" si="2322"/>
        <v>0.46326431543591862</v>
      </c>
      <c r="N1834">
        <v>112.1</v>
      </c>
      <c r="O1834">
        <f t="shared" si="2308"/>
        <v>36.023716308766268</v>
      </c>
      <c r="P1834">
        <f t="shared" si="2309"/>
        <v>53.976283691233739</v>
      </c>
      <c r="R1834">
        <f t="shared" si="2323"/>
        <v>-0.21076128546594219</v>
      </c>
      <c r="T1834">
        <f t="shared" si="2314"/>
        <v>-36.001325048739567</v>
      </c>
      <c r="V1834">
        <f t="shared" si="2324"/>
        <v>0</v>
      </c>
    </row>
    <row r="1835" spans="1:22">
      <c r="A1835">
        <f t="shared" si="2310"/>
        <v>0.5</v>
      </c>
      <c r="B1835">
        <f t="shared" si="2315"/>
        <v>-0.18892039340923356</v>
      </c>
      <c r="C1835">
        <f t="shared" si="2316"/>
        <v>0.46293529240499731</v>
      </c>
      <c r="D1835">
        <f t="shared" si="2311"/>
        <v>-0.49999999999999989</v>
      </c>
      <c r="E1835">
        <f t="shared" si="2317"/>
        <v>-0.18892039340923358</v>
      </c>
      <c r="F1835">
        <f t="shared" si="2318"/>
        <v>0.46293529240499737</v>
      </c>
      <c r="G1835">
        <f t="shared" si="2312"/>
        <v>0.5</v>
      </c>
      <c r="H1835">
        <f t="shared" si="2319"/>
        <v>0.18892039340923356</v>
      </c>
      <c r="I1835">
        <f t="shared" si="2320"/>
        <v>-0.46293529240499731</v>
      </c>
      <c r="J1835">
        <f t="shared" si="2313"/>
        <v>0.49999999999999989</v>
      </c>
      <c r="K1835">
        <f t="shared" si="2321"/>
        <v>-0.18892039340923358</v>
      </c>
      <c r="L1835">
        <f t="shared" si="2322"/>
        <v>0.46293529240499737</v>
      </c>
      <c r="N1835">
        <v>112.2</v>
      </c>
      <c r="O1835">
        <f t="shared" si="2308"/>
        <v>36.033149286458105</v>
      </c>
      <c r="P1835">
        <f t="shared" si="2309"/>
        <v>53.966850713541895</v>
      </c>
      <c r="R1835">
        <f t="shared" si="2323"/>
        <v>-0.23078863867316812</v>
      </c>
      <c r="T1835">
        <f t="shared" si="2314"/>
        <v>-36.010758026431411</v>
      </c>
      <c r="V1835">
        <f t="shared" si="2324"/>
        <v>0</v>
      </c>
    </row>
    <row r="1836" spans="1:22">
      <c r="A1836">
        <f t="shared" si="2310"/>
        <v>0.5</v>
      </c>
      <c r="B1836">
        <f t="shared" si="2315"/>
        <v>-0.18972807976450248</v>
      </c>
      <c r="C1836">
        <f t="shared" si="2316"/>
        <v>0.46260485919289096</v>
      </c>
      <c r="D1836">
        <f t="shared" si="2311"/>
        <v>-0.49999999999999989</v>
      </c>
      <c r="E1836">
        <f t="shared" si="2317"/>
        <v>-0.18972807976450251</v>
      </c>
      <c r="F1836">
        <f t="shared" si="2318"/>
        <v>0.46260485919289102</v>
      </c>
      <c r="G1836">
        <f t="shared" si="2312"/>
        <v>0.5</v>
      </c>
      <c r="H1836">
        <f t="shared" si="2319"/>
        <v>0.18972807976450248</v>
      </c>
      <c r="I1836">
        <f t="shared" si="2320"/>
        <v>-0.46260485919289096</v>
      </c>
      <c r="J1836">
        <f t="shared" si="2313"/>
        <v>0.49999999999999989</v>
      </c>
      <c r="K1836">
        <f t="shared" si="2321"/>
        <v>-0.18972807976450251</v>
      </c>
      <c r="L1836">
        <f t="shared" si="2322"/>
        <v>0.46260485919289102</v>
      </c>
      <c r="N1836">
        <v>112.3</v>
      </c>
      <c r="O1836">
        <f t="shared" si="2308"/>
        <v>36.042447847331147</v>
      </c>
      <c r="P1836">
        <f t="shared" si="2309"/>
        <v>53.957552152668868</v>
      </c>
      <c r="R1836">
        <f t="shared" si="2323"/>
        <v>-0.25077269164609817</v>
      </c>
      <c r="T1836">
        <f t="shared" si="2314"/>
        <v>-36.020056587304438</v>
      </c>
      <c r="V1836">
        <f t="shared" si="2324"/>
        <v>0</v>
      </c>
    </row>
    <row r="1837" spans="1:22">
      <c r="A1837">
        <f t="shared" si="2310"/>
        <v>0.5</v>
      </c>
      <c r="B1837">
        <f t="shared" si="2315"/>
        <v>-0.19053518817513704</v>
      </c>
      <c r="C1837">
        <f t="shared" si="2316"/>
        <v>0.46227301680615651</v>
      </c>
      <c r="D1837">
        <f t="shared" si="2311"/>
        <v>-0.49999999999999989</v>
      </c>
      <c r="E1837">
        <f t="shared" si="2317"/>
        <v>-0.19053518817513707</v>
      </c>
      <c r="F1837">
        <f t="shared" si="2318"/>
        <v>0.46227301680615657</v>
      </c>
      <c r="G1837">
        <f t="shared" si="2312"/>
        <v>0.5</v>
      </c>
      <c r="H1837">
        <f t="shared" si="2319"/>
        <v>0.19053518817513704</v>
      </c>
      <c r="I1837">
        <f t="shared" si="2320"/>
        <v>-0.46227301680615651</v>
      </c>
      <c r="J1837">
        <f t="shared" si="2313"/>
        <v>0.49999999999999989</v>
      </c>
      <c r="K1837">
        <f t="shared" si="2321"/>
        <v>-0.19053518817513707</v>
      </c>
      <c r="L1837">
        <f t="shared" si="2322"/>
        <v>0.46227301680615657</v>
      </c>
      <c r="N1837">
        <v>112.4</v>
      </c>
      <c r="O1837">
        <f t="shared" si="2308"/>
        <v>36.051612293011367</v>
      </c>
      <c r="P1837">
        <f t="shared" si="2309"/>
        <v>53.948387706988633</v>
      </c>
      <c r="R1837">
        <f t="shared" si="2323"/>
        <v>-0.27071355112249762</v>
      </c>
      <c r="T1837">
        <f t="shared" si="2314"/>
        <v>-36.029221032984672</v>
      </c>
      <c r="V1837">
        <f t="shared" si="2324"/>
        <v>0</v>
      </c>
    </row>
    <row r="1838" spans="1:22">
      <c r="A1838">
        <f t="shared" si="2310"/>
        <v>0.5</v>
      </c>
      <c r="B1838">
        <f t="shared" si="2315"/>
        <v>-0.19134171618254484</v>
      </c>
      <c r="C1838">
        <f t="shared" si="2316"/>
        <v>0.46193976625564326</v>
      </c>
      <c r="D1838">
        <f t="shared" si="2311"/>
        <v>-0.49999999999999989</v>
      </c>
      <c r="E1838">
        <f t="shared" si="2317"/>
        <v>-0.19134171618254486</v>
      </c>
      <c r="F1838">
        <f t="shared" si="2318"/>
        <v>0.46193976625564337</v>
      </c>
      <c r="G1838">
        <f t="shared" si="2312"/>
        <v>0.5</v>
      </c>
      <c r="H1838">
        <f t="shared" si="2319"/>
        <v>0.19134171618254484</v>
      </c>
      <c r="I1838">
        <f t="shared" si="2320"/>
        <v>-0.46193976625564326</v>
      </c>
      <c r="J1838">
        <f t="shared" si="2313"/>
        <v>0.49999999999999989</v>
      </c>
      <c r="K1838">
        <f t="shared" si="2321"/>
        <v>-0.19134171618254486</v>
      </c>
      <c r="L1838">
        <f t="shared" si="2322"/>
        <v>0.46193976625564337</v>
      </c>
      <c r="N1838">
        <v>112.5</v>
      </c>
      <c r="O1838">
        <f t="shared" si="2308"/>
        <v>36.060642924326949</v>
      </c>
      <c r="P1838">
        <f t="shared" si="2309"/>
        <v>53.939357075673044</v>
      </c>
      <c r="R1838">
        <f t="shared" si="2323"/>
        <v>-0.29061132335198181</v>
      </c>
      <c r="T1838">
        <f t="shared" si="2314"/>
        <v>-36.038251664300262</v>
      </c>
      <c r="V1838">
        <f t="shared" si="2324"/>
        <v>0</v>
      </c>
    </row>
    <row r="1839" spans="1:22">
      <c r="A1839">
        <f t="shared" si="2310"/>
        <v>0.5</v>
      </c>
      <c r="B1839">
        <f t="shared" si="2315"/>
        <v>-0.19214766132990174</v>
      </c>
      <c r="C1839">
        <f t="shared" si="2316"/>
        <v>0.46160510855649045</v>
      </c>
      <c r="D1839">
        <f t="shared" si="2311"/>
        <v>-0.49999999999999989</v>
      </c>
      <c r="E1839">
        <f t="shared" si="2317"/>
        <v>-0.19214766132990177</v>
      </c>
      <c r="F1839">
        <f t="shared" si="2318"/>
        <v>0.46160510855649051</v>
      </c>
      <c r="G1839">
        <f t="shared" si="2312"/>
        <v>0.5</v>
      </c>
      <c r="H1839">
        <f t="shared" si="2319"/>
        <v>0.19214766132990174</v>
      </c>
      <c r="I1839">
        <f t="shared" si="2320"/>
        <v>-0.46160510855649045</v>
      </c>
      <c r="J1839">
        <f t="shared" si="2313"/>
        <v>0.49999999999999989</v>
      </c>
      <c r="K1839">
        <f t="shared" si="2321"/>
        <v>-0.19214766132990177</v>
      </c>
      <c r="L1839">
        <f t="shared" si="2322"/>
        <v>0.46160510855649051</v>
      </c>
      <c r="N1839">
        <v>112.6</v>
      </c>
      <c r="O1839">
        <f t="shared" si="2308"/>
        <v>36.069540041308059</v>
      </c>
      <c r="P1839">
        <f t="shared" si="2309"/>
        <v>53.930459958691948</v>
      </c>
      <c r="R1839">
        <f t="shared" si="2323"/>
        <v>-0.31046611409297498</v>
      </c>
      <c r="T1839">
        <f t="shared" si="2314"/>
        <v>-36.047148781281358</v>
      </c>
      <c r="V1839">
        <f t="shared" si="2324"/>
        <v>0</v>
      </c>
    </row>
    <row r="1840" spans="1:22">
      <c r="A1840">
        <f t="shared" si="2310"/>
        <v>0.5</v>
      </c>
      <c r="B1840">
        <f t="shared" si="2315"/>
        <v>-0.19295302116215926</v>
      </c>
      <c r="C1840">
        <f t="shared" si="2316"/>
        <v>0.46126904472812308</v>
      </c>
      <c r="D1840">
        <f t="shared" si="2311"/>
        <v>-0.49999999999999989</v>
      </c>
      <c r="E1840">
        <f t="shared" si="2317"/>
        <v>-0.19295302116215929</v>
      </c>
      <c r="F1840">
        <f t="shared" si="2318"/>
        <v>0.46126904472812313</v>
      </c>
      <c r="G1840">
        <f t="shared" si="2312"/>
        <v>0.5</v>
      </c>
      <c r="H1840">
        <f t="shared" si="2319"/>
        <v>0.19295302116215926</v>
      </c>
      <c r="I1840">
        <f t="shared" si="2320"/>
        <v>-0.46126904472812308</v>
      </c>
      <c r="J1840">
        <f t="shared" si="2313"/>
        <v>0.49999999999999989</v>
      </c>
      <c r="K1840">
        <f t="shared" si="2321"/>
        <v>-0.19295302116215929</v>
      </c>
      <c r="L1840">
        <f t="shared" si="2322"/>
        <v>0.46126904472812313</v>
      </c>
      <c r="N1840">
        <v>112.7</v>
      </c>
      <c r="O1840">
        <f t="shared" si="2308"/>
        <v>36.078303943186839</v>
      </c>
      <c r="P1840">
        <f t="shared" si="2309"/>
        <v>53.921696056813168</v>
      </c>
      <c r="R1840">
        <f t="shared" si="2323"/>
        <v>-0.33027802860985389</v>
      </c>
      <c r="T1840">
        <f t="shared" si="2314"/>
        <v>-36.055912683160138</v>
      </c>
      <c r="V1840">
        <f t="shared" si="2324"/>
        <v>0</v>
      </c>
    </row>
    <row r="1841" spans="1:22">
      <c r="A1841">
        <f t="shared" si="2310"/>
        <v>0.5</v>
      </c>
      <c r="B1841">
        <f t="shared" si="2315"/>
        <v>-0.19375779322605138</v>
      </c>
      <c r="C1841">
        <f t="shared" si="2316"/>
        <v>0.4609315757942502</v>
      </c>
      <c r="D1841">
        <f t="shared" si="2311"/>
        <v>-0.49999999999999989</v>
      </c>
      <c r="E1841">
        <f t="shared" si="2317"/>
        <v>-0.19375779322605141</v>
      </c>
      <c r="F1841">
        <f t="shared" si="2318"/>
        <v>0.46093157579425031</v>
      </c>
      <c r="G1841">
        <f t="shared" si="2312"/>
        <v>0.5</v>
      </c>
      <c r="H1841">
        <f t="shared" si="2319"/>
        <v>0.19375779322605138</v>
      </c>
      <c r="I1841">
        <f t="shared" si="2320"/>
        <v>-0.4609315757942502</v>
      </c>
      <c r="J1841">
        <f t="shared" si="2313"/>
        <v>0.49999999999999989</v>
      </c>
      <c r="K1841">
        <f t="shared" si="2321"/>
        <v>-0.19375779322605141</v>
      </c>
      <c r="L1841">
        <f t="shared" si="2322"/>
        <v>0.46093157579425031</v>
      </c>
      <c r="N1841">
        <v>112.8</v>
      </c>
      <c r="O1841">
        <f t="shared" si="2308"/>
        <v>36.086934928397483</v>
      </c>
      <c r="P1841">
        <f t="shared" si="2309"/>
        <v>53.913065071602517</v>
      </c>
      <c r="R1841">
        <f t="shared" si="2323"/>
        <v>-0.35004717167000621</v>
      </c>
      <c r="T1841">
        <f t="shared" si="2314"/>
        <v>-36.064543668370789</v>
      </c>
      <c r="V1841">
        <f t="shared" si="2324"/>
        <v>0</v>
      </c>
    </row>
    <row r="1842" spans="1:22">
      <c r="A1842">
        <f t="shared" si="2310"/>
        <v>0.5</v>
      </c>
      <c r="B1842">
        <f t="shared" si="2315"/>
        <v>-0.19456197507010314</v>
      </c>
      <c r="C1842">
        <f t="shared" si="2316"/>
        <v>0.46059270278286052</v>
      </c>
      <c r="D1842">
        <f t="shared" si="2311"/>
        <v>-0.49999999999999989</v>
      </c>
      <c r="E1842">
        <f t="shared" si="2317"/>
        <v>-0.19456197507010317</v>
      </c>
      <c r="F1842">
        <f t="shared" si="2318"/>
        <v>0.46059270278286057</v>
      </c>
      <c r="G1842">
        <f t="shared" si="2312"/>
        <v>0.5</v>
      </c>
      <c r="H1842">
        <f t="shared" si="2319"/>
        <v>0.19456197507010314</v>
      </c>
      <c r="I1842">
        <f t="shared" si="2320"/>
        <v>-0.46059270278286052</v>
      </c>
      <c r="J1842">
        <f t="shared" si="2313"/>
        <v>0.49999999999999989</v>
      </c>
      <c r="K1842">
        <f t="shared" si="2321"/>
        <v>-0.19456197507010317</v>
      </c>
      <c r="L1842">
        <f t="shared" si="2322"/>
        <v>0.46059270278286057</v>
      </c>
      <c r="N1842">
        <v>112.9</v>
      </c>
      <c r="O1842">
        <f t="shared" si="2308"/>
        <v>36.095433294576324</v>
      </c>
      <c r="P1842">
        <f t="shared" si="2309"/>
        <v>53.904566705423676</v>
      </c>
      <c r="R1842">
        <f t="shared" si="2323"/>
        <v>-0.36977364754109487</v>
      </c>
      <c r="T1842">
        <f t="shared" si="2314"/>
        <v>-36.07304203454963</v>
      </c>
      <c r="V1842">
        <f t="shared" si="2324"/>
        <v>0</v>
      </c>
    </row>
    <row r="1843" spans="1:22">
      <c r="A1843">
        <f t="shared" si="2310"/>
        <v>0.5</v>
      </c>
      <c r="B1843">
        <f t="shared" si="2315"/>
        <v>-0.19536556424463686</v>
      </c>
      <c r="C1843">
        <f t="shared" si="2316"/>
        <v>0.46025242672622002</v>
      </c>
      <c r="D1843">
        <f t="shared" si="2311"/>
        <v>-0.49999999999999989</v>
      </c>
      <c r="E1843">
        <f t="shared" si="2317"/>
        <v>-0.19536556424463689</v>
      </c>
      <c r="F1843">
        <f t="shared" si="2318"/>
        <v>0.46025242672622008</v>
      </c>
      <c r="G1843">
        <f t="shared" si="2312"/>
        <v>0.5</v>
      </c>
      <c r="H1843">
        <f t="shared" si="2319"/>
        <v>0.19536556424463686</v>
      </c>
      <c r="I1843">
        <f t="shared" si="2320"/>
        <v>-0.46025242672622002</v>
      </c>
      <c r="J1843">
        <f t="shared" si="2313"/>
        <v>0.49999999999999989</v>
      </c>
      <c r="K1843">
        <f t="shared" si="2321"/>
        <v>-0.19536556424463689</v>
      </c>
      <c r="L1843">
        <f t="shared" si="2322"/>
        <v>0.46025242672622008</v>
      </c>
      <c r="N1843">
        <v>113</v>
      </c>
      <c r="O1843">
        <f t="shared" si="2308"/>
        <v>36.103799338562055</v>
      </c>
      <c r="P1843">
        <f t="shared" si="2309"/>
        <v>53.896200661437952</v>
      </c>
      <c r="R1843">
        <f t="shared" si="2323"/>
        <v>-0.38945755998849307</v>
      </c>
      <c r="T1843">
        <f t="shared" si="2314"/>
        <v>-36.081408078535354</v>
      </c>
      <c r="V1843">
        <f t="shared" si="2324"/>
        <v>0</v>
      </c>
    </row>
    <row r="1844" spans="1:22">
      <c r="A1844">
        <f t="shared" si="2310"/>
        <v>0.5</v>
      </c>
      <c r="B1844">
        <f t="shared" si="2315"/>
        <v>-0.19616855830178065</v>
      </c>
      <c r="C1844">
        <f t="shared" si="2316"/>
        <v>0.45991074866086873</v>
      </c>
      <c r="D1844">
        <f t="shared" si="2311"/>
        <v>-0.49999999999999989</v>
      </c>
      <c r="E1844">
        <f t="shared" si="2317"/>
        <v>-0.1961685583017807</v>
      </c>
      <c r="F1844">
        <f t="shared" si="2318"/>
        <v>0.45991074866086878</v>
      </c>
      <c r="G1844">
        <f t="shared" si="2312"/>
        <v>0.5</v>
      </c>
      <c r="H1844">
        <f t="shared" si="2319"/>
        <v>0.19616855830178065</v>
      </c>
      <c r="I1844">
        <f t="shared" si="2320"/>
        <v>-0.45991074866086873</v>
      </c>
      <c r="J1844">
        <f t="shared" si="2313"/>
        <v>0.49999999999999989</v>
      </c>
      <c r="K1844">
        <f t="shared" si="2321"/>
        <v>-0.1961685583017807</v>
      </c>
      <c r="L1844">
        <f t="shared" si="2322"/>
        <v>0.45991074866086878</v>
      </c>
      <c r="N1844">
        <v>113.1</v>
      </c>
      <c r="O1844">
        <f t="shared" si="2308"/>
        <v>36.112033356395969</v>
      </c>
      <c r="P1844">
        <f t="shared" si="2309"/>
        <v>53.887966643604031</v>
      </c>
      <c r="R1844">
        <f t="shared" si="2323"/>
        <v>-0.409099012272641</v>
      </c>
      <c r="T1844">
        <f t="shared" si="2314"/>
        <v>-36.089642096369275</v>
      </c>
      <c r="V1844">
        <f t="shared" si="2324"/>
        <v>0</v>
      </c>
    </row>
    <row r="1845" spans="1:22">
      <c r="A1845">
        <f t="shared" si="2310"/>
        <v>0.5</v>
      </c>
      <c r="B1845">
        <f t="shared" si="2315"/>
        <v>-0.19697095479547555</v>
      </c>
      <c r="C1845">
        <f t="shared" si="2316"/>
        <v>0.45956766962761708</v>
      </c>
      <c r="D1845">
        <f t="shared" si="2311"/>
        <v>-0.49999999999999989</v>
      </c>
      <c r="E1845">
        <f t="shared" si="2317"/>
        <v>-0.19697095479547558</v>
      </c>
      <c r="F1845">
        <f t="shared" si="2318"/>
        <v>0.45956766962761714</v>
      </c>
      <c r="G1845">
        <f t="shared" si="2312"/>
        <v>0.5</v>
      </c>
      <c r="H1845">
        <f t="shared" si="2319"/>
        <v>0.19697095479547555</v>
      </c>
      <c r="I1845">
        <f t="shared" si="2320"/>
        <v>-0.45956766962761708</v>
      </c>
      <c r="J1845">
        <f t="shared" si="2313"/>
        <v>0.49999999999999989</v>
      </c>
      <c r="K1845">
        <f t="shared" si="2321"/>
        <v>-0.19697095479547558</v>
      </c>
      <c r="L1845">
        <f t="shared" si="2322"/>
        <v>0.45956766962761714</v>
      </c>
      <c r="N1845">
        <v>113.2</v>
      </c>
      <c r="O1845">
        <f t="shared" si="2308"/>
        <v>36.120135643322349</v>
      </c>
      <c r="P1845">
        <f t="shared" si="2309"/>
        <v>53.879864356677651</v>
      </c>
      <c r="R1845">
        <f t="shared" si="2323"/>
        <v>-0.42869810714654477</v>
      </c>
      <c r="T1845">
        <f t="shared" si="2314"/>
        <v>-36.097744383295655</v>
      </c>
      <c r="V1845">
        <f t="shared" si="2324"/>
        <v>0</v>
      </c>
    </row>
    <row r="1846" spans="1:22">
      <c r="A1846">
        <f t="shared" si="2310"/>
        <v>0.5</v>
      </c>
      <c r="B1846">
        <f t="shared" si="2315"/>
        <v>-0.19777275128148242</v>
      </c>
      <c r="C1846">
        <f t="shared" si="2316"/>
        <v>0.45922319067154355</v>
      </c>
      <c r="D1846">
        <f t="shared" si="2311"/>
        <v>-0.49999999999999989</v>
      </c>
      <c r="E1846">
        <f t="shared" si="2317"/>
        <v>-0.19777275128148245</v>
      </c>
      <c r="F1846">
        <f t="shared" si="2318"/>
        <v>0.4592231906715436</v>
      </c>
      <c r="G1846">
        <f t="shared" si="2312"/>
        <v>0.5</v>
      </c>
      <c r="H1846">
        <f t="shared" si="2319"/>
        <v>0.19777275128148242</v>
      </c>
      <c r="I1846">
        <f t="shared" si="2320"/>
        <v>-0.45922319067154355</v>
      </c>
      <c r="J1846">
        <f t="shared" si="2313"/>
        <v>0.49999999999999989</v>
      </c>
      <c r="K1846">
        <f t="shared" si="2321"/>
        <v>-0.19777275128148245</v>
      </c>
      <c r="L1846">
        <f t="shared" si="2322"/>
        <v>0.4592231906715436</v>
      </c>
      <c r="N1846">
        <v>113.3</v>
      </c>
      <c r="O1846">
        <f t="shared" si="2308"/>
        <v>36.128106493788835</v>
      </c>
      <c r="P1846">
        <f t="shared" si="2309"/>
        <v>53.871893506211165</v>
      </c>
      <c r="R1846">
        <f t="shared" si="2323"/>
        <v>-0.44825494685347422</v>
      </c>
      <c r="T1846">
        <f t="shared" si="2314"/>
        <v>-36.10571523376214</v>
      </c>
      <c r="V1846">
        <f t="shared" si="2324"/>
        <v>0</v>
      </c>
    </row>
    <row r="1847" spans="1:22">
      <c r="A1847">
        <f t="shared" si="2310"/>
        <v>0.5</v>
      </c>
      <c r="B1847">
        <f t="shared" si="2315"/>
        <v>-0.19857394531739028</v>
      </c>
      <c r="C1847">
        <f t="shared" si="2316"/>
        <v>0.45887731284199051</v>
      </c>
      <c r="D1847">
        <f t="shared" si="2311"/>
        <v>-0.49999999999999989</v>
      </c>
      <c r="E1847">
        <f t="shared" si="2317"/>
        <v>-0.19857394531739031</v>
      </c>
      <c r="F1847">
        <f t="shared" si="2318"/>
        <v>0.45887731284199057</v>
      </c>
      <c r="G1847">
        <f t="shared" si="2312"/>
        <v>0.5</v>
      </c>
      <c r="H1847">
        <f t="shared" si="2319"/>
        <v>0.19857394531739028</v>
      </c>
      <c r="I1847">
        <f t="shared" si="2320"/>
        <v>-0.45887731284199051</v>
      </c>
      <c r="J1847">
        <f t="shared" si="2313"/>
        <v>0.49999999999999989</v>
      </c>
      <c r="K1847">
        <f t="shared" si="2321"/>
        <v>-0.19857394531739031</v>
      </c>
      <c r="L1847">
        <f t="shared" si="2322"/>
        <v>0.45887731284199057</v>
      </c>
      <c r="N1847">
        <v>113.4</v>
      </c>
      <c r="O1847">
        <f t="shared" si="2308"/>
        <v>36.13594620144692</v>
      </c>
      <c r="P1847">
        <f t="shared" si="2309"/>
        <v>53.864053798553073</v>
      </c>
      <c r="R1847">
        <f t="shared" si="2323"/>
        <v>-0.46776963312456132</v>
      </c>
      <c r="T1847">
        <f t="shared" si="2314"/>
        <v>-36.113554941420233</v>
      </c>
      <c r="V1847">
        <f t="shared" si="2324"/>
        <v>0</v>
      </c>
    </row>
    <row r="1848" spans="1:22">
      <c r="A1848">
        <f t="shared" si="2310"/>
        <v>0.5</v>
      </c>
      <c r="B1848">
        <f t="shared" si="2315"/>
        <v>-0.19937453446262304</v>
      </c>
      <c r="C1848">
        <f t="shared" si="2316"/>
        <v>0.45853003719256191</v>
      </c>
      <c r="D1848">
        <f t="shared" si="2311"/>
        <v>-0.49999999999999989</v>
      </c>
      <c r="E1848">
        <f t="shared" si="2317"/>
        <v>-0.19937453446262307</v>
      </c>
      <c r="F1848">
        <f t="shared" si="2318"/>
        <v>0.45853003719256202</v>
      </c>
      <c r="G1848">
        <f t="shared" si="2312"/>
        <v>0.5</v>
      </c>
      <c r="H1848">
        <f t="shared" si="2319"/>
        <v>0.19937453446262304</v>
      </c>
      <c r="I1848">
        <f t="shared" si="2320"/>
        <v>-0.45853003719256191</v>
      </c>
      <c r="J1848">
        <f t="shared" si="2313"/>
        <v>0.49999999999999989</v>
      </c>
      <c r="K1848">
        <f t="shared" si="2321"/>
        <v>-0.19937453446262307</v>
      </c>
      <c r="L1848">
        <f t="shared" si="2322"/>
        <v>0.45853003719256202</v>
      </c>
      <c r="N1848">
        <v>113.5</v>
      </c>
      <c r="O1848">
        <f t="shared" si="2308"/>
        <v>36.143655059152557</v>
      </c>
      <c r="P1848">
        <f t="shared" si="2309"/>
        <v>53.856344940847443</v>
      </c>
      <c r="R1848">
        <f t="shared" si="2323"/>
        <v>-0.48724226717665431</v>
      </c>
      <c r="T1848">
        <f t="shared" si="2314"/>
        <v>-36.121263799125863</v>
      </c>
      <c r="V1848">
        <f t="shared" si="2324"/>
        <v>0</v>
      </c>
    </row>
    <row r="1849" spans="1:22">
      <c r="A1849">
        <f t="shared" si="2310"/>
        <v>0.5</v>
      </c>
      <c r="B1849">
        <f t="shared" si="2315"/>
        <v>-0.20017451627844735</v>
      </c>
      <c r="C1849">
        <f t="shared" si="2316"/>
        <v>0.45818136478111976</v>
      </c>
      <c r="D1849">
        <f t="shared" si="2311"/>
        <v>-0.49999999999999989</v>
      </c>
      <c r="E1849">
        <f t="shared" si="2317"/>
        <v>-0.2001745162784474</v>
      </c>
      <c r="F1849">
        <f t="shared" si="2318"/>
        <v>0.45818136478111982</v>
      </c>
      <c r="G1849">
        <f t="shared" si="2312"/>
        <v>0.5</v>
      </c>
      <c r="H1849">
        <f t="shared" si="2319"/>
        <v>0.20017451627844735</v>
      </c>
      <c r="I1849">
        <f t="shared" si="2320"/>
        <v>-0.45818136478111976</v>
      </c>
      <c r="J1849">
        <f t="shared" si="2313"/>
        <v>0.49999999999999989</v>
      </c>
      <c r="K1849">
        <f t="shared" si="2321"/>
        <v>-0.2001745162784474</v>
      </c>
      <c r="L1849">
        <f t="shared" si="2322"/>
        <v>0.45818136478111982</v>
      </c>
      <c r="N1849">
        <v>113.6</v>
      </c>
      <c r="O1849">
        <f t="shared" si="2308"/>
        <v>36.151233358966707</v>
      </c>
      <c r="P1849">
        <f t="shared" si="2309"/>
        <v>53.848766641033293</v>
      </c>
      <c r="R1849">
        <f t="shared" si="2323"/>
        <v>-0.50667294971015764</v>
      </c>
      <c r="T1849">
        <f t="shared" si="2314"/>
        <v>-36.128842098940012</v>
      </c>
      <c r="V1849">
        <f t="shared" si="2324"/>
        <v>0</v>
      </c>
    </row>
    <row r="1850" spans="1:22">
      <c r="A1850">
        <f t="shared" si="2310"/>
        <v>0.5</v>
      </c>
      <c r="B1850">
        <f t="shared" si="2315"/>
        <v>-0.20097388832797999</v>
      </c>
      <c r="C1850">
        <f t="shared" si="2316"/>
        <v>0.45783129666978051</v>
      </c>
      <c r="D1850">
        <f t="shared" si="2311"/>
        <v>-0.49999999999999989</v>
      </c>
      <c r="E1850">
        <f t="shared" si="2317"/>
        <v>-0.20097388832798005</v>
      </c>
      <c r="F1850">
        <f t="shared" si="2318"/>
        <v>0.45783129666978056</v>
      </c>
      <c r="G1850">
        <f t="shared" si="2312"/>
        <v>0.5</v>
      </c>
      <c r="H1850">
        <f t="shared" si="2319"/>
        <v>0.20097388832797999</v>
      </c>
      <c r="I1850">
        <f t="shared" si="2320"/>
        <v>-0.45783129666978051</v>
      </c>
      <c r="J1850">
        <f t="shared" si="2313"/>
        <v>0.49999999999999989</v>
      </c>
      <c r="K1850">
        <f t="shared" si="2321"/>
        <v>-0.20097388832798005</v>
      </c>
      <c r="L1850">
        <f t="shared" si="2322"/>
        <v>0.45783129666978056</v>
      </c>
      <c r="N1850">
        <v>113.7</v>
      </c>
      <c r="O1850">
        <f t="shared" si="2308"/>
        <v>36.158681392156076</v>
      </c>
      <c r="P1850">
        <f t="shared" si="2309"/>
        <v>53.841318607843924</v>
      </c>
      <c r="R1850">
        <f t="shared" si="2323"/>
        <v>-0.52606178090695721</v>
      </c>
      <c r="T1850">
        <f t="shared" si="2314"/>
        <v>-36.136290132129382</v>
      </c>
      <c r="V1850">
        <f t="shared" si="2324"/>
        <v>0</v>
      </c>
    </row>
    <row r="1851" spans="1:22">
      <c r="A1851">
        <f t="shared" si="2310"/>
        <v>0.5</v>
      </c>
      <c r="B1851">
        <f t="shared" si="2315"/>
        <v>-0.20177264817619489</v>
      </c>
      <c r="C1851">
        <f t="shared" si="2316"/>
        <v>0.45747983392491237</v>
      </c>
      <c r="D1851">
        <f t="shared" si="2311"/>
        <v>-0.49999999999999989</v>
      </c>
      <c r="E1851">
        <f t="shared" si="2317"/>
        <v>-0.20177264817619492</v>
      </c>
      <c r="F1851">
        <f t="shared" si="2318"/>
        <v>0.45747983392491243</v>
      </c>
      <c r="G1851">
        <f t="shared" si="2312"/>
        <v>0.5</v>
      </c>
      <c r="H1851">
        <f t="shared" si="2319"/>
        <v>0.20177264817619489</v>
      </c>
      <c r="I1851">
        <f t="shared" si="2320"/>
        <v>-0.45747983392491237</v>
      </c>
      <c r="J1851">
        <f t="shared" si="2313"/>
        <v>0.49999999999999989</v>
      </c>
      <c r="K1851">
        <f t="shared" si="2321"/>
        <v>-0.20177264817619492</v>
      </c>
      <c r="L1851">
        <f t="shared" si="2322"/>
        <v>0.45747983392491243</v>
      </c>
      <c r="N1851">
        <v>113.8</v>
      </c>
      <c r="O1851">
        <f t="shared" si="2308"/>
        <v>36.165999449193848</v>
      </c>
      <c r="P1851">
        <f t="shared" si="2309"/>
        <v>53.834000550806145</v>
      </c>
      <c r="R1851">
        <f t="shared" si="2323"/>
        <v>-0.5454088604285019</v>
      </c>
      <c r="T1851">
        <f t="shared" si="2314"/>
        <v>-36.143608189167161</v>
      </c>
      <c r="V1851">
        <f t="shared" si="2324"/>
        <v>0</v>
      </c>
    </row>
    <row r="1852" spans="1:22">
      <c r="A1852">
        <f t="shared" si="2310"/>
        <v>0.5</v>
      </c>
      <c r="B1852">
        <f t="shared" si="2315"/>
        <v>-0.20257079338993123</v>
      </c>
      <c r="C1852">
        <f t="shared" si="2316"/>
        <v>0.45712697761713184</v>
      </c>
      <c r="D1852">
        <f t="shared" si="2311"/>
        <v>-0.49999999999999989</v>
      </c>
      <c r="E1852">
        <f t="shared" si="2317"/>
        <v>-0.20257079338993125</v>
      </c>
      <c r="F1852">
        <f t="shared" si="2318"/>
        <v>0.45712697761713189</v>
      </c>
      <c r="G1852">
        <f t="shared" si="2312"/>
        <v>0.5</v>
      </c>
      <c r="H1852">
        <f t="shared" si="2319"/>
        <v>0.20257079338993123</v>
      </c>
      <c r="I1852">
        <f t="shared" si="2320"/>
        <v>-0.45712697761713184</v>
      </c>
      <c r="J1852">
        <f t="shared" si="2313"/>
        <v>0.49999999999999989</v>
      </c>
      <c r="K1852">
        <f t="shared" si="2321"/>
        <v>-0.20257079338993125</v>
      </c>
      <c r="L1852">
        <f t="shared" si="2322"/>
        <v>0.45712697761713189</v>
      </c>
      <c r="N1852">
        <v>113.9</v>
      </c>
      <c r="O1852">
        <f t="shared" si="2308"/>
        <v>36.173187819760571</v>
      </c>
      <c r="P1852">
        <f t="shared" si="2309"/>
        <v>53.826812180239429</v>
      </c>
      <c r="R1852">
        <f t="shared" si="2323"/>
        <v>-0.56471428741387797</v>
      </c>
      <c r="T1852">
        <f t="shared" si="2314"/>
        <v>-36.150796559733877</v>
      </c>
      <c r="V1852">
        <f t="shared" si="2324"/>
        <v>0</v>
      </c>
    </row>
    <row r="1853" spans="1:22">
      <c r="A1853">
        <f t="shared" si="2310"/>
        <v>0.5</v>
      </c>
      <c r="B1853">
        <f t="shared" si="2315"/>
        <v>-0.20336832153790008</v>
      </c>
      <c r="C1853">
        <f t="shared" si="2316"/>
        <v>0.45677272882130038</v>
      </c>
      <c r="D1853">
        <f t="shared" si="2311"/>
        <v>-0.49999999999999989</v>
      </c>
      <c r="E1853">
        <f t="shared" si="2317"/>
        <v>-0.2033683215379001</v>
      </c>
      <c r="F1853">
        <f t="shared" si="2318"/>
        <v>0.45677272882130043</v>
      </c>
      <c r="G1853">
        <f t="shared" si="2312"/>
        <v>0.5</v>
      </c>
      <c r="H1853">
        <f t="shared" si="2319"/>
        <v>0.20336832153790008</v>
      </c>
      <c r="I1853">
        <f t="shared" si="2320"/>
        <v>-0.45677272882130038</v>
      </c>
      <c r="J1853">
        <f t="shared" si="2313"/>
        <v>0.49999999999999989</v>
      </c>
      <c r="K1853">
        <f t="shared" si="2321"/>
        <v>-0.2033683215379001</v>
      </c>
      <c r="L1853">
        <f t="shared" si="2322"/>
        <v>0.45677272882130043</v>
      </c>
      <c r="N1853">
        <v>114</v>
      </c>
      <c r="O1853">
        <f t="shared" si="2308"/>
        <v>36.180246792744917</v>
      </c>
      <c r="P1853">
        <f t="shared" si="2309"/>
        <v>53.819753207255083</v>
      </c>
      <c r="R1853">
        <f t="shared" si="2323"/>
        <v>-0.58397816047799012</v>
      </c>
      <c r="T1853">
        <f t="shared" si="2314"/>
        <v>-36.157855532718223</v>
      </c>
      <c r="V1853">
        <f t="shared" si="2324"/>
        <v>0</v>
      </c>
    </row>
    <row r="1854" spans="1:22">
      <c r="A1854">
        <f t="shared" si="2310"/>
        <v>0.5</v>
      </c>
      <c r="B1854">
        <f t="shared" si="2315"/>
        <v>-0.20416523019069241</v>
      </c>
      <c r="C1854">
        <f t="shared" si="2316"/>
        <v>0.4564170886165213</v>
      </c>
      <c r="D1854">
        <f t="shared" si="2311"/>
        <v>-0.49999999999999989</v>
      </c>
      <c r="E1854">
        <f t="shared" si="2317"/>
        <v>-0.20416523019069244</v>
      </c>
      <c r="F1854">
        <f t="shared" si="2318"/>
        <v>0.45641708861652136</v>
      </c>
      <c r="G1854">
        <f t="shared" si="2312"/>
        <v>0.5</v>
      </c>
      <c r="H1854">
        <f t="shared" si="2319"/>
        <v>0.20416523019069241</v>
      </c>
      <c r="I1854">
        <f t="shared" si="2320"/>
        <v>-0.4564170886165213</v>
      </c>
      <c r="J1854">
        <f t="shared" si="2313"/>
        <v>0.49999999999999989</v>
      </c>
      <c r="K1854">
        <f t="shared" si="2321"/>
        <v>-0.20416523019069244</v>
      </c>
      <c r="L1854">
        <f t="shared" si="2322"/>
        <v>0.45641708861652136</v>
      </c>
      <c r="N1854">
        <v>114.1</v>
      </c>
      <c r="O1854">
        <f t="shared" si="2308"/>
        <v>36.187176656244773</v>
      </c>
      <c r="P1854">
        <f t="shared" si="2309"/>
        <v>53.812823343755234</v>
      </c>
      <c r="R1854">
        <f t="shared" si="2323"/>
        <v>-0.60320057770991298</v>
      </c>
      <c r="T1854">
        <f t="shared" si="2314"/>
        <v>-36.164785396218072</v>
      </c>
      <c r="V1854">
        <f t="shared" si="2324"/>
        <v>0</v>
      </c>
    </row>
    <row r="1855" spans="1:22">
      <c r="A1855">
        <f t="shared" si="2310"/>
        <v>0.5</v>
      </c>
      <c r="B1855">
        <f t="shared" si="2315"/>
        <v>-0.20496151692078637</v>
      </c>
      <c r="C1855">
        <f t="shared" si="2316"/>
        <v>0.45606005808613642</v>
      </c>
      <c r="D1855">
        <f t="shared" si="2311"/>
        <v>-0.49999999999999989</v>
      </c>
      <c r="E1855">
        <f t="shared" si="2317"/>
        <v>-0.2049615169207864</v>
      </c>
      <c r="F1855">
        <f t="shared" si="2318"/>
        <v>0.45606005808613653</v>
      </c>
      <c r="G1855">
        <f t="shared" si="2312"/>
        <v>0.5</v>
      </c>
      <c r="H1855">
        <f t="shared" si="2319"/>
        <v>0.20496151692078637</v>
      </c>
      <c r="I1855">
        <f t="shared" si="2320"/>
        <v>-0.45606005808613642</v>
      </c>
      <c r="J1855">
        <f t="shared" si="2313"/>
        <v>0.49999999999999989</v>
      </c>
      <c r="K1855">
        <f t="shared" si="2321"/>
        <v>-0.2049615169207864</v>
      </c>
      <c r="L1855">
        <f t="shared" si="2322"/>
        <v>0.45606005808613653</v>
      </c>
      <c r="N1855">
        <v>114.2</v>
      </c>
      <c r="O1855">
        <f t="shared" si="2308"/>
        <v>36.193977697568151</v>
      </c>
      <c r="P1855">
        <f t="shared" si="2309"/>
        <v>53.806022302431849</v>
      </c>
      <c r="R1855">
        <f t="shared" si="2323"/>
        <v>-0.62238163667117874</v>
      </c>
      <c r="T1855">
        <f t="shared" si="2314"/>
        <v>-36.171586437541457</v>
      </c>
      <c r="V1855">
        <f t="shared" si="2324"/>
        <v>0</v>
      </c>
    </row>
    <row r="1856" spans="1:22">
      <c r="A1856">
        <f t="shared" si="2310"/>
        <v>0.5</v>
      </c>
      <c r="B1856">
        <f t="shared" si="2315"/>
        <v>-0.20575717930255435</v>
      </c>
      <c r="C1856">
        <f t="shared" si="2316"/>
        <v>0.45570163831772259</v>
      </c>
      <c r="D1856">
        <f t="shared" si="2311"/>
        <v>-0.49999999999999989</v>
      </c>
      <c r="E1856">
        <f t="shared" si="2317"/>
        <v>-0.20575717930255438</v>
      </c>
      <c r="F1856">
        <f t="shared" si="2318"/>
        <v>0.45570163831772265</v>
      </c>
      <c r="G1856">
        <f t="shared" si="2312"/>
        <v>0.5</v>
      </c>
      <c r="H1856">
        <f t="shared" si="2319"/>
        <v>0.20575717930255435</v>
      </c>
      <c r="I1856">
        <f t="shared" si="2320"/>
        <v>-0.45570163831772259</v>
      </c>
      <c r="J1856">
        <f t="shared" si="2313"/>
        <v>0.49999999999999989</v>
      </c>
      <c r="K1856">
        <f t="shared" si="2321"/>
        <v>-0.20575717930255438</v>
      </c>
      <c r="L1856">
        <f t="shared" si="2322"/>
        <v>0.45570163831772265</v>
      </c>
      <c r="N1856">
        <v>114.3</v>
      </c>
      <c r="O1856">
        <f t="shared" si="2308"/>
        <v>36.200650203234318</v>
      </c>
      <c r="P1856">
        <f t="shared" si="2309"/>
        <v>53.799349796765689</v>
      </c>
      <c r="R1856">
        <f t="shared" si="2323"/>
        <v>-0.64152143439420684</v>
      </c>
      <c r="T1856">
        <f t="shared" si="2314"/>
        <v>-36.178258943207616</v>
      </c>
      <c r="V1856">
        <f t="shared" si="2324"/>
        <v>0</v>
      </c>
    </row>
    <row r="1857" spans="1:22">
      <c r="A1857">
        <f t="shared" si="2310"/>
        <v>0.5</v>
      </c>
      <c r="B1857">
        <f t="shared" si="2315"/>
        <v>-0.20655221491227088</v>
      </c>
      <c r="C1857">
        <f t="shared" si="2316"/>
        <v>0.45534183040308845</v>
      </c>
      <c r="D1857">
        <f t="shared" si="2311"/>
        <v>-0.49999999999999989</v>
      </c>
      <c r="E1857">
        <f t="shared" si="2317"/>
        <v>-0.20655221491227091</v>
      </c>
      <c r="F1857">
        <f t="shared" si="2318"/>
        <v>0.45534183040308851</v>
      </c>
      <c r="G1857">
        <f t="shared" si="2312"/>
        <v>0.5</v>
      </c>
      <c r="H1857">
        <f t="shared" si="2319"/>
        <v>0.20655221491227088</v>
      </c>
      <c r="I1857">
        <f t="shared" si="2320"/>
        <v>-0.45534183040308845</v>
      </c>
      <c r="J1857">
        <f t="shared" si="2313"/>
        <v>0.49999999999999989</v>
      </c>
      <c r="K1857">
        <f t="shared" si="2321"/>
        <v>-0.20655221491227091</v>
      </c>
      <c r="L1857">
        <f t="shared" si="2322"/>
        <v>0.45534183040308851</v>
      </c>
      <c r="N1857">
        <v>114.4</v>
      </c>
      <c r="O1857">
        <f t="shared" si="2308"/>
        <v>36.207194458974854</v>
      </c>
      <c r="P1857">
        <f t="shared" si="2309"/>
        <v>53.792805541025139</v>
      </c>
      <c r="R1857">
        <f t="shared" si="2323"/>
        <v>-0.6606200673808118</v>
      </c>
      <c r="T1857">
        <f t="shared" si="2314"/>
        <v>-36.184803198948167</v>
      </c>
      <c r="V1857">
        <f t="shared" si="2324"/>
        <v>0</v>
      </c>
    </row>
    <row r="1858" spans="1:22">
      <c r="A1858">
        <f t="shared" si="2310"/>
        <v>0.5</v>
      </c>
      <c r="B1858">
        <f t="shared" si="2315"/>
        <v>-0.20734662132811948</v>
      </c>
      <c r="C1858">
        <f t="shared" si="2316"/>
        <v>0.45498063543827155</v>
      </c>
      <c r="D1858">
        <f t="shared" si="2311"/>
        <v>-0.49999999999999989</v>
      </c>
      <c r="E1858">
        <f t="shared" si="2317"/>
        <v>-0.20734662132811951</v>
      </c>
      <c r="F1858">
        <f t="shared" si="2318"/>
        <v>0.45498063543827161</v>
      </c>
      <c r="G1858">
        <f t="shared" si="2312"/>
        <v>0.5</v>
      </c>
      <c r="H1858">
        <f t="shared" si="2319"/>
        <v>0.20734662132811948</v>
      </c>
      <c r="I1858">
        <f t="shared" si="2320"/>
        <v>-0.45498063543827155</v>
      </c>
      <c r="J1858">
        <f t="shared" si="2313"/>
        <v>0.49999999999999989</v>
      </c>
      <c r="K1858">
        <f t="shared" si="2321"/>
        <v>-0.20734662132811951</v>
      </c>
      <c r="L1858">
        <f t="shared" si="2322"/>
        <v>0.45498063543827161</v>
      </c>
      <c r="N1858">
        <v>114.5</v>
      </c>
      <c r="O1858">
        <f t="shared" si="2308"/>
        <v>36.213610749734983</v>
      </c>
      <c r="P1858">
        <f t="shared" si="2309"/>
        <v>53.786389250265017</v>
      </c>
      <c r="R1858">
        <f t="shared" si="2323"/>
        <v>-0.67967763160085326</v>
      </c>
      <c r="T1858">
        <f t="shared" si="2314"/>
        <v>-36.191219489708288</v>
      </c>
      <c r="V1858">
        <f t="shared" si="2324"/>
        <v>0</v>
      </c>
    </row>
    <row r="1859" spans="1:22">
      <c r="A1859">
        <f t="shared" si="2310"/>
        <v>0.5</v>
      </c>
      <c r="B1859">
        <f t="shared" si="2315"/>
        <v>-0.20814039613020047</v>
      </c>
      <c r="C1859">
        <f t="shared" si="2316"/>
        <v>0.45461805452353427</v>
      </c>
      <c r="D1859">
        <f t="shared" si="2311"/>
        <v>-0.49999999999999989</v>
      </c>
      <c r="E1859">
        <f t="shared" si="2317"/>
        <v>-0.20814039613020049</v>
      </c>
      <c r="F1859">
        <f t="shared" si="2318"/>
        <v>0.45461805452353432</v>
      </c>
      <c r="G1859">
        <f t="shared" si="2312"/>
        <v>0.5</v>
      </c>
      <c r="H1859">
        <f t="shared" si="2319"/>
        <v>0.20814039613020047</v>
      </c>
      <c r="I1859">
        <f t="shared" si="2320"/>
        <v>-0.45461805452353427</v>
      </c>
      <c r="J1859">
        <f t="shared" si="2313"/>
        <v>0.49999999999999989</v>
      </c>
      <c r="K1859">
        <f t="shared" si="2321"/>
        <v>-0.20814039613020049</v>
      </c>
      <c r="L1859">
        <f t="shared" si="2322"/>
        <v>0.45461805452353432</v>
      </c>
      <c r="N1859">
        <v>114.6</v>
      </c>
      <c r="O1859">
        <f t="shared" si="2308"/>
        <v>36.219899359674642</v>
      </c>
      <c r="P1859">
        <f t="shared" si="2309"/>
        <v>53.780100640325365</v>
      </c>
      <c r="R1859">
        <f t="shared" si="2323"/>
        <v>-0.69869422249081481</v>
      </c>
      <c r="T1859">
        <f t="shared" si="2314"/>
        <v>-36.197508099647941</v>
      </c>
      <c r="V1859">
        <f t="shared" si="2324"/>
        <v>0</v>
      </c>
    </row>
    <row r="1860" spans="1:22">
      <c r="A1860">
        <f t="shared" si="2310"/>
        <v>0.5</v>
      </c>
      <c r="B1860">
        <f t="shared" si="2315"/>
        <v>-0.20893353690053845</v>
      </c>
      <c r="C1860">
        <f t="shared" si="2316"/>
        <v>0.45425408876336076</v>
      </c>
      <c r="D1860">
        <f t="shared" si="2311"/>
        <v>-0.49999999999999989</v>
      </c>
      <c r="E1860">
        <f t="shared" si="2317"/>
        <v>-0.20893353690053848</v>
      </c>
      <c r="F1860">
        <f t="shared" si="2318"/>
        <v>0.45425408876336087</v>
      </c>
      <c r="G1860">
        <f t="shared" si="2312"/>
        <v>0.5</v>
      </c>
      <c r="H1860">
        <f t="shared" si="2319"/>
        <v>0.20893353690053845</v>
      </c>
      <c r="I1860">
        <f t="shared" si="2320"/>
        <v>-0.45425408876336076</v>
      </c>
      <c r="J1860">
        <f t="shared" si="2313"/>
        <v>0.49999999999999989</v>
      </c>
      <c r="K1860">
        <f t="shared" si="2321"/>
        <v>-0.20893353690053848</v>
      </c>
      <c r="L1860">
        <f t="shared" si="2322"/>
        <v>0.45425408876336087</v>
      </c>
      <c r="N1860">
        <v>114.7</v>
      </c>
      <c r="O1860">
        <f t="shared" si="2308"/>
        <v>36.226060572169914</v>
      </c>
      <c r="P1860">
        <f t="shared" si="2309"/>
        <v>53.773939427830086</v>
      </c>
      <c r="R1860">
        <f t="shared" si="2323"/>
        <v>-0.71766993495257481</v>
      </c>
      <c r="T1860">
        <f t="shared" si="2314"/>
        <v>-36.203669312143219</v>
      </c>
      <c r="V1860">
        <f t="shared" si="2324"/>
        <v>0</v>
      </c>
    </row>
    <row r="1861" spans="1:22">
      <c r="A1861">
        <f t="shared" si="2310"/>
        <v>0.5</v>
      </c>
      <c r="B1861">
        <f t="shared" si="2315"/>
        <v>-0.20972604122308858</v>
      </c>
      <c r="C1861">
        <f t="shared" si="2316"/>
        <v>0.45388873926645418</v>
      </c>
      <c r="D1861">
        <f t="shared" si="2311"/>
        <v>-0.49999999999999989</v>
      </c>
      <c r="E1861">
        <f t="shared" si="2317"/>
        <v>-0.20972604122308861</v>
      </c>
      <c r="F1861">
        <f t="shared" si="2318"/>
        <v>0.45388873926645423</v>
      </c>
      <c r="G1861">
        <f t="shared" si="2312"/>
        <v>0.5</v>
      </c>
      <c r="H1861">
        <f t="shared" si="2319"/>
        <v>0.20972604122308858</v>
      </c>
      <c r="I1861">
        <f t="shared" si="2320"/>
        <v>-0.45388873926645418</v>
      </c>
      <c r="J1861">
        <f t="shared" si="2313"/>
        <v>0.49999999999999989</v>
      </c>
      <c r="K1861">
        <f t="shared" si="2321"/>
        <v>-0.20972604122308861</v>
      </c>
      <c r="L1861">
        <f t="shared" si="2322"/>
        <v>0.45388873926645423</v>
      </c>
      <c r="N1861">
        <v>114.8</v>
      </c>
      <c r="O1861">
        <f t="shared" si="2308"/>
        <v>36.232094669814344</v>
      </c>
      <c r="P1861">
        <f t="shared" si="2309"/>
        <v>53.767905330185648</v>
      </c>
      <c r="R1861">
        <f t="shared" si="2323"/>
        <v>-0.73660486335223396</v>
      </c>
      <c r="T1861">
        <f t="shared" si="2314"/>
        <v>-36.209703409787657</v>
      </c>
      <c r="V1861">
        <f t="shared" si="2324"/>
        <v>0</v>
      </c>
    </row>
    <row r="1862" spans="1:22">
      <c r="A1862">
        <f t="shared" si="2310"/>
        <v>0.5</v>
      </c>
      <c r="B1862">
        <f t="shared" si="2315"/>
        <v>-0.21051790668374548</v>
      </c>
      <c r="C1862">
        <f t="shared" si="2316"/>
        <v>0.45352200714573238</v>
      </c>
      <c r="D1862">
        <f t="shared" si="2311"/>
        <v>-0.49999999999999989</v>
      </c>
      <c r="E1862">
        <f t="shared" si="2317"/>
        <v>-0.21051790668374551</v>
      </c>
      <c r="F1862">
        <f t="shared" si="2318"/>
        <v>0.45352200714573249</v>
      </c>
      <c r="G1862">
        <f t="shared" si="2312"/>
        <v>0.5</v>
      </c>
      <c r="H1862">
        <f t="shared" si="2319"/>
        <v>0.21051790668374548</v>
      </c>
      <c r="I1862">
        <f t="shared" si="2320"/>
        <v>-0.45352200714573238</v>
      </c>
      <c r="J1862">
        <f t="shared" si="2313"/>
        <v>0.49999999999999989</v>
      </c>
      <c r="K1862">
        <f t="shared" si="2321"/>
        <v>-0.21051790668374551</v>
      </c>
      <c r="L1862">
        <f t="shared" si="2322"/>
        <v>0.45352200714573249</v>
      </c>
      <c r="N1862">
        <v>114.9</v>
      </c>
      <c r="O1862">
        <f t="shared" si="2308"/>
        <v>36.238001934420367</v>
      </c>
      <c r="P1862">
        <f t="shared" si="2309"/>
        <v>53.761998065579633</v>
      </c>
      <c r="R1862">
        <f t="shared" si="2323"/>
        <v>-0.75549910151892874</v>
      </c>
      <c r="T1862">
        <f t="shared" si="2314"/>
        <v>-36.215610674393673</v>
      </c>
      <c r="V1862">
        <f t="shared" si="2324"/>
        <v>0</v>
      </c>
    </row>
    <row r="1863" spans="1:22">
      <c r="A1863">
        <f t="shared" si="2310"/>
        <v>0.5</v>
      </c>
      <c r="B1863">
        <f t="shared" si="2315"/>
        <v>-0.21130913087034964</v>
      </c>
      <c r="C1863">
        <f t="shared" si="2316"/>
        <v>0.45315389351832491</v>
      </c>
      <c r="D1863">
        <f t="shared" si="2311"/>
        <v>-0.49999999999999989</v>
      </c>
      <c r="E1863">
        <f t="shared" si="2317"/>
        <v>-0.21130913087034967</v>
      </c>
      <c r="F1863">
        <f t="shared" si="2318"/>
        <v>0.45315389351832502</v>
      </c>
      <c r="G1863">
        <f t="shared" si="2312"/>
        <v>0.5</v>
      </c>
      <c r="H1863">
        <f t="shared" si="2319"/>
        <v>0.21130913087034964</v>
      </c>
      <c r="I1863">
        <f t="shared" si="2320"/>
        <v>-0.45315389351832491</v>
      </c>
      <c r="J1863">
        <f t="shared" si="2313"/>
        <v>0.49999999999999989</v>
      </c>
      <c r="K1863">
        <f t="shared" si="2321"/>
        <v>-0.21130913087034967</v>
      </c>
      <c r="L1863">
        <f t="shared" si="2322"/>
        <v>0.45315389351832502</v>
      </c>
      <c r="N1863">
        <v>115</v>
      </c>
      <c r="O1863">
        <f t="shared" si="2308"/>
        <v>36.243782647020737</v>
      </c>
      <c r="P1863">
        <f t="shared" si="2309"/>
        <v>53.75621735297927</v>
      </c>
      <c r="R1863">
        <f t="shared" si="2323"/>
        <v>-0.77435274274384369</v>
      </c>
      <c r="T1863">
        <f t="shared" si="2314"/>
        <v>-36.221391386994036</v>
      </c>
      <c r="V1863">
        <f t="shared" si="2324"/>
        <v>0</v>
      </c>
    </row>
    <row r="1864" spans="1:22">
      <c r="A1864">
        <f t="shared" si="2310"/>
        <v>0.5</v>
      </c>
      <c r="B1864">
        <f t="shared" si="2315"/>
        <v>-0.21209971137269495</v>
      </c>
      <c r="C1864">
        <f t="shared" si="2316"/>
        <v>0.45278439950556976</v>
      </c>
      <c r="D1864">
        <f t="shared" si="2311"/>
        <v>-0.49999999999999989</v>
      </c>
      <c r="E1864">
        <f t="shared" si="2317"/>
        <v>-0.21209971137269498</v>
      </c>
      <c r="F1864">
        <f t="shared" si="2318"/>
        <v>0.45278439950556987</v>
      </c>
      <c r="G1864">
        <f t="shared" si="2312"/>
        <v>0.5</v>
      </c>
      <c r="H1864">
        <f t="shared" si="2319"/>
        <v>0.21209971137269495</v>
      </c>
      <c r="I1864">
        <f t="shared" si="2320"/>
        <v>-0.45278439950556976</v>
      </c>
      <c r="J1864">
        <f t="shared" si="2313"/>
        <v>0.49999999999999989</v>
      </c>
      <c r="K1864">
        <f t="shared" si="2321"/>
        <v>-0.21209971137269498</v>
      </c>
      <c r="L1864">
        <f t="shared" si="2322"/>
        <v>0.45278439950556987</v>
      </c>
      <c r="N1864">
        <v>115.1</v>
      </c>
      <c r="O1864">
        <f t="shared" si="2308"/>
        <v>36.249437087870099</v>
      </c>
      <c r="P1864">
        <f t="shared" si="2309"/>
        <v>53.750562912129901</v>
      </c>
      <c r="R1864">
        <f t="shared" si="2323"/>
        <v>-0.79316587977924513</v>
      </c>
      <c r="T1864">
        <f t="shared" si="2314"/>
        <v>-36.227045827843405</v>
      </c>
      <c r="V1864">
        <f t="shared" si="2324"/>
        <v>0</v>
      </c>
    </row>
    <row r="1865" spans="1:22">
      <c r="A1865">
        <f t="shared" si="2310"/>
        <v>0.5</v>
      </c>
      <c r="B1865">
        <f t="shared" si="2315"/>
        <v>-0.2128896457825363</v>
      </c>
      <c r="C1865">
        <f t="shared" si="2316"/>
        <v>0.45241352623300968</v>
      </c>
      <c r="D1865">
        <f t="shared" si="2311"/>
        <v>-0.49999999999999989</v>
      </c>
      <c r="E1865">
        <f t="shared" si="2317"/>
        <v>-0.21288964578253633</v>
      </c>
      <c r="F1865">
        <f t="shared" si="2318"/>
        <v>0.45241352623300973</v>
      </c>
      <c r="G1865">
        <f t="shared" si="2312"/>
        <v>0.5</v>
      </c>
      <c r="H1865">
        <f t="shared" si="2319"/>
        <v>0.2128896457825363</v>
      </c>
      <c r="I1865">
        <f t="shared" si="2320"/>
        <v>-0.45241352623300968</v>
      </c>
      <c r="J1865">
        <f t="shared" si="2313"/>
        <v>0.49999999999999989</v>
      </c>
      <c r="K1865">
        <f t="shared" si="2321"/>
        <v>-0.21288964578253633</v>
      </c>
      <c r="L1865">
        <f t="shared" si="2322"/>
        <v>0.45241352623300973</v>
      </c>
      <c r="N1865">
        <v>115.2</v>
      </c>
      <c r="O1865">
        <f t="shared" ref="O1865:O1928" si="2325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-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36.254965536446534</v>
      </c>
      <c r="P1865">
        <f t="shared" ref="P1865:P1928" si="2326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53.745034463553466</v>
      </c>
      <c r="R1865">
        <f t="shared" si="2323"/>
        <v>-0.81193860483750768</v>
      </c>
      <c r="T1865">
        <f t="shared" si="2314"/>
        <v>-36.23257427641984</v>
      </c>
      <c r="V1865">
        <f t="shared" si="2324"/>
        <v>0</v>
      </c>
    </row>
    <row r="1866" spans="1:22">
      <c r="A1866">
        <f t="shared" ref="A1866:A1929" si="2327">(1/(SQRT(2)))*(COS(RADIANS(45)))</f>
        <v>0.5</v>
      </c>
      <c r="B1866">
        <f t="shared" si="2315"/>
        <v>-0.21367893169359614</v>
      </c>
      <c r="C1866">
        <f t="shared" si="2316"/>
        <v>0.45204127483038914</v>
      </c>
      <c r="D1866">
        <f t="shared" ref="D1866:D1929" si="2328">(-((1/(SQRT(2)))*(SIN(RADIANS(45)))))</f>
        <v>-0.49999999999999989</v>
      </c>
      <c r="E1866">
        <f t="shared" si="2317"/>
        <v>-0.2136789316935962</v>
      </c>
      <c r="F1866">
        <f t="shared" si="2318"/>
        <v>0.45204127483038919</v>
      </c>
      <c r="G1866">
        <f t="shared" ref="G1866:G1929" si="2329">(1/(SQRT(2)))*(COS(RADIANS(-45)))</f>
        <v>0.5</v>
      </c>
      <c r="H1866">
        <f t="shared" si="2319"/>
        <v>0.21367893169359614</v>
      </c>
      <c r="I1866">
        <f t="shared" si="2320"/>
        <v>-0.45204127483038914</v>
      </c>
      <c r="J1866">
        <f t="shared" ref="J1866:J1929" si="2330">(-((1/(SQRT(2)))*(SIN(RADIANS(-45)))))</f>
        <v>0.49999999999999989</v>
      </c>
      <c r="K1866">
        <f t="shared" si="2321"/>
        <v>-0.2136789316935962</v>
      </c>
      <c r="L1866">
        <f t="shared" si="2322"/>
        <v>0.45204127483038919</v>
      </c>
      <c r="N1866">
        <v>115.3</v>
      </c>
      <c r="O1866">
        <f t="shared" si="2325"/>
        <v>36.260368271453203</v>
      </c>
      <c r="P1866">
        <f t="shared" si="2326"/>
        <v>53.73963172854679</v>
      </c>
      <c r="R1866">
        <f t="shared" si="2323"/>
        <v>-0.830671009590354</v>
      </c>
      <c r="T1866">
        <f t="shared" ref="T1866:T1929" si="2331">(P1866-$V$2516)</f>
        <v>-36.237977011426516</v>
      </c>
      <c r="V1866">
        <f t="shared" si="2324"/>
        <v>0</v>
      </c>
    </row>
    <row r="1867" spans="1:22">
      <c r="A1867">
        <f t="shared" si="2327"/>
        <v>0.5</v>
      </c>
      <c r="B1867">
        <f t="shared" si="2315"/>
        <v>-0.21446756670157283</v>
      </c>
      <c r="C1867">
        <f t="shared" si="2316"/>
        <v>0.4516676464316503</v>
      </c>
      <c r="D1867">
        <f t="shared" si="2328"/>
        <v>-0.49999999999999989</v>
      </c>
      <c r="E1867">
        <f t="shared" si="2317"/>
        <v>-0.21446756670157285</v>
      </c>
      <c r="F1867">
        <f t="shared" si="2318"/>
        <v>0.45166764643165042</v>
      </c>
      <c r="G1867">
        <f t="shared" si="2329"/>
        <v>0.5</v>
      </c>
      <c r="H1867">
        <f t="shared" si="2319"/>
        <v>0.21446756670157283</v>
      </c>
      <c r="I1867">
        <f t="shared" si="2320"/>
        <v>-0.4516676464316503</v>
      </c>
      <c r="J1867">
        <f t="shared" si="2330"/>
        <v>0.49999999999999989</v>
      </c>
      <c r="K1867">
        <f t="shared" si="2321"/>
        <v>-0.21446756670157285</v>
      </c>
      <c r="L1867">
        <f t="shared" si="2322"/>
        <v>0.45166764643165042</v>
      </c>
      <c r="N1867">
        <v>115.4</v>
      </c>
      <c r="O1867">
        <f t="shared" si="2325"/>
        <v>36.265645570819977</v>
      </c>
      <c r="P1867">
        <f t="shared" si="2326"/>
        <v>53.734354429180023</v>
      </c>
      <c r="R1867">
        <f t="shared" si="2323"/>
        <v>-0.84936318516798792</v>
      </c>
      <c r="T1867">
        <f t="shared" si="2331"/>
        <v>-36.243254310793283</v>
      </c>
      <c r="V1867">
        <f t="shared" si="2324"/>
        <v>0</v>
      </c>
    </row>
    <row r="1868" spans="1:22">
      <c r="A1868">
        <f t="shared" si="2327"/>
        <v>0.5</v>
      </c>
      <c r="B1868">
        <f t="shared" ref="B1868:B1931" si="2332">((1/(SQRT(2)))*(COS(RADIANS(N1868))))*(SIN(RADIANS(45)))</f>
        <v>-0.21525554840414743</v>
      </c>
      <c r="C1868">
        <f t="shared" ref="C1868:C1931" si="2333">((1/(SQRT(2)))*(SIN(RADIANS(N1868))))*(SIN(RADIANS(45)))</f>
        <v>0.45129264217493026</v>
      </c>
      <c r="D1868">
        <f t="shared" si="2328"/>
        <v>-0.49999999999999989</v>
      </c>
      <c r="E1868">
        <f t="shared" ref="E1868:E1931" si="2334">((1/(SQRT(2)))*(COS(RADIANS(N1868))))*(COS(RADIANS(45)))</f>
        <v>-0.21525554840414748</v>
      </c>
      <c r="F1868">
        <f t="shared" ref="F1868:F1931" si="2335">(((1/(SQRT(2)))*(SIN(RADIANS(N1868))))*(COS(RADIANS(45))))</f>
        <v>0.45129264217493037</v>
      </c>
      <c r="G1868">
        <f t="shared" si="2329"/>
        <v>0.5</v>
      </c>
      <c r="H1868">
        <f t="shared" ref="H1868:H1931" si="2336">((1/(SQRT(2)))*(COS(RADIANS(N1868))))*(SIN(RADIANS(-45)))</f>
        <v>0.21525554840414743</v>
      </c>
      <c r="I1868">
        <f t="shared" ref="I1868:I1931" si="2337">((1/(SQRT(2)))*(SIN(RADIANS(N1868))))*(SIN(RADIANS(-45)))</f>
        <v>-0.45129264217493026</v>
      </c>
      <c r="J1868">
        <f t="shared" si="2330"/>
        <v>0.49999999999999989</v>
      </c>
      <c r="K1868">
        <f t="shared" ref="K1868:K1931" si="2338">((1/(SQRT(2)))*(COS(RADIANS(N1868))))*(COS(RADIANS(-45)))</f>
        <v>-0.21525554840414748</v>
      </c>
      <c r="L1868">
        <f t="shared" ref="L1868:L1931" si="2339">(((1/(SQRT(2)))*(SIN(RADIANS(N1868))))*(COS(RADIANS(-45))))</f>
        <v>0.45129264217493037</v>
      </c>
      <c r="N1868">
        <v>115.5</v>
      </c>
      <c r="O1868">
        <f t="shared" si="2325"/>
        <v>36.270797711705235</v>
      </c>
      <c r="P1868">
        <f t="shared" si="2326"/>
        <v>53.729202288294779</v>
      </c>
      <c r="R1868">
        <f t="shared" ref="R1868:R1931" si="2340">P1868-P2048</f>
        <v>-0.86801522215849758</v>
      </c>
      <c r="T1868">
        <f t="shared" si="2331"/>
        <v>-36.248406451678527</v>
      </c>
      <c r="V1868">
        <f t="shared" ref="V1868:V1931" si="2341">IF(T1868=0,N1868,0)</f>
        <v>0</v>
      </c>
    </row>
    <row r="1869" spans="1:22">
      <c r="A1869">
        <f t="shared" si="2327"/>
        <v>0.5</v>
      </c>
      <c r="B1869">
        <f t="shared" si="2332"/>
        <v>-0.21604287440099096</v>
      </c>
      <c r="C1869">
        <f t="shared" si="2333"/>
        <v>0.45091626320255684</v>
      </c>
      <c r="D1869">
        <f t="shared" si="2328"/>
        <v>-0.49999999999999989</v>
      </c>
      <c r="E1869">
        <f t="shared" si="2334"/>
        <v>-0.21604287440099099</v>
      </c>
      <c r="F1869">
        <f t="shared" si="2335"/>
        <v>0.45091626320255696</v>
      </c>
      <c r="G1869">
        <f t="shared" si="2329"/>
        <v>0.5</v>
      </c>
      <c r="H1869">
        <f t="shared" si="2336"/>
        <v>0.21604287440099096</v>
      </c>
      <c r="I1869">
        <f t="shared" si="2337"/>
        <v>-0.45091626320255684</v>
      </c>
      <c r="J1869">
        <f t="shared" si="2330"/>
        <v>0.49999999999999989</v>
      </c>
      <c r="K1869">
        <f t="shared" si="2338"/>
        <v>-0.21604287440099099</v>
      </c>
      <c r="L1869">
        <f t="shared" si="2339"/>
        <v>0.45091626320255696</v>
      </c>
      <c r="N1869">
        <v>115.6</v>
      </c>
      <c r="O1869">
        <f t="shared" si="2325"/>
        <v>36.27582497049751</v>
      </c>
      <c r="P1869">
        <f t="shared" si="2326"/>
        <v>53.724175029502483</v>
      </c>
      <c r="R1869">
        <f t="shared" si="2340"/>
        <v>-0.88662721060720173</v>
      </c>
      <c r="T1869">
        <f t="shared" si="2331"/>
        <v>-36.253433710470823</v>
      </c>
      <c r="V1869">
        <f t="shared" si="2341"/>
        <v>0</v>
      </c>
    </row>
    <row r="1870" spans="1:22">
      <c r="A1870">
        <f t="shared" si="2327"/>
        <v>0.5</v>
      </c>
      <c r="B1870">
        <f t="shared" si="2332"/>
        <v>-0.21682954229377213</v>
      </c>
      <c r="C1870">
        <f t="shared" si="2333"/>
        <v>0.45053851066104572</v>
      </c>
      <c r="D1870">
        <f t="shared" si="2328"/>
        <v>-0.49999999999999989</v>
      </c>
      <c r="E1870">
        <f t="shared" si="2334"/>
        <v>-0.21682954229377216</v>
      </c>
      <c r="F1870">
        <f t="shared" si="2335"/>
        <v>0.45053851066104578</v>
      </c>
      <c r="G1870">
        <f t="shared" si="2329"/>
        <v>0.5</v>
      </c>
      <c r="H1870">
        <f t="shared" si="2336"/>
        <v>0.21682954229377213</v>
      </c>
      <c r="I1870">
        <f t="shared" si="2337"/>
        <v>-0.45053851066104572</v>
      </c>
      <c r="J1870">
        <f t="shared" si="2330"/>
        <v>0.49999999999999989</v>
      </c>
      <c r="K1870">
        <f t="shared" si="2338"/>
        <v>-0.21682954229377216</v>
      </c>
      <c r="L1870">
        <f t="shared" si="2339"/>
        <v>0.45053851066104578</v>
      </c>
      <c r="N1870">
        <v>115.7</v>
      </c>
      <c r="O1870">
        <f t="shared" si="2325"/>
        <v>36.280727622817494</v>
      </c>
      <c r="P1870">
        <f t="shared" si="2326"/>
        <v>53.719272377182506</v>
      </c>
      <c r="R1870">
        <f t="shared" si="2340"/>
        <v>-0.90519924001598184</v>
      </c>
      <c r="T1870">
        <f t="shared" si="2331"/>
        <v>-36.2583363627908</v>
      </c>
      <c r="V1870">
        <f t="shared" si="2341"/>
        <v>0</v>
      </c>
    </row>
    <row r="1871" spans="1:22">
      <c r="A1871">
        <f t="shared" si="2327"/>
        <v>0.5</v>
      </c>
      <c r="B1871">
        <f t="shared" si="2332"/>
        <v>-0.21761554968616367</v>
      </c>
      <c r="C1871">
        <f t="shared" si="2333"/>
        <v>0.4501593857010967</v>
      </c>
      <c r="D1871">
        <f t="shared" si="2328"/>
        <v>-0.49999999999999989</v>
      </c>
      <c r="E1871">
        <f t="shared" si="2334"/>
        <v>-0.2176155496861637</v>
      </c>
      <c r="F1871">
        <f t="shared" si="2335"/>
        <v>0.45015938570109676</v>
      </c>
      <c r="G1871">
        <f t="shared" si="2329"/>
        <v>0.5</v>
      </c>
      <c r="H1871">
        <f t="shared" si="2336"/>
        <v>0.21761554968616367</v>
      </c>
      <c r="I1871">
        <f t="shared" si="2337"/>
        <v>-0.4501593857010967</v>
      </c>
      <c r="J1871">
        <f t="shared" si="2330"/>
        <v>0.49999999999999989</v>
      </c>
      <c r="K1871">
        <f t="shared" si="2338"/>
        <v>-0.2176155496861637</v>
      </c>
      <c r="L1871">
        <f t="shared" si="2339"/>
        <v>0.45015938570109676</v>
      </c>
      <c r="N1871">
        <v>115.8</v>
      </c>
      <c r="O1871">
        <f t="shared" si="2325"/>
        <v>36.285505943519702</v>
      </c>
      <c r="P1871">
        <f t="shared" si="2326"/>
        <v>53.714494056480305</v>
      </c>
      <c r="R1871">
        <f t="shared" si="2340"/>
        <v>-0.9237313993429126</v>
      </c>
      <c r="T1871">
        <f t="shared" si="2331"/>
        <v>-36.263114683493001</v>
      </c>
      <c r="V1871">
        <f t="shared" si="2341"/>
        <v>0</v>
      </c>
    </row>
    <row r="1872" spans="1:22">
      <c r="A1872">
        <f t="shared" si="2327"/>
        <v>0.5</v>
      </c>
      <c r="B1872">
        <f t="shared" si="2332"/>
        <v>-0.21840089418385117</v>
      </c>
      <c r="C1872">
        <f t="shared" si="2333"/>
        <v>0.44977888947758998</v>
      </c>
      <c r="D1872">
        <f t="shared" si="2328"/>
        <v>-0.49999999999999989</v>
      </c>
      <c r="E1872">
        <f t="shared" si="2334"/>
        <v>-0.21840089418385122</v>
      </c>
      <c r="F1872">
        <f t="shared" si="2335"/>
        <v>0.44977888947759009</v>
      </c>
      <c r="G1872">
        <f t="shared" si="2329"/>
        <v>0.5</v>
      </c>
      <c r="H1872">
        <f t="shared" si="2336"/>
        <v>0.21840089418385117</v>
      </c>
      <c r="I1872">
        <f t="shared" si="2337"/>
        <v>-0.44977888947758998</v>
      </c>
      <c r="J1872">
        <f t="shared" si="2330"/>
        <v>0.49999999999999989</v>
      </c>
      <c r="K1872">
        <f t="shared" si="2338"/>
        <v>-0.21840089418385122</v>
      </c>
      <c r="L1872">
        <f t="shared" si="2339"/>
        <v>0.44977888947759009</v>
      </c>
      <c r="N1872">
        <v>115.9</v>
      </c>
      <c r="O1872">
        <f t="shared" si="2325"/>
        <v>36.290160206694523</v>
      </c>
      <c r="P1872">
        <f t="shared" si="2326"/>
        <v>53.709839793305477</v>
      </c>
      <c r="R1872">
        <f t="shared" si="2340"/>
        <v>-0.94222377700175741</v>
      </c>
      <c r="T1872">
        <f t="shared" si="2331"/>
        <v>-36.267768946667829</v>
      </c>
      <c r="V1872">
        <f t="shared" si="2341"/>
        <v>0</v>
      </c>
    </row>
    <row r="1873" spans="1:22">
      <c r="A1873">
        <f t="shared" si="2327"/>
        <v>0.5</v>
      </c>
      <c r="B1873">
        <f t="shared" si="2332"/>
        <v>-0.21918557339453873</v>
      </c>
      <c r="C1873">
        <f t="shared" si="2333"/>
        <v>0.44939702314958335</v>
      </c>
      <c r="D1873">
        <f t="shared" si="2328"/>
        <v>-0.49999999999999989</v>
      </c>
      <c r="E1873">
        <f t="shared" si="2334"/>
        <v>-0.21918557339453876</v>
      </c>
      <c r="F1873">
        <f t="shared" si="2335"/>
        <v>0.44939702314958341</v>
      </c>
      <c r="G1873">
        <f t="shared" si="2329"/>
        <v>0.5</v>
      </c>
      <c r="H1873">
        <f t="shared" si="2336"/>
        <v>0.21918557339453873</v>
      </c>
      <c r="I1873">
        <f t="shared" si="2337"/>
        <v>-0.44939702314958335</v>
      </c>
      <c r="J1873">
        <f t="shared" si="2330"/>
        <v>0.49999999999999989</v>
      </c>
      <c r="K1873">
        <f t="shared" si="2338"/>
        <v>-0.21918557339453876</v>
      </c>
      <c r="L1873">
        <f t="shared" si="2339"/>
        <v>0.44939702314958341</v>
      </c>
      <c r="N1873">
        <v>116</v>
      </c>
      <c r="O1873">
        <f t="shared" si="2325"/>
        <v>36.294690685670091</v>
      </c>
      <c r="P1873">
        <f t="shared" si="2326"/>
        <v>53.705309314329902</v>
      </c>
      <c r="R1873">
        <f t="shared" si="2340"/>
        <v>-0.96067646086156344</v>
      </c>
      <c r="T1873">
        <f t="shared" si="2331"/>
        <v>-36.272299425643403</v>
      </c>
      <c r="V1873">
        <f t="shared" si="2341"/>
        <v>0</v>
      </c>
    </row>
    <row r="1874" spans="1:22">
      <c r="A1874">
        <f t="shared" si="2327"/>
        <v>0.5</v>
      </c>
      <c r="B1874">
        <f t="shared" si="2332"/>
        <v>-0.21996958492795754</v>
      </c>
      <c r="C1874">
        <f t="shared" si="2333"/>
        <v>0.44901378788030777</v>
      </c>
      <c r="D1874">
        <f t="shared" si="2328"/>
        <v>-0.49999999999999989</v>
      </c>
      <c r="E1874">
        <f t="shared" si="2334"/>
        <v>-0.21996958492795757</v>
      </c>
      <c r="F1874">
        <f t="shared" si="2335"/>
        <v>0.44901378788030788</v>
      </c>
      <c r="G1874">
        <f t="shared" si="2329"/>
        <v>0.5</v>
      </c>
      <c r="H1874">
        <f t="shared" si="2336"/>
        <v>0.21996958492795754</v>
      </c>
      <c r="I1874">
        <f t="shared" si="2337"/>
        <v>-0.44901378788030777</v>
      </c>
      <c r="J1874">
        <f t="shared" si="2330"/>
        <v>0.49999999999999989</v>
      </c>
      <c r="K1874">
        <f t="shared" si="2338"/>
        <v>-0.21996958492795757</v>
      </c>
      <c r="L1874">
        <f t="shared" si="2339"/>
        <v>0.44901378788030788</v>
      </c>
      <c r="N1874">
        <v>116.1</v>
      </c>
      <c r="O1874">
        <f t="shared" si="2325"/>
        <v>36.299097653014371</v>
      </c>
      <c r="P1874">
        <f t="shared" si="2326"/>
        <v>53.700902346985629</v>
      </c>
      <c r="R1874">
        <f t="shared" si="2340"/>
        <v>-0.97908953824643419</v>
      </c>
      <c r="T1874">
        <f t="shared" si="2331"/>
        <v>-36.276706392987677</v>
      </c>
      <c r="V1874">
        <f t="shared" si="2341"/>
        <v>0</v>
      </c>
    </row>
    <row r="1875" spans="1:22">
      <c r="A1875">
        <f t="shared" si="2327"/>
        <v>0.5</v>
      </c>
      <c r="B1875">
        <f t="shared" si="2332"/>
        <v>-0.22075292639587252</v>
      </c>
      <c r="C1875">
        <f t="shared" si="2333"/>
        <v>0.44862918483716413</v>
      </c>
      <c r="D1875">
        <f t="shared" si="2328"/>
        <v>-0.49999999999999989</v>
      </c>
      <c r="E1875">
        <f t="shared" si="2334"/>
        <v>-0.22075292639587255</v>
      </c>
      <c r="F1875">
        <f t="shared" si="2335"/>
        <v>0.44862918483716419</v>
      </c>
      <c r="G1875">
        <f t="shared" si="2329"/>
        <v>0.5</v>
      </c>
      <c r="H1875">
        <f t="shared" si="2336"/>
        <v>0.22075292639587252</v>
      </c>
      <c r="I1875">
        <f t="shared" si="2337"/>
        <v>-0.44862918483716413</v>
      </c>
      <c r="J1875">
        <f t="shared" si="2330"/>
        <v>0.49999999999999989</v>
      </c>
      <c r="K1875">
        <f t="shared" si="2338"/>
        <v>-0.22075292639587255</v>
      </c>
      <c r="L1875">
        <f t="shared" si="2339"/>
        <v>0.44862918483716419</v>
      </c>
      <c r="N1875">
        <v>116.2</v>
      </c>
      <c r="O1875">
        <f t="shared" si="2325"/>
        <v>36.30338138053709</v>
      </c>
      <c r="P1875">
        <f t="shared" si="2326"/>
        <v>53.696618619462917</v>
      </c>
      <c r="R1875">
        <f t="shared" si="2340"/>
        <v>-0.99746309593520266</v>
      </c>
      <c r="T1875">
        <f t="shared" si="2331"/>
        <v>-36.280990120510388</v>
      </c>
      <c r="V1875">
        <f t="shared" si="2341"/>
        <v>0</v>
      </c>
    </row>
    <row r="1876" spans="1:22">
      <c r="A1876">
        <f t="shared" si="2327"/>
        <v>0.5</v>
      </c>
      <c r="B1876">
        <f t="shared" si="2332"/>
        <v>-0.22153559541208973</v>
      </c>
      <c r="C1876">
        <f t="shared" si="2333"/>
        <v>0.44824321519172017</v>
      </c>
      <c r="D1876">
        <f t="shared" si="2328"/>
        <v>-0.49999999999999989</v>
      </c>
      <c r="E1876">
        <f t="shared" si="2334"/>
        <v>-0.22153559541208975</v>
      </c>
      <c r="F1876">
        <f t="shared" si="2335"/>
        <v>0.44824321519172028</v>
      </c>
      <c r="G1876">
        <f t="shared" si="2329"/>
        <v>0.5</v>
      </c>
      <c r="H1876">
        <f t="shared" si="2336"/>
        <v>0.22153559541208973</v>
      </c>
      <c r="I1876">
        <f t="shared" si="2337"/>
        <v>-0.44824321519172017</v>
      </c>
      <c r="J1876">
        <f t="shared" si="2330"/>
        <v>0.49999999999999989</v>
      </c>
      <c r="K1876">
        <f t="shared" si="2338"/>
        <v>-0.22153559541208975</v>
      </c>
      <c r="L1876">
        <f t="shared" si="2339"/>
        <v>0.44824321519172028</v>
      </c>
      <c r="N1876">
        <v>116.3</v>
      </c>
      <c r="O1876">
        <f t="shared" si="2325"/>
        <v>36.307542139291897</v>
      </c>
      <c r="P1876">
        <f t="shared" si="2326"/>
        <v>53.69245786070811</v>
      </c>
      <c r="R1876">
        <f t="shared" si="2340"/>
        <v>-1.0157972201612964</v>
      </c>
      <c r="T1876">
        <f t="shared" si="2331"/>
        <v>-36.285150879265196</v>
      </c>
      <c r="V1876">
        <f t="shared" si="2341"/>
        <v>0</v>
      </c>
    </row>
    <row r="1877" spans="1:22">
      <c r="A1877">
        <f t="shared" si="2327"/>
        <v>0.5</v>
      </c>
      <c r="B1877">
        <f t="shared" si="2332"/>
        <v>-0.22231758959246375</v>
      </c>
      <c r="C1877">
        <f t="shared" si="2333"/>
        <v>0.44785588011970628</v>
      </c>
      <c r="D1877">
        <f t="shared" si="2328"/>
        <v>-0.49999999999999989</v>
      </c>
      <c r="E1877">
        <f t="shared" si="2334"/>
        <v>-0.22231758959246381</v>
      </c>
      <c r="F1877">
        <f t="shared" si="2335"/>
        <v>0.44785588011970634</v>
      </c>
      <c r="G1877">
        <f t="shared" si="2329"/>
        <v>0.5</v>
      </c>
      <c r="H1877">
        <f t="shared" si="2336"/>
        <v>0.22231758959246375</v>
      </c>
      <c r="I1877">
        <f t="shared" si="2337"/>
        <v>-0.44785588011970628</v>
      </c>
      <c r="J1877">
        <f t="shared" si="2330"/>
        <v>0.49999999999999989</v>
      </c>
      <c r="K1877">
        <f t="shared" si="2338"/>
        <v>-0.22231758959246381</v>
      </c>
      <c r="L1877">
        <f t="shared" si="2339"/>
        <v>0.44785588011970634</v>
      </c>
      <c r="N1877">
        <v>116.4</v>
      </c>
      <c r="O1877">
        <f t="shared" si="2325"/>
        <v>36.311580199578479</v>
      </c>
      <c r="P1877">
        <f t="shared" si="2326"/>
        <v>53.688419800421521</v>
      </c>
      <c r="R1877">
        <f t="shared" si="2340"/>
        <v>-1.0340919966126165</v>
      </c>
      <c r="T1877">
        <f t="shared" si="2331"/>
        <v>-36.289188939551785</v>
      </c>
      <c r="V1877">
        <f t="shared" si="2341"/>
        <v>0</v>
      </c>
    </row>
    <row r="1878" spans="1:22">
      <c r="A1878">
        <f t="shared" si="2327"/>
        <v>0.5</v>
      </c>
      <c r="B1878">
        <f t="shared" si="2332"/>
        <v>-0.22309890655490436</v>
      </c>
      <c r="C1878">
        <f t="shared" si="2333"/>
        <v>0.44746718080101239</v>
      </c>
      <c r="D1878">
        <f t="shared" si="2328"/>
        <v>-0.49999999999999989</v>
      </c>
      <c r="E1878">
        <f t="shared" si="2334"/>
        <v>-0.22309890655490439</v>
      </c>
      <c r="F1878">
        <f t="shared" si="2335"/>
        <v>0.44746718080101244</v>
      </c>
      <c r="G1878">
        <f t="shared" si="2329"/>
        <v>0.5</v>
      </c>
      <c r="H1878">
        <f t="shared" si="2336"/>
        <v>0.22309890655490436</v>
      </c>
      <c r="I1878">
        <f t="shared" si="2337"/>
        <v>-0.44746718080101239</v>
      </c>
      <c r="J1878">
        <f t="shared" si="2330"/>
        <v>0.49999999999999989</v>
      </c>
      <c r="K1878">
        <f t="shared" si="2338"/>
        <v>-0.22309890655490439</v>
      </c>
      <c r="L1878">
        <f t="shared" si="2339"/>
        <v>0.44746718080101244</v>
      </c>
      <c r="N1878">
        <v>116.5</v>
      </c>
      <c r="O1878">
        <f t="shared" si="2325"/>
        <v>36.315495830944691</v>
      </c>
      <c r="P1878">
        <f t="shared" si="2326"/>
        <v>53.684504169055316</v>
      </c>
      <c r="R1878">
        <f t="shared" si="2340"/>
        <v>-1.0523475104313533</v>
      </c>
      <c r="T1878">
        <f t="shared" si="2331"/>
        <v>-36.29310457091799</v>
      </c>
      <c r="V1878">
        <f t="shared" si="2341"/>
        <v>0</v>
      </c>
    </row>
    <row r="1879" spans="1:22">
      <c r="A1879">
        <f t="shared" si="2327"/>
        <v>0.5</v>
      </c>
      <c r="B1879">
        <f t="shared" si="2332"/>
        <v>-0.22387954391938475</v>
      </c>
      <c r="C1879">
        <f t="shared" si="2333"/>
        <v>0.44707711841968401</v>
      </c>
      <c r="D1879">
        <f t="shared" si="2328"/>
        <v>-0.49999999999999989</v>
      </c>
      <c r="E1879">
        <f t="shared" si="2334"/>
        <v>-0.22387954391938478</v>
      </c>
      <c r="F1879">
        <f t="shared" si="2335"/>
        <v>0.44707711841968406</v>
      </c>
      <c r="G1879">
        <f t="shared" si="2329"/>
        <v>0.5</v>
      </c>
      <c r="H1879">
        <f t="shared" si="2336"/>
        <v>0.22387954391938475</v>
      </c>
      <c r="I1879">
        <f t="shared" si="2337"/>
        <v>-0.44707711841968401</v>
      </c>
      <c r="J1879">
        <f t="shared" si="2330"/>
        <v>0.49999999999999989</v>
      </c>
      <c r="K1879">
        <f t="shared" si="2338"/>
        <v>-0.22387954391938478</v>
      </c>
      <c r="L1879">
        <f t="shared" si="2339"/>
        <v>0.44707711841968406</v>
      </c>
      <c r="N1879">
        <v>116.6</v>
      </c>
      <c r="O1879">
        <f t="shared" si="2325"/>
        <v>36.3192893021888</v>
      </c>
      <c r="P1879">
        <f t="shared" si="2326"/>
        <v>53.6807106978112</v>
      </c>
      <c r="R1879">
        <f t="shared" si="2340"/>
        <v>-1.0705638462141849</v>
      </c>
      <c r="T1879">
        <f t="shared" si="2331"/>
        <v>-36.296898042162105</v>
      </c>
      <c r="V1879">
        <f t="shared" si="2341"/>
        <v>0</v>
      </c>
    </row>
    <row r="1880" spans="1:22">
      <c r="A1880">
        <f t="shared" si="2327"/>
        <v>0.5</v>
      </c>
      <c r="B1880">
        <f t="shared" si="2332"/>
        <v>-0.22465949930794815</v>
      </c>
      <c r="C1880">
        <f t="shared" si="2333"/>
        <v>0.44668569416391873</v>
      </c>
      <c r="D1880">
        <f t="shared" si="2328"/>
        <v>-0.49999999999999989</v>
      </c>
      <c r="E1880">
        <f t="shared" si="2334"/>
        <v>-0.22465949930794821</v>
      </c>
      <c r="F1880">
        <f t="shared" si="2335"/>
        <v>0.44668569416391879</v>
      </c>
      <c r="G1880">
        <f t="shared" si="2329"/>
        <v>0.5</v>
      </c>
      <c r="H1880">
        <f t="shared" si="2336"/>
        <v>0.22465949930794815</v>
      </c>
      <c r="I1880">
        <f t="shared" si="2337"/>
        <v>-0.44668569416391873</v>
      </c>
      <c r="J1880">
        <f t="shared" si="2330"/>
        <v>0.49999999999999989</v>
      </c>
      <c r="K1880">
        <f t="shared" si="2338"/>
        <v>-0.22465949930794821</v>
      </c>
      <c r="L1880">
        <f t="shared" si="2339"/>
        <v>0.44668569416391879</v>
      </c>
      <c r="N1880">
        <v>116.7</v>
      </c>
      <c r="O1880">
        <f t="shared" si="2325"/>
        <v>36.322960881361709</v>
      </c>
      <c r="P1880">
        <f t="shared" si="2326"/>
        <v>53.677039118638298</v>
      </c>
      <c r="R1880">
        <f t="shared" si="2340"/>
        <v>-1.0887410880121493</v>
      </c>
      <c r="T1880">
        <f t="shared" si="2331"/>
        <v>-36.300569621335008</v>
      </c>
      <c r="V1880">
        <f t="shared" si="2341"/>
        <v>0</v>
      </c>
    </row>
    <row r="1881" spans="1:22">
      <c r="A1881">
        <f t="shared" si="2327"/>
        <v>0.5</v>
      </c>
      <c r="B1881">
        <f t="shared" si="2332"/>
        <v>-0.22543877034471541</v>
      </c>
      <c r="C1881">
        <f t="shared" si="2333"/>
        <v>0.44629290922606257</v>
      </c>
      <c r="D1881">
        <f t="shared" si="2328"/>
        <v>-0.49999999999999989</v>
      </c>
      <c r="E1881">
        <f t="shared" si="2334"/>
        <v>-0.22543877034471543</v>
      </c>
      <c r="F1881">
        <f t="shared" si="2335"/>
        <v>0.44629290922606268</v>
      </c>
      <c r="G1881">
        <f t="shared" si="2329"/>
        <v>0.5</v>
      </c>
      <c r="H1881">
        <f t="shared" si="2336"/>
        <v>0.22543877034471541</v>
      </c>
      <c r="I1881">
        <f t="shared" si="2337"/>
        <v>-0.44629290922606257</v>
      </c>
      <c r="J1881">
        <f t="shared" si="2330"/>
        <v>0.49999999999999989</v>
      </c>
      <c r="K1881">
        <f t="shared" si="2338"/>
        <v>-0.22543877034471543</v>
      </c>
      <c r="L1881">
        <f t="shared" si="2339"/>
        <v>0.44629290922606268</v>
      </c>
      <c r="N1881">
        <v>116.8</v>
      </c>
      <c r="O1881">
        <f t="shared" si="2325"/>
        <v>36.326510835769213</v>
      </c>
      <c r="P1881">
        <f t="shared" si="2326"/>
        <v>53.673489164230794</v>
      </c>
      <c r="R1881">
        <f t="shared" si="2340"/>
        <v>-1.1068793193308366</v>
      </c>
      <c r="T1881">
        <f t="shared" si="2331"/>
        <v>-36.304119575742511</v>
      </c>
      <c r="V1881">
        <f t="shared" si="2341"/>
        <v>0</v>
      </c>
    </row>
    <row r="1882" spans="1:22">
      <c r="A1882">
        <f t="shared" si="2327"/>
        <v>0.5</v>
      </c>
      <c r="B1882">
        <f t="shared" si="2332"/>
        <v>-0.22621735465589135</v>
      </c>
      <c r="C1882">
        <f t="shared" si="2333"/>
        <v>0.44589876480260693</v>
      </c>
      <c r="D1882">
        <f t="shared" si="2328"/>
        <v>-0.49999999999999989</v>
      </c>
      <c r="E1882">
        <f t="shared" si="2334"/>
        <v>-0.22621735465589138</v>
      </c>
      <c r="F1882">
        <f t="shared" si="2335"/>
        <v>0.44589876480260698</v>
      </c>
      <c r="G1882">
        <f t="shared" si="2329"/>
        <v>0.5</v>
      </c>
      <c r="H1882">
        <f t="shared" si="2336"/>
        <v>0.22621735465589135</v>
      </c>
      <c r="I1882">
        <f t="shared" si="2337"/>
        <v>-0.44589876480260693</v>
      </c>
      <c r="J1882">
        <f t="shared" si="2330"/>
        <v>0.49999999999999989</v>
      </c>
      <c r="K1882">
        <f t="shared" si="2338"/>
        <v>-0.22621735465589138</v>
      </c>
      <c r="L1882">
        <f t="shared" si="2339"/>
        <v>0.44589876480260698</v>
      </c>
      <c r="N1882">
        <v>116.9</v>
      </c>
      <c r="O1882">
        <f t="shared" si="2325"/>
        <v>36.329939431974367</v>
      </c>
      <c r="P1882">
        <f t="shared" si="2326"/>
        <v>53.67006056802564</v>
      </c>
      <c r="R1882">
        <f t="shared" si="2340"/>
        <v>-1.124978623130545</v>
      </c>
      <c r="T1882">
        <f t="shared" si="2331"/>
        <v>-36.307548171947666</v>
      </c>
      <c r="V1882">
        <f t="shared" si="2341"/>
        <v>0</v>
      </c>
    </row>
    <row r="1883" spans="1:22">
      <c r="A1883">
        <f t="shared" si="2327"/>
        <v>0.5</v>
      </c>
      <c r="B1883">
        <f t="shared" si="2332"/>
        <v>-0.22699524986977332</v>
      </c>
      <c r="C1883">
        <f t="shared" si="2333"/>
        <v>0.44550326209418384</v>
      </c>
      <c r="D1883">
        <f t="shared" si="2328"/>
        <v>-0.49999999999999989</v>
      </c>
      <c r="E1883">
        <f t="shared" si="2334"/>
        <v>-0.22699524986977335</v>
      </c>
      <c r="F1883">
        <f t="shared" si="2335"/>
        <v>0.44550326209418389</v>
      </c>
      <c r="G1883">
        <f t="shared" si="2329"/>
        <v>0.5</v>
      </c>
      <c r="H1883">
        <f t="shared" si="2336"/>
        <v>0.22699524986977332</v>
      </c>
      <c r="I1883">
        <f t="shared" si="2337"/>
        <v>-0.44550326209418384</v>
      </c>
      <c r="J1883">
        <f t="shared" si="2330"/>
        <v>0.49999999999999989</v>
      </c>
      <c r="K1883">
        <f t="shared" si="2338"/>
        <v>-0.22699524986977335</v>
      </c>
      <c r="L1883">
        <f t="shared" si="2339"/>
        <v>0.44550326209418389</v>
      </c>
      <c r="N1883">
        <v>117</v>
      </c>
      <c r="O1883">
        <f t="shared" si="2325"/>
        <v>36.333246935799814</v>
      </c>
      <c r="P1883">
        <f t="shared" si="2326"/>
        <v>53.666753064200179</v>
      </c>
      <c r="R1883">
        <f t="shared" si="2340"/>
        <v>-1.1430390818265366</v>
      </c>
      <c r="T1883">
        <f t="shared" si="2331"/>
        <v>-36.310855675773126</v>
      </c>
      <c r="V1883">
        <f t="shared" si="2341"/>
        <v>0</v>
      </c>
    </row>
    <row r="1884" spans="1:22">
      <c r="A1884">
        <f t="shared" si="2327"/>
        <v>0.5</v>
      </c>
      <c r="B1884">
        <f t="shared" si="2332"/>
        <v>-0.22777245361675763</v>
      </c>
      <c r="C1884">
        <f t="shared" si="2333"/>
        <v>0.4451064023055632</v>
      </c>
      <c r="D1884">
        <f t="shared" si="2328"/>
        <v>-0.49999999999999989</v>
      </c>
      <c r="E1884">
        <f t="shared" si="2334"/>
        <v>-0.22777245361675766</v>
      </c>
      <c r="F1884">
        <f t="shared" si="2335"/>
        <v>0.44510640230556325</v>
      </c>
      <c r="G1884">
        <f t="shared" si="2329"/>
        <v>0.5</v>
      </c>
      <c r="H1884">
        <f t="shared" si="2336"/>
        <v>0.22777245361675763</v>
      </c>
      <c r="I1884">
        <f t="shared" si="2337"/>
        <v>-0.4451064023055632</v>
      </c>
      <c r="J1884">
        <f t="shared" si="2330"/>
        <v>0.49999999999999989</v>
      </c>
      <c r="K1884">
        <f t="shared" si="2338"/>
        <v>-0.22777245361675766</v>
      </c>
      <c r="L1884">
        <f t="shared" si="2339"/>
        <v>0.44510640230556325</v>
      </c>
      <c r="N1884">
        <v>117.1</v>
      </c>
      <c r="O1884">
        <f t="shared" si="2325"/>
        <v>36.33643361233019</v>
      </c>
      <c r="P1884">
        <f t="shared" si="2326"/>
        <v>53.66356638766981</v>
      </c>
      <c r="R1884">
        <f t="shared" si="2340"/>
        <v>-1.161060777289201</v>
      </c>
      <c r="T1884">
        <f t="shared" si="2331"/>
        <v>-36.314042352303495</v>
      </c>
      <c r="V1884">
        <f t="shared" si="2341"/>
        <v>0</v>
      </c>
    </row>
    <row r="1885" spans="1:22">
      <c r="A1885">
        <f t="shared" si="2327"/>
        <v>0.5</v>
      </c>
      <c r="B1885">
        <f t="shared" si="2332"/>
        <v>-0.22854896352934709</v>
      </c>
      <c r="C1885">
        <f t="shared" si="2333"/>
        <v>0.4447081866456486</v>
      </c>
      <c r="D1885">
        <f t="shared" si="2328"/>
        <v>-0.49999999999999989</v>
      </c>
      <c r="E1885">
        <f t="shared" si="2334"/>
        <v>-0.22854896352934712</v>
      </c>
      <c r="F1885">
        <f t="shared" si="2335"/>
        <v>0.44470818664564871</v>
      </c>
      <c r="G1885">
        <f t="shared" si="2329"/>
        <v>0.5</v>
      </c>
      <c r="H1885">
        <f t="shared" si="2336"/>
        <v>0.22854896352934709</v>
      </c>
      <c r="I1885">
        <f t="shared" si="2337"/>
        <v>-0.4447081866456486</v>
      </c>
      <c r="J1885">
        <f t="shared" si="2330"/>
        <v>0.49999999999999989</v>
      </c>
      <c r="K1885">
        <f t="shared" si="2338"/>
        <v>-0.22854896352934712</v>
      </c>
      <c r="L1885">
        <f t="shared" si="2339"/>
        <v>0.44470818664564871</v>
      </c>
      <c r="N1885">
        <v>117.2</v>
      </c>
      <c r="O1885">
        <f t="shared" si="2325"/>
        <v>36.339499725914507</v>
      </c>
      <c r="P1885">
        <f t="shared" si="2326"/>
        <v>53.660500274085493</v>
      </c>
      <c r="R1885">
        <f t="shared" si="2340"/>
        <v>-1.1790437908445668</v>
      </c>
      <c r="T1885">
        <f t="shared" si="2331"/>
        <v>-36.317108465887813</v>
      </c>
      <c r="V1885">
        <f t="shared" si="2341"/>
        <v>0</v>
      </c>
    </row>
    <row r="1886" spans="1:22">
      <c r="A1886">
        <f t="shared" si="2327"/>
        <v>0.5</v>
      </c>
      <c r="B1886">
        <f t="shared" si="2332"/>
        <v>-0.22932477724215744</v>
      </c>
      <c r="C1886">
        <f t="shared" si="2333"/>
        <v>0.44430861632747426</v>
      </c>
      <c r="D1886">
        <f t="shared" si="2328"/>
        <v>-0.49999999999999989</v>
      </c>
      <c r="E1886">
        <f t="shared" si="2334"/>
        <v>-0.2293247772421575</v>
      </c>
      <c r="F1886">
        <f t="shared" si="2335"/>
        <v>0.44430861632747431</v>
      </c>
      <c r="G1886">
        <f t="shared" si="2329"/>
        <v>0.5</v>
      </c>
      <c r="H1886">
        <f t="shared" si="2336"/>
        <v>0.22932477724215744</v>
      </c>
      <c r="I1886">
        <f t="shared" si="2337"/>
        <v>-0.44430861632747426</v>
      </c>
      <c r="J1886">
        <f t="shared" si="2330"/>
        <v>0.49999999999999989</v>
      </c>
      <c r="K1886">
        <f t="shared" si="2338"/>
        <v>-0.2293247772421575</v>
      </c>
      <c r="L1886">
        <f t="shared" si="2339"/>
        <v>0.44430861632747431</v>
      </c>
      <c r="N1886">
        <v>117.3</v>
      </c>
      <c r="O1886">
        <f t="shared" si="2325"/>
        <v>36.342445540168669</v>
      </c>
      <c r="P1886">
        <f t="shared" si="2326"/>
        <v>53.657554459831331</v>
      </c>
      <c r="R1886">
        <f t="shared" si="2340"/>
        <v>-1.1969882032745787</v>
      </c>
      <c r="T1886">
        <f t="shared" si="2331"/>
        <v>-36.320054280141974</v>
      </c>
      <c r="V1886">
        <f t="shared" si="2341"/>
        <v>0</v>
      </c>
    </row>
    <row r="1887" spans="1:22">
      <c r="A1887">
        <f t="shared" si="2327"/>
        <v>0.5</v>
      </c>
      <c r="B1887">
        <f t="shared" si="2332"/>
        <v>-0.23009989239192577</v>
      </c>
      <c r="C1887">
        <f t="shared" si="2333"/>
        <v>0.44390769256820056</v>
      </c>
      <c r="D1887">
        <f t="shared" si="2328"/>
        <v>-0.49999999999999989</v>
      </c>
      <c r="E1887">
        <f t="shared" si="2334"/>
        <v>-0.2300998923919258</v>
      </c>
      <c r="F1887">
        <f t="shared" si="2335"/>
        <v>0.44390769256820062</v>
      </c>
      <c r="G1887">
        <f t="shared" si="2329"/>
        <v>0.5</v>
      </c>
      <c r="H1887">
        <f t="shared" si="2336"/>
        <v>0.23009989239192577</v>
      </c>
      <c r="I1887">
        <f t="shared" si="2337"/>
        <v>-0.44390769256820056</v>
      </c>
      <c r="J1887">
        <f t="shared" si="2330"/>
        <v>0.49999999999999989</v>
      </c>
      <c r="K1887">
        <f t="shared" si="2338"/>
        <v>-0.2300998923919258</v>
      </c>
      <c r="L1887">
        <f t="shared" si="2339"/>
        <v>0.44390769256820062</v>
      </c>
      <c r="N1887">
        <v>117.4</v>
      </c>
      <c r="O1887">
        <f t="shared" si="2325"/>
        <v>36.345271317977918</v>
      </c>
      <c r="P1887">
        <f t="shared" si="2326"/>
        <v>53.654728682022082</v>
      </c>
      <c r="R1887">
        <f t="shared" si="2340"/>
        <v>-1.2148940948175024</v>
      </c>
      <c r="T1887">
        <f t="shared" si="2331"/>
        <v>-36.322880057951224</v>
      </c>
      <c r="V1887">
        <f t="shared" si="2341"/>
        <v>0</v>
      </c>
    </row>
    <row r="1888" spans="1:22">
      <c r="A1888">
        <f t="shared" si="2327"/>
        <v>0.5</v>
      </c>
      <c r="B1888">
        <f t="shared" si="2332"/>
        <v>-0.23087430661751684</v>
      </c>
      <c r="C1888">
        <f t="shared" si="2333"/>
        <v>0.4435054165891108</v>
      </c>
      <c r="D1888">
        <f t="shared" si="2328"/>
        <v>-0.49999999999999989</v>
      </c>
      <c r="E1888">
        <f t="shared" si="2334"/>
        <v>-0.23087430661751687</v>
      </c>
      <c r="F1888">
        <f t="shared" si="2335"/>
        <v>0.44350541658911086</v>
      </c>
      <c r="G1888">
        <f t="shared" si="2329"/>
        <v>0.5</v>
      </c>
      <c r="H1888">
        <f t="shared" si="2336"/>
        <v>0.23087430661751684</v>
      </c>
      <c r="I1888">
        <f t="shared" si="2337"/>
        <v>-0.4435054165891108</v>
      </c>
      <c r="J1888">
        <f t="shared" si="2330"/>
        <v>0.49999999999999989</v>
      </c>
      <c r="K1888">
        <f t="shared" si="2338"/>
        <v>-0.23087430661751687</v>
      </c>
      <c r="L1888">
        <f t="shared" si="2339"/>
        <v>0.44350541658911086</v>
      </c>
      <c r="N1888">
        <v>117.5</v>
      </c>
      <c r="O1888">
        <f t="shared" si="2325"/>
        <v>36.347977321499421</v>
      </c>
      <c r="P1888">
        <f t="shared" si="2326"/>
        <v>53.652022678500586</v>
      </c>
      <c r="R1888">
        <f t="shared" si="2340"/>
        <v>-1.2327615451685858</v>
      </c>
      <c r="T1888">
        <f t="shared" si="2331"/>
        <v>-36.32558606147272</v>
      </c>
      <c r="V1888">
        <f t="shared" si="2341"/>
        <v>0</v>
      </c>
    </row>
    <row r="1889" spans="1:22">
      <c r="A1889">
        <f t="shared" si="2327"/>
        <v>0.5</v>
      </c>
      <c r="B1889">
        <f t="shared" si="2332"/>
        <v>-0.2316480175599307</v>
      </c>
      <c r="C1889">
        <f t="shared" si="2333"/>
        <v>0.44310178961560731</v>
      </c>
      <c r="D1889">
        <f t="shared" si="2328"/>
        <v>-0.49999999999999989</v>
      </c>
      <c r="E1889">
        <f t="shared" si="2334"/>
        <v>-0.23164801755993072</v>
      </c>
      <c r="F1889">
        <f t="shared" si="2335"/>
        <v>0.44310178961560737</v>
      </c>
      <c r="G1889">
        <f t="shared" si="2329"/>
        <v>0.5</v>
      </c>
      <c r="H1889">
        <f t="shared" si="2336"/>
        <v>0.2316480175599307</v>
      </c>
      <c r="I1889">
        <f t="shared" si="2337"/>
        <v>-0.44310178961560731</v>
      </c>
      <c r="J1889">
        <f t="shared" si="2330"/>
        <v>0.49999999999999989</v>
      </c>
      <c r="K1889">
        <f t="shared" si="2338"/>
        <v>-0.23164801755993072</v>
      </c>
      <c r="L1889">
        <f t="shared" si="2339"/>
        <v>0.44310178961560737</v>
      </c>
      <c r="N1889">
        <v>117.6</v>
      </c>
      <c r="O1889">
        <f t="shared" si="2325"/>
        <v>36.350563812164715</v>
      </c>
      <c r="P1889">
        <f t="shared" si="2326"/>
        <v>53.649436187835278</v>
      </c>
      <c r="R1889">
        <f t="shared" si="2340"/>
        <v>-1.2505906334804351</v>
      </c>
      <c r="T1889">
        <f t="shared" si="2331"/>
        <v>-36.328172552138028</v>
      </c>
      <c r="V1889">
        <f t="shared" si="2341"/>
        <v>0</v>
      </c>
    </row>
    <row r="1890" spans="1:22">
      <c r="A1890">
        <f t="shared" si="2327"/>
        <v>0.5</v>
      </c>
      <c r="B1890">
        <f t="shared" si="2332"/>
        <v>-0.23242102286230981</v>
      </c>
      <c r="C1890">
        <f t="shared" si="2333"/>
        <v>0.44269681287720786</v>
      </c>
      <c r="D1890">
        <f t="shared" si="2328"/>
        <v>-0.49999999999999989</v>
      </c>
      <c r="E1890">
        <f t="shared" si="2334"/>
        <v>-0.23242102286230984</v>
      </c>
      <c r="F1890">
        <f t="shared" si="2335"/>
        <v>0.44269681287720791</v>
      </c>
      <c r="G1890">
        <f t="shared" si="2329"/>
        <v>0.5</v>
      </c>
      <c r="H1890">
        <f t="shared" si="2336"/>
        <v>0.23242102286230981</v>
      </c>
      <c r="I1890">
        <f t="shared" si="2337"/>
        <v>-0.44269681287720786</v>
      </c>
      <c r="J1890">
        <f t="shared" si="2330"/>
        <v>0.49999999999999989</v>
      </c>
      <c r="K1890">
        <f t="shared" si="2338"/>
        <v>-0.23242102286230984</v>
      </c>
      <c r="L1890">
        <f t="shared" si="2339"/>
        <v>0.44269681287720791</v>
      </c>
      <c r="N1890">
        <v>117.7</v>
      </c>
      <c r="O1890">
        <f t="shared" si="2325"/>
        <v>36.353031050682468</v>
      </c>
      <c r="P1890">
        <f t="shared" si="2326"/>
        <v>53.646968949317532</v>
      </c>
      <c r="R1890">
        <f t="shared" si="2340"/>
        <v>-1.2683814383637184</v>
      </c>
      <c r="T1890">
        <f t="shared" si="2331"/>
        <v>-36.330639790655773</v>
      </c>
      <c r="V1890">
        <f t="shared" si="2341"/>
        <v>0</v>
      </c>
    </row>
    <row r="1891" spans="1:22">
      <c r="A1891">
        <f t="shared" si="2327"/>
        <v>0.5</v>
      </c>
      <c r="B1891">
        <f t="shared" si="2332"/>
        <v>-0.23319332016994554</v>
      </c>
      <c r="C1891">
        <f t="shared" si="2333"/>
        <v>0.44229048760754192</v>
      </c>
      <c r="D1891">
        <f t="shared" si="2328"/>
        <v>-0.49999999999999989</v>
      </c>
      <c r="E1891">
        <f t="shared" si="2334"/>
        <v>-0.23319332016994557</v>
      </c>
      <c r="F1891">
        <f t="shared" si="2335"/>
        <v>0.44229048760754197</v>
      </c>
      <c r="G1891">
        <f t="shared" si="2329"/>
        <v>0.5</v>
      </c>
      <c r="H1891">
        <f t="shared" si="2336"/>
        <v>0.23319332016994554</v>
      </c>
      <c r="I1891">
        <f t="shared" si="2337"/>
        <v>-0.44229048760754192</v>
      </c>
      <c r="J1891">
        <f t="shared" si="2330"/>
        <v>0.49999999999999989</v>
      </c>
      <c r="K1891">
        <f t="shared" si="2338"/>
        <v>-0.23319332016994557</v>
      </c>
      <c r="L1891">
        <f t="shared" si="2339"/>
        <v>0.44229048760754197</v>
      </c>
      <c r="N1891">
        <v>117.8</v>
      </c>
      <c r="O1891">
        <f t="shared" si="2325"/>
        <v>36.355379297040905</v>
      </c>
      <c r="P1891">
        <f t="shared" si="2326"/>
        <v>53.644620702959095</v>
      </c>
      <c r="R1891">
        <f t="shared" si="2340"/>
        <v>-1.2861340378878197</v>
      </c>
      <c r="T1891">
        <f t="shared" si="2331"/>
        <v>-36.332988037014211</v>
      </c>
      <c r="V1891">
        <f t="shared" si="2341"/>
        <v>0</v>
      </c>
    </row>
    <row r="1892" spans="1:22">
      <c r="A1892">
        <f t="shared" si="2327"/>
        <v>0.5</v>
      </c>
      <c r="B1892">
        <f t="shared" si="2332"/>
        <v>-0.23396490713028675</v>
      </c>
      <c r="C1892">
        <f t="shared" si="2333"/>
        <v>0.44188281504434651</v>
      </c>
      <c r="D1892">
        <f t="shared" si="2328"/>
        <v>-0.49999999999999989</v>
      </c>
      <c r="E1892">
        <f t="shared" si="2334"/>
        <v>-0.23396490713028678</v>
      </c>
      <c r="F1892">
        <f t="shared" si="2335"/>
        <v>0.44188281504434657</v>
      </c>
      <c r="G1892">
        <f t="shared" si="2329"/>
        <v>0.5</v>
      </c>
      <c r="H1892">
        <f t="shared" si="2336"/>
        <v>0.23396490713028675</v>
      </c>
      <c r="I1892">
        <f t="shared" si="2337"/>
        <v>-0.44188281504434651</v>
      </c>
      <c r="J1892">
        <f t="shared" si="2330"/>
        <v>0.49999999999999989</v>
      </c>
      <c r="K1892">
        <f t="shared" si="2338"/>
        <v>-0.23396490713028678</v>
      </c>
      <c r="L1892">
        <f t="shared" si="2339"/>
        <v>0.44188281504434657</v>
      </c>
      <c r="N1892">
        <v>117.9</v>
      </c>
      <c r="O1892">
        <f t="shared" si="2325"/>
        <v>36.357608810510627</v>
      </c>
      <c r="P1892">
        <f t="shared" si="2326"/>
        <v>53.642391189489388</v>
      </c>
      <c r="R1892">
        <f t="shared" si="2340"/>
        <v>-1.3038485095814849</v>
      </c>
      <c r="T1892">
        <f t="shared" si="2331"/>
        <v>-36.335217550483918</v>
      </c>
      <c r="V1892">
        <f t="shared" si="2341"/>
        <v>0</v>
      </c>
    </row>
    <row r="1893" spans="1:22">
      <c r="A1893">
        <f t="shared" si="2327"/>
        <v>0.5</v>
      </c>
      <c r="B1893">
        <f t="shared" si="2332"/>
        <v>-0.2347357813929454</v>
      </c>
      <c r="C1893">
        <f t="shared" si="2333"/>
        <v>0.44147379642946338</v>
      </c>
      <c r="D1893">
        <f t="shared" si="2328"/>
        <v>-0.49999999999999989</v>
      </c>
      <c r="E1893">
        <f t="shared" si="2334"/>
        <v>-0.23473578139294546</v>
      </c>
      <c r="F1893">
        <f t="shared" si="2335"/>
        <v>0.44147379642946344</v>
      </c>
      <c r="G1893">
        <f t="shared" si="2329"/>
        <v>0.5</v>
      </c>
      <c r="H1893">
        <f t="shared" si="2336"/>
        <v>0.2347357813929454</v>
      </c>
      <c r="I1893">
        <f t="shared" si="2337"/>
        <v>-0.44147379642946338</v>
      </c>
      <c r="J1893">
        <f t="shared" si="2330"/>
        <v>0.49999999999999989</v>
      </c>
      <c r="K1893">
        <f t="shared" si="2338"/>
        <v>-0.23473578139294546</v>
      </c>
      <c r="L1893">
        <f t="shared" si="2339"/>
        <v>0.44147379642946344</v>
      </c>
      <c r="N1893">
        <v>118</v>
      </c>
      <c r="O1893">
        <f t="shared" si="2325"/>
        <v>36.359719849647171</v>
      </c>
      <c r="P1893">
        <f t="shared" si="2326"/>
        <v>53.640280150352837</v>
      </c>
      <c r="R1893">
        <f t="shared" si="2340"/>
        <v>-1.3215249304336751</v>
      </c>
      <c r="T1893">
        <f t="shared" si="2331"/>
        <v>-36.337328589620469</v>
      </c>
      <c r="V1893">
        <f t="shared" si="2341"/>
        <v>0</v>
      </c>
    </row>
    <row r="1894" spans="1:22">
      <c r="A1894">
        <f t="shared" si="2327"/>
        <v>0.5</v>
      </c>
      <c r="B1894">
        <f t="shared" si="2332"/>
        <v>-0.23550594060970501</v>
      </c>
      <c r="C1894">
        <f t="shared" si="2333"/>
        <v>0.44106343300883377</v>
      </c>
      <c r="D1894">
        <f t="shared" si="2328"/>
        <v>-0.49999999999999989</v>
      </c>
      <c r="E1894">
        <f t="shared" si="2334"/>
        <v>-0.23550594060970503</v>
      </c>
      <c r="F1894">
        <f t="shared" si="2335"/>
        <v>0.44106343300883383</v>
      </c>
      <c r="G1894">
        <f t="shared" si="2329"/>
        <v>0.5</v>
      </c>
      <c r="H1894">
        <f t="shared" si="2336"/>
        <v>0.23550594060970501</v>
      </c>
      <c r="I1894">
        <f t="shared" si="2337"/>
        <v>-0.44106343300883377</v>
      </c>
      <c r="J1894">
        <f t="shared" si="2330"/>
        <v>0.49999999999999989</v>
      </c>
      <c r="K1894">
        <f t="shared" si="2338"/>
        <v>-0.23550594060970503</v>
      </c>
      <c r="L1894">
        <f t="shared" si="2339"/>
        <v>0.44106343300883383</v>
      </c>
      <c r="N1894">
        <v>118.1</v>
      </c>
      <c r="O1894">
        <f t="shared" si="2325"/>
        <v>36.36171267229377</v>
      </c>
      <c r="P1894">
        <f t="shared" si="2326"/>
        <v>53.638287327706237</v>
      </c>
      <c r="R1894">
        <f t="shared" si="2340"/>
        <v>-1.3391633768942484</v>
      </c>
      <c r="T1894">
        <f t="shared" si="2331"/>
        <v>-36.339321412267068</v>
      </c>
      <c r="V1894">
        <f t="shared" si="2341"/>
        <v>0</v>
      </c>
    </row>
    <row r="1895" spans="1:22">
      <c r="A1895">
        <f t="shared" si="2327"/>
        <v>0.5</v>
      </c>
      <c r="B1895">
        <f t="shared" si="2332"/>
        <v>-0.23627538243452695</v>
      </c>
      <c r="C1895">
        <f t="shared" si="2333"/>
        <v>0.44065172603249608</v>
      </c>
      <c r="D1895">
        <f t="shared" si="2328"/>
        <v>-0.49999999999999989</v>
      </c>
      <c r="E1895">
        <f t="shared" si="2334"/>
        <v>-0.23627538243452698</v>
      </c>
      <c r="F1895">
        <f t="shared" si="2335"/>
        <v>0.44065172603249614</v>
      </c>
      <c r="G1895">
        <f t="shared" si="2329"/>
        <v>0.5</v>
      </c>
      <c r="H1895">
        <f t="shared" si="2336"/>
        <v>0.23627538243452695</v>
      </c>
      <c r="I1895">
        <f t="shared" si="2337"/>
        <v>-0.44065172603249608</v>
      </c>
      <c r="J1895">
        <f t="shared" si="2330"/>
        <v>0.49999999999999989</v>
      </c>
      <c r="K1895">
        <f t="shared" si="2338"/>
        <v>-0.23627538243452698</v>
      </c>
      <c r="L1895">
        <f t="shared" si="2339"/>
        <v>0.44065172603249614</v>
      </c>
      <c r="N1895">
        <v>118.2</v>
      </c>
      <c r="O1895">
        <f t="shared" si="2325"/>
        <v>36.363587535584109</v>
      </c>
      <c r="P1895">
        <f t="shared" si="2326"/>
        <v>53.636412464415891</v>
      </c>
      <c r="R1895">
        <f t="shared" si="2340"/>
        <v>-1.3567639248749614</v>
      </c>
      <c r="T1895">
        <f t="shared" si="2331"/>
        <v>-36.341196275557415</v>
      </c>
      <c r="V1895">
        <f t="shared" si="2341"/>
        <v>0</v>
      </c>
    </row>
    <row r="1896" spans="1:22">
      <c r="A1896">
        <f t="shared" si="2327"/>
        <v>0.5</v>
      </c>
      <c r="B1896">
        <f t="shared" si="2332"/>
        <v>-0.23704410452355804</v>
      </c>
      <c r="C1896">
        <f t="shared" si="2333"/>
        <v>0.44023867675458095</v>
      </c>
      <c r="D1896">
        <f t="shared" si="2328"/>
        <v>-0.49999999999999989</v>
      </c>
      <c r="E1896">
        <f t="shared" si="2334"/>
        <v>-0.23704410452355806</v>
      </c>
      <c r="F1896">
        <f t="shared" si="2335"/>
        <v>0.440238676754581</v>
      </c>
      <c r="G1896">
        <f t="shared" si="2329"/>
        <v>0.5</v>
      </c>
      <c r="H1896">
        <f t="shared" si="2336"/>
        <v>0.23704410452355804</v>
      </c>
      <c r="I1896">
        <f t="shared" si="2337"/>
        <v>-0.44023867675458095</v>
      </c>
      <c r="J1896">
        <f t="shared" si="2330"/>
        <v>0.49999999999999989</v>
      </c>
      <c r="K1896">
        <f t="shared" si="2338"/>
        <v>-0.23704410452355806</v>
      </c>
      <c r="L1896">
        <f t="shared" si="2339"/>
        <v>0.440238676754581</v>
      </c>
      <c r="N1896">
        <v>118.3</v>
      </c>
      <c r="O1896">
        <f t="shared" si="2325"/>
        <v>36.365344695945026</v>
      </c>
      <c r="P1896">
        <f t="shared" si="2326"/>
        <v>53.634655304054974</v>
      </c>
      <c r="R1896">
        <f t="shared" si="2340"/>
        <v>-1.3743266497502162</v>
      </c>
      <c r="T1896">
        <f t="shared" si="2331"/>
        <v>-36.342953435918332</v>
      </c>
      <c r="V1896">
        <f t="shared" si="2341"/>
        <v>0</v>
      </c>
    </row>
    <row r="1897" spans="1:22">
      <c r="A1897">
        <f t="shared" si="2327"/>
        <v>0.5</v>
      </c>
      <c r="B1897">
        <f t="shared" si="2332"/>
        <v>-0.23781210453513763</v>
      </c>
      <c r="C1897">
        <f t="shared" si="2333"/>
        <v>0.43982428643330818</v>
      </c>
      <c r="D1897">
        <f t="shared" si="2328"/>
        <v>-0.49999999999999989</v>
      </c>
      <c r="E1897">
        <f t="shared" si="2334"/>
        <v>-0.23781210453513765</v>
      </c>
      <c r="F1897">
        <f t="shared" si="2335"/>
        <v>0.43982428643330823</v>
      </c>
      <c r="G1897">
        <f t="shared" si="2329"/>
        <v>0.5</v>
      </c>
      <c r="H1897">
        <f t="shared" si="2336"/>
        <v>0.23781210453513763</v>
      </c>
      <c r="I1897">
        <f t="shared" si="2337"/>
        <v>-0.43982428643330818</v>
      </c>
      <c r="J1897">
        <f t="shared" si="2330"/>
        <v>0.49999999999999989</v>
      </c>
      <c r="K1897">
        <f t="shared" si="2338"/>
        <v>-0.23781210453513765</v>
      </c>
      <c r="L1897">
        <f t="shared" si="2339"/>
        <v>0.43982428643330823</v>
      </c>
      <c r="N1897">
        <v>118.4</v>
      </c>
      <c r="O1897">
        <f t="shared" si="2325"/>
        <v>36.366984409099381</v>
      </c>
      <c r="P1897">
        <f t="shared" si="2326"/>
        <v>53.633015590900634</v>
      </c>
      <c r="R1897">
        <f t="shared" si="2340"/>
        <v>-1.3918516263581679</v>
      </c>
      <c r="T1897">
        <f t="shared" si="2331"/>
        <v>-36.344593149072672</v>
      </c>
      <c r="V1897">
        <f t="shared" si="2341"/>
        <v>0</v>
      </c>
    </row>
    <row r="1898" spans="1:22">
      <c r="A1898">
        <f t="shared" si="2327"/>
        <v>0.5</v>
      </c>
      <c r="B1898">
        <f t="shared" si="2332"/>
        <v>-0.23857938012980417</v>
      </c>
      <c r="C1898">
        <f t="shared" si="2333"/>
        <v>0.43940855633098258</v>
      </c>
      <c r="D1898">
        <f t="shared" si="2328"/>
        <v>-0.49999999999999989</v>
      </c>
      <c r="E1898">
        <f t="shared" si="2334"/>
        <v>-0.2385793801298042</v>
      </c>
      <c r="F1898">
        <f t="shared" si="2335"/>
        <v>0.43940855633098264</v>
      </c>
      <c r="G1898">
        <f t="shared" si="2329"/>
        <v>0.5</v>
      </c>
      <c r="H1898">
        <f t="shared" si="2336"/>
        <v>0.23857938012980417</v>
      </c>
      <c r="I1898">
        <f t="shared" si="2337"/>
        <v>-0.43940855633098258</v>
      </c>
      <c r="J1898">
        <f t="shared" si="2330"/>
        <v>0.49999999999999989</v>
      </c>
      <c r="K1898">
        <f t="shared" si="2338"/>
        <v>-0.2385793801298042</v>
      </c>
      <c r="L1898">
        <f t="shared" si="2339"/>
        <v>0.43940855633098264</v>
      </c>
      <c r="N1898">
        <v>118.5</v>
      </c>
      <c r="O1898">
        <f t="shared" si="2325"/>
        <v>36.368506930068762</v>
      </c>
      <c r="P1898">
        <f t="shared" si="2326"/>
        <v>53.631493069931238</v>
      </c>
      <c r="R1898">
        <f t="shared" si="2340"/>
        <v>-1.4093389290016276</v>
      </c>
      <c r="T1898">
        <f t="shared" si="2331"/>
        <v>-36.346115670042067</v>
      </c>
      <c r="V1898">
        <f t="shared" si="2341"/>
        <v>0</v>
      </c>
    </row>
    <row r="1899" spans="1:22">
      <c r="A1899">
        <f t="shared" si="2327"/>
        <v>0.5</v>
      </c>
      <c r="B1899">
        <f t="shared" si="2332"/>
        <v>-0.23934592897030332</v>
      </c>
      <c r="C1899">
        <f t="shared" si="2333"/>
        <v>0.43899148771399016</v>
      </c>
      <c r="D1899">
        <f t="shared" si="2328"/>
        <v>-0.49999999999999989</v>
      </c>
      <c r="E1899">
        <f t="shared" si="2334"/>
        <v>-0.23934592897030335</v>
      </c>
      <c r="F1899">
        <f t="shared" si="2335"/>
        <v>0.43899148771399027</v>
      </c>
      <c r="G1899">
        <f t="shared" si="2329"/>
        <v>0.5</v>
      </c>
      <c r="H1899">
        <f t="shared" si="2336"/>
        <v>0.23934592897030332</v>
      </c>
      <c r="I1899">
        <f t="shared" si="2337"/>
        <v>-0.43899148771399016</v>
      </c>
      <c r="J1899">
        <f t="shared" si="2330"/>
        <v>0.49999999999999989</v>
      </c>
      <c r="K1899">
        <f t="shared" si="2338"/>
        <v>-0.23934592897030335</v>
      </c>
      <c r="L1899">
        <f t="shared" si="2339"/>
        <v>0.43899148771399027</v>
      </c>
      <c r="N1899">
        <v>118.6</v>
      </c>
      <c r="O1899">
        <f t="shared" si="2325"/>
        <v>36.369912513176466</v>
      </c>
      <c r="P1899">
        <f t="shared" si="2326"/>
        <v>53.630087486823548</v>
      </c>
      <c r="R1899">
        <f t="shared" si="2340"/>
        <v>-1.4267886314491065</v>
      </c>
      <c r="T1899">
        <f t="shared" si="2331"/>
        <v>-36.347521253149758</v>
      </c>
      <c r="V1899">
        <f t="shared" si="2341"/>
        <v>0</v>
      </c>
    </row>
    <row r="1900" spans="1:22">
      <c r="A1900">
        <f t="shared" si="2327"/>
        <v>0.5</v>
      </c>
      <c r="B1900">
        <f t="shared" si="2332"/>
        <v>-0.24011174872159433</v>
      </c>
      <c r="C1900">
        <f t="shared" si="2333"/>
        <v>0.43857308185279431</v>
      </c>
      <c r="D1900">
        <f t="shared" si="2328"/>
        <v>-0.49999999999999989</v>
      </c>
      <c r="E1900">
        <f t="shared" si="2334"/>
        <v>-0.24011174872159435</v>
      </c>
      <c r="F1900">
        <f t="shared" si="2335"/>
        <v>0.43857308185279442</v>
      </c>
      <c r="G1900">
        <f t="shared" si="2329"/>
        <v>0.5</v>
      </c>
      <c r="H1900">
        <f t="shared" si="2336"/>
        <v>0.24011174872159433</v>
      </c>
      <c r="I1900">
        <f t="shared" si="2337"/>
        <v>-0.43857308185279431</v>
      </c>
      <c r="J1900">
        <f t="shared" si="2330"/>
        <v>0.49999999999999989</v>
      </c>
      <c r="K1900">
        <f t="shared" si="2338"/>
        <v>-0.24011174872159435</v>
      </c>
      <c r="L1900">
        <f t="shared" si="2339"/>
        <v>0.43857308185279442</v>
      </c>
      <c r="N1900">
        <v>118.7</v>
      </c>
      <c r="O1900">
        <f t="shared" si="2325"/>
        <v>36.371201412050233</v>
      </c>
      <c r="P1900">
        <f t="shared" si="2326"/>
        <v>53.628798587949767</v>
      </c>
      <c r="R1900">
        <f t="shared" si="2340"/>
        <v>-1.444200806936017</v>
      </c>
      <c r="T1900">
        <f t="shared" si="2331"/>
        <v>-36.348810152023539</v>
      </c>
      <c r="V1900">
        <f t="shared" si="2341"/>
        <v>0</v>
      </c>
    </row>
    <row r="1901" spans="1:22">
      <c r="A1901">
        <f t="shared" si="2327"/>
        <v>0.5</v>
      </c>
      <c r="B1901">
        <f t="shared" si="2332"/>
        <v>-0.2408768370508575</v>
      </c>
      <c r="C1901">
        <f t="shared" si="2333"/>
        <v>0.43815334002193179</v>
      </c>
      <c r="D1901">
        <f t="shared" si="2328"/>
        <v>-0.49999999999999989</v>
      </c>
      <c r="E1901">
        <f t="shared" si="2334"/>
        <v>-0.24087683705085752</v>
      </c>
      <c r="F1901">
        <f t="shared" si="2335"/>
        <v>0.43815334002193185</v>
      </c>
      <c r="G1901">
        <f t="shared" si="2329"/>
        <v>0.5</v>
      </c>
      <c r="H1901">
        <f t="shared" si="2336"/>
        <v>0.2408768370508575</v>
      </c>
      <c r="I1901">
        <f t="shared" si="2337"/>
        <v>-0.43815334002193179</v>
      </c>
      <c r="J1901">
        <f t="shared" si="2330"/>
        <v>0.49999999999999989</v>
      </c>
      <c r="K1901">
        <f t="shared" si="2338"/>
        <v>-0.24087683705085752</v>
      </c>
      <c r="L1901">
        <f t="shared" si="2339"/>
        <v>0.43815334002193185</v>
      </c>
      <c r="N1901">
        <v>118.8</v>
      </c>
      <c r="O1901">
        <f t="shared" si="2325"/>
        <v>36.372373879625236</v>
      </c>
      <c r="P1901">
        <f t="shared" si="2326"/>
        <v>53.627626120374764</v>
      </c>
      <c r="R1901">
        <f t="shared" si="2340"/>
        <v>-1.4615755281656959</v>
      </c>
      <c r="T1901">
        <f t="shared" si="2331"/>
        <v>-36.349982619598542</v>
      </c>
      <c r="V1901">
        <f t="shared" si="2341"/>
        <v>0</v>
      </c>
    </row>
    <row r="1902" spans="1:22">
      <c r="A1902">
        <f t="shared" si="2327"/>
        <v>0.5</v>
      </c>
      <c r="B1902">
        <f t="shared" si="2332"/>
        <v>-0.2416411916275012</v>
      </c>
      <c r="C1902">
        <f t="shared" si="2333"/>
        <v>0.43773226350000888</v>
      </c>
      <c r="D1902">
        <f t="shared" si="2328"/>
        <v>-0.49999999999999989</v>
      </c>
      <c r="E1902">
        <f t="shared" si="2334"/>
        <v>-0.24164119162750122</v>
      </c>
      <c r="F1902">
        <f t="shared" si="2335"/>
        <v>0.43773226350000893</v>
      </c>
      <c r="G1902">
        <f t="shared" si="2329"/>
        <v>0.5</v>
      </c>
      <c r="H1902">
        <f t="shared" si="2336"/>
        <v>0.2416411916275012</v>
      </c>
      <c r="I1902">
        <f t="shared" si="2337"/>
        <v>-0.43773226350000888</v>
      </c>
      <c r="J1902">
        <f t="shared" si="2330"/>
        <v>0.49999999999999989</v>
      </c>
      <c r="K1902">
        <f t="shared" si="2338"/>
        <v>-0.24164119162750122</v>
      </c>
      <c r="L1902">
        <f t="shared" si="2339"/>
        <v>0.43773226350000893</v>
      </c>
      <c r="N1902">
        <v>118.9</v>
      </c>
      <c r="O1902">
        <f t="shared" si="2325"/>
        <v>36.373430168146925</v>
      </c>
      <c r="P1902">
        <f t="shared" si="2326"/>
        <v>53.626569831853075</v>
      </c>
      <c r="R1902">
        <f t="shared" si="2340"/>
        <v>-1.4789128673106049</v>
      </c>
      <c r="T1902">
        <f t="shared" si="2331"/>
        <v>-36.351038908120231</v>
      </c>
      <c r="V1902">
        <f t="shared" si="2341"/>
        <v>0</v>
      </c>
    </row>
    <row r="1903" spans="1:22">
      <c r="A1903">
        <f t="shared" si="2327"/>
        <v>0.5</v>
      </c>
      <c r="B1903">
        <f t="shared" si="2332"/>
        <v>-0.24240481012316845</v>
      </c>
      <c r="C1903">
        <f t="shared" si="2333"/>
        <v>0.43730985356969787</v>
      </c>
      <c r="D1903">
        <f t="shared" si="2328"/>
        <v>-0.49999999999999989</v>
      </c>
      <c r="E1903">
        <f t="shared" si="2334"/>
        <v>-0.2424048101231685</v>
      </c>
      <c r="F1903">
        <f t="shared" si="2335"/>
        <v>0.43730985356969793</v>
      </c>
      <c r="G1903">
        <f t="shared" si="2329"/>
        <v>0.5</v>
      </c>
      <c r="H1903">
        <f t="shared" si="2336"/>
        <v>0.24240481012316845</v>
      </c>
      <c r="I1903">
        <f t="shared" si="2337"/>
        <v>-0.43730985356969787</v>
      </c>
      <c r="J1903">
        <f t="shared" si="2330"/>
        <v>0.49999999999999989</v>
      </c>
      <c r="K1903">
        <f t="shared" si="2338"/>
        <v>-0.2424048101231685</v>
      </c>
      <c r="L1903">
        <f t="shared" si="2339"/>
        <v>0.43730985356969793</v>
      </c>
      <c r="N1903">
        <v>119</v>
      </c>
      <c r="O1903">
        <f t="shared" si="2325"/>
        <v>36.374370529174001</v>
      </c>
      <c r="P1903">
        <f t="shared" si="2326"/>
        <v>53.625629470825999</v>
      </c>
      <c r="R1903">
        <f t="shared" si="2340"/>
        <v>-1.4962128960136454</v>
      </c>
      <c r="T1903">
        <f t="shared" si="2331"/>
        <v>-36.351979269147307</v>
      </c>
      <c r="V1903">
        <f t="shared" si="2341"/>
        <v>0</v>
      </c>
    </row>
    <row r="1904" spans="1:22">
      <c r="A1904">
        <f t="shared" si="2327"/>
        <v>0.5</v>
      </c>
      <c r="B1904">
        <f t="shared" si="2332"/>
        <v>-0.24316769021174514</v>
      </c>
      <c r="C1904">
        <f t="shared" si="2333"/>
        <v>0.43688611151773254</v>
      </c>
      <c r="D1904">
        <f t="shared" si="2328"/>
        <v>-0.49999999999999989</v>
      </c>
      <c r="E1904">
        <f t="shared" si="2334"/>
        <v>-0.2431676902117452</v>
      </c>
      <c r="F1904">
        <f t="shared" si="2335"/>
        <v>0.43688611151773266</v>
      </c>
      <c r="G1904">
        <f t="shared" si="2329"/>
        <v>0.5</v>
      </c>
      <c r="H1904">
        <f t="shared" si="2336"/>
        <v>0.24316769021174514</v>
      </c>
      <c r="I1904">
        <f t="shared" si="2337"/>
        <v>-0.43688611151773254</v>
      </c>
      <c r="J1904">
        <f t="shared" si="2330"/>
        <v>0.49999999999999989</v>
      </c>
      <c r="K1904">
        <f t="shared" si="2338"/>
        <v>-0.2431676902117452</v>
      </c>
      <c r="L1904">
        <f t="shared" si="2339"/>
        <v>0.43688611151773266</v>
      </c>
      <c r="N1904">
        <v>119.1</v>
      </c>
      <c r="O1904">
        <f t="shared" si="2325"/>
        <v>36.375195213581357</v>
      </c>
      <c r="P1904">
        <f t="shared" si="2326"/>
        <v>53.62480478641865</v>
      </c>
      <c r="R1904">
        <f t="shared" si="2340"/>
        <v>-1.5134756853893379</v>
      </c>
      <c r="T1904">
        <f t="shared" si="2331"/>
        <v>-36.352803953554655</v>
      </c>
      <c r="V1904">
        <f t="shared" si="2341"/>
        <v>0</v>
      </c>
    </row>
    <row r="1905" spans="1:22">
      <c r="A1905">
        <f t="shared" si="2327"/>
        <v>0.5</v>
      </c>
      <c r="B1905">
        <f t="shared" si="2332"/>
        <v>-0.24392982956936637</v>
      </c>
      <c r="C1905">
        <f t="shared" si="2333"/>
        <v>0.43646103863490471</v>
      </c>
      <c r="D1905">
        <f t="shared" si="2328"/>
        <v>-0.49999999999999989</v>
      </c>
      <c r="E1905">
        <f t="shared" si="2334"/>
        <v>-0.24392982956936643</v>
      </c>
      <c r="F1905">
        <f t="shared" si="2335"/>
        <v>0.43646103863490476</v>
      </c>
      <c r="G1905">
        <f t="shared" si="2329"/>
        <v>0.5</v>
      </c>
      <c r="H1905">
        <f t="shared" si="2336"/>
        <v>0.24392982956936637</v>
      </c>
      <c r="I1905">
        <f t="shared" si="2337"/>
        <v>-0.43646103863490471</v>
      </c>
      <c r="J1905">
        <f t="shared" si="2330"/>
        <v>0.49999999999999989</v>
      </c>
      <c r="K1905">
        <f t="shared" si="2338"/>
        <v>-0.24392982956936643</v>
      </c>
      <c r="L1905">
        <f t="shared" si="2339"/>
        <v>0.43646103863490476</v>
      </c>
      <c r="N1905">
        <v>119.2</v>
      </c>
      <c r="O1905">
        <f t="shared" si="2325"/>
        <v>36.375904471563068</v>
      </c>
      <c r="P1905">
        <f t="shared" si="2326"/>
        <v>53.624095528436925</v>
      </c>
      <c r="R1905">
        <f t="shared" si="2340"/>
        <v>-1.5307013060252288</v>
      </c>
      <c r="T1905">
        <f t="shared" si="2331"/>
        <v>-36.353513211536381</v>
      </c>
      <c r="V1905">
        <f t="shared" si="2341"/>
        <v>0</v>
      </c>
    </row>
    <row r="1906" spans="1:22">
      <c r="A1906">
        <f t="shared" si="2327"/>
        <v>0.5</v>
      </c>
      <c r="B1906">
        <f t="shared" si="2332"/>
        <v>-0.2446912258744231</v>
      </c>
      <c r="C1906">
        <f t="shared" si="2333"/>
        <v>0.43603463621606015</v>
      </c>
      <c r="D1906">
        <f t="shared" si="2328"/>
        <v>-0.49999999999999989</v>
      </c>
      <c r="E1906">
        <f t="shared" si="2334"/>
        <v>-0.24469122587442316</v>
      </c>
      <c r="F1906">
        <f t="shared" si="2335"/>
        <v>0.4360346362160602</v>
      </c>
      <c r="G1906">
        <f t="shared" si="2329"/>
        <v>0.5</v>
      </c>
      <c r="H1906">
        <f t="shared" si="2336"/>
        <v>0.2446912258744231</v>
      </c>
      <c r="I1906">
        <f t="shared" si="2337"/>
        <v>-0.43603463621606015</v>
      </c>
      <c r="J1906">
        <f t="shared" si="2330"/>
        <v>0.49999999999999989</v>
      </c>
      <c r="K1906">
        <f t="shared" si="2338"/>
        <v>-0.24469122587442316</v>
      </c>
      <c r="L1906">
        <f t="shared" si="2339"/>
        <v>0.4360346362160602</v>
      </c>
      <c r="N1906">
        <v>119.3</v>
      </c>
      <c r="O1906">
        <f t="shared" si="2325"/>
        <v>36.376498552635418</v>
      </c>
      <c r="P1906">
        <f t="shared" si="2326"/>
        <v>53.623501447364582</v>
      </c>
      <c r="R1906">
        <f t="shared" si="2340"/>
        <v>-1.5478898279831554</v>
      </c>
      <c r="T1906">
        <f t="shared" si="2331"/>
        <v>-36.354107292608724</v>
      </c>
      <c r="V1906">
        <f t="shared" si="2341"/>
        <v>0</v>
      </c>
    </row>
    <row r="1907" spans="1:22">
      <c r="A1907">
        <f t="shared" si="2327"/>
        <v>0.5</v>
      </c>
      <c r="B1907">
        <f t="shared" si="2332"/>
        <v>-0.24545187680757036</v>
      </c>
      <c r="C1907">
        <f t="shared" si="2333"/>
        <v>0.43560690556009468</v>
      </c>
      <c r="D1907">
        <f t="shared" si="2328"/>
        <v>-0.49999999999999989</v>
      </c>
      <c r="E1907">
        <f t="shared" si="2334"/>
        <v>-0.24545187680757038</v>
      </c>
      <c r="F1907">
        <f t="shared" si="2335"/>
        <v>0.43560690556009474</v>
      </c>
      <c r="G1907">
        <f t="shared" si="2329"/>
        <v>0.5</v>
      </c>
      <c r="H1907">
        <f t="shared" si="2336"/>
        <v>0.24545187680757036</v>
      </c>
      <c r="I1907">
        <f t="shared" si="2337"/>
        <v>-0.43560690556009468</v>
      </c>
      <c r="J1907">
        <f t="shared" si="2330"/>
        <v>0.49999999999999989</v>
      </c>
      <c r="K1907">
        <f t="shared" si="2338"/>
        <v>-0.24545187680757038</v>
      </c>
      <c r="L1907">
        <f t="shared" si="2339"/>
        <v>0.43560690556009474</v>
      </c>
      <c r="N1907">
        <v>119.4</v>
      </c>
      <c r="O1907">
        <f t="shared" si="2325"/>
        <v>36.37697770563986</v>
      </c>
      <c r="P1907">
        <f t="shared" si="2326"/>
        <v>53.623022294360148</v>
      </c>
      <c r="R1907">
        <f t="shared" si="2340"/>
        <v>-1.565041320800745</v>
      </c>
      <c r="T1907">
        <f t="shared" si="2331"/>
        <v>-36.354586445613158</v>
      </c>
      <c r="V1907">
        <f t="shared" si="2341"/>
        <v>0</v>
      </c>
    </row>
    <row r="1908" spans="1:22">
      <c r="A1908">
        <f t="shared" si="2327"/>
        <v>0.5</v>
      </c>
      <c r="B1908">
        <f t="shared" si="2332"/>
        <v>-0.24621178005173344</v>
      </c>
      <c r="C1908">
        <f t="shared" si="2333"/>
        <v>0.43517784796994974</v>
      </c>
      <c r="D1908">
        <f t="shared" si="2328"/>
        <v>-0.49999999999999989</v>
      </c>
      <c r="E1908">
        <f t="shared" si="2334"/>
        <v>-0.2462117800517335</v>
      </c>
      <c r="F1908">
        <f t="shared" si="2335"/>
        <v>0.43517784796994979</v>
      </c>
      <c r="G1908">
        <f t="shared" si="2329"/>
        <v>0.5</v>
      </c>
      <c r="H1908">
        <f t="shared" si="2336"/>
        <v>0.24621178005173344</v>
      </c>
      <c r="I1908">
        <f t="shared" si="2337"/>
        <v>-0.43517784796994974</v>
      </c>
      <c r="J1908">
        <f t="shared" si="2330"/>
        <v>0.49999999999999989</v>
      </c>
      <c r="K1908">
        <f t="shared" si="2338"/>
        <v>-0.2462117800517335</v>
      </c>
      <c r="L1908">
        <f t="shared" si="2339"/>
        <v>0.43517784796994979</v>
      </c>
      <c r="N1908">
        <v>119.5</v>
      </c>
      <c r="O1908">
        <f t="shared" si="2325"/>
        <v>36.377342178746098</v>
      </c>
      <c r="P1908">
        <f t="shared" si="2326"/>
        <v>53.62265782125391</v>
      </c>
      <c r="R1908">
        <f t="shared" si="2340"/>
        <v>-1.5821558534928073</v>
      </c>
      <c r="T1908">
        <f t="shared" si="2331"/>
        <v>-36.354950918719396</v>
      </c>
      <c r="V1908">
        <f t="shared" si="2341"/>
        <v>0</v>
      </c>
    </row>
    <row r="1909" spans="1:22">
      <c r="A1909">
        <f t="shared" si="2327"/>
        <v>0.5</v>
      </c>
      <c r="B1909">
        <f t="shared" si="2332"/>
        <v>-0.24697093329211536</v>
      </c>
      <c r="C1909">
        <f t="shared" si="2333"/>
        <v>0.4347474647526095</v>
      </c>
      <c r="D1909">
        <f t="shared" si="2328"/>
        <v>-0.49999999999999989</v>
      </c>
      <c r="E1909">
        <f t="shared" si="2334"/>
        <v>-0.24697093329211539</v>
      </c>
      <c r="F1909">
        <f t="shared" si="2335"/>
        <v>0.43474746475260956</v>
      </c>
      <c r="G1909">
        <f t="shared" si="2329"/>
        <v>0.5</v>
      </c>
      <c r="H1909">
        <f t="shared" si="2336"/>
        <v>0.24697093329211536</v>
      </c>
      <c r="I1909">
        <f t="shared" si="2337"/>
        <v>-0.4347474647526095</v>
      </c>
      <c r="J1909">
        <f t="shared" si="2330"/>
        <v>0.49999999999999989</v>
      </c>
      <c r="K1909">
        <f t="shared" si="2338"/>
        <v>-0.24697093329211539</v>
      </c>
      <c r="L1909">
        <f t="shared" si="2339"/>
        <v>0.43474746475260956</v>
      </c>
      <c r="N1909">
        <v>119.6</v>
      </c>
      <c r="O1909">
        <f t="shared" si="2325"/>
        <v>36.37759221945516</v>
      </c>
      <c r="P1909">
        <f t="shared" si="2326"/>
        <v>53.622407780544847</v>
      </c>
      <c r="R1909">
        <f t="shared" si="2340"/>
        <v>-1.5992334945528697</v>
      </c>
      <c r="T1909">
        <f t="shared" si="2331"/>
        <v>-36.355200959428458</v>
      </c>
      <c r="V1909">
        <f t="shared" si="2341"/>
        <v>0</v>
      </c>
    </row>
    <row r="1910" spans="1:22">
      <c r="A1910">
        <f t="shared" si="2327"/>
        <v>0.5</v>
      </c>
      <c r="B1910">
        <f t="shared" si="2332"/>
        <v>-0.24772933421620374</v>
      </c>
      <c r="C1910">
        <f t="shared" si="2333"/>
        <v>0.43431575721909554</v>
      </c>
      <c r="D1910">
        <f t="shared" si="2328"/>
        <v>-0.49999999999999989</v>
      </c>
      <c r="E1910">
        <f t="shared" si="2334"/>
        <v>-0.2477293342162038</v>
      </c>
      <c r="F1910">
        <f t="shared" si="2335"/>
        <v>0.4343157572190956</v>
      </c>
      <c r="G1910">
        <f t="shared" si="2329"/>
        <v>0.5</v>
      </c>
      <c r="H1910">
        <f t="shared" si="2336"/>
        <v>0.24772933421620374</v>
      </c>
      <c r="I1910">
        <f t="shared" si="2337"/>
        <v>-0.43431575721909554</v>
      </c>
      <c r="J1910">
        <f t="shared" si="2330"/>
        <v>0.49999999999999989</v>
      </c>
      <c r="K1910">
        <f t="shared" si="2338"/>
        <v>-0.2477293342162038</v>
      </c>
      <c r="L1910">
        <f t="shared" si="2339"/>
        <v>0.4343157572190956</v>
      </c>
      <c r="N1910">
        <v>119.7</v>
      </c>
      <c r="O1910">
        <f t="shared" si="2325"/>
        <v>36.377728074602452</v>
      </c>
      <c r="P1910">
        <f t="shared" si="2326"/>
        <v>53.622271925397548</v>
      </c>
      <c r="R1910">
        <f t="shared" si="2340"/>
        <v>-1.6162743119546334</v>
      </c>
      <c r="T1910">
        <f t="shared" si="2331"/>
        <v>-36.355336814575757</v>
      </c>
      <c r="V1910">
        <f t="shared" si="2341"/>
        <v>0</v>
      </c>
    </row>
    <row r="1911" spans="1:22">
      <c r="A1911">
        <f t="shared" si="2327"/>
        <v>0.5</v>
      </c>
      <c r="B1911">
        <f t="shared" si="2332"/>
        <v>-0.2484869805137776</v>
      </c>
      <c r="C1911">
        <f t="shared" si="2333"/>
        <v>0.43388272668446409</v>
      </c>
      <c r="D1911">
        <f t="shared" si="2328"/>
        <v>-0.49999999999999989</v>
      </c>
      <c r="E1911">
        <f t="shared" si="2334"/>
        <v>-0.24848698051377766</v>
      </c>
      <c r="F1911">
        <f t="shared" si="2335"/>
        <v>0.43388272668446415</v>
      </c>
      <c r="G1911">
        <f t="shared" si="2329"/>
        <v>0.5</v>
      </c>
      <c r="H1911">
        <f t="shared" si="2336"/>
        <v>0.2484869805137776</v>
      </c>
      <c r="I1911">
        <f t="shared" si="2337"/>
        <v>-0.43388272668446409</v>
      </c>
      <c r="J1911">
        <f t="shared" si="2330"/>
        <v>0.49999999999999989</v>
      </c>
      <c r="K1911">
        <f t="shared" si="2338"/>
        <v>-0.24848698051377766</v>
      </c>
      <c r="L1911">
        <f t="shared" si="2339"/>
        <v>0.43388272668446415</v>
      </c>
      <c r="N1911">
        <v>119.8</v>
      </c>
      <c r="O1911">
        <f t="shared" si="2325"/>
        <v>36.377749990360876</v>
      </c>
      <c r="P1911">
        <f t="shared" si="2326"/>
        <v>53.622250009639131</v>
      </c>
      <c r="R1911">
        <f t="shared" si="2340"/>
        <v>-1.6332783731536225</v>
      </c>
      <c r="T1911">
        <f t="shared" si="2331"/>
        <v>-36.355358730334174</v>
      </c>
      <c r="V1911">
        <f t="shared" si="2341"/>
        <v>0</v>
      </c>
    </row>
    <row r="1912" spans="1:22">
      <c r="A1912">
        <f t="shared" si="2327"/>
        <v>0.5</v>
      </c>
      <c r="B1912">
        <f t="shared" si="2332"/>
        <v>-0.24924386987691505</v>
      </c>
      <c r="C1912">
        <f t="shared" si="2333"/>
        <v>0.43344837446780138</v>
      </c>
      <c r="D1912">
        <f t="shared" si="2328"/>
        <v>-0.49999999999999989</v>
      </c>
      <c r="E1912">
        <f t="shared" si="2334"/>
        <v>-0.2492438698769151</v>
      </c>
      <c r="F1912">
        <f t="shared" si="2335"/>
        <v>0.43344837446780143</v>
      </c>
      <c r="G1912">
        <f t="shared" si="2329"/>
        <v>0.5</v>
      </c>
      <c r="H1912">
        <f t="shared" si="2336"/>
        <v>0.24924386987691505</v>
      </c>
      <c r="I1912">
        <f t="shared" si="2337"/>
        <v>-0.43344837446780138</v>
      </c>
      <c r="J1912">
        <f t="shared" si="2330"/>
        <v>0.49999999999999989</v>
      </c>
      <c r="K1912">
        <f t="shared" si="2338"/>
        <v>-0.2492438698769151</v>
      </c>
      <c r="L1912">
        <f t="shared" si="2339"/>
        <v>0.43344837446780143</v>
      </c>
      <c r="N1912">
        <v>119.9</v>
      </c>
      <c r="O1912">
        <f t="shared" si="2325"/>
        <v>36.377658212243922</v>
      </c>
      <c r="P1912">
        <f t="shared" si="2326"/>
        <v>53.622341787756071</v>
      </c>
      <c r="R1912">
        <f t="shared" si="2340"/>
        <v>-1.6502457450887604</v>
      </c>
      <c r="T1912">
        <f t="shared" si="2331"/>
        <v>-36.355266952217235</v>
      </c>
      <c r="V1912">
        <f t="shared" si="2341"/>
        <v>0</v>
      </c>
    </row>
    <row r="1913" spans="1:22">
      <c r="A1913">
        <f t="shared" si="2327"/>
        <v>0.5</v>
      </c>
      <c r="B1913">
        <f t="shared" si="2332"/>
        <v>-0.24999999999999983</v>
      </c>
      <c r="C1913">
        <f t="shared" si="2333"/>
        <v>0.43301270189221924</v>
      </c>
      <c r="D1913">
        <f t="shared" si="2328"/>
        <v>-0.49999999999999989</v>
      </c>
      <c r="E1913">
        <f t="shared" si="2334"/>
        <v>-0.24999999999999989</v>
      </c>
      <c r="F1913">
        <f t="shared" si="2335"/>
        <v>0.4330127018922193</v>
      </c>
      <c r="G1913">
        <f t="shared" si="2329"/>
        <v>0.5</v>
      </c>
      <c r="H1913">
        <f t="shared" si="2336"/>
        <v>0.24999999999999983</v>
      </c>
      <c r="I1913">
        <f t="shared" si="2337"/>
        <v>-0.43301270189221924</v>
      </c>
      <c r="J1913">
        <f t="shared" si="2330"/>
        <v>0.49999999999999989</v>
      </c>
      <c r="K1913">
        <f t="shared" si="2338"/>
        <v>-0.24999999999999989</v>
      </c>
      <c r="L1913">
        <f t="shared" si="2339"/>
        <v>0.4330127018922193</v>
      </c>
      <c r="N1913">
        <v>120</v>
      </c>
      <c r="O1913">
        <f t="shared" si="2325"/>
        <v>36.377452985108846</v>
      </c>
      <c r="P1913">
        <f t="shared" si="2326"/>
        <v>53.622547014891161</v>
      </c>
      <c r="R1913">
        <f t="shared" si="2340"/>
        <v>-1.6671764941840053</v>
      </c>
      <c r="T1913">
        <f t="shared" si="2331"/>
        <v>-36.355061725082145</v>
      </c>
      <c r="V1913">
        <f t="shared" si="2341"/>
        <v>0</v>
      </c>
    </row>
    <row r="1914" spans="1:22">
      <c r="A1914">
        <f t="shared" si="2327"/>
        <v>0.5</v>
      </c>
      <c r="B1914">
        <f t="shared" si="2332"/>
        <v>-0.25075536857972847</v>
      </c>
      <c r="C1914">
        <f t="shared" si="2333"/>
        <v>0.43257571028485226</v>
      </c>
      <c r="D1914">
        <f t="shared" si="2328"/>
        <v>-0.49999999999999989</v>
      </c>
      <c r="E1914">
        <f t="shared" si="2334"/>
        <v>-0.25075536857972852</v>
      </c>
      <c r="F1914">
        <f t="shared" si="2335"/>
        <v>0.43257571028485231</v>
      </c>
      <c r="G1914">
        <f t="shared" si="2329"/>
        <v>0.5</v>
      </c>
      <c r="H1914">
        <f t="shared" si="2336"/>
        <v>0.25075536857972847</v>
      </c>
      <c r="I1914">
        <f t="shared" si="2337"/>
        <v>-0.43257571028485226</v>
      </c>
      <c r="J1914">
        <f t="shared" si="2330"/>
        <v>0.49999999999999989</v>
      </c>
      <c r="K1914">
        <f t="shared" si="2338"/>
        <v>-0.25075536857972852</v>
      </c>
      <c r="L1914">
        <f t="shared" si="2339"/>
        <v>0.43257571028485231</v>
      </c>
      <c r="N1914">
        <v>120.1</v>
      </c>
      <c r="O1914">
        <f t="shared" si="2325"/>
        <v>36.37713455315977</v>
      </c>
      <c r="P1914">
        <f t="shared" si="2326"/>
        <v>53.622865446840237</v>
      </c>
      <c r="R1914">
        <f t="shared" si="2340"/>
        <v>-1.6840706863501467</v>
      </c>
      <c r="T1914">
        <f t="shared" si="2331"/>
        <v>-36.354743293133069</v>
      </c>
      <c r="V1914">
        <f t="shared" si="2341"/>
        <v>0</v>
      </c>
    </row>
    <row r="1915" spans="1:22">
      <c r="A1915">
        <f t="shared" si="2327"/>
        <v>0.5</v>
      </c>
      <c r="B1915">
        <f t="shared" si="2332"/>
        <v>-0.25150997331511749</v>
      </c>
      <c r="C1915">
        <f t="shared" si="2333"/>
        <v>0.43213740097685227</v>
      </c>
      <c r="D1915">
        <f t="shared" si="2328"/>
        <v>-0.49999999999999989</v>
      </c>
      <c r="E1915">
        <f t="shared" si="2334"/>
        <v>-0.25150997331511754</v>
      </c>
      <c r="F1915">
        <f t="shared" si="2335"/>
        <v>0.43213740097685233</v>
      </c>
      <c r="G1915">
        <f t="shared" si="2329"/>
        <v>0.5</v>
      </c>
      <c r="H1915">
        <f t="shared" si="2336"/>
        <v>0.25150997331511749</v>
      </c>
      <c r="I1915">
        <f t="shared" si="2337"/>
        <v>-0.43213740097685227</v>
      </c>
      <c r="J1915">
        <f t="shared" si="2330"/>
        <v>0.49999999999999989</v>
      </c>
      <c r="K1915">
        <f t="shared" si="2338"/>
        <v>-0.25150997331511754</v>
      </c>
      <c r="L1915">
        <f t="shared" si="2339"/>
        <v>0.43213740097685233</v>
      </c>
      <c r="N1915">
        <v>120.2</v>
      </c>
      <c r="O1915">
        <f t="shared" si="2325"/>
        <v>36.376703159950878</v>
      </c>
      <c r="P1915">
        <f t="shared" si="2326"/>
        <v>53.623296840049122</v>
      </c>
      <c r="R1915">
        <f t="shared" si="2340"/>
        <v>-1.7009283869863765</v>
      </c>
      <c r="T1915">
        <f t="shared" si="2331"/>
        <v>-36.354311899924184</v>
      </c>
      <c r="V1915">
        <f t="shared" si="2341"/>
        <v>0</v>
      </c>
    </row>
    <row r="1916" spans="1:22">
      <c r="A1916">
        <f t="shared" si="2327"/>
        <v>0.5</v>
      </c>
      <c r="B1916">
        <f t="shared" si="2332"/>
        <v>-0.25226381190750952</v>
      </c>
      <c r="C1916">
        <f t="shared" si="2333"/>
        <v>0.43169777530338577</v>
      </c>
      <c r="D1916">
        <f t="shared" si="2328"/>
        <v>-0.49999999999999989</v>
      </c>
      <c r="E1916">
        <f t="shared" si="2334"/>
        <v>-0.25226381190750957</v>
      </c>
      <c r="F1916">
        <f t="shared" si="2335"/>
        <v>0.43169777530338582</v>
      </c>
      <c r="G1916">
        <f t="shared" si="2329"/>
        <v>0.5</v>
      </c>
      <c r="H1916">
        <f t="shared" si="2336"/>
        <v>0.25226381190750952</v>
      </c>
      <c r="I1916">
        <f t="shared" si="2337"/>
        <v>-0.43169777530338577</v>
      </c>
      <c r="J1916">
        <f t="shared" si="2330"/>
        <v>0.49999999999999989</v>
      </c>
      <c r="K1916">
        <f t="shared" si="2338"/>
        <v>-0.25226381190750957</v>
      </c>
      <c r="L1916">
        <f t="shared" si="2339"/>
        <v>0.43169777530338582</v>
      </c>
      <c r="N1916">
        <v>120.3</v>
      </c>
      <c r="O1916">
        <f t="shared" si="2325"/>
        <v>36.376159048389603</v>
      </c>
      <c r="P1916">
        <f t="shared" si="2326"/>
        <v>53.623840951610411</v>
      </c>
      <c r="R1916">
        <f t="shared" si="2340"/>
        <v>-1.7177496609821787</v>
      </c>
      <c r="T1916">
        <f t="shared" si="2331"/>
        <v>-36.353767788362894</v>
      </c>
      <c r="V1916">
        <f t="shared" si="2341"/>
        <v>0</v>
      </c>
    </row>
    <row r="1917" spans="1:22">
      <c r="A1917">
        <f t="shared" si="2327"/>
        <v>0.5</v>
      </c>
      <c r="B1917">
        <f t="shared" si="2332"/>
        <v>-0.25301688206058193</v>
      </c>
      <c r="C1917">
        <f t="shared" si="2333"/>
        <v>0.43125683460362862</v>
      </c>
      <c r="D1917">
        <f t="shared" si="2328"/>
        <v>-0.49999999999999989</v>
      </c>
      <c r="E1917">
        <f t="shared" si="2334"/>
        <v>-0.25301688206058198</v>
      </c>
      <c r="F1917">
        <f t="shared" si="2335"/>
        <v>0.43125683460362868</v>
      </c>
      <c r="G1917">
        <f t="shared" si="2329"/>
        <v>0.5</v>
      </c>
      <c r="H1917">
        <f t="shared" si="2336"/>
        <v>0.25301688206058193</v>
      </c>
      <c r="I1917">
        <f t="shared" si="2337"/>
        <v>-0.43125683460362862</v>
      </c>
      <c r="J1917">
        <f t="shared" si="2330"/>
        <v>0.49999999999999989</v>
      </c>
      <c r="K1917">
        <f t="shared" si="2338"/>
        <v>-0.25301688206058198</v>
      </c>
      <c r="L1917">
        <f t="shared" si="2339"/>
        <v>0.43125683460362868</v>
      </c>
      <c r="N1917">
        <v>120.4</v>
      </c>
      <c r="O1917">
        <f t="shared" si="2325"/>
        <v>36.375502460739789</v>
      </c>
      <c r="P1917">
        <f t="shared" si="2326"/>
        <v>53.624497539260219</v>
      </c>
      <c r="R1917">
        <f t="shared" si="2340"/>
        <v>-1.7345345727190633</v>
      </c>
      <c r="T1917">
        <f t="shared" si="2331"/>
        <v>-36.353111200713087</v>
      </c>
      <c r="V1917">
        <f t="shared" si="2341"/>
        <v>0</v>
      </c>
    </row>
    <row r="1918" spans="1:22">
      <c r="A1918">
        <f t="shared" si="2327"/>
        <v>0.5</v>
      </c>
      <c r="B1918">
        <f t="shared" si="2332"/>
        <v>-0.2537691814803521</v>
      </c>
      <c r="C1918">
        <f t="shared" si="2333"/>
        <v>0.4308145802207628</v>
      </c>
      <c r="D1918">
        <f t="shared" si="2328"/>
        <v>-0.49999999999999989</v>
      </c>
      <c r="E1918">
        <f t="shared" si="2334"/>
        <v>-0.25376918148035216</v>
      </c>
      <c r="F1918">
        <f t="shared" si="2335"/>
        <v>0.43081458022076285</v>
      </c>
      <c r="G1918">
        <f t="shared" si="2329"/>
        <v>0.5</v>
      </c>
      <c r="H1918">
        <f t="shared" si="2336"/>
        <v>0.2537691814803521</v>
      </c>
      <c r="I1918">
        <f t="shared" si="2337"/>
        <v>-0.4308145802207628</v>
      </c>
      <c r="J1918">
        <f t="shared" si="2330"/>
        <v>0.49999999999999989</v>
      </c>
      <c r="K1918">
        <f t="shared" si="2338"/>
        <v>-0.25376918148035216</v>
      </c>
      <c r="L1918">
        <f t="shared" si="2339"/>
        <v>0.43081458022076285</v>
      </c>
      <c r="N1918">
        <v>120.5</v>
      </c>
      <c r="O1918">
        <f t="shared" si="2325"/>
        <v>36.374733638624967</v>
      </c>
      <c r="P1918">
        <f t="shared" si="2326"/>
        <v>53.625266361375033</v>
      </c>
      <c r="R1918">
        <f t="shared" si="2340"/>
        <v>-1.7512831860725271</v>
      </c>
      <c r="T1918">
        <f t="shared" si="2331"/>
        <v>-36.352342378598273</v>
      </c>
      <c r="V1918">
        <f t="shared" si="2341"/>
        <v>0</v>
      </c>
    </row>
    <row r="1919" spans="1:22">
      <c r="A1919">
        <f t="shared" si="2327"/>
        <v>0.5</v>
      </c>
      <c r="B1919">
        <f t="shared" si="2332"/>
        <v>-0.2545207078751856</v>
      </c>
      <c r="C1919">
        <f t="shared" si="2333"/>
        <v>0.43037101350197171</v>
      </c>
      <c r="D1919">
        <f t="shared" si="2328"/>
        <v>-0.49999999999999989</v>
      </c>
      <c r="E1919">
        <f t="shared" si="2334"/>
        <v>-0.25452070787518566</v>
      </c>
      <c r="F1919">
        <f t="shared" si="2335"/>
        <v>0.43037101350197177</v>
      </c>
      <c r="G1919">
        <f t="shared" si="2329"/>
        <v>0.5</v>
      </c>
      <c r="H1919">
        <f t="shared" si="2336"/>
        <v>0.2545207078751856</v>
      </c>
      <c r="I1919">
        <f t="shared" si="2337"/>
        <v>-0.43037101350197171</v>
      </c>
      <c r="J1919">
        <f t="shared" si="2330"/>
        <v>0.49999999999999989</v>
      </c>
      <c r="K1919">
        <f t="shared" si="2338"/>
        <v>-0.25452070787518566</v>
      </c>
      <c r="L1919">
        <f t="shared" si="2339"/>
        <v>0.43037101350197177</v>
      </c>
      <c r="N1919">
        <v>120.6</v>
      </c>
      <c r="O1919">
        <f t="shared" si="2325"/>
        <v>36.373852823031527</v>
      </c>
      <c r="P1919">
        <f t="shared" si="2326"/>
        <v>53.626147176968473</v>
      </c>
      <c r="R1919">
        <f t="shared" si="2340"/>
        <v>-1.7679955644137877</v>
      </c>
      <c r="T1919">
        <f t="shared" si="2331"/>
        <v>-36.351461563004833</v>
      </c>
      <c r="V1919">
        <f t="shared" si="2341"/>
        <v>0</v>
      </c>
    </row>
    <row r="1920" spans="1:22">
      <c r="A1920">
        <f t="shared" si="2327"/>
        <v>0.5</v>
      </c>
      <c r="B1920">
        <f t="shared" si="2332"/>
        <v>-0.25527145895580278</v>
      </c>
      <c r="C1920">
        <f t="shared" si="2333"/>
        <v>0.42992613579843669</v>
      </c>
      <c r="D1920">
        <f t="shared" si="2328"/>
        <v>-0.49999999999999989</v>
      </c>
      <c r="E1920">
        <f t="shared" si="2334"/>
        <v>-0.25527145895580283</v>
      </c>
      <c r="F1920">
        <f t="shared" si="2335"/>
        <v>0.4299261357984368</v>
      </c>
      <c r="G1920">
        <f t="shared" si="2329"/>
        <v>0.5</v>
      </c>
      <c r="H1920">
        <f t="shared" si="2336"/>
        <v>0.25527145895580278</v>
      </c>
      <c r="I1920">
        <f t="shared" si="2337"/>
        <v>-0.42992613579843669</v>
      </c>
      <c r="J1920">
        <f t="shared" si="2330"/>
        <v>0.49999999999999989</v>
      </c>
      <c r="K1920">
        <f t="shared" si="2338"/>
        <v>-0.25527145895580283</v>
      </c>
      <c r="L1920">
        <f t="shared" si="2339"/>
        <v>0.4299261357984368</v>
      </c>
      <c r="N1920">
        <v>120.7</v>
      </c>
      <c r="O1920">
        <f t="shared" si="2325"/>
        <v>36.372860254311966</v>
      </c>
      <c r="P1920">
        <f t="shared" si="2326"/>
        <v>53.627139745688034</v>
      </c>
      <c r="R1920">
        <f t="shared" si="2340"/>
        <v>-1.7846717706117872</v>
      </c>
      <c r="T1920">
        <f t="shared" si="2331"/>
        <v>-36.350468994285272</v>
      </c>
      <c r="V1920">
        <f t="shared" si="2341"/>
        <v>0</v>
      </c>
    </row>
    <row r="1921" spans="1:22">
      <c r="A1921">
        <f t="shared" si="2327"/>
        <v>0.5</v>
      </c>
      <c r="B1921">
        <f t="shared" si="2332"/>
        <v>-0.25602143243528563</v>
      </c>
      <c r="C1921">
        <f t="shared" si="2333"/>
        <v>0.42947994846533222</v>
      </c>
      <c r="D1921">
        <f t="shared" si="2328"/>
        <v>-0.49999999999999989</v>
      </c>
      <c r="E1921">
        <f t="shared" si="2334"/>
        <v>-0.25602143243528569</v>
      </c>
      <c r="F1921">
        <f t="shared" si="2335"/>
        <v>0.42947994846533227</v>
      </c>
      <c r="G1921">
        <f t="shared" si="2329"/>
        <v>0.5</v>
      </c>
      <c r="H1921">
        <f t="shared" si="2336"/>
        <v>0.25602143243528563</v>
      </c>
      <c r="I1921">
        <f t="shared" si="2337"/>
        <v>-0.42947994846533222</v>
      </c>
      <c r="J1921">
        <f t="shared" si="2330"/>
        <v>0.49999999999999989</v>
      </c>
      <c r="K1921">
        <f t="shared" si="2338"/>
        <v>-0.25602143243528569</v>
      </c>
      <c r="L1921">
        <f t="shared" si="2339"/>
        <v>0.42947994846533227</v>
      </c>
      <c r="N1921">
        <v>120.8</v>
      </c>
      <c r="O1921">
        <f t="shared" si="2325"/>
        <v>36.371756172188185</v>
      </c>
      <c r="P1921">
        <f t="shared" si="2326"/>
        <v>53.628243827811815</v>
      </c>
      <c r="R1921">
        <f t="shared" si="2340"/>
        <v>-1.8013118670351886</v>
      </c>
      <c r="T1921">
        <f t="shared" si="2331"/>
        <v>-36.349364912161491</v>
      </c>
      <c r="V1921">
        <f t="shared" si="2341"/>
        <v>0</v>
      </c>
    </row>
    <row r="1922" spans="1:22">
      <c r="A1922">
        <f t="shared" si="2327"/>
        <v>0.5</v>
      </c>
      <c r="B1922">
        <f t="shared" si="2332"/>
        <v>-0.25677062602908507</v>
      </c>
      <c r="C1922">
        <f t="shared" si="2333"/>
        <v>0.42903245286182218</v>
      </c>
      <c r="D1922">
        <f t="shared" si="2328"/>
        <v>-0.49999999999999989</v>
      </c>
      <c r="E1922">
        <f t="shared" si="2334"/>
        <v>-0.25677062602908513</v>
      </c>
      <c r="F1922">
        <f t="shared" si="2335"/>
        <v>0.42903245286182223</v>
      </c>
      <c r="G1922">
        <f t="shared" si="2329"/>
        <v>0.5</v>
      </c>
      <c r="H1922">
        <f t="shared" si="2336"/>
        <v>0.25677062602908507</v>
      </c>
      <c r="I1922">
        <f t="shared" si="2337"/>
        <v>-0.42903245286182218</v>
      </c>
      <c r="J1922">
        <f t="shared" si="2330"/>
        <v>0.49999999999999989</v>
      </c>
      <c r="K1922">
        <f t="shared" si="2338"/>
        <v>-0.25677062602908513</v>
      </c>
      <c r="L1922">
        <f t="shared" si="2339"/>
        <v>0.42903245286182223</v>
      </c>
      <c r="N1922">
        <v>120.9</v>
      </c>
      <c r="O1922">
        <f t="shared" si="2325"/>
        <v>36.370540815754673</v>
      </c>
      <c r="P1922">
        <f t="shared" si="2326"/>
        <v>53.629459184245327</v>
      </c>
      <c r="R1922">
        <f t="shared" si="2340"/>
        <v>-1.817915915554245</v>
      </c>
      <c r="T1922">
        <f t="shared" si="2331"/>
        <v>-36.348149555727979</v>
      </c>
      <c r="V1922">
        <f t="shared" si="2341"/>
        <v>0</v>
      </c>
    </row>
    <row r="1923" spans="1:22">
      <c r="A1923">
        <f t="shared" si="2327"/>
        <v>0.5</v>
      </c>
      <c r="B1923">
        <f t="shared" si="2332"/>
        <v>-0.25751903745502708</v>
      </c>
      <c r="C1923">
        <f t="shared" si="2333"/>
        <v>0.42858365035105611</v>
      </c>
      <c r="D1923">
        <f t="shared" si="2328"/>
        <v>-0.49999999999999989</v>
      </c>
      <c r="E1923">
        <f t="shared" si="2334"/>
        <v>-0.25751903745502713</v>
      </c>
      <c r="F1923">
        <f t="shared" si="2335"/>
        <v>0.42858365035105617</v>
      </c>
      <c r="G1923">
        <f t="shared" si="2329"/>
        <v>0.5</v>
      </c>
      <c r="H1923">
        <f t="shared" si="2336"/>
        <v>0.25751903745502708</v>
      </c>
      <c r="I1923">
        <f t="shared" si="2337"/>
        <v>-0.42858365035105611</v>
      </c>
      <c r="J1923">
        <f t="shared" si="2330"/>
        <v>0.49999999999999989</v>
      </c>
      <c r="K1923">
        <f t="shared" si="2338"/>
        <v>-0.25751903745502713</v>
      </c>
      <c r="L1923">
        <f t="shared" si="2339"/>
        <v>0.42858365035105617</v>
      </c>
      <c r="N1923">
        <v>121</v>
      </c>
      <c r="O1923">
        <f t="shared" si="2325"/>
        <v>36.369214423481885</v>
      </c>
      <c r="P1923">
        <f t="shared" si="2326"/>
        <v>53.630785576518115</v>
      </c>
      <c r="R1923">
        <f t="shared" si="2340"/>
        <v>-1.8344839775429662</v>
      </c>
      <c r="T1923">
        <f t="shared" si="2331"/>
        <v>-36.346823163455191</v>
      </c>
      <c r="V1923">
        <f t="shared" si="2341"/>
        <v>0</v>
      </c>
    </row>
    <row r="1924" spans="1:22">
      <c r="A1924">
        <f t="shared" si="2327"/>
        <v>0.5</v>
      </c>
      <c r="B1924">
        <f t="shared" si="2332"/>
        <v>-0.25826666443332091</v>
      </c>
      <c r="C1924">
        <f t="shared" si="2333"/>
        <v>0.42813354230016404</v>
      </c>
      <c r="D1924">
        <f t="shared" si="2328"/>
        <v>-0.49999999999999989</v>
      </c>
      <c r="E1924">
        <f t="shared" si="2334"/>
        <v>-0.25826666443332091</v>
      </c>
      <c r="F1924">
        <f t="shared" si="2335"/>
        <v>0.42813354230016409</v>
      </c>
      <c r="G1924">
        <f t="shared" si="2329"/>
        <v>0.5</v>
      </c>
      <c r="H1924">
        <f t="shared" si="2336"/>
        <v>0.25826666443332091</v>
      </c>
      <c r="I1924">
        <f t="shared" si="2337"/>
        <v>-0.42813354230016404</v>
      </c>
      <c r="J1924">
        <f t="shared" si="2330"/>
        <v>0.49999999999999989</v>
      </c>
      <c r="K1924">
        <f t="shared" si="2338"/>
        <v>-0.25826666443332091</v>
      </c>
      <c r="L1924">
        <f t="shared" si="2339"/>
        <v>0.42813354230016409</v>
      </c>
      <c r="N1924">
        <v>121.1</v>
      </c>
      <c r="O1924">
        <f t="shared" si="2325"/>
        <v>36.367777233219471</v>
      </c>
      <c r="P1924">
        <f t="shared" si="2326"/>
        <v>53.632222766780536</v>
      </c>
      <c r="R1924">
        <f t="shared" si="2340"/>
        <v>-1.851016113881073</v>
      </c>
      <c r="T1924">
        <f t="shared" si="2331"/>
        <v>-36.345385973192769</v>
      </c>
      <c r="V1924">
        <f t="shared" si="2341"/>
        <v>0</v>
      </c>
    </row>
    <row r="1925" spans="1:22">
      <c r="A1925">
        <f t="shared" si="2327"/>
        <v>0.5</v>
      </c>
      <c r="B1925">
        <f t="shared" si="2332"/>
        <v>-0.25901350468656498</v>
      </c>
      <c r="C1925">
        <f t="shared" si="2333"/>
        <v>0.4276821300802533</v>
      </c>
      <c r="D1925">
        <f t="shared" si="2328"/>
        <v>-0.49999999999999989</v>
      </c>
      <c r="E1925">
        <f t="shared" si="2334"/>
        <v>-0.25901350468656503</v>
      </c>
      <c r="F1925">
        <f t="shared" si="2335"/>
        <v>0.42768213008025335</v>
      </c>
      <c r="G1925">
        <f t="shared" si="2329"/>
        <v>0.5</v>
      </c>
      <c r="H1925">
        <f t="shared" si="2336"/>
        <v>0.25901350468656498</v>
      </c>
      <c r="I1925">
        <f t="shared" si="2337"/>
        <v>-0.4276821300802533</v>
      </c>
      <c r="J1925">
        <f t="shared" si="2330"/>
        <v>0.49999999999999989</v>
      </c>
      <c r="K1925">
        <f t="shared" si="2338"/>
        <v>-0.25901350468656503</v>
      </c>
      <c r="L1925">
        <f t="shared" si="2339"/>
        <v>0.42768213008025335</v>
      </c>
      <c r="N1925">
        <v>121.2</v>
      </c>
      <c r="O1925">
        <f t="shared" si="2325"/>
        <v>36.366229482199557</v>
      </c>
      <c r="P1925">
        <f t="shared" si="2326"/>
        <v>53.63377051780045</v>
      </c>
      <c r="R1925">
        <f t="shared" si="2340"/>
        <v>-1.8675123849561643</v>
      </c>
      <c r="T1925">
        <f t="shared" si="2331"/>
        <v>-36.343838222172856</v>
      </c>
      <c r="V1925">
        <f t="shared" si="2341"/>
        <v>0</v>
      </c>
    </row>
    <row r="1926" spans="1:22">
      <c r="A1926">
        <f t="shared" si="2327"/>
        <v>0.5</v>
      </c>
      <c r="B1926">
        <f t="shared" si="2332"/>
        <v>-0.25975955593975469</v>
      </c>
      <c r="C1926">
        <f t="shared" si="2333"/>
        <v>0.42722941506640361</v>
      </c>
      <c r="D1926">
        <f t="shared" si="2328"/>
        <v>-0.49999999999999989</v>
      </c>
      <c r="E1926">
        <f t="shared" si="2334"/>
        <v>-0.25975955593975475</v>
      </c>
      <c r="F1926">
        <f t="shared" si="2335"/>
        <v>0.42722941506640366</v>
      </c>
      <c r="G1926">
        <f t="shared" si="2329"/>
        <v>0.5</v>
      </c>
      <c r="H1926">
        <f t="shared" si="2336"/>
        <v>0.25975955593975469</v>
      </c>
      <c r="I1926">
        <f t="shared" si="2337"/>
        <v>-0.42722941506640361</v>
      </c>
      <c r="J1926">
        <f t="shared" si="2330"/>
        <v>0.49999999999999989</v>
      </c>
      <c r="K1926">
        <f t="shared" si="2338"/>
        <v>-0.25975955593975475</v>
      </c>
      <c r="L1926">
        <f t="shared" si="2339"/>
        <v>0.42722941506640366</v>
      </c>
      <c r="N1926">
        <v>121.3</v>
      </c>
      <c r="O1926">
        <f t="shared" si="2325"/>
        <v>36.364571407040145</v>
      </c>
      <c r="P1926">
        <f t="shared" si="2326"/>
        <v>53.635428592959855</v>
      </c>
      <c r="R1926">
        <f t="shared" si="2340"/>
        <v>-1.8839728506658346</v>
      </c>
      <c r="T1926">
        <f t="shared" si="2331"/>
        <v>-36.342180147013451</v>
      </c>
      <c r="V1926">
        <f t="shared" si="2341"/>
        <v>0</v>
      </c>
    </row>
    <row r="1927" spans="1:22">
      <c r="A1927">
        <f t="shared" si="2327"/>
        <v>0.5</v>
      </c>
      <c r="B1927">
        <f t="shared" si="2332"/>
        <v>-0.26050481592028812</v>
      </c>
      <c r="C1927">
        <f t="shared" si="2333"/>
        <v>0.42677539863766362</v>
      </c>
      <c r="D1927">
        <f t="shared" si="2328"/>
        <v>-0.49999999999999989</v>
      </c>
      <c r="E1927">
        <f t="shared" si="2334"/>
        <v>-0.26050481592028818</v>
      </c>
      <c r="F1927">
        <f t="shared" si="2335"/>
        <v>0.42677539863766367</v>
      </c>
      <c r="G1927">
        <f t="shared" si="2329"/>
        <v>0.5</v>
      </c>
      <c r="H1927">
        <f t="shared" si="2336"/>
        <v>0.26050481592028812</v>
      </c>
      <c r="I1927">
        <f t="shared" si="2337"/>
        <v>-0.42677539863766362</v>
      </c>
      <c r="J1927">
        <f t="shared" si="2330"/>
        <v>0.49999999999999989</v>
      </c>
      <c r="K1927">
        <f t="shared" si="2338"/>
        <v>-0.26050481592028818</v>
      </c>
      <c r="L1927">
        <f t="shared" si="2339"/>
        <v>0.42677539863766367</v>
      </c>
      <c r="N1927">
        <v>121.4</v>
      </c>
      <c r="O1927">
        <f t="shared" si="2325"/>
        <v>36.362803243748353</v>
      </c>
      <c r="P1927">
        <f t="shared" si="2326"/>
        <v>53.637196756251662</v>
      </c>
      <c r="R1927">
        <f t="shared" si="2340"/>
        <v>-1.9003975704197629</v>
      </c>
      <c r="T1927">
        <f t="shared" si="2331"/>
        <v>-36.340411983721644</v>
      </c>
      <c r="V1927">
        <f t="shared" si="2341"/>
        <v>0</v>
      </c>
    </row>
    <row r="1928" spans="1:22">
      <c r="A1928">
        <f t="shared" si="2327"/>
        <v>0.5</v>
      </c>
      <c r="B1928">
        <f t="shared" si="2332"/>
        <v>-0.26124928235797434</v>
      </c>
      <c r="C1928">
        <f t="shared" si="2333"/>
        <v>0.42632008217704609</v>
      </c>
      <c r="D1928">
        <f t="shared" si="2328"/>
        <v>-0.49999999999999989</v>
      </c>
      <c r="E1928">
        <f t="shared" si="2334"/>
        <v>-0.2612492823579744</v>
      </c>
      <c r="F1928">
        <f t="shared" si="2335"/>
        <v>0.42632008217704614</v>
      </c>
      <c r="G1928">
        <f t="shared" si="2329"/>
        <v>0.5</v>
      </c>
      <c r="H1928">
        <f t="shared" si="2336"/>
        <v>0.26124928235797434</v>
      </c>
      <c r="I1928">
        <f t="shared" si="2337"/>
        <v>-0.42632008217704609</v>
      </c>
      <c r="J1928">
        <f t="shared" si="2330"/>
        <v>0.49999999999999989</v>
      </c>
      <c r="K1928">
        <f t="shared" si="2338"/>
        <v>-0.2612492823579744</v>
      </c>
      <c r="L1928">
        <f t="shared" si="2339"/>
        <v>0.42632008217704614</v>
      </c>
      <c r="N1928">
        <v>121.5</v>
      </c>
      <c r="O1928">
        <f t="shared" si="2325"/>
        <v>36.36092522772379</v>
      </c>
      <c r="P1928">
        <f t="shared" si="2326"/>
        <v>53.639074772276231</v>
      </c>
      <c r="R1928">
        <f t="shared" si="2340"/>
        <v>-1.9167866031420928</v>
      </c>
      <c r="T1928">
        <f t="shared" si="2331"/>
        <v>-36.338533967697074</v>
      </c>
      <c r="V1928">
        <f t="shared" si="2341"/>
        <v>0</v>
      </c>
    </row>
    <row r="1929" spans="1:22">
      <c r="A1929">
        <f t="shared" si="2327"/>
        <v>0.5</v>
      </c>
      <c r="B1929">
        <f t="shared" si="2332"/>
        <v>-0.26199295298503944</v>
      </c>
      <c r="C1929">
        <f t="shared" si="2333"/>
        <v>0.42586346707152378</v>
      </c>
      <c r="D1929">
        <f t="shared" si="2328"/>
        <v>-0.49999999999999989</v>
      </c>
      <c r="E1929">
        <f t="shared" si="2334"/>
        <v>-0.2619929529850395</v>
      </c>
      <c r="F1929">
        <f t="shared" si="2335"/>
        <v>0.42586346707152384</v>
      </c>
      <c r="G1929">
        <f t="shared" si="2329"/>
        <v>0.5</v>
      </c>
      <c r="H1929">
        <f t="shared" si="2336"/>
        <v>0.26199295298503944</v>
      </c>
      <c r="I1929">
        <f t="shared" si="2337"/>
        <v>-0.42586346707152378</v>
      </c>
      <c r="J1929">
        <f t="shared" si="2330"/>
        <v>0.49999999999999989</v>
      </c>
      <c r="K1929">
        <f t="shared" si="2338"/>
        <v>-0.2619929529850395</v>
      </c>
      <c r="L1929">
        <f t="shared" si="2339"/>
        <v>0.42586346707152384</v>
      </c>
      <c r="N1929">
        <v>121.6</v>
      </c>
      <c r="O1929">
        <f t="shared" ref="O1929:O1992" si="2342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-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36.358937593761858</v>
      </c>
      <c r="P1929">
        <f t="shared" ref="P1929:P1992" si="2343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53.641062406238149</v>
      </c>
      <c r="R1929">
        <f t="shared" si="2340"/>
        <v>-1.9331400072734723</v>
      </c>
      <c r="T1929">
        <f t="shared" si="2331"/>
        <v>-36.336546333735157</v>
      </c>
      <c r="V1929">
        <f t="shared" si="2341"/>
        <v>0</v>
      </c>
    </row>
    <row r="1930" spans="1:22">
      <c r="A1930">
        <f t="shared" ref="A1930:A1993" si="2344">(1/(SQRT(2)))*(COS(RADIANS(45)))</f>
        <v>0.5</v>
      </c>
      <c r="B1930">
        <f t="shared" si="2332"/>
        <v>-0.26273582553613389</v>
      </c>
      <c r="C1930">
        <f t="shared" si="2333"/>
        <v>0.42540555471202551</v>
      </c>
      <c r="D1930">
        <f t="shared" ref="D1930:D1993" si="2345">(-((1/(SQRT(2)))*(SIN(RADIANS(45)))))</f>
        <v>-0.49999999999999989</v>
      </c>
      <c r="E1930">
        <f t="shared" si="2334"/>
        <v>-0.26273582553613395</v>
      </c>
      <c r="F1930">
        <f t="shared" si="2335"/>
        <v>0.42540555471202562</v>
      </c>
      <c r="G1930">
        <f t="shared" ref="G1930:G1993" si="2346">(1/(SQRT(2)))*(COS(RADIANS(-45)))</f>
        <v>0.5</v>
      </c>
      <c r="H1930">
        <f t="shared" si="2336"/>
        <v>0.26273582553613389</v>
      </c>
      <c r="I1930">
        <f t="shared" si="2337"/>
        <v>-0.42540555471202551</v>
      </c>
      <c r="J1930">
        <f t="shared" ref="J1930:J1993" si="2347">(-((1/(SQRT(2)))*(SIN(RADIANS(-45)))))</f>
        <v>0.49999999999999989</v>
      </c>
      <c r="K1930">
        <f t="shared" si="2338"/>
        <v>-0.26273582553613395</v>
      </c>
      <c r="L1930">
        <f t="shared" si="2339"/>
        <v>0.42540555471202562</v>
      </c>
      <c r="N1930">
        <v>121.7</v>
      </c>
      <c r="O1930">
        <f t="shared" si="2342"/>
        <v>36.356840576057188</v>
      </c>
      <c r="P1930">
        <f t="shared" si="2343"/>
        <v>53.643159423942819</v>
      </c>
      <c r="R1930">
        <f t="shared" si="2340"/>
        <v>-1.9494578407734195</v>
      </c>
      <c r="T1930">
        <f t="shared" ref="T1930:T1993" si="2348">(P1930-$V$2516)</f>
        <v>-36.334449316030486</v>
      </c>
      <c r="V1930">
        <f t="shared" si="2341"/>
        <v>0</v>
      </c>
    </row>
    <row r="1931" spans="1:22">
      <c r="A1931">
        <f t="shared" si="2344"/>
        <v>0.5</v>
      </c>
      <c r="B1931">
        <f t="shared" si="2332"/>
        <v>-0.26347789774833874</v>
      </c>
      <c r="C1931">
        <f t="shared" si="2333"/>
        <v>0.42494634649343188</v>
      </c>
      <c r="D1931">
        <f t="shared" si="2345"/>
        <v>-0.49999999999999989</v>
      </c>
      <c r="E1931">
        <f t="shared" si="2334"/>
        <v>-0.2634778977483388</v>
      </c>
      <c r="F1931">
        <f t="shared" si="2335"/>
        <v>0.42494634649343194</v>
      </c>
      <c r="G1931">
        <f t="shared" si="2346"/>
        <v>0.5</v>
      </c>
      <c r="H1931">
        <f t="shared" si="2336"/>
        <v>0.26347789774833874</v>
      </c>
      <c r="I1931">
        <f t="shared" si="2337"/>
        <v>-0.42494634649343188</v>
      </c>
      <c r="J1931">
        <f t="shared" si="2347"/>
        <v>0.49999999999999989</v>
      </c>
      <c r="K1931">
        <f t="shared" si="2338"/>
        <v>-0.2634778977483388</v>
      </c>
      <c r="L1931">
        <f t="shared" si="2339"/>
        <v>0.42494634649343194</v>
      </c>
      <c r="N1931">
        <v>121.8</v>
      </c>
      <c r="O1931">
        <f t="shared" si="2342"/>
        <v>36.354634408206913</v>
      </c>
      <c r="P1931">
        <f t="shared" si="2343"/>
        <v>53.645365591793087</v>
      </c>
      <c r="R1931">
        <f t="shared" si="2340"/>
        <v>-1.9657401611226319</v>
      </c>
      <c r="T1931">
        <f t="shared" si="2348"/>
        <v>-36.332243148180218</v>
      </c>
      <c r="V1931">
        <f t="shared" si="2341"/>
        <v>0</v>
      </c>
    </row>
    <row r="1932" spans="1:22">
      <c r="A1932">
        <f t="shared" si="2344"/>
        <v>0.5</v>
      </c>
      <c r="B1932">
        <f t="shared" ref="B1932:B1995" si="2349">((1/(SQRT(2)))*(COS(RADIANS(N1932))))*(SIN(RADIANS(45)))</f>
        <v>-0.26421916736117346</v>
      </c>
      <c r="C1932">
        <f t="shared" ref="C1932:C1995" si="2350">((1/(SQRT(2)))*(SIN(RADIANS(N1932))))*(SIN(RADIANS(45)))</f>
        <v>0.42448584381457066</v>
      </c>
      <c r="D1932">
        <f t="shared" si="2345"/>
        <v>-0.49999999999999989</v>
      </c>
      <c r="E1932">
        <f t="shared" ref="E1932:E1995" si="2351">((1/(SQRT(2)))*(COS(RADIANS(N1932))))*(COS(RADIANS(45)))</f>
        <v>-0.26421916736117351</v>
      </c>
      <c r="F1932">
        <f t="shared" ref="F1932:F1995" si="2352">(((1/(SQRT(2)))*(SIN(RADIANS(N1932))))*(COS(RADIANS(45))))</f>
        <v>0.42448584381457077</v>
      </c>
      <c r="G1932">
        <f t="shared" si="2346"/>
        <v>0.5</v>
      </c>
      <c r="H1932">
        <f t="shared" ref="H1932:H1995" si="2353">((1/(SQRT(2)))*(COS(RADIANS(N1932))))*(SIN(RADIANS(-45)))</f>
        <v>0.26421916736117346</v>
      </c>
      <c r="I1932">
        <f t="shared" ref="I1932:I1995" si="2354">((1/(SQRT(2)))*(SIN(RADIANS(N1932))))*(SIN(RADIANS(-45)))</f>
        <v>-0.42448584381457066</v>
      </c>
      <c r="J1932">
        <f t="shared" si="2347"/>
        <v>0.49999999999999989</v>
      </c>
      <c r="K1932">
        <f t="shared" ref="K1932:K1995" si="2355">((1/(SQRT(2)))*(COS(RADIANS(N1932))))*(COS(RADIANS(-45)))</f>
        <v>-0.26421916736117351</v>
      </c>
      <c r="L1932">
        <f t="shared" ref="L1932:L1995" si="2356">(((1/(SQRT(2)))*(SIN(RADIANS(N1932))))*(COS(RADIANS(-45))))</f>
        <v>0.42448584381457077</v>
      </c>
      <c r="N1932">
        <v>121.9</v>
      </c>
      <c r="O1932">
        <f t="shared" si="2342"/>
        <v>36.352319323214076</v>
      </c>
      <c r="P1932">
        <f t="shared" si="2343"/>
        <v>53.647680676785932</v>
      </c>
      <c r="R1932">
        <f t="shared" ref="R1932:R1995" si="2357">P1932-P2112</f>
        <v>-1.981987025325239</v>
      </c>
      <c r="T1932">
        <f t="shared" si="2348"/>
        <v>-36.329928063187374</v>
      </c>
      <c r="V1932">
        <f t="shared" ref="V1932:V1995" si="2358">IF(T1932=0,N1932,0)</f>
        <v>0</v>
      </c>
    </row>
    <row r="1933" spans="1:22">
      <c r="A1933">
        <f t="shared" si="2344"/>
        <v>0.5</v>
      </c>
      <c r="B1933">
        <f t="shared" si="2349"/>
        <v>-0.26495963211660234</v>
      </c>
      <c r="C1933">
        <f t="shared" si="2350"/>
        <v>0.42402404807821292</v>
      </c>
      <c r="D1933">
        <f t="shared" si="2345"/>
        <v>-0.49999999999999989</v>
      </c>
      <c r="E1933">
        <f t="shared" si="2351"/>
        <v>-0.26495963211660239</v>
      </c>
      <c r="F1933">
        <f t="shared" si="2352"/>
        <v>0.42402404807821303</v>
      </c>
      <c r="G1933">
        <f t="shared" si="2346"/>
        <v>0.5</v>
      </c>
      <c r="H1933">
        <f t="shared" si="2353"/>
        <v>0.26495963211660234</v>
      </c>
      <c r="I1933">
        <f t="shared" si="2354"/>
        <v>-0.42402404807821292</v>
      </c>
      <c r="J1933">
        <f t="shared" si="2347"/>
        <v>0.49999999999999989</v>
      </c>
      <c r="K1933">
        <f t="shared" si="2355"/>
        <v>-0.26495963211660239</v>
      </c>
      <c r="L1933">
        <f t="shared" si="2356"/>
        <v>0.42402404807821303</v>
      </c>
      <c r="N1933">
        <v>122</v>
      </c>
      <c r="O1933">
        <f t="shared" si="2342"/>
        <v>36.349895553490995</v>
      </c>
      <c r="P1933">
        <f t="shared" si="2343"/>
        <v>53.650104446508998</v>
      </c>
      <c r="R1933">
        <f t="shared" si="2357"/>
        <v>-1.9981984899112746</v>
      </c>
      <c r="T1933">
        <f t="shared" si="2348"/>
        <v>-36.327504293464308</v>
      </c>
      <c r="V1933">
        <f t="shared" si="2358"/>
        <v>0</v>
      </c>
    </row>
    <row r="1934" spans="1:22">
      <c r="A1934">
        <f t="shared" si="2344"/>
        <v>0.5</v>
      </c>
      <c r="B1934">
        <f t="shared" si="2349"/>
        <v>-0.26569928975904128</v>
      </c>
      <c r="C1934">
        <f t="shared" si="2350"/>
        <v>0.42356096069106858</v>
      </c>
      <c r="D1934">
        <f t="shared" si="2345"/>
        <v>-0.49999999999999989</v>
      </c>
      <c r="E1934">
        <f t="shared" si="2351"/>
        <v>-0.26569928975904133</v>
      </c>
      <c r="F1934">
        <f t="shared" si="2352"/>
        <v>0.42356096069106863</v>
      </c>
      <c r="G1934">
        <f t="shared" si="2346"/>
        <v>0.5</v>
      </c>
      <c r="H1934">
        <f t="shared" si="2353"/>
        <v>0.26569928975904128</v>
      </c>
      <c r="I1934">
        <f t="shared" si="2354"/>
        <v>-0.42356096069106858</v>
      </c>
      <c r="J1934">
        <f t="shared" si="2347"/>
        <v>0.49999999999999989</v>
      </c>
      <c r="K1934">
        <f t="shared" si="2355"/>
        <v>-0.26569928975904133</v>
      </c>
      <c r="L1934">
        <f t="shared" si="2356"/>
        <v>0.42356096069106863</v>
      </c>
      <c r="N1934">
        <v>122.1</v>
      </c>
      <c r="O1934">
        <f t="shared" si="2342"/>
        <v>36.347363330862692</v>
      </c>
      <c r="P1934">
        <f t="shared" si="2343"/>
        <v>53.652636669137308</v>
      </c>
      <c r="R1934">
        <f t="shared" si="2357"/>
        <v>-2.0143746109389582</v>
      </c>
      <c r="T1934">
        <f t="shared" si="2348"/>
        <v>-36.324972070835997</v>
      </c>
      <c r="V1934">
        <f t="shared" si="2358"/>
        <v>0</v>
      </c>
    </row>
    <row r="1935" spans="1:22">
      <c r="A1935">
        <f t="shared" si="2344"/>
        <v>0.5</v>
      </c>
      <c r="B1935">
        <f t="shared" si="2349"/>
        <v>-0.26643813803536498</v>
      </c>
      <c r="C1935">
        <f t="shared" si="2350"/>
        <v>0.42309658306378195</v>
      </c>
      <c r="D1935">
        <f t="shared" si="2345"/>
        <v>-0.49999999999999989</v>
      </c>
      <c r="E1935">
        <f t="shared" si="2351"/>
        <v>-0.26643813803536504</v>
      </c>
      <c r="F1935">
        <f t="shared" si="2352"/>
        <v>0.42309658306378201</v>
      </c>
      <c r="G1935">
        <f t="shared" si="2346"/>
        <v>0.5</v>
      </c>
      <c r="H1935">
        <f t="shared" si="2353"/>
        <v>0.26643813803536498</v>
      </c>
      <c r="I1935">
        <f t="shared" si="2354"/>
        <v>-0.42309658306378195</v>
      </c>
      <c r="J1935">
        <f t="shared" si="2347"/>
        <v>0.49999999999999989</v>
      </c>
      <c r="K1935">
        <f t="shared" si="2355"/>
        <v>-0.26643813803536504</v>
      </c>
      <c r="L1935">
        <f t="shared" si="2356"/>
        <v>0.42309658306378201</v>
      </c>
      <c r="N1935">
        <v>122.2</v>
      </c>
      <c r="O1935">
        <f t="shared" si="2342"/>
        <v>36.344722886570217</v>
      </c>
      <c r="P1935">
        <f t="shared" si="2343"/>
        <v>53.655277113429783</v>
      </c>
      <c r="R1935">
        <f t="shared" si="2357"/>
        <v>-2.0305154439972029</v>
      </c>
      <c r="T1935">
        <f t="shared" si="2348"/>
        <v>-36.322331626543523</v>
      </c>
      <c r="V1935">
        <f t="shared" si="2358"/>
        <v>0</v>
      </c>
    </row>
    <row r="1936" spans="1:22">
      <c r="A1936">
        <f t="shared" si="2344"/>
        <v>0.5</v>
      </c>
      <c r="B1936">
        <f t="shared" si="2349"/>
        <v>-0.26717617469491312</v>
      </c>
      <c r="C1936">
        <f t="shared" si="2350"/>
        <v>0.422630916610928</v>
      </c>
      <c r="D1936">
        <f t="shared" si="2345"/>
        <v>-0.49999999999999989</v>
      </c>
      <c r="E1936">
        <f t="shared" si="2351"/>
        <v>-0.26717617469491317</v>
      </c>
      <c r="F1936">
        <f t="shared" si="2352"/>
        <v>0.42263091661092805</v>
      </c>
      <c r="G1936">
        <f t="shared" si="2346"/>
        <v>0.5</v>
      </c>
      <c r="H1936">
        <f t="shared" si="2353"/>
        <v>0.26717617469491312</v>
      </c>
      <c r="I1936">
        <f t="shared" si="2354"/>
        <v>-0.422630916610928</v>
      </c>
      <c r="J1936">
        <f t="shared" si="2347"/>
        <v>0.49999999999999989</v>
      </c>
      <c r="K1936">
        <f t="shared" si="2355"/>
        <v>-0.26717617469491317</v>
      </c>
      <c r="L1936">
        <f t="shared" si="2356"/>
        <v>0.42263091661092805</v>
      </c>
      <c r="N1936">
        <v>122.3</v>
      </c>
      <c r="O1936">
        <f t="shared" si="2342"/>
        <v>36.341974451274069</v>
      </c>
      <c r="P1936">
        <f t="shared" si="2343"/>
        <v>53.658025548725945</v>
      </c>
      <c r="R1936">
        <f t="shared" si="2357"/>
        <v>-2.0466210442080239</v>
      </c>
      <c r="T1936">
        <f t="shared" si="2348"/>
        <v>-36.319583191247361</v>
      </c>
      <c r="V1936">
        <f t="shared" si="2358"/>
        <v>0</v>
      </c>
    </row>
    <row r="1937" spans="1:22">
      <c r="A1937">
        <f t="shared" si="2344"/>
        <v>0.5</v>
      </c>
      <c r="B1937">
        <f t="shared" si="2349"/>
        <v>-0.26791339748949838</v>
      </c>
      <c r="C1937">
        <f t="shared" si="2350"/>
        <v>0.42216396275100743</v>
      </c>
      <c r="D1937">
        <f t="shared" si="2345"/>
        <v>-0.49999999999999989</v>
      </c>
      <c r="E1937">
        <f t="shared" si="2351"/>
        <v>-0.26791339748949844</v>
      </c>
      <c r="F1937">
        <f t="shared" si="2352"/>
        <v>0.42216396275100748</v>
      </c>
      <c r="G1937">
        <f t="shared" si="2346"/>
        <v>0.5</v>
      </c>
      <c r="H1937">
        <f t="shared" si="2353"/>
        <v>0.26791339748949838</v>
      </c>
      <c r="I1937">
        <f t="shared" si="2354"/>
        <v>-0.42216396275100743</v>
      </c>
      <c r="J1937">
        <f t="shared" si="2347"/>
        <v>0.49999999999999989</v>
      </c>
      <c r="K1937">
        <f t="shared" si="2355"/>
        <v>-0.26791339748949844</v>
      </c>
      <c r="L1937">
        <f t="shared" si="2356"/>
        <v>0.42216396275100748</v>
      </c>
      <c r="N1937">
        <v>122.4</v>
      </c>
      <c r="O1937">
        <f t="shared" si="2342"/>
        <v>36.339118255057613</v>
      </c>
      <c r="P1937">
        <f t="shared" si="2343"/>
        <v>53.66088174494238</v>
      </c>
      <c r="R1937">
        <f t="shared" si="2357"/>
        <v>-2.0626914662290474</v>
      </c>
      <c r="T1937">
        <f t="shared" si="2348"/>
        <v>-36.316726995030926</v>
      </c>
      <c r="V1937">
        <f t="shared" si="2358"/>
        <v>0</v>
      </c>
    </row>
    <row r="1938" spans="1:22">
      <c r="A1938">
        <f t="shared" si="2344"/>
        <v>0.5</v>
      </c>
      <c r="B1938">
        <f t="shared" si="2349"/>
        <v>-0.26864980417341194</v>
      </c>
      <c r="C1938">
        <f t="shared" si="2350"/>
        <v>0.42169572290644275</v>
      </c>
      <c r="D1938">
        <f t="shared" si="2345"/>
        <v>-0.49999999999999989</v>
      </c>
      <c r="E1938">
        <f t="shared" si="2351"/>
        <v>-0.268649804173412</v>
      </c>
      <c r="F1938">
        <f t="shared" si="2352"/>
        <v>0.4216957229064428</v>
      </c>
      <c r="G1938">
        <f t="shared" si="2346"/>
        <v>0.5</v>
      </c>
      <c r="H1938">
        <f t="shared" si="2353"/>
        <v>0.26864980417341194</v>
      </c>
      <c r="I1938">
        <f t="shared" si="2354"/>
        <v>-0.42169572290644275</v>
      </c>
      <c r="J1938">
        <f t="shared" si="2347"/>
        <v>0.49999999999999989</v>
      </c>
      <c r="K1938">
        <f t="shared" si="2355"/>
        <v>-0.268649804173412</v>
      </c>
      <c r="L1938">
        <f t="shared" si="2356"/>
        <v>0.4216957229064428</v>
      </c>
      <c r="N1938">
        <v>122.5</v>
      </c>
      <c r="O1938">
        <f t="shared" si="2342"/>
        <v>36.33615452743053</v>
      </c>
      <c r="P1938">
        <f t="shared" si="2343"/>
        <v>53.663845472569477</v>
      </c>
      <c r="R1938">
        <f t="shared" si="2357"/>
        <v>-2.0787267642559897</v>
      </c>
      <c r="T1938">
        <f t="shared" si="2348"/>
        <v>-36.313763267403829</v>
      </c>
      <c r="V1938">
        <f t="shared" si="2358"/>
        <v>0</v>
      </c>
    </row>
    <row r="1939" spans="1:22">
      <c r="A1939">
        <f t="shared" si="2344"/>
        <v>0.5</v>
      </c>
      <c r="B1939">
        <f t="shared" si="2349"/>
        <v>-0.26938539250343152</v>
      </c>
      <c r="C1939">
        <f t="shared" si="2350"/>
        <v>0.42122619850357362</v>
      </c>
      <c r="D1939">
        <f t="shared" si="2345"/>
        <v>-0.49999999999999989</v>
      </c>
      <c r="E1939">
        <f t="shared" si="2351"/>
        <v>-0.26938539250343158</v>
      </c>
      <c r="F1939">
        <f t="shared" si="2352"/>
        <v>0.42122619850357368</v>
      </c>
      <c r="G1939">
        <f t="shared" si="2346"/>
        <v>0.5</v>
      </c>
      <c r="H1939">
        <f t="shared" si="2353"/>
        <v>0.26938539250343152</v>
      </c>
      <c r="I1939">
        <f t="shared" si="2354"/>
        <v>-0.42122619850357362</v>
      </c>
      <c r="J1939">
        <f t="shared" si="2347"/>
        <v>0.49999999999999989</v>
      </c>
      <c r="K1939">
        <f t="shared" si="2355"/>
        <v>-0.26938539250343158</v>
      </c>
      <c r="L1939">
        <f t="shared" si="2356"/>
        <v>0.42122619850357368</v>
      </c>
      <c r="N1939">
        <v>122.6</v>
      </c>
      <c r="O1939">
        <f t="shared" si="2342"/>
        <v>36.333083497332126</v>
      </c>
      <c r="P1939">
        <f t="shared" si="2343"/>
        <v>53.666916502667874</v>
      </c>
      <c r="R1939">
        <f t="shared" si="2357"/>
        <v>-2.0947269920252793</v>
      </c>
      <c r="T1939">
        <f t="shared" si="2348"/>
        <v>-36.310692237305432</v>
      </c>
      <c r="V1939">
        <f t="shared" si="2358"/>
        <v>0</v>
      </c>
    </row>
    <row r="1940" spans="1:22">
      <c r="A1940">
        <f t="shared" si="2344"/>
        <v>0.5</v>
      </c>
      <c r="B1940">
        <f t="shared" si="2349"/>
        <v>-0.27012016023882746</v>
      </c>
      <c r="C1940">
        <f t="shared" si="2350"/>
        <v>0.42075539097265297</v>
      </c>
      <c r="D1940">
        <f t="shared" si="2345"/>
        <v>-0.49999999999999989</v>
      </c>
      <c r="E1940">
        <f t="shared" si="2351"/>
        <v>-0.27012016023882751</v>
      </c>
      <c r="F1940">
        <f t="shared" si="2352"/>
        <v>0.42075539097265302</v>
      </c>
      <c r="G1940">
        <f t="shared" si="2346"/>
        <v>0.5</v>
      </c>
      <c r="H1940">
        <f t="shared" si="2353"/>
        <v>0.27012016023882746</v>
      </c>
      <c r="I1940">
        <f t="shared" si="2354"/>
        <v>-0.42075539097265297</v>
      </c>
      <c r="J1940">
        <f t="shared" si="2347"/>
        <v>0.49999999999999989</v>
      </c>
      <c r="K1940">
        <f t="shared" si="2355"/>
        <v>-0.27012016023882751</v>
      </c>
      <c r="L1940">
        <f t="shared" si="2356"/>
        <v>0.42075539097265302</v>
      </c>
      <c r="N1940">
        <v>122.7</v>
      </c>
      <c r="O1940">
        <f t="shared" si="2342"/>
        <v>36.329905393134872</v>
      </c>
      <c r="P1940">
        <f t="shared" si="2343"/>
        <v>53.670094606865135</v>
      </c>
      <c r="R1940">
        <f t="shared" si="2357"/>
        <v>-2.1106922028165442</v>
      </c>
      <c r="T1940">
        <f t="shared" si="2348"/>
        <v>-36.307514133108171</v>
      </c>
      <c r="V1940">
        <f t="shared" si="2358"/>
        <v>0</v>
      </c>
    </row>
    <row r="1941" spans="1:22">
      <c r="A1941">
        <f t="shared" si="2344"/>
        <v>0.5</v>
      </c>
      <c r="B1941">
        <f t="shared" si="2349"/>
        <v>-0.27085410514136982</v>
      </c>
      <c r="C1941">
        <f t="shared" si="2350"/>
        <v>0.42028330174784212</v>
      </c>
      <c r="D1941">
        <f t="shared" si="2345"/>
        <v>-0.49999999999999989</v>
      </c>
      <c r="E1941">
        <f t="shared" si="2351"/>
        <v>-0.27085410514136987</v>
      </c>
      <c r="F1941">
        <f t="shared" si="2352"/>
        <v>0.42028330174784218</v>
      </c>
      <c r="G1941">
        <f t="shared" si="2346"/>
        <v>0.5</v>
      </c>
      <c r="H1941">
        <f t="shared" si="2353"/>
        <v>0.27085410514136982</v>
      </c>
      <c r="I1941">
        <f t="shared" si="2354"/>
        <v>-0.42028330174784212</v>
      </c>
      <c r="J1941">
        <f t="shared" si="2347"/>
        <v>0.49999999999999989</v>
      </c>
      <c r="K1941">
        <f t="shared" si="2355"/>
        <v>-0.27085410514136987</v>
      </c>
      <c r="L1941">
        <f t="shared" si="2356"/>
        <v>0.42028330174784218</v>
      </c>
      <c r="N1941">
        <v>122.8</v>
      </c>
      <c r="O1941">
        <f t="shared" si="2342"/>
        <v>36.326620442647723</v>
      </c>
      <c r="P1941">
        <f t="shared" si="2343"/>
        <v>53.673379557352291</v>
      </c>
      <c r="R1941">
        <f t="shared" si="2357"/>
        <v>-2.1266224494552333</v>
      </c>
      <c r="T1941">
        <f t="shared" si="2348"/>
        <v>-36.304229182621015</v>
      </c>
      <c r="V1941">
        <f t="shared" si="2358"/>
        <v>0</v>
      </c>
    </row>
    <row r="1942" spans="1:22">
      <c r="A1942">
        <f t="shared" si="2344"/>
        <v>0.5</v>
      </c>
      <c r="B1942">
        <f t="shared" si="2349"/>
        <v>-0.27158722497533533</v>
      </c>
      <c r="C1942">
        <f t="shared" si="2350"/>
        <v>0.41980993226720648</v>
      </c>
      <c r="D1942">
        <f t="shared" si="2345"/>
        <v>-0.49999999999999989</v>
      </c>
      <c r="E1942">
        <f t="shared" si="2351"/>
        <v>-0.27158722497533538</v>
      </c>
      <c r="F1942">
        <f t="shared" si="2352"/>
        <v>0.41980993226720653</v>
      </c>
      <c r="G1942">
        <f t="shared" si="2346"/>
        <v>0.5</v>
      </c>
      <c r="H1942">
        <f t="shared" si="2353"/>
        <v>0.27158722497533533</v>
      </c>
      <c r="I1942">
        <f t="shared" si="2354"/>
        <v>-0.41980993226720648</v>
      </c>
      <c r="J1942">
        <f t="shared" si="2347"/>
        <v>0.49999999999999989</v>
      </c>
      <c r="K1942">
        <f t="shared" si="2355"/>
        <v>-0.27158722497533538</v>
      </c>
      <c r="L1942">
        <f t="shared" si="2356"/>
        <v>0.41980993226720653</v>
      </c>
      <c r="N1942">
        <v>122.9</v>
      </c>
      <c r="O1942">
        <f t="shared" si="2342"/>
        <v>36.323228873119632</v>
      </c>
      <c r="P1942">
        <f t="shared" si="2343"/>
        <v>53.676771126880382</v>
      </c>
      <c r="R1942">
        <f t="shared" si="2357"/>
        <v>-2.1425177843153023</v>
      </c>
      <c r="T1942">
        <f t="shared" si="2348"/>
        <v>-36.300837613092924</v>
      </c>
      <c r="V1942">
        <f t="shared" si="2358"/>
        <v>0</v>
      </c>
    </row>
    <row r="1943" spans="1:22">
      <c r="A1943">
        <f t="shared" si="2344"/>
        <v>0.5</v>
      </c>
      <c r="B1943">
        <f t="shared" si="2349"/>
        <v>-0.27231951750751349</v>
      </c>
      <c r="C1943">
        <f t="shared" si="2350"/>
        <v>0.41933528397271186</v>
      </c>
      <c r="D1943">
        <f t="shared" si="2345"/>
        <v>-0.49999999999999989</v>
      </c>
      <c r="E1943">
        <f t="shared" si="2351"/>
        <v>-0.27231951750751354</v>
      </c>
      <c r="F1943">
        <f t="shared" si="2352"/>
        <v>0.41933528397271191</v>
      </c>
      <c r="G1943">
        <f t="shared" si="2346"/>
        <v>0.5</v>
      </c>
      <c r="H1943">
        <f t="shared" si="2353"/>
        <v>0.27231951750751349</v>
      </c>
      <c r="I1943">
        <f t="shared" si="2354"/>
        <v>-0.41933528397271186</v>
      </c>
      <c r="J1943">
        <f t="shared" si="2347"/>
        <v>0.49999999999999989</v>
      </c>
      <c r="K1943">
        <f t="shared" si="2355"/>
        <v>-0.27231951750751354</v>
      </c>
      <c r="L1943">
        <f t="shared" si="2356"/>
        <v>0.41933528397271191</v>
      </c>
      <c r="N1943">
        <v>123</v>
      </c>
      <c r="O1943">
        <f t="shared" si="2342"/>
        <v>36.319730911242935</v>
      </c>
      <c r="P1943">
        <f t="shared" si="2343"/>
        <v>53.680269088757072</v>
      </c>
      <c r="R1943">
        <f t="shared" si="2357"/>
        <v>-2.1583782593218075</v>
      </c>
      <c r="T1943">
        <f t="shared" si="2348"/>
        <v>-36.297339651216234</v>
      </c>
      <c r="V1943">
        <f t="shared" si="2358"/>
        <v>0</v>
      </c>
    </row>
    <row r="1944" spans="1:22">
      <c r="A1944">
        <f t="shared" si="2344"/>
        <v>0.5</v>
      </c>
      <c r="B1944">
        <f t="shared" si="2349"/>
        <v>-0.27305098050721444</v>
      </c>
      <c r="C1944">
        <f t="shared" si="2350"/>
        <v>0.41885935831021931</v>
      </c>
      <c r="D1944">
        <f t="shared" si="2345"/>
        <v>-0.49999999999999989</v>
      </c>
      <c r="E1944">
        <f t="shared" si="2351"/>
        <v>-0.27305098050721449</v>
      </c>
      <c r="F1944">
        <f t="shared" si="2352"/>
        <v>0.41885935831021942</v>
      </c>
      <c r="G1944">
        <f t="shared" si="2346"/>
        <v>0.5</v>
      </c>
      <c r="H1944">
        <f t="shared" si="2353"/>
        <v>0.27305098050721444</v>
      </c>
      <c r="I1944">
        <f t="shared" si="2354"/>
        <v>-0.41885935831021931</v>
      </c>
      <c r="J1944">
        <f t="shared" si="2347"/>
        <v>0.49999999999999989</v>
      </c>
      <c r="K1944">
        <f t="shared" si="2355"/>
        <v>-0.27305098050721449</v>
      </c>
      <c r="L1944">
        <f t="shared" si="2356"/>
        <v>0.41885935831021942</v>
      </c>
      <c r="N1944">
        <v>123.1</v>
      </c>
      <c r="O1944">
        <f t="shared" si="2342"/>
        <v>36.316126783156825</v>
      </c>
      <c r="P1944">
        <f t="shared" si="2343"/>
        <v>53.683873216843175</v>
      </c>
      <c r="R1944">
        <f t="shared" si="2357"/>
        <v>-2.1742039259536341</v>
      </c>
      <c r="T1944">
        <f t="shared" si="2348"/>
        <v>-36.293735523130131</v>
      </c>
      <c r="V1944">
        <f t="shared" si="2358"/>
        <v>0</v>
      </c>
    </row>
    <row r="1945" spans="1:22">
      <c r="A1945">
        <f t="shared" si="2344"/>
        <v>0.5</v>
      </c>
      <c r="B1945">
        <f t="shared" si="2349"/>
        <v>-0.27378161174627502</v>
      </c>
      <c r="C1945">
        <f t="shared" si="2350"/>
        <v>0.41838215672948081</v>
      </c>
      <c r="D1945">
        <f t="shared" si="2345"/>
        <v>-0.49999999999999989</v>
      </c>
      <c r="E1945">
        <f t="shared" si="2351"/>
        <v>-0.27378161174627508</v>
      </c>
      <c r="F1945">
        <f t="shared" si="2352"/>
        <v>0.41838215672948087</v>
      </c>
      <c r="G1945">
        <f t="shared" si="2346"/>
        <v>0.5</v>
      </c>
      <c r="H1945">
        <f t="shared" si="2353"/>
        <v>0.27378161174627502</v>
      </c>
      <c r="I1945">
        <f t="shared" si="2354"/>
        <v>-0.41838215672948081</v>
      </c>
      <c r="J1945">
        <f t="shared" si="2347"/>
        <v>0.49999999999999989</v>
      </c>
      <c r="K1945">
        <f t="shared" si="2355"/>
        <v>-0.27378161174627508</v>
      </c>
      <c r="L1945">
        <f t="shared" si="2356"/>
        <v>0.41838215672948087</v>
      </c>
      <c r="N1945">
        <v>123.2</v>
      </c>
      <c r="O1945">
        <f t="shared" si="2342"/>
        <v>36.312416714450755</v>
      </c>
      <c r="P1945">
        <f t="shared" si="2343"/>
        <v>53.687583285549252</v>
      </c>
      <c r="R1945">
        <f t="shared" si="2357"/>
        <v>-2.1899948352461465</v>
      </c>
      <c r="T1945">
        <f t="shared" si="2348"/>
        <v>-36.290025454424054</v>
      </c>
      <c r="V1945">
        <f t="shared" si="2358"/>
        <v>0</v>
      </c>
    </row>
    <row r="1946" spans="1:22">
      <c r="A1946">
        <f t="shared" si="2344"/>
        <v>0.5</v>
      </c>
      <c r="B1946">
        <f t="shared" si="2349"/>
        <v>-0.27451140899906573</v>
      </c>
      <c r="C1946">
        <f t="shared" si="2350"/>
        <v>0.41790368068413514</v>
      </c>
      <c r="D1946">
        <f t="shared" si="2345"/>
        <v>-0.49999999999999989</v>
      </c>
      <c r="E1946">
        <f t="shared" si="2351"/>
        <v>-0.27451140899906579</v>
      </c>
      <c r="F1946">
        <f t="shared" si="2352"/>
        <v>0.41790368068413519</v>
      </c>
      <c r="G1946">
        <f t="shared" si="2346"/>
        <v>0.5</v>
      </c>
      <c r="H1946">
        <f t="shared" si="2353"/>
        <v>0.27451140899906573</v>
      </c>
      <c r="I1946">
        <f t="shared" si="2354"/>
        <v>-0.41790368068413514</v>
      </c>
      <c r="J1946">
        <f t="shared" si="2347"/>
        <v>0.49999999999999989</v>
      </c>
      <c r="K1946">
        <f t="shared" si="2355"/>
        <v>-0.27451140899906579</v>
      </c>
      <c r="L1946">
        <f t="shared" si="2356"/>
        <v>0.41790368068413519</v>
      </c>
      <c r="N1946">
        <v>123.3</v>
      </c>
      <c r="O1946">
        <f t="shared" si="2342"/>
        <v>36.308600930167877</v>
      </c>
      <c r="P1946">
        <f t="shared" si="2343"/>
        <v>53.691399069832123</v>
      </c>
      <c r="R1946">
        <f t="shared" si="2357"/>
        <v>-2.2057510377940588</v>
      </c>
      <c r="T1946">
        <f t="shared" si="2348"/>
        <v>-36.286209670141183</v>
      </c>
      <c r="V1946">
        <f t="shared" si="2358"/>
        <v>0</v>
      </c>
    </row>
    <row r="1947" spans="1:22">
      <c r="A1947">
        <f t="shared" si="2344"/>
        <v>0.5</v>
      </c>
      <c r="B1947">
        <f t="shared" si="2349"/>
        <v>-0.27524037004249774</v>
      </c>
      <c r="C1947">
        <f t="shared" si="2350"/>
        <v>0.41742393163170316</v>
      </c>
      <c r="D1947">
        <f t="shared" si="2345"/>
        <v>-0.49999999999999989</v>
      </c>
      <c r="E1947">
        <f t="shared" si="2351"/>
        <v>-0.2752403700424978</v>
      </c>
      <c r="F1947">
        <f t="shared" si="2352"/>
        <v>0.41742393163170322</v>
      </c>
      <c r="G1947">
        <f t="shared" si="2346"/>
        <v>0.5</v>
      </c>
      <c r="H1947">
        <f t="shared" si="2353"/>
        <v>0.27524037004249774</v>
      </c>
      <c r="I1947">
        <f t="shared" si="2354"/>
        <v>-0.41742393163170316</v>
      </c>
      <c r="J1947">
        <f t="shared" si="2347"/>
        <v>0.49999999999999989</v>
      </c>
      <c r="K1947">
        <f t="shared" si="2355"/>
        <v>-0.2752403700424978</v>
      </c>
      <c r="L1947">
        <f t="shared" si="2356"/>
        <v>0.41742393163170322</v>
      </c>
      <c r="N1947">
        <v>123.4</v>
      </c>
      <c r="O1947">
        <f t="shared" si="2342"/>
        <v>36.304679654808552</v>
      </c>
      <c r="P1947">
        <f t="shared" si="2343"/>
        <v>53.695320345191448</v>
      </c>
      <c r="R1947">
        <f t="shared" si="2357"/>
        <v>-2.221472583753993</v>
      </c>
      <c r="T1947">
        <f t="shared" si="2348"/>
        <v>-36.282288394781858</v>
      </c>
      <c r="V1947">
        <f t="shared" si="2358"/>
        <v>0</v>
      </c>
    </row>
    <row r="1948" spans="1:22">
      <c r="A1948">
        <f t="shared" si="2344"/>
        <v>0.5</v>
      </c>
      <c r="B1948">
        <f t="shared" si="2349"/>
        <v>-0.27596849265602902</v>
      </c>
      <c r="C1948">
        <f t="shared" si="2350"/>
        <v>0.41694291103358405</v>
      </c>
      <c r="D1948">
        <f t="shared" si="2345"/>
        <v>-0.49999999999999989</v>
      </c>
      <c r="E1948">
        <f t="shared" si="2351"/>
        <v>-0.27596849265602907</v>
      </c>
      <c r="F1948">
        <f t="shared" si="2352"/>
        <v>0.41694291103358411</v>
      </c>
      <c r="G1948">
        <f t="shared" si="2346"/>
        <v>0.5</v>
      </c>
      <c r="H1948">
        <f t="shared" si="2353"/>
        <v>0.27596849265602902</v>
      </c>
      <c r="I1948">
        <f t="shared" si="2354"/>
        <v>-0.41694291103358405</v>
      </c>
      <c r="J1948">
        <f t="shared" si="2347"/>
        <v>0.49999999999999989</v>
      </c>
      <c r="K1948">
        <f t="shared" si="2355"/>
        <v>-0.27596849265602907</v>
      </c>
      <c r="L1948">
        <f t="shared" si="2356"/>
        <v>0.41694291103358411</v>
      </c>
      <c r="N1948">
        <v>123.5</v>
      </c>
      <c r="O1948">
        <f t="shared" si="2342"/>
        <v>36.300653112333734</v>
      </c>
      <c r="P1948">
        <f t="shared" si="2343"/>
        <v>53.699346887666266</v>
      </c>
      <c r="R1948">
        <f t="shared" si="2357"/>
        <v>-2.2371595228475414</v>
      </c>
      <c r="T1948">
        <f t="shared" si="2348"/>
        <v>-36.27826185230704</v>
      </c>
      <c r="V1948">
        <f t="shared" si="2358"/>
        <v>0</v>
      </c>
    </row>
    <row r="1949" spans="1:22">
      <c r="A1949">
        <f t="shared" si="2344"/>
        <v>0.5</v>
      </c>
      <c r="B1949">
        <f t="shared" si="2349"/>
        <v>-0.27669577462167194</v>
      </c>
      <c r="C1949">
        <f t="shared" si="2350"/>
        <v>0.41646062035504972</v>
      </c>
      <c r="D1949">
        <f t="shared" si="2345"/>
        <v>-0.49999999999999989</v>
      </c>
      <c r="E1949">
        <f t="shared" si="2351"/>
        <v>-0.276695774621672</v>
      </c>
      <c r="F1949">
        <f t="shared" si="2352"/>
        <v>0.41646062035504977</v>
      </c>
      <c r="G1949">
        <f t="shared" si="2346"/>
        <v>0.5</v>
      </c>
      <c r="H1949">
        <f t="shared" si="2353"/>
        <v>0.27669577462167194</v>
      </c>
      <c r="I1949">
        <f t="shared" si="2354"/>
        <v>-0.41646062035504972</v>
      </c>
      <c r="J1949">
        <f t="shared" si="2347"/>
        <v>0.49999999999999989</v>
      </c>
      <c r="K1949">
        <f t="shared" si="2355"/>
        <v>-0.276695774621672</v>
      </c>
      <c r="L1949">
        <f t="shared" si="2356"/>
        <v>0.41646062035504977</v>
      </c>
      <c r="N1949">
        <v>123.6</v>
      </c>
      <c r="O1949">
        <f t="shared" si="2342"/>
        <v>36.296521526168441</v>
      </c>
      <c r="P1949">
        <f t="shared" si="2343"/>
        <v>53.703478473831566</v>
      </c>
      <c r="R1949">
        <f t="shared" si="2357"/>
        <v>-2.2528119043638171</v>
      </c>
      <c r="T1949">
        <f t="shared" si="2348"/>
        <v>-36.274130266141739</v>
      </c>
      <c r="V1949">
        <f t="shared" si="2358"/>
        <v>0</v>
      </c>
    </row>
    <row r="1950" spans="1:22">
      <c r="A1950">
        <f t="shared" si="2344"/>
        <v>0.5</v>
      </c>
      <c r="B1950">
        <f t="shared" si="2349"/>
        <v>-0.27742221372399967</v>
      </c>
      <c r="C1950">
        <f t="shared" si="2350"/>
        <v>0.41597706106524118</v>
      </c>
      <c r="D1950">
        <f t="shared" si="2345"/>
        <v>-0.49999999999999989</v>
      </c>
      <c r="E1950">
        <f t="shared" si="2351"/>
        <v>-0.27742221372399972</v>
      </c>
      <c r="F1950">
        <f t="shared" si="2352"/>
        <v>0.41597706106524124</v>
      </c>
      <c r="G1950">
        <f t="shared" si="2346"/>
        <v>0.5</v>
      </c>
      <c r="H1950">
        <f t="shared" si="2353"/>
        <v>0.27742221372399967</v>
      </c>
      <c r="I1950">
        <f t="shared" si="2354"/>
        <v>-0.41597706106524118</v>
      </c>
      <c r="J1950">
        <f t="shared" si="2347"/>
        <v>0.49999999999999989</v>
      </c>
      <c r="K1950">
        <f t="shared" si="2355"/>
        <v>-0.27742221372399972</v>
      </c>
      <c r="L1950">
        <f t="shared" si="2356"/>
        <v>0.41597706106524124</v>
      </c>
      <c r="N1950">
        <v>123.7</v>
      </c>
      <c r="O1950">
        <f t="shared" si="2342"/>
        <v>36.292285119205197</v>
      </c>
      <c r="P1950">
        <f t="shared" si="2343"/>
        <v>53.707714880794811</v>
      </c>
      <c r="R1950">
        <f t="shared" si="2357"/>
        <v>-2.268429777162531</v>
      </c>
      <c r="T1950">
        <f t="shared" si="2348"/>
        <v>-36.269893859178495</v>
      </c>
      <c r="V1950">
        <f t="shared" si="2358"/>
        <v>0</v>
      </c>
    </row>
    <row r="1951" spans="1:22">
      <c r="A1951">
        <f t="shared" si="2344"/>
        <v>0.5</v>
      </c>
      <c r="B1951">
        <f t="shared" si="2349"/>
        <v>-0.27814780775015235</v>
      </c>
      <c r="C1951">
        <f t="shared" si="2350"/>
        <v>0.415492234637164</v>
      </c>
      <c r="D1951">
        <f t="shared" si="2345"/>
        <v>-0.49999999999999989</v>
      </c>
      <c r="E1951">
        <f t="shared" si="2351"/>
        <v>-0.27814780775015241</v>
      </c>
      <c r="F1951">
        <f t="shared" si="2352"/>
        <v>0.41549223463716412</v>
      </c>
      <c r="G1951">
        <f t="shared" si="2346"/>
        <v>0.5</v>
      </c>
      <c r="H1951">
        <f t="shared" si="2353"/>
        <v>0.27814780775015235</v>
      </c>
      <c r="I1951">
        <f t="shared" si="2354"/>
        <v>-0.415492234637164</v>
      </c>
      <c r="J1951">
        <f t="shared" si="2347"/>
        <v>0.49999999999999989</v>
      </c>
      <c r="K1951">
        <f t="shared" si="2355"/>
        <v>-0.27814780775015241</v>
      </c>
      <c r="L1951">
        <f t="shared" si="2356"/>
        <v>0.41549223463716412</v>
      </c>
      <c r="N1951">
        <v>123.8</v>
      </c>
      <c r="O1951">
        <f t="shared" si="2342"/>
        <v>36.287944113807519</v>
      </c>
      <c r="P1951">
        <f t="shared" si="2343"/>
        <v>53.712055886192481</v>
      </c>
      <c r="R1951">
        <f t="shared" si="2357"/>
        <v>-2.284013189676692</v>
      </c>
      <c r="T1951">
        <f t="shared" si="2348"/>
        <v>-36.265552853780825</v>
      </c>
      <c r="V1951">
        <f t="shared" si="2358"/>
        <v>0</v>
      </c>
    </row>
    <row r="1952" spans="1:22">
      <c r="A1952">
        <f t="shared" si="2344"/>
        <v>0.5</v>
      </c>
      <c r="B1952">
        <f t="shared" si="2349"/>
        <v>-0.27887255448984499</v>
      </c>
      <c r="C1952">
        <f t="shared" si="2350"/>
        <v>0.41500614254768364</v>
      </c>
      <c r="D1952">
        <f t="shared" si="2345"/>
        <v>-0.49999999999999989</v>
      </c>
      <c r="E1952">
        <f t="shared" si="2351"/>
        <v>-0.27887255448984505</v>
      </c>
      <c r="F1952">
        <f t="shared" si="2352"/>
        <v>0.4150061425476837</v>
      </c>
      <c r="G1952">
        <f t="shared" si="2346"/>
        <v>0.5</v>
      </c>
      <c r="H1952">
        <f t="shared" si="2353"/>
        <v>0.27887255448984499</v>
      </c>
      <c r="I1952">
        <f t="shared" si="2354"/>
        <v>-0.41500614254768364</v>
      </c>
      <c r="J1952">
        <f t="shared" si="2347"/>
        <v>0.49999999999999989</v>
      </c>
      <c r="K1952">
        <f t="shared" si="2355"/>
        <v>-0.27887255448984505</v>
      </c>
      <c r="L1952">
        <f t="shared" si="2356"/>
        <v>0.4150061425476837</v>
      </c>
      <c r="N1952">
        <v>123.9</v>
      </c>
      <c r="O1952">
        <f t="shared" si="2342"/>
        <v>36.283498731813324</v>
      </c>
      <c r="P1952">
        <f t="shared" si="2343"/>
        <v>53.716501268186668</v>
      </c>
      <c r="R1952">
        <f t="shared" si="2357"/>
        <v>-2.2995621899155623</v>
      </c>
      <c r="T1952">
        <f t="shared" si="2348"/>
        <v>-36.261107471786637</v>
      </c>
      <c r="V1952">
        <f t="shared" si="2358"/>
        <v>0</v>
      </c>
    </row>
    <row r="1953" spans="1:22">
      <c r="A1953">
        <f t="shared" si="2344"/>
        <v>0.5</v>
      </c>
      <c r="B1953">
        <f t="shared" si="2349"/>
        <v>-0.27959645173537329</v>
      </c>
      <c r="C1953">
        <f t="shared" si="2350"/>
        <v>0.41451878627752081</v>
      </c>
      <c r="D1953">
        <f t="shared" si="2345"/>
        <v>-0.49999999999999989</v>
      </c>
      <c r="E1953">
        <f t="shared" si="2351"/>
        <v>-0.27959645173537334</v>
      </c>
      <c r="F1953">
        <f t="shared" si="2352"/>
        <v>0.41451878627752087</v>
      </c>
      <c r="G1953">
        <f t="shared" si="2346"/>
        <v>0.5</v>
      </c>
      <c r="H1953">
        <f t="shared" si="2353"/>
        <v>0.27959645173537329</v>
      </c>
      <c r="I1953">
        <f t="shared" si="2354"/>
        <v>-0.41451878627752081</v>
      </c>
      <c r="J1953">
        <f t="shared" si="2347"/>
        <v>0.49999999999999989</v>
      </c>
      <c r="K1953">
        <f t="shared" si="2355"/>
        <v>-0.27959645173537334</v>
      </c>
      <c r="L1953">
        <f t="shared" si="2356"/>
        <v>0.41451878627752087</v>
      </c>
      <c r="N1953">
        <v>124</v>
      </c>
      <c r="O1953">
        <f t="shared" si="2342"/>
        <v>36.278949194538434</v>
      </c>
      <c r="P1953">
        <f t="shared" si="2343"/>
        <v>53.721050805461566</v>
      </c>
      <c r="R1953">
        <f t="shared" si="2357"/>
        <v>-2.3150768254676208</v>
      </c>
      <c r="T1953">
        <f t="shared" si="2348"/>
        <v>-36.25655793451174</v>
      </c>
      <c r="V1953">
        <f t="shared" si="2358"/>
        <v>0</v>
      </c>
    </row>
    <row r="1954" spans="1:22">
      <c r="A1954">
        <f t="shared" si="2344"/>
        <v>0.5</v>
      </c>
      <c r="B1954">
        <f t="shared" si="2349"/>
        <v>-0.2803194972816207</v>
      </c>
      <c r="C1954">
        <f t="shared" si="2350"/>
        <v>0.4140301673112472</v>
      </c>
      <c r="D1954">
        <f t="shared" si="2345"/>
        <v>-0.49999999999999989</v>
      </c>
      <c r="E1954">
        <f t="shared" si="2351"/>
        <v>-0.28031949728162076</v>
      </c>
      <c r="F1954">
        <f t="shared" si="2352"/>
        <v>0.41403016731124725</v>
      </c>
      <c r="G1954">
        <f t="shared" si="2346"/>
        <v>0.5</v>
      </c>
      <c r="H1954">
        <f t="shared" si="2353"/>
        <v>0.2803194972816207</v>
      </c>
      <c r="I1954">
        <f t="shared" si="2354"/>
        <v>-0.4140301673112472</v>
      </c>
      <c r="J1954">
        <f t="shared" si="2347"/>
        <v>0.49999999999999989</v>
      </c>
      <c r="K1954">
        <f t="shared" si="2355"/>
        <v>-0.28031949728162076</v>
      </c>
      <c r="L1954">
        <f t="shared" si="2356"/>
        <v>0.41403016731124725</v>
      </c>
      <c r="N1954">
        <v>124.1</v>
      </c>
      <c r="O1954">
        <f t="shared" si="2342"/>
        <v>36.274295722779961</v>
      </c>
      <c r="P1954">
        <f t="shared" si="2343"/>
        <v>53.725704277220032</v>
      </c>
      <c r="R1954">
        <f t="shared" si="2357"/>
        <v>-2.3305571435034693</v>
      </c>
      <c r="T1954">
        <f t="shared" si="2348"/>
        <v>-36.251904462753274</v>
      </c>
      <c r="V1954">
        <f t="shared" si="2358"/>
        <v>0</v>
      </c>
    </row>
    <row r="1955" spans="1:22">
      <c r="A1955">
        <f t="shared" si="2344"/>
        <v>0.5</v>
      </c>
      <c r="B1955">
        <f t="shared" si="2349"/>
        <v>-0.28104168892606529</v>
      </c>
      <c r="C1955">
        <f t="shared" si="2350"/>
        <v>0.41354028713728075</v>
      </c>
      <c r="D1955">
        <f t="shared" si="2345"/>
        <v>-0.49999999999999989</v>
      </c>
      <c r="E1955">
        <f t="shared" si="2351"/>
        <v>-0.28104168892606535</v>
      </c>
      <c r="F1955">
        <f t="shared" si="2352"/>
        <v>0.4135402871372808</v>
      </c>
      <c r="G1955">
        <f t="shared" si="2346"/>
        <v>0.5</v>
      </c>
      <c r="H1955">
        <f t="shared" si="2353"/>
        <v>0.28104168892606529</v>
      </c>
      <c r="I1955">
        <f t="shared" si="2354"/>
        <v>-0.41354028713728075</v>
      </c>
      <c r="J1955">
        <f t="shared" si="2347"/>
        <v>0.49999999999999989</v>
      </c>
      <c r="K1955">
        <f t="shared" si="2355"/>
        <v>-0.28104168892606535</v>
      </c>
      <c r="L1955">
        <f t="shared" si="2356"/>
        <v>0.4135402871372808</v>
      </c>
      <c r="N1955">
        <v>124.2</v>
      </c>
      <c r="O1955">
        <f t="shared" si="2342"/>
        <v>36.269538536819823</v>
      </c>
      <c r="P1955">
        <f t="shared" si="2343"/>
        <v>53.730461463180177</v>
      </c>
      <c r="R1955">
        <f t="shared" si="2357"/>
        <v>-2.3460031907787666</v>
      </c>
      <c r="T1955">
        <f t="shared" si="2348"/>
        <v>-36.247147276793129</v>
      </c>
      <c r="V1955">
        <f t="shared" si="2358"/>
        <v>0</v>
      </c>
    </row>
    <row r="1956" spans="1:22">
      <c r="A1956">
        <f t="shared" si="2344"/>
        <v>0.5</v>
      </c>
      <c r="B1956">
        <f t="shared" si="2349"/>
        <v>-0.28176302446878565</v>
      </c>
      <c r="C1956">
        <f t="shared" si="2350"/>
        <v>0.41304914724788189</v>
      </c>
      <c r="D1956">
        <f t="shared" si="2345"/>
        <v>-0.49999999999999989</v>
      </c>
      <c r="E1956">
        <f t="shared" si="2351"/>
        <v>-0.28176302446878571</v>
      </c>
      <c r="F1956">
        <f t="shared" si="2352"/>
        <v>0.41304914724788194</v>
      </c>
      <c r="G1956">
        <f t="shared" si="2346"/>
        <v>0.5</v>
      </c>
      <c r="H1956">
        <f t="shared" si="2353"/>
        <v>0.28176302446878565</v>
      </c>
      <c r="I1956">
        <f t="shared" si="2354"/>
        <v>-0.41304914724788189</v>
      </c>
      <c r="J1956">
        <f t="shared" si="2347"/>
        <v>0.49999999999999989</v>
      </c>
      <c r="K1956">
        <f t="shared" si="2355"/>
        <v>-0.28176302446878571</v>
      </c>
      <c r="L1956">
        <f t="shared" si="2356"/>
        <v>0.41304914724788194</v>
      </c>
      <c r="N1956">
        <v>124.3</v>
      </c>
      <c r="O1956">
        <f t="shared" si="2342"/>
        <v>36.264677856428179</v>
      </c>
      <c r="P1956">
        <f t="shared" si="2343"/>
        <v>53.735322143571807</v>
      </c>
      <c r="R1956">
        <f t="shared" si="2357"/>
        <v>-2.3614150136373269</v>
      </c>
      <c r="T1956">
        <f t="shared" si="2348"/>
        <v>-36.242286596401499</v>
      </c>
      <c r="V1956">
        <f t="shared" si="2358"/>
        <v>0</v>
      </c>
    </row>
    <row r="1957" spans="1:22">
      <c r="A1957">
        <f t="shared" si="2344"/>
        <v>0.5</v>
      </c>
      <c r="B1957">
        <f t="shared" si="2349"/>
        <v>-0.28248350171246889</v>
      </c>
      <c r="C1957">
        <f t="shared" si="2350"/>
        <v>0.41255674913914753</v>
      </c>
      <c r="D1957">
        <f t="shared" si="2345"/>
        <v>-0.49999999999999989</v>
      </c>
      <c r="E1957">
        <f t="shared" si="2351"/>
        <v>-0.28248350171246894</v>
      </c>
      <c r="F1957">
        <f t="shared" si="2352"/>
        <v>0.41255674913914764</v>
      </c>
      <c r="G1957">
        <f t="shared" si="2346"/>
        <v>0.5</v>
      </c>
      <c r="H1957">
        <f t="shared" si="2353"/>
        <v>0.28248350171246889</v>
      </c>
      <c r="I1957">
        <f t="shared" si="2354"/>
        <v>-0.41255674913914753</v>
      </c>
      <c r="J1957">
        <f t="shared" si="2347"/>
        <v>0.49999999999999989</v>
      </c>
      <c r="K1957">
        <f t="shared" si="2355"/>
        <v>-0.28248350171246894</v>
      </c>
      <c r="L1957">
        <f t="shared" si="2356"/>
        <v>0.41255674913914764</v>
      </c>
      <c r="N1957">
        <v>124.4</v>
      </c>
      <c r="O1957">
        <f t="shared" si="2342"/>
        <v>36.259713900866885</v>
      </c>
      <c r="P1957">
        <f t="shared" si="2343"/>
        <v>53.740286099133122</v>
      </c>
      <c r="R1957">
        <f t="shared" si="2357"/>
        <v>-2.3767926580139829</v>
      </c>
      <c r="T1957">
        <f t="shared" si="2348"/>
        <v>-36.237322640840183</v>
      </c>
      <c r="V1957">
        <f t="shared" si="2358"/>
        <v>0</v>
      </c>
    </row>
    <row r="1958" spans="1:22">
      <c r="A1958">
        <f t="shared" si="2344"/>
        <v>0.5</v>
      </c>
      <c r="B1958">
        <f t="shared" si="2349"/>
        <v>-0.28320311846241625</v>
      </c>
      <c r="C1958">
        <f t="shared" si="2350"/>
        <v>0.41206309431100785</v>
      </c>
      <c r="D1958">
        <f t="shared" si="2345"/>
        <v>-0.49999999999999989</v>
      </c>
      <c r="E1958">
        <f t="shared" si="2351"/>
        <v>-0.2832031184624163</v>
      </c>
      <c r="F1958">
        <f t="shared" si="2352"/>
        <v>0.4120630943110079</v>
      </c>
      <c r="G1958">
        <f t="shared" si="2346"/>
        <v>0.5</v>
      </c>
      <c r="H1958">
        <f t="shared" si="2353"/>
        <v>0.28320311846241625</v>
      </c>
      <c r="I1958">
        <f t="shared" si="2354"/>
        <v>-0.41206309431100785</v>
      </c>
      <c r="J1958">
        <f t="shared" si="2347"/>
        <v>0.49999999999999989</v>
      </c>
      <c r="K1958">
        <f t="shared" si="2355"/>
        <v>-0.2832031184624163</v>
      </c>
      <c r="L1958">
        <f t="shared" si="2356"/>
        <v>0.4120630943110079</v>
      </c>
      <c r="N1958">
        <v>124.5</v>
      </c>
      <c r="O1958">
        <f t="shared" si="2342"/>
        <v>36.254646888892893</v>
      </c>
      <c r="P1958">
        <f t="shared" si="2343"/>
        <v>53.745353111107107</v>
      </c>
      <c r="R1958">
        <f t="shared" si="2357"/>
        <v>-2.3921361694377907</v>
      </c>
      <c r="T1958">
        <f t="shared" si="2348"/>
        <v>-36.232255628866199</v>
      </c>
      <c r="V1958">
        <f t="shared" si="2358"/>
        <v>0</v>
      </c>
    </row>
    <row r="1959" spans="1:22">
      <c r="A1959">
        <f t="shared" si="2344"/>
        <v>0.5</v>
      </c>
      <c r="B1959">
        <f t="shared" si="2349"/>
        <v>-0.28392187252655043</v>
      </c>
      <c r="C1959">
        <f t="shared" si="2350"/>
        <v>0.41156818426722092</v>
      </c>
      <c r="D1959">
        <f t="shared" si="2345"/>
        <v>-0.49999999999999989</v>
      </c>
      <c r="E1959">
        <f t="shared" si="2351"/>
        <v>-0.28392187252655049</v>
      </c>
      <c r="F1959">
        <f t="shared" si="2352"/>
        <v>0.41156818426722097</v>
      </c>
      <c r="G1959">
        <f t="shared" si="2346"/>
        <v>0.5</v>
      </c>
      <c r="H1959">
        <f t="shared" si="2353"/>
        <v>0.28392187252655043</v>
      </c>
      <c r="I1959">
        <f t="shared" si="2354"/>
        <v>-0.41156818426722092</v>
      </c>
      <c r="J1959">
        <f t="shared" si="2347"/>
        <v>0.49999999999999989</v>
      </c>
      <c r="K1959">
        <f t="shared" si="2355"/>
        <v>-0.28392187252655049</v>
      </c>
      <c r="L1959">
        <f t="shared" si="2356"/>
        <v>0.41156818426722097</v>
      </c>
      <c r="N1959">
        <v>124.6</v>
      </c>
      <c r="O1959">
        <f t="shared" si="2342"/>
        <v>36.24947703876181</v>
      </c>
      <c r="P1959">
        <f t="shared" si="2343"/>
        <v>53.750522961238197</v>
      </c>
      <c r="R1959">
        <f t="shared" si="2357"/>
        <v>-2.4074455930349643</v>
      </c>
      <c r="T1959">
        <f t="shared" si="2348"/>
        <v>-36.227085778735109</v>
      </c>
      <c r="V1959">
        <f t="shared" si="2358"/>
        <v>0</v>
      </c>
    </row>
    <row r="1960" spans="1:22">
      <c r="A1960">
        <f t="shared" si="2344"/>
        <v>0.5</v>
      </c>
      <c r="B1960">
        <f t="shared" si="2349"/>
        <v>-0.28463976171542205</v>
      </c>
      <c r="C1960">
        <f t="shared" si="2350"/>
        <v>0.41107202051536862</v>
      </c>
      <c r="D1960">
        <f t="shared" si="2345"/>
        <v>-0.49999999999999989</v>
      </c>
      <c r="E1960">
        <f t="shared" si="2351"/>
        <v>-0.2846397617154221</v>
      </c>
      <c r="F1960">
        <f t="shared" si="2352"/>
        <v>0.41107202051536867</v>
      </c>
      <c r="G1960">
        <f t="shared" si="2346"/>
        <v>0.5</v>
      </c>
      <c r="H1960">
        <f t="shared" si="2353"/>
        <v>0.28463976171542205</v>
      </c>
      <c r="I1960">
        <f t="shared" si="2354"/>
        <v>-0.41107202051536862</v>
      </c>
      <c r="J1960">
        <f t="shared" si="2347"/>
        <v>0.49999999999999989</v>
      </c>
      <c r="K1960">
        <f t="shared" si="2355"/>
        <v>-0.2846397617154221</v>
      </c>
      <c r="L1960">
        <f t="shared" si="2356"/>
        <v>0.41107202051536867</v>
      </c>
      <c r="N1960">
        <v>124.7</v>
      </c>
      <c r="O1960">
        <f t="shared" si="2342"/>
        <v>36.244204568231225</v>
      </c>
      <c r="P1960">
        <f t="shared" si="2343"/>
        <v>53.755795431768767</v>
      </c>
      <c r="R1960">
        <f t="shared" si="2357"/>
        <v>-2.422720973532094</v>
      </c>
      <c r="T1960">
        <f t="shared" si="2348"/>
        <v>-36.221813308204538</v>
      </c>
      <c r="V1960">
        <f t="shared" si="2358"/>
        <v>0</v>
      </c>
    </row>
    <row r="1961" spans="1:22">
      <c r="A1961">
        <f t="shared" si="2344"/>
        <v>0.5</v>
      </c>
      <c r="B1961">
        <f t="shared" si="2349"/>
        <v>-0.28535678384221574</v>
      </c>
      <c r="C1961">
        <f t="shared" si="2350"/>
        <v>0.41057460456685196</v>
      </c>
      <c r="D1961">
        <f t="shared" si="2345"/>
        <v>-0.49999999999999989</v>
      </c>
      <c r="E1961">
        <f t="shared" si="2351"/>
        <v>-0.2853567838422158</v>
      </c>
      <c r="F1961">
        <f t="shared" si="2352"/>
        <v>0.41057460456685202</v>
      </c>
      <c r="G1961">
        <f t="shared" si="2346"/>
        <v>0.5</v>
      </c>
      <c r="H1961">
        <f t="shared" si="2353"/>
        <v>0.28535678384221574</v>
      </c>
      <c r="I1961">
        <f t="shared" si="2354"/>
        <v>-0.41057460456685196</v>
      </c>
      <c r="J1961">
        <f t="shared" si="2347"/>
        <v>0.49999999999999989</v>
      </c>
      <c r="K1961">
        <f t="shared" si="2355"/>
        <v>-0.2853567838422158</v>
      </c>
      <c r="L1961">
        <f t="shared" si="2356"/>
        <v>0.41057460456685202</v>
      </c>
      <c r="N1961">
        <v>124.8</v>
      </c>
      <c r="O1961">
        <f t="shared" si="2342"/>
        <v>36.238829694564267</v>
      </c>
      <c r="P1961">
        <f t="shared" si="2343"/>
        <v>53.761170305435726</v>
      </c>
      <c r="R1961">
        <f t="shared" si="2357"/>
        <v>-2.4379623552590743</v>
      </c>
      <c r="T1961">
        <f t="shared" si="2348"/>
        <v>-36.216438434537579</v>
      </c>
      <c r="V1961">
        <f t="shared" si="2358"/>
        <v>0</v>
      </c>
    </row>
    <row r="1962" spans="1:22">
      <c r="A1962">
        <f t="shared" si="2344"/>
        <v>0.5</v>
      </c>
      <c r="B1962">
        <f t="shared" si="2349"/>
        <v>-0.28607293672275813</v>
      </c>
      <c r="C1962">
        <f t="shared" si="2350"/>
        <v>0.41007593793688596</v>
      </c>
      <c r="D1962">
        <f t="shared" si="2345"/>
        <v>-0.49999999999999989</v>
      </c>
      <c r="E1962">
        <f t="shared" si="2351"/>
        <v>-0.28607293672275819</v>
      </c>
      <c r="F1962">
        <f t="shared" si="2352"/>
        <v>0.41007593793688601</v>
      </c>
      <c r="G1962">
        <f t="shared" si="2346"/>
        <v>0.5</v>
      </c>
      <c r="H1962">
        <f t="shared" si="2353"/>
        <v>0.28607293672275813</v>
      </c>
      <c r="I1962">
        <f t="shared" si="2354"/>
        <v>-0.41007593793688596</v>
      </c>
      <c r="J1962">
        <f t="shared" si="2347"/>
        <v>0.49999999999999989</v>
      </c>
      <c r="K1962">
        <f t="shared" si="2355"/>
        <v>-0.28607293672275819</v>
      </c>
      <c r="L1962">
        <f t="shared" si="2356"/>
        <v>0.41007593793688601</v>
      </c>
      <c r="N1962">
        <v>124.9</v>
      </c>
      <c r="O1962">
        <f t="shared" si="2342"/>
        <v>36.233352634532956</v>
      </c>
      <c r="P1962">
        <f t="shared" si="2343"/>
        <v>53.766647365467037</v>
      </c>
      <c r="R1962">
        <f t="shared" si="2357"/>
        <v>-2.4531697821523721</v>
      </c>
      <c r="T1962">
        <f t="shared" si="2348"/>
        <v>-36.210961374506269</v>
      </c>
      <c r="V1962">
        <f t="shared" si="2358"/>
        <v>0</v>
      </c>
    </row>
    <row r="1963" spans="1:22">
      <c r="A1963">
        <f t="shared" si="2344"/>
        <v>0.5</v>
      </c>
      <c r="B1963">
        <f t="shared" si="2349"/>
        <v>-0.28678821817552302</v>
      </c>
      <c r="C1963">
        <f t="shared" si="2350"/>
        <v>0.40957602214449579</v>
      </c>
      <c r="D1963">
        <f t="shared" si="2345"/>
        <v>-0.49999999999999989</v>
      </c>
      <c r="E1963">
        <f t="shared" si="2351"/>
        <v>-0.28678821817552308</v>
      </c>
      <c r="F1963">
        <f t="shared" si="2352"/>
        <v>0.40957602214449584</v>
      </c>
      <c r="G1963">
        <f t="shared" si="2346"/>
        <v>0.5</v>
      </c>
      <c r="H1963">
        <f t="shared" si="2353"/>
        <v>0.28678821817552302</v>
      </c>
      <c r="I1963">
        <f t="shared" si="2354"/>
        <v>-0.40957602214449579</v>
      </c>
      <c r="J1963">
        <f t="shared" si="2347"/>
        <v>0.49999999999999989</v>
      </c>
      <c r="K1963">
        <f t="shared" si="2355"/>
        <v>-0.28678821817552308</v>
      </c>
      <c r="L1963">
        <f t="shared" si="2356"/>
        <v>0.40957602214449584</v>
      </c>
      <c r="N1963">
        <v>125</v>
      </c>
      <c r="O1963">
        <f t="shared" si="2342"/>
        <v>36.227773604421699</v>
      </c>
      <c r="P1963">
        <f t="shared" si="2343"/>
        <v>53.772226395578308</v>
      </c>
      <c r="R1963">
        <f t="shared" si="2357"/>
        <v>-2.4683432977581461</v>
      </c>
      <c r="T1963">
        <f t="shared" si="2348"/>
        <v>-36.205382344394998</v>
      </c>
      <c r="V1963">
        <f t="shared" si="2358"/>
        <v>0</v>
      </c>
    </row>
    <row r="1964" spans="1:22">
      <c r="A1964">
        <f t="shared" si="2344"/>
        <v>0.5</v>
      </c>
      <c r="B1964">
        <f t="shared" si="2349"/>
        <v>-0.28750262602163923</v>
      </c>
      <c r="C1964">
        <f t="shared" si="2350"/>
        <v>0.40907485871251165</v>
      </c>
      <c r="D1964">
        <f t="shared" si="2345"/>
        <v>-0.49999999999999989</v>
      </c>
      <c r="E1964">
        <f t="shared" si="2351"/>
        <v>-0.28750262602163928</v>
      </c>
      <c r="F1964">
        <f t="shared" si="2352"/>
        <v>0.4090748587125117</v>
      </c>
      <c r="G1964">
        <f t="shared" si="2346"/>
        <v>0.5</v>
      </c>
      <c r="H1964">
        <f t="shared" si="2353"/>
        <v>0.28750262602163923</v>
      </c>
      <c r="I1964">
        <f t="shared" si="2354"/>
        <v>-0.40907485871251165</v>
      </c>
      <c r="J1964">
        <f t="shared" si="2347"/>
        <v>0.49999999999999989</v>
      </c>
      <c r="K1964">
        <f t="shared" si="2355"/>
        <v>-0.28750262602163928</v>
      </c>
      <c r="L1964">
        <f t="shared" si="2356"/>
        <v>0.4090748587125117</v>
      </c>
      <c r="N1964">
        <v>125.1</v>
      </c>
      <c r="O1964">
        <f t="shared" si="2342"/>
        <v>36.222092820030703</v>
      </c>
      <c r="P1964">
        <f t="shared" si="2343"/>
        <v>53.777907179969297</v>
      </c>
      <c r="R1964">
        <f t="shared" si="2357"/>
        <v>-2.4834829452354583</v>
      </c>
      <c r="T1964">
        <f t="shared" si="2348"/>
        <v>-36.199701560004009</v>
      </c>
      <c r="V1964">
        <f t="shared" si="2358"/>
        <v>0</v>
      </c>
    </row>
    <row r="1965" spans="1:22">
      <c r="A1965">
        <f t="shared" si="2344"/>
        <v>0.5</v>
      </c>
      <c r="B1965">
        <f t="shared" si="2349"/>
        <v>-0.28821615808489653</v>
      </c>
      <c r="C1965">
        <f t="shared" si="2350"/>
        <v>0.40857244916756424</v>
      </c>
      <c r="D1965">
        <f t="shared" si="2345"/>
        <v>-0.49999999999999989</v>
      </c>
      <c r="E1965">
        <f t="shared" si="2351"/>
        <v>-0.28821615808489659</v>
      </c>
      <c r="F1965">
        <f t="shared" si="2352"/>
        <v>0.4085724491675643</v>
      </c>
      <c r="G1965">
        <f t="shared" si="2346"/>
        <v>0.5</v>
      </c>
      <c r="H1965">
        <f t="shared" si="2353"/>
        <v>0.28821615808489653</v>
      </c>
      <c r="I1965">
        <f t="shared" si="2354"/>
        <v>-0.40857244916756424</v>
      </c>
      <c r="J1965">
        <f t="shared" si="2347"/>
        <v>0.49999999999999989</v>
      </c>
      <c r="K1965">
        <f t="shared" si="2355"/>
        <v>-0.28821615808489659</v>
      </c>
      <c r="L1965">
        <f t="shared" si="2356"/>
        <v>0.4085724491675643</v>
      </c>
      <c r="N1965">
        <v>125.2</v>
      </c>
      <c r="O1965">
        <f t="shared" si="2342"/>
        <v>36.216310496679441</v>
      </c>
      <c r="P1965">
        <f t="shared" si="2343"/>
        <v>53.783689503320566</v>
      </c>
      <c r="R1965">
        <f t="shared" si="2357"/>
        <v>-2.4985887673593652</v>
      </c>
      <c r="T1965">
        <f t="shared" si="2348"/>
        <v>-36.193919236652739</v>
      </c>
      <c r="V1965">
        <f t="shared" si="2358"/>
        <v>0</v>
      </c>
    </row>
    <row r="1966" spans="1:22">
      <c r="A1966">
        <f t="shared" si="2344"/>
        <v>0.5</v>
      </c>
      <c r="B1966">
        <f t="shared" si="2349"/>
        <v>-0.28892881219175254</v>
      </c>
      <c r="C1966">
        <f t="shared" si="2350"/>
        <v>0.40806879504008015</v>
      </c>
      <c r="D1966">
        <f t="shared" si="2345"/>
        <v>-0.49999999999999989</v>
      </c>
      <c r="E1966">
        <f t="shared" si="2351"/>
        <v>-0.28892881219175259</v>
      </c>
      <c r="F1966">
        <f t="shared" si="2352"/>
        <v>0.40806879504008026</v>
      </c>
      <c r="G1966">
        <f t="shared" si="2346"/>
        <v>0.5</v>
      </c>
      <c r="H1966">
        <f t="shared" si="2353"/>
        <v>0.28892881219175254</v>
      </c>
      <c r="I1966">
        <f t="shared" si="2354"/>
        <v>-0.40806879504008015</v>
      </c>
      <c r="J1966">
        <f t="shared" si="2347"/>
        <v>0.49999999999999989</v>
      </c>
      <c r="K1966">
        <f t="shared" si="2355"/>
        <v>-0.28892881219175259</v>
      </c>
      <c r="L1966">
        <f t="shared" si="2356"/>
        <v>0.40806879504008026</v>
      </c>
      <c r="N1966">
        <v>125.3</v>
      </c>
      <c r="O1966">
        <f t="shared" si="2342"/>
        <v>36.210426849210016</v>
      </c>
      <c r="P1966">
        <f t="shared" si="2343"/>
        <v>53.789573150789984</v>
      </c>
      <c r="R1966">
        <f t="shared" si="2357"/>
        <v>-2.5136608065242214</v>
      </c>
      <c r="T1966">
        <f t="shared" si="2348"/>
        <v>-36.188035589183322</v>
      </c>
      <c r="V1966">
        <f t="shared" si="2358"/>
        <v>0</v>
      </c>
    </row>
    <row r="1967" spans="1:22">
      <c r="A1967">
        <f t="shared" si="2344"/>
        <v>0.5</v>
      </c>
      <c r="B1967">
        <f t="shared" si="2349"/>
        <v>-0.28964058617133942</v>
      </c>
      <c r="C1967">
        <f t="shared" si="2350"/>
        <v>0.40756389786427705</v>
      </c>
      <c r="D1967">
        <f t="shared" si="2345"/>
        <v>-0.49999999999999989</v>
      </c>
      <c r="E1967">
        <f t="shared" si="2351"/>
        <v>-0.28964058617133948</v>
      </c>
      <c r="F1967">
        <f t="shared" si="2352"/>
        <v>0.4075638978642771</v>
      </c>
      <c r="G1967">
        <f t="shared" si="2346"/>
        <v>0.5</v>
      </c>
      <c r="H1967">
        <f t="shared" si="2353"/>
        <v>0.28964058617133942</v>
      </c>
      <c r="I1967">
        <f t="shared" si="2354"/>
        <v>-0.40756389786427705</v>
      </c>
      <c r="J1967">
        <f t="shared" si="2347"/>
        <v>0.49999999999999989</v>
      </c>
      <c r="K1967">
        <f t="shared" si="2355"/>
        <v>-0.28964058617133948</v>
      </c>
      <c r="L1967">
        <f t="shared" si="2356"/>
        <v>0.4075638978642771</v>
      </c>
      <c r="N1967">
        <v>125.4</v>
      </c>
      <c r="O1967">
        <f t="shared" si="2342"/>
        <v>36.204442091990707</v>
      </c>
      <c r="P1967">
        <f t="shared" si="2343"/>
        <v>53.795557908009293</v>
      </c>
      <c r="R1967">
        <f t="shared" si="2357"/>
        <v>-2.5286991047469058</v>
      </c>
      <c r="T1967">
        <f t="shared" si="2348"/>
        <v>-36.182050831964013</v>
      </c>
      <c r="V1967">
        <f t="shared" si="2358"/>
        <v>0</v>
      </c>
    </row>
    <row r="1968" spans="1:22">
      <c r="A1968">
        <f t="shared" si="2344"/>
        <v>0.5</v>
      </c>
      <c r="B1968">
        <f t="shared" si="2349"/>
        <v>-0.29035147785546983</v>
      </c>
      <c r="C1968">
        <f t="shared" si="2350"/>
        <v>0.40705775917815956</v>
      </c>
      <c r="D1968">
        <f t="shared" si="2345"/>
        <v>-0.49999999999999989</v>
      </c>
      <c r="E1968">
        <f t="shared" si="2351"/>
        <v>-0.29035147785546989</v>
      </c>
      <c r="F1968">
        <f t="shared" si="2352"/>
        <v>0.40705775917815962</v>
      </c>
      <c r="G1968">
        <f t="shared" si="2346"/>
        <v>0.5</v>
      </c>
      <c r="H1968">
        <f t="shared" si="2353"/>
        <v>0.29035147785546983</v>
      </c>
      <c r="I1968">
        <f t="shared" si="2354"/>
        <v>-0.40705775917815956</v>
      </c>
      <c r="J1968">
        <f t="shared" si="2347"/>
        <v>0.49999999999999989</v>
      </c>
      <c r="K1968">
        <f t="shared" si="2355"/>
        <v>-0.29035147785546989</v>
      </c>
      <c r="L1968">
        <f t="shared" si="2356"/>
        <v>0.40705775917815962</v>
      </c>
      <c r="N1968">
        <v>125.5</v>
      </c>
      <c r="O1968">
        <f t="shared" si="2342"/>
        <v>36.198356438919269</v>
      </c>
      <c r="P1968">
        <f t="shared" si="2343"/>
        <v>53.801643561080738</v>
      </c>
      <c r="R1968">
        <f t="shared" si="2357"/>
        <v>-2.5437037036700403</v>
      </c>
      <c r="T1968">
        <f t="shared" si="2348"/>
        <v>-36.175965178892568</v>
      </c>
      <c r="V1968">
        <f t="shared" si="2358"/>
        <v>0</v>
      </c>
    </row>
    <row r="1969" spans="1:22">
      <c r="A1969">
        <f t="shared" si="2344"/>
        <v>0.5</v>
      </c>
      <c r="B1969">
        <f t="shared" si="2349"/>
        <v>-0.2910614850786446</v>
      </c>
      <c r="C1969">
        <f t="shared" si="2350"/>
        <v>0.40655038052351378</v>
      </c>
      <c r="D1969">
        <f t="shared" si="2345"/>
        <v>-0.49999999999999989</v>
      </c>
      <c r="E1969">
        <f t="shared" si="2351"/>
        <v>-0.29106148507864466</v>
      </c>
      <c r="F1969">
        <f t="shared" si="2352"/>
        <v>0.40655038052351383</v>
      </c>
      <c r="G1969">
        <f t="shared" si="2346"/>
        <v>0.5</v>
      </c>
      <c r="H1969">
        <f t="shared" si="2353"/>
        <v>0.2910614850786446</v>
      </c>
      <c r="I1969">
        <f t="shared" si="2354"/>
        <v>-0.40655038052351378</v>
      </c>
      <c r="J1969">
        <f t="shared" si="2347"/>
        <v>0.49999999999999989</v>
      </c>
      <c r="K1969">
        <f t="shared" si="2355"/>
        <v>-0.29106148507864466</v>
      </c>
      <c r="L1969">
        <f t="shared" si="2356"/>
        <v>0.40655038052351383</v>
      </c>
      <c r="N1969">
        <v>125.6</v>
      </c>
      <c r="O1969">
        <f t="shared" si="2342"/>
        <v>36.192170103426406</v>
      </c>
      <c r="P1969">
        <f t="shared" si="2343"/>
        <v>53.807829896573594</v>
      </c>
      <c r="R1969">
        <f t="shared" si="2357"/>
        <v>-2.5586746445653077</v>
      </c>
      <c r="T1969">
        <f t="shared" si="2348"/>
        <v>-36.169778843399712</v>
      </c>
      <c r="V1969">
        <f t="shared" si="2358"/>
        <v>0</v>
      </c>
    </row>
    <row r="1970" spans="1:22">
      <c r="A1970">
        <f t="shared" si="2344"/>
        <v>0.5</v>
      </c>
      <c r="B1970">
        <f t="shared" si="2349"/>
        <v>-0.29177060567805863</v>
      </c>
      <c r="C1970">
        <f t="shared" si="2350"/>
        <v>0.40604176344590309</v>
      </c>
      <c r="D1970">
        <f t="shared" si="2345"/>
        <v>-0.49999999999999989</v>
      </c>
      <c r="E1970">
        <f t="shared" si="2351"/>
        <v>-0.29177060567805868</v>
      </c>
      <c r="F1970">
        <f t="shared" si="2352"/>
        <v>0.40604176344590315</v>
      </c>
      <c r="G1970">
        <f t="shared" si="2346"/>
        <v>0.5</v>
      </c>
      <c r="H1970">
        <f t="shared" si="2353"/>
        <v>0.29177060567805863</v>
      </c>
      <c r="I1970">
        <f t="shared" si="2354"/>
        <v>-0.40604176344590309</v>
      </c>
      <c r="J1970">
        <f t="shared" si="2347"/>
        <v>0.49999999999999989</v>
      </c>
      <c r="K1970">
        <f t="shared" si="2355"/>
        <v>-0.29177060567805868</v>
      </c>
      <c r="L1970">
        <f t="shared" si="2356"/>
        <v>0.40604176344590315</v>
      </c>
      <c r="N1970">
        <v>125.7</v>
      </c>
      <c r="O1970">
        <f t="shared" si="2342"/>
        <v>36.185883298479226</v>
      </c>
      <c r="P1970">
        <f t="shared" si="2343"/>
        <v>53.814116701520781</v>
      </c>
      <c r="R1970">
        <f t="shared" si="2357"/>
        <v>-2.5736119683367278</v>
      </c>
      <c r="T1970">
        <f t="shared" si="2348"/>
        <v>-36.163492038452524</v>
      </c>
      <c r="V1970">
        <f t="shared" si="2358"/>
        <v>0</v>
      </c>
    </row>
    <row r="1971" spans="1:22">
      <c r="A1971">
        <f t="shared" si="2344"/>
        <v>0.5</v>
      </c>
      <c r="B1971">
        <f t="shared" si="2349"/>
        <v>-0.2924788374936077</v>
      </c>
      <c r="C1971">
        <f t="shared" si="2350"/>
        <v>0.40553190949466317</v>
      </c>
      <c r="D1971">
        <f t="shared" si="2345"/>
        <v>-0.49999999999999989</v>
      </c>
      <c r="E1971">
        <f t="shared" si="2351"/>
        <v>-0.29247883749360776</v>
      </c>
      <c r="F1971">
        <f t="shared" si="2352"/>
        <v>0.40553190949466322</v>
      </c>
      <c r="G1971">
        <f t="shared" si="2346"/>
        <v>0.5</v>
      </c>
      <c r="H1971">
        <f t="shared" si="2353"/>
        <v>0.2924788374936077</v>
      </c>
      <c r="I1971">
        <f t="shared" si="2354"/>
        <v>-0.40553190949466317</v>
      </c>
      <c r="J1971">
        <f t="shared" si="2347"/>
        <v>0.49999999999999989</v>
      </c>
      <c r="K1971">
        <f t="shared" si="2355"/>
        <v>-0.29247883749360776</v>
      </c>
      <c r="L1971">
        <f t="shared" si="2356"/>
        <v>0.40553190949466322</v>
      </c>
      <c r="N1971">
        <v>125.8</v>
      </c>
      <c r="O1971">
        <f t="shared" si="2342"/>
        <v>36.179496236584562</v>
      </c>
      <c r="P1971">
        <f t="shared" si="2343"/>
        <v>53.820503763415445</v>
      </c>
      <c r="R1971">
        <f t="shared" si="2357"/>
        <v>-2.5885157155239824</v>
      </c>
      <c r="T1971">
        <f t="shared" si="2348"/>
        <v>-36.157104976557861</v>
      </c>
      <c r="V1971">
        <f t="shared" si="2358"/>
        <v>0</v>
      </c>
    </row>
    <row r="1972" spans="1:22">
      <c r="A1972">
        <f t="shared" si="2344"/>
        <v>0.5</v>
      </c>
      <c r="B1972">
        <f t="shared" si="2349"/>
        <v>-0.29318617836789462</v>
      </c>
      <c r="C1972">
        <f t="shared" si="2350"/>
        <v>0.40502082022289793</v>
      </c>
      <c r="D1972">
        <f t="shared" si="2345"/>
        <v>-0.49999999999999989</v>
      </c>
      <c r="E1972">
        <f t="shared" si="2351"/>
        <v>-0.29318617836789468</v>
      </c>
      <c r="F1972">
        <f t="shared" si="2352"/>
        <v>0.40502082022289798</v>
      </c>
      <c r="G1972">
        <f t="shared" si="2346"/>
        <v>0.5</v>
      </c>
      <c r="H1972">
        <f t="shared" si="2353"/>
        <v>0.29318617836789462</v>
      </c>
      <c r="I1972">
        <f t="shared" si="2354"/>
        <v>-0.40502082022289793</v>
      </c>
      <c r="J1972">
        <f t="shared" si="2347"/>
        <v>0.49999999999999989</v>
      </c>
      <c r="K1972">
        <f t="shared" si="2355"/>
        <v>-0.29318617836789468</v>
      </c>
      <c r="L1972">
        <f t="shared" si="2356"/>
        <v>0.40502082022289798</v>
      </c>
      <c r="N1972">
        <v>125.9</v>
      </c>
      <c r="O1972">
        <f t="shared" si="2342"/>
        <v>36.173009129792455</v>
      </c>
      <c r="P1972">
        <f t="shared" si="2343"/>
        <v>53.826990870207538</v>
      </c>
      <c r="R1972">
        <f t="shared" si="2357"/>
        <v>-2.6033859263057835</v>
      </c>
      <c r="T1972">
        <f t="shared" si="2348"/>
        <v>-36.150617869765767</v>
      </c>
      <c r="V1972">
        <f t="shared" si="2358"/>
        <v>0</v>
      </c>
    </row>
    <row r="1973" spans="1:22">
      <c r="A1973">
        <f t="shared" si="2344"/>
        <v>0.5</v>
      </c>
      <c r="B1973">
        <f t="shared" si="2349"/>
        <v>-0.29389262614623646</v>
      </c>
      <c r="C1973">
        <f t="shared" si="2350"/>
        <v>0.40450849718747367</v>
      </c>
      <c r="D1973">
        <f t="shared" si="2345"/>
        <v>-0.49999999999999989</v>
      </c>
      <c r="E1973">
        <f t="shared" si="2351"/>
        <v>-0.29389262614623651</v>
      </c>
      <c r="F1973">
        <f t="shared" si="2352"/>
        <v>0.40450849718747373</v>
      </c>
      <c r="G1973">
        <f t="shared" si="2346"/>
        <v>0.5</v>
      </c>
      <c r="H1973">
        <f t="shared" si="2353"/>
        <v>0.29389262614623646</v>
      </c>
      <c r="I1973">
        <f t="shared" si="2354"/>
        <v>-0.40450849718747367</v>
      </c>
      <c r="J1973">
        <f t="shared" si="2347"/>
        <v>0.49999999999999989</v>
      </c>
      <c r="K1973">
        <f t="shared" si="2355"/>
        <v>-0.29389262614623651</v>
      </c>
      <c r="L1973">
        <f t="shared" si="2356"/>
        <v>0.40450849718747373</v>
      </c>
      <c r="N1973">
        <v>126</v>
      </c>
      <c r="O1973">
        <f t="shared" si="2342"/>
        <v>36.166422189699539</v>
      </c>
      <c r="P1973">
        <f t="shared" si="2343"/>
        <v>53.833577810300461</v>
      </c>
      <c r="R1973">
        <f t="shared" si="2357"/>
        <v>-2.6182226405031344</v>
      </c>
      <c r="T1973">
        <f t="shared" si="2348"/>
        <v>-36.144030929672844</v>
      </c>
      <c r="V1973">
        <f t="shared" si="2358"/>
        <v>0</v>
      </c>
    </row>
    <row r="1974" spans="1:22">
      <c r="A1974">
        <f t="shared" si="2344"/>
        <v>0.5</v>
      </c>
      <c r="B1974">
        <f t="shared" si="2349"/>
        <v>-0.29459817867667087</v>
      </c>
      <c r="C1974">
        <f t="shared" si="2350"/>
        <v>0.4039949419490152</v>
      </c>
      <c r="D1974">
        <f t="shared" si="2345"/>
        <v>-0.49999999999999989</v>
      </c>
      <c r="E1974">
        <f t="shared" si="2351"/>
        <v>-0.29459817867667093</v>
      </c>
      <c r="F1974">
        <f t="shared" si="2352"/>
        <v>0.40399494194901531</v>
      </c>
      <c r="G1974">
        <f t="shared" si="2346"/>
        <v>0.5</v>
      </c>
      <c r="H1974">
        <f t="shared" si="2353"/>
        <v>0.29459817867667087</v>
      </c>
      <c r="I1974">
        <f t="shared" si="2354"/>
        <v>-0.4039949419490152</v>
      </c>
      <c r="J1974">
        <f t="shared" si="2347"/>
        <v>0.49999999999999989</v>
      </c>
      <c r="K1974">
        <f t="shared" si="2355"/>
        <v>-0.29459817867667093</v>
      </c>
      <c r="L1974">
        <f t="shared" si="2356"/>
        <v>0.40399494194901531</v>
      </c>
      <c r="N1974">
        <v>126.1</v>
      </c>
      <c r="O1974">
        <f t="shared" si="2342"/>
        <v>36.15973562745237</v>
      </c>
      <c r="P1974">
        <f t="shared" si="2343"/>
        <v>53.840264372547615</v>
      </c>
      <c r="R1974">
        <f t="shared" si="2357"/>
        <v>-2.6330258975828045</v>
      </c>
      <c r="T1974">
        <f t="shared" si="2348"/>
        <v>-36.13734436742569</v>
      </c>
      <c r="V1974">
        <f t="shared" si="2358"/>
        <v>0</v>
      </c>
    </row>
    <row r="1975" spans="1:22">
      <c r="A1975">
        <f t="shared" si="2344"/>
        <v>0.5</v>
      </c>
      <c r="B1975">
        <f t="shared" si="2349"/>
        <v>-0.29530283380996269</v>
      </c>
      <c r="C1975">
        <f t="shared" si="2350"/>
        <v>0.40348015607190085</v>
      </c>
      <c r="D1975">
        <f t="shared" si="2345"/>
        <v>-0.49999999999999989</v>
      </c>
      <c r="E1975">
        <f t="shared" si="2351"/>
        <v>-0.29530283380996275</v>
      </c>
      <c r="F1975">
        <f t="shared" si="2352"/>
        <v>0.40348015607190091</v>
      </c>
      <c r="G1975">
        <f t="shared" si="2346"/>
        <v>0.5</v>
      </c>
      <c r="H1975">
        <f t="shared" si="2353"/>
        <v>0.29530283380996269</v>
      </c>
      <c r="I1975">
        <f t="shared" si="2354"/>
        <v>-0.40348015607190085</v>
      </c>
      <c r="J1975">
        <f t="shared" si="2347"/>
        <v>0.49999999999999989</v>
      </c>
      <c r="K1975">
        <f t="shared" si="2355"/>
        <v>-0.29530283380996275</v>
      </c>
      <c r="L1975">
        <f t="shared" si="2356"/>
        <v>0.40348015607190091</v>
      </c>
      <c r="N1975">
        <v>126.2</v>
      </c>
      <c r="O1975">
        <f t="shared" si="2342"/>
        <v>36.152949653750923</v>
      </c>
      <c r="P1975">
        <f t="shared" si="2343"/>
        <v>53.847050346249077</v>
      </c>
      <c r="R1975">
        <f t="shared" si="2357"/>
        <v>-2.6477957366606546</v>
      </c>
      <c r="T1975">
        <f t="shared" si="2348"/>
        <v>-36.130558393724229</v>
      </c>
      <c r="V1975">
        <f t="shared" si="2358"/>
        <v>0</v>
      </c>
    </row>
    <row r="1976" spans="1:22">
      <c r="A1976">
        <f t="shared" si="2344"/>
        <v>0.5</v>
      </c>
      <c r="B1976">
        <f t="shared" si="2349"/>
        <v>-0.29600658939960972</v>
      </c>
      <c r="C1976">
        <f t="shared" si="2350"/>
        <v>0.40296414112425782</v>
      </c>
      <c r="D1976">
        <f t="shared" si="2345"/>
        <v>-0.49999999999999989</v>
      </c>
      <c r="E1976">
        <f t="shared" si="2351"/>
        <v>-0.29600658939960978</v>
      </c>
      <c r="F1976">
        <f t="shared" si="2352"/>
        <v>0.40296414112425788</v>
      </c>
      <c r="G1976">
        <f t="shared" si="2346"/>
        <v>0.5</v>
      </c>
      <c r="H1976">
        <f t="shared" si="2353"/>
        <v>0.29600658939960972</v>
      </c>
      <c r="I1976">
        <f t="shared" si="2354"/>
        <v>-0.40296414112425782</v>
      </c>
      <c r="J1976">
        <f t="shared" si="2347"/>
        <v>0.49999999999999989</v>
      </c>
      <c r="K1976">
        <f t="shared" si="2355"/>
        <v>-0.29600658939960978</v>
      </c>
      <c r="L1976">
        <f t="shared" si="2356"/>
        <v>0.40296414112425788</v>
      </c>
      <c r="N1976">
        <v>126.3</v>
      </c>
      <c r="O1976">
        <f t="shared" si="2342"/>
        <v>36.146064478851869</v>
      </c>
      <c r="P1976">
        <f t="shared" si="2343"/>
        <v>53.853935521148124</v>
      </c>
      <c r="R1976">
        <f t="shared" si="2357"/>
        <v>-2.6625321965051327</v>
      </c>
      <c r="T1976">
        <f t="shared" si="2348"/>
        <v>-36.123673218825182</v>
      </c>
      <c r="V1976">
        <f t="shared" si="2358"/>
        <v>0</v>
      </c>
    </row>
    <row r="1977" spans="1:22">
      <c r="A1977">
        <f t="shared" si="2344"/>
        <v>0.5</v>
      </c>
      <c r="B1977">
        <f t="shared" si="2349"/>
        <v>-0.29670944330185062</v>
      </c>
      <c r="C1977">
        <f t="shared" si="2350"/>
        <v>0.40244689867795702</v>
      </c>
      <c r="D1977">
        <f t="shared" si="2345"/>
        <v>-0.49999999999999989</v>
      </c>
      <c r="E1977">
        <f t="shared" si="2351"/>
        <v>-0.29670944330185067</v>
      </c>
      <c r="F1977">
        <f t="shared" si="2352"/>
        <v>0.40244689867795708</v>
      </c>
      <c r="G1977">
        <f t="shared" si="2346"/>
        <v>0.5</v>
      </c>
      <c r="H1977">
        <f t="shared" si="2353"/>
        <v>0.29670944330185062</v>
      </c>
      <c r="I1977">
        <f t="shared" si="2354"/>
        <v>-0.40244689867795702</v>
      </c>
      <c r="J1977">
        <f t="shared" si="2347"/>
        <v>0.49999999999999989</v>
      </c>
      <c r="K1977">
        <f t="shared" si="2355"/>
        <v>-0.29670944330185067</v>
      </c>
      <c r="L1977">
        <f t="shared" si="2356"/>
        <v>0.40244689867795708</v>
      </c>
      <c r="N1977">
        <v>126.4</v>
      </c>
      <c r="O1977">
        <f t="shared" si="2342"/>
        <v>36.139080312572041</v>
      </c>
      <c r="P1977">
        <f t="shared" si="2343"/>
        <v>53.860919687427966</v>
      </c>
      <c r="R1977">
        <f t="shared" si="2357"/>
        <v>-2.677235315540571</v>
      </c>
      <c r="T1977">
        <f t="shared" si="2348"/>
        <v>-36.11668905254534</v>
      </c>
      <c r="V1977">
        <f t="shared" si="2358"/>
        <v>0</v>
      </c>
    </row>
    <row r="1978" spans="1:22">
      <c r="A1978">
        <f t="shared" si="2344"/>
        <v>0.5</v>
      </c>
      <c r="B1978">
        <f t="shared" si="2349"/>
        <v>-0.29741139337567052</v>
      </c>
      <c r="C1978">
        <f t="shared" si="2350"/>
        <v>0.40192843030860864</v>
      </c>
      <c r="D1978">
        <f t="shared" si="2345"/>
        <v>-0.49999999999999989</v>
      </c>
      <c r="E1978">
        <f t="shared" si="2351"/>
        <v>-0.29741139337567057</v>
      </c>
      <c r="F1978">
        <f t="shared" si="2352"/>
        <v>0.4019284303086087</v>
      </c>
      <c r="G1978">
        <f t="shared" si="2346"/>
        <v>0.5</v>
      </c>
      <c r="H1978">
        <f t="shared" si="2353"/>
        <v>0.29741139337567052</v>
      </c>
      <c r="I1978">
        <f t="shared" si="2354"/>
        <v>-0.40192843030860864</v>
      </c>
      <c r="J1978">
        <f t="shared" si="2347"/>
        <v>0.49999999999999989</v>
      </c>
      <c r="K1978">
        <f t="shared" si="2355"/>
        <v>-0.29741139337567057</v>
      </c>
      <c r="L1978">
        <f t="shared" si="2356"/>
        <v>0.4019284303086087</v>
      </c>
      <c r="N1978">
        <v>126.5</v>
      </c>
      <c r="O1978">
        <f t="shared" si="2342"/>
        <v>36.131997364291713</v>
      </c>
      <c r="P1978">
        <f t="shared" si="2343"/>
        <v>53.868002635708301</v>
      </c>
      <c r="R1978">
        <f t="shared" si="2357"/>
        <v>-2.6919051318507599</v>
      </c>
      <c r="T1978">
        <f t="shared" si="2348"/>
        <v>-36.109606104265005</v>
      </c>
      <c r="V1978">
        <f t="shared" si="2358"/>
        <v>0</v>
      </c>
    </row>
    <row r="1979" spans="1:22">
      <c r="A1979">
        <f t="shared" si="2344"/>
        <v>0.5</v>
      </c>
      <c r="B1979">
        <f t="shared" si="2349"/>
        <v>-0.29811243748280775</v>
      </c>
      <c r="C1979">
        <f t="shared" si="2350"/>
        <v>0.40140873759555723</v>
      </c>
      <c r="D1979">
        <f t="shared" si="2345"/>
        <v>-0.49999999999999989</v>
      </c>
      <c r="E1979">
        <f t="shared" si="2351"/>
        <v>-0.2981124374828078</v>
      </c>
      <c r="F1979">
        <f t="shared" si="2352"/>
        <v>0.40140873759555729</v>
      </c>
      <c r="G1979">
        <f t="shared" si="2346"/>
        <v>0.5</v>
      </c>
      <c r="H1979">
        <f t="shared" si="2353"/>
        <v>0.29811243748280775</v>
      </c>
      <c r="I1979">
        <f t="shared" si="2354"/>
        <v>-0.40140873759555723</v>
      </c>
      <c r="J1979">
        <f t="shared" si="2347"/>
        <v>0.49999999999999989</v>
      </c>
      <c r="K1979">
        <f t="shared" si="2355"/>
        <v>-0.2981124374828078</v>
      </c>
      <c r="L1979">
        <f t="shared" si="2356"/>
        <v>0.40140873759555729</v>
      </c>
      <c r="N1979">
        <v>126.6</v>
      </c>
      <c r="O1979">
        <f t="shared" si="2342"/>
        <v>36.12481584295805</v>
      </c>
      <c r="P1979">
        <f t="shared" si="2343"/>
        <v>53.875184157041957</v>
      </c>
      <c r="R1979">
        <f t="shared" si="2357"/>
        <v>-2.7065416831823796</v>
      </c>
      <c r="T1979">
        <f t="shared" si="2348"/>
        <v>-36.102424582931349</v>
      </c>
      <c r="V1979">
        <f t="shared" si="2358"/>
        <v>0</v>
      </c>
    </row>
    <row r="1980" spans="1:22">
      <c r="A1980">
        <f t="shared" si="2344"/>
        <v>0.5</v>
      </c>
      <c r="B1980">
        <f t="shared" si="2349"/>
        <v>-0.29881257348776052</v>
      </c>
      <c r="C1980">
        <f t="shared" si="2350"/>
        <v>0.40088782212187696</v>
      </c>
      <c r="D1980">
        <f t="shared" si="2345"/>
        <v>-0.49999999999999989</v>
      </c>
      <c r="E1980">
        <f t="shared" si="2351"/>
        <v>-0.29881257348776058</v>
      </c>
      <c r="F1980">
        <f t="shared" si="2352"/>
        <v>0.40088782212187701</v>
      </c>
      <c r="G1980">
        <f t="shared" si="2346"/>
        <v>0.5</v>
      </c>
      <c r="H1980">
        <f t="shared" si="2353"/>
        <v>0.29881257348776052</v>
      </c>
      <c r="I1980">
        <f t="shared" si="2354"/>
        <v>-0.40088782212187696</v>
      </c>
      <c r="J1980">
        <f t="shared" si="2347"/>
        <v>0.49999999999999989</v>
      </c>
      <c r="K1980">
        <f t="shared" si="2355"/>
        <v>-0.29881257348776058</v>
      </c>
      <c r="L1980">
        <f t="shared" si="2356"/>
        <v>0.40088782212187701</v>
      </c>
      <c r="N1980">
        <v>126.7</v>
      </c>
      <c r="O1980">
        <f t="shared" si="2342"/>
        <v>36.1175359570884</v>
      </c>
      <c r="P1980">
        <f t="shared" si="2343"/>
        <v>53.8824640429116</v>
      </c>
      <c r="R1980">
        <f t="shared" si="2357"/>
        <v>-2.7211450069484044</v>
      </c>
      <c r="T1980">
        <f t="shared" si="2348"/>
        <v>-36.095144697061706</v>
      </c>
      <c r="V1980">
        <f t="shared" si="2358"/>
        <v>0</v>
      </c>
    </row>
    <row r="1981" spans="1:22">
      <c r="A1981">
        <f t="shared" si="2344"/>
        <v>0.5</v>
      </c>
      <c r="B1981">
        <f t="shared" si="2349"/>
        <v>-0.29951179925779281</v>
      </c>
      <c r="C1981">
        <f t="shared" si="2350"/>
        <v>0.40036568547436663</v>
      </c>
      <c r="D1981">
        <f t="shared" si="2345"/>
        <v>-0.49999999999999989</v>
      </c>
      <c r="E1981">
        <f t="shared" si="2351"/>
        <v>-0.29951179925779287</v>
      </c>
      <c r="F1981">
        <f t="shared" si="2352"/>
        <v>0.40036568547436668</v>
      </c>
      <c r="G1981">
        <f t="shared" si="2346"/>
        <v>0.5</v>
      </c>
      <c r="H1981">
        <f t="shared" si="2353"/>
        <v>0.29951179925779281</v>
      </c>
      <c r="I1981">
        <f t="shared" si="2354"/>
        <v>-0.40036568547436663</v>
      </c>
      <c r="J1981">
        <f t="shared" si="2347"/>
        <v>0.49999999999999989</v>
      </c>
      <c r="K1981">
        <f t="shared" si="2355"/>
        <v>-0.29951179925779287</v>
      </c>
      <c r="L1981">
        <f t="shared" si="2356"/>
        <v>0.40036568547436668</v>
      </c>
      <c r="N1981">
        <v>126.8</v>
      </c>
      <c r="O1981">
        <f t="shared" si="2342"/>
        <v>36.110157914773666</v>
      </c>
      <c r="P1981">
        <f t="shared" si="2343"/>
        <v>53.889842085226341</v>
      </c>
      <c r="R1981">
        <f t="shared" si="2357"/>
        <v>-2.7357151402316688</v>
      </c>
      <c r="T1981">
        <f t="shared" si="2348"/>
        <v>-36.087766654746964</v>
      </c>
      <c r="V1981">
        <f t="shared" si="2358"/>
        <v>0</v>
      </c>
    </row>
    <row r="1982" spans="1:22">
      <c r="A1982">
        <f t="shared" si="2344"/>
        <v>0.5</v>
      </c>
      <c r="B1982">
        <f t="shared" si="2349"/>
        <v>-0.30021011266294206</v>
      </c>
      <c r="C1982">
        <f t="shared" si="2350"/>
        <v>0.39984232924354512</v>
      </c>
      <c r="D1982">
        <f t="shared" si="2345"/>
        <v>-0.49999999999999989</v>
      </c>
      <c r="E1982">
        <f t="shared" si="2351"/>
        <v>-0.30021011266294212</v>
      </c>
      <c r="F1982">
        <f t="shared" si="2352"/>
        <v>0.39984232924354518</v>
      </c>
      <c r="G1982">
        <f t="shared" si="2346"/>
        <v>0.5</v>
      </c>
      <c r="H1982">
        <f t="shared" si="2353"/>
        <v>0.30021011266294206</v>
      </c>
      <c r="I1982">
        <f t="shared" si="2354"/>
        <v>-0.39984232924354512</v>
      </c>
      <c r="J1982">
        <f t="shared" si="2347"/>
        <v>0.49999999999999989</v>
      </c>
      <c r="K1982">
        <f t="shared" si="2355"/>
        <v>-0.30021011266294212</v>
      </c>
      <c r="L1982">
        <f t="shared" si="2356"/>
        <v>0.39984232924354518</v>
      </c>
      <c r="N1982">
        <v>126.9</v>
      </c>
      <c r="O1982">
        <f t="shared" si="2342"/>
        <v>36.102681923681672</v>
      </c>
      <c r="P1982">
        <f t="shared" si="2343"/>
        <v>53.897318076318328</v>
      </c>
      <c r="R1982">
        <f t="shared" si="2357"/>
        <v>-2.7502521197884349</v>
      </c>
      <c r="T1982">
        <f t="shared" si="2348"/>
        <v>-36.080290663654978</v>
      </c>
      <c r="V1982">
        <f t="shared" si="2358"/>
        <v>0</v>
      </c>
    </row>
    <row r="1983" spans="1:22">
      <c r="A1983">
        <f t="shared" si="2344"/>
        <v>0.5</v>
      </c>
      <c r="B1983">
        <f t="shared" si="2349"/>
        <v>-0.30090751157602413</v>
      </c>
      <c r="C1983">
        <f t="shared" si="2350"/>
        <v>0.3993177550236463</v>
      </c>
      <c r="D1983">
        <f t="shared" si="2345"/>
        <v>-0.49999999999999989</v>
      </c>
      <c r="E1983">
        <f t="shared" si="2351"/>
        <v>-0.30090751157602419</v>
      </c>
      <c r="F1983">
        <f t="shared" si="2352"/>
        <v>0.39931775502364636</v>
      </c>
      <c r="G1983">
        <f t="shared" si="2346"/>
        <v>0.5</v>
      </c>
      <c r="H1983">
        <f t="shared" si="2353"/>
        <v>0.30090751157602413</v>
      </c>
      <c r="I1983">
        <f t="shared" si="2354"/>
        <v>-0.3993177550236463</v>
      </c>
      <c r="J1983">
        <f t="shared" si="2347"/>
        <v>0.49999999999999989</v>
      </c>
      <c r="K1983">
        <f t="shared" si="2355"/>
        <v>-0.30090751157602419</v>
      </c>
      <c r="L1983">
        <f t="shared" si="2356"/>
        <v>0.39931775502364636</v>
      </c>
      <c r="N1983">
        <v>127</v>
      </c>
      <c r="O1983">
        <f t="shared" si="2342"/>
        <v>36.095108191060426</v>
      </c>
      <c r="P1983">
        <f t="shared" si="2343"/>
        <v>53.904891808939574</v>
      </c>
      <c r="R1983">
        <f t="shared" si="2357"/>
        <v>-2.7647559820517955</v>
      </c>
      <c r="T1983">
        <f t="shared" si="2348"/>
        <v>-36.072716931033732</v>
      </c>
      <c r="V1983">
        <f t="shared" si="2358"/>
        <v>0</v>
      </c>
    </row>
    <row r="1984" spans="1:22">
      <c r="A1984">
        <f t="shared" si="2344"/>
        <v>0.5</v>
      </c>
      <c r="B1984">
        <f t="shared" si="2349"/>
        <v>-0.3016039938726412</v>
      </c>
      <c r="C1984">
        <f t="shared" si="2350"/>
        <v>0.39879196441261411</v>
      </c>
      <c r="D1984">
        <f t="shared" si="2345"/>
        <v>-0.49999999999999989</v>
      </c>
      <c r="E1984">
        <f t="shared" si="2351"/>
        <v>-0.30160399387264125</v>
      </c>
      <c r="F1984">
        <f t="shared" si="2352"/>
        <v>0.39879196441261416</v>
      </c>
      <c r="G1984">
        <f t="shared" si="2346"/>
        <v>0.5</v>
      </c>
      <c r="H1984">
        <f t="shared" si="2353"/>
        <v>0.3016039938726412</v>
      </c>
      <c r="I1984">
        <f t="shared" si="2354"/>
        <v>-0.39879196441261411</v>
      </c>
      <c r="J1984">
        <f t="shared" si="2347"/>
        <v>0.49999999999999989</v>
      </c>
      <c r="K1984">
        <f t="shared" si="2355"/>
        <v>-0.30160399387264125</v>
      </c>
      <c r="L1984">
        <f t="shared" si="2356"/>
        <v>0.39879196441261416</v>
      </c>
      <c r="N1984">
        <v>127.1</v>
      </c>
      <c r="O1984">
        <f t="shared" si="2342"/>
        <v>36.087436923741507</v>
      </c>
      <c r="P1984">
        <f t="shared" si="2343"/>
        <v>53.9125630762585</v>
      </c>
      <c r="R1984">
        <f t="shared" si="2357"/>
        <v>-2.7792267631353269</v>
      </c>
      <c r="T1984">
        <f t="shared" si="2348"/>
        <v>-36.065045663714805</v>
      </c>
      <c r="V1984">
        <f t="shared" si="2358"/>
        <v>0</v>
      </c>
    </row>
    <row r="1985" spans="1:22">
      <c r="A1985">
        <f t="shared" si="2344"/>
        <v>0.5</v>
      </c>
      <c r="B1985">
        <f t="shared" si="2349"/>
        <v>-0.30229955743118736</v>
      </c>
      <c r="C1985">
        <f t="shared" si="2350"/>
        <v>0.39826495901209813</v>
      </c>
      <c r="D1985">
        <f t="shared" si="2345"/>
        <v>-0.49999999999999989</v>
      </c>
      <c r="E1985">
        <f t="shared" si="2351"/>
        <v>-0.30229955743118742</v>
      </c>
      <c r="F1985">
        <f t="shared" si="2352"/>
        <v>0.39826495901209819</v>
      </c>
      <c r="G1985">
        <f t="shared" si="2346"/>
        <v>0.5</v>
      </c>
      <c r="H1985">
        <f t="shared" si="2353"/>
        <v>0.30229955743118736</v>
      </c>
      <c r="I1985">
        <f t="shared" si="2354"/>
        <v>-0.39826495901209813</v>
      </c>
      <c r="J1985">
        <f t="shared" si="2347"/>
        <v>0.49999999999999989</v>
      </c>
      <c r="K1985">
        <f t="shared" si="2355"/>
        <v>-0.30229955743118742</v>
      </c>
      <c r="L1985">
        <f t="shared" si="2356"/>
        <v>0.39826495901209819</v>
      </c>
      <c r="N1985">
        <v>127.2</v>
      </c>
      <c r="O1985">
        <f t="shared" si="2342"/>
        <v>36.07966832814337</v>
      </c>
      <c r="P1985">
        <f t="shared" si="2343"/>
        <v>53.920331671856637</v>
      </c>
      <c r="R1985">
        <f t="shared" si="2357"/>
        <v>-2.7936644988366197</v>
      </c>
      <c r="T1985">
        <f t="shared" si="2348"/>
        <v>-36.057277068116669</v>
      </c>
      <c r="V1985">
        <f t="shared" si="2358"/>
        <v>0</v>
      </c>
    </row>
    <row r="1986" spans="1:22">
      <c r="A1986">
        <f t="shared" si="2344"/>
        <v>0.5</v>
      </c>
      <c r="B1986">
        <f t="shared" si="2349"/>
        <v>-0.30299420013285538</v>
      </c>
      <c r="C1986">
        <f t="shared" si="2350"/>
        <v>0.39773674042744794</v>
      </c>
      <c r="D1986">
        <f t="shared" si="2345"/>
        <v>-0.49999999999999989</v>
      </c>
      <c r="E1986">
        <f t="shared" si="2351"/>
        <v>-0.30299420013285544</v>
      </c>
      <c r="F1986">
        <f t="shared" si="2352"/>
        <v>0.397736740427448</v>
      </c>
      <c r="G1986">
        <f t="shared" si="2346"/>
        <v>0.5</v>
      </c>
      <c r="H1986">
        <f t="shared" si="2353"/>
        <v>0.30299420013285538</v>
      </c>
      <c r="I1986">
        <f t="shared" si="2354"/>
        <v>-0.39773674042744794</v>
      </c>
      <c r="J1986">
        <f t="shared" si="2347"/>
        <v>0.49999999999999989</v>
      </c>
      <c r="K1986">
        <f t="shared" si="2355"/>
        <v>-0.30299420013285544</v>
      </c>
      <c r="L1986">
        <f t="shared" si="2356"/>
        <v>0.397736740427448</v>
      </c>
      <c r="N1986">
        <v>127.3</v>
      </c>
      <c r="O1986">
        <f t="shared" si="2342"/>
        <v>36.071802610274624</v>
      </c>
      <c r="P1986">
        <f t="shared" si="2343"/>
        <v>53.928197389725383</v>
      </c>
      <c r="R1986">
        <f t="shared" si="2357"/>
        <v>-2.8080692246408248</v>
      </c>
      <c r="T1986">
        <f t="shared" si="2348"/>
        <v>-36.049411350247922</v>
      </c>
      <c r="V1986">
        <f t="shared" si="2358"/>
        <v>0</v>
      </c>
    </row>
    <row r="1987" spans="1:22">
      <c r="A1987">
        <f t="shared" si="2344"/>
        <v>0.5</v>
      </c>
      <c r="B1987">
        <f t="shared" si="2349"/>
        <v>-0.30368791986164334</v>
      </c>
      <c r="C1987">
        <f t="shared" si="2350"/>
        <v>0.39720731026770895</v>
      </c>
      <c r="D1987">
        <f t="shared" si="2345"/>
        <v>-0.49999999999999989</v>
      </c>
      <c r="E1987">
        <f t="shared" si="2351"/>
        <v>-0.3036879198616434</v>
      </c>
      <c r="F1987">
        <f t="shared" si="2352"/>
        <v>0.39720731026770906</v>
      </c>
      <c r="G1987">
        <f t="shared" si="2346"/>
        <v>0.5</v>
      </c>
      <c r="H1987">
        <f t="shared" si="2353"/>
        <v>0.30368791986164334</v>
      </c>
      <c r="I1987">
        <f t="shared" si="2354"/>
        <v>-0.39720731026770895</v>
      </c>
      <c r="J1987">
        <f t="shared" si="2347"/>
        <v>0.49999999999999989</v>
      </c>
      <c r="K1987">
        <f t="shared" si="2355"/>
        <v>-0.3036879198616434</v>
      </c>
      <c r="L1987">
        <f t="shared" si="2356"/>
        <v>0.39720731026770906</v>
      </c>
      <c r="N1987">
        <v>127.4</v>
      </c>
      <c r="O1987">
        <f t="shared" si="2342"/>
        <v>36.063839975737345</v>
      </c>
      <c r="P1987">
        <f t="shared" si="2343"/>
        <v>53.936160024262662</v>
      </c>
      <c r="R1987">
        <f t="shared" si="2357"/>
        <v>-2.8224409757243052</v>
      </c>
      <c r="T1987">
        <f t="shared" si="2348"/>
        <v>-36.041448715710644</v>
      </c>
      <c r="V1987">
        <f t="shared" si="2358"/>
        <v>0</v>
      </c>
    </row>
    <row r="1988" spans="1:22">
      <c r="A1988">
        <f t="shared" si="2344"/>
        <v>0.5</v>
      </c>
      <c r="B1988">
        <f t="shared" si="2349"/>
        <v>-0.30438071450436027</v>
      </c>
      <c r="C1988">
        <f t="shared" si="2350"/>
        <v>0.39667667014561747</v>
      </c>
      <c r="D1988">
        <f t="shared" si="2345"/>
        <v>-0.49999999999999989</v>
      </c>
      <c r="E1988">
        <f t="shared" si="2351"/>
        <v>-0.30438071450436033</v>
      </c>
      <c r="F1988">
        <f t="shared" si="2352"/>
        <v>0.39667667014561753</v>
      </c>
      <c r="G1988">
        <f t="shared" si="2346"/>
        <v>0.5</v>
      </c>
      <c r="H1988">
        <f t="shared" si="2353"/>
        <v>0.30438071450436027</v>
      </c>
      <c r="I1988">
        <f t="shared" si="2354"/>
        <v>-0.39667667014561747</v>
      </c>
      <c r="J1988">
        <f t="shared" si="2347"/>
        <v>0.49999999999999989</v>
      </c>
      <c r="K1988">
        <f t="shared" si="2355"/>
        <v>-0.30438071450436033</v>
      </c>
      <c r="L1988">
        <f t="shared" si="2356"/>
        <v>0.39667667014561753</v>
      </c>
      <c r="N1988">
        <v>127.5</v>
      </c>
      <c r="O1988">
        <f t="shared" si="2342"/>
        <v>36.055780629730386</v>
      </c>
      <c r="P1988">
        <f t="shared" si="2343"/>
        <v>53.944219370269614</v>
      </c>
      <c r="R1988">
        <f t="shared" si="2357"/>
        <v>-2.8367797869582176</v>
      </c>
      <c r="T1988">
        <f t="shared" si="2348"/>
        <v>-36.033389369703691</v>
      </c>
      <c r="V1988">
        <f t="shared" si="2358"/>
        <v>0</v>
      </c>
    </row>
    <row r="1989" spans="1:22">
      <c r="A1989">
        <f t="shared" si="2344"/>
        <v>0.5</v>
      </c>
      <c r="B1989">
        <f t="shared" si="2349"/>
        <v>-0.30507258195063375</v>
      </c>
      <c r="C1989">
        <f t="shared" si="2350"/>
        <v>0.39614482167759529</v>
      </c>
      <c r="D1989">
        <f t="shared" si="2345"/>
        <v>-0.49999999999999989</v>
      </c>
      <c r="E1989">
        <f t="shared" si="2351"/>
        <v>-0.3050725819506338</v>
      </c>
      <c r="F1989">
        <f t="shared" si="2352"/>
        <v>0.39614482167759535</v>
      </c>
      <c r="G1989">
        <f t="shared" si="2346"/>
        <v>0.5</v>
      </c>
      <c r="H1989">
        <f t="shared" si="2353"/>
        <v>0.30507258195063375</v>
      </c>
      <c r="I1989">
        <f t="shared" si="2354"/>
        <v>-0.39614482167759529</v>
      </c>
      <c r="J1989">
        <f t="shared" si="2347"/>
        <v>0.49999999999999989</v>
      </c>
      <c r="K1989">
        <f t="shared" si="2355"/>
        <v>-0.3050725819506338</v>
      </c>
      <c r="L1989">
        <f t="shared" si="2356"/>
        <v>0.39614482167759535</v>
      </c>
      <c r="N1989">
        <v>127.6</v>
      </c>
      <c r="O1989">
        <f t="shared" si="2342"/>
        <v>36.047624777052654</v>
      </c>
      <c r="P1989">
        <f t="shared" si="2343"/>
        <v>53.952375222947346</v>
      </c>
      <c r="R1989">
        <f t="shared" si="2357"/>
        <v>-2.8510856929121431</v>
      </c>
      <c r="T1989">
        <f t="shared" si="2348"/>
        <v>-36.02523351702596</v>
      </c>
      <c r="V1989">
        <f t="shared" si="2358"/>
        <v>0</v>
      </c>
    </row>
    <row r="1990" spans="1:22">
      <c r="A1990">
        <f t="shared" si="2344"/>
        <v>0.5</v>
      </c>
      <c r="B1990">
        <f t="shared" si="2349"/>
        <v>-0.30576352009291546</v>
      </c>
      <c r="C1990">
        <f t="shared" si="2350"/>
        <v>0.39561176648374496</v>
      </c>
      <c r="D1990">
        <f t="shared" si="2345"/>
        <v>-0.49999999999999989</v>
      </c>
      <c r="E1990">
        <f t="shared" si="2351"/>
        <v>-0.30576352009291552</v>
      </c>
      <c r="F1990">
        <f t="shared" si="2352"/>
        <v>0.39561176648374502</v>
      </c>
      <c r="G1990">
        <f t="shared" si="2346"/>
        <v>0.5</v>
      </c>
      <c r="H1990">
        <f t="shared" si="2353"/>
        <v>0.30576352009291546</v>
      </c>
      <c r="I1990">
        <f t="shared" si="2354"/>
        <v>-0.39561176648374496</v>
      </c>
      <c r="J1990">
        <f t="shared" si="2347"/>
        <v>0.49999999999999989</v>
      </c>
      <c r="K1990">
        <f t="shared" si="2355"/>
        <v>-0.30576352009291552</v>
      </c>
      <c r="L1990">
        <f t="shared" si="2356"/>
        <v>0.39561176648374502</v>
      </c>
      <c r="N1990">
        <v>127.7</v>
      </c>
      <c r="O1990">
        <f t="shared" si="2342"/>
        <v>36.039372622106342</v>
      </c>
      <c r="P1990">
        <f t="shared" si="2343"/>
        <v>53.960627377893658</v>
      </c>
      <c r="R1990">
        <f t="shared" si="2357"/>
        <v>-2.8653587278577035</v>
      </c>
      <c r="T1990">
        <f t="shared" si="2348"/>
        <v>-36.016981362079648</v>
      </c>
      <c r="V1990">
        <f t="shared" si="2358"/>
        <v>0</v>
      </c>
    </row>
    <row r="1991" spans="1:22">
      <c r="A1991">
        <f t="shared" si="2344"/>
        <v>0.5</v>
      </c>
      <c r="B1991">
        <f t="shared" si="2349"/>
        <v>-0.30645352682648808</v>
      </c>
      <c r="C1991">
        <f t="shared" si="2350"/>
        <v>0.39507750618784521</v>
      </c>
      <c r="D1991">
        <f t="shared" si="2345"/>
        <v>-0.49999999999999989</v>
      </c>
      <c r="E1991">
        <f t="shared" si="2351"/>
        <v>-0.30645352682648813</v>
      </c>
      <c r="F1991">
        <f t="shared" si="2352"/>
        <v>0.39507750618784526</v>
      </c>
      <c r="G1991">
        <f t="shared" si="2346"/>
        <v>0.5</v>
      </c>
      <c r="H1991">
        <f t="shared" si="2353"/>
        <v>0.30645352682648808</v>
      </c>
      <c r="I1991">
        <f t="shared" si="2354"/>
        <v>-0.39507750618784521</v>
      </c>
      <c r="J1991">
        <f t="shared" si="2347"/>
        <v>0.49999999999999989</v>
      </c>
      <c r="K1991">
        <f t="shared" si="2355"/>
        <v>-0.30645352682648813</v>
      </c>
      <c r="L1991">
        <f t="shared" si="2356"/>
        <v>0.39507750618784526</v>
      </c>
      <c r="N1991">
        <v>127.8</v>
      </c>
      <c r="O1991">
        <f t="shared" si="2342"/>
        <v>36.031024368900233</v>
      </c>
      <c r="P1991">
        <f t="shared" si="2343"/>
        <v>53.968975631099767</v>
      </c>
      <c r="R1991">
        <f t="shared" si="2357"/>
        <v>-2.8795989257722923</v>
      </c>
      <c r="T1991">
        <f t="shared" si="2348"/>
        <v>-36.008633108873539</v>
      </c>
      <c r="V1991">
        <f t="shared" si="2358"/>
        <v>0</v>
      </c>
    </row>
    <row r="1992" spans="1:22">
      <c r="A1992">
        <f t="shared" si="2344"/>
        <v>0.5</v>
      </c>
      <c r="B1992">
        <f t="shared" si="2349"/>
        <v>-0.30714260004947158</v>
      </c>
      <c r="C1992">
        <f t="shared" si="2350"/>
        <v>0.3945420424173452</v>
      </c>
      <c r="D1992">
        <f t="shared" si="2345"/>
        <v>-0.49999999999999989</v>
      </c>
      <c r="E1992">
        <f t="shared" si="2351"/>
        <v>-0.30714260004947164</v>
      </c>
      <c r="F1992">
        <f t="shared" si="2352"/>
        <v>0.39454204241734525</v>
      </c>
      <c r="G1992">
        <f t="shared" si="2346"/>
        <v>0.5</v>
      </c>
      <c r="H1992">
        <f t="shared" si="2353"/>
        <v>0.30714260004947158</v>
      </c>
      <c r="I1992">
        <f t="shared" si="2354"/>
        <v>-0.3945420424173452</v>
      </c>
      <c r="J1992">
        <f t="shared" si="2347"/>
        <v>0.49999999999999989</v>
      </c>
      <c r="K1992">
        <f t="shared" si="2355"/>
        <v>-0.30714260004947164</v>
      </c>
      <c r="L1992">
        <f t="shared" si="2356"/>
        <v>0.39454204241734525</v>
      </c>
      <c r="N1992">
        <v>127.9</v>
      </c>
      <c r="O1992">
        <f t="shared" si="2342"/>
        <v>36.022580221052927</v>
      </c>
      <c r="P1992">
        <f t="shared" si="2343"/>
        <v>53.977419778947073</v>
      </c>
      <c r="R1992">
        <f t="shared" si="2357"/>
        <v>-2.8938063203426196</v>
      </c>
      <c r="T1992">
        <f t="shared" si="2348"/>
        <v>-36.000188961026232</v>
      </c>
      <c r="V1992">
        <f t="shared" si="2358"/>
        <v>0</v>
      </c>
    </row>
    <row r="1993" spans="1:22">
      <c r="A1993">
        <f t="shared" si="2344"/>
        <v>0.5</v>
      </c>
      <c r="B1993">
        <f t="shared" si="2349"/>
        <v>-0.30783073766282909</v>
      </c>
      <c r="C1993">
        <f t="shared" si="2350"/>
        <v>0.39400537680336095</v>
      </c>
      <c r="D1993">
        <f t="shared" si="2345"/>
        <v>-0.49999999999999989</v>
      </c>
      <c r="E1993">
        <f t="shared" si="2351"/>
        <v>-0.30783073766282915</v>
      </c>
      <c r="F1993">
        <f t="shared" si="2352"/>
        <v>0.39400537680336101</v>
      </c>
      <c r="G1993">
        <f t="shared" si="2346"/>
        <v>0.5</v>
      </c>
      <c r="H1993">
        <f t="shared" si="2353"/>
        <v>0.30783073766282909</v>
      </c>
      <c r="I1993">
        <f t="shared" si="2354"/>
        <v>-0.39400537680336095</v>
      </c>
      <c r="J1993">
        <f t="shared" si="2347"/>
        <v>0.49999999999999989</v>
      </c>
      <c r="K1993">
        <f t="shared" si="2355"/>
        <v>-0.30783073766282915</v>
      </c>
      <c r="L1993">
        <f t="shared" si="2356"/>
        <v>0.39400537680336101</v>
      </c>
      <c r="N1993">
        <v>128</v>
      </c>
      <c r="O1993">
        <f t="shared" ref="O1993:O2056" si="2359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-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36.014040381796114</v>
      </c>
      <c r="P1993">
        <f t="shared" ref="P1993:P2056" si="2360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53.985959618203886</v>
      </c>
      <c r="R1993">
        <f t="shared" si="2357"/>
        <v>-2.9079809449685285</v>
      </c>
      <c r="T1993">
        <f t="shared" si="2348"/>
        <v>-35.99164912176942</v>
      </c>
      <c r="V1993">
        <f t="shared" si="2358"/>
        <v>0</v>
      </c>
    </row>
    <row r="1994" spans="1:22">
      <c r="A1994">
        <f t="shared" ref="A1994:A2057" si="2361">(1/(SQRT(2)))*(COS(RADIANS(45)))</f>
        <v>0.5</v>
      </c>
      <c r="B1994">
        <f t="shared" si="2349"/>
        <v>-0.30851793757037421</v>
      </c>
      <c r="C1994">
        <f t="shared" si="2350"/>
        <v>0.39346751098066862</v>
      </c>
      <c r="D1994">
        <f t="shared" ref="D1994:D2057" si="2362">(-((1/(SQRT(2)))*(SIN(RADIANS(45)))))</f>
        <v>-0.49999999999999989</v>
      </c>
      <c r="E1994">
        <f t="shared" si="2351"/>
        <v>-0.30851793757037427</v>
      </c>
      <c r="F1994">
        <f t="shared" si="2352"/>
        <v>0.39346751098066868</v>
      </c>
      <c r="G1994">
        <f t="shared" ref="G1994:G2057" si="2363">(1/(SQRT(2)))*(COS(RADIANS(-45)))</f>
        <v>0.5</v>
      </c>
      <c r="H1994">
        <f t="shared" si="2353"/>
        <v>0.30851793757037421</v>
      </c>
      <c r="I1994">
        <f t="shared" si="2354"/>
        <v>-0.39346751098066862</v>
      </c>
      <c r="J1994">
        <f t="shared" ref="J1994:J2057" si="2364">(-((1/(SQRT(2)))*(SIN(RADIANS(-45)))))</f>
        <v>0.49999999999999989</v>
      </c>
      <c r="K1994">
        <f t="shared" si="2355"/>
        <v>-0.30851793757037427</v>
      </c>
      <c r="L1994">
        <f t="shared" si="2356"/>
        <v>0.39346751098066868</v>
      </c>
      <c r="N1994">
        <v>128.1</v>
      </c>
      <c r="O1994">
        <f t="shared" si="2359"/>
        <v>36.005405053977753</v>
      </c>
      <c r="P1994">
        <f t="shared" si="2360"/>
        <v>53.994594946022261</v>
      </c>
      <c r="R1994">
        <f t="shared" si="2357"/>
        <v>-2.9221228327665685</v>
      </c>
      <c r="T1994">
        <f t="shared" ref="T1994:T2057" si="2365">(P1994-$V$2516)</f>
        <v>-35.983013793951045</v>
      </c>
      <c r="V1994">
        <f t="shared" si="2358"/>
        <v>0</v>
      </c>
    </row>
    <row r="1995" spans="1:22">
      <c r="A1995">
        <f t="shared" si="2361"/>
        <v>0.5</v>
      </c>
      <c r="B1995">
        <f t="shared" si="2349"/>
        <v>-0.30920419767877694</v>
      </c>
      <c r="C1995">
        <f t="shared" si="2350"/>
        <v>0.39292844658770099</v>
      </c>
      <c r="D1995">
        <f t="shared" si="2362"/>
        <v>-0.49999999999999989</v>
      </c>
      <c r="E1995">
        <f t="shared" si="2351"/>
        <v>-0.30920419767877699</v>
      </c>
      <c r="F1995">
        <f t="shared" si="2352"/>
        <v>0.39292844658770104</v>
      </c>
      <c r="G1995">
        <f t="shared" si="2363"/>
        <v>0.5</v>
      </c>
      <c r="H1995">
        <f t="shared" si="2353"/>
        <v>0.30920419767877694</v>
      </c>
      <c r="I1995">
        <f t="shared" si="2354"/>
        <v>-0.39292844658770099</v>
      </c>
      <c r="J1995">
        <f t="shared" si="2364"/>
        <v>0.49999999999999989</v>
      </c>
      <c r="K1995">
        <f t="shared" si="2355"/>
        <v>-0.30920419767877699</v>
      </c>
      <c r="L1995">
        <f t="shared" si="2356"/>
        <v>0.39292844658770104</v>
      </c>
      <c r="N1995">
        <v>128.19999999999999</v>
      </c>
      <c r="O1995">
        <f t="shared" si="2359"/>
        <v>35.996674440065341</v>
      </c>
      <c r="P1995">
        <f t="shared" si="2360"/>
        <v>54.003325559934666</v>
      </c>
      <c r="R1995">
        <f t="shared" si="2357"/>
        <v>-2.9362320165738609</v>
      </c>
      <c r="T1995">
        <f t="shared" si="2365"/>
        <v>-35.97428318003864</v>
      </c>
      <c r="V1995">
        <f t="shared" si="2358"/>
        <v>0</v>
      </c>
    </row>
    <row r="1996" spans="1:22">
      <c r="A1996">
        <f t="shared" si="2361"/>
        <v>0.5</v>
      </c>
      <c r="B1996">
        <f t="shared" ref="B1996:B2059" si="2366">((1/(SQRT(2)))*(COS(RADIANS(N1996))))*(SIN(RADIANS(45)))</f>
        <v>-0.30988951589757002</v>
      </c>
      <c r="C1996">
        <f t="shared" ref="C1996:C2059" si="2367">((1/(SQRT(2)))*(SIN(RADIANS(N1996))))*(SIN(RADIANS(45)))</f>
        <v>0.3923881852665414</v>
      </c>
      <c r="D1996">
        <f t="shared" si="2362"/>
        <v>-0.49999999999999989</v>
      </c>
      <c r="E1996">
        <f t="shared" ref="E1996:E2059" si="2368">((1/(SQRT(2)))*(COS(RADIANS(N1996))))*(COS(RADIANS(45)))</f>
        <v>-0.30988951589757008</v>
      </c>
      <c r="F1996">
        <f t="shared" ref="F1996:F2059" si="2369">(((1/(SQRT(2)))*(SIN(RADIANS(N1996))))*(COS(RADIANS(45))))</f>
        <v>0.39238818526654146</v>
      </c>
      <c r="G1996">
        <f t="shared" si="2363"/>
        <v>0.5</v>
      </c>
      <c r="H1996">
        <f t="shared" ref="H1996:H2059" si="2370">((1/(SQRT(2)))*(COS(RADIANS(N1996))))*(SIN(RADIANS(-45)))</f>
        <v>0.30988951589757002</v>
      </c>
      <c r="I1996">
        <f t="shared" ref="I1996:I2059" si="2371">((1/(SQRT(2)))*(SIN(RADIANS(N1996))))*(SIN(RADIANS(-45)))</f>
        <v>-0.3923881852665414</v>
      </c>
      <c r="J1996">
        <f t="shared" si="2364"/>
        <v>0.49999999999999989</v>
      </c>
      <c r="K1996">
        <f t="shared" ref="K1996:K2059" si="2372">((1/(SQRT(2)))*(COS(RADIANS(N1996))))*(COS(RADIANS(-45)))</f>
        <v>-0.30988951589757008</v>
      </c>
      <c r="L1996">
        <f t="shared" ref="L1996:L2059" si="2373">(((1/(SQRT(2)))*(SIN(RADIANS(N1996))))*(COS(RADIANS(-45))))</f>
        <v>0.39238818526654146</v>
      </c>
      <c r="N1996">
        <v>128.30000000000001</v>
      </c>
      <c r="O1996">
        <f t="shared" si="2359"/>
        <v>35.98784874214909</v>
      </c>
      <c r="P1996">
        <f t="shared" si="2360"/>
        <v>54.012151257850917</v>
      </c>
      <c r="R1996">
        <f t="shared" ref="R1996:R2059" si="2374">P1996-P2176</f>
        <v>-2.9503085289516022</v>
      </c>
      <c r="T1996">
        <f t="shared" si="2365"/>
        <v>-35.965457482122389</v>
      </c>
      <c r="V1996">
        <f t="shared" ref="V1996:V2059" si="2375">IF(T1996=0,N1996,0)</f>
        <v>0</v>
      </c>
    </row>
    <row r="1997" spans="1:22">
      <c r="A1997">
        <f t="shared" si="2361"/>
        <v>0.5</v>
      </c>
      <c r="B1997">
        <f t="shared" si="2366"/>
        <v>-0.3105738901391551</v>
      </c>
      <c r="C1997">
        <f t="shared" si="2367"/>
        <v>0.39184672866291986</v>
      </c>
      <c r="D1997">
        <f t="shared" si="2362"/>
        <v>-0.49999999999999989</v>
      </c>
      <c r="E1997">
        <f t="shared" si="2368"/>
        <v>-0.31057389013915515</v>
      </c>
      <c r="F1997">
        <f t="shared" si="2369"/>
        <v>0.39184672866291992</v>
      </c>
      <c r="G1997">
        <f t="shared" si="2363"/>
        <v>0.5</v>
      </c>
      <c r="H1997">
        <f t="shared" si="2370"/>
        <v>0.3105738901391551</v>
      </c>
      <c r="I1997">
        <f t="shared" si="2371"/>
        <v>-0.39184672866291986</v>
      </c>
      <c r="J1997">
        <f t="shared" si="2364"/>
        <v>0.49999999999999989</v>
      </c>
      <c r="K1997">
        <f t="shared" si="2372"/>
        <v>-0.31057389013915515</v>
      </c>
      <c r="L1997">
        <f t="shared" si="2373"/>
        <v>0.39184672866291992</v>
      </c>
      <c r="N1997">
        <v>128.4</v>
      </c>
      <c r="O1997">
        <f t="shared" si="2359"/>
        <v>35.978928161945177</v>
      </c>
      <c r="P1997">
        <f t="shared" si="2360"/>
        <v>54.021071838054823</v>
      </c>
      <c r="R1997">
        <f t="shared" si="2374"/>
        <v>-2.9643524021890499</v>
      </c>
      <c r="T1997">
        <f t="shared" si="2365"/>
        <v>-35.956536901918483</v>
      </c>
      <c r="V1997">
        <f t="shared" si="2375"/>
        <v>0</v>
      </c>
    </row>
    <row r="1998" spans="1:22">
      <c r="A1998">
        <f t="shared" si="2361"/>
        <v>0.5</v>
      </c>
      <c r="B1998">
        <f t="shared" si="2366"/>
        <v>-0.31125731831880965</v>
      </c>
      <c r="C1998">
        <f t="shared" si="2367"/>
        <v>0.3913040784262069</v>
      </c>
      <c r="D1998">
        <f t="shared" si="2362"/>
        <v>-0.49999999999999989</v>
      </c>
      <c r="E1998">
        <f t="shared" si="2368"/>
        <v>-0.31125731831880971</v>
      </c>
      <c r="F1998">
        <f t="shared" si="2369"/>
        <v>0.39130407842620696</v>
      </c>
      <c r="G1998">
        <f t="shared" si="2363"/>
        <v>0.5</v>
      </c>
      <c r="H1998">
        <f t="shared" si="2370"/>
        <v>0.31125731831880965</v>
      </c>
      <c r="I1998">
        <f t="shared" si="2371"/>
        <v>-0.3913040784262069</v>
      </c>
      <c r="J1998">
        <f t="shared" si="2364"/>
        <v>0.49999999999999989</v>
      </c>
      <c r="K1998">
        <f t="shared" si="2372"/>
        <v>-0.31125731831880971</v>
      </c>
      <c r="L1998">
        <f t="shared" si="2373"/>
        <v>0.39130407842620696</v>
      </c>
      <c r="N1998">
        <v>128.5</v>
      </c>
      <c r="O1998">
        <f t="shared" si="2359"/>
        <v>35.969912900798867</v>
      </c>
      <c r="P1998">
        <f t="shared" si="2360"/>
        <v>54.030087099201133</v>
      </c>
      <c r="R1998">
        <f t="shared" si="2374"/>
        <v>-2.9783636683070611</v>
      </c>
      <c r="T1998">
        <f t="shared" si="2365"/>
        <v>-35.947521640772173</v>
      </c>
      <c r="V1998">
        <f t="shared" si="2375"/>
        <v>0</v>
      </c>
    </row>
    <row r="1999" spans="1:22">
      <c r="A1999">
        <f t="shared" si="2361"/>
        <v>0.5</v>
      </c>
      <c r="B1999">
        <f t="shared" si="2366"/>
        <v>-0.31193979835469293</v>
      </c>
      <c r="C1999">
        <f t="shared" si="2367"/>
        <v>0.39076023620940936</v>
      </c>
      <c r="D1999">
        <f t="shared" si="2362"/>
        <v>-0.49999999999999989</v>
      </c>
      <c r="E1999">
        <f t="shared" si="2368"/>
        <v>-0.31193979835469299</v>
      </c>
      <c r="F1999">
        <f t="shared" si="2369"/>
        <v>0.39076023620940942</v>
      </c>
      <c r="G1999">
        <f t="shared" si="2363"/>
        <v>0.5</v>
      </c>
      <c r="H1999">
        <f t="shared" si="2370"/>
        <v>0.31193979835469293</v>
      </c>
      <c r="I1999">
        <f t="shared" si="2371"/>
        <v>-0.39076023620940936</v>
      </c>
      <c r="J1999">
        <f t="shared" si="2364"/>
        <v>0.49999999999999989</v>
      </c>
      <c r="K1999">
        <f t="shared" si="2372"/>
        <v>-0.31193979835469299</v>
      </c>
      <c r="L1999">
        <f t="shared" si="2373"/>
        <v>0.39076023620940942</v>
      </c>
      <c r="N1999">
        <v>128.6</v>
      </c>
      <c r="O1999">
        <f t="shared" si="2359"/>
        <v>35.960803159687735</v>
      </c>
      <c r="P1999">
        <f t="shared" si="2360"/>
        <v>54.039196840312258</v>
      </c>
      <c r="R1999">
        <f t="shared" si="2374"/>
        <v>-2.9923423590620004</v>
      </c>
      <c r="T1999">
        <f t="shared" si="2365"/>
        <v>-35.938411899661048</v>
      </c>
      <c r="V1999">
        <f t="shared" si="2375"/>
        <v>0</v>
      </c>
    </row>
    <row r="2000" spans="1:22">
      <c r="A2000">
        <f t="shared" si="2361"/>
        <v>0.5</v>
      </c>
      <c r="B2000">
        <f t="shared" si="2366"/>
        <v>-0.31262132816785237</v>
      </c>
      <c r="C2000">
        <f t="shared" si="2367"/>
        <v>0.3902152036691649</v>
      </c>
      <c r="D2000">
        <f t="shared" si="2362"/>
        <v>-0.49999999999999989</v>
      </c>
      <c r="E2000">
        <f t="shared" si="2368"/>
        <v>-0.31262132816785243</v>
      </c>
      <c r="F2000">
        <f t="shared" si="2369"/>
        <v>0.39021520366916496</v>
      </c>
      <c r="G2000">
        <f t="shared" si="2363"/>
        <v>0.5</v>
      </c>
      <c r="H2000">
        <f t="shared" si="2370"/>
        <v>0.31262132816785237</v>
      </c>
      <c r="I2000">
        <f t="shared" si="2371"/>
        <v>-0.3902152036691649</v>
      </c>
      <c r="J2000">
        <f t="shared" si="2364"/>
        <v>0.49999999999999989</v>
      </c>
      <c r="K2000">
        <f t="shared" si="2372"/>
        <v>-0.31262132816785243</v>
      </c>
      <c r="L2000">
        <f t="shared" si="2373"/>
        <v>0.39021520366916496</v>
      </c>
      <c r="N2000">
        <v>128.69999999999999</v>
      </c>
      <c r="O2000">
        <f t="shared" si="2359"/>
        <v>35.951599139224811</v>
      </c>
      <c r="P2000">
        <f t="shared" si="2360"/>
        <v>54.048400860775189</v>
      </c>
      <c r="R2000">
        <f t="shared" si="2374"/>
        <v>-3.0062885059494064</v>
      </c>
      <c r="T2000">
        <f t="shared" si="2365"/>
        <v>-35.929207879198117</v>
      </c>
      <c r="V2000">
        <f t="shared" si="2375"/>
        <v>0</v>
      </c>
    </row>
    <row r="2001" spans="1:22">
      <c r="A2001">
        <f t="shared" si="2361"/>
        <v>0.5</v>
      </c>
      <c r="B2001">
        <f t="shared" si="2366"/>
        <v>-0.31330190568223021</v>
      </c>
      <c r="C2001">
        <f t="shared" si="2367"/>
        <v>0.389668982465737</v>
      </c>
      <c r="D2001">
        <f t="shared" si="2362"/>
        <v>-0.49999999999999989</v>
      </c>
      <c r="E2001">
        <f t="shared" si="2368"/>
        <v>-0.31330190568223026</v>
      </c>
      <c r="F2001">
        <f t="shared" si="2369"/>
        <v>0.38966898246573706</v>
      </c>
      <c r="G2001">
        <f t="shared" si="2363"/>
        <v>0.5</v>
      </c>
      <c r="H2001">
        <f t="shared" si="2370"/>
        <v>0.31330190568223021</v>
      </c>
      <c r="I2001">
        <f t="shared" si="2371"/>
        <v>-0.389668982465737</v>
      </c>
      <c r="J2001">
        <f t="shared" si="2364"/>
        <v>0.49999999999999989</v>
      </c>
      <c r="K2001">
        <f t="shared" si="2372"/>
        <v>-0.31330190568223026</v>
      </c>
      <c r="L2001">
        <f t="shared" si="2373"/>
        <v>0.38966898246573706</v>
      </c>
      <c r="N2001">
        <v>128.80000000000001</v>
      </c>
      <c r="O2001">
        <f t="shared" si="2359"/>
        <v>35.942301039661729</v>
      </c>
      <c r="P2001">
        <f t="shared" si="2360"/>
        <v>54.057698960338271</v>
      </c>
      <c r="R2001">
        <f t="shared" si="2374"/>
        <v>-3.0202021402078927</v>
      </c>
      <c r="T2001">
        <f t="shared" si="2365"/>
        <v>-35.919909779635034</v>
      </c>
      <c r="V2001">
        <f t="shared" si="2375"/>
        <v>0</v>
      </c>
    </row>
    <row r="2002" spans="1:22">
      <c r="A2002">
        <f t="shared" si="2361"/>
        <v>0.5</v>
      </c>
      <c r="B2002">
        <f t="shared" si="2366"/>
        <v>-0.31398152882466884</v>
      </c>
      <c r="C2002">
        <f t="shared" si="2367"/>
        <v>0.38912157426301042</v>
      </c>
      <c r="D2002">
        <f t="shared" si="2362"/>
        <v>-0.49999999999999989</v>
      </c>
      <c r="E2002">
        <f t="shared" si="2368"/>
        <v>-0.3139815288246689</v>
      </c>
      <c r="F2002">
        <f t="shared" si="2369"/>
        <v>0.38912157426301053</v>
      </c>
      <c r="G2002">
        <f t="shared" si="2363"/>
        <v>0.5</v>
      </c>
      <c r="H2002">
        <f t="shared" si="2370"/>
        <v>0.31398152882466884</v>
      </c>
      <c r="I2002">
        <f t="shared" si="2371"/>
        <v>-0.38912157426301042</v>
      </c>
      <c r="J2002">
        <f t="shared" si="2364"/>
        <v>0.49999999999999989</v>
      </c>
      <c r="K2002">
        <f t="shared" si="2372"/>
        <v>-0.3139815288246689</v>
      </c>
      <c r="L2002">
        <f t="shared" si="2373"/>
        <v>0.38912157426301053</v>
      </c>
      <c r="N2002">
        <v>128.9</v>
      </c>
      <c r="O2002">
        <f t="shared" si="2359"/>
        <v>35.932909060891902</v>
      </c>
      <c r="P2002">
        <f t="shared" si="2360"/>
        <v>54.067090939108098</v>
      </c>
      <c r="R2002">
        <f t="shared" si="2374"/>
        <v>-3.034083292822821</v>
      </c>
      <c r="T2002">
        <f t="shared" si="2365"/>
        <v>-35.910517800865208</v>
      </c>
      <c r="V2002">
        <f t="shared" si="2375"/>
        <v>0</v>
      </c>
    </row>
    <row r="2003" spans="1:22">
      <c r="A2003">
        <f t="shared" si="2361"/>
        <v>0.5</v>
      </c>
      <c r="B2003">
        <f t="shared" si="2366"/>
        <v>-0.31466019552491858</v>
      </c>
      <c r="C2003">
        <f t="shared" si="2367"/>
        <v>0.3885729807284854</v>
      </c>
      <c r="D2003">
        <f t="shared" si="2362"/>
        <v>-0.49999999999999989</v>
      </c>
      <c r="E2003">
        <f t="shared" si="2368"/>
        <v>-0.31466019552491864</v>
      </c>
      <c r="F2003">
        <f t="shared" si="2369"/>
        <v>0.38857298072848545</v>
      </c>
      <c r="G2003">
        <f t="shared" si="2363"/>
        <v>0.5</v>
      </c>
      <c r="H2003">
        <f t="shared" si="2370"/>
        <v>0.31466019552491858</v>
      </c>
      <c r="I2003">
        <f t="shared" si="2371"/>
        <v>-0.3885729807284854</v>
      </c>
      <c r="J2003">
        <f t="shared" si="2364"/>
        <v>0.49999999999999989</v>
      </c>
      <c r="K2003">
        <f t="shared" si="2372"/>
        <v>-0.31466019552491864</v>
      </c>
      <c r="L2003">
        <f t="shared" si="2373"/>
        <v>0.38857298072848545</v>
      </c>
      <c r="N2003">
        <v>129</v>
      </c>
      <c r="O2003">
        <f t="shared" si="2359"/>
        <v>35.923423402453629</v>
      </c>
      <c r="P2003">
        <f t="shared" si="2360"/>
        <v>54.076576597546371</v>
      </c>
      <c r="R2003">
        <f t="shared" si="2374"/>
        <v>-3.0479319945302379</v>
      </c>
      <c r="T2003">
        <f t="shared" si="2365"/>
        <v>-35.901032142426935</v>
      </c>
      <c r="V2003">
        <f t="shared" si="2375"/>
        <v>0</v>
      </c>
    </row>
    <row r="2004" spans="1:22">
      <c r="A2004">
        <f t="shared" si="2361"/>
        <v>0.5</v>
      </c>
      <c r="B2004">
        <f t="shared" si="2366"/>
        <v>-0.31533790371564291</v>
      </c>
      <c r="C2004">
        <f t="shared" si="2367"/>
        <v>0.38802320353327302</v>
      </c>
      <c r="D2004">
        <f t="shared" si="2362"/>
        <v>-0.49999999999999989</v>
      </c>
      <c r="E2004">
        <f t="shared" si="2368"/>
        <v>-0.31533790371564296</v>
      </c>
      <c r="F2004">
        <f t="shared" si="2369"/>
        <v>0.38802320353327308</v>
      </c>
      <c r="G2004">
        <f t="shared" si="2363"/>
        <v>0.5</v>
      </c>
      <c r="H2004">
        <f t="shared" si="2370"/>
        <v>0.31533790371564291</v>
      </c>
      <c r="I2004">
        <f t="shared" si="2371"/>
        <v>-0.38802320353327302</v>
      </c>
      <c r="J2004">
        <f t="shared" si="2364"/>
        <v>0.49999999999999989</v>
      </c>
      <c r="K2004">
        <f t="shared" si="2372"/>
        <v>-0.31533790371564296</v>
      </c>
      <c r="L2004">
        <f t="shared" si="2373"/>
        <v>0.38802320353327308</v>
      </c>
      <c r="N2004">
        <v>129.1</v>
      </c>
      <c r="O2004">
        <f t="shared" si="2359"/>
        <v>35.9138442635332</v>
      </c>
      <c r="P2004">
        <f t="shared" si="2360"/>
        <v>54.0861557364668</v>
      </c>
      <c r="R2004">
        <f t="shared" si="2374"/>
        <v>-3.0617482758205767</v>
      </c>
      <c r="T2004">
        <f t="shared" si="2365"/>
        <v>-35.891453003506506</v>
      </c>
      <c r="V2004">
        <f t="shared" si="2375"/>
        <v>0</v>
      </c>
    </row>
    <row r="2005" spans="1:22">
      <c r="A2005">
        <f t="shared" si="2361"/>
        <v>0.5</v>
      </c>
      <c r="B2005">
        <f t="shared" si="2366"/>
        <v>-0.31601465133242518</v>
      </c>
      <c r="C2005">
        <f t="shared" si="2367"/>
        <v>0.38747224435208988</v>
      </c>
      <c r="D2005">
        <f t="shared" si="2362"/>
        <v>-0.49999999999999989</v>
      </c>
      <c r="E2005">
        <f t="shared" si="2368"/>
        <v>-0.31601465133242523</v>
      </c>
      <c r="F2005">
        <f t="shared" si="2369"/>
        <v>0.38747224435208993</v>
      </c>
      <c r="G2005">
        <f t="shared" si="2363"/>
        <v>0.5</v>
      </c>
      <c r="H2005">
        <f t="shared" si="2370"/>
        <v>0.31601465133242518</v>
      </c>
      <c r="I2005">
        <f t="shared" si="2371"/>
        <v>-0.38747224435208988</v>
      </c>
      <c r="J2005">
        <f t="shared" si="2364"/>
        <v>0.49999999999999989</v>
      </c>
      <c r="K2005">
        <f t="shared" si="2372"/>
        <v>-0.31601465133242523</v>
      </c>
      <c r="L2005">
        <f t="shared" si="2373"/>
        <v>0.38747224435208993</v>
      </c>
      <c r="N2005">
        <v>129.19999999999999</v>
      </c>
      <c r="O2005">
        <f t="shared" si="2359"/>
        <v>35.904171842968033</v>
      </c>
      <c r="P2005">
        <f t="shared" si="2360"/>
        <v>54.095828157031967</v>
      </c>
      <c r="R2005">
        <f t="shared" si="2374"/>
        <v>-3.0755321669425939</v>
      </c>
      <c r="T2005">
        <f t="shared" si="2365"/>
        <v>-35.881780582941339</v>
      </c>
      <c r="V2005">
        <f t="shared" si="2375"/>
        <v>0</v>
      </c>
    </row>
    <row r="2006" spans="1:22">
      <c r="A2006">
        <f t="shared" si="2361"/>
        <v>0.5</v>
      </c>
      <c r="B2006">
        <f t="shared" si="2366"/>
        <v>-0.31669043631377514</v>
      </c>
      <c r="C2006">
        <f t="shared" si="2367"/>
        <v>0.3869201048632529</v>
      </c>
      <c r="D2006">
        <f t="shared" si="2362"/>
        <v>-0.49999999999999989</v>
      </c>
      <c r="E2006">
        <f t="shared" si="2368"/>
        <v>-0.31669043631377519</v>
      </c>
      <c r="F2006">
        <f t="shared" si="2369"/>
        <v>0.38692010486325296</v>
      </c>
      <c r="G2006">
        <f t="shared" si="2363"/>
        <v>0.5</v>
      </c>
      <c r="H2006">
        <f t="shared" si="2370"/>
        <v>0.31669043631377514</v>
      </c>
      <c r="I2006">
        <f t="shared" si="2371"/>
        <v>-0.3869201048632529</v>
      </c>
      <c r="J2006">
        <f t="shared" si="2364"/>
        <v>0.49999999999999989</v>
      </c>
      <c r="K2006">
        <f t="shared" si="2372"/>
        <v>-0.31669043631377519</v>
      </c>
      <c r="L2006">
        <f t="shared" si="2373"/>
        <v>0.38692010486325296</v>
      </c>
      <c r="N2006">
        <v>129.30000000000001</v>
      </c>
      <c r="O2006">
        <f t="shared" si="2359"/>
        <v>35.894406339249741</v>
      </c>
      <c r="P2006">
        <f t="shared" si="2360"/>
        <v>54.105593660750266</v>
      </c>
      <c r="R2006">
        <f t="shared" si="2374"/>
        <v>-3.0892836979071205</v>
      </c>
      <c r="T2006">
        <f t="shared" si="2365"/>
        <v>-35.87201507922304</v>
      </c>
      <c r="V2006">
        <f t="shared" si="2375"/>
        <v>0</v>
      </c>
    </row>
    <row r="2007" spans="1:22">
      <c r="A2007">
        <f t="shared" si="2361"/>
        <v>0.5</v>
      </c>
      <c r="B2007">
        <f t="shared" si="2366"/>
        <v>-0.31736525660113385</v>
      </c>
      <c r="C2007">
        <f t="shared" si="2367"/>
        <v>0.38636678674867536</v>
      </c>
      <c r="D2007">
        <f t="shared" si="2362"/>
        <v>-0.49999999999999989</v>
      </c>
      <c r="E2007">
        <f t="shared" si="2368"/>
        <v>-0.3173652566011339</v>
      </c>
      <c r="F2007">
        <f t="shared" si="2369"/>
        <v>0.38636678674867542</v>
      </c>
      <c r="G2007">
        <f t="shared" si="2363"/>
        <v>0.5</v>
      </c>
      <c r="H2007">
        <f t="shared" si="2370"/>
        <v>0.31736525660113385</v>
      </c>
      <c r="I2007">
        <f t="shared" si="2371"/>
        <v>-0.38636678674867536</v>
      </c>
      <c r="J2007">
        <f t="shared" si="2364"/>
        <v>0.49999999999999989</v>
      </c>
      <c r="K2007">
        <f t="shared" si="2372"/>
        <v>-0.3173652566011339</v>
      </c>
      <c r="L2007">
        <f t="shared" si="2373"/>
        <v>0.38636678674867542</v>
      </c>
      <c r="N2007">
        <v>129.4</v>
      </c>
      <c r="O2007">
        <f t="shared" si="2359"/>
        <v>35.884547950527235</v>
      </c>
      <c r="P2007">
        <f t="shared" si="2360"/>
        <v>54.115452049472765</v>
      </c>
      <c r="R2007">
        <f t="shared" si="2374"/>
        <v>-3.1030028984910274</v>
      </c>
      <c r="T2007">
        <f t="shared" si="2365"/>
        <v>-35.862156690500541</v>
      </c>
      <c r="V2007">
        <f t="shared" si="2375"/>
        <v>0</v>
      </c>
    </row>
    <row r="2008" spans="1:22">
      <c r="A2008">
        <f t="shared" si="2361"/>
        <v>0.5</v>
      </c>
      <c r="B2008">
        <f t="shared" si="2366"/>
        <v>-0.31803911013888198</v>
      </c>
      <c r="C2008">
        <f t="shared" si="2367"/>
        <v>0.38581229169385983</v>
      </c>
      <c r="D2008">
        <f t="shared" si="2362"/>
        <v>-0.49999999999999989</v>
      </c>
      <c r="E2008">
        <f t="shared" si="2368"/>
        <v>-0.31803911013888203</v>
      </c>
      <c r="F2008">
        <f t="shared" si="2369"/>
        <v>0.38581229169385989</v>
      </c>
      <c r="G2008">
        <f t="shared" si="2363"/>
        <v>0.5</v>
      </c>
      <c r="H2008">
        <f t="shared" si="2370"/>
        <v>0.31803911013888198</v>
      </c>
      <c r="I2008">
        <f t="shared" si="2371"/>
        <v>-0.38581229169385983</v>
      </c>
      <c r="J2008">
        <f t="shared" si="2364"/>
        <v>0.49999999999999989</v>
      </c>
      <c r="K2008">
        <f t="shared" si="2372"/>
        <v>-0.31803911013888203</v>
      </c>
      <c r="L2008">
        <f t="shared" si="2373"/>
        <v>0.38581229169385989</v>
      </c>
      <c r="N2008">
        <v>129.5</v>
      </c>
      <c r="O2008">
        <f t="shared" si="2359"/>
        <v>35.874596874609757</v>
      </c>
      <c r="P2008">
        <f t="shared" si="2360"/>
        <v>54.12540312539025</v>
      </c>
      <c r="R2008">
        <f t="shared" si="2374"/>
        <v>-3.1166897982409481</v>
      </c>
      <c r="T2008">
        <f t="shared" si="2365"/>
        <v>-35.852205614583056</v>
      </c>
      <c r="V2008">
        <f t="shared" si="2375"/>
        <v>0</v>
      </c>
    </row>
    <row r="2009" spans="1:22">
      <c r="A2009">
        <f t="shared" si="2361"/>
        <v>0.5</v>
      </c>
      <c r="B2009">
        <f t="shared" si="2366"/>
        <v>-0.31871199487434482</v>
      </c>
      <c r="C2009">
        <f t="shared" si="2367"/>
        <v>0.38525662138789457</v>
      </c>
      <c r="D2009">
        <f t="shared" si="2362"/>
        <v>-0.49999999999999989</v>
      </c>
      <c r="E2009">
        <f t="shared" si="2368"/>
        <v>-0.31871199487434487</v>
      </c>
      <c r="F2009">
        <f t="shared" si="2369"/>
        <v>0.38525662138789463</v>
      </c>
      <c r="G2009">
        <f t="shared" si="2363"/>
        <v>0.5</v>
      </c>
      <c r="H2009">
        <f t="shared" si="2370"/>
        <v>0.31871199487434482</v>
      </c>
      <c r="I2009">
        <f t="shared" si="2371"/>
        <v>-0.38525662138789457</v>
      </c>
      <c r="J2009">
        <f t="shared" si="2364"/>
        <v>0.49999999999999989</v>
      </c>
      <c r="K2009">
        <f t="shared" si="2372"/>
        <v>-0.31871199487434487</v>
      </c>
      <c r="L2009">
        <f t="shared" si="2373"/>
        <v>0.38525662138789463</v>
      </c>
      <c r="N2009">
        <v>129.6</v>
      </c>
      <c r="O2009">
        <f t="shared" si="2359"/>
        <v>35.864553308969981</v>
      </c>
      <c r="P2009">
        <f t="shared" si="2360"/>
        <v>54.135446691030019</v>
      </c>
      <c r="R2009">
        <f t="shared" si="2374"/>
        <v>-3.1303444264773077</v>
      </c>
      <c r="T2009">
        <f t="shared" si="2365"/>
        <v>-35.842162048943287</v>
      </c>
      <c r="V2009">
        <f t="shared" si="2375"/>
        <v>0</v>
      </c>
    </row>
    <row r="2010" spans="1:22">
      <c r="A2010">
        <f t="shared" si="2361"/>
        <v>0.5</v>
      </c>
      <c r="B2010">
        <f t="shared" si="2366"/>
        <v>-0.31938390875779876</v>
      </c>
      <c r="C2010">
        <f t="shared" si="2367"/>
        <v>0.38469977752344747</v>
      </c>
      <c r="D2010">
        <f t="shared" si="2362"/>
        <v>-0.49999999999999989</v>
      </c>
      <c r="E2010">
        <f t="shared" si="2368"/>
        <v>-0.31938390875779882</v>
      </c>
      <c r="F2010">
        <f t="shared" si="2369"/>
        <v>0.38469977752344753</v>
      </c>
      <c r="G2010">
        <f t="shared" si="2363"/>
        <v>0.5</v>
      </c>
      <c r="H2010">
        <f t="shared" si="2370"/>
        <v>0.31938390875779876</v>
      </c>
      <c r="I2010">
        <f t="shared" si="2371"/>
        <v>-0.38469977752344747</v>
      </c>
      <c r="J2010">
        <f t="shared" si="2364"/>
        <v>0.49999999999999989</v>
      </c>
      <c r="K2010">
        <f t="shared" si="2372"/>
        <v>-0.31938390875779882</v>
      </c>
      <c r="L2010">
        <f t="shared" si="2373"/>
        <v>0.38469977752344753</v>
      </c>
      <c r="N2010">
        <v>129.69999999999999</v>
      </c>
      <c r="O2010">
        <f t="shared" si="2359"/>
        <v>35.854417450747007</v>
      </c>
      <c r="P2010">
        <f t="shared" si="2360"/>
        <v>54.145582549252985</v>
      </c>
      <c r="R2010">
        <f t="shared" si="2374"/>
        <v>-3.1439668122981033</v>
      </c>
      <c r="T2010">
        <f t="shared" si="2365"/>
        <v>-35.83202619072032</v>
      </c>
      <c r="V2010">
        <f t="shared" si="2375"/>
        <v>0</v>
      </c>
    </row>
    <row r="2011" spans="1:22">
      <c r="A2011">
        <f t="shared" si="2361"/>
        <v>0.5</v>
      </c>
      <c r="B2011">
        <f t="shared" si="2366"/>
        <v>-0.32005484974247778</v>
      </c>
      <c r="C2011">
        <f t="shared" si="2367"/>
        <v>0.38414176179676157</v>
      </c>
      <c r="D2011">
        <f t="shared" si="2362"/>
        <v>-0.49999999999999989</v>
      </c>
      <c r="E2011">
        <f t="shared" si="2368"/>
        <v>-0.32005484974247783</v>
      </c>
      <c r="F2011">
        <f t="shared" si="2369"/>
        <v>0.38414176179676163</v>
      </c>
      <c r="G2011">
        <f t="shared" si="2363"/>
        <v>0.5</v>
      </c>
      <c r="H2011">
        <f t="shared" si="2370"/>
        <v>0.32005484974247778</v>
      </c>
      <c r="I2011">
        <f t="shared" si="2371"/>
        <v>-0.38414176179676157</v>
      </c>
      <c r="J2011">
        <f t="shared" si="2364"/>
        <v>0.49999999999999989</v>
      </c>
      <c r="K2011">
        <f t="shared" si="2372"/>
        <v>-0.32005484974247783</v>
      </c>
      <c r="L2011">
        <f t="shared" si="2373"/>
        <v>0.38414176179676163</v>
      </c>
      <c r="N2011">
        <v>129.80000000000001</v>
      </c>
      <c r="O2011">
        <f t="shared" si="2359"/>
        <v>35.844189496749443</v>
      </c>
      <c r="P2011">
        <f t="shared" si="2360"/>
        <v>54.155810503250564</v>
      </c>
      <c r="R2011">
        <f t="shared" si="2374"/>
        <v>-3.1575569845828042</v>
      </c>
      <c r="T2011">
        <f t="shared" si="2365"/>
        <v>-35.821798236722742</v>
      </c>
      <c r="V2011">
        <f t="shared" si="2375"/>
        <v>0</v>
      </c>
    </row>
    <row r="2012" spans="1:22">
      <c r="A2012">
        <f t="shared" si="2361"/>
        <v>0.5</v>
      </c>
      <c r="B2012">
        <f t="shared" si="2366"/>
        <v>-0.3207248157845789</v>
      </c>
      <c r="C2012">
        <f t="shared" si="2367"/>
        <v>0.38358257590764966</v>
      </c>
      <c r="D2012">
        <f t="shared" si="2362"/>
        <v>-0.49999999999999989</v>
      </c>
      <c r="E2012">
        <f t="shared" si="2368"/>
        <v>-0.32072481578457895</v>
      </c>
      <c r="F2012">
        <f t="shared" si="2369"/>
        <v>0.38358257590764971</v>
      </c>
      <c r="G2012">
        <f t="shared" si="2363"/>
        <v>0.5</v>
      </c>
      <c r="H2012">
        <f t="shared" si="2370"/>
        <v>0.3207248157845789</v>
      </c>
      <c r="I2012">
        <f t="shared" si="2371"/>
        <v>-0.38358257590764966</v>
      </c>
      <c r="J2012">
        <f t="shared" si="2364"/>
        <v>0.49999999999999989</v>
      </c>
      <c r="K2012">
        <f t="shared" si="2372"/>
        <v>-0.32072481578457895</v>
      </c>
      <c r="L2012">
        <f t="shared" si="2373"/>
        <v>0.38358257590764971</v>
      </c>
      <c r="N2012">
        <v>129.9</v>
      </c>
      <c r="O2012">
        <f t="shared" si="2359"/>
        <v>35.833869643458343</v>
      </c>
      <c r="P2012">
        <f t="shared" si="2360"/>
        <v>54.166130356541657</v>
      </c>
      <c r="R2012">
        <f t="shared" si="2374"/>
        <v>-3.1711149719963387</v>
      </c>
      <c r="T2012">
        <f t="shared" si="2365"/>
        <v>-35.811478383431648</v>
      </c>
      <c r="V2012">
        <f t="shared" si="2375"/>
        <v>0</v>
      </c>
    </row>
    <row r="2013" spans="1:22">
      <c r="A2013">
        <f t="shared" si="2361"/>
        <v>0.5</v>
      </c>
      <c r="B2013">
        <f t="shared" si="2366"/>
        <v>-0.32139380484326963</v>
      </c>
      <c r="C2013">
        <f t="shared" si="2367"/>
        <v>0.38302222155948895</v>
      </c>
      <c r="D2013">
        <f t="shared" si="2362"/>
        <v>-0.49999999999999989</v>
      </c>
      <c r="E2013">
        <f t="shared" si="2368"/>
        <v>-0.32139380484326968</v>
      </c>
      <c r="F2013">
        <f t="shared" si="2369"/>
        <v>0.38302222155948906</v>
      </c>
      <c r="G2013">
        <f t="shared" si="2363"/>
        <v>0.5</v>
      </c>
      <c r="H2013">
        <f t="shared" si="2370"/>
        <v>0.32139380484326963</v>
      </c>
      <c r="I2013">
        <f t="shared" si="2371"/>
        <v>-0.38302222155948895</v>
      </c>
      <c r="J2013">
        <f t="shared" si="2364"/>
        <v>0.49999999999999989</v>
      </c>
      <c r="K2013">
        <f t="shared" si="2372"/>
        <v>-0.32139380484326968</v>
      </c>
      <c r="L2013">
        <f t="shared" si="2373"/>
        <v>0.38302222155948906</v>
      </c>
      <c r="N2013">
        <v>130</v>
      </c>
      <c r="O2013">
        <f t="shared" si="2359"/>
        <v>35.823458087030289</v>
      </c>
      <c r="P2013">
        <f t="shared" si="2360"/>
        <v>54.176541912969711</v>
      </c>
      <c r="R2013">
        <f t="shared" si="2374"/>
        <v>-3.1846408029929023</v>
      </c>
      <c r="T2013">
        <f t="shared" si="2365"/>
        <v>-35.801066827003595</v>
      </c>
      <c r="V2013">
        <f t="shared" si="2375"/>
        <v>0</v>
      </c>
    </row>
    <row r="2014" spans="1:22">
      <c r="A2014">
        <f t="shared" si="2361"/>
        <v>0.5</v>
      </c>
      <c r="B2014">
        <f t="shared" si="2366"/>
        <v>-0.32206181488069319</v>
      </c>
      <c r="C2014">
        <f t="shared" si="2367"/>
        <v>0.38246070045921587</v>
      </c>
      <c r="D2014">
        <f t="shared" si="2362"/>
        <v>-0.49999999999999989</v>
      </c>
      <c r="E2014">
        <f t="shared" si="2368"/>
        <v>-0.32206181488069324</v>
      </c>
      <c r="F2014">
        <f t="shared" si="2369"/>
        <v>0.38246070045921593</v>
      </c>
      <c r="G2014">
        <f t="shared" si="2363"/>
        <v>0.5</v>
      </c>
      <c r="H2014">
        <f t="shared" si="2370"/>
        <v>0.32206181488069319</v>
      </c>
      <c r="I2014">
        <f t="shared" si="2371"/>
        <v>-0.38246070045921587</v>
      </c>
      <c r="J2014">
        <f t="shared" si="2364"/>
        <v>0.49999999999999989</v>
      </c>
      <c r="K2014">
        <f t="shared" si="2372"/>
        <v>-0.32206181488069324</v>
      </c>
      <c r="L2014">
        <f t="shared" si="2373"/>
        <v>0.38246070045921593</v>
      </c>
      <c r="N2014">
        <v>130.1</v>
      </c>
      <c r="O2014">
        <f t="shared" si="2359"/>
        <v>35.812955023300319</v>
      </c>
      <c r="P2014">
        <f t="shared" si="2360"/>
        <v>54.187044976699681</v>
      </c>
      <c r="R2014">
        <f t="shared" si="2374"/>
        <v>-3.1981345058199793</v>
      </c>
      <c r="T2014">
        <f t="shared" si="2365"/>
        <v>-35.790563763273624</v>
      </c>
      <c r="V2014">
        <f t="shared" si="2375"/>
        <v>0</v>
      </c>
    </row>
    <row r="2015" spans="1:22">
      <c r="A2015">
        <f t="shared" si="2361"/>
        <v>0.5</v>
      </c>
      <c r="B2015">
        <f t="shared" si="2366"/>
        <v>-0.32272884386197515</v>
      </c>
      <c r="C2015">
        <f t="shared" si="2367"/>
        <v>0.38189801431732107</v>
      </c>
      <c r="D2015">
        <f t="shared" si="2362"/>
        <v>-0.49999999999999989</v>
      </c>
      <c r="E2015">
        <f t="shared" si="2368"/>
        <v>-0.3227288438619752</v>
      </c>
      <c r="F2015">
        <f t="shared" si="2369"/>
        <v>0.38189801431732112</v>
      </c>
      <c r="G2015">
        <f t="shared" si="2363"/>
        <v>0.5</v>
      </c>
      <c r="H2015">
        <f t="shared" si="2370"/>
        <v>0.32272884386197515</v>
      </c>
      <c r="I2015">
        <f t="shared" si="2371"/>
        <v>-0.38189801431732107</v>
      </c>
      <c r="J2015">
        <f t="shared" si="2364"/>
        <v>0.49999999999999989</v>
      </c>
      <c r="K2015">
        <f t="shared" si="2372"/>
        <v>-0.3227288438619752</v>
      </c>
      <c r="L2015">
        <f t="shared" si="2373"/>
        <v>0.38189801431732112</v>
      </c>
      <c r="N2015">
        <v>130.19999999999999</v>
      </c>
      <c r="O2015">
        <f t="shared" si="2359"/>
        <v>35.802360647784944</v>
      </c>
      <c r="P2015">
        <f t="shared" si="2360"/>
        <v>54.197639352215063</v>
      </c>
      <c r="R2015">
        <f t="shared" si="2374"/>
        <v>-3.2115961085222082</v>
      </c>
      <c r="T2015">
        <f t="shared" si="2365"/>
        <v>-35.779969387758243</v>
      </c>
      <c r="V2015">
        <f t="shared" si="2375"/>
        <v>0</v>
      </c>
    </row>
    <row r="2016" spans="1:22">
      <c r="A2016">
        <f t="shared" si="2361"/>
        <v>0.5</v>
      </c>
      <c r="B2016">
        <f t="shared" si="2366"/>
        <v>-0.32339488975522979</v>
      </c>
      <c r="C2016">
        <f t="shared" si="2367"/>
        <v>0.38133416484784405</v>
      </c>
      <c r="D2016">
        <f t="shared" si="2362"/>
        <v>-0.49999999999999989</v>
      </c>
      <c r="E2016">
        <f t="shared" si="2368"/>
        <v>-0.32339488975522984</v>
      </c>
      <c r="F2016">
        <f t="shared" si="2369"/>
        <v>0.3813341648478441</v>
      </c>
      <c r="G2016">
        <f t="shared" si="2363"/>
        <v>0.5</v>
      </c>
      <c r="H2016">
        <f t="shared" si="2370"/>
        <v>0.32339488975522979</v>
      </c>
      <c r="I2016">
        <f t="shared" si="2371"/>
        <v>-0.38133416484784405</v>
      </c>
      <c r="J2016">
        <f t="shared" si="2364"/>
        <v>0.49999999999999989</v>
      </c>
      <c r="K2016">
        <f t="shared" si="2372"/>
        <v>-0.32339488975522984</v>
      </c>
      <c r="L2016">
        <f t="shared" si="2373"/>
        <v>0.3813341648478441</v>
      </c>
      <c r="N2016">
        <v>130.30000000000001</v>
      </c>
      <c r="O2016">
        <f t="shared" si="2359"/>
        <v>35.791675155685041</v>
      </c>
      <c r="P2016">
        <f t="shared" si="2360"/>
        <v>54.208324844314966</v>
      </c>
      <c r="R2016">
        <f t="shared" si="2374"/>
        <v>-3.2250256389453469</v>
      </c>
      <c r="T2016">
        <f t="shared" si="2365"/>
        <v>-35.76928389565834</v>
      </c>
      <c r="V2016">
        <f t="shared" si="2375"/>
        <v>0</v>
      </c>
    </row>
    <row r="2017" spans="1:22">
      <c r="A2017">
        <f t="shared" si="2361"/>
        <v>0.5</v>
      </c>
      <c r="B2017">
        <f t="shared" si="2366"/>
        <v>-0.32405995053156539</v>
      </c>
      <c r="C2017">
        <f t="shared" si="2367"/>
        <v>0.38076915376836823</v>
      </c>
      <c r="D2017">
        <f t="shared" si="2362"/>
        <v>-0.49999999999999989</v>
      </c>
      <c r="E2017">
        <f t="shared" si="2368"/>
        <v>-0.32405995053156544</v>
      </c>
      <c r="F2017">
        <f t="shared" si="2369"/>
        <v>0.38076915376836828</v>
      </c>
      <c r="G2017">
        <f t="shared" si="2363"/>
        <v>0.5</v>
      </c>
      <c r="H2017">
        <f t="shared" si="2370"/>
        <v>0.32405995053156539</v>
      </c>
      <c r="I2017">
        <f t="shared" si="2371"/>
        <v>-0.38076915376836823</v>
      </c>
      <c r="J2017">
        <f t="shared" si="2364"/>
        <v>0.49999999999999989</v>
      </c>
      <c r="K2017">
        <f t="shared" si="2372"/>
        <v>-0.32405995053156544</v>
      </c>
      <c r="L2017">
        <f t="shared" si="2373"/>
        <v>0.38076915376836828</v>
      </c>
      <c r="N2017">
        <v>130.4</v>
      </c>
      <c r="O2017">
        <f t="shared" si="2359"/>
        <v>35.780898741888862</v>
      </c>
      <c r="P2017">
        <f t="shared" si="2360"/>
        <v>54.219101258111131</v>
      </c>
      <c r="R2017">
        <f t="shared" si="2374"/>
        <v>-3.2384231247402226</v>
      </c>
      <c r="T2017">
        <f t="shared" si="2365"/>
        <v>-35.758507481862175</v>
      </c>
      <c r="V2017">
        <f t="shared" si="2375"/>
        <v>0</v>
      </c>
    </row>
    <row r="2018" spans="1:22">
      <c r="A2018">
        <f t="shared" si="2361"/>
        <v>0.5</v>
      </c>
      <c r="B2018">
        <f t="shared" si="2366"/>
        <v>-0.32472402416509172</v>
      </c>
      <c r="C2018">
        <f t="shared" si="2367"/>
        <v>0.38020298280001541</v>
      </c>
      <c r="D2018">
        <f t="shared" si="2362"/>
        <v>-0.49999999999999989</v>
      </c>
      <c r="E2018">
        <f t="shared" si="2368"/>
        <v>-0.32472402416509177</v>
      </c>
      <c r="F2018">
        <f t="shared" si="2369"/>
        <v>0.38020298280001547</v>
      </c>
      <c r="G2018">
        <f t="shared" si="2363"/>
        <v>0.5</v>
      </c>
      <c r="H2018">
        <f t="shared" si="2370"/>
        <v>0.32472402416509172</v>
      </c>
      <c r="I2018">
        <f t="shared" si="2371"/>
        <v>-0.38020298280001541</v>
      </c>
      <c r="J2018">
        <f t="shared" si="2364"/>
        <v>0.49999999999999989</v>
      </c>
      <c r="K2018">
        <f t="shared" si="2372"/>
        <v>-0.32472402416509177</v>
      </c>
      <c r="L2018">
        <f t="shared" si="2373"/>
        <v>0.38020298280001547</v>
      </c>
      <c r="N2018">
        <v>130.5</v>
      </c>
      <c r="O2018">
        <f t="shared" si="2359"/>
        <v>35.770031600974974</v>
      </c>
      <c r="P2018">
        <f t="shared" si="2360"/>
        <v>54.229968399025026</v>
      </c>
      <c r="R2018">
        <f t="shared" si="2374"/>
        <v>-3.2517885933666832</v>
      </c>
      <c r="T2018">
        <f t="shared" si="2365"/>
        <v>-35.74764034094828</v>
      </c>
      <c r="V2018">
        <f t="shared" si="2375"/>
        <v>0</v>
      </c>
    </row>
    <row r="2019" spans="1:22">
      <c r="A2019">
        <f t="shared" si="2361"/>
        <v>0.5</v>
      </c>
      <c r="B2019">
        <f t="shared" si="2366"/>
        <v>-0.32538710863292536</v>
      </c>
      <c r="C2019">
        <f t="shared" si="2367"/>
        <v>0.3796356536674404</v>
      </c>
      <c r="D2019">
        <f t="shared" si="2362"/>
        <v>-0.49999999999999989</v>
      </c>
      <c r="E2019">
        <f t="shared" si="2368"/>
        <v>-0.32538710863292541</v>
      </c>
      <c r="F2019">
        <f t="shared" si="2369"/>
        <v>0.37963565366744045</v>
      </c>
      <c r="G2019">
        <f t="shared" si="2363"/>
        <v>0.5</v>
      </c>
      <c r="H2019">
        <f t="shared" si="2370"/>
        <v>0.32538710863292536</v>
      </c>
      <c r="I2019">
        <f t="shared" si="2371"/>
        <v>-0.3796356536674404</v>
      </c>
      <c r="J2019">
        <f t="shared" si="2364"/>
        <v>0.49999999999999989</v>
      </c>
      <c r="K2019">
        <f t="shared" si="2372"/>
        <v>-0.32538710863292541</v>
      </c>
      <c r="L2019">
        <f t="shared" si="2373"/>
        <v>0.37963565366744045</v>
      </c>
      <c r="N2019">
        <v>130.6</v>
      </c>
      <c r="O2019">
        <f t="shared" si="2359"/>
        <v>35.759073927215077</v>
      </c>
      <c r="P2019">
        <f t="shared" si="2360"/>
        <v>54.240926072784923</v>
      </c>
      <c r="R2019">
        <f t="shared" si="2374"/>
        <v>-3.2651220720975829</v>
      </c>
      <c r="T2019">
        <f t="shared" si="2365"/>
        <v>-35.736682667188383</v>
      </c>
      <c r="V2019">
        <f t="shared" si="2375"/>
        <v>0</v>
      </c>
    </row>
    <row r="2020" spans="1:22">
      <c r="A2020">
        <f t="shared" si="2361"/>
        <v>0.5</v>
      </c>
      <c r="B2020">
        <f t="shared" si="2366"/>
        <v>-0.32604920191519593</v>
      </c>
      <c r="C2020">
        <f t="shared" si="2367"/>
        <v>0.37906716809882612</v>
      </c>
      <c r="D2020">
        <f t="shared" si="2362"/>
        <v>-0.49999999999999989</v>
      </c>
      <c r="E2020">
        <f t="shared" si="2368"/>
        <v>-0.32604920191519599</v>
      </c>
      <c r="F2020">
        <f t="shared" si="2369"/>
        <v>0.37906716809882618</v>
      </c>
      <c r="G2020">
        <f t="shared" si="2363"/>
        <v>0.5</v>
      </c>
      <c r="H2020">
        <f t="shared" si="2370"/>
        <v>0.32604920191519593</v>
      </c>
      <c r="I2020">
        <f t="shared" si="2371"/>
        <v>-0.37906716809882612</v>
      </c>
      <c r="J2020">
        <f t="shared" si="2364"/>
        <v>0.49999999999999989</v>
      </c>
      <c r="K2020">
        <f t="shared" si="2372"/>
        <v>-0.32604920191519599</v>
      </c>
      <c r="L2020">
        <f t="shared" si="2373"/>
        <v>0.37906716809882618</v>
      </c>
      <c r="N2020">
        <v>130.69999999999999</v>
      </c>
      <c r="O2020">
        <f t="shared" si="2359"/>
        <v>35.748025914576978</v>
      </c>
      <c r="P2020">
        <f t="shared" si="2360"/>
        <v>54.251974085423022</v>
      </c>
      <c r="R2020">
        <f t="shared" si="2374"/>
        <v>-3.2784235880227186</v>
      </c>
      <c r="T2020">
        <f t="shared" si="2365"/>
        <v>-35.725634654550284</v>
      </c>
      <c r="V2020">
        <f t="shared" si="2375"/>
        <v>0</v>
      </c>
    </row>
    <row r="2021" spans="1:22">
      <c r="A2021">
        <f t="shared" si="2361"/>
        <v>0.5</v>
      </c>
      <c r="B2021">
        <f t="shared" si="2366"/>
        <v>-0.32671030199505269</v>
      </c>
      <c r="C2021">
        <f t="shared" si="2367"/>
        <v>0.37849752782587814</v>
      </c>
      <c r="D2021">
        <f t="shared" si="2362"/>
        <v>-0.49999999999999989</v>
      </c>
      <c r="E2021">
        <f t="shared" si="2368"/>
        <v>-0.32671030199505274</v>
      </c>
      <c r="F2021">
        <f t="shared" si="2369"/>
        <v>0.3784975278258782</v>
      </c>
      <c r="G2021">
        <f t="shared" si="2363"/>
        <v>0.5</v>
      </c>
      <c r="H2021">
        <f t="shared" si="2370"/>
        <v>0.32671030199505269</v>
      </c>
      <c r="I2021">
        <f t="shared" si="2371"/>
        <v>-0.37849752782587814</v>
      </c>
      <c r="J2021">
        <f t="shared" si="2364"/>
        <v>0.49999999999999989</v>
      </c>
      <c r="K2021">
        <f t="shared" si="2372"/>
        <v>-0.32671030199505274</v>
      </c>
      <c r="L2021">
        <f t="shared" si="2373"/>
        <v>0.3784975278258782</v>
      </c>
      <c r="N2021">
        <v>130.80000000000001</v>
      </c>
      <c r="O2021">
        <f t="shared" si="2359"/>
        <v>35.736887756727484</v>
      </c>
      <c r="P2021">
        <f t="shared" si="2360"/>
        <v>54.263112243272523</v>
      </c>
      <c r="R2021">
        <f t="shared" si="2374"/>
        <v>-3.2916931680528734</v>
      </c>
      <c r="T2021">
        <f t="shared" si="2365"/>
        <v>-35.714496496700782</v>
      </c>
      <c r="V2021">
        <f t="shared" si="2375"/>
        <v>0</v>
      </c>
    </row>
    <row r="2022" spans="1:22">
      <c r="A2022">
        <f t="shared" si="2361"/>
        <v>0.5</v>
      </c>
      <c r="B2022">
        <f t="shared" si="2366"/>
        <v>-0.3273704068586698</v>
      </c>
      <c r="C2022">
        <f t="shared" si="2367"/>
        <v>0.37792673458381976</v>
      </c>
      <c r="D2022">
        <f t="shared" si="2362"/>
        <v>-0.49999999999999989</v>
      </c>
      <c r="E2022">
        <f t="shared" si="2368"/>
        <v>-0.32737040685866986</v>
      </c>
      <c r="F2022">
        <f t="shared" si="2369"/>
        <v>0.37792673458381981</v>
      </c>
      <c r="G2022">
        <f t="shared" si="2363"/>
        <v>0.5</v>
      </c>
      <c r="H2022">
        <f t="shared" si="2370"/>
        <v>0.3273704068586698</v>
      </c>
      <c r="I2022">
        <f t="shared" si="2371"/>
        <v>-0.37792673458381976</v>
      </c>
      <c r="J2022">
        <f t="shared" si="2364"/>
        <v>0.49999999999999989</v>
      </c>
      <c r="K2022">
        <f t="shared" si="2372"/>
        <v>-0.32737040685866986</v>
      </c>
      <c r="L2022">
        <f t="shared" si="2373"/>
        <v>0.37792673458381981</v>
      </c>
      <c r="N2022">
        <v>130.9</v>
      </c>
      <c r="O2022">
        <f t="shared" si="2359"/>
        <v>35.725659647035229</v>
      </c>
      <c r="P2022">
        <f t="shared" si="2360"/>
        <v>54.274340352964771</v>
      </c>
      <c r="R2022">
        <f t="shared" si="2374"/>
        <v>-3.3049308389237524</v>
      </c>
      <c r="T2022">
        <f t="shared" si="2365"/>
        <v>-35.703268387008535</v>
      </c>
      <c r="V2022">
        <f t="shared" si="2375"/>
        <v>0</v>
      </c>
    </row>
    <row r="2023" spans="1:22">
      <c r="A2023">
        <f t="shared" si="2361"/>
        <v>0.5</v>
      </c>
      <c r="B2023">
        <f t="shared" si="2366"/>
        <v>-0.32802951449525353</v>
      </c>
      <c r="C2023">
        <f t="shared" si="2367"/>
        <v>0.37735479011138601</v>
      </c>
      <c r="D2023">
        <f t="shared" si="2362"/>
        <v>-0.49999999999999989</v>
      </c>
      <c r="E2023">
        <f t="shared" si="2368"/>
        <v>-0.32802951449525358</v>
      </c>
      <c r="F2023">
        <f t="shared" si="2369"/>
        <v>0.37735479011138606</v>
      </c>
      <c r="G2023">
        <f t="shared" si="2363"/>
        <v>0.5</v>
      </c>
      <c r="H2023">
        <f t="shared" si="2370"/>
        <v>0.32802951449525353</v>
      </c>
      <c r="I2023">
        <f t="shared" si="2371"/>
        <v>-0.37735479011138601</v>
      </c>
      <c r="J2023">
        <f t="shared" si="2364"/>
        <v>0.49999999999999989</v>
      </c>
      <c r="K2023">
        <f t="shared" si="2372"/>
        <v>-0.32802951449525358</v>
      </c>
      <c r="L2023">
        <f t="shared" si="2373"/>
        <v>0.37735479011138606</v>
      </c>
      <c r="N2023">
        <v>131</v>
      </c>
      <c r="O2023">
        <f t="shared" si="2359"/>
        <v>35.714341778573562</v>
      </c>
      <c r="P2023">
        <f t="shared" si="2360"/>
        <v>54.285658221426445</v>
      </c>
      <c r="R2023">
        <f t="shared" si="2374"/>
        <v>-3.3181366271999764</v>
      </c>
      <c r="T2023">
        <f t="shared" si="2365"/>
        <v>-35.691950518546861</v>
      </c>
      <c r="V2023">
        <f t="shared" si="2375"/>
        <v>0</v>
      </c>
    </row>
    <row r="2024" spans="1:22">
      <c r="A2024">
        <f t="shared" si="2361"/>
        <v>0.5</v>
      </c>
      <c r="B2024">
        <f t="shared" si="2366"/>
        <v>-0.32868762289704773</v>
      </c>
      <c r="C2024">
        <f t="shared" si="2367"/>
        <v>0.37678169615081891</v>
      </c>
      <c r="D2024">
        <f t="shared" si="2362"/>
        <v>-0.49999999999999989</v>
      </c>
      <c r="E2024">
        <f t="shared" si="2368"/>
        <v>-0.32868762289704778</v>
      </c>
      <c r="F2024">
        <f t="shared" si="2369"/>
        <v>0.37678169615081897</v>
      </c>
      <c r="G2024">
        <f t="shared" si="2363"/>
        <v>0.5</v>
      </c>
      <c r="H2024">
        <f t="shared" si="2370"/>
        <v>0.32868762289704773</v>
      </c>
      <c r="I2024">
        <f t="shared" si="2371"/>
        <v>-0.37678169615081891</v>
      </c>
      <c r="J2024">
        <f t="shared" si="2364"/>
        <v>0.49999999999999989</v>
      </c>
      <c r="K2024">
        <f t="shared" si="2372"/>
        <v>-0.32868762289704778</v>
      </c>
      <c r="L2024">
        <f t="shared" si="2373"/>
        <v>0.37678169615081897</v>
      </c>
      <c r="N2024">
        <v>131.1</v>
      </c>
      <c r="O2024">
        <f t="shared" si="2359"/>
        <v>35.702934344123328</v>
      </c>
      <c r="P2024">
        <f t="shared" si="2360"/>
        <v>54.297065655876672</v>
      </c>
      <c r="R2024">
        <f t="shared" si="2374"/>
        <v>-3.3313105592791317</v>
      </c>
      <c r="T2024">
        <f t="shared" si="2365"/>
        <v>-35.680543084096634</v>
      </c>
      <c r="V2024">
        <f t="shared" si="2375"/>
        <v>0</v>
      </c>
    </row>
    <row r="2025" spans="1:22">
      <c r="A2025">
        <f t="shared" si="2361"/>
        <v>0.5</v>
      </c>
      <c r="B2025">
        <f t="shared" si="2366"/>
        <v>-0.32934473005934006</v>
      </c>
      <c r="C2025">
        <f t="shared" si="2367"/>
        <v>0.37620745444786224</v>
      </c>
      <c r="D2025">
        <f t="shared" si="2362"/>
        <v>-0.49999999999999989</v>
      </c>
      <c r="E2025">
        <f t="shared" si="2368"/>
        <v>-0.32934473005934012</v>
      </c>
      <c r="F2025">
        <f t="shared" si="2369"/>
        <v>0.3762074544478623</v>
      </c>
      <c r="G2025">
        <f t="shared" si="2363"/>
        <v>0.5</v>
      </c>
      <c r="H2025">
        <f t="shared" si="2370"/>
        <v>0.32934473005934006</v>
      </c>
      <c r="I2025">
        <f t="shared" si="2371"/>
        <v>-0.37620745444786224</v>
      </c>
      <c r="J2025">
        <f t="shared" si="2364"/>
        <v>0.49999999999999989</v>
      </c>
      <c r="K2025">
        <f t="shared" si="2372"/>
        <v>-0.32934473005934012</v>
      </c>
      <c r="L2025">
        <f t="shared" si="2373"/>
        <v>0.3762074544478623</v>
      </c>
      <c r="N2025">
        <v>131.19999999999999</v>
      </c>
      <c r="O2025">
        <f t="shared" si="2359"/>
        <v>35.691437536175805</v>
      </c>
      <c r="P2025">
        <f t="shared" si="2360"/>
        <v>54.308562463824195</v>
      </c>
      <c r="R2025">
        <f t="shared" si="2374"/>
        <v>-3.344452661395735</v>
      </c>
      <c r="T2025">
        <f t="shared" si="2365"/>
        <v>-35.66904627614911</v>
      </c>
      <c r="V2025">
        <f t="shared" si="2375"/>
        <v>0</v>
      </c>
    </row>
    <row r="2026" spans="1:22">
      <c r="A2026">
        <f t="shared" si="2361"/>
        <v>0.5</v>
      </c>
      <c r="B2026">
        <f t="shared" si="2366"/>
        <v>-0.33000083398046848</v>
      </c>
      <c r="C2026">
        <f t="shared" si="2367"/>
        <v>0.37563206675175537</v>
      </c>
      <c r="D2026">
        <f t="shared" si="2362"/>
        <v>-0.49999999999999989</v>
      </c>
      <c r="E2026">
        <f t="shared" si="2368"/>
        <v>-0.33000083398046853</v>
      </c>
      <c r="F2026">
        <f t="shared" si="2369"/>
        <v>0.37563206675175542</v>
      </c>
      <c r="G2026">
        <f t="shared" si="2363"/>
        <v>0.5</v>
      </c>
      <c r="H2026">
        <f t="shared" si="2370"/>
        <v>0.33000083398046848</v>
      </c>
      <c r="I2026">
        <f t="shared" si="2371"/>
        <v>-0.37563206675175537</v>
      </c>
      <c r="J2026">
        <f t="shared" si="2364"/>
        <v>0.49999999999999989</v>
      </c>
      <c r="K2026">
        <f t="shared" si="2372"/>
        <v>-0.33000083398046853</v>
      </c>
      <c r="L2026">
        <f t="shared" si="2373"/>
        <v>0.37563206675175542</v>
      </c>
      <c r="N2026">
        <v>131.30000000000001</v>
      </c>
      <c r="O2026">
        <f t="shared" si="2359"/>
        <v>35.679851546935353</v>
      </c>
      <c r="P2026">
        <f t="shared" si="2360"/>
        <v>54.32014845306464</v>
      </c>
      <c r="R2026">
        <f t="shared" si="2374"/>
        <v>-3.3575629596253123</v>
      </c>
      <c r="T2026">
        <f t="shared" si="2365"/>
        <v>-35.657460286908666</v>
      </c>
      <c r="V2026">
        <f t="shared" si="2375"/>
        <v>0</v>
      </c>
    </row>
    <row r="2027" spans="1:22">
      <c r="A2027">
        <f t="shared" si="2361"/>
        <v>0.5</v>
      </c>
      <c r="B2027">
        <f t="shared" si="2366"/>
        <v>-0.33065593266182597</v>
      </c>
      <c r="C2027">
        <f t="shared" si="2367"/>
        <v>0.37505553481522963</v>
      </c>
      <c r="D2027">
        <f t="shared" si="2362"/>
        <v>-0.49999999999999989</v>
      </c>
      <c r="E2027">
        <f t="shared" si="2368"/>
        <v>-0.33065593266182602</v>
      </c>
      <c r="F2027">
        <f t="shared" si="2369"/>
        <v>0.37505553481522969</v>
      </c>
      <c r="G2027">
        <f t="shared" si="2363"/>
        <v>0.5</v>
      </c>
      <c r="H2027">
        <f t="shared" si="2370"/>
        <v>0.33065593266182597</v>
      </c>
      <c r="I2027">
        <f t="shared" si="2371"/>
        <v>-0.37505553481522963</v>
      </c>
      <c r="J2027">
        <f t="shared" si="2364"/>
        <v>0.49999999999999989</v>
      </c>
      <c r="K2027">
        <f t="shared" si="2372"/>
        <v>-0.33065593266182602</v>
      </c>
      <c r="L2027">
        <f t="shared" si="2373"/>
        <v>0.37505553481522969</v>
      </c>
      <c r="N2027">
        <v>131.4</v>
      </c>
      <c r="O2027">
        <f t="shared" si="2359"/>
        <v>35.668176568322359</v>
      </c>
      <c r="P2027">
        <f t="shared" si="2360"/>
        <v>54.331823431677634</v>
      </c>
      <c r="R2027">
        <f t="shared" si="2374"/>
        <v>-3.3706414798883131</v>
      </c>
      <c r="T2027">
        <f t="shared" si="2365"/>
        <v>-35.645785308295672</v>
      </c>
      <c r="V2027">
        <f t="shared" si="2375"/>
        <v>0</v>
      </c>
    </row>
    <row r="2028" spans="1:22">
      <c r="A2028">
        <f t="shared" si="2361"/>
        <v>0.5</v>
      </c>
      <c r="B2028">
        <f t="shared" si="2366"/>
        <v>-0.33131002410786875</v>
      </c>
      <c r="C2028">
        <f t="shared" si="2367"/>
        <v>0.37447786039450098</v>
      </c>
      <c r="D2028">
        <f t="shared" si="2362"/>
        <v>-0.49999999999999989</v>
      </c>
      <c r="E2028">
        <f t="shared" si="2368"/>
        <v>-0.33131002410786881</v>
      </c>
      <c r="F2028">
        <f t="shared" si="2369"/>
        <v>0.37447786039450104</v>
      </c>
      <c r="G2028">
        <f t="shared" si="2363"/>
        <v>0.5</v>
      </c>
      <c r="H2028">
        <f t="shared" si="2370"/>
        <v>0.33131002410786875</v>
      </c>
      <c r="I2028">
        <f t="shared" si="2371"/>
        <v>-0.37447786039450098</v>
      </c>
      <c r="J2028">
        <f t="shared" si="2364"/>
        <v>0.49999999999999989</v>
      </c>
      <c r="K2028">
        <f t="shared" si="2372"/>
        <v>-0.33131002410786881</v>
      </c>
      <c r="L2028">
        <f t="shared" si="2373"/>
        <v>0.37447786039450104</v>
      </c>
      <c r="N2028">
        <v>131.5</v>
      </c>
      <c r="O2028">
        <f t="shared" si="2359"/>
        <v>35.65641279197591</v>
      </c>
      <c r="P2028">
        <f t="shared" si="2360"/>
        <v>54.343587208024097</v>
      </c>
      <c r="R2028">
        <f t="shared" si="2374"/>
        <v>-3.3836882479542538</v>
      </c>
      <c r="T2028">
        <f t="shared" si="2365"/>
        <v>-35.634021531949209</v>
      </c>
      <c r="V2028">
        <f t="shared" si="2375"/>
        <v>0</v>
      </c>
    </row>
    <row r="2029" spans="1:22">
      <c r="A2029">
        <f t="shared" si="2361"/>
        <v>0.5</v>
      </c>
      <c r="B2029">
        <f t="shared" si="2366"/>
        <v>-0.33196310632612075</v>
      </c>
      <c r="C2029">
        <f t="shared" si="2367"/>
        <v>0.37389904524926587</v>
      </c>
      <c r="D2029">
        <f t="shared" si="2362"/>
        <v>-0.49999999999999989</v>
      </c>
      <c r="E2029">
        <f t="shared" si="2368"/>
        <v>-0.3319631063261208</v>
      </c>
      <c r="F2029">
        <f t="shared" si="2369"/>
        <v>0.37389904524926593</v>
      </c>
      <c r="G2029">
        <f t="shared" si="2363"/>
        <v>0.5</v>
      </c>
      <c r="H2029">
        <f t="shared" si="2370"/>
        <v>0.33196310632612075</v>
      </c>
      <c r="I2029">
        <f t="shared" si="2371"/>
        <v>-0.37389904524926587</v>
      </c>
      <c r="J2029">
        <f t="shared" si="2364"/>
        <v>0.49999999999999989</v>
      </c>
      <c r="K2029">
        <f t="shared" si="2372"/>
        <v>-0.3319631063261208</v>
      </c>
      <c r="L2029">
        <f t="shared" si="2373"/>
        <v>0.37389904524926593</v>
      </c>
      <c r="N2029">
        <v>131.6</v>
      </c>
      <c r="O2029">
        <f t="shared" si="2359"/>
        <v>35.644560409256549</v>
      </c>
      <c r="P2029">
        <f t="shared" si="2360"/>
        <v>54.355439590743451</v>
      </c>
      <c r="R2029">
        <f t="shared" si="2374"/>
        <v>-3.396703289445675</v>
      </c>
      <c r="T2029">
        <f t="shared" si="2365"/>
        <v>-35.622169149229855</v>
      </c>
      <c r="V2029">
        <f t="shared" si="2375"/>
        <v>0</v>
      </c>
    </row>
    <row r="2030" spans="1:22">
      <c r="A2030">
        <f t="shared" si="2361"/>
        <v>0.5</v>
      </c>
      <c r="B2030">
        <f t="shared" si="2366"/>
        <v>-0.33261517732718032</v>
      </c>
      <c r="C2030">
        <f t="shared" si="2367"/>
        <v>0.37331909114269562</v>
      </c>
      <c r="D2030">
        <f t="shared" si="2362"/>
        <v>-0.49999999999999989</v>
      </c>
      <c r="E2030">
        <f t="shared" si="2368"/>
        <v>-0.33261517732718038</v>
      </c>
      <c r="F2030">
        <f t="shared" si="2369"/>
        <v>0.37331909114269568</v>
      </c>
      <c r="G2030">
        <f t="shared" si="2363"/>
        <v>0.5</v>
      </c>
      <c r="H2030">
        <f t="shared" si="2370"/>
        <v>0.33261517732718032</v>
      </c>
      <c r="I2030">
        <f t="shared" si="2371"/>
        <v>-0.37331909114269562</v>
      </c>
      <c r="J2030">
        <f t="shared" si="2364"/>
        <v>0.49999999999999989</v>
      </c>
      <c r="K2030">
        <f t="shared" si="2372"/>
        <v>-0.33261517732718038</v>
      </c>
      <c r="L2030">
        <f t="shared" si="2373"/>
        <v>0.37331909114269568</v>
      </c>
      <c r="N2030">
        <v>131.69999999999999</v>
      </c>
      <c r="O2030">
        <f t="shared" si="2359"/>
        <v>35.632619611249119</v>
      </c>
      <c r="P2030">
        <f t="shared" si="2360"/>
        <v>54.367380388750881</v>
      </c>
      <c r="R2030">
        <f t="shared" si="2374"/>
        <v>-3.4096866298422341</v>
      </c>
      <c r="T2030">
        <f t="shared" si="2365"/>
        <v>-35.610228351222425</v>
      </c>
      <c r="V2030">
        <f t="shared" si="2375"/>
        <v>0</v>
      </c>
    </row>
    <row r="2031" spans="1:22">
      <c r="A2031">
        <f t="shared" si="2361"/>
        <v>0.5</v>
      </c>
      <c r="B2031">
        <f t="shared" si="2366"/>
        <v>-0.33326623512472631</v>
      </c>
      <c r="C2031">
        <f t="shared" si="2367"/>
        <v>0.37273799984143091</v>
      </c>
      <c r="D2031">
        <f t="shared" si="2362"/>
        <v>-0.49999999999999989</v>
      </c>
      <c r="E2031">
        <f t="shared" si="2368"/>
        <v>-0.33326623512472636</v>
      </c>
      <c r="F2031">
        <f t="shared" si="2369"/>
        <v>0.37273799984143097</v>
      </c>
      <c r="G2031">
        <f t="shared" si="2363"/>
        <v>0.5</v>
      </c>
      <c r="H2031">
        <f t="shared" si="2370"/>
        <v>0.33326623512472631</v>
      </c>
      <c r="I2031">
        <f t="shared" si="2371"/>
        <v>-0.37273799984143091</v>
      </c>
      <c r="J2031">
        <f t="shared" si="2364"/>
        <v>0.49999999999999989</v>
      </c>
      <c r="K2031">
        <f t="shared" si="2372"/>
        <v>-0.33326623512472636</v>
      </c>
      <c r="L2031">
        <f t="shared" si="2373"/>
        <v>0.37273799984143097</v>
      </c>
      <c r="N2031">
        <v>131.80000000000001</v>
      </c>
      <c r="O2031">
        <f t="shared" si="2359"/>
        <v>35.620590588765353</v>
      </c>
      <c r="P2031">
        <f t="shared" si="2360"/>
        <v>54.379409411234647</v>
      </c>
      <c r="R2031">
        <f t="shared" si="2374"/>
        <v>-3.4226382944847344</v>
      </c>
      <c r="T2031">
        <f t="shared" si="2365"/>
        <v>-35.598199328738659</v>
      </c>
      <c r="V2031">
        <f t="shared" si="2375"/>
        <v>0</v>
      </c>
    </row>
    <row r="2032" spans="1:22">
      <c r="A2032">
        <f t="shared" si="2361"/>
        <v>0.5</v>
      </c>
      <c r="B2032">
        <f t="shared" si="2366"/>
        <v>-0.33391627773552335</v>
      </c>
      <c r="C2032">
        <f t="shared" si="2367"/>
        <v>0.37215577311557685</v>
      </c>
      <c r="D2032">
        <f t="shared" si="2362"/>
        <v>-0.49999999999999989</v>
      </c>
      <c r="E2032">
        <f t="shared" si="2368"/>
        <v>-0.3339162777355234</v>
      </c>
      <c r="F2032">
        <f t="shared" si="2369"/>
        <v>0.3721557731155769</v>
      </c>
      <c r="G2032">
        <f t="shared" si="2363"/>
        <v>0.5</v>
      </c>
      <c r="H2032">
        <f t="shared" si="2370"/>
        <v>0.33391627773552335</v>
      </c>
      <c r="I2032">
        <f t="shared" si="2371"/>
        <v>-0.37215577311557685</v>
      </c>
      <c r="J2032">
        <f t="shared" si="2364"/>
        <v>0.49999999999999989</v>
      </c>
      <c r="K2032">
        <f t="shared" si="2372"/>
        <v>-0.3339162777355234</v>
      </c>
      <c r="L2032">
        <f t="shared" si="2373"/>
        <v>0.3721557731155769</v>
      </c>
      <c r="N2032">
        <v>131.9</v>
      </c>
      <c r="O2032">
        <f t="shared" si="2359"/>
        <v>35.6084735323467</v>
      </c>
      <c r="P2032">
        <f t="shared" si="2360"/>
        <v>54.391526467653307</v>
      </c>
      <c r="R2032">
        <f t="shared" si="2374"/>
        <v>-3.4355583085791395</v>
      </c>
      <c r="T2032">
        <f t="shared" si="2365"/>
        <v>-35.586082272319999</v>
      </c>
      <c r="V2032">
        <f t="shared" si="2375"/>
        <v>0</v>
      </c>
    </row>
    <row r="2033" spans="1:22">
      <c r="A2033">
        <f t="shared" si="2361"/>
        <v>0.5</v>
      </c>
      <c r="B2033">
        <f t="shared" si="2366"/>
        <v>-0.33456530317942906</v>
      </c>
      <c r="C2033">
        <f t="shared" si="2367"/>
        <v>0.37157241273869707</v>
      </c>
      <c r="D2033">
        <f t="shared" si="2362"/>
        <v>-0.49999999999999989</v>
      </c>
      <c r="E2033">
        <f t="shared" si="2368"/>
        <v>-0.33456530317942912</v>
      </c>
      <c r="F2033">
        <f t="shared" si="2369"/>
        <v>0.37157241273869712</v>
      </c>
      <c r="G2033">
        <f t="shared" si="2363"/>
        <v>0.5</v>
      </c>
      <c r="H2033">
        <f t="shared" si="2370"/>
        <v>0.33456530317942906</v>
      </c>
      <c r="I2033">
        <f t="shared" si="2371"/>
        <v>-0.37157241273869707</v>
      </c>
      <c r="J2033">
        <f t="shared" si="2364"/>
        <v>0.49999999999999989</v>
      </c>
      <c r="K2033">
        <f t="shared" si="2372"/>
        <v>-0.33456530317942912</v>
      </c>
      <c r="L2033">
        <f t="shared" si="2373"/>
        <v>0.37157241273869712</v>
      </c>
      <c r="N2033">
        <v>132</v>
      </c>
      <c r="O2033">
        <f t="shared" si="2359"/>
        <v>35.596268632266927</v>
      </c>
      <c r="P2033">
        <f t="shared" si="2360"/>
        <v>54.403731367733073</v>
      </c>
      <c r="R2033">
        <f t="shared" si="2374"/>
        <v>-3.4484466972007013</v>
      </c>
      <c r="T2033">
        <f t="shared" si="2365"/>
        <v>-35.573877372240233</v>
      </c>
      <c r="V2033">
        <f t="shared" si="2375"/>
        <v>0</v>
      </c>
    </row>
    <row r="2034" spans="1:22">
      <c r="A2034">
        <f t="shared" si="2361"/>
        <v>0.5</v>
      </c>
      <c r="B2034">
        <f t="shared" si="2366"/>
        <v>-0.33521330947939948</v>
      </c>
      <c r="C2034">
        <f t="shared" si="2367"/>
        <v>0.37098792048780815</v>
      </c>
      <c r="D2034">
        <f t="shared" si="2362"/>
        <v>-0.49999999999999989</v>
      </c>
      <c r="E2034">
        <f t="shared" si="2368"/>
        <v>-0.33521330947939953</v>
      </c>
      <c r="F2034">
        <f t="shared" si="2369"/>
        <v>0.37098792048780821</v>
      </c>
      <c r="G2034">
        <f t="shared" si="2363"/>
        <v>0.5</v>
      </c>
      <c r="H2034">
        <f t="shared" si="2370"/>
        <v>0.33521330947939948</v>
      </c>
      <c r="I2034">
        <f t="shared" si="2371"/>
        <v>-0.37098792048780815</v>
      </c>
      <c r="J2034">
        <f t="shared" si="2364"/>
        <v>0.49999999999999989</v>
      </c>
      <c r="K2034">
        <f t="shared" si="2372"/>
        <v>-0.33521330947939953</v>
      </c>
      <c r="L2034">
        <f t="shared" si="2373"/>
        <v>0.37098792048780821</v>
      </c>
      <c r="N2034">
        <v>132.1</v>
      </c>
      <c r="O2034">
        <f t="shared" si="2359"/>
        <v>35.583976078534853</v>
      </c>
      <c r="P2034">
        <f t="shared" si="2360"/>
        <v>54.416023921465147</v>
      </c>
      <c r="R2034">
        <f t="shared" si="2374"/>
        <v>-3.4613034852979538</v>
      </c>
      <c r="T2034">
        <f t="shared" si="2365"/>
        <v>-35.561584818508159</v>
      </c>
      <c r="V2034">
        <f t="shared" si="2375"/>
        <v>0</v>
      </c>
    </row>
    <row r="2035" spans="1:22">
      <c r="A2035">
        <f t="shared" si="2361"/>
        <v>0.5</v>
      </c>
      <c r="B2035">
        <f t="shared" si="2366"/>
        <v>-0.33586029466149497</v>
      </c>
      <c r="C2035">
        <f t="shared" si="2367"/>
        <v>0.37040229814337505</v>
      </c>
      <c r="D2035">
        <f t="shared" si="2362"/>
        <v>-0.49999999999999989</v>
      </c>
      <c r="E2035">
        <f t="shared" si="2368"/>
        <v>-0.33586029466149503</v>
      </c>
      <c r="F2035">
        <f t="shared" si="2369"/>
        <v>0.37040229814337511</v>
      </c>
      <c r="G2035">
        <f t="shared" si="2363"/>
        <v>0.5</v>
      </c>
      <c r="H2035">
        <f t="shared" si="2370"/>
        <v>0.33586029466149497</v>
      </c>
      <c r="I2035">
        <f t="shared" si="2371"/>
        <v>-0.37040229814337505</v>
      </c>
      <c r="J2035">
        <f t="shared" si="2364"/>
        <v>0.49999999999999989</v>
      </c>
      <c r="K2035">
        <f t="shared" si="2372"/>
        <v>-0.33586029466149503</v>
      </c>
      <c r="L2035">
        <f t="shared" si="2373"/>
        <v>0.37040229814337511</v>
      </c>
      <c r="N2035">
        <v>132.19999999999999</v>
      </c>
      <c r="O2035">
        <f t="shared" si="2359"/>
        <v>35.571596060896972</v>
      </c>
      <c r="P2035">
        <f t="shared" si="2360"/>
        <v>54.428403939103028</v>
      </c>
      <c r="R2035">
        <f t="shared" si="2374"/>
        <v>-3.4741286976968055</v>
      </c>
      <c r="T2035">
        <f t="shared" si="2365"/>
        <v>-35.549204800870278</v>
      </c>
      <c r="V2035">
        <f t="shared" si="2375"/>
        <v>0</v>
      </c>
    </row>
    <row r="2036" spans="1:22">
      <c r="A2036">
        <f t="shared" si="2361"/>
        <v>0.5</v>
      </c>
      <c r="B2036">
        <f t="shared" si="2366"/>
        <v>-0.33650625675488666</v>
      </c>
      <c r="C2036">
        <f t="shared" si="2367"/>
        <v>0.36981554748930467</v>
      </c>
      <c r="D2036">
        <f t="shared" si="2362"/>
        <v>-0.49999999999999989</v>
      </c>
      <c r="E2036">
        <f t="shared" si="2368"/>
        <v>-0.33650625675488671</v>
      </c>
      <c r="F2036">
        <f t="shared" si="2369"/>
        <v>0.36981554748930473</v>
      </c>
      <c r="G2036">
        <f t="shared" si="2363"/>
        <v>0.5</v>
      </c>
      <c r="H2036">
        <f t="shared" si="2370"/>
        <v>0.33650625675488666</v>
      </c>
      <c r="I2036">
        <f t="shared" si="2371"/>
        <v>-0.36981554748930467</v>
      </c>
      <c r="J2036">
        <f t="shared" si="2364"/>
        <v>0.49999999999999989</v>
      </c>
      <c r="K2036">
        <f t="shared" si="2372"/>
        <v>-0.33650625675488671</v>
      </c>
      <c r="L2036">
        <f t="shared" si="2373"/>
        <v>0.36981554748930473</v>
      </c>
      <c r="N2036">
        <v>132.30000000000001</v>
      </c>
      <c r="O2036">
        <f t="shared" si="2359"/>
        <v>35.559128768840104</v>
      </c>
      <c r="P2036">
        <f t="shared" si="2360"/>
        <v>54.440871231159896</v>
      </c>
      <c r="R2036">
        <f t="shared" si="2374"/>
        <v>-3.4869223591046037</v>
      </c>
      <c r="T2036">
        <f t="shared" si="2365"/>
        <v>-35.53673750881341</v>
      </c>
      <c r="V2036">
        <f t="shared" si="2375"/>
        <v>0</v>
      </c>
    </row>
    <row r="2037" spans="1:22">
      <c r="A2037">
        <f t="shared" si="2361"/>
        <v>0.5</v>
      </c>
      <c r="B2037">
        <f t="shared" si="2366"/>
        <v>-0.33715119379186165</v>
      </c>
      <c r="C2037">
        <f t="shared" si="2367"/>
        <v>0.36922767031294185</v>
      </c>
      <c r="D2037">
        <f t="shared" si="2362"/>
        <v>-0.49999999999999989</v>
      </c>
      <c r="E2037">
        <f t="shared" si="2368"/>
        <v>-0.3371511937918617</v>
      </c>
      <c r="F2037">
        <f t="shared" si="2369"/>
        <v>0.3692276703129419</v>
      </c>
      <c r="G2037">
        <f t="shared" si="2363"/>
        <v>0.5</v>
      </c>
      <c r="H2037">
        <f t="shared" si="2370"/>
        <v>0.33715119379186165</v>
      </c>
      <c r="I2037">
        <f t="shared" si="2371"/>
        <v>-0.36922767031294185</v>
      </c>
      <c r="J2037">
        <f t="shared" si="2364"/>
        <v>0.49999999999999989</v>
      </c>
      <c r="K2037">
        <f t="shared" si="2372"/>
        <v>-0.3371511937918617</v>
      </c>
      <c r="L2037">
        <f t="shared" si="2373"/>
        <v>0.3692276703129419</v>
      </c>
      <c r="N2037">
        <v>132.4</v>
      </c>
      <c r="O2037">
        <f t="shared" si="2359"/>
        <v>35.546574391594049</v>
      </c>
      <c r="P2037">
        <f t="shared" si="2360"/>
        <v>54.453425608405951</v>
      </c>
      <c r="R2037">
        <f t="shared" si="2374"/>
        <v>-3.4996844941142697</v>
      </c>
      <c r="T2037">
        <f t="shared" si="2365"/>
        <v>-35.524183131567355</v>
      </c>
      <c r="V2037">
        <f t="shared" si="2375"/>
        <v>0</v>
      </c>
    </row>
    <row r="2038" spans="1:22">
      <c r="A2038">
        <f t="shared" si="2361"/>
        <v>0.5</v>
      </c>
      <c r="B2038">
        <f t="shared" si="2366"/>
        <v>-0.33779510380783007</v>
      </c>
      <c r="C2038">
        <f t="shared" si="2367"/>
        <v>0.36863866840506199</v>
      </c>
      <c r="D2038">
        <f t="shared" si="2362"/>
        <v>-0.49999999999999989</v>
      </c>
      <c r="E2038">
        <f t="shared" si="2368"/>
        <v>-0.33779510380783012</v>
      </c>
      <c r="F2038">
        <f t="shared" si="2369"/>
        <v>0.36863866840506204</v>
      </c>
      <c r="G2038">
        <f t="shared" si="2363"/>
        <v>0.5</v>
      </c>
      <c r="H2038">
        <f t="shared" si="2370"/>
        <v>0.33779510380783007</v>
      </c>
      <c r="I2038">
        <f t="shared" si="2371"/>
        <v>-0.36863866840506199</v>
      </c>
      <c r="J2038">
        <f t="shared" si="2364"/>
        <v>0.49999999999999989</v>
      </c>
      <c r="K2038">
        <f t="shared" si="2372"/>
        <v>-0.33779510380783012</v>
      </c>
      <c r="L2038">
        <f t="shared" si="2373"/>
        <v>0.36863866840506204</v>
      </c>
      <c r="N2038">
        <v>132.5</v>
      </c>
      <c r="O2038">
        <f t="shared" si="2359"/>
        <v>35.533933118134129</v>
      </c>
      <c r="P2038">
        <f t="shared" si="2360"/>
        <v>54.466066881865871</v>
      </c>
      <c r="R2038">
        <f t="shared" si="2374"/>
        <v>-3.5124151272082642</v>
      </c>
      <c r="T2038">
        <f t="shared" si="2365"/>
        <v>-35.511541858107435</v>
      </c>
      <c r="V2038">
        <f t="shared" si="2375"/>
        <v>0</v>
      </c>
    </row>
    <row r="2039" spans="1:22">
      <c r="A2039">
        <f t="shared" si="2361"/>
        <v>0.5</v>
      </c>
      <c r="B2039">
        <f t="shared" si="2366"/>
        <v>-0.33843798484133025</v>
      </c>
      <c r="C2039">
        <f t="shared" si="2367"/>
        <v>0.3680485435598671</v>
      </c>
      <c r="D2039">
        <f t="shared" si="2362"/>
        <v>-0.49999999999999989</v>
      </c>
      <c r="E2039">
        <f t="shared" si="2368"/>
        <v>-0.33843798484133031</v>
      </c>
      <c r="F2039">
        <f t="shared" si="2369"/>
        <v>0.36804854355986716</v>
      </c>
      <c r="G2039">
        <f t="shared" si="2363"/>
        <v>0.5</v>
      </c>
      <c r="H2039">
        <f t="shared" si="2370"/>
        <v>0.33843798484133025</v>
      </c>
      <c r="I2039">
        <f t="shared" si="2371"/>
        <v>-0.3680485435598671</v>
      </c>
      <c r="J2039">
        <f t="shared" si="2364"/>
        <v>0.49999999999999989</v>
      </c>
      <c r="K2039">
        <f t="shared" si="2372"/>
        <v>-0.33843798484133031</v>
      </c>
      <c r="L2039">
        <f t="shared" si="2373"/>
        <v>0.36804854355986716</v>
      </c>
      <c r="N2039">
        <v>132.6</v>
      </c>
      <c r="O2039">
        <f t="shared" si="2359"/>
        <v>35.52120513718382</v>
      </c>
      <c r="P2039">
        <f t="shared" si="2360"/>
        <v>54.47879486281618</v>
      </c>
      <c r="R2039">
        <f t="shared" si="2374"/>
        <v>-3.525114282762722</v>
      </c>
      <c r="T2039">
        <f t="shared" si="2365"/>
        <v>-35.498813877157126</v>
      </c>
      <c r="V2039">
        <f t="shared" si="2375"/>
        <v>0</v>
      </c>
    </row>
    <row r="2040" spans="1:22">
      <c r="A2040">
        <f t="shared" si="2361"/>
        <v>0.5</v>
      </c>
      <c r="B2040">
        <f t="shared" si="2366"/>
        <v>-0.33907983493403515</v>
      </c>
      <c r="C2040">
        <f t="shared" si="2367"/>
        <v>0.36745729757497997</v>
      </c>
      <c r="D2040">
        <f t="shared" si="2362"/>
        <v>-0.49999999999999989</v>
      </c>
      <c r="E2040">
        <f t="shared" si="2368"/>
        <v>-0.33907983493403521</v>
      </c>
      <c r="F2040">
        <f t="shared" si="2369"/>
        <v>0.36745729757498002</v>
      </c>
      <c r="G2040">
        <f t="shared" si="2363"/>
        <v>0.5</v>
      </c>
      <c r="H2040">
        <f t="shared" si="2370"/>
        <v>0.33907983493403515</v>
      </c>
      <c r="I2040">
        <f t="shared" si="2371"/>
        <v>-0.36745729757497997</v>
      </c>
      <c r="J2040">
        <f t="shared" si="2364"/>
        <v>0.49999999999999989</v>
      </c>
      <c r="K2040">
        <f t="shared" si="2372"/>
        <v>-0.33907983493403521</v>
      </c>
      <c r="L2040">
        <f t="shared" si="2373"/>
        <v>0.36745729757498002</v>
      </c>
      <c r="N2040">
        <v>132.69999999999999</v>
      </c>
      <c r="O2040">
        <f t="shared" si="2359"/>
        <v>35.508390637217339</v>
      </c>
      <c r="P2040">
        <f t="shared" si="2360"/>
        <v>54.491609362782661</v>
      </c>
      <c r="R2040">
        <f t="shared" si="2374"/>
        <v>-3.5377819850516374</v>
      </c>
      <c r="T2040">
        <f t="shared" si="2365"/>
        <v>-35.485999377190645</v>
      </c>
      <c r="V2040">
        <f t="shared" si="2375"/>
        <v>0</v>
      </c>
    </row>
    <row r="2041" spans="1:22">
      <c r="A2041">
        <f t="shared" si="2361"/>
        <v>0.5</v>
      </c>
      <c r="B2041">
        <f t="shared" si="2366"/>
        <v>-0.33972065213075825</v>
      </c>
      <c r="C2041">
        <f t="shared" si="2367"/>
        <v>0.36686493225143813</v>
      </c>
      <c r="D2041">
        <f t="shared" si="2362"/>
        <v>-0.49999999999999989</v>
      </c>
      <c r="E2041">
        <f t="shared" si="2368"/>
        <v>-0.3397206521307583</v>
      </c>
      <c r="F2041">
        <f t="shared" si="2369"/>
        <v>0.36686493225143818</v>
      </c>
      <c r="G2041">
        <f t="shared" si="2363"/>
        <v>0.5</v>
      </c>
      <c r="H2041">
        <f t="shared" si="2370"/>
        <v>0.33972065213075825</v>
      </c>
      <c r="I2041">
        <f t="shared" si="2371"/>
        <v>-0.36686493225143813</v>
      </c>
      <c r="J2041">
        <f t="shared" si="2364"/>
        <v>0.49999999999999989</v>
      </c>
      <c r="K2041">
        <f t="shared" si="2372"/>
        <v>-0.3397206521307583</v>
      </c>
      <c r="L2041">
        <f t="shared" si="2373"/>
        <v>0.36686493225143818</v>
      </c>
      <c r="N2041">
        <v>132.80000000000001</v>
      </c>
      <c r="O2041">
        <f t="shared" si="2359"/>
        <v>35.495489806462118</v>
      </c>
      <c r="P2041">
        <f t="shared" si="2360"/>
        <v>54.504510193537882</v>
      </c>
      <c r="R2041">
        <f t="shared" si="2374"/>
        <v>-3.5504182582507369</v>
      </c>
      <c r="T2041">
        <f t="shared" si="2365"/>
        <v>-35.473098546435423</v>
      </c>
      <c r="V2041">
        <f t="shared" si="2375"/>
        <v>0</v>
      </c>
    </row>
    <row r="2042" spans="1:22">
      <c r="A2042">
        <f t="shared" si="2361"/>
        <v>0.5</v>
      </c>
      <c r="B2042">
        <f t="shared" si="2366"/>
        <v>-0.34036043447945885</v>
      </c>
      <c r="C2042">
        <f t="shared" si="2367"/>
        <v>0.36627144939368933</v>
      </c>
      <c r="D2042">
        <f t="shared" si="2362"/>
        <v>-0.49999999999999989</v>
      </c>
      <c r="E2042">
        <f t="shared" si="2368"/>
        <v>-0.34036043447945891</v>
      </c>
      <c r="F2042">
        <f t="shared" si="2369"/>
        <v>0.36627144939368939</v>
      </c>
      <c r="G2042">
        <f t="shared" si="2363"/>
        <v>0.5</v>
      </c>
      <c r="H2042">
        <f t="shared" si="2370"/>
        <v>0.34036043447945885</v>
      </c>
      <c r="I2042">
        <f t="shared" si="2371"/>
        <v>-0.36627144939368933</v>
      </c>
      <c r="J2042">
        <f t="shared" si="2364"/>
        <v>0.49999999999999989</v>
      </c>
      <c r="K2042">
        <f t="shared" si="2372"/>
        <v>-0.34036043447945891</v>
      </c>
      <c r="L2042">
        <f t="shared" si="2373"/>
        <v>0.36627144939368939</v>
      </c>
      <c r="N2042">
        <v>132.9</v>
      </c>
      <c r="O2042">
        <f t="shared" si="2359"/>
        <v>35.482502832901446</v>
      </c>
      <c r="P2042">
        <f t="shared" si="2360"/>
        <v>54.517497167098561</v>
      </c>
      <c r="R2042">
        <f t="shared" si="2374"/>
        <v>-3.563023126441756</v>
      </c>
      <c r="T2042">
        <f t="shared" si="2365"/>
        <v>-35.460111572874744</v>
      </c>
      <c r="V2042">
        <f t="shared" si="2375"/>
        <v>0</v>
      </c>
    </row>
    <row r="2043" spans="1:22">
      <c r="A2043">
        <f t="shared" si="2361"/>
        <v>0.5</v>
      </c>
      <c r="B2043">
        <f t="shared" si="2366"/>
        <v>-0.34099918003124913</v>
      </c>
      <c r="C2043">
        <f t="shared" si="2367"/>
        <v>0.36567685080958523</v>
      </c>
      <c r="D2043">
        <f t="shared" si="2362"/>
        <v>-0.49999999999999989</v>
      </c>
      <c r="E2043">
        <f t="shared" si="2368"/>
        <v>-0.34099918003124918</v>
      </c>
      <c r="F2043">
        <f t="shared" si="2369"/>
        <v>0.36567685080958529</v>
      </c>
      <c r="G2043">
        <f t="shared" si="2363"/>
        <v>0.5</v>
      </c>
      <c r="H2043">
        <f t="shared" si="2370"/>
        <v>0.34099918003124913</v>
      </c>
      <c r="I2043">
        <f t="shared" si="2371"/>
        <v>-0.36567685080958523</v>
      </c>
      <c r="J2043">
        <f t="shared" si="2364"/>
        <v>0.49999999999999989</v>
      </c>
      <c r="K2043">
        <f t="shared" si="2372"/>
        <v>-0.34099918003124918</v>
      </c>
      <c r="L2043">
        <f t="shared" si="2373"/>
        <v>0.36567685080958529</v>
      </c>
      <c r="N2043">
        <v>133</v>
      </c>
      <c r="O2043">
        <f t="shared" si="2359"/>
        <v>35.469429904276886</v>
      </c>
      <c r="P2043">
        <f t="shared" si="2360"/>
        <v>54.530570095723114</v>
      </c>
      <c r="R2043">
        <f t="shared" si="2374"/>
        <v>-3.575596613616483</v>
      </c>
      <c r="T2043">
        <f t="shared" si="2365"/>
        <v>-35.447038644250192</v>
      </c>
      <c r="V2043">
        <f t="shared" si="2375"/>
        <v>0</v>
      </c>
    </row>
    <row r="2044" spans="1:22">
      <c r="A2044">
        <f t="shared" si="2361"/>
        <v>0.5</v>
      </c>
      <c r="B2044">
        <f t="shared" si="2366"/>
        <v>-0.34163688684039945</v>
      </c>
      <c r="C2044">
        <f t="shared" si="2367"/>
        <v>0.3650811383103762</v>
      </c>
      <c r="D2044">
        <f t="shared" si="2362"/>
        <v>-0.49999999999999989</v>
      </c>
      <c r="E2044">
        <f t="shared" si="2368"/>
        <v>-0.3416368868403995</v>
      </c>
      <c r="F2044">
        <f t="shared" si="2369"/>
        <v>0.36508113831037625</v>
      </c>
      <c r="G2044">
        <f t="shared" si="2363"/>
        <v>0.5</v>
      </c>
      <c r="H2044">
        <f t="shared" si="2370"/>
        <v>0.34163688684039945</v>
      </c>
      <c r="I2044">
        <f t="shared" si="2371"/>
        <v>-0.3650811383103762</v>
      </c>
      <c r="J2044">
        <f t="shared" si="2364"/>
        <v>0.49999999999999989</v>
      </c>
      <c r="K2044">
        <f t="shared" si="2372"/>
        <v>-0.3416368868403995</v>
      </c>
      <c r="L2044">
        <f t="shared" si="2373"/>
        <v>0.36508113831037625</v>
      </c>
      <c r="N2044">
        <v>133.1</v>
      </c>
      <c r="O2044">
        <f t="shared" si="2359"/>
        <v>35.456271208090854</v>
      </c>
      <c r="P2044">
        <f t="shared" si="2360"/>
        <v>54.543728791909146</v>
      </c>
      <c r="R2044">
        <f t="shared" si="2374"/>
        <v>-3.5881387436808083</v>
      </c>
      <c r="T2044">
        <f t="shared" si="2365"/>
        <v>-35.43387994806416</v>
      </c>
      <c r="V2044">
        <f t="shared" si="2375"/>
        <v>0</v>
      </c>
    </row>
    <row r="2045" spans="1:22">
      <c r="A2045">
        <f t="shared" si="2361"/>
        <v>0.5</v>
      </c>
      <c r="B2045">
        <f t="shared" si="2366"/>
        <v>-0.34227355296434414</v>
      </c>
      <c r="C2045">
        <f t="shared" si="2367"/>
        <v>0.36448431371070583</v>
      </c>
      <c r="D2045">
        <f t="shared" si="2362"/>
        <v>-0.49999999999999989</v>
      </c>
      <c r="E2045">
        <f t="shared" si="2368"/>
        <v>-0.3422735529643442</v>
      </c>
      <c r="F2045">
        <f t="shared" si="2369"/>
        <v>0.36448431371070589</v>
      </c>
      <c r="G2045">
        <f t="shared" si="2363"/>
        <v>0.5</v>
      </c>
      <c r="H2045">
        <f t="shared" si="2370"/>
        <v>0.34227355296434414</v>
      </c>
      <c r="I2045">
        <f t="shared" si="2371"/>
        <v>-0.36448431371070583</v>
      </c>
      <c r="J2045">
        <f t="shared" si="2364"/>
        <v>0.49999999999999989</v>
      </c>
      <c r="K2045">
        <f t="shared" si="2372"/>
        <v>-0.3422735529643442</v>
      </c>
      <c r="L2045">
        <f t="shared" si="2373"/>
        <v>0.36448431371070589</v>
      </c>
      <c r="N2045">
        <v>133.19999999999999</v>
      </c>
      <c r="O2045">
        <f t="shared" si="2359"/>
        <v>35.443026931609026</v>
      </c>
      <c r="P2045">
        <f t="shared" si="2360"/>
        <v>54.556973068390974</v>
      </c>
      <c r="R2045">
        <f t="shared" si="2374"/>
        <v>-3.6006495404588748</v>
      </c>
      <c r="T2045">
        <f t="shared" si="2365"/>
        <v>-35.420635671582332</v>
      </c>
      <c r="V2045">
        <f t="shared" si="2375"/>
        <v>0</v>
      </c>
    </row>
    <row r="2046" spans="1:22">
      <c r="A2046">
        <f t="shared" si="2361"/>
        <v>0.5</v>
      </c>
      <c r="B2046">
        <f t="shared" si="2366"/>
        <v>-0.34290917646368807</v>
      </c>
      <c r="C2046">
        <f t="shared" si="2367"/>
        <v>0.36388637882860519</v>
      </c>
      <c r="D2046">
        <f t="shared" si="2362"/>
        <v>-0.49999999999999989</v>
      </c>
      <c r="E2046">
        <f t="shared" si="2368"/>
        <v>-0.34290917646368813</v>
      </c>
      <c r="F2046">
        <f t="shared" si="2369"/>
        <v>0.36388637882860525</v>
      </c>
      <c r="G2046">
        <f t="shared" si="2363"/>
        <v>0.5</v>
      </c>
      <c r="H2046">
        <f t="shared" si="2370"/>
        <v>0.34290917646368807</v>
      </c>
      <c r="I2046">
        <f t="shared" si="2371"/>
        <v>-0.36388637882860519</v>
      </c>
      <c r="J2046">
        <f t="shared" si="2364"/>
        <v>0.49999999999999989</v>
      </c>
      <c r="K2046">
        <f t="shared" si="2372"/>
        <v>-0.34290917646368813</v>
      </c>
      <c r="L2046">
        <f t="shared" si="2373"/>
        <v>0.36388637882860525</v>
      </c>
      <c r="N2046">
        <v>133.30000000000001</v>
      </c>
      <c r="O2046">
        <f t="shared" si="2359"/>
        <v>35.429697261862856</v>
      </c>
      <c r="P2046">
        <f t="shared" si="2360"/>
        <v>54.570302738137144</v>
      </c>
      <c r="R2046">
        <f t="shared" si="2374"/>
        <v>-3.6131290276971626</v>
      </c>
      <c r="T2046">
        <f t="shared" si="2365"/>
        <v>-35.407306001836162</v>
      </c>
      <c r="V2046">
        <f t="shared" si="2375"/>
        <v>0</v>
      </c>
    </row>
    <row r="2047" spans="1:22">
      <c r="A2047">
        <f t="shared" si="2361"/>
        <v>0.5</v>
      </c>
      <c r="B2047">
        <f t="shared" si="2366"/>
        <v>-0.34354375540221138</v>
      </c>
      <c r="C2047">
        <f t="shared" si="2367"/>
        <v>0.36328733548548792</v>
      </c>
      <c r="D2047">
        <f t="shared" si="2362"/>
        <v>-0.49999999999999989</v>
      </c>
      <c r="E2047">
        <f t="shared" si="2368"/>
        <v>-0.34354375540221144</v>
      </c>
      <c r="F2047">
        <f t="shared" si="2369"/>
        <v>0.36328733548548797</v>
      </c>
      <c r="G2047">
        <f t="shared" si="2363"/>
        <v>0.5</v>
      </c>
      <c r="H2047">
        <f t="shared" si="2370"/>
        <v>0.34354375540221138</v>
      </c>
      <c r="I2047">
        <f t="shared" si="2371"/>
        <v>-0.36328733548548792</v>
      </c>
      <c r="J2047">
        <f t="shared" si="2364"/>
        <v>0.49999999999999989</v>
      </c>
      <c r="K2047">
        <f t="shared" si="2372"/>
        <v>-0.34354375540221144</v>
      </c>
      <c r="L2047">
        <f t="shared" si="2373"/>
        <v>0.36328733548548797</v>
      </c>
      <c r="N2047">
        <v>133.4</v>
      </c>
      <c r="O2047">
        <f t="shared" si="2359"/>
        <v>35.416282385651996</v>
      </c>
      <c r="P2047">
        <f t="shared" si="2360"/>
        <v>54.583717614348011</v>
      </c>
      <c r="R2047">
        <f t="shared" si="2374"/>
        <v>-3.6255772290686181</v>
      </c>
      <c r="T2047">
        <f t="shared" si="2365"/>
        <v>-35.393891125625295</v>
      </c>
      <c r="V2047">
        <f t="shared" si="2375"/>
        <v>0</v>
      </c>
    </row>
    <row r="2048" spans="1:22">
      <c r="A2048">
        <f t="shared" si="2361"/>
        <v>0.5</v>
      </c>
      <c r="B2048">
        <f t="shared" si="2366"/>
        <v>-0.34417728784687684</v>
      </c>
      <c r="C2048">
        <f t="shared" si="2367"/>
        <v>0.36268718550614387</v>
      </c>
      <c r="D2048">
        <f t="shared" si="2362"/>
        <v>-0.49999999999999989</v>
      </c>
      <c r="E2048">
        <f t="shared" si="2368"/>
        <v>-0.3441772878468769</v>
      </c>
      <c r="F2048">
        <f t="shared" si="2369"/>
        <v>0.36268718550614393</v>
      </c>
      <c r="G2048">
        <f t="shared" si="2363"/>
        <v>0.5</v>
      </c>
      <c r="H2048">
        <f t="shared" si="2370"/>
        <v>0.34417728784687684</v>
      </c>
      <c r="I2048">
        <f t="shared" si="2371"/>
        <v>-0.36268718550614387</v>
      </c>
      <c r="J2048">
        <f t="shared" si="2364"/>
        <v>0.49999999999999989</v>
      </c>
      <c r="K2048">
        <f t="shared" si="2372"/>
        <v>-0.3441772878468769</v>
      </c>
      <c r="L2048">
        <f t="shared" si="2373"/>
        <v>0.36268718550614393</v>
      </c>
      <c r="N2048">
        <v>133.5</v>
      </c>
      <c r="O2048">
        <f t="shared" si="2359"/>
        <v>35.402782489546723</v>
      </c>
      <c r="P2048">
        <f t="shared" si="2360"/>
        <v>54.597217510453277</v>
      </c>
      <c r="R2048">
        <f t="shared" si="2374"/>
        <v>-3.6379941681767107</v>
      </c>
      <c r="T2048">
        <f t="shared" si="2365"/>
        <v>-35.380391229520029</v>
      </c>
      <c r="V2048">
        <f t="shared" si="2375"/>
        <v>0</v>
      </c>
    </row>
    <row r="2049" spans="1:22">
      <c r="A2049">
        <f t="shared" si="2361"/>
        <v>0.5</v>
      </c>
      <c r="B2049">
        <f t="shared" si="2366"/>
        <v>-0.34480977186783474</v>
      </c>
      <c r="C2049">
        <f t="shared" si="2367"/>
        <v>0.36208593071873374</v>
      </c>
      <c r="D2049">
        <f t="shared" si="2362"/>
        <v>-0.49999999999999989</v>
      </c>
      <c r="E2049">
        <f t="shared" si="2368"/>
        <v>-0.34480977186783479</v>
      </c>
      <c r="F2049">
        <f t="shared" si="2369"/>
        <v>0.36208593071873379</v>
      </c>
      <c r="G2049">
        <f t="shared" si="2363"/>
        <v>0.5</v>
      </c>
      <c r="H2049">
        <f t="shared" si="2370"/>
        <v>0.34480977186783474</v>
      </c>
      <c r="I2049">
        <f t="shared" si="2371"/>
        <v>-0.36208593071873374</v>
      </c>
      <c r="J2049">
        <f t="shared" si="2364"/>
        <v>0.49999999999999989</v>
      </c>
      <c r="K2049">
        <f t="shared" si="2372"/>
        <v>-0.34480977186783479</v>
      </c>
      <c r="L2049">
        <f t="shared" si="2373"/>
        <v>0.36208593071873379</v>
      </c>
      <c r="N2049">
        <v>133.6</v>
      </c>
      <c r="O2049">
        <f t="shared" si="2359"/>
        <v>35.389197759890315</v>
      </c>
      <c r="P2049">
        <f t="shared" si="2360"/>
        <v>54.610802240109685</v>
      </c>
      <c r="R2049">
        <f t="shared" si="2374"/>
        <v>-3.6503798685595541</v>
      </c>
      <c r="T2049">
        <f t="shared" si="2365"/>
        <v>-35.366806499863621</v>
      </c>
      <c r="V2049">
        <f t="shared" si="2375"/>
        <v>0</v>
      </c>
    </row>
    <row r="2050" spans="1:22">
      <c r="A2050">
        <f t="shared" si="2361"/>
        <v>0.5</v>
      </c>
      <c r="B2050">
        <f t="shared" si="2366"/>
        <v>-0.34544120553842894</v>
      </c>
      <c r="C2050">
        <f t="shared" si="2367"/>
        <v>0.36148357295478428</v>
      </c>
      <c r="D2050">
        <f t="shared" si="2362"/>
        <v>-0.49999999999999989</v>
      </c>
      <c r="E2050">
        <f t="shared" si="2368"/>
        <v>-0.345441205538429</v>
      </c>
      <c r="F2050">
        <f t="shared" si="2369"/>
        <v>0.36148357295478434</v>
      </c>
      <c r="G2050">
        <f t="shared" si="2363"/>
        <v>0.5</v>
      </c>
      <c r="H2050">
        <f t="shared" si="2370"/>
        <v>0.34544120553842894</v>
      </c>
      <c r="I2050">
        <f t="shared" si="2371"/>
        <v>-0.36148357295478428</v>
      </c>
      <c r="J2050">
        <f t="shared" si="2364"/>
        <v>0.49999999999999989</v>
      </c>
      <c r="K2050">
        <f t="shared" si="2372"/>
        <v>-0.345441205538429</v>
      </c>
      <c r="L2050">
        <f t="shared" si="2373"/>
        <v>0.36148357295478434</v>
      </c>
      <c r="N2050">
        <v>133.69999999999999</v>
      </c>
      <c r="O2050">
        <f t="shared" si="2359"/>
        <v>35.375528382801519</v>
      </c>
      <c r="P2050">
        <f t="shared" si="2360"/>
        <v>54.624471617198488</v>
      </c>
      <c r="R2050">
        <f t="shared" si="2374"/>
        <v>-3.6627343536940913</v>
      </c>
      <c r="T2050">
        <f t="shared" si="2365"/>
        <v>-35.353137122774818</v>
      </c>
      <c r="V2050">
        <f t="shared" si="2375"/>
        <v>0</v>
      </c>
    </row>
    <row r="2051" spans="1:22">
      <c r="A2051">
        <f t="shared" si="2361"/>
        <v>0.5</v>
      </c>
      <c r="B2051">
        <f t="shared" si="2366"/>
        <v>-0.34607158693520346</v>
      </c>
      <c r="C2051">
        <f t="shared" si="2367"/>
        <v>0.36088011404918091</v>
      </c>
      <c r="D2051">
        <f t="shared" si="2362"/>
        <v>-0.49999999999999989</v>
      </c>
      <c r="E2051">
        <f t="shared" si="2368"/>
        <v>-0.34607158693520351</v>
      </c>
      <c r="F2051">
        <f t="shared" si="2369"/>
        <v>0.36088011404918097</v>
      </c>
      <c r="G2051">
        <f t="shared" si="2363"/>
        <v>0.5</v>
      </c>
      <c r="H2051">
        <f t="shared" si="2370"/>
        <v>0.34607158693520346</v>
      </c>
      <c r="I2051">
        <f t="shared" si="2371"/>
        <v>-0.36088011404918091</v>
      </c>
      <c r="J2051">
        <f t="shared" si="2364"/>
        <v>0.49999999999999989</v>
      </c>
      <c r="K2051">
        <f t="shared" si="2372"/>
        <v>-0.34607158693520351</v>
      </c>
      <c r="L2051">
        <f t="shared" si="2373"/>
        <v>0.36088011404918097</v>
      </c>
      <c r="N2051">
        <v>133.80000000000001</v>
      </c>
      <c r="O2051">
        <f t="shared" si="2359"/>
        <v>35.361774544176782</v>
      </c>
      <c r="P2051">
        <f t="shared" si="2360"/>
        <v>54.638225455823218</v>
      </c>
      <c r="R2051">
        <f t="shared" si="2374"/>
        <v>-3.6750576470000311</v>
      </c>
      <c r="T2051">
        <f t="shared" si="2365"/>
        <v>-35.339383284150088</v>
      </c>
      <c r="V2051">
        <f t="shared" si="2375"/>
        <v>0</v>
      </c>
    </row>
    <row r="2052" spans="1:22">
      <c r="A2052">
        <f t="shared" si="2361"/>
        <v>0.5</v>
      </c>
      <c r="B2052">
        <f t="shared" si="2366"/>
        <v>-0.34670091413790649</v>
      </c>
      <c r="C2052">
        <f t="shared" si="2367"/>
        <v>0.36027555584016507</v>
      </c>
      <c r="D2052">
        <f t="shared" si="2362"/>
        <v>-0.49999999999999989</v>
      </c>
      <c r="E2052">
        <f t="shared" si="2368"/>
        <v>-0.34670091413790655</v>
      </c>
      <c r="F2052">
        <f t="shared" si="2369"/>
        <v>0.36027555584016513</v>
      </c>
      <c r="G2052">
        <f t="shared" si="2363"/>
        <v>0.5</v>
      </c>
      <c r="H2052">
        <f t="shared" si="2370"/>
        <v>0.34670091413790649</v>
      </c>
      <c r="I2052">
        <f t="shared" si="2371"/>
        <v>-0.36027555584016507</v>
      </c>
      <c r="J2052">
        <f t="shared" si="2364"/>
        <v>0.49999999999999989</v>
      </c>
      <c r="K2052">
        <f t="shared" si="2372"/>
        <v>-0.34670091413790655</v>
      </c>
      <c r="L2052">
        <f t="shared" si="2373"/>
        <v>0.36027555584016513</v>
      </c>
      <c r="N2052">
        <v>133.9</v>
      </c>
      <c r="O2052">
        <f t="shared" si="2359"/>
        <v>35.347936429692766</v>
      </c>
      <c r="P2052">
        <f t="shared" si="2360"/>
        <v>54.652063570307234</v>
      </c>
      <c r="R2052">
        <f t="shared" si="2374"/>
        <v>-3.6873497718441683</v>
      </c>
      <c r="T2052">
        <f t="shared" si="2365"/>
        <v>-35.325545169666071</v>
      </c>
      <c r="V2052">
        <f t="shared" si="2375"/>
        <v>0</v>
      </c>
    </row>
    <row r="2053" spans="1:22">
      <c r="A2053">
        <f t="shared" si="2361"/>
        <v>0.5</v>
      </c>
      <c r="B2053">
        <f t="shared" si="2366"/>
        <v>-0.34732918522949863</v>
      </c>
      <c r="C2053">
        <f t="shared" si="2367"/>
        <v>0.35966990016932548</v>
      </c>
      <c r="D2053">
        <f t="shared" si="2362"/>
        <v>-0.49999999999999989</v>
      </c>
      <c r="E2053">
        <f t="shared" si="2368"/>
        <v>-0.34732918522949868</v>
      </c>
      <c r="F2053">
        <f t="shared" si="2369"/>
        <v>0.35966990016932554</v>
      </c>
      <c r="G2053">
        <f t="shared" si="2363"/>
        <v>0.5</v>
      </c>
      <c r="H2053">
        <f t="shared" si="2370"/>
        <v>0.34732918522949863</v>
      </c>
      <c r="I2053">
        <f t="shared" si="2371"/>
        <v>-0.35966990016932548</v>
      </c>
      <c r="J2053">
        <f t="shared" si="2364"/>
        <v>0.49999999999999989</v>
      </c>
      <c r="K2053">
        <f t="shared" si="2372"/>
        <v>-0.34732918522949868</v>
      </c>
      <c r="L2053">
        <f t="shared" si="2373"/>
        <v>0.35966990016932554</v>
      </c>
      <c r="N2053">
        <v>134</v>
      </c>
      <c r="O2053">
        <f t="shared" si="2359"/>
        <v>35.334014224808534</v>
      </c>
      <c r="P2053">
        <f t="shared" si="2360"/>
        <v>54.665985775191466</v>
      </c>
      <c r="R2053">
        <f t="shared" si="2374"/>
        <v>-3.6996107515443697</v>
      </c>
      <c r="T2053">
        <f t="shared" si="2365"/>
        <v>-35.31162296478184</v>
      </c>
      <c r="V2053">
        <f t="shared" si="2375"/>
        <v>0</v>
      </c>
    </row>
    <row r="2054" spans="1:22">
      <c r="A2054">
        <f t="shared" si="2361"/>
        <v>0.5</v>
      </c>
      <c r="B2054">
        <f t="shared" si="2366"/>
        <v>-0.3479563982961571</v>
      </c>
      <c r="C2054">
        <f t="shared" si="2367"/>
        <v>0.3590631488815943</v>
      </c>
      <c r="D2054">
        <f t="shared" si="2362"/>
        <v>-0.49999999999999989</v>
      </c>
      <c r="E2054">
        <f t="shared" si="2368"/>
        <v>-0.34795639829615715</v>
      </c>
      <c r="F2054">
        <f t="shared" si="2369"/>
        <v>0.35906314888159435</v>
      </c>
      <c r="G2054">
        <f t="shared" si="2363"/>
        <v>0.5</v>
      </c>
      <c r="H2054">
        <f t="shared" si="2370"/>
        <v>0.3479563982961571</v>
      </c>
      <c r="I2054">
        <f t="shared" si="2371"/>
        <v>-0.3590631488815943</v>
      </c>
      <c r="J2054">
        <f t="shared" si="2364"/>
        <v>0.49999999999999989</v>
      </c>
      <c r="K2054">
        <f t="shared" si="2372"/>
        <v>-0.34795639829615715</v>
      </c>
      <c r="L2054">
        <f t="shared" si="2373"/>
        <v>0.35906314888159435</v>
      </c>
      <c r="N2054">
        <v>134.1</v>
      </c>
      <c r="O2054">
        <f t="shared" si="2359"/>
        <v>35.320008114767937</v>
      </c>
      <c r="P2054">
        <f t="shared" si="2360"/>
        <v>54.679991885232063</v>
      </c>
      <c r="R2054">
        <f t="shared" si="2374"/>
        <v>-3.7118406093736667</v>
      </c>
      <c r="T2054">
        <f t="shared" si="2365"/>
        <v>-35.297616854741243</v>
      </c>
      <c r="V2054">
        <f t="shared" si="2375"/>
        <v>0</v>
      </c>
    </row>
    <row r="2055" spans="1:22">
      <c r="A2055">
        <f t="shared" si="2361"/>
        <v>0.5</v>
      </c>
      <c r="B2055">
        <f t="shared" si="2366"/>
        <v>-0.34858255142728217</v>
      </c>
      <c r="C2055">
        <f t="shared" si="2367"/>
        <v>0.35845530382524132</v>
      </c>
      <c r="D2055">
        <f t="shared" si="2362"/>
        <v>-0.49999999999999989</v>
      </c>
      <c r="E2055">
        <f t="shared" si="2368"/>
        <v>-0.34858255142728223</v>
      </c>
      <c r="F2055">
        <f t="shared" si="2369"/>
        <v>0.35845530382524138</v>
      </c>
      <c r="G2055">
        <f t="shared" si="2363"/>
        <v>0.5</v>
      </c>
      <c r="H2055">
        <f t="shared" si="2370"/>
        <v>0.34858255142728217</v>
      </c>
      <c r="I2055">
        <f t="shared" si="2371"/>
        <v>-0.35845530382524132</v>
      </c>
      <c r="J2055">
        <f t="shared" si="2364"/>
        <v>0.49999999999999989</v>
      </c>
      <c r="K2055">
        <f t="shared" si="2372"/>
        <v>-0.34858255142728223</v>
      </c>
      <c r="L2055">
        <f t="shared" si="2373"/>
        <v>0.35845530382524138</v>
      </c>
      <c r="N2055">
        <v>134.19999999999999</v>
      </c>
      <c r="O2055">
        <f t="shared" si="2359"/>
        <v>35.30591828460188</v>
      </c>
      <c r="P2055">
        <f t="shared" si="2360"/>
        <v>54.69408171539812</v>
      </c>
      <c r="R2055">
        <f t="shared" si="2374"/>
        <v>-3.7240393685644833</v>
      </c>
      <c r="T2055">
        <f t="shared" si="2365"/>
        <v>-35.283527024575186</v>
      </c>
      <c r="V2055">
        <f t="shared" si="2375"/>
        <v>0</v>
      </c>
    </row>
    <row r="2056" spans="1:22">
      <c r="A2056">
        <f t="shared" si="2361"/>
        <v>0.5</v>
      </c>
      <c r="B2056">
        <f t="shared" si="2366"/>
        <v>-0.34920764271550297</v>
      </c>
      <c r="C2056">
        <f t="shared" si="2367"/>
        <v>0.35784636685186783</v>
      </c>
      <c r="D2056">
        <f t="shared" si="2362"/>
        <v>-0.49999999999999989</v>
      </c>
      <c r="E2056">
        <f t="shared" si="2368"/>
        <v>-0.34920764271550303</v>
      </c>
      <c r="F2056">
        <f t="shared" si="2369"/>
        <v>0.35784636685186788</v>
      </c>
      <c r="G2056">
        <f t="shared" si="2363"/>
        <v>0.5</v>
      </c>
      <c r="H2056">
        <f t="shared" si="2370"/>
        <v>0.34920764271550297</v>
      </c>
      <c r="I2056">
        <f t="shared" si="2371"/>
        <v>-0.35784636685186783</v>
      </c>
      <c r="J2056">
        <f t="shared" si="2364"/>
        <v>0.49999999999999989</v>
      </c>
      <c r="K2056">
        <f t="shared" si="2372"/>
        <v>-0.34920764271550303</v>
      </c>
      <c r="L2056">
        <f t="shared" si="2373"/>
        <v>0.35784636685186788</v>
      </c>
      <c r="N2056">
        <v>134.30000000000001</v>
      </c>
      <c r="O2056">
        <f t="shared" si="2359"/>
        <v>35.291744919130593</v>
      </c>
      <c r="P2056">
        <f t="shared" si="2360"/>
        <v>54.708255080869407</v>
      </c>
      <c r="R2056">
        <f t="shared" si="2374"/>
        <v>-3.7362070523126221</v>
      </c>
      <c r="T2056">
        <f t="shared" si="2365"/>
        <v>-35.269353659103899</v>
      </c>
      <c r="V2056">
        <f t="shared" si="2375"/>
        <v>0</v>
      </c>
    </row>
    <row r="2057" spans="1:22">
      <c r="A2057">
        <f t="shared" si="2361"/>
        <v>0.5</v>
      </c>
      <c r="B2057">
        <f t="shared" si="2366"/>
        <v>-0.34983167025668271</v>
      </c>
      <c r="C2057">
        <f t="shared" si="2367"/>
        <v>0.35723633981640157</v>
      </c>
      <c r="D2057">
        <f t="shared" si="2362"/>
        <v>-0.49999999999999989</v>
      </c>
      <c r="E2057">
        <f t="shared" si="2368"/>
        <v>-0.34983167025668277</v>
      </c>
      <c r="F2057">
        <f t="shared" si="2369"/>
        <v>0.35723633981640163</v>
      </c>
      <c r="G2057">
        <f t="shared" si="2363"/>
        <v>0.5</v>
      </c>
      <c r="H2057">
        <f t="shared" si="2370"/>
        <v>0.34983167025668271</v>
      </c>
      <c r="I2057">
        <f t="shared" si="2371"/>
        <v>-0.35723633981640157</v>
      </c>
      <c r="J2057">
        <f t="shared" si="2364"/>
        <v>0.49999999999999989</v>
      </c>
      <c r="K2057">
        <f t="shared" si="2372"/>
        <v>-0.34983167025668277</v>
      </c>
      <c r="L2057">
        <f t="shared" si="2373"/>
        <v>0.35723633981640163</v>
      </c>
      <c r="N2057">
        <v>134.4</v>
      </c>
      <c r="O2057">
        <f t="shared" ref="O2057:O2120" si="2376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-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35.27748820296587</v>
      </c>
      <c r="P2057">
        <f t="shared" ref="P2057:P2120" si="2377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54.722511797034137</v>
      </c>
      <c r="R2057">
        <f t="shared" si="2374"/>
        <v>-3.7483436837814068</v>
      </c>
      <c r="T2057">
        <f t="shared" si="2365"/>
        <v>-35.255096942939169</v>
      </c>
      <c r="V2057">
        <f t="shared" si="2375"/>
        <v>0</v>
      </c>
    </row>
    <row r="2058" spans="1:22">
      <c r="A2058">
        <f t="shared" ref="A2058:A2121" si="2378">(1/(SQRT(2)))*(COS(RADIANS(45)))</f>
        <v>0.5</v>
      </c>
      <c r="B2058">
        <f t="shared" si="2366"/>
        <v>-0.35045463214992539</v>
      </c>
      <c r="C2058">
        <f t="shared" si="2367"/>
        <v>0.35662522457709073</v>
      </c>
      <c r="D2058">
        <f t="shared" ref="D2058:D2121" si="2379">(-((1/(SQRT(2)))*(SIN(RADIANS(45)))))</f>
        <v>-0.49999999999999989</v>
      </c>
      <c r="E2058">
        <f t="shared" si="2368"/>
        <v>-0.35045463214992545</v>
      </c>
      <c r="F2058">
        <f t="shared" si="2369"/>
        <v>0.35662522457709078</v>
      </c>
      <c r="G2058">
        <f t="shared" ref="G2058:G2121" si="2380">(1/(SQRT(2)))*(COS(RADIANS(-45)))</f>
        <v>0.5</v>
      </c>
      <c r="H2058">
        <f t="shared" si="2370"/>
        <v>0.35045463214992539</v>
      </c>
      <c r="I2058">
        <f t="shared" si="2371"/>
        <v>-0.35662522457709073</v>
      </c>
      <c r="J2058">
        <f t="shared" ref="J2058:J2121" si="2381">(-((1/(SQRT(2)))*(SIN(RADIANS(-45)))))</f>
        <v>0.49999999999999989</v>
      </c>
      <c r="K2058">
        <f t="shared" si="2372"/>
        <v>-0.35045463214992545</v>
      </c>
      <c r="L2058">
        <f t="shared" si="2373"/>
        <v>0.35662522457709078</v>
      </c>
      <c r="N2058">
        <v>134.5</v>
      </c>
      <c r="O2058">
        <f t="shared" si="2376"/>
        <v>35.263148320513338</v>
      </c>
      <c r="P2058">
        <f t="shared" si="2377"/>
        <v>54.736851679486669</v>
      </c>
      <c r="R2058">
        <f t="shared" si="2374"/>
        <v>-3.7604492861059029</v>
      </c>
      <c r="T2058">
        <f t="shared" ref="T2058:T2121" si="2382">(P2058-$V$2516)</f>
        <v>-35.240757060486636</v>
      </c>
      <c r="V2058">
        <f t="shared" si="2375"/>
        <v>0</v>
      </c>
    </row>
    <row r="2059" spans="1:22">
      <c r="A2059">
        <f t="shared" si="2378"/>
        <v>0.5</v>
      </c>
      <c r="B2059">
        <f t="shared" si="2366"/>
        <v>-0.35107652649758114</v>
      </c>
      <c r="C2059">
        <f t="shared" si="2367"/>
        <v>0.35601302299549825</v>
      </c>
      <c r="D2059">
        <f t="shared" si="2379"/>
        <v>-0.49999999999999989</v>
      </c>
      <c r="E2059">
        <f t="shared" si="2368"/>
        <v>-0.3510765264975812</v>
      </c>
      <c r="F2059">
        <f t="shared" si="2369"/>
        <v>0.35601302299549831</v>
      </c>
      <c r="G2059">
        <f t="shared" si="2380"/>
        <v>0.5</v>
      </c>
      <c r="H2059">
        <f t="shared" si="2370"/>
        <v>0.35107652649758114</v>
      </c>
      <c r="I2059">
        <f t="shared" si="2371"/>
        <v>-0.35601302299549825</v>
      </c>
      <c r="J2059">
        <f t="shared" si="2381"/>
        <v>0.49999999999999989</v>
      </c>
      <c r="K2059">
        <f t="shared" si="2372"/>
        <v>-0.3510765264975812</v>
      </c>
      <c r="L2059">
        <f t="shared" si="2373"/>
        <v>0.35601302299549831</v>
      </c>
      <c r="N2059">
        <v>134.6</v>
      </c>
      <c r="O2059">
        <f t="shared" si="2376"/>
        <v>35.248725455974615</v>
      </c>
      <c r="P2059">
        <f t="shared" si="2377"/>
        <v>54.751274544025385</v>
      </c>
      <c r="R2059">
        <f t="shared" si="2374"/>
        <v>-3.7725238823969036</v>
      </c>
      <c r="T2059">
        <f t="shared" si="2382"/>
        <v>-35.226334195947921</v>
      </c>
      <c r="V2059">
        <f t="shared" si="2375"/>
        <v>0</v>
      </c>
    </row>
    <row r="2060" spans="1:22">
      <c r="A2060">
        <f t="shared" si="2378"/>
        <v>0.5</v>
      </c>
      <c r="B2060">
        <f t="shared" ref="B2060:B2123" si="2383">((1/(SQRT(2)))*(COS(RADIANS(N2060))))*(SIN(RADIANS(45)))</f>
        <v>-0.35169735140525182</v>
      </c>
      <c r="C2060">
        <f t="shared" ref="C2060:C2123" si="2384">((1/(SQRT(2)))*(SIN(RADIANS(N2060))))*(SIN(RADIANS(45)))</f>
        <v>0.35539973693649624</v>
      </c>
      <c r="D2060">
        <f t="shared" si="2379"/>
        <v>-0.49999999999999989</v>
      </c>
      <c r="E2060">
        <f t="shared" ref="E2060:E2123" si="2385">((1/(SQRT(2)))*(COS(RADIANS(N2060))))*(COS(RADIANS(45)))</f>
        <v>-0.35169735140525188</v>
      </c>
      <c r="F2060">
        <f t="shared" ref="F2060:F2123" si="2386">(((1/(SQRT(2)))*(SIN(RADIANS(N2060))))*(COS(RADIANS(45))))</f>
        <v>0.35539973693649629</v>
      </c>
      <c r="G2060">
        <f t="shared" si="2380"/>
        <v>0.5</v>
      </c>
      <c r="H2060">
        <f t="shared" ref="H2060:H2123" si="2387">((1/(SQRT(2)))*(COS(RADIANS(N2060))))*(SIN(RADIANS(-45)))</f>
        <v>0.35169735140525182</v>
      </c>
      <c r="I2060">
        <f t="shared" ref="I2060:I2123" si="2388">((1/(SQRT(2)))*(SIN(RADIANS(N2060))))*(SIN(RADIANS(-45)))</f>
        <v>-0.35539973693649624</v>
      </c>
      <c r="J2060">
        <f t="shared" si="2381"/>
        <v>0.49999999999999989</v>
      </c>
      <c r="K2060">
        <f t="shared" ref="K2060:K2123" si="2389">((1/(SQRT(2)))*(COS(RADIANS(N2060))))*(COS(RADIANS(-45)))</f>
        <v>-0.35169735140525188</v>
      </c>
      <c r="L2060">
        <f t="shared" ref="L2060:L2123" si="2390">(((1/(SQRT(2)))*(SIN(RADIANS(N2060))))*(COS(RADIANS(-45))))</f>
        <v>0.35539973693649629</v>
      </c>
      <c r="N2060">
        <v>134.69999999999999</v>
      </c>
      <c r="O2060">
        <f t="shared" si="2376"/>
        <v>35.23421979334956</v>
      </c>
      <c r="P2060">
        <f t="shared" si="2377"/>
        <v>54.765780206650447</v>
      </c>
      <c r="R2060">
        <f t="shared" ref="R2060:R2123" si="2391">P2060-P2240</f>
        <v>-3.784567495745037</v>
      </c>
      <c r="T2060">
        <f t="shared" si="2382"/>
        <v>-35.211828533322858</v>
      </c>
      <c r="V2060">
        <f t="shared" ref="V2060:V2123" si="2392">IF(T2060=0,N2060,0)</f>
        <v>0</v>
      </c>
    </row>
    <row r="2061" spans="1:22">
      <c r="A2061">
        <f t="shared" si="2378"/>
        <v>0.5</v>
      </c>
      <c r="B2061">
        <f t="shared" si="2383"/>
        <v>-0.3523171049817973</v>
      </c>
      <c r="C2061">
        <f t="shared" si="2384"/>
        <v>0.35478536826826035</v>
      </c>
      <c r="D2061">
        <f t="shared" si="2379"/>
        <v>-0.49999999999999989</v>
      </c>
      <c r="E2061">
        <f t="shared" si="2385"/>
        <v>-0.35231710498179736</v>
      </c>
      <c r="F2061">
        <f t="shared" si="2386"/>
        <v>0.3547853682682604</v>
      </c>
      <c r="G2061">
        <f t="shared" si="2380"/>
        <v>0.5</v>
      </c>
      <c r="H2061">
        <f t="shared" si="2387"/>
        <v>0.3523171049817973</v>
      </c>
      <c r="I2061">
        <f t="shared" si="2388"/>
        <v>-0.35478536826826035</v>
      </c>
      <c r="J2061">
        <f t="shared" si="2381"/>
        <v>0.49999999999999989</v>
      </c>
      <c r="K2061">
        <f t="shared" si="2389"/>
        <v>-0.35231710498179736</v>
      </c>
      <c r="L2061">
        <f t="shared" si="2390"/>
        <v>0.3547853682682604</v>
      </c>
      <c r="N2061">
        <v>134.80000000000001</v>
      </c>
      <c r="O2061">
        <f t="shared" si="2376"/>
        <v>35.219631516438369</v>
      </c>
      <c r="P2061">
        <f t="shared" si="2377"/>
        <v>54.780368483561631</v>
      </c>
      <c r="R2061">
        <f t="shared" si="2391"/>
        <v>-3.7965801492250151</v>
      </c>
      <c r="T2061">
        <f t="shared" si="2382"/>
        <v>-35.197240256411675</v>
      </c>
      <c r="V2061">
        <f t="shared" si="2392"/>
        <v>0</v>
      </c>
    </row>
    <row r="2062" spans="1:22">
      <c r="A2062">
        <f t="shared" si="2378"/>
        <v>0.5</v>
      </c>
      <c r="B2062">
        <f t="shared" si="2383"/>
        <v>-0.35293578533934045</v>
      </c>
      <c r="C2062">
        <f t="shared" si="2384"/>
        <v>0.35416991886226434</v>
      </c>
      <c r="D2062">
        <f t="shared" si="2379"/>
        <v>-0.49999999999999989</v>
      </c>
      <c r="E2062">
        <f t="shared" si="2385"/>
        <v>-0.3529357853393405</v>
      </c>
      <c r="F2062">
        <f t="shared" si="2386"/>
        <v>0.3541699188622644</v>
      </c>
      <c r="G2062">
        <f t="shared" si="2380"/>
        <v>0.5</v>
      </c>
      <c r="H2062">
        <f t="shared" si="2387"/>
        <v>0.35293578533934045</v>
      </c>
      <c r="I2062">
        <f t="shared" si="2388"/>
        <v>-0.35416991886226434</v>
      </c>
      <c r="J2062">
        <f t="shared" si="2381"/>
        <v>0.49999999999999989</v>
      </c>
      <c r="K2062">
        <f t="shared" si="2389"/>
        <v>-0.3529357853393405</v>
      </c>
      <c r="L2062">
        <f t="shared" si="2390"/>
        <v>0.3541699188622644</v>
      </c>
      <c r="N2062">
        <v>134.9</v>
      </c>
      <c r="O2062">
        <f t="shared" si="2376"/>
        <v>35.204960808843815</v>
      </c>
      <c r="P2062">
        <f t="shared" si="2377"/>
        <v>54.795039191156185</v>
      </c>
      <c r="R2062">
        <f t="shared" si="2391"/>
        <v>-3.8085618658995486</v>
      </c>
      <c r="T2062">
        <f t="shared" si="2382"/>
        <v>-35.182569548817121</v>
      </c>
      <c r="V2062">
        <f t="shared" si="2392"/>
        <v>0</v>
      </c>
    </row>
    <row r="2063" spans="1:22">
      <c r="A2063">
        <f t="shared" si="2378"/>
        <v>0.5</v>
      </c>
      <c r="B2063">
        <f t="shared" si="2383"/>
        <v>-0.35355339059327368</v>
      </c>
      <c r="C2063">
        <f t="shared" si="2384"/>
        <v>0.35355339059327373</v>
      </c>
      <c r="D2063">
        <f t="shared" si="2379"/>
        <v>-0.49999999999999989</v>
      </c>
      <c r="E2063">
        <f t="shared" si="2385"/>
        <v>-0.35355339059327373</v>
      </c>
      <c r="F2063">
        <f t="shared" si="2386"/>
        <v>0.35355339059327379</v>
      </c>
      <c r="G2063">
        <f t="shared" si="2380"/>
        <v>0.5</v>
      </c>
      <c r="H2063">
        <f t="shared" si="2387"/>
        <v>0.35355339059327368</v>
      </c>
      <c r="I2063">
        <f t="shared" si="2388"/>
        <v>-0.35355339059327373</v>
      </c>
      <c r="J2063">
        <f t="shared" si="2381"/>
        <v>0.49999999999999989</v>
      </c>
      <c r="K2063">
        <f t="shared" si="2389"/>
        <v>-0.35355339059327373</v>
      </c>
      <c r="L2063">
        <f t="shared" si="2390"/>
        <v>0.35355339059327379</v>
      </c>
      <c r="N2063">
        <v>135</v>
      </c>
      <c r="O2063">
        <f t="shared" si="2376"/>
        <v>35.190207853973291</v>
      </c>
      <c r="P2063">
        <f t="shared" si="2377"/>
        <v>54.809792146026716</v>
      </c>
      <c r="R2063">
        <f t="shared" si="2391"/>
        <v>-3.8205126688236035</v>
      </c>
      <c r="T2063">
        <f t="shared" si="2382"/>
        <v>-35.16781659394659</v>
      </c>
      <c r="V2063">
        <f t="shared" si="2392"/>
        <v>0</v>
      </c>
    </row>
    <row r="2064" spans="1:22">
      <c r="A2064">
        <f t="shared" si="2378"/>
        <v>0.5</v>
      </c>
      <c r="B2064">
        <f t="shared" si="2383"/>
        <v>-0.35416991886226423</v>
      </c>
      <c r="C2064">
        <f t="shared" si="2384"/>
        <v>0.3529357853393405</v>
      </c>
      <c r="D2064">
        <f t="shared" si="2379"/>
        <v>-0.49999999999999989</v>
      </c>
      <c r="E2064">
        <f t="shared" si="2385"/>
        <v>-0.35416991886226429</v>
      </c>
      <c r="F2064">
        <f t="shared" si="2386"/>
        <v>0.35293578533934056</v>
      </c>
      <c r="G2064">
        <f t="shared" si="2380"/>
        <v>0.5</v>
      </c>
      <c r="H2064">
        <f t="shared" si="2387"/>
        <v>0.35416991886226423</v>
      </c>
      <c r="I2064">
        <f t="shared" si="2388"/>
        <v>-0.3529357853393405</v>
      </c>
      <c r="J2064">
        <f t="shared" si="2381"/>
        <v>0.49999999999999989</v>
      </c>
      <c r="K2064">
        <f t="shared" si="2389"/>
        <v>-0.35416991886226429</v>
      </c>
      <c r="L2064">
        <f t="shared" si="2390"/>
        <v>0.35293578533934056</v>
      </c>
      <c r="N2064">
        <v>135.1</v>
      </c>
      <c r="O2064">
        <f t="shared" si="2376"/>
        <v>35.175372835040982</v>
      </c>
      <c r="P2064">
        <f t="shared" si="2377"/>
        <v>54.824627164959011</v>
      </c>
      <c r="R2064">
        <f t="shared" si="2391"/>
        <v>-3.8324325810484723</v>
      </c>
      <c r="T2064">
        <f t="shared" si="2382"/>
        <v>-35.152981575014294</v>
      </c>
      <c r="V2064">
        <f t="shared" si="2392"/>
        <v>0</v>
      </c>
    </row>
    <row r="2065" spans="1:22">
      <c r="A2065">
        <f t="shared" si="2378"/>
        <v>0.5</v>
      </c>
      <c r="B2065">
        <f t="shared" si="2383"/>
        <v>-0.35478536826826029</v>
      </c>
      <c r="C2065">
        <f t="shared" si="2384"/>
        <v>0.35231710498179741</v>
      </c>
      <c r="D2065">
        <f t="shared" si="2379"/>
        <v>-0.49999999999999989</v>
      </c>
      <c r="E2065">
        <f t="shared" si="2385"/>
        <v>-0.35478536826826035</v>
      </c>
      <c r="F2065">
        <f t="shared" si="2386"/>
        <v>0.35231710498179747</v>
      </c>
      <c r="G2065">
        <f t="shared" si="2380"/>
        <v>0.5</v>
      </c>
      <c r="H2065">
        <f t="shared" si="2387"/>
        <v>0.35478536826826029</v>
      </c>
      <c r="I2065">
        <f t="shared" si="2388"/>
        <v>-0.35231710498179741</v>
      </c>
      <c r="J2065">
        <f t="shared" si="2381"/>
        <v>0.49999999999999989</v>
      </c>
      <c r="K2065">
        <f t="shared" si="2389"/>
        <v>-0.35478536826826035</v>
      </c>
      <c r="L2065">
        <f t="shared" si="2390"/>
        <v>0.35231710498179747</v>
      </c>
      <c r="N2065">
        <v>135.19999999999999</v>
      </c>
      <c r="O2065">
        <f t="shared" si="2376"/>
        <v>35.16045593506994</v>
      </c>
      <c r="P2065">
        <f t="shared" si="2377"/>
        <v>54.83954406493006</v>
      </c>
      <c r="R2065">
        <f t="shared" si="2391"/>
        <v>-3.844321625625831</v>
      </c>
      <c r="T2065">
        <f t="shared" si="2382"/>
        <v>-35.138064675043246</v>
      </c>
      <c r="V2065">
        <f t="shared" si="2392"/>
        <v>0</v>
      </c>
    </row>
    <row r="2066" spans="1:22">
      <c r="A2066">
        <f t="shared" si="2378"/>
        <v>0.5</v>
      </c>
      <c r="B2066">
        <f t="shared" si="2383"/>
        <v>-0.35539973693649612</v>
      </c>
      <c r="C2066">
        <f t="shared" si="2384"/>
        <v>0.35169735140525188</v>
      </c>
      <c r="D2066">
        <f t="shared" si="2379"/>
        <v>-0.49999999999999989</v>
      </c>
      <c r="E2066">
        <f t="shared" si="2385"/>
        <v>-0.35539973693649618</v>
      </c>
      <c r="F2066">
        <f t="shared" si="2386"/>
        <v>0.35169735140525193</v>
      </c>
      <c r="G2066">
        <f t="shared" si="2380"/>
        <v>0.5</v>
      </c>
      <c r="H2066">
        <f t="shared" si="2387"/>
        <v>0.35539973693649612</v>
      </c>
      <c r="I2066">
        <f t="shared" si="2388"/>
        <v>-0.35169735140525188</v>
      </c>
      <c r="J2066">
        <f t="shared" si="2381"/>
        <v>0.49999999999999989</v>
      </c>
      <c r="K2066">
        <f t="shared" si="2389"/>
        <v>-0.35539973693649618</v>
      </c>
      <c r="L2066">
        <f t="shared" si="2390"/>
        <v>0.35169735140525193</v>
      </c>
      <c r="N2066">
        <v>135.30000000000001</v>
      </c>
      <c r="O2066">
        <f t="shared" si="2376"/>
        <v>35.14545733689409</v>
      </c>
      <c r="P2066">
        <f t="shared" si="2377"/>
        <v>54.85454266310591</v>
      </c>
      <c r="R2066">
        <f t="shared" si="2391"/>
        <v>-3.8561798256118394</v>
      </c>
      <c r="T2066">
        <f t="shared" si="2382"/>
        <v>-35.123066076867396</v>
      </c>
      <c r="V2066">
        <f t="shared" si="2392"/>
        <v>0</v>
      </c>
    </row>
    <row r="2067" spans="1:22">
      <c r="A2067">
        <f t="shared" si="2378"/>
        <v>0.5</v>
      </c>
      <c r="B2067">
        <f t="shared" si="2383"/>
        <v>-0.35601302299549814</v>
      </c>
      <c r="C2067">
        <f t="shared" si="2384"/>
        <v>0.3510765264975812</v>
      </c>
      <c r="D2067">
        <f t="shared" si="2379"/>
        <v>-0.49999999999999989</v>
      </c>
      <c r="E2067">
        <f t="shared" si="2385"/>
        <v>-0.3560130229954982</v>
      </c>
      <c r="F2067">
        <f t="shared" si="2386"/>
        <v>0.35107652649758125</v>
      </c>
      <c r="G2067">
        <f t="shared" si="2380"/>
        <v>0.5</v>
      </c>
      <c r="H2067">
        <f t="shared" si="2387"/>
        <v>0.35601302299549814</v>
      </c>
      <c r="I2067">
        <f t="shared" si="2388"/>
        <v>-0.3510765264975812</v>
      </c>
      <c r="J2067">
        <f t="shared" si="2381"/>
        <v>0.49999999999999989</v>
      </c>
      <c r="K2067">
        <f t="shared" si="2389"/>
        <v>-0.3560130229954982</v>
      </c>
      <c r="L2067">
        <f t="shared" si="2390"/>
        <v>0.35107652649758125</v>
      </c>
      <c r="N2067">
        <v>135.4</v>
      </c>
      <c r="O2067">
        <f t="shared" si="2376"/>
        <v>35.130377223160416</v>
      </c>
      <c r="P2067">
        <f t="shared" si="2377"/>
        <v>54.869622776839584</v>
      </c>
      <c r="R2067">
        <f t="shared" si="2391"/>
        <v>-3.868007204071354</v>
      </c>
      <c r="T2067">
        <f t="shared" si="2382"/>
        <v>-35.107985963133721</v>
      </c>
      <c r="V2067">
        <f t="shared" si="2392"/>
        <v>0</v>
      </c>
    </row>
    <row r="2068" spans="1:22">
      <c r="A2068">
        <f t="shared" si="2378"/>
        <v>0.5</v>
      </c>
      <c r="B2068">
        <f t="shared" si="2383"/>
        <v>-0.35662522457709062</v>
      </c>
      <c r="C2068">
        <f t="shared" si="2384"/>
        <v>0.35045463214992545</v>
      </c>
      <c r="D2068">
        <f t="shared" si="2379"/>
        <v>-0.49999999999999989</v>
      </c>
      <c r="E2068">
        <f t="shared" si="2385"/>
        <v>-0.35662522457709067</v>
      </c>
      <c r="F2068">
        <f t="shared" si="2386"/>
        <v>0.3504546321499255</v>
      </c>
      <c r="G2068">
        <f t="shared" si="2380"/>
        <v>0.5</v>
      </c>
      <c r="H2068">
        <f t="shared" si="2387"/>
        <v>0.35662522457709062</v>
      </c>
      <c r="I2068">
        <f t="shared" si="2388"/>
        <v>-0.35045463214992545</v>
      </c>
      <c r="J2068">
        <f t="shared" si="2381"/>
        <v>0.49999999999999989</v>
      </c>
      <c r="K2068">
        <f t="shared" si="2389"/>
        <v>-0.35662522457709067</v>
      </c>
      <c r="L2068">
        <f t="shared" si="2390"/>
        <v>0.3504546321499255</v>
      </c>
      <c r="N2068">
        <v>135.5</v>
      </c>
      <c r="O2068">
        <f t="shared" si="2376"/>
        <v>35.115215776330828</v>
      </c>
      <c r="P2068">
        <f t="shared" si="2377"/>
        <v>54.884784223669172</v>
      </c>
      <c r="R2068">
        <f t="shared" si="2391"/>
        <v>-3.8798037840818509</v>
      </c>
      <c r="T2068">
        <f t="shared" si="2382"/>
        <v>-35.092824516304134</v>
      </c>
      <c r="V2068">
        <f t="shared" si="2392"/>
        <v>0</v>
      </c>
    </row>
    <row r="2069" spans="1:22">
      <c r="A2069">
        <f t="shared" si="2378"/>
        <v>0.5</v>
      </c>
      <c r="B2069">
        <f t="shared" si="2383"/>
        <v>-0.35723633981640152</v>
      </c>
      <c r="C2069">
        <f t="shared" si="2384"/>
        <v>0.34983167025668277</v>
      </c>
      <c r="D2069">
        <f t="shared" si="2379"/>
        <v>-0.49999999999999989</v>
      </c>
      <c r="E2069">
        <f t="shared" si="2385"/>
        <v>-0.35723633981640157</v>
      </c>
      <c r="F2069">
        <f t="shared" si="2386"/>
        <v>0.34983167025668283</v>
      </c>
      <c r="G2069">
        <f t="shared" si="2380"/>
        <v>0.5</v>
      </c>
      <c r="H2069">
        <f t="shared" si="2387"/>
        <v>0.35723633981640152</v>
      </c>
      <c r="I2069">
        <f t="shared" si="2388"/>
        <v>-0.34983167025668277</v>
      </c>
      <c r="J2069">
        <f t="shared" si="2381"/>
        <v>0.49999999999999989</v>
      </c>
      <c r="K2069">
        <f t="shared" si="2389"/>
        <v>-0.35723633981640157</v>
      </c>
      <c r="L2069">
        <f t="shared" si="2390"/>
        <v>0.34983167025668283</v>
      </c>
      <c r="N2069">
        <v>135.6</v>
      </c>
      <c r="O2069">
        <f t="shared" si="2376"/>
        <v>35.099973178684294</v>
      </c>
      <c r="P2069">
        <f t="shared" si="2377"/>
        <v>54.900026821315713</v>
      </c>
      <c r="R2069">
        <f t="shared" si="2391"/>
        <v>-3.8915695887376884</v>
      </c>
      <c r="T2069">
        <f t="shared" si="2382"/>
        <v>-35.077581918657593</v>
      </c>
      <c r="V2069">
        <f t="shared" si="2392"/>
        <v>0</v>
      </c>
    </row>
    <row r="2070" spans="1:22">
      <c r="A2070">
        <f t="shared" si="2378"/>
        <v>0.5</v>
      </c>
      <c r="B2070">
        <f t="shared" si="2383"/>
        <v>-0.35784636685186771</v>
      </c>
      <c r="C2070">
        <f t="shared" si="2384"/>
        <v>0.34920764271550303</v>
      </c>
      <c r="D2070">
        <f t="shared" si="2379"/>
        <v>-0.49999999999999989</v>
      </c>
      <c r="E2070">
        <f t="shared" si="2385"/>
        <v>-0.35784636685186777</v>
      </c>
      <c r="F2070">
        <f t="shared" si="2386"/>
        <v>0.34920764271550309</v>
      </c>
      <c r="G2070">
        <f t="shared" si="2380"/>
        <v>0.5</v>
      </c>
      <c r="H2070">
        <f t="shared" si="2387"/>
        <v>0.35784636685186771</v>
      </c>
      <c r="I2070">
        <f t="shared" si="2388"/>
        <v>-0.34920764271550303</v>
      </c>
      <c r="J2070">
        <f t="shared" si="2381"/>
        <v>0.49999999999999989</v>
      </c>
      <c r="K2070">
        <f t="shared" si="2389"/>
        <v>-0.35784636685186777</v>
      </c>
      <c r="L2070">
        <f t="shared" si="2390"/>
        <v>0.34920764271550309</v>
      </c>
      <c r="N2070">
        <v>135.69999999999999</v>
      </c>
      <c r="O2070">
        <f t="shared" si="2376"/>
        <v>35.084649612318749</v>
      </c>
      <c r="P2070">
        <f t="shared" si="2377"/>
        <v>54.915350387681251</v>
      </c>
      <c r="R2070">
        <f t="shared" si="2391"/>
        <v>-3.9033046411540937</v>
      </c>
      <c r="T2070">
        <f t="shared" si="2382"/>
        <v>-35.062258352292055</v>
      </c>
      <c r="V2070">
        <f t="shared" si="2392"/>
        <v>0</v>
      </c>
    </row>
    <row r="2071" spans="1:22">
      <c r="A2071">
        <f t="shared" si="2378"/>
        <v>0.5</v>
      </c>
      <c r="B2071">
        <f t="shared" si="2383"/>
        <v>-0.35845530382524143</v>
      </c>
      <c r="C2071">
        <f t="shared" si="2384"/>
        <v>0.34858255142728206</v>
      </c>
      <c r="D2071">
        <f t="shared" si="2379"/>
        <v>-0.49999999999999989</v>
      </c>
      <c r="E2071">
        <f t="shared" si="2385"/>
        <v>-0.35845530382524149</v>
      </c>
      <c r="F2071">
        <f t="shared" si="2386"/>
        <v>0.34858255142728212</v>
      </c>
      <c r="G2071">
        <f t="shared" si="2380"/>
        <v>0.5</v>
      </c>
      <c r="H2071">
        <f t="shared" si="2387"/>
        <v>0.35845530382524143</v>
      </c>
      <c r="I2071">
        <f t="shared" si="2388"/>
        <v>-0.34858255142728206</v>
      </c>
      <c r="J2071">
        <f t="shared" si="2381"/>
        <v>0.49999999999999989</v>
      </c>
      <c r="K2071">
        <f t="shared" si="2389"/>
        <v>-0.35845530382524149</v>
      </c>
      <c r="L2071">
        <f t="shared" si="2390"/>
        <v>0.34858255142728212</v>
      </c>
      <c r="N2071">
        <v>135.80000000000001</v>
      </c>
      <c r="O2071">
        <f t="shared" si="2376"/>
        <v>35.069245259153092</v>
      </c>
      <c r="P2071">
        <f t="shared" si="2377"/>
        <v>54.930754740846915</v>
      </c>
      <c r="R2071">
        <f t="shared" si="2391"/>
        <v>-3.9150089644712693</v>
      </c>
      <c r="T2071">
        <f t="shared" si="2382"/>
        <v>-35.046853999126391</v>
      </c>
      <c r="V2071">
        <f t="shared" si="2392"/>
        <v>0</v>
      </c>
    </row>
    <row r="2072" spans="1:22">
      <c r="A2072">
        <f t="shared" si="2378"/>
        <v>0.5</v>
      </c>
      <c r="B2072">
        <f t="shared" si="2383"/>
        <v>-0.35906314888159446</v>
      </c>
      <c r="C2072">
        <f t="shared" si="2384"/>
        <v>0.34795639829615699</v>
      </c>
      <c r="D2072">
        <f t="shared" si="2379"/>
        <v>-0.49999999999999989</v>
      </c>
      <c r="E2072">
        <f t="shared" si="2385"/>
        <v>-0.35906314888159452</v>
      </c>
      <c r="F2072">
        <f t="shared" si="2386"/>
        <v>0.34795639829615704</v>
      </c>
      <c r="G2072">
        <f t="shared" si="2380"/>
        <v>0.5</v>
      </c>
      <c r="H2072">
        <f t="shared" si="2387"/>
        <v>0.35906314888159446</v>
      </c>
      <c r="I2072">
        <f t="shared" si="2388"/>
        <v>-0.34795639829615699</v>
      </c>
      <c r="J2072">
        <f t="shared" si="2381"/>
        <v>0.49999999999999989</v>
      </c>
      <c r="K2072">
        <f t="shared" si="2389"/>
        <v>-0.35906314888159452</v>
      </c>
      <c r="L2072">
        <f t="shared" si="2390"/>
        <v>0.34795639829615704</v>
      </c>
      <c r="N2072">
        <v>135.9</v>
      </c>
      <c r="O2072">
        <f t="shared" si="2376"/>
        <v>35.053760300929127</v>
      </c>
      <c r="P2072">
        <f t="shared" si="2377"/>
        <v>54.946239699070873</v>
      </c>
      <c r="R2072">
        <f t="shared" si="2391"/>
        <v>-3.9266825818584792</v>
      </c>
      <c r="T2072">
        <f t="shared" si="2382"/>
        <v>-35.031369040902433</v>
      </c>
      <c r="V2072">
        <f t="shared" si="2392"/>
        <v>0</v>
      </c>
    </row>
    <row r="2073" spans="1:22">
      <c r="A2073">
        <f t="shared" si="2378"/>
        <v>0.5</v>
      </c>
      <c r="B2073">
        <f t="shared" si="2383"/>
        <v>-0.35966990016932548</v>
      </c>
      <c r="C2073">
        <f t="shared" si="2384"/>
        <v>0.34732918522949852</v>
      </c>
      <c r="D2073">
        <f t="shared" si="2379"/>
        <v>-0.49999999999999989</v>
      </c>
      <c r="E2073">
        <f t="shared" si="2385"/>
        <v>-0.35966990016932554</v>
      </c>
      <c r="F2073">
        <f t="shared" si="2386"/>
        <v>0.34732918522949857</v>
      </c>
      <c r="G2073">
        <f t="shared" si="2380"/>
        <v>0.5</v>
      </c>
      <c r="H2073">
        <f t="shared" si="2387"/>
        <v>0.35966990016932548</v>
      </c>
      <c r="I2073">
        <f t="shared" si="2388"/>
        <v>-0.34732918522949852</v>
      </c>
      <c r="J2073">
        <f t="shared" si="2381"/>
        <v>0.49999999999999989</v>
      </c>
      <c r="K2073">
        <f t="shared" si="2389"/>
        <v>-0.35966990016932554</v>
      </c>
      <c r="L2073">
        <f t="shared" si="2390"/>
        <v>0.34732918522949857</v>
      </c>
      <c r="N2073">
        <v>136</v>
      </c>
      <c r="O2073">
        <f t="shared" si="2376"/>
        <v>35.038194919213495</v>
      </c>
      <c r="P2073">
        <f t="shared" si="2377"/>
        <v>54.961805080786512</v>
      </c>
      <c r="R2073">
        <f t="shared" si="2391"/>
        <v>-3.9383255165181623</v>
      </c>
      <c r="T2073">
        <f t="shared" si="2382"/>
        <v>-35.015803659186794</v>
      </c>
      <c r="V2073">
        <f t="shared" si="2392"/>
        <v>0</v>
      </c>
    </row>
    <row r="2074" spans="1:22">
      <c r="A2074">
        <f t="shared" si="2378"/>
        <v>0.5</v>
      </c>
      <c r="B2074">
        <f t="shared" si="2383"/>
        <v>-0.36027555584016518</v>
      </c>
      <c r="C2074">
        <f t="shared" si="2384"/>
        <v>0.34670091413790644</v>
      </c>
      <c r="D2074">
        <f t="shared" si="2379"/>
        <v>-0.49999999999999989</v>
      </c>
      <c r="E2074">
        <f t="shared" si="2385"/>
        <v>-0.36027555584016524</v>
      </c>
      <c r="F2074">
        <f t="shared" si="2386"/>
        <v>0.34670091413790649</v>
      </c>
      <c r="G2074">
        <f t="shared" si="2380"/>
        <v>0.5</v>
      </c>
      <c r="H2074">
        <f t="shared" si="2387"/>
        <v>0.36027555584016518</v>
      </c>
      <c r="I2074">
        <f t="shared" si="2388"/>
        <v>-0.34670091413790644</v>
      </c>
      <c r="J2074">
        <f t="shared" si="2381"/>
        <v>0.49999999999999989</v>
      </c>
      <c r="K2074">
        <f t="shared" si="2389"/>
        <v>-0.36027555584016524</v>
      </c>
      <c r="L2074">
        <f t="shared" si="2390"/>
        <v>0.34670091413790649</v>
      </c>
      <c r="N2074">
        <v>136.1</v>
      </c>
      <c r="O2074">
        <f t="shared" si="2376"/>
        <v>35.022549295399514</v>
      </c>
      <c r="P2074">
        <f t="shared" si="2377"/>
        <v>54.977450704600486</v>
      </c>
      <c r="R2074">
        <f t="shared" si="2391"/>
        <v>-3.9499377916899832</v>
      </c>
      <c r="T2074">
        <f t="shared" si="2382"/>
        <v>-35.00015803537282</v>
      </c>
      <c r="V2074">
        <f t="shared" si="2392"/>
        <v>0</v>
      </c>
    </row>
    <row r="2075" spans="1:22">
      <c r="A2075">
        <f t="shared" si="2378"/>
        <v>0.5</v>
      </c>
      <c r="B2075">
        <f t="shared" si="2383"/>
        <v>-0.36088011404918102</v>
      </c>
      <c r="C2075">
        <f t="shared" si="2384"/>
        <v>0.34607158693520335</v>
      </c>
      <c r="D2075">
        <f t="shared" si="2379"/>
        <v>-0.49999999999999989</v>
      </c>
      <c r="E2075">
        <f t="shared" si="2385"/>
        <v>-0.36088011404918108</v>
      </c>
      <c r="F2075">
        <f t="shared" si="2386"/>
        <v>0.3460715869352034</v>
      </c>
      <c r="G2075">
        <f t="shared" si="2380"/>
        <v>0.5</v>
      </c>
      <c r="H2075">
        <f t="shared" si="2387"/>
        <v>0.36088011404918102</v>
      </c>
      <c r="I2075">
        <f t="shared" si="2388"/>
        <v>-0.34607158693520335</v>
      </c>
      <c r="J2075">
        <f t="shared" si="2381"/>
        <v>0.49999999999999989</v>
      </c>
      <c r="K2075">
        <f t="shared" si="2389"/>
        <v>-0.36088011404918108</v>
      </c>
      <c r="L2075">
        <f t="shared" si="2390"/>
        <v>0.3460715869352034</v>
      </c>
      <c r="N2075">
        <v>136.19999999999999</v>
      </c>
      <c r="O2075">
        <f t="shared" si="2376"/>
        <v>35.006823610709148</v>
      </c>
      <c r="P2075">
        <f t="shared" si="2377"/>
        <v>54.993176389290852</v>
      </c>
      <c r="R2075">
        <f t="shared" si="2391"/>
        <v>-3.9615194306548815</v>
      </c>
      <c r="T2075">
        <f t="shared" si="2382"/>
        <v>-34.984432350682454</v>
      </c>
      <c r="V2075">
        <f t="shared" si="2392"/>
        <v>0</v>
      </c>
    </row>
    <row r="2076" spans="1:22">
      <c r="A2076">
        <f t="shared" si="2378"/>
        <v>0.5</v>
      </c>
      <c r="B2076">
        <f t="shared" si="2383"/>
        <v>-0.36148357295478417</v>
      </c>
      <c r="C2076">
        <f t="shared" si="2384"/>
        <v>0.34544120553842905</v>
      </c>
      <c r="D2076">
        <f t="shared" si="2379"/>
        <v>-0.49999999999999989</v>
      </c>
      <c r="E2076">
        <f t="shared" si="2385"/>
        <v>-0.36148357295478423</v>
      </c>
      <c r="F2076">
        <f t="shared" si="2386"/>
        <v>0.34544120553842911</v>
      </c>
      <c r="G2076">
        <f t="shared" si="2380"/>
        <v>0.5</v>
      </c>
      <c r="H2076">
        <f t="shared" si="2387"/>
        <v>0.36148357295478417</v>
      </c>
      <c r="I2076">
        <f t="shared" si="2388"/>
        <v>-0.34544120553842905</v>
      </c>
      <c r="J2076">
        <f t="shared" si="2381"/>
        <v>0.49999999999999989</v>
      </c>
      <c r="K2076">
        <f t="shared" si="2389"/>
        <v>-0.36148357295478423</v>
      </c>
      <c r="L2076">
        <f t="shared" si="2390"/>
        <v>0.34544120553842911</v>
      </c>
      <c r="N2076">
        <v>136.30000000000001</v>
      </c>
      <c r="O2076">
        <f t="shared" si="2376"/>
        <v>34.99101804619481</v>
      </c>
      <c r="P2076">
        <f t="shared" si="2377"/>
        <v>55.00898195380519</v>
      </c>
      <c r="R2076">
        <f t="shared" si="2391"/>
        <v>-3.9730704567392365</v>
      </c>
      <c r="T2076">
        <f t="shared" si="2382"/>
        <v>-34.968626786168116</v>
      </c>
      <c r="V2076">
        <f t="shared" si="2392"/>
        <v>0</v>
      </c>
    </row>
    <row r="2077" spans="1:22">
      <c r="A2077">
        <f t="shared" si="2378"/>
        <v>0.5</v>
      </c>
      <c r="B2077">
        <f t="shared" si="2383"/>
        <v>-0.36208593071873374</v>
      </c>
      <c r="C2077">
        <f t="shared" si="2384"/>
        <v>0.34480977186783479</v>
      </c>
      <c r="D2077">
        <f t="shared" si="2379"/>
        <v>-0.49999999999999989</v>
      </c>
      <c r="E2077">
        <f t="shared" si="2385"/>
        <v>-0.36208593071873379</v>
      </c>
      <c r="F2077">
        <f t="shared" si="2386"/>
        <v>0.34480977186783485</v>
      </c>
      <c r="G2077">
        <f t="shared" si="2380"/>
        <v>0.5</v>
      </c>
      <c r="H2077">
        <f t="shared" si="2387"/>
        <v>0.36208593071873374</v>
      </c>
      <c r="I2077">
        <f t="shared" si="2388"/>
        <v>-0.34480977186783479</v>
      </c>
      <c r="J2077">
        <f t="shared" si="2381"/>
        <v>0.49999999999999989</v>
      </c>
      <c r="K2077">
        <f t="shared" si="2389"/>
        <v>-0.36208593071873379</v>
      </c>
      <c r="L2077">
        <f t="shared" si="2390"/>
        <v>0.34480977186783485</v>
      </c>
      <c r="N2077">
        <v>136.4</v>
      </c>
      <c r="O2077">
        <f t="shared" si="2376"/>
        <v>34.975132782741198</v>
      </c>
      <c r="P2077">
        <f t="shared" si="2377"/>
        <v>55.024867217258802</v>
      </c>
      <c r="R2077">
        <f t="shared" si="2391"/>
        <v>-3.9845908933187957</v>
      </c>
      <c r="T2077">
        <f t="shared" si="2382"/>
        <v>-34.952741522714504</v>
      </c>
      <c r="V2077">
        <f t="shared" si="2392"/>
        <v>0</v>
      </c>
    </row>
    <row r="2078" spans="1:22">
      <c r="A2078">
        <f t="shared" si="2378"/>
        <v>0.5</v>
      </c>
      <c r="B2078">
        <f t="shared" si="2383"/>
        <v>-0.36268718550614371</v>
      </c>
      <c r="C2078">
        <f t="shared" si="2384"/>
        <v>0.3441772878468769</v>
      </c>
      <c r="D2078">
        <f t="shared" si="2379"/>
        <v>-0.49999999999999989</v>
      </c>
      <c r="E2078">
        <f t="shared" si="2385"/>
        <v>-0.36268718550614376</v>
      </c>
      <c r="F2078">
        <f t="shared" si="2386"/>
        <v>0.34417728784687696</v>
      </c>
      <c r="G2078">
        <f t="shared" si="2380"/>
        <v>0.5</v>
      </c>
      <c r="H2078">
        <f t="shared" si="2387"/>
        <v>0.36268718550614371</v>
      </c>
      <c r="I2078">
        <f t="shared" si="2388"/>
        <v>-0.3441772878468769</v>
      </c>
      <c r="J2078">
        <f t="shared" si="2381"/>
        <v>0.49999999999999989</v>
      </c>
      <c r="K2078">
        <f t="shared" si="2389"/>
        <v>-0.36268718550614376</v>
      </c>
      <c r="L2078">
        <f t="shared" si="2390"/>
        <v>0.34417728784687696</v>
      </c>
      <c r="N2078">
        <v>136.5</v>
      </c>
      <c r="O2078">
        <f t="shared" si="2376"/>
        <v>34.959168001067148</v>
      </c>
      <c r="P2078">
        <f t="shared" si="2377"/>
        <v>55.040831998932866</v>
      </c>
      <c r="R2078">
        <f t="shared" si="2391"/>
        <v>-3.9960807638228317</v>
      </c>
      <c r="T2078">
        <f t="shared" si="2382"/>
        <v>-34.93677674104044</v>
      </c>
      <c r="V2078">
        <f t="shared" si="2392"/>
        <v>0</v>
      </c>
    </row>
    <row r="2079" spans="1:22">
      <c r="A2079">
        <f t="shared" si="2378"/>
        <v>0.5</v>
      </c>
      <c r="B2079">
        <f t="shared" si="2383"/>
        <v>-0.36328733548548786</v>
      </c>
      <c r="C2079">
        <f t="shared" si="2384"/>
        <v>0.34354375540221149</v>
      </c>
      <c r="D2079">
        <f t="shared" si="2379"/>
        <v>-0.49999999999999989</v>
      </c>
      <c r="E2079">
        <f t="shared" si="2385"/>
        <v>-0.36328733548548792</v>
      </c>
      <c r="F2079">
        <f t="shared" si="2386"/>
        <v>0.34354375540221155</v>
      </c>
      <c r="G2079">
        <f t="shared" si="2380"/>
        <v>0.5</v>
      </c>
      <c r="H2079">
        <f t="shared" si="2387"/>
        <v>0.36328733548548786</v>
      </c>
      <c r="I2079">
        <f t="shared" si="2388"/>
        <v>-0.34354375540221149</v>
      </c>
      <c r="J2079">
        <f t="shared" si="2381"/>
        <v>0.49999999999999989</v>
      </c>
      <c r="K2079">
        <f t="shared" si="2389"/>
        <v>-0.36328733548548792</v>
      </c>
      <c r="L2079">
        <f t="shared" si="2390"/>
        <v>0.34354375540221155</v>
      </c>
      <c r="N2079">
        <v>136.6</v>
      </c>
      <c r="O2079">
        <f t="shared" si="2376"/>
        <v>34.943123881727345</v>
      </c>
      <c r="P2079">
        <f t="shared" si="2377"/>
        <v>55.056876118272655</v>
      </c>
      <c r="R2079">
        <f t="shared" si="2391"/>
        <v>-4.0075400917381998</v>
      </c>
      <c r="T2079">
        <f t="shared" si="2382"/>
        <v>-34.920732621700651</v>
      </c>
      <c r="V2079">
        <f t="shared" si="2392"/>
        <v>0</v>
      </c>
    </row>
    <row r="2080" spans="1:22">
      <c r="A2080">
        <f t="shared" si="2378"/>
        <v>0.5</v>
      </c>
      <c r="B2080">
        <f t="shared" si="2383"/>
        <v>-0.36388637882860514</v>
      </c>
      <c r="C2080">
        <f t="shared" si="2384"/>
        <v>0.34290917646368813</v>
      </c>
      <c r="D2080">
        <f t="shared" si="2379"/>
        <v>-0.49999999999999989</v>
      </c>
      <c r="E2080">
        <f t="shared" si="2385"/>
        <v>-0.36388637882860519</v>
      </c>
      <c r="F2080">
        <f t="shared" si="2386"/>
        <v>0.34290917646368818</v>
      </c>
      <c r="G2080">
        <f t="shared" si="2380"/>
        <v>0.5</v>
      </c>
      <c r="H2080">
        <f t="shared" si="2387"/>
        <v>0.36388637882860514</v>
      </c>
      <c r="I2080">
        <f t="shared" si="2388"/>
        <v>-0.34290917646368813</v>
      </c>
      <c r="J2080">
        <f t="shared" si="2381"/>
        <v>0.49999999999999989</v>
      </c>
      <c r="K2080">
        <f t="shared" si="2389"/>
        <v>-0.36388637882860519</v>
      </c>
      <c r="L2080">
        <f t="shared" si="2390"/>
        <v>0.34290917646368818</v>
      </c>
      <c r="N2080">
        <v>136.69999999999999</v>
      </c>
      <c r="O2080">
        <f t="shared" si="2376"/>
        <v>34.927000605114209</v>
      </c>
      <c r="P2080">
        <f t="shared" si="2377"/>
        <v>55.072999394885784</v>
      </c>
      <c r="R2080">
        <f t="shared" si="2391"/>
        <v>-4.0189689006133378</v>
      </c>
      <c r="T2080">
        <f t="shared" si="2382"/>
        <v>-34.904609345087522</v>
      </c>
      <c r="V2080">
        <f t="shared" si="2392"/>
        <v>0</v>
      </c>
    </row>
    <row r="2081" spans="1:22">
      <c r="A2081">
        <f t="shared" si="2378"/>
        <v>0.5</v>
      </c>
      <c r="B2081">
        <f t="shared" si="2383"/>
        <v>-0.36448431371070572</v>
      </c>
      <c r="C2081">
        <f t="shared" si="2384"/>
        <v>0.3422735529643442</v>
      </c>
      <c r="D2081">
        <f t="shared" si="2379"/>
        <v>-0.49999999999999989</v>
      </c>
      <c r="E2081">
        <f t="shared" si="2385"/>
        <v>-0.36448431371070578</v>
      </c>
      <c r="F2081">
        <f t="shared" si="2386"/>
        <v>0.34227355296434425</v>
      </c>
      <c r="G2081">
        <f t="shared" si="2380"/>
        <v>0.5</v>
      </c>
      <c r="H2081">
        <f t="shared" si="2387"/>
        <v>0.36448431371070572</v>
      </c>
      <c r="I2081">
        <f t="shared" si="2388"/>
        <v>-0.3422735529643442</v>
      </c>
      <c r="J2081">
        <f t="shared" si="2381"/>
        <v>0.49999999999999989</v>
      </c>
      <c r="K2081">
        <f t="shared" si="2389"/>
        <v>-0.36448431371070578</v>
      </c>
      <c r="L2081">
        <f t="shared" si="2390"/>
        <v>0.34227355296434425</v>
      </c>
      <c r="N2081">
        <v>136.80000000000001</v>
      </c>
      <c r="O2081">
        <f t="shared" si="2376"/>
        <v>34.910798351459547</v>
      </c>
      <c r="P2081">
        <f t="shared" si="2377"/>
        <v>55.08920164854046</v>
      </c>
      <c r="R2081">
        <f t="shared" si="2391"/>
        <v>-4.0303672140623235</v>
      </c>
      <c r="T2081">
        <f t="shared" si="2382"/>
        <v>-34.888407091432846</v>
      </c>
      <c r="V2081">
        <f t="shared" si="2392"/>
        <v>0</v>
      </c>
    </row>
    <row r="2082" spans="1:22">
      <c r="A2082">
        <f t="shared" si="2378"/>
        <v>0.5</v>
      </c>
      <c r="B2082">
        <f t="shared" si="2383"/>
        <v>-0.36508113831037609</v>
      </c>
      <c r="C2082">
        <f t="shared" si="2384"/>
        <v>0.3416368868403995</v>
      </c>
      <c r="D2082">
        <f t="shared" si="2379"/>
        <v>-0.49999999999999989</v>
      </c>
      <c r="E2082">
        <f t="shared" si="2385"/>
        <v>-0.36508113831037614</v>
      </c>
      <c r="F2082">
        <f t="shared" si="2386"/>
        <v>0.34163688684039956</v>
      </c>
      <c r="G2082">
        <f t="shared" si="2380"/>
        <v>0.5</v>
      </c>
      <c r="H2082">
        <f t="shared" si="2387"/>
        <v>0.36508113831037609</v>
      </c>
      <c r="I2082">
        <f t="shared" si="2388"/>
        <v>-0.3416368868403995</v>
      </c>
      <c r="J2082">
        <f t="shared" si="2381"/>
        <v>0.49999999999999989</v>
      </c>
      <c r="K2082">
        <f t="shared" si="2389"/>
        <v>-0.36508113831037614</v>
      </c>
      <c r="L2082">
        <f t="shared" si="2390"/>
        <v>0.34163688684039956</v>
      </c>
      <c r="N2082">
        <v>136.9</v>
      </c>
      <c r="O2082">
        <f t="shared" si="2376"/>
        <v>34.89451730083632</v>
      </c>
      <c r="P2082">
        <f t="shared" si="2377"/>
        <v>55.10548269916368</v>
      </c>
      <c r="R2082">
        <f t="shared" si="2391"/>
        <v>-4.0417350557689744</v>
      </c>
      <c r="T2082">
        <f t="shared" si="2382"/>
        <v>-34.872126040809626</v>
      </c>
      <c r="V2082">
        <f t="shared" si="2392"/>
        <v>0</v>
      </c>
    </row>
    <row r="2083" spans="1:22">
      <c r="A2083">
        <f t="shared" si="2378"/>
        <v>0.5</v>
      </c>
      <c r="B2083">
        <f t="shared" si="2383"/>
        <v>-0.36567685080958517</v>
      </c>
      <c r="C2083">
        <f t="shared" si="2384"/>
        <v>0.34099918003124924</v>
      </c>
      <c r="D2083">
        <f t="shared" si="2379"/>
        <v>-0.49999999999999989</v>
      </c>
      <c r="E2083">
        <f t="shared" si="2385"/>
        <v>-0.36567685080958523</v>
      </c>
      <c r="F2083">
        <f t="shared" si="2386"/>
        <v>0.34099918003124929</v>
      </c>
      <c r="G2083">
        <f t="shared" si="2380"/>
        <v>0.5</v>
      </c>
      <c r="H2083">
        <f t="shared" si="2387"/>
        <v>0.36567685080958517</v>
      </c>
      <c r="I2083">
        <f t="shared" si="2388"/>
        <v>-0.34099918003124924</v>
      </c>
      <c r="J2083">
        <f t="shared" si="2381"/>
        <v>0.49999999999999989</v>
      </c>
      <c r="K2083">
        <f t="shared" si="2389"/>
        <v>-0.36567685080958523</v>
      </c>
      <c r="L2083">
        <f t="shared" si="2390"/>
        <v>0.34099918003124929</v>
      </c>
      <c r="N2083">
        <v>137</v>
      </c>
      <c r="O2083">
        <f t="shared" si="2376"/>
        <v>34.878157633160356</v>
      </c>
      <c r="P2083">
        <f t="shared" si="2377"/>
        <v>55.121842366839644</v>
      </c>
      <c r="R2083">
        <f t="shared" si="2391"/>
        <v>-4.0530724494907915</v>
      </c>
      <c r="T2083">
        <f t="shared" si="2382"/>
        <v>-34.855766373133662</v>
      </c>
      <c r="V2083">
        <f t="shared" si="2392"/>
        <v>0</v>
      </c>
    </row>
    <row r="2084" spans="1:22">
      <c r="A2084">
        <f t="shared" si="2378"/>
        <v>0.5</v>
      </c>
      <c r="B2084">
        <f t="shared" si="2383"/>
        <v>-0.36627144939368922</v>
      </c>
      <c r="C2084">
        <f t="shared" si="2384"/>
        <v>0.34036043447945891</v>
      </c>
      <c r="D2084">
        <f t="shared" si="2379"/>
        <v>-0.49999999999999989</v>
      </c>
      <c r="E2084">
        <f t="shared" si="2385"/>
        <v>-0.36627144939368927</v>
      </c>
      <c r="F2084">
        <f t="shared" si="2386"/>
        <v>0.34036043447945896</v>
      </c>
      <c r="G2084">
        <f t="shared" si="2380"/>
        <v>0.5</v>
      </c>
      <c r="H2084">
        <f t="shared" si="2387"/>
        <v>0.36627144939368922</v>
      </c>
      <c r="I2084">
        <f t="shared" si="2388"/>
        <v>-0.34036043447945891</v>
      </c>
      <c r="J2084">
        <f t="shared" si="2381"/>
        <v>0.49999999999999989</v>
      </c>
      <c r="K2084">
        <f t="shared" si="2389"/>
        <v>-0.36627144939368927</v>
      </c>
      <c r="L2084">
        <f t="shared" si="2390"/>
        <v>0.34036043447945896</v>
      </c>
      <c r="N2084">
        <v>137.1</v>
      </c>
      <c r="O2084">
        <f t="shared" si="2376"/>
        <v>34.861719528192019</v>
      </c>
      <c r="P2084">
        <f t="shared" si="2377"/>
        <v>55.138280471807988</v>
      </c>
      <c r="R2084">
        <f t="shared" si="2391"/>
        <v>-4.0643794190630729</v>
      </c>
      <c r="T2084">
        <f t="shared" si="2382"/>
        <v>-34.839328268165318</v>
      </c>
      <c r="V2084">
        <f t="shared" si="2392"/>
        <v>0</v>
      </c>
    </row>
    <row r="2085" spans="1:22">
      <c r="A2085">
        <f t="shared" si="2378"/>
        <v>0.5</v>
      </c>
      <c r="B2085">
        <f t="shared" si="2383"/>
        <v>-0.36686493225143807</v>
      </c>
      <c r="C2085">
        <f t="shared" si="2384"/>
        <v>0.3397206521307583</v>
      </c>
      <c r="D2085">
        <f t="shared" si="2379"/>
        <v>-0.49999999999999989</v>
      </c>
      <c r="E2085">
        <f t="shared" si="2385"/>
        <v>-0.36686493225143813</v>
      </c>
      <c r="F2085">
        <f t="shared" si="2386"/>
        <v>0.33972065213075836</v>
      </c>
      <c r="G2085">
        <f t="shared" si="2380"/>
        <v>0.5</v>
      </c>
      <c r="H2085">
        <f t="shared" si="2387"/>
        <v>0.36686493225143807</v>
      </c>
      <c r="I2085">
        <f t="shared" si="2388"/>
        <v>-0.3397206521307583</v>
      </c>
      <c r="J2085">
        <f t="shared" si="2381"/>
        <v>0.49999999999999989</v>
      </c>
      <c r="K2085">
        <f t="shared" si="2389"/>
        <v>-0.36686493225143813</v>
      </c>
      <c r="L2085">
        <f t="shared" si="2390"/>
        <v>0.33972065213075836</v>
      </c>
      <c r="N2085">
        <v>137.19999999999999</v>
      </c>
      <c r="O2085">
        <f t="shared" si="2376"/>
        <v>34.845203165537853</v>
      </c>
      <c r="P2085">
        <f t="shared" si="2377"/>
        <v>55.154796834462154</v>
      </c>
      <c r="R2085">
        <f t="shared" si="2391"/>
        <v>-4.075655988402886</v>
      </c>
      <c r="T2085">
        <f t="shared" si="2382"/>
        <v>-34.822811905511152</v>
      </c>
      <c r="V2085">
        <f t="shared" si="2392"/>
        <v>0</v>
      </c>
    </row>
    <row r="2086" spans="1:22">
      <c r="A2086">
        <f t="shared" si="2378"/>
        <v>0.5</v>
      </c>
      <c r="B2086">
        <f t="shared" si="2383"/>
        <v>-0.36745729757497991</v>
      </c>
      <c r="C2086">
        <f t="shared" si="2384"/>
        <v>0.33907983493403521</v>
      </c>
      <c r="D2086">
        <f t="shared" si="2379"/>
        <v>-0.49999999999999989</v>
      </c>
      <c r="E2086">
        <f t="shared" si="2385"/>
        <v>-0.36745729757497997</v>
      </c>
      <c r="F2086">
        <f t="shared" si="2386"/>
        <v>0.33907983493403526</v>
      </c>
      <c r="G2086">
        <f t="shared" si="2380"/>
        <v>0.5</v>
      </c>
      <c r="H2086">
        <f t="shared" si="2387"/>
        <v>0.36745729757497991</v>
      </c>
      <c r="I2086">
        <f t="shared" si="2388"/>
        <v>-0.33907983493403521</v>
      </c>
      <c r="J2086">
        <f t="shared" si="2381"/>
        <v>0.49999999999999989</v>
      </c>
      <c r="K2086">
        <f t="shared" si="2389"/>
        <v>-0.36745729757497997</v>
      </c>
      <c r="L2086">
        <f t="shared" si="2390"/>
        <v>0.33907983493403526</v>
      </c>
      <c r="N2086">
        <v>137.30000000000001</v>
      </c>
      <c r="O2086">
        <f t="shared" si="2376"/>
        <v>34.82860872465227</v>
      </c>
      <c r="P2086">
        <f t="shared" si="2377"/>
        <v>55.171391275347737</v>
      </c>
      <c r="R2086">
        <f t="shared" si="2391"/>
        <v>-4.0869021815131106</v>
      </c>
      <c r="T2086">
        <f t="shared" si="2382"/>
        <v>-34.806217464625568</v>
      </c>
      <c r="V2086">
        <f t="shared" si="2392"/>
        <v>0</v>
      </c>
    </row>
    <row r="2087" spans="1:22">
      <c r="A2087">
        <f t="shared" si="2378"/>
        <v>0.5</v>
      </c>
      <c r="B2087">
        <f t="shared" si="2383"/>
        <v>-0.3680485435598671</v>
      </c>
      <c r="C2087">
        <f t="shared" si="2384"/>
        <v>0.33843798484133031</v>
      </c>
      <c r="D2087">
        <f t="shared" si="2379"/>
        <v>-0.49999999999999989</v>
      </c>
      <c r="E2087">
        <f t="shared" si="2385"/>
        <v>-0.36804854355986716</v>
      </c>
      <c r="F2087">
        <f t="shared" si="2386"/>
        <v>0.33843798484133036</v>
      </c>
      <c r="G2087">
        <f t="shared" si="2380"/>
        <v>0.5</v>
      </c>
      <c r="H2087">
        <f t="shared" si="2387"/>
        <v>0.3680485435598671</v>
      </c>
      <c r="I2087">
        <f t="shared" si="2388"/>
        <v>-0.33843798484133031</v>
      </c>
      <c r="J2087">
        <f t="shared" si="2381"/>
        <v>0.49999999999999989</v>
      </c>
      <c r="K2087">
        <f t="shared" si="2389"/>
        <v>-0.36804854355986716</v>
      </c>
      <c r="L2087">
        <f t="shared" si="2390"/>
        <v>0.33843798484133036</v>
      </c>
      <c r="N2087">
        <v>137.4</v>
      </c>
      <c r="O2087">
        <f t="shared" si="2376"/>
        <v>34.811936384839115</v>
      </c>
      <c r="P2087">
        <f t="shared" si="2377"/>
        <v>55.188063615160893</v>
      </c>
      <c r="R2087">
        <f t="shared" si="2391"/>
        <v>-4.0981180224864318</v>
      </c>
      <c r="T2087">
        <f t="shared" si="2382"/>
        <v>-34.789545124812413</v>
      </c>
      <c r="V2087">
        <f t="shared" si="2392"/>
        <v>0</v>
      </c>
    </row>
    <row r="2088" spans="1:22">
      <c r="A2088">
        <f t="shared" si="2378"/>
        <v>0.5</v>
      </c>
      <c r="B2088">
        <f t="shared" si="2383"/>
        <v>-0.36863866840506193</v>
      </c>
      <c r="C2088">
        <f t="shared" si="2384"/>
        <v>0.33779510380783012</v>
      </c>
      <c r="D2088">
        <f t="shared" si="2379"/>
        <v>-0.49999999999999989</v>
      </c>
      <c r="E2088">
        <f t="shared" si="2385"/>
        <v>-0.36863866840506199</v>
      </c>
      <c r="F2088">
        <f t="shared" si="2386"/>
        <v>0.33779510380783018</v>
      </c>
      <c r="G2088">
        <f t="shared" si="2380"/>
        <v>0.5</v>
      </c>
      <c r="H2088">
        <f t="shared" si="2387"/>
        <v>0.36863866840506193</v>
      </c>
      <c r="I2088">
        <f t="shared" si="2388"/>
        <v>-0.33779510380783012</v>
      </c>
      <c r="J2088">
        <f t="shared" si="2381"/>
        <v>0.49999999999999989</v>
      </c>
      <c r="K2088">
        <f t="shared" si="2389"/>
        <v>-0.36863866840506199</v>
      </c>
      <c r="L2088">
        <f t="shared" si="2390"/>
        <v>0.33779510380783018</v>
      </c>
      <c r="N2088">
        <v>137.5</v>
      </c>
      <c r="O2088">
        <f t="shared" si="2376"/>
        <v>34.795186325253269</v>
      </c>
      <c r="P2088">
        <f t="shared" si="2377"/>
        <v>55.204813674746717</v>
      </c>
      <c r="R2088">
        <f t="shared" si="2391"/>
        <v>-4.1093035355093548</v>
      </c>
      <c r="T2088">
        <f t="shared" si="2382"/>
        <v>-34.772795065226589</v>
      </c>
      <c r="V2088">
        <f t="shared" si="2392"/>
        <v>0</v>
      </c>
    </row>
    <row r="2089" spans="1:22">
      <c r="A2089">
        <f t="shared" si="2378"/>
        <v>0.5</v>
      </c>
      <c r="B2089">
        <f t="shared" si="2383"/>
        <v>-0.36922767031294179</v>
      </c>
      <c r="C2089">
        <f t="shared" si="2384"/>
        <v>0.33715119379186176</v>
      </c>
      <c r="D2089">
        <f t="shared" si="2379"/>
        <v>-0.49999999999999989</v>
      </c>
      <c r="E2089">
        <f t="shared" si="2385"/>
        <v>-0.36922767031294185</v>
      </c>
      <c r="F2089">
        <f t="shared" si="2386"/>
        <v>0.33715119379186181</v>
      </c>
      <c r="G2089">
        <f t="shared" si="2380"/>
        <v>0.5</v>
      </c>
      <c r="H2089">
        <f t="shared" si="2387"/>
        <v>0.36922767031294179</v>
      </c>
      <c r="I2089">
        <f t="shared" si="2388"/>
        <v>-0.33715119379186176</v>
      </c>
      <c r="J2089">
        <f t="shared" si="2381"/>
        <v>0.49999999999999989</v>
      </c>
      <c r="K2089">
        <f t="shared" si="2389"/>
        <v>-0.36922767031294185</v>
      </c>
      <c r="L2089">
        <f t="shared" si="2390"/>
        <v>0.33715119379186181</v>
      </c>
      <c r="N2089">
        <v>137.6</v>
      </c>
      <c r="O2089">
        <f t="shared" si="2376"/>
        <v>34.77835872490229</v>
      </c>
      <c r="P2089">
        <f t="shared" si="2377"/>
        <v>55.221641275097717</v>
      </c>
      <c r="R2089">
        <f t="shared" si="2391"/>
        <v>-4.1204587448661769</v>
      </c>
      <c r="T2089">
        <f t="shared" si="2382"/>
        <v>-34.755967464875589</v>
      </c>
      <c r="V2089">
        <f t="shared" si="2392"/>
        <v>0</v>
      </c>
    </row>
    <row r="2090" spans="1:22">
      <c r="A2090">
        <f t="shared" si="2378"/>
        <v>0.5</v>
      </c>
      <c r="B2090">
        <f t="shared" si="2383"/>
        <v>-0.36981554748930467</v>
      </c>
      <c r="C2090">
        <f t="shared" si="2384"/>
        <v>0.33650625675488677</v>
      </c>
      <c r="D2090">
        <f t="shared" si="2379"/>
        <v>-0.49999999999999989</v>
      </c>
      <c r="E2090">
        <f t="shared" si="2385"/>
        <v>-0.36981554748930473</v>
      </c>
      <c r="F2090">
        <f t="shared" si="2386"/>
        <v>0.33650625675488682</v>
      </c>
      <c r="G2090">
        <f t="shared" si="2380"/>
        <v>0.5</v>
      </c>
      <c r="H2090">
        <f t="shared" si="2387"/>
        <v>0.36981554748930467</v>
      </c>
      <c r="I2090">
        <f t="shared" si="2388"/>
        <v>-0.33650625675488677</v>
      </c>
      <c r="J2090">
        <f t="shared" si="2381"/>
        <v>0.49999999999999989</v>
      </c>
      <c r="K2090">
        <f t="shared" si="2389"/>
        <v>-0.36981554748930473</v>
      </c>
      <c r="L2090">
        <f t="shared" si="2390"/>
        <v>0.33650625675488682</v>
      </c>
      <c r="N2090">
        <v>137.69999999999999</v>
      </c>
      <c r="O2090">
        <f t="shared" si="2376"/>
        <v>34.761453762647825</v>
      </c>
      <c r="P2090">
        <f t="shared" si="2377"/>
        <v>55.238546237352182</v>
      </c>
      <c r="R2090">
        <f t="shared" si="2391"/>
        <v>-4.1315836749430588</v>
      </c>
      <c r="T2090">
        <f t="shared" si="2382"/>
        <v>-34.739062502621124</v>
      </c>
      <c r="V2090">
        <f t="shared" si="2392"/>
        <v>0</v>
      </c>
    </row>
    <row r="2091" spans="1:22">
      <c r="A2091">
        <f t="shared" si="2378"/>
        <v>0.5</v>
      </c>
      <c r="B2091">
        <f t="shared" si="2383"/>
        <v>-0.37040229814337489</v>
      </c>
      <c r="C2091">
        <f t="shared" si="2384"/>
        <v>0.33586029466149503</v>
      </c>
      <c r="D2091">
        <f t="shared" si="2379"/>
        <v>-0.49999999999999989</v>
      </c>
      <c r="E2091">
        <f t="shared" si="2385"/>
        <v>-0.37040229814337494</v>
      </c>
      <c r="F2091">
        <f t="shared" si="2386"/>
        <v>0.33586029466149508</v>
      </c>
      <c r="G2091">
        <f t="shared" si="2380"/>
        <v>0.5</v>
      </c>
      <c r="H2091">
        <f t="shared" si="2387"/>
        <v>0.37040229814337489</v>
      </c>
      <c r="I2091">
        <f t="shared" si="2388"/>
        <v>-0.33586029466149503</v>
      </c>
      <c r="J2091">
        <f t="shared" si="2381"/>
        <v>0.49999999999999989</v>
      </c>
      <c r="K2091">
        <f t="shared" si="2389"/>
        <v>-0.37040229814337494</v>
      </c>
      <c r="L2091">
        <f t="shared" si="2390"/>
        <v>0.33586029466149508</v>
      </c>
      <c r="N2091">
        <v>137.80000000000001</v>
      </c>
      <c r="O2091">
        <f t="shared" si="2376"/>
        <v>34.744471617207253</v>
      </c>
      <c r="P2091">
        <f t="shared" si="2377"/>
        <v>55.255528382792754</v>
      </c>
      <c r="R2091">
        <f t="shared" si="2391"/>
        <v>-4.1426783502318969</v>
      </c>
      <c r="T2091">
        <f t="shared" si="2382"/>
        <v>-34.722080357180552</v>
      </c>
      <c r="V2091">
        <f t="shared" si="2392"/>
        <v>0</v>
      </c>
    </row>
    <row r="2092" spans="1:22">
      <c r="A2092">
        <f t="shared" si="2378"/>
        <v>0.5</v>
      </c>
      <c r="B2092">
        <f t="shared" si="2383"/>
        <v>-0.37098792048780804</v>
      </c>
      <c r="C2092">
        <f t="shared" si="2384"/>
        <v>0.33521330947939953</v>
      </c>
      <c r="D2092">
        <f t="shared" si="2379"/>
        <v>-0.49999999999999989</v>
      </c>
      <c r="E2092">
        <f t="shared" si="2385"/>
        <v>-0.3709879204878081</v>
      </c>
      <c r="F2092">
        <f t="shared" si="2386"/>
        <v>0.33521330947939959</v>
      </c>
      <c r="G2092">
        <f t="shared" si="2380"/>
        <v>0.5</v>
      </c>
      <c r="H2092">
        <f t="shared" si="2387"/>
        <v>0.37098792048780804</v>
      </c>
      <c r="I2092">
        <f t="shared" si="2388"/>
        <v>-0.33521330947939953</v>
      </c>
      <c r="J2092">
        <f t="shared" si="2381"/>
        <v>0.49999999999999989</v>
      </c>
      <c r="K2092">
        <f t="shared" si="2389"/>
        <v>-0.3709879204878081</v>
      </c>
      <c r="L2092">
        <f t="shared" si="2390"/>
        <v>0.33521330947939959</v>
      </c>
      <c r="N2092">
        <v>137.9</v>
      </c>
      <c r="O2092">
        <f t="shared" si="2376"/>
        <v>34.727412467155176</v>
      </c>
      <c r="P2092">
        <f t="shared" si="2377"/>
        <v>55.272587532844831</v>
      </c>
      <c r="R2092">
        <f t="shared" si="2391"/>
        <v>-4.1537427953344164</v>
      </c>
      <c r="T2092">
        <f t="shared" si="2382"/>
        <v>-34.705021207128475</v>
      </c>
      <c r="V2092">
        <f t="shared" si="2392"/>
        <v>0</v>
      </c>
    </row>
    <row r="2093" spans="1:22">
      <c r="A2093">
        <f t="shared" si="2378"/>
        <v>0.5</v>
      </c>
      <c r="B2093">
        <f t="shared" si="2383"/>
        <v>-0.3715724127386969</v>
      </c>
      <c r="C2093">
        <f t="shared" si="2384"/>
        <v>0.33456530317942912</v>
      </c>
      <c r="D2093">
        <f t="shared" si="2379"/>
        <v>-0.49999999999999989</v>
      </c>
      <c r="E2093">
        <f t="shared" si="2385"/>
        <v>-0.37157241273869696</v>
      </c>
      <c r="F2093">
        <f t="shared" si="2386"/>
        <v>0.33456530317942917</v>
      </c>
      <c r="G2093">
        <f t="shared" si="2380"/>
        <v>0.5</v>
      </c>
      <c r="H2093">
        <f t="shared" si="2387"/>
        <v>0.3715724127386969</v>
      </c>
      <c r="I2093">
        <f t="shared" si="2388"/>
        <v>-0.33456530317942912</v>
      </c>
      <c r="J2093">
        <f t="shared" si="2381"/>
        <v>0.49999999999999989</v>
      </c>
      <c r="K2093">
        <f t="shared" si="2389"/>
        <v>-0.37157241273869696</v>
      </c>
      <c r="L2093">
        <f t="shared" si="2390"/>
        <v>0.33456530317942917</v>
      </c>
      <c r="N2093">
        <v>138</v>
      </c>
      <c r="O2093">
        <f t="shared" si="2376"/>
        <v>34.710276490924834</v>
      </c>
      <c r="P2093">
        <f t="shared" si="2377"/>
        <v>55.289723509075166</v>
      </c>
      <c r="R2093">
        <f t="shared" si="2391"/>
        <v>-4.1647770349660291</v>
      </c>
      <c r="T2093">
        <f t="shared" si="2382"/>
        <v>-34.687885230898139</v>
      </c>
      <c r="V2093">
        <f t="shared" si="2392"/>
        <v>0</v>
      </c>
    </row>
    <row r="2094" spans="1:22">
      <c r="A2094">
        <f t="shared" si="2378"/>
        <v>0.5</v>
      </c>
      <c r="B2094">
        <f t="shared" si="2383"/>
        <v>-0.37215577311557685</v>
      </c>
      <c r="C2094">
        <f t="shared" si="2384"/>
        <v>0.3339162777355234</v>
      </c>
      <c r="D2094">
        <f t="shared" si="2379"/>
        <v>-0.49999999999999989</v>
      </c>
      <c r="E2094">
        <f t="shared" si="2385"/>
        <v>-0.3721557731155769</v>
      </c>
      <c r="F2094">
        <f t="shared" si="2386"/>
        <v>0.33391627773552346</v>
      </c>
      <c r="G2094">
        <f t="shared" si="2380"/>
        <v>0.5</v>
      </c>
      <c r="H2094">
        <f t="shared" si="2387"/>
        <v>0.37215577311557685</v>
      </c>
      <c r="I2094">
        <f t="shared" si="2388"/>
        <v>-0.3339162777355234</v>
      </c>
      <c r="J2094">
        <f t="shared" si="2381"/>
        <v>0.49999999999999989</v>
      </c>
      <c r="K2094">
        <f t="shared" si="2389"/>
        <v>-0.3721557731155769</v>
      </c>
      <c r="L2094">
        <f t="shared" si="2390"/>
        <v>0.33391627773552346</v>
      </c>
      <c r="N2094">
        <v>138.1</v>
      </c>
      <c r="O2094">
        <f t="shared" si="2376"/>
        <v>34.693063866809624</v>
      </c>
      <c r="P2094">
        <f t="shared" si="2377"/>
        <v>55.306936133190383</v>
      </c>
      <c r="R2094">
        <f t="shared" si="2391"/>
        <v>-4.1757810939598414</v>
      </c>
      <c r="T2094">
        <f t="shared" si="2382"/>
        <v>-34.670672606782922</v>
      </c>
      <c r="V2094">
        <f t="shared" si="2392"/>
        <v>0</v>
      </c>
    </row>
    <row r="2095" spans="1:22">
      <c r="A2095">
        <f t="shared" si="2378"/>
        <v>0.5</v>
      </c>
      <c r="B2095">
        <f t="shared" si="2383"/>
        <v>-0.37273799984143086</v>
      </c>
      <c r="C2095">
        <f t="shared" si="2384"/>
        <v>0.33326623512472636</v>
      </c>
      <c r="D2095">
        <f t="shared" si="2379"/>
        <v>-0.49999999999999989</v>
      </c>
      <c r="E2095">
        <f t="shared" si="2385"/>
        <v>-0.37273799984143091</v>
      </c>
      <c r="F2095">
        <f t="shared" si="2386"/>
        <v>0.33326623512472642</v>
      </c>
      <c r="G2095">
        <f t="shared" si="2380"/>
        <v>0.5</v>
      </c>
      <c r="H2095">
        <f t="shared" si="2387"/>
        <v>0.37273799984143086</v>
      </c>
      <c r="I2095">
        <f t="shared" si="2388"/>
        <v>-0.33326623512472636</v>
      </c>
      <c r="J2095">
        <f t="shared" si="2381"/>
        <v>0.49999999999999989</v>
      </c>
      <c r="K2095">
        <f t="shared" si="2389"/>
        <v>-0.37273799984143091</v>
      </c>
      <c r="L2095">
        <f t="shared" si="2390"/>
        <v>0.33326623512472642</v>
      </c>
      <c r="N2095">
        <v>138.19999999999999</v>
      </c>
      <c r="O2095">
        <f t="shared" si="2376"/>
        <v>34.675774772964502</v>
      </c>
      <c r="P2095">
        <f t="shared" si="2377"/>
        <v>55.324225227035498</v>
      </c>
      <c r="R2095">
        <f t="shared" si="2391"/>
        <v>-4.1867549972706612</v>
      </c>
      <c r="T2095">
        <f t="shared" si="2382"/>
        <v>-34.653383512937808</v>
      </c>
      <c r="V2095">
        <f t="shared" si="2392"/>
        <v>0</v>
      </c>
    </row>
    <row r="2096" spans="1:22">
      <c r="A2096">
        <f t="shared" si="2378"/>
        <v>0.5</v>
      </c>
      <c r="B2096">
        <f t="shared" si="2383"/>
        <v>-0.37331909114269568</v>
      </c>
      <c r="C2096">
        <f t="shared" si="2384"/>
        <v>0.33261517732718027</v>
      </c>
      <c r="D2096">
        <f t="shared" si="2379"/>
        <v>-0.49999999999999989</v>
      </c>
      <c r="E2096">
        <f t="shared" si="2385"/>
        <v>-0.37331909114269574</v>
      </c>
      <c r="F2096">
        <f t="shared" si="2386"/>
        <v>0.33261517732718032</v>
      </c>
      <c r="G2096">
        <f t="shared" si="2380"/>
        <v>0.5</v>
      </c>
      <c r="H2096">
        <f t="shared" si="2387"/>
        <v>0.37331909114269568</v>
      </c>
      <c r="I2096">
        <f t="shared" si="2388"/>
        <v>-0.33261517732718027</v>
      </c>
      <c r="J2096">
        <f t="shared" si="2381"/>
        <v>0.49999999999999989</v>
      </c>
      <c r="K2096">
        <f t="shared" si="2389"/>
        <v>-0.37331909114269574</v>
      </c>
      <c r="L2096">
        <f t="shared" si="2390"/>
        <v>0.33261517732718032</v>
      </c>
      <c r="N2096">
        <v>138.30000000000001</v>
      </c>
      <c r="O2096">
        <f t="shared" si="2376"/>
        <v>34.658409387407417</v>
      </c>
      <c r="P2096">
        <f t="shared" si="2377"/>
        <v>55.34159061259259</v>
      </c>
      <c r="R2096">
        <f t="shared" si="2391"/>
        <v>-4.197698769978814</v>
      </c>
      <c r="T2096">
        <f t="shared" si="2382"/>
        <v>-34.636018127380716</v>
      </c>
      <c r="V2096">
        <f t="shared" si="2392"/>
        <v>0</v>
      </c>
    </row>
    <row r="2097" spans="1:22">
      <c r="A2097">
        <f t="shared" si="2378"/>
        <v>0.5</v>
      </c>
      <c r="B2097">
        <f t="shared" si="2383"/>
        <v>-0.37389904524926593</v>
      </c>
      <c r="C2097">
        <f t="shared" si="2384"/>
        <v>0.33196310632612064</v>
      </c>
      <c r="D2097">
        <f t="shared" si="2379"/>
        <v>-0.49999999999999989</v>
      </c>
      <c r="E2097">
        <f t="shared" si="2385"/>
        <v>-0.37389904524926598</v>
      </c>
      <c r="F2097">
        <f t="shared" si="2386"/>
        <v>0.33196310632612069</v>
      </c>
      <c r="G2097">
        <f t="shared" si="2380"/>
        <v>0.5</v>
      </c>
      <c r="H2097">
        <f t="shared" si="2387"/>
        <v>0.37389904524926593</v>
      </c>
      <c r="I2097">
        <f t="shared" si="2388"/>
        <v>-0.33196310632612064</v>
      </c>
      <c r="J2097">
        <f t="shared" si="2381"/>
        <v>0.49999999999999989</v>
      </c>
      <c r="K2097">
        <f t="shared" si="2389"/>
        <v>-0.37389904524926598</v>
      </c>
      <c r="L2097">
        <f t="shared" si="2390"/>
        <v>0.33196310632612069</v>
      </c>
      <c r="N2097">
        <v>138.4</v>
      </c>
      <c r="O2097">
        <f t="shared" si="2376"/>
        <v>34.640967888020718</v>
      </c>
      <c r="P2097">
        <f t="shared" si="2377"/>
        <v>55.359032111979282</v>
      </c>
      <c r="R2097">
        <f t="shared" si="2391"/>
        <v>-4.2086124372942777</v>
      </c>
      <c r="T2097">
        <f t="shared" si="2382"/>
        <v>-34.618576627994024</v>
      </c>
      <c r="V2097">
        <f t="shared" si="2392"/>
        <v>0</v>
      </c>
    </row>
    <row r="2098" spans="1:22">
      <c r="A2098">
        <f t="shared" si="2378"/>
        <v>0.5</v>
      </c>
      <c r="B2098">
        <f t="shared" si="2383"/>
        <v>-0.37447786039450098</v>
      </c>
      <c r="C2098">
        <f t="shared" si="2384"/>
        <v>0.33131002410786864</v>
      </c>
      <c r="D2098">
        <f t="shared" si="2379"/>
        <v>-0.49999999999999989</v>
      </c>
      <c r="E2098">
        <f t="shared" si="2385"/>
        <v>-0.37447786039450104</v>
      </c>
      <c r="F2098">
        <f t="shared" si="2386"/>
        <v>0.33131002410786869</v>
      </c>
      <c r="G2098">
        <f t="shared" si="2380"/>
        <v>0.5</v>
      </c>
      <c r="H2098">
        <f t="shared" si="2387"/>
        <v>0.37447786039450098</v>
      </c>
      <c r="I2098">
        <f t="shared" si="2388"/>
        <v>-0.33131002410786864</v>
      </c>
      <c r="J2098">
        <f t="shared" si="2381"/>
        <v>0.49999999999999989</v>
      </c>
      <c r="K2098">
        <f t="shared" si="2389"/>
        <v>-0.37447786039450104</v>
      </c>
      <c r="L2098">
        <f t="shared" si="2390"/>
        <v>0.33131002410786869</v>
      </c>
      <c r="N2098">
        <v>138.5</v>
      </c>
      <c r="O2098">
        <f t="shared" si="2376"/>
        <v>34.623450452552433</v>
      </c>
      <c r="P2098">
        <f t="shared" si="2377"/>
        <v>55.37654954744756</v>
      </c>
      <c r="R2098">
        <f t="shared" si="2391"/>
        <v>-4.2194960245603426</v>
      </c>
      <c r="T2098">
        <f t="shared" si="2382"/>
        <v>-34.601059192525746</v>
      </c>
      <c r="V2098">
        <f t="shared" si="2392"/>
        <v>0</v>
      </c>
    </row>
    <row r="2099" spans="1:22">
      <c r="A2099">
        <f t="shared" si="2378"/>
        <v>0.5</v>
      </c>
      <c r="B2099">
        <f t="shared" si="2383"/>
        <v>-0.37505553481522969</v>
      </c>
      <c r="C2099">
        <f t="shared" si="2384"/>
        <v>0.33065593266182586</v>
      </c>
      <c r="D2099">
        <f t="shared" si="2379"/>
        <v>-0.49999999999999989</v>
      </c>
      <c r="E2099">
        <f t="shared" si="2385"/>
        <v>-0.37505553481522974</v>
      </c>
      <c r="F2099">
        <f t="shared" si="2386"/>
        <v>0.33065593266182591</v>
      </c>
      <c r="G2099">
        <f t="shared" si="2380"/>
        <v>0.5</v>
      </c>
      <c r="H2099">
        <f t="shared" si="2387"/>
        <v>0.37505553481522969</v>
      </c>
      <c r="I2099">
        <f t="shared" si="2388"/>
        <v>-0.33065593266182586</v>
      </c>
      <c r="J2099">
        <f t="shared" si="2381"/>
        <v>0.49999999999999989</v>
      </c>
      <c r="K2099">
        <f t="shared" si="2389"/>
        <v>-0.37505553481522974</v>
      </c>
      <c r="L2099">
        <f t="shared" si="2390"/>
        <v>0.33065593266182591</v>
      </c>
      <c r="N2099">
        <v>138.6</v>
      </c>
      <c r="O2099">
        <f t="shared" si="2376"/>
        <v>34.605857258617746</v>
      </c>
      <c r="P2099">
        <f t="shared" si="2377"/>
        <v>55.394142741382261</v>
      </c>
      <c r="R2099">
        <f t="shared" si="2391"/>
        <v>-4.2303495572578385</v>
      </c>
      <c r="T2099">
        <f t="shared" si="2382"/>
        <v>-34.583465998591045</v>
      </c>
      <c r="V2099">
        <f t="shared" si="2392"/>
        <v>0</v>
      </c>
    </row>
    <row r="2100" spans="1:22">
      <c r="A2100">
        <f t="shared" si="2378"/>
        <v>0.5</v>
      </c>
      <c r="B2100">
        <f t="shared" si="2383"/>
        <v>-0.37563206675175548</v>
      </c>
      <c r="C2100">
        <f t="shared" si="2384"/>
        <v>0.33000083398046837</v>
      </c>
      <c r="D2100">
        <f t="shared" si="2379"/>
        <v>-0.49999999999999989</v>
      </c>
      <c r="E2100">
        <f t="shared" si="2385"/>
        <v>-0.37563206675175553</v>
      </c>
      <c r="F2100">
        <f t="shared" si="2386"/>
        <v>0.33000083398046842</v>
      </c>
      <c r="G2100">
        <f t="shared" si="2380"/>
        <v>0.5</v>
      </c>
      <c r="H2100">
        <f t="shared" si="2387"/>
        <v>0.37563206675175548</v>
      </c>
      <c r="I2100">
        <f t="shared" si="2388"/>
        <v>-0.33000083398046837</v>
      </c>
      <c r="J2100">
        <f t="shared" si="2381"/>
        <v>0.49999999999999989</v>
      </c>
      <c r="K2100">
        <f t="shared" si="2389"/>
        <v>-0.37563206675175553</v>
      </c>
      <c r="L2100">
        <f t="shared" si="2390"/>
        <v>0.33000083398046842</v>
      </c>
      <c r="N2100">
        <v>138.69999999999999</v>
      </c>
      <c r="O2100">
        <f t="shared" si="2376"/>
        <v>34.588188483700179</v>
      </c>
      <c r="P2100">
        <f t="shared" si="2377"/>
        <v>55.411811516299821</v>
      </c>
      <c r="R2100">
        <f t="shared" si="2391"/>
        <v>-4.2411730610087659</v>
      </c>
      <c r="T2100">
        <f t="shared" si="2382"/>
        <v>-34.565797223673485</v>
      </c>
      <c r="V2100">
        <f t="shared" si="2392"/>
        <v>0</v>
      </c>
    </row>
    <row r="2101" spans="1:22">
      <c r="A2101">
        <f t="shared" si="2378"/>
        <v>0.5</v>
      </c>
      <c r="B2101">
        <f t="shared" si="2383"/>
        <v>-0.37620745444786213</v>
      </c>
      <c r="C2101">
        <f t="shared" si="2384"/>
        <v>0.32934473005934012</v>
      </c>
      <c r="D2101">
        <f t="shared" si="2379"/>
        <v>-0.49999999999999989</v>
      </c>
      <c r="E2101">
        <f t="shared" si="2385"/>
        <v>-0.37620745444786219</v>
      </c>
      <c r="F2101">
        <f t="shared" si="2386"/>
        <v>0.32934473005934017</v>
      </c>
      <c r="G2101">
        <f t="shared" si="2380"/>
        <v>0.5</v>
      </c>
      <c r="H2101">
        <f t="shared" si="2387"/>
        <v>0.37620745444786213</v>
      </c>
      <c r="I2101">
        <f t="shared" si="2388"/>
        <v>-0.32934473005934012</v>
      </c>
      <c r="J2101">
        <f t="shared" si="2381"/>
        <v>0.49999999999999989</v>
      </c>
      <c r="K2101">
        <f t="shared" si="2389"/>
        <v>-0.37620745444786219</v>
      </c>
      <c r="L2101">
        <f t="shared" si="2390"/>
        <v>0.32934473005934017</v>
      </c>
      <c r="N2101">
        <v>138.80000000000001</v>
      </c>
      <c r="O2101">
        <f t="shared" si="2376"/>
        <v>34.570444305153003</v>
      </c>
      <c r="P2101">
        <f t="shared" si="2377"/>
        <v>55.429555694847004</v>
      </c>
      <c r="R2101">
        <f t="shared" si="2391"/>
        <v>-4.2519665615803461</v>
      </c>
      <c r="T2101">
        <f t="shared" si="2382"/>
        <v>-34.548053045126302</v>
      </c>
      <c r="V2101">
        <f t="shared" si="2392"/>
        <v>0</v>
      </c>
    </row>
    <row r="2102" spans="1:22">
      <c r="A2102">
        <f t="shared" si="2378"/>
        <v>0.5</v>
      </c>
      <c r="B2102">
        <f t="shared" si="2383"/>
        <v>-0.37678169615081891</v>
      </c>
      <c r="C2102">
        <f t="shared" si="2384"/>
        <v>0.32868762289704778</v>
      </c>
      <c r="D2102">
        <f t="shared" si="2379"/>
        <v>-0.49999999999999989</v>
      </c>
      <c r="E2102">
        <f t="shared" si="2385"/>
        <v>-0.37678169615081897</v>
      </c>
      <c r="F2102">
        <f t="shared" si="2386"/>
        <v>0.32868762289704784</v>
      </c>
      <c r="G2102">
        <f t="shared" si="2380"/>
        <v>0.5</v>
      </c>
      <c r="H2102">
        <f t="shared" si="2387"/>
        <v>0.37678169615081891</v>
      </c>
      <c r="I2102">
        <f t="shared" si="2388"/>
        <v>-0.32868762289704778</v>
      </c>
      <c r="J2102">
        <f t="shared" si="2381"/>
        <v>0.49999999999999989</v>
      </c>
      <c r="K2102">
        <f t="shared" si="2389"/>
        <v>-0.37678169615081897</v>
      </c>
      <c r="L2102">
        <f t="shared" si="2390"/>
        <v>0.32868762289704784</v>
      </c>
      <c r="N2102">
        <v>138.9</v>
      </c>
      <c r="O2102">
        <f t="shared" si="2376"/>
        <v>34.552624900200428</v>
      </c>
      <c r="P2102">
        <f t="shared" si="2377"/>
        <v>55.447375099799572</v>
      </c>
      <c r="R2102">
        <f t="shared" si="2391"/>
        <v>-4.2627300848889504</v>
      </c>
      <c r="T2102">
        <f t="shared" si="2382"/>
        <v>-34.530233640173734</v>
      </c>
      <c r="V2102">
        <f t="shared" si="2392"/>
        <v>0</v>
      </c>
    </row>
    <row r="2103" spans="1:22">
      <c r="A2103">
        <f t="shared" si="2378"/>
        <v>0.5</v>
      </c>
      <c r="B2103">
        <f t="shared" si="2383"/>
        <v>-0.3773547901113859</v>
      </c>
      <c r="C2103">
        <f t="shared" si="2384"/>
        <v>0.32802951449525358</v>
      </c>
      <c r="D2103">
        <f t="shared" si="2379"/>
        <v>-0.49999999999999989</v>
      </c>
      <c r="E2103">
        <f t="shared" si="2385"/>
        <v>-0.37735479011138595</v>
      </c>
      <c r="F2103">
        <f t="shared" si="2386"/>
        <v>0.32802951449525364</v>
      </c>
      <c r="G2103">
        <f t="shared" si="2380"/>
        <v>0.5</v>
      </c>
      <c r="H2103">
        <f t="shared" si="2387"/>
        <v>0.3773547901113859</v>
      </c>
      <c r="I2103">
        <f t="shared" si="2388"/>
        <v>-0.32802951449525358</v>
      </c>
      <c r="J2103">
        <f t="shared" si="2381"/>
        <v>0.49999999999999989</v>
      </c>
      <c r="K2103">
        <f t="shared" si="2389"/>
        <v>-0.37735479011138595</v>
      </c>
      <c r="L2103">
        <f t="shared" si="2390"/>
        <v>0.32802951449525364</v>
      </c>
      <c r="N2103">
        <v>139</v>
      </c>
      <c r="O2103">
        <f t="shared" si="2376"/>
        <v>34.534730445938919</v>
      </c>
      <c r="P2103">
        <f t="shared" si="2377"/>
        <v>55.465269554061081</v>
      </c>
      <c r="R2103">
        <f t="shared" si="2391"/>
        <v>-4.2734636570038234</v>
      </c>
      <c r="T2103">
        <f t="shared" si="2382"/>
        <v>-34.512339185912225</v>
      </c>
      <c r="V2103">
        <f t="shared" si="2392"/>
        <v>0</v>
      </c>
    </row>
    <row r="2104" spans="1:22">
      <c r="A2104">
        <f t="shared" si="2378"/>
        <v>0.5</v>
      </c>
      <c r="B2104">
        <f t="shared" si="2383"/>
        <v>-0.37792673458381965</v>
      </c>
      <c r="C2104">
        <f t="shared" si="2384"/>
        <v>0.32737040685866986</v>
      </c>
      <c r="D2104">
        <f t="shared" si="2379"/>
        <v>-0.49999999999999989</v>
      </c>
      <c r="E2104">
        <f t="shared" si="2385"/>
        <v>-0.3779267345838197</v>
      </c>
      <c r="F2104">
        <f t="shared" si="2386"/>
        <v>0.32737040685866992</v>
      </c>
      <c r="G2104">
        <f t="shared" si="2380"/>
        <v>0.5</v>
      </c>
      <c r="H2104">
        <f t="shared" si="2387"/>
        <v>0.37792673458381965</v>
      </c>
      <c r="I2104">
        <f t="shared" si="2388"/>
        <v>-0.32737040685866986</v>
      </c>
      <c r="J2104">
        <f t="shared" si="2381"/>
        <v>0.49999999999999989</v>
      </c>
      <c r="K2104">
        <f t="shared" si="2389"/>
        <v>-0.3779267345838197</v>
      </c>
      <c r="L2104">
        <f t="shared" si="2390"/>
        <v>0.32737040685866992</v>
      </c>
      <c r="N2104">
        <v>139.1</v>
      </c>
      <c r="O2104">
        <f t="shared" si="2376"/>
        <v>34.516761119338391</v>
      </c>
      <c r="P2104">
        <f t="shared" si="2377"/>
        <v>55.483238880661609</v>
      </c>
      <c r="R2104">
        <f t="shared" si="2391"/>
        <v>-4.2841673041511328</v>
      </c>
      <c r="T2104">
        <f t="shared" si="2382"/>
        <v>-34.494369859311696</v>
      </c>
      <c r="V2104">
        <f t="shared" si="2392"/>
        <v>0</v>
      </c>
    </row>
    <row r="2105" spans="1:22">
      <c r="A2105">
        <f t="shared" si="2378"/>
        <v>0.5</v>
      </c>
      <c r="B2105">
        <f t="shared" si="2383"/>
        <v>-0.37849752782587803</v>
      </c>
      <c r="C2105">
        <f t="shared" si="2384"/>
        <v>0.32671030199505274</v>
      </c>
      <c r="D2105">
        <f t="shared" si="2379"/>
        <v>-0.49999999999999989</v>
      </c>
      <c r="E2105">
        <f t="shared" si="2385"/>
        <v>-0.37849752782587814</v>
      </c>
      <c r="F2105">
        <f t="shared" si="2386"/>
        <v>0.3267103019950528</v>
      </c>
      <c r="G2105">
        <f t="shared" si="2380"/>
        <v>0.5</v>
      </c>
      <c r="H2105">
        <f t="shared" si="2387"/>
        <v>0.37849752782587803</v>
      </c>
      <c r="I2105">
        <f t="shared" si="2388"/>
        <v>-0.32671030199505274</v>
      </c>
      <c r="J2105">
        <f t="shared" si="2381"/>
        <v>0.49999999999999989</v>
      </c>
      <c r="K2105">
        <f t="shared" si="2389"/>
        <v>-0.37849752782587814</v>
      </c>
      <c r="L2105">
        <f t="shared" si="2390"/>
        <v>0.3267103019950528</v>
      </c>
      <c r="N2105">
        <v>139.19999999999999</v>
      </c>
      <c r="O2105">
        <f t="shared" si="2376"/>
        <v>34.498717097243393</v>
      </c>
      <c r="P2105">
        <f t="shared" si="2377"/>
        <v>55.501282902756614</v>
      </c>
      <c r="R2105">
        <f t="shared" si="2391"/>
        <v>-4.2948410527176719</v>
      </c>
      <c r="T2105">
        <f t="shared" si="2382"/>
        <v>-34.476325837216692</v>
      </c>
      <c r="V2105">
        <f t="shared" si="2392"/>
        <v>0</v>
      </c>
    </row>
    <row r="2106" spans="1:22">
      <c r="A2106">
        <f t="shared" si="2378"/>
        <v>0.5</v>
      </c>
      <c r="B2106">
        <f t="shared" si="2383"/>
        <v>-0.37906716809882607</v>
      </c>
      <c r="C2106">
        <f t="shared" si="2384"/>
        <v>0.32604920191519599</v>
      </c>
      <c r="D2106">
        <f t="shared" si="2379"/>
        <v>-0.49999999999999989</v>
      </c>
      <c r="E2106">
        <f t="shared" si="2385"/>
        <v>-0.37906716809882612</v>
      </c>
      <c r="F2106">
        <f t="shared" si="2386"/>
        <v>0.32604920191519604</v>
      </c>
      <c r="G2106">
        <f t="shared" si="2380"/>
        <v>0.5</v>
      </c>
      <c r="H2106">
        <f t="shared" si="2387"/>
        <v>0.37906716809882607</v>
      </c>
      <c r="I2106">
        <f t="shared" si="2388"/>
        <v>-0.32604920191519599</v>
      </c>
      <c r="J2106">
        <f t="shared" si="2381"/>
        <v>0.49999999999999989</v>
      </c>
      <c r="K2106">
        <f t="shared" si="2389"/>
        <v>-0.37906716809882612</v>
      </c>
      <c r="L2106">
        <f t="shared" si="2390"/>
        <v>0.32604920191519604</v>
      </c>
      <c r="N2106">
        <v>139.30000000000001</v>
      </c>
      <c r="O2106">
        <f t="shared" si="2376"/>
        <v>34.480598556374325</v>
      </c>
      <c r="P2106">
        <f t="shared" si="2377"/>
        <v>55.519401443625689</v>
      </c>
      <c r="R2106">
        <f t="shared" si="2391"/>
        <v>-4.3054849292548738</v>
      </c>
      <c r="T2106">
        <f t="shared" si="2382"/>
        <v>-34.458207296347616</v>
      </c>
      <c r="V2106">
        <f t="shared" si="2392"/>
        <v>0</v>
      </c>
    </row>
    <row r="2107" spans="1:22">
      <c r="A2107">
        <f t="shared" si="2378"/>
        <v>0.5</v>
      </c>
      <c r="B2107">
        <f t="shared" si="2383"/>
        <v>-0.37963565366744034</v>
      </c>
      <c r="C2107">
        <f t="shared" si="2384"/>
        <v>0.32538710863292541</v>
      </c>
      <c r="D2107">
        <f t="shared" si="2379"/>
        <v>-0.49999999999999989</v>
      </c>
      <c r="E2107">
        <f t="shared" si="2385"/>
        <v>-0.3796356536674404</v>
      </c>
      <c r="F2107">
        <f t="shared" si="2386"/>
        <v>0.32538710863292547</v>
      </c>
      <c r="G2107">
        <f t="shared" si="2380"/>
        <v>0.5</v>
      </c>
      <c r="H2107">
        <f t="shared" si="2387"/>
        <v>0.37963565366744034</v>
      </c>
      <c r="I2107">
        <f t="shared" si="2388"/>
        <v>-0.32538710863292541</v>
      </c>
      <c r="J2107">
        <f t="shared" si="2381"/>
        <v>0.49999999999999989</v>
      </c>
      <c r="K2107">
        <f t="shared" si="2389"/>
        <v>-0.3796356536674404</v>
      </c>
      <c r="L2107">
        <f t="shared" si="2390"/>
        <v>0.32538710863292547</v>
      </c>
      <c r="N2107">
        <v>139.4</v>
      </c>
      <c r="O2107">
        <f t="shared" si="2376"/>
        <v>34.462405673328576</v>
      </c>
      <c r="P2107">
        <f t="shared" si="2377"/>
        <v>55.537594326671424</v>
      </c>
      <c r="R2107">
        <f t="shared" si="2391"/>
        <v>-4.3160989604824991</v>
      </c>
      <c r="T2107">
        <f t="shared" si="2382"/>
        <v>-34.440014413301881</v>
      </c>
      <c r="V2107">
        <f t="shared" si="2392"/>
        <v>0</v>
      </c>
    </row>
    <row r="2108" spans="1:22">
      <c r="A2108">
        <f t="shared" si="2378"/>
        <v>0.5</v>
      </c>
      <c r="B2108">
        <f t="shared" si="2383"/>
        <v>-0.38020298280001541</v>
      </c>
      <c r="C2108">
        <f t="shared" si="2384"/>
        <v>0.32472402416509183</v>
      </c>
      <c r="D2108">
        <f t="shared" si="2379"/>
        <v>-0.49999999999999989</v>
      </c>
      <c r="E2108">
        <f t="shared" si="2385"/>
        <v>-0.38020298280001547</v>
      </c>
      <c r="F2108">
        <f t="shared" si="2386"/>
        <v>0.32472402416509188</v>
      </c>
      <c r="G2108">
        <f t="shared" si="2380"/>
        <v>0.5</v>
      </c>
      <c r="H2108">
        <f t="shared" si="2387"/>
        <v>0.38020298280001541</v>
      </c>
      <c r="I2108">
        <f t="shared" si="2388"/>
        <v>-0.32472402416509183</v>
      </c>
      <c r="J2108">
        <f t="shared" si="2381"/>
        <v>0.49999999999999989</v>
      </c>
      <c r="K2108">
        <f t="shared" si="2389"/>
        <v>-0.38020298280001547</v>
      </c>
      <c r="L2108">
        <f t="shared" si="2390"/>
        <v>0.32472402416509188</v>
      </c>
      <c r="N2108">
        <v>139.5</v>
      </c>
      <c r="O2108">
        <f t="shared" si="2376"/>
        <v>34.444138624581683</v>
      </c>
      <c r="P2108">
        <f t="shared" si="2377"/>
        <v>55.555861375418324</v>
      </c>
      <c r="R2108">
        <f t="shared" si="2391"/>
        <v>-4.3266831732925937</v>
      </c>
      <c r="T2108">
        <f t="shared" si="2382"/>
        <v>-34.421747364554982</v>
      </c>
      <c r="V2108">
        <f t="shared" si="2392"/>
        <v>0</v>
      </c>
    </row>
    <row r="2109" spans="1:22">
      <c r="A2109">
        <f t="shared" si="2378"/>
        <v>0.5</v>
      </c>
      <c r="B2109">
        <f t="shared" si="2383"/>
        <v>-0.38076915376836823</v>
      </c>
      <c r="C2109">
        <f t="shared" si="2384"/>
        <v>0.32405995053156544</v>
      </c>
      <c r="D2109">
        <f t="shared" si="2379"/>
        <v>-0.49999999999999989</v>
      </c>
      <c r="E2109">
        <f t="shared" si="2385"/>
        <v>-0.38076915376836828</v>
      </c>
      <c r="F2109">
        <f t="shared" si="2386"/>
        <v>0.3240599505315655</v>
      </c>
      <c r="G2109">
        <f t="shared" si="2380"/>
        <v>0.5</v>
      </c>
      <c r="H2109">
        <f t="shared" si="2387"/>
        <v>0.38076915376836823</v>
      </c>
      <c r="I2109">
        <f t="shared" si="2388"/>
        <v>-0.32405995053156544</v>
      </c>
      <c r="J2109">
        <f t="shared" si="2381"/>
        <v>0.49999999999999989</v>
      </c>
      <c r="K2109">
        <f t="shared" si="2389"/>
        <v>-0.38076915376836828</v>
      </c>
      <c r="L2109">
        <f t="shared" si="2390"/>
        <v>0.3240599505315655</v>
      </c>
      <c r="N2109">
        <v>139.6</v>
      </c>
      <c r="O2109">
        <f t="shared" si="2376"/>
        <v>34.425797586488372</v>
      </c>
      <c r="P2109">
        <f t="shared" si="2377"/>
        <v>55.574202413511621</v>
      </c>
      <c r="R2109">
        <f t="shared" si="2391"/>
        <v>-4.3372375947531978</v>
      </c>
      <c r="T2109">
        <f t="shared" si="2382"/>
        <v>-34.403406326461685</v>
      </c>
      <c r="V2109">
        <f t="shared" si="2392"/>
        <v>0</v>
      </c>
    </row>
    <row r="2110" spans="1:22">
      <c r="A2110">
        <f t="shared" si="2378"/>
        <v>0.5</v>
      </c>
      <c r="B2110">
        <f t="shared" si="2383"/>
        <v>-0.38133416484784399</v>
      </c>
      <c r="C2110">
        <f t="shared" si="2384"/>
        <v>0.32339488975522984</v>
      </c>
      <c r="D2110">
        <f t="shared" si="2379"/>
        <v>-0.49999999999999989</v>
      </c>
      <c r="E2110">
        <f t="shared" si="2385"/>
        <v>-0.38133416484784405</v>
      </c>
      <c r="F2110">
        <f t="shared" si="2386"/>
        <v>0.3233948897552299</v>
      </c>
      <c r="G2110">
        <f t="shared" si="2380"/>
        <v>0.5</v>
      </c>
      <c r="H2110">
        <f t="shared" si="2387"/>
        <v>0.38133416484784399</v>
      </c>
      <c r="I2110">
        <f t="shared" si="2388"/>
        <v>-0.32339488975522984</v>
      </c>
      <c r="J2110">
        <f t="shared" si="2381"/>
        <v>0.49999999999999989</v>
      </c>
      <c r="K2110">
        <f t="shared" si="2389"/>
        <v>-0.38133416484784405</v>
      </c>
      <c r="L2110">
        <f t="shared" si="2390"/>
        <v>0.3233948897552299</v>
      </c>
      <c r="N2110">
        <v>139.69999999999999</v>
      </c>
      <c r="O2110">
        <f t="shared" si="2376"/>
        <v>34.407382735283761</v>
      </c>
      <c r="P2110">
        <f t="shared" si="2377"/>
        <v>55.592617264716239</v>
      </c>
      <c r="R2110">
        <f t="shared" si="2391"/>
        <v>-4.3477622521122754</v>
      </c>
      <c r="T2110">
        <f t="shared" si="2382"/>
        <v>-34.384991475257067</v>
      </c>
      <c r="V2110">
        <f t="shared" si="2392"/>
        <v>0</v>
      </c>
    </row>
    <row r="2111" spans="1:22">
      <c r="A2111">
        <f t="shared" si="2378"/>
        <v>0.5</v>
      </c>
      <c r="B2111">
        <f t="shared" si="2383"/>
        <v>-0.38189801431732107</v>
      </c>
      <c r="C2111">
        <f t="shared" si="2384"/>
        <v>0.3227288438619752</v>
      </c>
      <c r="D2111">
        <f t="shared" si="2379"/>
        <v>-0.49999999999999989</v>
      </c>
      <c r="E2111">
        <f t="shared" si="2385"/>
        <v>-0.38189801431732112</v>
      </c>
      <c r="F2111">
        <f t="shared" si="2386"/>
        <v>0.32272884386197526</v>
      </c>
      <c r="G2111">
        <f t="shared" si="2380"/>
        <v>0.5</v>
      </c>
      <c r="H2111">
        <f t="shared" si="2387"/>
        <v>0.38189801431732107</v>
      </c>
      <c r="I2111">
        <f t="shared" si="2388"/>
        <v>-0.3227288438619752</v>
      </c>
      <c r="J2111">
        <f t="shared" si="2381"/>
        <v>0.49999999999999989</v>
      </c>
      <c r="K2111">
        <f t="shared" si="2389"/>
        <v>-0.38189801431732112</v>
      </c>
      <c r="L2111">
        <f t="shared" si="2390"/>
        <v>0.32272884386197526</v>
      </c>
      <c r="N2111">
        <v>139.80000000000001</v>
      </c>
      <c r="O2111">
        <f t="shared" si="2376"/>
        <v>34.388894247084281</v>
      </c>
      <c r="P2111">
        <f t="shared" si="2377"/>
        <v>55.611105752915719</v>
      </c>
      <c r="R2111">
        <f t="shared" si="2391"/>
        <v>-4.3582571728014159</v>
      </c>
      <c r="T2111">
        <f t="shared" si="2382"/>
        <v>-34.366502987057586</v>
      </c>
      <c r="V2111">
        <f t="shared" si="2392"/>
        <v>0</v>
      </c>
    </row>
    <row r="2112" spans="1:22">
      <c r="A2112">
        <f t="shared" si="2378"/>
        <v>0.5</v>
      </c>
      <c r="B2112">
        <f t="shared" si="2383"/>
        <v>-0.38246070045921576</v>
      </c>
      <c r="C2112">
        <f t="shared" si="2384"/>
        <v>0.32206181488069324</v>
      </c>
      <c r="D2112">
        <f t="shared" si="2379"/>
        <v>-0.49999999999999989</v>
      </c>
      <c r="E2112">
        <f t="shared" si="2385"/>
        <v>-0.38246070045921582</v>
      </c>
      <c r="F2112">
        <f t="shared" si="2386"/>
        <v>0.3220618148806933</v>
      </c>
      <c r="G2112">
        <f t="shared" si="2380"/>
        <v>0.5</v>
      </c>
      <c r="H2112">
        <f t="shared" si="2387"/>
        <v>0.38246070045921576</v>
      </c>
      <c r="I2112">
        <f t="shared" si="2388"/>
        <v>-0.32206181488069324</v>
      </c>
      <c r="J2112">
        <f t="shared" si="2381"/>
        <v>0.49999999999999989</v>
      </c>
      <c r="K2112">
        <f t="shared" si="2389"/>
        <v>-0.38246070045921582</v>
      </c>
      <c r="L2112">
        <f t="shared" si="2390"/>
        <v>0.3220618148806933</v>
      </c>
      <c r="N2112">
        <v>139.9</v>
      </c>
      <c r="O2112">
        <f t="shared" si="2376"/>
        <v>34.370332297888822</v>
      </c>
      <c r="P2112">
        <f t="shared" si="2377"/>
        <v>55.629667702111171</v>
      </c>
      <c r="R2112">
        <f t="shared" si="2391"/>
        <v>-4.3687223844396641</v>
      </c>
      <c r="T2112">
        <f t="shared" si="2382"/>
        <v>-34.347941037862135</v>
      </c>
      <c r="V2112">
        <f t="shared" si="2392"/>
        <v>0</v>
      </c>
    </row>
    <row r="2113" spans="1:22">
      <c r="A2113">
        <f t="shared" si="2378"/>
        <v>0.5</v>
      </c>
      <c r="B2113">
        <f t="shared" si="2383"/>
        <v>-0.3830222215594889</v>
      </c>
      <c r="C2113">
        <f t="shared" si="2384"/>
        <v>0.32139380484326968</v>
      </c>
      <c r="D2113">
        <f t="shared" si="2379"/>
        <v>-0.49999999999999989</v>
      </c>
      <c r="E2113">
        <f t="shared" si="2385"/>
        <v>-0.38302222155948895</v>
      </c>
      <c r="F2113">
        <f t="shared" si="2386"/>
        <v>0.32139380484326974</v>
      </c>
      <c r="G2113">
        <f t="shared" si="2380"/>
        <v>0.5</v>
      </c>
      <c r="H2113">
        <f t="shared" si="2387"/>
        <v>0.3830222215594889</v>
      </c>
      <c r="I2113">
        <f t="shared" si="2388"/>
        <v>-0.32139380484326968</v>
      </c>
      <c r="J2113">
        <f t="shared" si="2381"/>
        <v>0.49999999999999989</v>
      </c>
      <c r="K2113">
        <f t="shared" si="2389"/>
        <v>-0.38302222155948895</v>
      </c>
      <c r="L2113">
        <f t="shared" si="2390"/>
        <v>0.32139380484326974</v>
      </c>
      <c r="N2113">
        <v>140</v>
      </c>
      <c r="O2113">
        <f t="shared" si="2376"/>
        <v>34.351697063579728</v>
      </c>
      <c r="P2113">
        <f t="shared" si="2377"/>
        <v>55.648302936420272</v>
      </c>
      <c r="R2113">
        <f t="shared" si="2391"/>
        <v>-4.3791579148372861</v>
      </c>
      <c r="T2113">
        <f t="shared" si="2382"/>
        <v>-34.329305803553034</v>
      </c>
      <c r="V2113">
        <f t="shared" si="2392"/>
        <v>0</v>
      </c>
    </row>
    <row r="2114" spans="1:22">
      <c r="A2114">
        <f t="shared" si="2378"/>
        <v>0.5</v>
      </c>
      <c r="B2114">
        <f t="shared" si="2383"/>
        <v>-0.38358257590764966</v>
      </c>
      <c r="C2114">
        <f t="shared" si="2384"/>
        <v>0.32072481578457901</v>
      </c>
      <c r="D2114">
        <f t="shared" si="2379"/>
        <v>-0.49999999999999989</v>
      </c>
      <c r="E2114">
        <f t="shared" si="2385"/>
        <v>-0.38358257590764971</v>
      </c>
      <c r="F2114">
        <f t="shared" si="2386"/>
        <v>0.32072481578457906</v>
      </c>
      <c r="G2114">
        <f t="shared" si="2380"/>
        <v>0.5</v>
      </c>
      <c r="H2114">
        <f t="shared" si="2387"/>
        <v>0.38358257590764966</v>
      </c>
      <c r="I2114">
        <f t="shared" si="2388"/>
        <v>-0.32072481578457901</v>
      </c>
      <c r="J2114">
        <f t="shared" si="2381"/>
        <v>0.49999999999999989</v>
      </c>
      <c r="K2114">
        <f t="shared" si="2389"/>
        <v>-0.38358257590764971</v>
      </c>
      <c r="L2114">
        <f t="shared" si="2390"/>
        <v>0.32072481578457906</v>
      </c>
      <c r="N2114">
        <v>140.1</v>
      </c>
      <c r="O2114">
        <f t="shared" si="2376"/>
        <v>34.33298871992374</v>
      </c>
      <c r="P2114">
        <f t="shared" si="2377"/>
        <v>55.667011280076267</v>
      </c>
      <c r="R2114">
        <f t="shared" si="2391"/>
        <v>-4.3895637919995565</v>
      </c>
      <c r="T2114">
        <f t="shared" si="2382"/>
        <v>-34.310597459897039</v>
      </c>
      <c r="V2114">
        <f t="shared" si="2392"/>
        <v>0</v>
      </c>
    </row>
    <row r="2115" spans="1:22">
      <c r="A2115">
        <f t="shared" si="2378"/>
        <v>0.5</v>
      </c>
      <c r="B2115">
        <f t="shared" si="2383"/>
        <v>-0.38414176179676152</v>
      </c>
      <c r="C2115">
        <f t="shared" si="2384"/>
        <v>0.32005484974247783</v>
      </c>
      <c r="D2115">
        <f t="shared" si="2379"/>
        <v>-0.49999999999999989</v>
      </c>
      <c r="E2115">
        <f t="shared" si="2385"/>
        <v>-0.38414176179676157</v>
      </c>
      <c r="F2115">
        <f t="shared" si="2386"/>
        <v>0.32005484974247789</v>
      </c>
      <c r="G2115">
        <f t="shared" si="2380"/>
        <v>0.5</v>
      </c>
      <c r="H2115">
        <f t="shared" si="2387"/>
        <v>0.38414176179676152</v>
      </c>
      <c r="I2115">
        <f t="shared" si="2388"/>
        <v>-0.32005484974247783</v>
      </c>
      <c r="J2115">
        <f t="shared" si="2381"/>
        <v>0.49999999999999989</v>
      </c>
      <c r="K2115">
        <f t="shared" si="2389"/>
        <v>-0.38414176179676157</v>
      </c>
      <c r="L2115">
        <f t="shared" si="2390"/>
        <v>0.32005484974247789</v>
      </c>
      <c r="N2115">
        <v>140.19999999999999</v>
      </c>
      <c r="O2115">
        <f t="shared" si="2376"/>
        <v>34.314207442573014</v>
      </c>
      <c r="P2115">
        <f t="shared" si="2377"/>
        <v>55.685792557426986</v>
      </c>
      <c r="R2115">
        <f t="shared" si="2391"/>
        <v>-4.3999400441304886</v>
      </c>
      <c r="T2115">
        <f t="shared" si="2382"/>
        <v>-34.29181618254632</v>
      </c>
      <c r="V2115">
        <f t="shared" si="2392"/>
        <v>0</v>
      </c>
    </row>
    <row r="2116" spans="1:22">
      <c r="A2116">
        <f t="shared" si="2378"/>
        <v>0.5</v>
      </c>
      <c r="B2116">
        <f t="shared" si="2383"/>
        <v>-0.38469977752344758</v>
      </c>
      <c r="C2116">
        <f t="shared" si="2384"/>
        <v>0.31938390875779865</v>
      </c>
      <c r="D2116">
        <f t="shared" si="2379"/>
        <v>-0.49999999999999989</v>
      </c>
      <c r="E2116">
        <f t="shared" si="2385"/>
        <v>-0.38469977752344764</v>
      </c>
      <c r="F2116">
        <f t="shared" si="2386"/>
        <v>0.31938390875779871</v>
      </c>
      <c r="G2116">
        <f t="shared" si="2380"/>
        <v>0.5</v>
      </c>
      <c r="H2116">
        <f t="shared" si="2387"/>
        <v>0.38469977752344758</v>
      </c>
      <c r="I2116">
        <f t="shared" si="2388"/>
        <v>-0.31938390875779865</v>
      </c>
      <c r="J2116">
        <f t="shared" si="2381"/>
        <v>0.49999999999999989</v>
      </c>
      <c r="K2116">
        <f t="shared" si="2389"/>
        <v>-0.38469977752344764</v>
      </c>
      <c r="L2116">
        <f t="shared" si="2390"/>
        <v>0.31938390875779871</v>
      </c>
      <c r="N2116">
        <v>140.30000000000001</v>
      </c>
      <c r="O2116">
        <f t="shared" si="2376"/>
        <v>34.295353407066024</v>
      </c>
      <c r="P2116">
        <f t="shared" si="2377"/>
        <v>55.704646592933969</v>
      </c>
      <c r="R2116">
        <f t="shared" si="2391"/>
        <v>-4.4102866996365719</v>
      </c>
      <c r="T2116">
        <f t="shared" si="2382"/>
        <v>-34.272962147039337</v>
      </c>
      <c r="V2116">
        <f t="shared" si="2392"/>
        <v>0</v>
      </c>
    </row>
    <row r="2117" spans="1:22">
      <c r="A2117">
        <f t="shared" si="2378"/>
        <v>0.5</v>
      </c>
      <c r="B2117">
        <f t="shared" si="2383"/>
        <v>-0.38525662138789457</v>
      </c>
      <c r="C2117">
        <f t="shared" si="2384"/>
        <v>0.31871199487434471</v>
      </c>
      <c r="D2117">
        <f t="shared" si="2379"/>
        <v>-0.49999999999999989</v>
      </c>
      <c r="E2117">
        <f t="shared" si="2385"/>
        <v>-0.38525662138789463</v>
      </c>
      <c r="F2117">
        <f t="shared" si="2386"/>
        <v>0.31871199487434476</v>
      </c>
      <c r="G2117">
        <f t="shared" si="2380"/>
        <v>0.5</v>
      </c>
      <c r="H2117">
        <f t="shared" si="2387"/>
        <v>0.38525662138789457</v>
      </c>
      <c r="I2117">
        <f t="shared" si="2388"/>
        <v>-0.31871199487434471</v>
      </c>
      <c r="J2117">
        <f t="shared" si="2381"/>
        <v>0.49999999999999989</v>
      </c>
      <c r="K2117">
        <f t="shared" si="2389"/>
        <v>-0.38525662138789463</v>
      </c>
      <c r="L2117">
        <f t="shared" si="2390"/>
        <v>0.31871199487434476</v>
      </c>
      <c r="N2117">
        <v>140.4</v>
      </c>
      <c r="O2117">
        <f t="shared" si="2376"/>
        <v>34.27642678882858</v>
      </c>
      <c r="P2117">
        <f t="shared" si="2377"/>
        <v>55.723573211171427</v>
      </c>
      <c r="R2117">
        <f t="shared" si="2391"/>
        <v>-4.4206037871305242</v>
      </c>
      <c r="T2117">
        <f t="shared" si="2382"/>
        <v>-34.254035528801879</v>
      </c>
      <c r="V2117">
        <f t="shared" si="2392"/>
        <v>0</v>
      </c>
    </row>
    <row r="2118" spans="1:22">
      <c r="A2118">
        <f t="shared" si="2378"/>
        <v>0.5</v>
      </c>
      <c r="B2118">
        <f t="shared" si="2383"/>
        <v>-0.38581229169386</v>
      </c>
      <c r="C2118">
        <f t="shared" si="2384"/>
        <v>0.31803911013888186</v>
      </c>
      <c r="D2118">
        <f t="shared" si="2379"/>
        <v>-0.49999999999999989</v>
      </c>
      <c r="E2118">
        <f t="shared" si="2385"/>
        <v>-0.38581229169386005</v>
      </c>
      <c r="F2118">
        <f t="shared" si="2386"/>
        <v>0.31803911013888192</v>
      </c>
      <c r="G2118">
        <f t="shared" si="2380"/>
        <v>0.5</v>
      </c>
      <c r="H2118">
        <f t="shared" si="2387"/>
        <v>0.38581229169386</v>
      </c>
      <c r="I2118">
        <f t="shared" si="2388"/>
        <v>-0.31803911013888186</v>
      </c>
      <c r="J2118">
        <f t="shared" si="2381"/>
        <v>0.49999999999999989</v>
      </c>
      <c r="K2118">
        <f t="shared" si="2389"/>
        <v>-0.38581229169386005</v>
      </c>
      <c r="L2118">
        <f t="shared" si="2390"/>
        <v>0.31803911013888192</v>
      </c>
      <c r="N2118">
        <v>140.5</v>
      </c>
      <c r="O2118">
        <f t="shared" si="2376"/>
        <v>34.25742776317454</v>
      </c>
      <c r="P2118">
        <f t="shared" si="2377"/>
        <v>55.742572236825467</v>
      </c>
      <c r="R2118">
        <f t="shared" si="2391"/>
        <v>-4.4308913354349855</v>
      </c>
      <c r="T2118">
        <f t="shared" si="2382"/>
        <v>-34.235036503147839</v>
      </c>
      <c r="V2118">
        <f t="shared" si="2392"/>
        <v>0</v>
      </c>
    </row>
    <row r="2119" spans="1:22">
      <c r="A2119">
        <f t="shared" si="2378"/>
        <v>0.5</v>
      </c>
      <c r="B2119">
        <f t="shared" si="2383"/>
        <v>-0.38636678674867542</v>
      </c>
      <c r="C2119">
        <f t="shared" si="2384"/>
        <v>0.31736525660113374</v>
      </c>
      <c r="D2119">
        <f t="shared" si="2379"/>
        <v>-0.49999999999999989</v>
      </c>
      <c r="E2119">
        <f t="shared" si="2385"/>
        <v>-0.38636678674867547</v>
      </c>
      <c r="F2119">
        <f t="shared" si="2386"/>
        <v>0.31736525660113379</v>
      </c>
      <c r="G2119">
        <f t="shared" si="2380"/>
        <v>0.5</v>
      </c>
      <c r="H2119">
        <f t="shared" si="2387"/>
        <v>0.38636678674867542</v>
      </c>
      <c r="I2119">
        <f t="shared" si="2388"/>
        <v>-0.31736525660113374</v>
      </c>
      <c r="J2119">
        <f t="shared" si="2381"/>
        <v>0.49999999999999989</v>
      </c>
      <c r="K2119">
        <f t="shared" si="2389"/>
        <v>-0.38636678674867547</v>
      </c>
      <c r="L2119">
        <f t="shared" si="2390"/>
        <v>0.31736525660113379</v>
      </c>
      <c r="N2119">
        <v>140.6</v>
      </c>
      <c r="O2119">
        <f t="shared" si="2376"/>
        <v>34.238356505306847</v>
      </c>
      <c r="P2119">
        <f t="shared" si="2377"/>
        <v>55.761643494693153</v>
      </c>
      <c r="R2119">
        <f t="shared" si="2391"/>
        <v>-4.4411493735862209</v>
      </c>
      <c r="T2119">
        <f t="shared" si="2382"/>
        <v>-34.215965245280152</v>
      </c>
      <c r="V2119">
        <f t="shared" si="2392"/>
        <v>0</v>
      </c>
    </row>
    <row r="2120" spans="1:22">
      <c r="A2120">
        <f t="shared" si="2378"/>
        <v>0.5</v>
      </c>
      <c r="B2120">
        <f t="shared" si="2383"/>
        <v>-0.38692010486325301</v>
      </c>
      <c r="C2120">
        <f t="shared" si="2384"/>
        <v>0.31669043631377503</v>
      </c>
      <c r="D2120">
        <f t="shared" si="2379"/>
        <v>-0.49999999999999989</v>
      </c>
      <c r="E2120">
        <f t="shared" si="2385"/>
        <v>-0.38692010486325307</v>
      </c>
      <c r="F2120">
        <f t="shared" si="2386"/>
        <v>0.31669043631377508</v>
      </c>
      <c r="G2120">
        <f t="shared" si="2380"/>
        <v>0.5</v>
      </c>
      <c r="H2120">
        <f t="shared" si="2387"/>
        <v>0.38692010486325301</v>
      </c>
      <c r="I2120">
        <f t="shared" si="2388"/>
        <v>-0.31669043631377503</v>
      </c>
      <c r="J2120">
        <f t="shared" si="2381"/>
        <v>0.49999999999999989</v>
      </c>
      <c r="K2120">
        <f t="shared" si="2389"/>
        <v>-0.38692010486325307</v>
      </c>
      <c r="L2120">
        <f t="shared" si="2390"/>
        <v>0.31669043631377508</v>
      </c>
      <c r="N2120">
        <v>140.69999999999999</v>
      </c>
      <c r="O2120">
        <f t="shared" si="2376"/>
        <v>34.219213190318328</v>
      </c>
      <c r="P2120">
        <f t="shared" si="2377"/>
        <v>55.780786809681679</v>
      </c>
      <c r="R2120">
        <f t="shared" si="2391"/>
        <v>-4.4513779308378645</v>
      </c>
      <c r="T2120">
        <f t="shared" si="2382"/>
        <v>-34.196821930291627</v>
      </c>
      <c r="V2120">
        <f t="shared" si="2392"/>
        <v>0</v>
      </c>
    </row>
    <row r="2121" spans="1:22">
      <c r="A2121">
        <f t="shared" si="2378"/>
        <v>0.5</v>
      </c>
      <c r="B2121">
        <f t="shared" si="2383"/>
        <v>-0.38747224435208977</v>
      </c>
      <c r="C2121">
        <f t="shared" si="2384"/>
        <v>0.31601465133242529</v>
      </c>
      <c r="D2121">
        <f t="shared" si="2379"/>
        <v>-0.49999999999999989</v>
      </c>
      <c r="E2121">
        <f t="shared" si="2385"/>
        <v>-0.38747224435208982</v>
      </c>
      <c r="F2121">
        <f t="shared" si="2386"/>
        <v>0.31601465133242534</v>
      </c>
      <c r="G2121">
        <f t="shared" si="2380"/>
        <v>0.5</v>
      </c>
      <c r="H2121">
        <f t="shared" si="2387"/>
        <v>0.38747224435208977</v>
      </c>
      <c r="I2121">
        <f t="shared" si="2388"/>
        <v>-0.31601465133242529</v>
      </c>
      <c r="J2121">
        <f t="shared" si="2381"/>
        <v>0.49999999999999989</v>
      </c>
      <c r="K2121">
        <f t="shared" si="2389"/>
        <v>-0.38747224435208982</v>
      </c>
      <c r="L2121">
        <f t="shared" si="2390"/>
        <v>0.31601465133242534</v>
      </c>
      <c r="N2121">
        <v>140.80000000000001</v>
      </c>
      <c r="O2121">
        <f t="shared" ref="O2121:O2184" si="2393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-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34.199997993192476</v>
      </c>
      <c r="P2121">
        <f t="shared" ref="P2121:P2184" si="2394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55.800002006807524</v>
      </c>
      <c r="R2121">
        <f t="shared" si="2391"/>
        <v>-4.4615770366645009</v>
      </c>
      <c r="T2121">
        <f t="shared" si="2382"/>
        <v>-34.177606733165781</v>
      </c>
      <c r="V2121">
        <f t="shared" si="2392"/>
        <v>0</v>
      </c>
    </row>
    <row r="2122" spans="1:22">
      <c r="A2122">
        <f t="shared" ref="A2122:A2185" si="2395">(1/(SQRT(2)))*(COS(RADIANS(45)))</f>
        <v>0.5</v>
      </c>
      <c r="B2122">
        <f t="shared" si="2383"/>
        <v>-0.38802320353327296</v>
      </c>
      <c r="C2122">
        <f t="shared" si="2384"/>
        <v>0.31533790371564302</v>
      </c>
      <c r="D2122">
        <f t="shared" ref="D2122:D2185" si="2396">(-((1/(SQRT(2)))*(SIN(RADIANS(45)))))</f>
        <v>-0.49999999999999989</v>
      </c>
      <c r="E2122">
        <f t="shared" si="2385"/>
        <v>-0.38802320353327302</v>
      </c>
      <c r="F2122">
        <f t="shared" si="2386"/>
        <v>0.31533790371564308</v>
      </c>
      <c r="G2122">
        <f t="shared" ref="G2122:G2185" si="2397">(1/(SQRT(2)))*(COS(RADIANS(-45)))</f>
        <v>0.5</v>
      </c>
      <c r="H2122">
        <f t="shared" si="2387"/>
        <v>0.38802320353327296</v>
      </c>
      <c r="I2122">
        <f t="shared" si="2388"/>
        <v>-0.31533790371564302</v>
      </c>
      <c r="J2122">
        <f t="shared" ref="J2122:J2185" si="2398">(-((1/(SQRT(2)))*(SIN(RADIANS(-45)))))</f>
        <v>0.49999999999999989</v>
      </c>
      <c r="K2122">
        <f t="shared" si="2389"/>
        <v>-0.38802320353327302</v>
      </c>
      <c r="L2122">
        <f t="shared" si="2390"/>
        <v>0.31533790371564308</v>
      </c>
      <c r="N2122">
        <v>140.9</v>
      </c>
      <c r="O2122">
        <f t="shared" si="2393"/>
        <v>34.180711088804316</v>
      </c>
      <c r="P2122">
        <f t="shared" si="2394"/>
        <v>55.819288911195684</v>
      </c>
      <c r="R2122">
        <f t="shared" si="2391"/>
        <v>-4.4717467207654309</v>
      </c>
      <c r="T2122">
        <f t="shared" ref="T2122:T2185" si="2399">(P2122-$V$2516)</f>
        <v>-34.158319828777621</v>
      </c>
      <c r="V2122">
        <f t="shared" si="2392"/>
        <v>0</v>
      </c>
    </row>
    <row r="2123" spans="1:22">
      <c r="A2123">
        <f t="shared" si="2395"/>
        <v>0.5</v>
      </c>
      <c r="B2123">
        <f t="shared" si="2383"/>
        <v>-0.3885729807284854</v>
      </c>
      <c r="C2123">
        <f t="shared" si="2384"/>
        <v>0.31466019552491864</v>
      </c>
      <c r="D2123">
        <f t="shared" si="2396"/>
        <v>-0.49999999999999989</v>
      </c>
      <c r="E2123">
        <f t="shared" si="2385"/>
        <v>-0.38857298072848545</v>
      </c>
      <c r="F2123">
        <f t="shared" si="2386"/>
        <v>0.3146601955249187</v>
      </c>
      <c r="G2123">
        <f t="shared" si="2397"/>
        <v>0.5</v>
      </c>
      <c r="H2123">
        <f t="shared" si="2387"/>
        <v>0.3885729807284854</v>
      </c>
      <c r="I2123">
        <f t="shared" si="2388"/>
        <v>-0.31466019552491864</v>
      </c>
      <c r="J2123">
        <f t="shared" si="2398"/>
        <v>0.49999999999999989</v>
      </c>
      <c r="K2123">
        <f t="shared" si="2389"/>
        <v>-0.38857298072848545</v>
      </c>
      <c r="L2123">
        <f t="shared" si="2390"/>
        <v>0.3146601955249187</v>
      </c>
      <c r="N2123">
        <v>141</v>
      </c>
      <c r="O2123">
        <f t="shared" si="2393"/>
        <v>34.161352651921113</v>
      </c>
      <c r="P2123">
        <f t="shared" si="2394"/>
        <v>55.838647348078879</v>
      </c>
      <c r="R2123">
        <f t="shared" si="2391"/>
        <v>-4.4818870130682456</v>
      </c>
      <c r="T2123">
        <f t="shared" si="2399"/>
        <v>-34.138961391894426</v>
      </c>
      <c r="V2123">
        <f t="shared" si="2392"/>
        <v>0</v>
      </c>
    </row>
    <row r="2124" spans="1:22">
      <c r="A2124">
        <f t="shared" si="2395"/>
        <v>0.5</v>
      </c>
      <c r="B2124">
        <f t="shared" ref="B2124:B2187" si="2400">((1/(SQRT(2)))*(COS(RADIANS(N2124))))*(SIN(RADIANS(45)))</f>
        <v>-0.38912157426301036</v>
      </c>
      <c r="C2124">
        <f t="shared" ref="C2124:C2187" si="2401">((1/(SQRT(2)))*(SIN(RADIANS(N2124))))*(SIN(RADIANS(45)))</f>
        <v>0.3139815288246689</v>
      </c>
      <c r="D2124">
        <f t="shared" si="2396"/>
        <v>-0.49999999999999989</v>
      </c>
      <c r="E2124">
        <f t="shared" ref="E2124:E2187" si="2402">((1/(SQRT(2)))*(COS(RADIANS(N2124))))*(COS(RADIANS(45)))</f>
        <v>-0.38912157426301042</v>
      </c>
      <c r="F2124">
        <f t="shared" ref="F2124:F2187" si="2403">(((1/(SQRT(2)))*(SIN(RADIANS(N2124))))*(COS(RADIANS(45))))</f>
        <v>0.31398152882466895</v>
      </c>
      <c r="G2124">
        <f t="shared" si="2397"/>
        <v>0.5</v>
      </c>
      <c r="H2124">
        <f t="shared" ref="H2124:H2187" si="2404">((1/(SQRT(2)))*(COS(RADIANS(N2124))))*(SIN(RADIANS(-45)))</f>
        <v>0.38912157426301036</v>
      </c>
      <c r="I2124">
        <f t="shared" ref="I2124:I2187" si="2405">((1/(SQRT(2)))*(SIN(RADIANS(N2124))))*(SIN(RADIANS(-45)))</f>
        <v>-0.3139815288246689</v>
      </c>
      <c r="J2124">
        <f t="shared" si="2398"/>
        <v>0.49999999999999989</v>
      </c>
      <c r="K2124">
        <f t="shared" ref="K2124:K2187" si="2406">((1/(SQRT(2)))*(COS(RADIANS(N2124))))*(COS(RADIANS(-45)))</f>
        <v>-0.38912157426301042</v>
      </c>
      <c r="L2124">
        <f t="shared" ref="L2124:L2187" si="2407">(((1/(SQRT(2)))*(SIN(RADIANS(N2124))))*(COS(RADIANS(-45))))</f>
        <v>0.31398152882466895</v>
      </c>
      <c r="N2124">
        <v>141.1</v>
      </c>
      <c r="O2124">
        <f t="shared" si="2393"/>
        <v>34.141922857203191</v>
      </c>
      <c r="P2124">
        <f t="shared" si="2394"/>
        <v>55.858077142796809</v>
      </c>
      <c r="R2124">
        <f t="shared" ref="R2124:R2187" si="2408">P2124-P2304</f>
        <v>-4.4919979437325139</v>
      </c>
      <c r="T2124">
        <f t="shared" si="2399"/>
        <v>-34.119531597176497</v>
      </c>
      <c r="V2124">
        <f t="shared" ref="V2124:V2187" si="2409">IF(T2124=0,N2124,0)</f>
        <v>0</v>
      </c>
    </row>
    <row r="2125" spans="1:22">
      <c r="A2125">
        <f t="shared" si="2395"/>
        <v>0.5</v>
      </c>
      <c r="B2125">
        <f t="shared" si="2400"/>
        <v>-0.38966898246573695</v>
      </c>
      <c r="C2125">
        <f t="shared" si="2401"/>
        <v>0.31330190568223026</v>
      </c>
      <c r="D2125">
        <f t="shared" si="2396"/>
        <v>-0.49999999999999989</v>
      </c>
      <c r="E2125">
        <f t="shared" si="2402"/>
        <v>-0.389668982465737</v>
      </c>
      <c r="F2125">
        <f t="shared" si="2403"/>
        <v>0.31330190568223032</v>
      </c>
      <c r="G2125">
        <f t="shared" si="2397"/>
        <v>0.5</v>
      </c>
      <c r="H2125">
        <f t="shared" si="2404"/>
        <v>0.38966898246573695</v>
      </c>
      <c r="I2125">
        <f t="shared" si="2405"/>
        <v>-0.31330190568223026</v>
      </c>
      <c r="J2125">
        <f t="shared" si="2398"/>
        <v>0.49999999999999989</v>
      </c>
      <c r="K2125">
        <f t="shared" si="2406"/>
        <v>-0.389668982465737</v>
      </c>
      <c r="L2125">
        <f t="shared" si="2407"/>
        <v>0.31330190568223032</v>
      </c>
      <c r="N2125">
        <v>141.19999999999999</v>
      </c>
      <c r="O2125">
        <f t="shared" si="2393"/>
        <v>34.122421879204602</v>
      </c>
      <c r="P2125">
        <f t="shared" si="2394"/>
        <v>55.877578120795398</v>
      </c>
      <c r="R2125">
        <f t="shared" si="2408"/>
        <v>-4.5020795431534069</v>
      </c>
      <c r="T2125">
        <f t="shared" si="2399"/>
        <v>-34.100030619177907</v>
      </c>
      <c r="V2125">
        <f t="shared" si="2409"/>
        <v>0</v>
      </c>
    </row>
    <row r="2126" spans="1:22">
      <c r="A2126">
        <f t="shared" si="2395"/>
        <v>0.5</v>
      </c>
      <c r="B2126">
        <f t="shared" si="2400"/>
        <v>-0.39021520366916485</v>
      </c>
      <c r="C2126">
        <f t="shared" si="2401"/>
        <v>0.31262132816785249</v>
      </c>
      <c r="D2126">
        <f t="shared" si="2396"/>
        <v>-0.49999999999999989</v>
      </c>
      <c r="E2126">
        <f t="shared" si="2402"/>
        <v>-0.3902152036691649</v>
      </c>
      <c r="F2126">
        <f t="shared" si="2403"/>
        <v>0.31262132816785254</v>
      </c>
      <c r="G2126">
        <f t="shared" si="2397"/>
        <v>0.5</v>
      </c>
      <c r="H2126">
        <f t="shared" si="2404"/>
        <v>0.39021520366916485</v>
      </c>
      <c r="I2126">
        <f t="shared" si="2405"/>
        <v>-0.31262132816785249</v>
      </c>
      <c r="J2126">
        <f t="shared" si="2398"/>
        <v>0.49999999999999989</v>
      </c>
      <c r="K2126">
        <f t="shared" si="2406"/>
        <v>-0.3902152036691649</v>
      </c>
      <c r="L2126">
        <f t="shared" si="2407"/>
        <v>0.31262132816785254</v>
      </c>
      <c r="N2126">
        <v>141.30000000000001</v>
      </c>
      <c r="O2126">
        <f t="shared" si="2393"/>
        <v>34.102849892373833</v>
      </c>
      <c r="P2126">
        <f t="shared" si="2394"/>
        <v>55.897150107626182</v>
      </c>
      <c r="R2126">
        <f t="shared" si="2408"/>
        <v>-4.5121318419652283</v>
      </c>
      <c r="T2126">
        <f t="shared" si="2399"/>
        <v>-34.080458632347124</v>
      </c>
      <c r="V2126">
        <f t="shared" si="2409"/>
        <v>0</v>
      </c>
    </row>
    <row r="2127" spans="1:22">
      <c r="A2127">
        <f t="shared" si="2395"/>
        <v>0.5</v>
      </c>
      <c r="B2127">
        <f t="shared" si="2400"/>
        <v>-0.39076023620940936</v>
      </c>
      <c r="C2127">
        <f t="shared" si="2401"/>
        <v>0.31193979835469299</v>
      </c>
      <c r="D2127">
        <f t="shared" si="2396"/>
        <v>-0.49999999999999989</v>
      </c>
      <c r="E2127">
        <f t="shared" si="2402"/>
        <v>-0.39076023620940942</v>
      </c>
      <c r="F2127">
        <f t="shared" si="2403"/>
        <v>0.31193979835469304</v>
      </c>
      <c r="G2127">
        <f t="shared" si="2397"/>
        <v>0.5</v>
      </c>
      <c r="H2127">
        <f t="shared" si="2404"/>
        <v>0.39076023620940936</v>
      </c>
      <c r="I2127">
        <f t="shared" si="2405"/>
        <v>-0.31193979835469299</v>
      </c>
      <c r="J2127">
        <f t="shared" si="2398"/>
        <v>0.49999999999999989</v>
      </c>
      <c r="K2127">
        <f t="shared" si="2406"/>
        <v>-0.39076023620940942</v>
      </c>
      <c r="L2127">
        <f t="shared" si="2407"/>
        <v>0.31193979835469304</v>
      </c>
      <c r="N2127">
        <v>141.4</v>
      </c>
      <c r="O2127">
        <f t="shared" si="2393"/>
        <v>34.083207071054552</v>
      </c>
      <c r="P2127">
        <f t="shared" si="2394"/>
        <v>55.916792928945441</v>
      </c>
      <c r="R2127">
        <f t="shared" si="2408"/>
        <v>-4.5221548710451813</v>
      </c>
      <c r="T2127">
        <f t="shared" si="2399"/>
        <v>-34.060815811027865</v>
      </c>
      <c r="V2127">
        <f t="shared" si="2409"/>
        <v>0</v>
      </c>
    </row>
    <row r="2128" spans="1:22">
      <c r="A2128">
        <f t="shared" si="2395"/>
        <v>0.5</v>
      </c>
      <c r="B2128">
        <f t="shared" si="2400"/>
        <v>-0.3913040784262069</v>
      </c>
      <c r="C2128">
        <f t="shared" si="2401"/>
        <v>0.31125731831880976</v>
      </c>
      <c r="D2128">
        <f t="shared" si="2396"/>
        <v>-0.49999999999999989</v>
      </c>
      <c r="E2128">
        <f t="shared" si="2402"/>
        <v>-0.39130407842620696</v>
      </c>
      <c r="F2128">
        <f t="shared" si="2403"/>
        <v>0.31125731831880982</v>
      </c>
      <c r="G2128">
        <f t="shared" si="2397"/>
        <v>0.5</v>
      </c>
      <c r="H2128">
        <f t="shared" si="2404"/>
        <v>0.3913040784262069</v>
      </c>
      <c r="I2128">
        <f t="shared" si="2405"/>
        <v>-0.31125731831880976</v>
      </c>
      <c r="J2128">
        <f t="shared" si="2398"/>
        <v>0.49999999999999989</v>
      </c>
      <c r="K2128">
        <f t="shared" si="2406"/>
        <v>-0.39130407842620696</v>
      </c>
      <c r="L2128">
        <f t="shared" si="2407"/>
        <v>0.31125731831880982</v>
      </c>
      <c r="N2128">
        <v>141.5</v>
      </c>
      <c r="O2128">
        <f t="shared" si="2393"/>
        <v>34.063493589486207</v>
      </c>
      <c r="P2128">
        <f t="shared" si="2394"/>
        <v>55.936506410513807</v>
      </c>
      <c r="R2128">
        <f t="shared" si="2408"/>
        <v>-4.532148661516743</v>
      </c>
      <c r="T2128">
        <f t="shared" si="2399"/>
        <v>-34.041102329459498</v>
      </c>
      <c r="V2128">
        <f t="shared" si="2409"/>
        <v>0</v>
      </c>
    </row>
    <row r="2129" spans="1:22">
      <c r="A2129">
        <f t="shared" si="2395"/>
        <v>0.5</v>
      </c>
      <c r="B2129">
        <f t="shared" si="2400"/>
        <v>-0.39184672866291975</v>
      </c>
      <c r="C2129">
        <f t="shared" si="2401"/>
        <v>0.31057389013915521</v>
      </c>
      <c r="D2129">
        <f t="shared" si="2396"/>
        <v>-0.49999999999999989</v>
      </c>
      <c r="E2129">
        <f t="shared" si="2402"/>
        <v>-0.39184672866291986</v>
      </c>
      <c r="F2129">
        <f t="shared" si="2403"/>
        <v>0.31057389013915526</v>
      </c>
      <c r="G2129">
        <f t="shared" si="2397"/>
        <v>0.5</v>
      </c>
      <c r="H2129">
        <f t="shared" si="2404"/>
        <v>0.39184672866291975</v>
      </c>
      <c r="I2129">
        <f t="shared" si="2405"/>
        <v>-0.31057389013915521</v>
      </c>
      <c r="J2129">
        <f t="shared" si="2398"/>
        <v>0.49999999999999989</v>
      </c>
      <c r="K2129">
        <f t="shared" si="2406"/>
        <v>-0.39184672866291986</v>
      </c>
      <c r="L2129">
        <f t="shared" si="2407"/>
        <v>0.31057389013915526</v>
      </c>
      <c r="N2129">
        <v>141.6</v>
      </c>
      <c r="O2129">
        <f t="shared" si="2393"/>
        <v>34.043709621804609</v>
      </c>
      <c r="P2129">
        <f t="shared" si="2394"/>
        <v>55.956290378195384</v>
      </c>
      <c r="R2129">
        <f t="shared" si="2408"/>
        <v>-4.5421132447534234</v>
      </c>
      <c r="T2129">
        <f t="shared" si="2399"/>
        <v>-34.021318361777922</v>
      </c>
      <c r="V2129">
        <f t="shared" si="2409"/>
        <v>0</v>
      </c>
    </row>
    <row r="2130" spans="1:22">
      <c r="A2130">
        <f t="shared" si="2395"/>
        <v>0.5</v>
      </c>
      <c r="B2130">
        <f t="shared" si="2400"/>
        <v>-0.39238818526654134</v>
      </c>
      <c r="C2130">
        <f t="shared" si="2401"/>
        <v>0.30988951589757013</v>
      </c>
      <c r="D2130">
        <f t="shared" si="2396"/>
        <v>-0.49999999999999989</v>
      </c>
      <c r="E2130">
        <f t="shared" si="2402"/>
        <v>-0.3923881852665414</v>
      </c>
      <c r="F2130">
        <f t="shared" si="2403"/>
        <v>0.30988951589757019</v>
      </c>
      <c r="G2130">
        <f t="shared" si="2397"/>
        <v>0.5</v>
      </c>
      <c r="H2130">
        <f t="shared" si="2404"/>
        <v>0.39238818526654134</v>
      </c>
      <c r="I2130">
        <f t="shared" si="2405"/>
        <v>-0.30988951589757013</v>
      </c>
      <c r="J2130">
        <f t="shared" si="2398"/>
        <v>0.49999999999999989</v>
      </c>
      <c r="K2130">
        <f t="shared" si="2406"/>
        <v>-0.3923881852665414</v>
      </c>
      <c r="L2130">
        <f t="shared" si="2407"/>
        <v>0.30988951589757019</v>
      </c>
      <c r="N2130">
        <v>141.69999999999999</v>
      </c>
      <c r="O2130">
        <f t="shared" si="2393"/>
        <v>34.023855342042658</v>
      </c>
      <c r="P2130">
        <f t="shared" si="2394"/>
        <v>55.976144657957342</v>
      </c>
      <c r="R2130">
        <f t="shared" si="2408"/>
        <v>-4.5520486523821333</v>
      </c>
      <c r="T2130">
        <f t="shared" si="2399"/>
        <v>-34.001464082015964</v>
      </c>
      <c r="V2130">
        <f t="shared" si="2409"/>
        <v>0</v>
      </c>
    </row>
    <row r="2131" spans="1:22">
      <c r="A2131">
        <f t="shared" si="2395"/>
        <v>0.5</v>
      </c>
      <c r="B2131">
        <f t="shared" si="2400"/>
        <v>-0.39292844658770093</v>
      </c>
      <c r="C2131">
        <f t="shared" si="2401"/>
        <v>0.30920419767877699</v>
      </c>
      <c r="D2131">
        <f t="shared" si="2396"/>
        <v>-0.49999999999999989</v>
      </c>
      <c r="E2131">
        <f t="shared" si="2402"/>
        <v>-0.39292844658770099</v>
      </c>
      <c r="F2131">
        <f t="shared" si="2403"/>
        <v>0.30920419767877705</v>
      </c>
      <c r="G2131">
        <f t="shared" si="2397"/>
        <v>0.5</v>
      </c>
      <c r="H2131">
        <f t="shared" si="2404"/>
        <v>0.39292844658770093</v>
      </c>
      <c r="I2131">
        <f t="shared" si="2405"/>
        <v>-0.30920419767877699</v>
      </c>
      <c r="J2131">
        <f t="shared" si="2398"/>
        <v>0.49999999999999989</v>
      </c>
      <c r="K2131">
        <f t="shared" si="2406"/>
        <v>-0.39292844658770099</v>
      </c>
      <c r="L2131">
        <f t="shared" si="2407"/>
        <v>0.30920419767877705</v>
      </c>
      <c r="N2131">
        <v>141.80000000000001</v>
      </c>
      <c r="O2131">
        <f t="shared" si="2393"/>
        <v>34.003930924130827</v>
      </c>
      <c r="P2131">
        <f t="shared" si="2394"/>
        <v>55.996069075869173</v>
      </c>
      <c r="R2131">
        <f t="shared" si="2408"/>
        <v>-4.5619549162869291</v>
      </c>
      <c r="T2131">
        <f t="shared" si="2399"/>
        <v>-33.981539664104133</v>
      </c>
      <c r="V2131">
        <f t="shared" si="2409"/>
        <v>0</v>
      </c>
    </row>
    <row r="2132" spans="1:22">
      <c r="A2132">
        <f t="shared" si="2395"/>
        <v>0.5</v>
      </c>
      <c r="B2132">
        <f t="shared" si="2400"/>
        <v>-0.39346751098066857</v>
      </c>
      <c r="C2132">
        <f t="shared" si="2401"/>
        <v>0.30851793757037427</v>
      </c>
      <c r="D2132">
        <f t="shared" si="2396"/>
        <v>-0.49999999999999989</v>
      </c>
      <c r="E2132">
        <f t="shared" si="2402"/>
        <v>-0.39346751098066862</v>
      </c>
      <c r="F2132">
        <f t="shared" si="2403"/>
        <v>0.30851793757037432</v>
      </c>
      <c r="G2132">
        <f t="shared" si="2397"/>
        <v>0.5</v>
      </c>
      <c r="H2132">
        <f t="shared" si="2404"/>
        <v>0.39346751098066857</v>
      </c>
      <c r="I2132">
        <f t="shared" si="2405"/>
        <v>-0.30851793757037427</v>
      </c>
      <c r="J2132">
        <f t="shared" si="2398"/>
        <v>0.49999999999999989</v>
      </c>
      <c r="K2132">
        <f t="shared" si="2406"/>
        <v>-0.39346751098066862</v>
      </c>
      <c r="L2132">
        <f t="shared" si="2407"/>
        <v>0.30851793757037432</v>
      </c>
      <c r="N2132">
        <v>141.9</v>
      </c>
      <c r="O2132">
        <f t="shared" si="2393"/>
        <v>33.983936541897769</v>
      </c>
      <c r="P2132">
        <f t="shared" si="2394"/>
        <v>56.016063458102231</v>
      </c>
      <c r="R2132">
        <f t="shared" si="2408"/>
        <v>-4.5718320686123732</v>
      </c>
      <c r="T2132">
        <f t="shared" si="2399"/>
        <v>-33.961545281871075</v>
      </c>
      <c r="V2132">
        <f t="shared" si="2409"/>
        <v>0</v>
      </c>
    </row>
    <row r="2133" spans="1:22">
      <c r="A2133">
        <f t="shared" si="2395"/>
        <v>0.5</v>
      </c>
      <c r="B2133">
        <f t="shared" si="2400"/>
        <v>-0.3940053768033609</v>
      </c>
      <c r="C2133">
        <f t="shared" si="2401"/>
        <v>0.30783073766282915</v>
      </c>
      <c r="D2133">
        <f t="shared" si="2396"/>
        <v>-0.49999999999999989</v>
      </c>
      <c r="E2133">
        <f t="shared" si="2402"/>
        <v>-0.39400537680336095</v>
      </c>
      <c r="F2133">
        <f t="shared" si="2403"/>
        <v>0.3078307376628292</v>
      </c>
      <c r="G2133">
        <f t="shared" si="2397"/>
        <v>0.5</v>
      </c>
      <c r="H2133">
        <f t="shared" si="2404"/>
        <v>0.3940053768033609</v>
      </c>
      <c r="I2133">
        <f t="shared" si="2405"/>
        <v>-0.30783073766282915</v>
      </c>
      <c r="J2133">
        <f t="shared" si="2398"/>
        <v>0.49999999999999989</v>
      </c>
      <c r="K2133">
        <f t="shared" si="2406"/>
        <v>-0.39400537680336095</v>
      </c>
      <c r="L2133">
        <f t="shared" si="2407"/>
        <v>0.3078307376628292</v>
      </c>
      <c r="N2133">
        <v>142</v>
      </c>
      <c r="O2133">
        <f t="shared" si="2393"/>
        <v>33.963872369070813</v>
      </c>
      <c r="P2133">
        <f t="shared" si="2394"/>
        <v>56.036127630929187</v>
      </c>
      <c r="R2133">
        <f t="shared" si="2408"/>
        <v>-4.5816801417671229</v>
      </c>
      <c r="T2133">
        <f t="shared" si="2399"/>
        <v>-33.941481109044119</v>
      </c>
      <c r="V2133">
        <f t="shared" si="2409"/>
        <v>0</v>
      </c>
    </row>
    <row r="2134" spans="1:22">
      <c r="A2134">
        <f t="shared" si="2395"/>
        <v>0.5</v>
      </c>
      <c r="B2134">
        <f t="shared" si="2400"/>
        <v>-0.3945420424173452</v>
      </c>
      <c r="C2134">
        <f t="shared" si="2401"/>
        <v>0.30714260004947164</v>
      </c>
      <c r="D2134">
        <f t="shared" si="2396"/>
        <v>-0.49999999999999989</v>
      </c>
      <c r="E2134">
        <f t="shared" si="2402"/>
        <v>-0.39454204241734525</v>
      </c>
      <c r="F2134">
        <f t="shared" si="2403"/>
        <v>0.30714260004947169</v>
      </c>
      <c r="G2134">
        <f t="shared" si="2397"/>
        <v>0.5</v>
      </c>
      <c r="H2134">
        <f t="shared" si="2404"/>
        <v>0.3945420424173452</v>
      </c>
      <c r="I2134">
        <f t="shared" si="2405"/>
        <v>-0.30714260004947164</v>
      </c>
      <c r="J2134">
        <f t="shared" si="2398"/>
        <v>0.49999999999999989</v>
      </c>
      <c r="K2134">
        <f t="shared" si="2406"/>
        <v>-0.39454204241734525</v>
      </c>
      <c r="L2134">
        <f t="shared" si="2407"/>
        <v>0.30714260004947169</v>
      </c>
      <c r="N2134">
        <v>142.1</v>
      </c>
      <c r="O2134">
        <f t="shared" si="2393"/>
        <v>33.943738579276499</v>
      </c>
      <c r="P2134">
        <f t="shared" si="2394"/>
        <v>56.056261420723501</v>
      </c>
      <c r="R2134">
        <f t="shared" si="2408"/>
        <v>-4.5914991684273616</v>
      </c>
      <c r="T2134">
        <f t="shared" si="2399"/>
        <v>-33.921347319249804</v>
      </c>
      <c r="V2134">
        <f t="shared" si="2409"/>
        <v>0</v>
      </c>
    </row>
    <row r="2135" spans="1:22">
      <c r="A2135">
        <f t="shared" si="2395"/>
        <v>0.5</v>
      </c>
      <c r="B2135">
        <f t="shared" si="2400"/>
        <v>-0.39507750618784504</v>
      </c>
      <c r="C2135">
        <f t="shared" si="2401"/>
        <v>0.30645352682648835</v>
      </c>
      <c r="D2135">
        <f t="shared" si="2396"/>
        <v>-0.49999999999999989</v>
      </c>
      <c r="E2135">
        <f t="shared" si="2402"/>
        <v>-0.3950775061878451</v>
      </c>
      <c r="F2135">
        <f t="shared" si="2403"/>
        <v>0.30645352682648841</v>
      </c>
      <c r="G2135">
        <f t="shared" si="2397"/>
        <v>0.5</v>
      </c>
      <c r="H2135">
        <f t="shared" si="2404"/>
        <v>0.39507750618784504</v>
      </c>
      <c r="I2135">
        <f t="shared" si="2405"/>
        <v>-0.30645352682648835</v>
      </c>
      <c r="J2135">
        <f t="shared" si="2398"/>
        <v>0.49999999999999989</v>
      </c>
      <c r="K2135">
        <f t="shared" si="2406"/>
        <v>-0.3950775061878451</v>
      </c>
      <c r="L2135">
        <f t="shared" si="2407"/>
        <v>0.30645352682648841</v>
      </c>
      <c r="N2135">
        <v>142.19999999999999</v>
      </c>
      <c r="O2135">
        <f t="shared" si="2393"/>
        <v>33.923535346041064</v>
      </c>
      <c r="P2135">
        <f t="shared" si="2394"/>
        <v>56.076464653958944</v>
      </c>
      <c r="R2135">
        <f t="shared" si="2408"/>
        <v>-4.6012891815403663</v>
      </c>
      <c r="T2135">
        <f t="shared" si="2399"/>
        <v>-33.901144086014362</v>
      </c>
      <c r="V2135">
        <f t="shared" si="2409"/>
        <v>0</v>
      </c>
    </row>
    <row r="2136" spans="1:22">
      <c r="A2136">
        <f t="shared" si="2395"/>
        <v>0.5</v>
      </c>
      <c r="B2136">
        <f t="shared" si="2400"/>
        <v>-0.39561176648374496</v>
      </c>
      <c r="C2136">
        <f t="shared" si="2401"/>
        <v>0.30576352009291552</v>
      </c>
      <c r="D2136">
        <f t="shared" si="2396"/>
        <v>-0.49999999999999989</v>
      </c>
      <c r="E2136">
        <f t="shared" si="2402"/>
        <v>-0.39561176648374502</v>
      </c>
      <c r="F2136">
        <f t="shared" si="2403"/>
        <v>0.30576352009291557</v>
      </c>
      <c r="G2136">
        <f t="shared" si="2397"/>
        <v>0.5</v>
      </c>
      <c r="H2136">
        <f t="shared" si="2404"/>
        <v>0.39561176648374496</v>
      </c>
      <c r="I2136">
        <f t="shared" si="2405"/>
        <v>-0.30576352009291552</v>
      </c>
      <c r="J2136">
        <f t="shared" si="2398"/>
        <v>0.49999999999999989</v>
      </c>
      <c r="K2136">
        <f t="shared" si="2406"/>
        <v>-0.39561176648374502</v>
      </c>
      <c r="L2136">
        <f t="shared" si="2407"/>
        <v>0.30576352009291557</v>
      </c>
      <c r="N2136">
        <v>142.30000000000001</v>
      </c>
      <c r="O2136">
        <f t="shared" si="2393"/>
        <v>33.903262842790873</v>
      </c>
      <c r="P2136">
        <f t="shared" si="2394"/>
        <v>56.096737157209134</v>
      </c>
      <c r="R2136">
        <f t="shared" si="2408"/>
        <v>-4.611050214327939</v>
      </c>
      <c r="T2136">
        <f t="shared" si="2399"/>
        <v>-33.880871582764172</v>
      </c>
      <c r="V2136">
        <f t="shared" si="2409"/>
        <v>0</v>
      </c>
    </row>
    <row r="2137" spans="1:22">
      <c r="A2137">
        <f t="shared" si="2395"/>
        <v>0.5</v>
      </c>
      <c r="B2137">
        <f t="shared" si="2400"/>
        <v>-0.39614482167759524</v>
      </c>
      <c r="C2137">
        <f t="shared" si="2401"/>
        <v>0.3050725819506338</v>
      </c>
      <c r="D2137">
        <f t="shared" si="2396"/>
        <v>-0.49999999999999989</v>
      </c>
      <c r="E2137">
        <f t="shared" si="2402"/>
        <v>-0.39614482167759529</v>
      </c>
      <c r="F2137">
        <f t="shared" si="2403"/>
        <v>0.30507258195063386</v>
      </c>
      <c r="G2137">
        <f t="shared" si="2397"/>
        <v>0.5</v>
      </c>
      <c r="H2137">
        <f t="shared" si="2404"/>
        <v>0.39614482167759524</v>
      </c>
      <c r="I2137">
        <f t="shared" si="2405"/>
        <v>-0.3050725819506338</v>
      </c>
      <c r="J2137">
        <f t="shared" si="2398"/>
        <v>0.49999999999999989</v>
      </c>
      <c r="K2137">
        <f t="shared" si="2406"/>
        <v>-0.39614482167759529</v>
      </c>
      <c r="L2137">
        <f t="shared" si="2407"/>
        <v>0.30507258195063386</v>
      </c>
      <c r="N2137">
        <v>142.4</v>
      </c>
      <c r="O2137">
        <f t="shared" si="2393"/>
        <v>33.882921242852895</v>
      </c>
      <c r="P2137">
        <f t="shared" si="2394"/>
        <v>56.117078757147105</v>
      </c>
      <c r="R2137">
        <f t="shared" si="2408"/>
        <v>-4.6207823002897683</v>
      </c>
      <c r="T2137">
        <f t="shared" si="2399"/>
        <v>-33.860529982826201</v>
      </c>
      <c r="V2137">
        <f t="shared" si="2409"/>
        <v>0</v>
      </c>
    </row>
    <row r="2138" spans="1:22">
      <c r="A2138">
        <f t="shared" si="2395"/>
        <v>0.5</v>
      </c>
      <c r="B2138">
        <f t="shared" si="2400"/>
        <v>-0.39667667014561747</v>
      </c>
      <c r="C2138">
        <f t="shared" si="2401"/>
        <v>0.30438071450436038</v>
      </c>
      <c r="D2138">
        <f t="shared" si="2396"/>
        <v>-0.49999999999999989</v>
      </c>
      <c r="E2138">
        <f t="shared" si="2402"/>
        <v>-0.39667667014561753</v>
      </c>
      <c r="F2138">
        <f t="shared" si="2403"/>
        <v>0.30438071450436044</v>
      </c>
      <c r="G2138">
        <f t="shared" si="2397"/>
        <v>0.5</v>
      </c>
      <c r="H2138">
        <f t="shared" si="2404"/>
        <v>0.39667667014561747</v>
      </c>
      <c r="I2138">
        <f t="shared" si="2405"/>
        <v>-0.30438071450436038</v>
      </c>
      <c r="J2138">
        <f t="shared" si="2398"/>
        <v>0.49999999999999989</v>
      </c>
      <c r="K2138">
        <f t="shared" si="2406"/>
        <v>-0.39667667014561753</v>
      </c>
      <c r="L2138">
        <f t="shared" si="2407"/>
        <v>0.30438071450436044</v>
      </c>
      <c r="N2138">
        <v>142.5</v>
      </c>
      <c r="O2138">
        <f t="shared" si="2393"/>
        <v>33.862510719455109</v>
      </c>
      <c r="P2138">
        <f t="shared" si="2394"/>
        <v>56.137489280544898</v>
      </c>
      <c r="R2138">
        <f t="shared" si="2408"/>
        <v>-4.6304854732070098</v>
      </c>
      <c r="T2138">
        <f t="shared" si="2399"/>
        <v>-33.840119459428408</v>
      </c>
      <c r="V2138">
        <f t="shared" si="2409"/>
        <v>0</v>
      </c>
    </row>
    <row r="2139" spans="1:22">
      <c r="A2139">
        <f t="shared" si="2395"/>
        <v>0.5</v>
      </c>
      <c r="B2139">
        <f t="shared" si="2400"/>
        <v>-0.39720731026770889</v>
      </c>
      <c r="C2139">
        <f t="shared" si="2401"/>
        <v>0.30368791986164345</v>
      </c>
      <c r="D2139">
        <f t="shared" si="2396"/>
        <v>-0.49999999999999989</v>
      </c>
      <c r="E2139">
        <f t="shared" si="2402"/>
        <v>-0.39720731026770895</v>
      </c>
      <c r="F2139">
        <f t="shared" si="2403"/>
        <v>0.30368791986164351</v>
      </c>
      <c r="G2139">
        <f t="shared" si="2397"/>
        <v>0.5</v>
      </c>
      <c r="H2139">
        <f t="shared" si="2404"/>
        <v>0.39720731026770889</v>
      </c>
      <c r="I2139">
        <f t="shared" si="2405"/>
        <v>-0.30368791986164345</v>
      </c>
      <c r="J2139">
        <f t="shared" si="2398"/>
        <v>0.49999999999999989</v>
      </c>
      <c r="K2139">
        <f t="shared" si="2406"/>
        <v>-0.39720731026770895</v>
      </c>
      <c r="L2139">
        <f t="shared" si="2407"/>
        <v>0.30368791986164351</v>
      </c>
      <c r="N2139">
        <v>142.6</v>
      </c>
      <c r="O2139">
        <f t="shared" si="2393"/>
        <v>33.842031445726825</v>
      </c>
      <c r="P2139">
        <f t="shared" si="2394"/>
        <v>56.157968554273161</v>
      </c>
      <c r="R2139">
        <f t="shared" si="2408"/>
        <v>-4.6401597671455903</v>
      </c>
      <c r="T2139">
        <f t="shared" si="2399"/>
        <v>-33.819640185700145</v>
      </c>
      <c r="V2139">
        <f t="shared" si="2409"/>
        <v>0</v>
      </c>
    </row>
    <row r="2140" spans="1:22">
      <c r="A2140">
        <f t="shared" si="2395"/>
        <v>0.5</v>
      </c>
      <c r="B2140">
        <f t="shared" si="2400"/>
        <v>-0.39773674042744767</v>
      </c>
      <c r="C2140">
        <f t="shared" si="2401"/>
        <v>0.30299420013285566</v>
      </c>
      <c r="D2140">
        <f t="shared" si="2396"/>
        <v>-0.49999999999999989</v>
      </c>
      <c r="E2140">
        <f t="shared" si="2402"/>
        <v>-0.39773674042744778</v>
      </c>
      <c r="F2140">
        <f t="shared" si="2403"/>
        <v>0.30299420013285572</v>
      </c>
      <c r="G2140">
        <f t="shared" si="2397"/>
        <v>0.5</v>
      </c>
      <c r="H2140">
        <f t="shared" si="2404"/>
        <v>0.39773674042744767</v>
      </c>
      <c r="I2140">
        <f t="shared" si="2405"/>
        <v>-0.30299420013285566</v>
      </c>
      <c r="J2140">
        <f t="shared" si="2398"/>
        <v>0.49999999999999989</v>
      </c>
      <c r="K2140">
        <f t="shared" si="2406"/>
        <v>-0.39773674042744778</v>
      </c>
      <c r="L2140">
        <f t="shared" si="2407"/>
        <v>0.30299420013285572</v>
      </c>
      <c r="N2140">
        <v>142.69999999999999</v>
      </c>
      <c r="O2140">
        <f t="shared" si="2393"/>
        <v>33.821483594699139</v>
      </c>
      <c r="P2140">
        <f t="shared" si="2394"/>
        <v>56.178516405300861</v>
      </c>
      <c r="R2140">
        <f t="shared" si="2408"/>
        <v>-4.649805216459626</v>
      </c>
      <c r="T2140">
        <f t="shared" si="2399"/>
        <v>-33.799092334672444</v>
      </c>
      <c r="V2140">
        <f t="shared" si="2409"/>
        <v>0</v>
      </c>
    </row>
    <row r="2141" spans="1:22">
      <c r="A2141">
        <f t="shared" si="2395"/>
        <v>0.5</v>
      </c>
      <c r="B2141">
        <f t="shared" si="2400"/>
        <v>-0.39826495901209819</v>
      </c>
      <c r="C2141">
        <f t="shared" si="2401"/>
        <v>0.30229955743118725</v>
      </c>
      <c r="D2141">
        <f t="shared" si="2396"/>
        <v>-0.49999999999999989</v>
      </c>
      <c r="E2141">
        <f t="shared" si="2402"/>
        <v>-0.39826495901209824</v>
      </c>
      <c r="F2141">
        <f t="shared" si="2403"/>
        <v>0.3022995574311873</v>
      </c>
      <c r="G2141">
        <f t="shared" si="2397"/>
        <v>0.5</v>
      </c>
      <c r="H2141">
        <f t="shared" si="2404"/>
        <v>0.39826495901209819</v>
      </c>
      <c r="I2141">
        <f t="shared" si="2405"/>
        <v>-0.30229955743118725</v>
      </c>
      <c r="J2141">
        <f t="shared" si="2398"/>
        <v>0.49999999999999989</v>
      </c>
      <c r="K2141">
        <f t="shared" si="2406"/>
        <v>-0.39826495901209824</v>
      </c>
      <c r="L2141">
        <f t="shared" si="2407"/>
        <v>0.3022995574311873</v>
      </c>
      <c r="N2141">
        <v>142.80000000000001</v>
      </c>
      <c r="O2141">
        <f t="shared" si="2393"/>
        <v>33.800867339305206</v>
      </c>
      <c r="P2141">
        <f t="shared" si="2394"/>
        <v>56.199132660694801</v>
      </c>
      <c r="R2141">
        <f t="shared" si="2408"/>
        <v>-4.6594218557948537</v>
      </c>
      <c r="T2141">
        <f t="shared" si="2399"/>
        <v>-33.778476079278505</v>
      </c>
      <c r="V2141">
        <f t="shared" si="2409"/>
        <v>0</v>
      </c>
    </row>
    <row r="2142" spans="1:22">
      <c r="A2142">
        <f t="shared" si="2395"/>
        <v>0.5</v>
      </c>
      <c r="B2142">
        <f t="shared" si="2400"/>
        <v>-0.39879196441261427</v>
      </c>
      <c r="C2142">
        <f t="shared" si="2401"/>
        <v>0.30160399387264109</v>
      </c>
      <c r="D2142">
        <f t="shared" si="2396"/>
        <v>-0.49999999999999989</v>
      </c>
      <c r="E2142">
        <f t="shared" si="2402"/>
        <v>-0.39879196441261433</v>
      </c>
      <c r="F2142">
        <f t="shared" si="2403"/>
        <v>0.30160399387264114</v>
      </c>
      <c r="G2142">
        <f t="shared" si="2397"/>
        <v>0.5</v>
      </c>
      <c r="H2142">
        <f t="shared" si="2404"/>
        <v>0.39879196441261427</v>
      </c>
      <c r="I2142">
        <f t="shared" si="2405"/>
        <v>-0.30160399387264109</v>
      </c>
      <c r="J2142">
        <f t="shared" si="2398"/>
        <v>0.49999999999999989</v>
      </c>
      <c r="K2142">
        <f t="shared" si="2406"/>
        <v>-0.39879196441261433</v>
      </c>
      <c r="L2142">
        <f t="shared" si="2407"/>
        <v>0.30160399387264114</v>
      </c>
      <c r="N2142">
        <v>142.9</v>
      </c>
      <c r="O2142">
        <f t="shared" si="2393"/>
        <v>33.780182852380591</v>
      </c>
      <c r="P2142">
        <f t="shared" si="2394"/>
        <v>56.219817147619409</v>
      </c>
      <c r="R2142">
        <f t="shared" si="2408"/>
        <v>-4.6690097200919567</v>
      </c>
      <c r="T2142">
        <f t="shared" si="2399"/>
        <v>-33.757791592353897</v>
      </c>
      <c r="V2142">
        <f t="shared" si="2409"/>
        <v>0</v>
      </c>
    </row>
    <row r="2143" spans="1:22">
      <c r="A2143">
        <f t="shared" si="2395"/>
        <v>0.5</v>
      </c>
      <c r="B2143">
        <f t="shared" si="2400"/>
        <v>-0.39931775502364641</v>
      </c>
      <c r="C2143">
        <f t="shared" si="2401"/>
        <v>0.30090751157602402</v>
      </c>
      <c r="D2143">
        <f t="shared" si="2396"/>
        <v>-0.49999999999999989</v>
      </c>
      <c r="E2143">
        <f t="shared" si="2402"/>
        <v>-0.39931775502364647</v>
      </c>
      <c r="F2143">
        <f t="shared" si="2403"/>
        <v>0.30090751157602408</v>
      </c>
      <c r="G2143">
        <f t="shared" si="2397"/>
        <v>0.5</v>
      </c>
      <c r="H2143">
        <f t="shared" si="2404"/>
        <v>0.39931775502364641</v>
      </c>
      <c r="I2143">
        <f t="shared" si="2405"/>
        <v>-0.30090751157602402</v>
      </c>
      <c r="J2143">
        <f t="shared" si="2398"/>
        <v>0.49999999999999989</v>
      </c>
      <c r="K2143">
        <f t="shared" si="2406"/>
        <v>-0.39931775502364647</v>
      </c>
      <c r="L2143">
        <f t="shared" si="2407"/>
        <v>0.30090751157602408</v>
      </c>
      <c r="N2143">
        <v>143</v>
      </c>
      <c r="O2143">
        <f t="shared" si="2393"/>
        <v>33.759430306663546</v>
      </c>
      <c r="P2143">
        <f t="shared" si="2394"/>
        <v>56.240569693336454</v>
      </c>
      <c r="R2143">
        <f t="shared" si="2408"/>
        <v>-4.6785688445899467</v>
      </c>
      <c r="T2143">
        <f t="shared" si="2399"/>
        <v>-33.737039046636852</v>
      </c>
      <c r="V2143">
        <f t="shared" si="2409"/>
        <v>0</v>
      </c>
    </row>
    <row r="2144" spans="1:22">
      <c r="A2144">
        <f t="shared" si="2395"/>
        <v>0.5</v>
      </c>
      <c r="B2144">
        <f t="shared" si="2400"/>
        <v>-0.39984232924354524</v>
      </c>
      <c r="C2144">
        <f t="shared" si="2401"/>
        <v>0.30021011266294195</v>
      </c>
      <c r="D2144">
        <f t="shared" si="2396"/>
        <v>-0.49999999999999989</v>
      </c>
      <c r="E2144">
        <f t="shared" si="2402"/>
        <v>-0.39984232924354529</v>
      </c>
      <c r="F2144">
        <f t="shared" si="2403"/>
        <v>0.30021011266294201</v>
      </c>
      <c r="G2144">
        <f t="shared" si="2397"/>
        <v>0.5</v>
      </c>
      <c r="H2144">
        <f t="shared" si="2404"/>
        <v>0.39984232924354524</v>
      </c>
      <c r="I2144">
        <f t="shared" si="2405"/>
        <v>-0.30021011266294195</v>
      </c>
      <c r="J2144">
        <f t="shared" si="2398"/>
        <v>0.49999999999999989</v>
      </c>
      <c r="K2144">
        <f t="shared" si="2406"/>
        <v>-0.39984232924354529</v>
      </c>
      <c r="L2144">
        <f t="shared" si="2407"/>
        <v>0.30021011266294201</v>
      </c>
      <c r="N2144">
        <v>143.1</v>
      </c>
      <c r="O2144">
        <f t="shared" si="2393"/>
        <v>33.738609874795237</v>
      </c>
      <c r="P2144">
        <f t="shared" si="2394"/>
        <v>56.261390125204755</v>
      </c>
      <c r="R2144">
        <f t="shared" si="2408"/>
        <v>-4.6880992648294253</v>
      </c>
      <c r="T2144">
        <f t="shared" si="2399"/>
        <v>-33.71621861476855</v>
      </c>
      <c r="V2144">
        <f t="shared" si="2409"/>
        <v>0</v>
      </c>
    </row>
    <row r="2145" spans="1:22">
      <c r="A2145">
        <f t="shared" si="2395"/>
        <v>0.5</v>
      </c>
      <c r="B2145">
        <f t="shared" si="2400"/>
        <v>-0.40036568547436663</v>
      </c>
      <c r="C2145">
        <f t="shared" si="2401"/>
        <v>0.29951179925779292</v>
      </c>
      <c r="D2145">
        <f t="shared" si="2396"/>
        <v>-0.49999999999999989</v>
      </c>
      <c r="E2145">
        <f t="shared" si="2402"/>
        <v>-0.40036568547436668</v>
      </c>
      <c r="F2145">
        <f t="shared" si="2403"/>
        <v>0.29951179925779298</v>
      </c>
      <c r="G2145">
        <f t="shared" si="2397"/>
        <v>0.5</v>
      </c>
      <c r="H2145">
        <f t="shared" si="2404"/>
        <v>0.40036568547436663</v>
      </c>
      <c r="I2145">
        <f t="shared" si="2405"/>
        <v>-0.29951179925779292</v>
      </c>
      <c r="J2145">
        <f t="shared" si="2398"/>
        <v>0.49999999999999989</v>
      </c>
      <c r="K2145">
        <f t="shared" si="2406"/>
        <v>-0.40036568547436668</v>
      </c>
      <c r="L2145">
        <f t="shared" si="2407"/>
        <v>0.29951179925779298</v>
      </c>
      <c r="N2145">
        <v>143.19999999999999</v>
      </c>
      <c r="O2145">
        <f t="shared" si="2393"/>
        <v>33.717721729320068</v>
      </c>
      <c r="P2145">
        <f t="shared" si="2394"/>
        <v>56.282278270679932</v>
      </c>
      <c r="R2145">
        <f t="shared" si="2408"/>
        <v>-4.6976010166559874</v>
      </c>
      <c r="T2145">
        <f t="shared" si="2399"/>
        <v>-33.695330469293374</v>
      </c>
      <c r="V2145">
        <f t="shared" si="2409"/>
        <v>0</v>
      </c>
    </row>
    <row r="2146" spans="1:22">
      <c r="A2146">
        <f t="shared" si="2395"/>
        <v>0.5</v>
      </c>
      <c r="B2146">
        <f t="shared" si="2400"/>
        <v>-0.40088782212187701</v>
      </c>
      <c r="C2146">
        <f t="shared" si="2401"/>
        <v>0.29881257348776041</v>
      </c>
      <c r="D2146">
        <f t="shared" si="2396"/>
        <v>-0.49999999999999989</v>
      </c>
      <c r="E2146">
        <f t="shared" si="2402"/>
        <v>-0.40088782212187707</v>
      </c>
      <c r="F2146">
        <f t="shared" si="2403"/>
        <v>0.29881257348776047</v>
      </c>
      <c r="G2146">
        <f t="shared" si="2397"/>
        <v>0.5</v>
      </c>
      <c r="H2146">
        <f t="shared" si="2404"/>
        <v>0.40088782212187701</v>
      </c>
      <c r="I2146">
        <f t="shared" si="2405"/>
        <v>-0.29881257348776041</v>
      </c>
      <c r="J2146">
        <f t="shared" si="2398"/>
        <v>0.49999999999999989</v>
      </c>
      <c r="K2146">
        <f t="shared" si="2406"/>
        <v>-0.40088782212187707</v>
      </c>
      <c r="L2146">
        <f t="shared" si="2407"/>
        <v>0.29881257348776047</v>
      </c>
      <c r="N2146">
        <v>143.30000000000001</v>
      </c>
      <c r="O2146">
        <f t="shared" si="2393"/>
        <v>33.696766042685788</v>
      </c>
      <c r="P2146">
        <f t="shared" si="2394"/>
        <v>56.303233957314205</v>
      </c>
      <c r="R2146">
        <f t="shared" si="2408"/>
        <v>-4.7070741362234969</v>
      </c>
      <c r="T2146">
        <f t="shared" si="2399"/>
        <v>-33.6743747826591</v>
      </c>
      <c r="V2146">
        <f t="shared" si="2409"/>
        <v>0</v>
      </c>
    </row>
    <row r="2147" spans="1:22">
      <c r="A2147">
        <f t="shared" si="2395"/>
        <v>0.5</v>
      </c>
      <c r="B2147">
        <f t="shared" si="2400"/>
        <v>-0.40140873759555723</v>
      </c>
      <c r="C2147">
        <f t="shared" si="2401"/>
        <v>0.2981124374828078</v>
      </c>
      <c r="D2147">
        <f t="shared" si="2396"/>
        <v>-0.49999999999999989</v>
      </c>
      <c r="E2147">
        <f t="shared" si="2402"/>
        <v>-0.40140873759555729</v>
      </c>
      <c r="F2147">
        <f t="shared" si="2403"/>
        <v>0.29811243748280786</v>
      </c>
      <c r="G2147">
        <f t="shared" si="2397"/>
        <v>0.5</v>
      </c>
      <c r="H2147">
        <f t="shared" si="2404"/>
        <v>0.40140873759555723</v>
      </c>
      <c r="I2147">
        <f t="shared" si="2405"/>
        <v>-0.2981124374828078</v>
      </c>
      <c r="J2147">
        <f t="shared" si="2398"/>
        <v>0.49999999999999989</v>
      </c>
      <c r="K2147">
        <f t="shared" si="2406"/>
        <v>-0.40140873759555729</v>
      </c>
      <c r="L2147">
        <f t="shared" si="2407"/>
        <v>0.29811243748280786</v>
      </c>
      <c r="N2147">
        <v>143.4</v>
      </c>
      <c r="O2147">
        <f t="shared" si="2393"/>
        <v>33.675742987243801</v>
      </c>
      <c r="P2147">
        <f t="shared" si="2394"/>
        <v>56.324257012756199</v>
      </c>
      <c r="R2147">
        <f t="shared" si="2408"/>
        <v>-4.7165186599973055</v>
      </c>
      <c r="T2147">
        <f t="shared" si="2399"/>
        <v>-33.653351727217107</v>
      </c>
      <c r="V2147">
        <f t="shared" si="2409"/>
        <v>0</v>
      </c>
    </row>
    <row r="2148" spans="1:22">
      <c r="A2148">
        <f t="shared" si="2395"/>
        <v>0.5</v>
      </c>
      <c r="B2148">
        <f t="shared" si="2400"/>
        <v>-0.40192843030860859</v>
      </c>
      <c r="C2148">
        <f t="shared" si="2401"/>
        <v>0.29741139337567057</v>
      </c>
      <c r="D2148">
        <f t="shared" si="2396"/>
        <v>-0.49999999999999989</v>
      </c>
      <c r="E2148">
        <f t="shared" si="2402"/>
        <v>-0.40192843030860864</v>
      </c>
      <c r="F2148">
        <f t="shared" si="2403"/>
        <v>0.29741139337567063</v>
      </c>
      <c r="G2148">
        <f t="shared" si="2397"/>
        <v>0.5</v>
      </c>
      <c r="H2148">
        <f t="shared" si="2404"/>
        <v>0.40192843030860859</v>
      </c>
      <c r="I2148">
        <f t="shared" si="2405"/>
        <v>-0.29741139337567057</v>
      </c>
      <c r="J2148">
        <f t="shared" si="2398"/>
        <v>0.49999999999999989</v>
      </c>
      <c r="K2148">
        <f t="shared" si="2406"/>
        <v>-0.40192843030860864</v>
      </c>
      <c r="L2148">
        <f t="shared" si="2407"/>
        <v>0.29741139337567063</v>
      </c>
      <c r="N2148">
        <v>143.5</v>
      </c>
      <c r="O2148">
        <f t="shared" si="2393"/>
        <v>33.654652735249229</v>
      </c>
      <c r="P2148">
        <f t="shared" si="2394"/>
        <v>56.345347264750778</v>
      </c>
      <c r="R2148">
        <f t="shared" si="2408"/>
        <v>-4.7259346247576133</v>
      </c>
      <c r="T2148">
        <f t="shared" si="2399"/>
        <v>-33.632261475222528</v>
      </c>
      <c r="V2148">
        <f t="shared" si="2409"/>
        <v>0</v>
      </c>
    </row>
    <row r="2149" spans="1:22">
      <c r="A2149">
        <f t="shared" si="2395"/>
        <v>0.5</v>
      </c>
      <c r="B2149">
        <f t="shared" si="2400"/>
        <v>-0.40244689867795697</v>
      </c>
      <c r="C2149">
        <f t="shared" si="2401"/>
        <v>0.29670944330185067</v>
      </c>
      <c r="D2149">
        <f t="shared" si="2396"/>
        <v>-0.49999999999999989</v>
      </c>
      <c r="E2149">
        <f t="shared" si="2402"/>
        <v>-0.40244689867795702</v>
      </c>
      <c r="F2149">
        <f t="shared" si="2403"/>
        <v>0.29670944330185073</v>
      </c>
      <c r="G2149">
        <f t="shared" si="2397"/>
        <v>0.5</v>
      </c>
      <c r="H2149">
        <f t="shared" si="2404"/>
        <v>0.40244689867795697</v>
      </c>
      <c r="I2149">
        <f t="shared" si="2405"/>
        <v>-0.29670944330185067</v>
      </c>
      <c r="J2149">
        <f t="shared" si="2398"/>
        <v>0.49999999999999989</v>
      </c>
      <c r="K2149">
        <f t="shared" si="2406"/>
        <v>-0.40244689867795702</v>
      </c>
      <c r="L2149">
        <f t="shared" si="2407"/>
        <v>0.29670944330185073</v>
      </c>
      <c r="N2149">
        <v>143.6</v>
      </c>
      <c r="O2149">
        <f t="shared" si="2393"/>
        <v>33.633495458861105</v>
      </c>
      <c r="P2149">
        <f t="shared" si="2394"/>
        <v>56.366504541138902</v>
      </c>
      <c r="R2149">
        <f t="shared" si="2408"/>
        <v>-4.7353220676026737</v>
      </c>
      <c r="T2149">
        <f t="shared" si="2399"/>
        <v>-33.611104198834404</v>
      </c>
      <c r="V2149">
        <f t="shared" si="2409"/>
        <v>0</v>
      </c>
    </row>
    <row r="2150" spans="1:22">
      <c r="A2150">
        <f t="shared" si="2395"/>
        <v>0.5</v>
      </c>
      <c r="B2150">
        <f t="shared" si="2400"/>
        <v>-0.40296414112425777</v>
      </c>
      <c r="C2150">
        <f t="shared" si="2401"/>
        <v>0.29600658939960978</v>
      </c>
      <c r="D2150">
        <f t="shared" si="2396"/>
        <v>-0.49999999999999989</v>
      </c>
      <c r="E2150">
        <f t="shared" si="2402"/>
        <v>-0.40296414112425782</v>
      </c>
      <c r="F2150">
        <f t="shared" si="2403"/>
        <v>0.29600658939960983</v>
      </c>
      <c r="G2150">
        <f t="shared" si="2397"/>
        <v>0.5</v>
      </c>
      <c r="H2150">
        <f t="shared" si="2404"/>
        <v>0.40296414112425777</v>
      </c>
      <c r="I2150">
        <f t="shared" si="2405"/>
        <v>-0.29600658939960978</v>
      </c>
      <c r="J2150">
        <f t="shared" si="2398"/>
        <v>0.49999999999999989</v>
      </c>
      <c r="K2150">
        <f t="shared" si="2406"/>
        <v>-0.40296414112425782</v>
      </c>
      <c r="L2150">
        <f t="shared" si="2407"/>
        <v>0.29600658939960983</v>
      </c>
      <c r="N2150">
        <v>143.69999999999999</v>
      </c>
      <c r="O2150">
        <f t="shared" si="2393"/>
        <v>33.612271330142505</v>
      </c>
      <c r="P2150">
        <f t="shared" si="2394"/>
        <v>56.387728669857509</v>
      </c>
      <c r="R2150">
        <f t="shared" si="2408"/>
        <v>-4.7446810259519907</v>
      </c>
      <c r="T2150">
        <f t="shared" si="2399"/>
        <v>-33.589880070115797</v>
      </c>
      <c r="V2150">
        <f t="shared" si="2409"/>
        <v>0</v>
      </c>
    </row>
    <row r="2151" spans="1:22">
      <c r="A2151">
        <f t="shared" si="2395"/>
        <v>0.5</v>
      </c>
      <c r="B2151">
        <f t="shared" si="2400"/>
        <v>-0.40348015607190091</v>
      </c>
      <c r="C2151">
        <f t="shared" si="2401"/>
        <v>0.29530283380996258</v>
      </c>
      <c r="D2151">
        <f t="shared" si="2396"/>
        <v>-0.49999999999999989</v>
      </c>
      <c r="E2151">
        <f t="shared" si="2402"/>
        <v>-0.40348015607190096</v>
      </c>
      <c r="F2151">
        <f t="shared" si="2403"/>
        <v>0.29530283380996264</v>
      </c>
      <c r="G2151">
        <f t="shared" si="2397"/>
        <v>0.5</v>
      </c>
      <c r="H2151">
        <f t="shared" si="2404"/>
        <v>0.40348015607190091</v>
      </c>
      <c r="I2151">
        <f t="shared" si="2405"/>
        <v>-0.29530283380996258</v>
      </c>
      <c r="J2151">
        <f t="shared" si="2398"/>
        <v>0.49999999999999989</v>
      </c>
      <c r="K2151">
        <f t="shared" si="2406"/>
        <v>-0.40348015607190096</v>
      </c>
      <c r="L2151">
        <f t="shared" si="2407"/>
        <v>0.29530283380996264</v>
      </c>
      <c r="N2151">
        <v>143.80000000000001</v>
      </c>
      <c r="O2151">
        <f t="shared" si="2393"/>
        <v>33.590980521060565</v>
      </c>
      <c r="P2151">
        <f t="shared" si="2394"/>
        <v>56.409019478939427</v>
      </c>
      <c r="R2151">
        <f t="shared" si="2408"/>
        <v>-4.7540115375496015</v>
      </c>
      <c r="T2151">
        <f t="shared" si="2399"/>
        <v>-33.568589261033878</v>
      </c>
      <c r="V2151">
        <f t="shared" si="2409"/>
        <v>0</v>
      </c>
    </row>
    <row r="2152" spans="1:22">
      <c r="A2152">
        <f t="shared" si="2395"/>
        <v>0.5</v>
      </c>
      <c r="B2152">
        <f t="shared" si="2400"/>
        <v>-0.4039949419490152</v>
      </c>
      <c r="C2152">
        <f t="shared" si="2401"/>
        <v>0.29459817867667099</v>
      </c>
      <c r="D2152">
        <f t="shared" si="2396"/>
        <v>-0.49999999999999989</v>
      </c>
      <c r="E2152">
        <f t="shared" si="2402"/>
        <v>-0.40399494194901531</v>
      </c>
      <c r="F2152">
        <f t="shared" si="2403"/>
        <v>0.29459817867667104</v>
      </c>
      <c r="G2152">
        <f t="shared" si="2397"/>
        <v>0.5</v>
      </c>
      <c r="H2152">
        <f t="shared" si="2404"/>
        <v>0.4039949419490152</v>
      </c>
      <c r="I2152">
        <f t="shared" si="2405"/>
        <v>-0.29459817867667099</v>
      </c>
      <c r="J2152">
        <f t="shared" si="2398"/>
        <v>0.49999999999999989</v>
      </c>
      <c r="K2152">
        <f t="shared" si="2406"/>
        <v>-0.40399494194901531</v>
      </c>
      <c r="L2152">
        <f t="shared" si="2407"/>
        <v>0.29459817867667104</v>
      </c>
      <c r="N2152">
        <v>143.9</v>
      </c>
      <c r="O2152">
        <f t="shared" si="2393"/>
        <v>33.569623203486671</v>
      </c>
      <c r="P2152">
        <f t="shared" si="2394"/>
        <v>56.430376796513322</v>
      </c>
      <c r="R2152">
        <f t="shared" si="2408"/>
        <v>-4.763313640467139</v>
      </c>
      <c r="T2152">
        <f t="shared" si="2399"/>
        <v>-33.547231943459984</v>
      </c>
      <c r="V2152">
        <f t="shared" si="2409"/>
        <v>0</v>
      </c>
    </row>
    <row r="2153" spans="1:22">
      <c r="A2153">
        <f t="shared" si="2395"/>
        <v>0.5</v>
      </c>
      <c r="B2153">
        <f t="shared" si="2400"/>
        <v>-0.40450849718747356</v>
      </c>
      <c r="C2153">
        <f t="shared" si="2401"/>
        <v>0.29389262614623657</v>
      </c>
      <c r="D2153">
        <f t="shared" si="2396"/>
        <v>-0.49999999999999989</v>
      </c>
      <c r="E2153">
        <f t="shared" si="2402"/>
        <v>-0.40450849718747361</v>
      </c>
      <c r="F2153">
        <f t="shared" si="2403"/>
        <v>0.29389262614623662</v>
      </c>
      <c r="G2153">
        <f t="shared" si="2397"/>
        <v>0.5</v>
      </c>
      <c r="H2153">
        <f t="shared" si="2404"/>
        <v>0.40450849718747356</v>
      </c>
      <c r="I2153">
        <f t="shared" si="2405"/>
        <v>-0.29389262614623657</v>
      </c>
      <c r="J2153">
        <f t="shared" si="2398"/>
        <v>0.49999999999999989</v>
      </c>
      <c r="K2153">
        <f t="shared" si="2406"/>
        <v>-0.40450849718747361</v>
      </c>
      <c r="L2153">
        <f t="shared" si="2407"/>
        <v>0.29389262614623662</v>
      </c>
      <c r="N2153">
        <v>144</v>
      </c>
      <c r="O2153">
        <f t="shared" si="2393"/>
        <v>33.548199549196404</v>
      </c>
      <c r="P2153">
        <f t="shared" si="2394"/>
        <v>56.451800450803596</v>
      </c>
      <c r="R2153">
        <f t="shared" si="2408"/>
        <v>-4.7725873731071857</v>
      </c>
      <c r="T2153">
        <f t="shared" si="2399"/>
        <v>-33.52580828916971</v>
      </c>
      <c r="V2153">
        <f t="shared" si="2409"/>
        <v>0</v>
      </c>
    </row>
    <row r="2154" spans="1:22">
      <c r="A2154">
        <f t="shared" si="2395"/>
        <v>0.5</v>
      </c>
      <c r="B2154">
        <f t="shared" si="2400"/>
        <v>-0.40502082022289787</v>
      </c>
      <c r="C2154">
        <f t="shared" si="2401"/>
        <v>0.29318617836789468</v>
      </c>
      <c r="D2154">
        <f t="shared" si="2396"/>
        <v>-0.49999999999999989</v>
      </c>
      <c r="E2154">
        <f t="shared" si="2402"/>
        <v>-0.40502082022289793</v>
      </c>
      <c r="F2154">
        <f t="shared" si="2403"/>
        <v>0.29318617836789473</v>
      </c>
      <c r="G2154">
        <f t="shared" si="2397"/>
        <v>0.5</v>
      </c>
      <c r="H2154">
        <f t="shared" si="2404"/>
        <v>0.40502082022289787</v>
      </c>
      <c r="I2154">
        <f t="shared" si="2405"/>
        <v>-0.29318617836789468</v>
      </c>
      <c r="J2154">
        <f t="shared" si="2398"/>
        <v>0.49999999999999989</v>
      </c>
      <c r="K2154">
        <f t="shared" si="2406"/>
        <v>-0.40502082022289793</v>
      </c>
      <c r="L2154">
        <f t="shared" si="2407"/>
        <v>0.29318617836789473</v>
      </c>
      <c r="N2154">
        <v>144.1</v>
      </c>
      <c r="O2154">
        <f t="shared" si="2393"/>
        <v>33.52670972986958</v>
      </c>
      <c r="P2154">
        <f t="shared" si="2394"/>
        <v>56.47329027013042</v>
      </c>
      <c r="R2154">
        <f t="shared" si="2408"/>
        <v>-4.7818327742063431</v>
      </c>
      <c r="T2154">
        <f t="shared" si="2399"/>
        <v>-33.504318469842886</v>
      </c>
      <c r="V2154">
        <f t="shared" si="2409"/>
        <v>0</v>
      </c>
    </row>
    <row r="2155" spans="1:22">
      <c r="A2155">
        <f t="shared" si="2395"/>
        <v>0.5</v>
      </c>
      <c r="B2155">
        <f t="shared" si="2400"/>
        <v>-0.40553190949466317</v>
      </c>
      <c r="C2155">
        <f t="shared" si="2401"/>
        <v>0.29247883749360781</v>
      </c>
      <c r="D2155">
        <f t="shared" si="2396"/>
        <v>-0.49999999999999989</v>
      </c>
      <c r="E2155">
        <f t="shared" si="2402"/>
        <v>-0.40553190949466322</v>
      </c>
      <c r="F2155">
        <f t="shared" si="2403"/>
        <v>0.29247883749360787</v>
      </c>
      <c r="G2155">
        <f t="shared" si="2397"/>
        <v>0.5</v>
      </c>
      <c r="H2155">
        <f t="shared" si="2404"/>
        <v>0.40553190949466317</v>
      </c>
      <c r="I2155">
        <f t="shared" si="2405"/>
        <v>-0.29247883749360781</v>
      </c>
      <c r="J2155">
        <f t="shared" si="2398"/>
        <v>0.49999999999999989</v>
      </c>
      <c r="K2155">
        <f t="shared" si="2406"/>
        <v>-0.40553190949466322</v>
      </c>
      <c r="L2155">
        <f t="shared" si="2407"/>
        <v>0.29247883749360787</v>
      </c>
      <c r="N2155">
        <v>144.19999999999999</v>
      </c>
      <c r="O2155">
        <f t="shared" si="2393"/>
        <v>33.505153917090276</v>
      </c>
      <c r="P2155">
        <f t="shared" si="2394"/>
        <v>56.494846082909731</v>
      </c>
      <c r="R2155">
        <f t="shared" si="2408"/>
        <v>-4.7910498828383012</v>
      </c>
      <c r="T2155">
        <f t="shared" si="2399"/>
        <v>-33.482762657063574</v>
      </c>
      <c r="V2155">
        <f t="shared" si="2409"/>
        <v>0</v>
      </c>
    </row>
    <row r="2156" spans="1:22">
      <c r="A2156">
        <f t="shared" si="2395"/>
        <v>0.5</v>
      </c>
      <c r="B2156">
        <f t="shared" si="2400"/>
        <v>-0.40604176344590309</v>
      </c>
      <c r="C2156">
        <f t="shared" si="2401"/>
        <v>0.29177060567805868</v>
      </c>
      <c r="D2156">
        <f t="shared" si="2396"/>
        <v>-0.49999999999999989</v>
      </c>
      <c r="E2156">
        <f t="shared" si="2402"/>
        <v>-0.40604176344590315</v>
      </c>
      <c r="F2156">
        <f t="shared" si="2403"/>
        <v>0.29177060567805874</v>
      </c>
      <c r="G2156">
        <f t="shared" si="2397"/>
        <v>0.5</v>
      </c>
      <c r="H2156">
        <f t="shared" si="2404"/>
        <v>0.40604176344590309</v>
      </c>
      <c r="I2156">
        <f t="shared" si="2405"/>
        <v>-0.29177060567805868</v>
      </c>
      <c r="J2156">
        <f t="shared" si="2398"/>
        <v>0.49999999999999989</v>
      </c>
      <c r="K2156">
        <f t="shared" si="2406"/>
        <v>-0.40604176344590315</v>
      </c>
      <c r="L2156">
        <f t="shared" si="2407"/>
        <v>0.29177060567805874</v>
      </c>
      <c r="N2156">
        <v>144.30000000000001</v>
      </c>
      <c r="O2156">
        <f t="shared" si="2393"/>
        <v>33.483532282346744</v>
      </c>
      <c r="P2156">
        <f t="shared" si="2394"/>
        <v>56.516467717653256</v>
      </c>
      <c r="R2156">
        <f t="shared" si="2408"/>
        <v>-4.8002387384170717</v>
      </c>
      <c r="T2156">
        <f t="shared" si="2399"/>
        <v>-33.461141022320049</v>
      </c>
      <c r="V2156">
        <f t="shared" si="2409"/>
        <v>0</v>
      </c>
    </row>
    <row r="2157" spans="1:22">
      <c r="A2157">
        <f t="shared" si="2395"/>
        <v>0.5</v>
      </c>
      <c r="B2157">
        <f t="shared" si="2400"/>
        <v>-0.40655038052351372</v>
      </c>
      <c r="C2157">
        <f t="shared" si="2401"/>
        <v>0.29106148507864471</v>
      </c>
      <c r="D2157">
        <f t="shared" si="2396"/>
        <v>-0.49999999999999989</v>
      </c>
      <c r="E2157">
        <f t="shared" si="2402"/>
        <v>-0.40655038052351378</v>
      </c>
      <c r="F2157">
        <f t="shared" si="2403"/>
        <v>0.29106148507864477</v>
      </c>
      <c r="G2157">
        <f t="shared" si="2397"/>
        <v>0.5</v>
      </c>
      <c r="H2157">
        <f t="shared" si="2404"/>
        <v>0.40655038052351372</v>
      </c>
      <c r="I2157">
        <f t="shared" si="2405"/>
        <v>-0.29106148507864471</v>
      </c>
      <c r="J2157">
        <f t="shared" si="2398"/>
        <v>0.49999999999999989</v>
      </c>
      <c r="K2157">
        <f t="shared" si="2406"/>
        <v>-0.40655038052351378</v>
      </c>
      <c r="L2157">
        <f t="shared" si="2407"/>
        <v>0.29106148507864477</v>
      </c>
      <c r="N2157">
        <v>144.4</v>
      </c>
      <c r="O2157">
        <f t="shared" si="2393"/>
        <v>33.461844997031463</v>
      </c>
      <c r="P2157">
        <f t="shared" si="2394"/>
        <v>56.538155002968537</v>
      </c>
      <c r="R2157">
        <f t="shared" si="2408"/>
        <v>-4.809399380700043</v>
      </c>
      <c r="T2157">
        <f t="shared" si="2399"/>
        <v>-33.439453737004769</v>
      </c>
      <c r="V2157">
        <f t="shared" si="2409"/>
        <v>0</v>
      </c>
    </row>
    <row r="2158" spans="1:22">
      <c r="A2158">
        <f t="shared" si="2395"/>
        <v>0.5</v>
      </c>
      <c r="B2158">
        <f t="shared" si="2400"/>
        <v>-0.40705775917815945</v>
      </c>
      <c r="C2158">
        <f t="shared" si="2401"/>
        <v>0.29035147785546989</v>
      </c>
      <c r="D2158">
        <f t="shared" si="2396"/>
        <v>-0.49999999999999989</v>
      </c>
      <c r="E2158">
        <f t="shared" si="2402"/>
        <v>-0.40705775917815956</v>
      </c>
      <c r="F2158">
        <f t="shared" si="2403"/>
        <v>0.29035147785546994</v>
      </c>
      <c r="G2158">
        <f t="shared" si="2397"/>
        <v>0.5</v>
      </c>
      <c r="H2158">
        <f t="shared" si="2404"/>
        <v>0.40705775917815945</v>
      </c>
      <c r="I2158">
        <f t="shared" si="2405"/>
        <v>-0.29035147785546989</v>
      </c>
      <c r="J2158">
        <f t="shared" si="2398"/>
        <v>0.49999999999999989</v>
      </c>
      <c r="K2158">
        <f t="shared" si="2406"/>
        <v>-0.40705775917815956</v>
      </c>
      <c r="L2158">
        <f t="shared" si="2407"/>
        <v>0.29035147785546994</v>
      </c>
      <c r="N2158">
        <v>144.5</v>
      </c>
      <c r="O2158">
        <f t="shared" si="2393"/>
        <v>33.440092232440939</v>
      </c>
      <c r="P2158">
        <f t="shared" si="2394"/>
        <v>56.559907767559061</v>
      </c>
      <c r="R2158">
        <f t="shared" si="2408"/>
        <v>-4.8185318497910643</v>
      </c>
      <c r="T2158">
        <f t="shared" si="2399"/>
        <v>-33.417700972414245</v>
      </c>
      <c r="V2158">
        <f t="shared" si="2409"/>
        <v>0</v>
      </c>
    </row>
    <row r="2159" spans="1:22">
      <c r="A2159">
        <f t="shared" si="2395"/>
        <v>0.5</v>
      </c>
      <c r="B2159">
        <f t="shared" si="2400"/>
        <v>-0.40756389786427694</v>
      </c>
      <c r="C2159">
        <f t="shared" si="2401"/>
        <v>0.28964058617133948</v>
      </c>
      <c r="D2159">
        <f t="shared" si="2396"/>
        <v>-0.49999999999999989</v>
      </c>
      <c r="E2159">
        <f t="shared" si="2402"/>
        <v>-0.40756389786427699</v>
      </c>
      <c r="F2159">
        <f t="shared" si="2403"/>
        <v>0.28964058617133953</v>
      </c>
      <c r="G2159">
        <f t="shared" si="2397"/>
        <v>0.5</v>
      </c>
      <c r="H2159">
        <f t="shared" si="2404"/>
        <v>0.40756389786427694</v>
      </c>
      <c r="I2159">
        <f t="shared" si="2405"/>
        <v>-0.28964058617133948</v>
      </c>
      <c r="J2159">
        <f t="shared" si="2398"/>
        <v>0.49999999999999989</v>
      </c>
      <c r="K2159">
        <f t="shared" si="2406"/>
        <v>-0.40756389786427699</v>
      </c>
      <c r="L2159">
        <f t="shared" si="2407"/>
        <v>0.28964058617133953</v>
      </c>
      <c r="N2159">
        <v>144.6</v>
      </c>
      <c r="O2159">
        <f t="shared" si="2393"/>
        <v>33.418274159775663</v>
      </c>
      <c r="P2159">
        <f t="shared" si="2394"/>
        <v>56.581725840224337</v>
      </c>
      <c r="R2159">
        <f t="shared" si="2408"/>
        <v>-4.8276361861434722</v>
      </c>
      <c r="T2159">
        <f t="shared" si="2399"/>
        <v>-33.395882899748969</v>
      </c>
      <c r="V2159">
        <f t="shared" si="2409"/>
        <v>0</v>
      </c>
    </row>
    <row r="2160" spans="1:22">
      <c r="A2160">
        <f t="shared" si="2395"/>
        <v>0.5</v>
      </c>
      <c r="B2160">
        <f t="shared" si="2400"/>
        <v>-0.40806879504007992</v>
      </c>
      <c r="C2160">
        <f t="shared" si="2401"/>
        <v>0.28892881219175276</v>
      </c>
      <c r="D2160">
        <f t="shared" si="2396"/>
        <v>-0.49999999999999989</v>
      </c>
      <c r="E2160">
        <f t="shared" si="2402"/>
        <v>-0.40806879504007998</v>
      </c>
      <c r="F2160">
        <f t="shared" si="2403"/>
        <v>0.28892881219175282</v>
      </c>
      <c r="G2160">
        <f t="shared" si="2397"/>
        <v>0.5</v>
      </c>
      <c r="H2160">
        <f t="shared" si="2404"/>
        <v>0.40806879504007992</v>
      </c>
      <c r="I2160">
        <f t="shared" si="2405"/>
        <v>-0.28892881219175276</v>
      </c>
      <c r="J2160">
        <f t="shared" si="2398"/>
        <v>0.49999999999999989</v>
      </c>
      <c r="K2160">
        <f t="shared" si="2406"/>
        <v>-0.40806879504007998</v>
      </c>
      <c r="L2160">
        <f t="shared" si="2407"/>
        <v>0.28892881219175282</v>
      </c>
      <c r="N2160">
        <v>144.69999999999999</v>
      </c>
      <c r="O2160">
        <f t="shared" si="2393"/>
        <v>33.396390950139995</v>
      </c>
      <c r="P2160">
        <f t="shared" si="2394"/>
        <v>56.603609049860005</v>
      </c>
      <c r="R2160">
        <f t="shared" si="2408"/>
        <v>-4.8367124305632174</v>
      </c>
      <c r="T2160">
        <f t="shared" si="2399"/>
        <v>-33.373999690113301</v>
      </c>
      <c r="V2160">
        <f t="shared" si="2409"/>
        <v>0</v>
      </c>
    </row>
    <row r="2161" spans="1:22">
      <c r="A2161">
        <f t="shared" si="2395"/>
        <v>0.5</v>
      </c>
      <c r="B2161">
        <f t="shared" si="2400"/>
        <v>-0.40857244916756424</v>
      </c>
      <c r="C2161">
        <f t="shared" si="2401"/>
        <v>0.28821615808489642</v>
      </c>
      <c r="D2161">
        <f t="shared" si="2396"/>
        <v>-0.49999999999999989</v>
      </c>
      <c r="E2161">
        <f t="shared" si="2402"/>
        <v>-0.4085724491675643</v>
      </c>
      <c r="F2161">
        <f t="shared" si="2403"/>
        <v>0.28821615808489648</v>
      </c>
      <c r="G2161">
        <f t="shared" si="2397"/>
        <v>0.5</v>
      </c>
      <c r="H2161">
        <f t="shared" si="2404"/>
        <v>0.40857244916756424</v>
      </c>
      <c r="I2161">
        <f t="shared" si="2405"/>
        <v>-0.28821615808489642</v>
      </c>
      <c r="J2161">
        <f t="shared" si="2398"/>
        <v>0.49999999999999989</v>
      </c>
      <c r="K2161">
        <f t="shared" si="2406"/>
        <v>-0.4085724491675643</v>
      </c>
      <c r="L2161">
        <f t="shared" si="2407"/>
        <v>0.28821615808489648</v>
      </c>
      <c r="N2161">
        <v>144.80000000000001</v>
      </c>
      <c r="O2161">
        <f t="shared" si="2393"/>
        <v>33.37444277454199</v>
      </c>
      <c r="P2161">
        <f t="shared" si="2394"/>
        <v>56.62555722545801</v>
      </c>
      <c r="R2161">
        <f t="shared" si="2408"/>
        <v>-4.8457606242118416</v>
      </c>
      <c r="T2161">
        <f t="shared" si="2399"/>
        <v>-33.352051514515296</v>
      </c>
      <c r="V2161">
        <f t="shared" si="2409"/>
        <v>0</v>
      </c>
    </row>
    <row r="2162" spans="1:22">
      <c r="A2162">
        <f t="shared" si="2395"/>
        <v>0.5</v>
      </c>
      <c r="B2162">
        <f t="shared" si="2400"/>
        <v>-0.4090748587125117</v>
      </c>
      <c r="C2162">
        <f t="shared" si="2401"/>
        <v>0.28750262602163912</v>
      </c>
      <c r="D2162">
        <f t="shared" si="2396"/>
        <v>-0.49999999999999989</v>
      </c>
      <c r="E2162">
        <f t="shared" si="2402"/>
        <v>-0.40907485871251176</v>
      </c>
      <c r="F2162">
        <f t="shared" si="2403"/>
        <v>0.28750262602163917</v>
      </c>
      <c r="G2162">
        <f t="shared" si="2397"/>
        <v>0.5</v>
      </c>
      <c r="H2162">
        <f t="shared" si="2404"/>
        <v>0.4090748587125117</v>
      </c>
      <c r="I2162">
        <f t="shared" si="2405"/>
        <v>-0.28750262602163912</v>
      </c>
      <c r="J2162">
        <f t="shared" si="2398"/>
        <v>0.49999999999999989</v>
      </c>
      <c r="K2162">
        <f t="shared" si="2406"/>
        <v>-0.40907485871251176</v>
      </c>
      <c r="L2162">
        <f t="shared" si="2407"/>
        <v>0.28750262602163917</v>
      </c>
      <c r="N2162">
        <v>144.9</v>
      </c>
      <c r="O2162">
        <f t="shared" si="2393"/>
        <v>33.352429803893237</v>
      </c>
      <c r="P2162">
        <f t="shared" si="2394"/>
        <v>56.647570196106763</v>
      </c>
      <c r="R2162">
        <f t="shared" si="2408"/>
        <v>-4.8547808086094122</v>
      </c>
      <c r="T2162">
        <f t="shared" si="2399"/>
        <v>-33.330038543866543</v>
      </c>
      <c r="V2162">
        <f t="shared" si="2409"/>
        <v>0</v>
      </c>
    </row>
    <row r="2163" spans="1:22">
      <c r="A2163">
        <f t="shared" si="2395"/>
        <v>0.5</v>
      </c>
      <c r="B2163">
        <f t="shared" si="2400"/>
        <v>-0.40957602214449584</v>
      </c>
      <c r="C2163">
        <f t="shared" si="2401"/>
        <v>0.28678821817552291</v>
      </c>
      <c r="D2163">
        <f t="shared" si="2396"/>
        <v>-0.49999999999999989</v>
      </c>
      <c r="E2163">
        <f t="shared" si="2402"/>
        <v>-0.40957602214449595</v>
      </c>
      <c r="F2163">
        <f t="shared" si="2403"/>
        <v>0.28678821817552297</v>
      </c>
      <c r="G2163">
        <f t="shared" si="2397"/>
        <v>0.5</v>
      </c>
      <c r="H2163">
        <f t="shared" si="2404"/>
        <v>0.40957602214449584</v>
      </c>
      <c r="I2163">
        <f t="shared" si="2405"/>
        <v>-0.28678821817552291</v>
      </c>
      <c r="J2163">
        <f t="shared" si="2398"/>
        <v>0.49999999999999989</v>
      </c>
      <c r="K2163">
        <f t="shared" si="2406"/>
        <v>-0.40957602214449595</v>
      </c>
      <c r="L2163">
        <f t="shared" si="2407"/>
        <v>0.28678821817552297</v>
      </c>
      <c r="N2163">
        <v>145</v>
      </c>
      <c r="O2163">
        <f t="shared" si="2393"/>
        <v>33.330352209008623</v>
      </c>
      <c r="P2163">
        <f t="shared" si="2394"/>
        <v>56.66964779099137</v>
      </c>
      <c r="R2163">
        <f t="shared" si="2408"/>
        <v>-4.8637730256376841</v>
      </c>
      <c r="T2163">
        <f t="shared" si="2399"/>
        <v>-33.307960948981936</v>
      </c>
      <c r="V2163">
        <f t="shared" si="2409"/>
        <v>0</v>
      </c>
    </row>
    <row r="2164" spans="1:22">
      <c r="A2164">
        <f t="shared" si="2395"/>
        <v>0.5</v>
      </c>
      <c r="B2164">
        <f t="shared" si="2400"/>
        <v>-0.41007593793688601</v>
      </c>
      <c r="C2164">
        <f t="shared" si="2401"/>
        <v>0.28607293672275802</v>
      </c>
      <c r="D2164">
        <f t="shared" si="2396"/>
        <v>-0.49999999999999989</v>
      </c>
      <c r="E2164">
        <f t="shared" si="2402"/>
        <v>-0.41007593793688607</v>
      </c>
      <c r="F2164">
        <f t="shared" si="2403"/>
        <v>0.28607293672275808</v>
      </c>
      <c r="G2164">
        <f t="shared" si="2397"/>
        <v>0.5</v>
      </c>
      <c r="H2164">
        <f t="shared" si="2404"/>
        <v>0.41007593793688601</v>
      </c>
      <c r="I2164">
        <f t="shared" si="2405"/>
        <v>-0.28607293672275802</v>
      </c>
      <c r="J2164">
        <f t="shared" si="2398"/>
        <v>0.49999999999999989</v>
      </c>
      <c r="K2164">
        <f t="shared" si="2406"/>
        <v>-0.41007593793688607</v>
      </c>
      <c r="L2164">
        <f t="shared" si="2407"/>
        <v>0.28607293672275808</v>
      </c>
      <c r="N2164">
        <v>145.1</v>
      </c>
      <c r="O2164">
        <f t="shared" si="2393"/>
        <v>33.308210160606187</v>
      </c>
      <c r="P2164">
        <f t="shared" si="2394"/>
        <v>56.691789839393827</v>
      </c>
      <c r="R2164">
        <f t="shared" si="2408"/>
        <v>-4.8727373175429065</v>
      </c>
      <c r="T2164">
        <f t="shared" si="2399"/>
        <v>-33.285818900579478</v>
      </c>
      <c r="V2164">
        <f t="shared" si="2409"/>
        <v>0</v>
      </c>
    </row>
    <row r="2165" spans="1:22">
      <c r="A2165">
        <f t="shared" si="2395"/>
        <v>0.5</v>
      </c>
      <c r="B2165">
        <f t="shared" si="2400"/>
        <v>-0.41057460456685196</v>
      </c>
      <c r="C2165">
        <f t="shared" si="2401"/>
        <v>0.2853567838422158</v>
      </c>
      <c r="D2165">
        <f t="shared" si="2396"/>
        <v>-0.49999999999999989</v>
      </c>
      <c r="E2165">
        <f t="shared" si="2402"/>
        <v>-0.41057460456685202</v>
      </c>
      <c r="F2165">
        <f t="shared" si="2403"/>
        <v>0.28535678384221586</v>
      </c>
      <c r="G2165">
        <f t="shared" si="2397"/>
        <v>0.5</v>
      </c>
      <c r="H2165">
        <f t="shared" si="2404"/>
        <v>0.41057460456685196</v>
      </c>
      <c r="I2165">
        <f t="shared" si="2405"/>
        <v>-0.2853567838422158</v>
      </c>
      <c r="J2165">
        <f t="shared" si="2398"/>
        <v>0.49999999999999989</v>
      </c>
      <c r="K2165">
        <f t="shared" si="2406"/>
        <v>-0.41057460456685202</v>
      </c>
      <c r="L2165">
        <f t="shared" si="2407"/>
        <v>0.28535678384221586</v>
      </c>
      <c r="N2165">
        <v>145.19999999999999</v>
      </c>
      <c r="O2165">
        <f t="shared" si="2393"/>
        <v>33.28600382930675</v>
      </c>
      <c r="P2165">
        <f t="shared" si="2394"/>
        <v>56.713996170693257</v>
      </c>
      <c r="R2165">
        <f t="shared" si="2408"/>
        <v>-4.8816737269388142</v>
      </c>
      <c r="T2165">
        <f t="shared" si="2399"/>
        <v>-33.263612569280049</v>
      </c>
      <c r="V2165">
        <f t="shared" si="2409"/>
        <v>0</v>
      </c>
    </row>
    <row r="2166" spans="1:22">
      <c r="A2166">
        <f t="shared" si="2395"/>
        <v>0.5</v>
      </c>
      <c r="B2166">
        <f t="shared" si="2400"/>
        <v>-0.41107202051536873</v>
      </c>
      <c r="C2166">
        <f t="shared" si="2401"/>
        <v>0.28463976171542194</v>
      </c>
      <c r="D2166">
        <f t="shared" si="2396"/>
        <v>-0.49999999999999989</v>
      </c>
      <c r="E2166">
        <f t="shared" si="2402"/>
        <v>-0.41107202051536879</v>
      </c>
      <c r="F2166">
        <f t="shared" si="2403"/>
        <v>0.28463976171542199</v>
      </c>
      <c r="G2166">
        <f t="shared" si="2397"/>
        <v>0.5</v>
      </c>
      <c r="H2166">
        <f t="shared" si="2404"/>
        <v>0.41107202051536873</v>
      </c>
      <c r="I2166">
        <f t="shared" si="2405"/>
        <v>-0.28463976171542194</v>
      </c>
      <c r="J2166">
        <f t="shared" si="2398"/>
        <v>0.49999999999999989</v>
      </c>
      <c r="K2166">
        <f t="shared" si="2406"/>
        <v>-0.41107202051536879</v>
      </c>
      <c r="L2166">
        <f t="shared" si="2407"/>
        <v>0.28463976171542199</v>
      </c>
      <c r="N2166">
        <v>145.30000000000001</v>
      </c>
      <c r="O2166">
        <f t="shared" si="2393"/>
        <v>33.263733385633799</v>
      </c>
      <c r="P2166">
        <f t="shared" si="2394"/>
        <v>56.736266614366208</v>
      </c>
      <c r="R2166">
        <f t="shared" si="2408"/>
        <v>-4.8905822968096331</v>
      </c>
      <c r="T2166">
        <f t="shared" si="2399"/>
        <v>-33.241342125607098</v>
      </c>
      <c r="V2166">
        <f t="shared" si="2409"/>
        <v>0</v>
      </c>
    </row>
    <row r="2167" spans="1:22">
      <c r="A2167">
        <f t="shared" si="2395"/>
        <v>0.5</v>
      </c>
      <c r="B2167">
        <f t="shared" si="2400"/>
        <v>-0.41156818426722092</v>
      </c>
      <c r="C2167">
        <f t="shared" si="2401"/>
        <v>0.28392187252655049</v>
      </c>
      <c r="D2167">
        <f t="shared" si="2396"/>
        <v>-0.49999999999999989</v>
      </c>
      <c r="E2167">
        <f t="shared" si="2402"/>
        <v>-0.41156818426722097</v>
      </c>
      <c r="F2167">
        <f t="shared" si="2403"/>
        <v>0.28392187252655054</v>
      </c>
      <c r="G2167">
        <f t="shared" si="2397"/>
        <v>0.5</v>
      </c>
      <c r="H2167">
        <f t="shared" si="2404"/>
        <v>0.41156818426722092</v>
      </c>
      <c r="I2167">
        <f t="shared" si="2405"/>
        <v>-0.28392187252655049</v>
      </c>
      <c r="J2167">
        <f t="shared" si="2398"/>
        <v>0.49999999999999989</v>
      </c>
      <c r="K2167">
        <f t="shared" si="2406"/>
        <v>-0.41156818426722097</v>
      </c>
      <c r="L2167">
        <f t="shared" si="2407"/>
        <v>0.28392187252655054</v>
      </c>
      <c r="N2167">
        <v>145.4</v>
      </c>
      <c r="O2167">
        <f t="shared" si="2393"/>
        <v>33.241399000013033</v>
      </c>
      <c r="P2167">
        <f t="shared" si="2394"/>
        <v>56.758600999986967</v>
      </c>
      <c r="R2167">
        <f t="shared" si="2408"/>
        <v>-4.8994630705128372</v>
      </c>
      <c r="T2167">
        <f t="shared" si="2399"/>
        <v>-33.219007739986338</v>
      </c>
      <c r="V2167">
        <f t="shared" si="2409"/>
        <v>0</v>
      </c>
    </row>
    <row r="2168" spans="1:22">
      <c r="A2168">
        <f t="shared" si="2395"/>
        <v>0.5</v>
      </c>
      <c r="B2168">
        <f t="shared" si="2400"/>
        <v>-0.41206309431100779</v>
      </c>
      <c r="C2168">
        <f t="shared" si="2401"/>
        <v>0.28320311846241636</v>
      </c>
      <c r="D2168">
        <f t="shared" si="2396"/>
        <v>-0.49999999999999989</v>
      </c>
      <c r="E2168">
        <f t="shared" si="2402"/>
        <v>-0.41206309431100785</v>
      </c>
      <c r="F2168">
        <f t="shared" si="2403"/>
        <v>0.28320311846241641</v>
      </c>
      <c r="G2168">
        <f t="shared" si="2397"/>
        <v>0.5</v>
      </c>
      <c r="H2168">
        <f t="shared" si="2404"/>
        <v>0.41206309431100779</v>
      </c>
      <c r="I2168">
        <f t="shared" si="2405"/>
        <v>-0.28320311846241636</v>
      </c>
      <c r="J2168">
        <f t="shared" si="2398"/>
        <v>0.49999999999999989</v>
      </c>
      <c r="K2168">
        <f t="shared" si="2406"/>
        <v>-0.41206309431100785</v>
      </c>
      <c r="L2168">
        <f t="shared" si="2407"/>
        <v>0.28320311846241641</v>
      </c>
      <c r="N2168">
        <v>145.5</v>
      </c>
      <c r="O2168">
        <f t="shared" si="2393"/>
        <v>33.219000842772175</v>
      </c>
      <c r="P2168">
        <f t="shared" si="2394"/>
        <v>56.780999157227832</v>
      </c>
      <c r="R2168">
        <f t="shared" si="2408"/>
        <v>-4.9083160917821402</v>
      </c>
      <c r="T2168">
        <f t="shared" si="2399"/>
        <v>-33.196609582745474</v>
      </c>
      <c r="V2168">
        <f t="shared" si="2409"/>
        <v>0</v>
      </c>
    </row>
    <row r="2169" spans="1:22">
      <c r="A2169">
        <f t="shared" si="2395"/>
        <v>0.5</v>
      </c>
      <c r="B2169">
        <f t="shared" si="2400"/>
        <v>-0.41255674913914747</v>
      </c>
      <c r="C2169">
        <f t="shared" si="2401"/>
        <v>0.28248350171246894</v>
      </c>
      <c r="D2169">
        <f t="shared" si="2396"/>
        <v>-0.49999999999999989</v>
      </c>
      <c r="E2169">
        <f t="shared" si="2402"/>
        <v>-0.41255674913914753</v>
      </c>
      <c r="F2169">
        <f t="shared" si="2403"/>
        <v>0.282483501712469</v>
      </c>
      <c r="G2169">
        <f t="shared" si="2397"/>
        <v>0.5</v>
      </c>
      <c r="H2169">
        <f t="shared" si="2404"/>
        <v>0.41255674913914747</v>
      </c>
      <c r="I2169">
        <f t="shared" si="2405"/>
        <v>-0.28248350171246894</v>
      </c>
      <c r="J2169">
        <f t="shared" si="2398"/>
        <v>0.49999999999999989</v>
      </c>
      <c r="K2169">
        <f t="shared" si="2406"/>
        <v>-0.41255674913914753</v>
      </c>
      <c r="L2169">
        <f t="shared" si="2407"/>
        <v>0.282483501712469</v>
      </c>
      <c r="N2169">
        <v>145.6</v>
      </c>
      <c r="O2169">
        <f t="shared" si="2393"/>
        <v>33.196539084140518</v>
      </c>
      <c r="P2169">
        <f t="shared" si="2394"/>
        <v>56.803460915859489</v>
      </c>
      <c r="R2169">
        <f t="shared" si="2408"/>
        <v>-4.9171414047304012</v>
      </c>
      <c r="T2169">
        <f t="shared" si="2399"/>
        <v>-33.174147824113817</v>
      </c>
      <c r="V2169">
        <f t="shared" si="2409"/>
        <v>0</v>
      </c>
    </row>
    <row r="2170" spans="1:22">
      <c r="A2170">
        <f t="shared" si="2395"/>
        <v>0.5</v>
      </c>
      <c r="B2170">
        <f t="shared" si="2400"/>
        <v>-0.41304914724788183</v>
      </c>
      <c r="C2170">
        <f t="shared" si="2401"/>
        <v>0.28176302446878576</v>
      </c>
      <c r="D2170">
        <f t="shared" si="2396"/>
        <v>-0.49999999999999989</v>
      </c>
      <c r="E2170">
        <f t="shared" si="2402"/>
        <v>-0.41304914724788189</v>
      </c>
      <c r="F2170">
        <f t="shared" si="2403"/>
        <v>0.28176302446878582</v>
      </c>
      <c r="G2170">
        <f t="shared" si="2397"/>
        <v>0.5</v>
      </c>
      <c r="H2170">
        <f t="shared" si="2404"/>
        <v>0.41304914724788183</v>
      </c>
      <c r="I2170">
        <f t="shared" si="2405"/>
        <v>-0.28176302446878576</v>
      </c>
      <c r="J2170">
        <f t="shared" si="2398"/>
        <v>0.49999999999999989</v>
      </c>
      <c r="K2170">
        <f t="shared" si="2406"/>
        <v>-0.41304914724788189</v>
      </c>
      <c r="L2170">
        <f t="shared" si="2407"/>
        <v>0.28176302446878582</v>
      </c>
      <c r="N2170">
        <v>145.69999999999999</v>
      </c>
      <c r="O2170">
        <f t="shared" si="2393"/>
        <v>33.174013894248638</v>
      </c>
      <c r="P2170">
        <f t="shared" si="2394"/>
        <v>56.825986105751362</v>
      </c>
      <c r="R2170">
        <f t="shared" si="2408"/>
        <v>-4.9259390538523604</v>
      </c>
      <c r="T2170">
        <f t="shared" si="2399"/>
        <v>-33.151622634221944</v>
      </c>
      <c r="V2170">
        <f t="shared" si="2409"/>
        <v>0</v>
      </c>
    </row>
    <row r="2171" spans="1:22">
      <c r="A2171">
        <f t="shared" si="2395"/>
        <v>0.5</v>
      </c>
      <c r="B2171">
        <f t="shared" si="2400"/>
        <v>-0.41354028713728092</v>
      </c>
      <c r="C2171">
        <f t="shared" si="2401"/>
        <v>0.28104168892606518</v>
      </c>
      <c r="D2171">
        <f t="shared" si="2396"/>
        <v>-0.49999999999999989</v>
      </c>
      <c r="E2171">
        <f t="shared" si="2402"/>
        <v>-0.41354028713728097</v>
      </c>
      <c r="F2171">
        <f t="shared" si="2403"/>
        <v>0.28104168892606524</v>
      </c>
      <c r="G2171">
        <f t="shared" si="2397"/>
        <v>0.5</v>
      </c>
      <c r="H2171">
        <f t="shared" si="2404"/>
        <v>0.41354028713728092</v>
      </c>
      <c r="I2171">
        <f t="shared" si="2405"/>
        <v>-0.28104168892606518</v>
      </c>
      <c r="J2171">
        <f t="shared" si="2398"/>
        <v>0.49999999999999989</v>
      </c>
      <c r="K2171">
        <f t="shared" si="2406"/>
        <v>-0.41354028713728097</v>
      </c>
      <c r="L2171">
        <f t="shared" si="2407"/>
        <v>0.28104168892606524</v>
      </c>
      <c r="N2171">
        <v>145.80000000000001</v>
      </c>
      <c r="O2171">
        <f t="shared" si="2393"/>
        <v>33.151425443127941</v>
      </c>
      <c r="P2171">
        <f t="shared" si="2394"/>
        <v>56.848574556872059</v>
      </c>
      <c r="R2171">
        <f t="shared" si="2408"/>
        <v>-4.9347090840274959</v>
      </c>
      <c r="T2171">
        <f t="shared" si="2399"/>
        <v>-33.129034183101247</v>
      </c>
      <c r="V2171">
        <f t="shared" si="2409"/>
        <v>0</v>
      </c>
    </row>
    <row r="2172" spans="1:22">
      <c r="A2172">
        <f t="shared" si="2395"/>
        <v>0.5</v>
      </c>
      <c r="B2172">
        <f t="shared" si="2400"/>
        <v>-0.41403016731124709</v>
      </c>
      <c r="C2172">
        <f t="shared" si="2401"/>
        <v>0.28031949728162081</v>
      </c>
      <c r="D2172">
        <f t="shared" si="2396"/>
        <v>-0.49999999999999989</v>
      </c>
      <c r="E2172">
        <f t="shared" si="2402"/>
        <v>-0.41403016731124714</v>
      </c>
      <c r="F2172">
        <f t="shared" si="2403"/>
        <v>0.28031949728162087</v>
      </c>
      <c r="G2172">
        <f t="shared" si="2397"/>
        <v>0.5</v>
      </c>
      <c r="H2172">
        <f t="shared" si="2404"/>
        <v>0.41403016731124709</v>
      </c>
      <c r="I2172">
        <f t="shared" si="2405"/>
        <v>-0.28031949728162081</v>
      </c>
      <c r="J2172">
        <f t="shared" si="2398"/>
        <v>0.49999999999999989</v>
      </c>
      <c r="K2172">
        <f t="shared" si="2406"/>
        <v>-0.41403016731124714</v>
      </c>
      <c r="L2172">
        <f t="shared" si="2407"/>
        <v>0.28031949728162087</v>
      </c>
      <c r="N2172">
        <v>145.9</v>
      </c>
      <c r="O2172">
        <f t="shared" si="2393"/>
        <v>33.128773900710307</v>
      </c>
      <c r="P2172">
        <f t="shared" si="2394"/>
        <v>56.871226099289693</v>
      </c>
      <c r="R2172">
        <f t="shared" si="2408"/>
        <v>-4.9434515405228936</v>
      </c>
      <c r="T2172">
        <f t="shared" si="2399"/>
        <v>-33.106382640683613</v>
      </c>
      <c r="V2172">
        <f t="shared" si="2409"/>
        <v>0</v>
      </c>
    </row>
    <row r="2173" spans="1:22">
      <c r="A2173">
        <f t="shared" si="2395"/>
        <v>0.5</v>
      </c>
      <c r="B2173">
        <f t="shared" si="2400"/>
        <v>-0.41451878627752076</v>
      </c>
      <c r="C2173">
        <f t="shared" si="2401"/>
        <v>0.2795964517353734</v>
      </c>
      <c r="D2173">
        <f t="shared" si="2396"/>
        <v>-0.49999999999999989</v>
      </c>
      <c r="E2173">
        <f t="shared" si="2402"/>
        <v>-0.41451878627752081</v>
      </c>
      <c r="F2173">
        <f t="shared" si="2403"/>
        <v>0.27959645173537345</v>
      </c>
      <c r="G2173">
        <f t="shared" si="2397"/>
        <v>0.5</v>
      </c>
      <c r="H2173">
        <f t="shared" si="2404"/>
        <v>0.41451878627752076</v>
      </c>
      <c r="I2173">
        <f t="shared" si="2405"/>
        <v>-0.2795964517353734</v>
      </c>
      <c r="J2173">
        <f t="shared" si="2398"/>
        <v>0.49999999999999989</v>
      </c>
      <c r="K2173">
        <f t="shared" si="2406"/>
        <v>-0.41451878627752081</v>
      </c>
      <c r="L2173">
        <f t="shared" si="2407"/>
        <v>0.27959645173537345</v>
      </c>
      <c r="N2173">
        <v>146</v>
      </c>
      <c r="O2173">
        <f t="shared" si="2393"/>
        <v>33.106059436827586</v>
      </c>
      <c r="P2173">
        <f t="shared" si="2394"/>
        <v>56.893940563172414</v>
      </c>
      <c r="R2173">
        <f t="shared" si="2408"/>
        <v>-4.9521664689959408</v>
      </c>
      <c r="T2173">
        <f t="shared" si="2399"/>
        <v>-33.083668176800892</v>
      </c>
      <c r="V2173">
        <f t="shared" si="2409"/>
        <v>0</v>
      </c>
    </row>
    <row r="2174" spans="1:22">
      <c r="A2174">
        <f t="shared" si="2395"/>
        <v>0.5</v>
      </c>
      <c r="B2174">
        <f t="shared" si="2400"/>
        <v>-0.41500614254768364</v>
      </c>
      <c r="C2174">
        <f t="shared" si="2401"/>
        <v>0.2788725544898451</v>
      </c>
      <c r="D2174">
        <f t="shared" si="2396"/>
        <v>-0.49999999999999989</v>
      </c>
      <c r="E2174">
        <f t="shared" si="2402"/>
        <v>-0.4150061425476837</v>
      </c>
      <c r="F2174">
        <f t="shared" si="2403"/>
        <v>0.27887255448984516</v>
      </c>
      <c r="G2174">
        <f t="shared" si="2397"/>
        <v>0.5</v>
      </c>
      <c r="H2174">
        <f t="shared" si="2404"/>
        <v>0.41500614254768364</v>
      </c>
      <c r="I2174">
        <f t="shared" si="2405"/>
        <v>-0.2788725544898451</v>
      </c>
      <c r="J2174">
        <f t="shared" si="2398"/>
        <v>0.49999999999999989</v>
      </c>
      <c r="K2174">
        <f t="shared" si="2406"/>
        <v>-0.4150061425476837</v>
      </c>
      <c r="L2174">
        <f t="shared" si="2407"/>
        <v>0.27887255448984516</v>
      </c>
      <c r="N2174">
        <v>146.1</v>
      </c>
      <c r="O2174">
        <f t="shared" si="2393"/>
        <v>33.083282221211171</v>
      </c>
      <c r="P2174">
        <f t="shared" si="2394"/>
        <v>56.916717778788829</v>
      </c>
      <c r="R2174">
        <f t="shared" si="2408"/>
        <v>-4.9608539154971822</v>
      </c>
      <c r="T2174">
        <f t="shared" si="2399"/>
        <v>-33.060890961184477</v>
      </c>
      <c r="V2174">
        <f t="shared" si="2409"/>
        <v>0</v>
      </c>
    </row>
    <row r="2175" spans="1:22">
      <c r="A2175">
        <f t="shared" si="2395"/>
        <v>0.5</v>
      </c>
      <c r="B2175">
        <f t="shared" si="2400"/>
        <v>-0.415492234637164</v>
      </c>
      <c r="C2175">
        <f t="shared" si="2401"/>
        <v>0.27814780775015246</v>
      </c>
      <c r="D2175">
        <f t="shared" si="2396"/>
        <v>-0.49999999999999989</v>
      </c>
      <c r="E2175">
        <f t="shared" si="2402"/>
        <v>-0.41549223463716412</v>
      </c>
      <c r="F2175">
        <f t="shared" si="2403"/>
        <v>0.27814780775015252</v>
      </c>
      <c r="G2175">
        <f t="shared" si="2397"/>
        <v>0.5</v>
      </c>
      <c r="H2175">
        <f t="shared" si="2404"/>
        <v>0.415492234637164</v>
      </c>
      <c r="I2175">
        <f t="shared" si="2405"/>
        <v>-0.27814780775015246</v>
      </c>
      <c r="J2175">
        <f t="shared" si="2398"/>
        <v>0.49999999999999989</v>
      </c>
      <c r="K2175">
        <f t="shared" si="2406"/>
        <v>-0.41549223463716412</v>
      </c>
      <c r="L2175">
        <f t="shared" si="2407"/>
        <v>0.27814780775015252</v>
      </c>
      <c r="N2175">
        <v>146.19999999999999</v>
      </c>
      <c r="O2175">
        <f t="shared" si="2393"/>
        <v>33.060442423491473</v>
      </c>
      <c r="P2175">
        <f t="shared" si="2394"/>
        <v>56.939557576508527</v>
      </c>
      <c r="R2175">
        <f t="shared" si="2408"/>
        <v>-4.9695139264729491</v>
      </c>
      <c r="T2175">
        <f t="shared" si="2399"/>
        <v>-33.038051163464779</v>
      </c>
      <c r="V2175">
        <f t="shared" si="2409"/>
        <v>0</v>
      </c>
    </row>
    <row r="2176" spans="1:22">
      <c r="A2176">
        <f t="shared" si="2395"/>
        <v>0.5</v>
      </c>
      <c r="B2176">
        <f t="shared" si="2400"/>
        <v>-0.41597706106524124</v>
      </c>
      <c r="C2176">
        <f t="shared" si="2401"/>
        <v>0.27742221372399956</v>
      </c>
      <c r="D2176">
        <f t="shared" si="2396"/>
        <v>-0.49999999999999989</v>
      </c>
      <c r="E2176">
        <f t="shared" si="2402"/>
        <v>-0.41597706106524135</v>
      </c>
      <c r="F2176">
        <f t="shared" si="2403"/>
        <v>0.27742221372399961</v>
      </c>
      <c r="G2176">
        <f t="shared" si="2397"/>
        <v>0.5</v>
      </c>
      <c r="H2176">
        <f t="shared" si="2404"/>
        <v>0.41597706106524124</v>
      </c>
      <c r="I2176">
        <f t="shared" si="2405"/>
        <v>-0.27742221372399956</v>
      </c>
      <c r="J2176">
        <f t="shared" si="2398"/>
        <v>0.49999999999999989</v>
      </c>
      <c r="K2176">
        <f t="shared" si="2406"/>
        <v>-0.41597706106524135</v>
      </c>
      <c r="L2176">
        <f t="shared" si="2407"/>
        <v>0.27742221372399961</v>
      </c>
      <c r="N2176">
        <v>146.30000000000001</v>
      </c>
      <c r="O2176">
        <f t="shared" si="2393"/>
        <v>33.037540213197474</v>
      </c>
      <c r="P2176">
        <f t="shared" si="2394"/>
        <v>56.962459786802519</v>
      </c>
      <c r="R2176">
        <f t="shared" si="2408"/>
        <v>-4.9781465487682226</v>
      </c>
      <c r="T2176">
        <f t="shared" si="2399"/>
        <v>-33.015148953170787</v>
      </c>
      <c r="V2176">
        <f t="shared" si="2409"/>
        <v>0</v>
      </c>
    </row>
    <row r="2177" spans="1:22">
      <c r="A2177">
        <f t="shared" si="2395"/>
        <v>0.5</v>
      </c>
      <c r="B2177">
        <f t="shared" si="2400"/>
        <v>-0.41646062035504966</v>
      </c>
      <c r="C2177">
        <f t="shared" si="2401"/>
        <v>0.276695774621672</v>
      </c>
      <c r="D2177">
        <f t="shared" si="2396"/>
        <v>-0.49999999999999989</v>
      </c>
      <c r="E2177">
        <f t="shared" si="2402"/>
        <v>-0.41646062035504972</v>
      </c>
      <c r="F2177">
        <f t="shared" si="2403"/>
        <v>0.27669577462167205</v>
      </c>
      <c r="G2177">
        <f t="shared" si="2397"/>
        <v>0.5</v>
      </c>
      <c r="H2177">
        <f t="shared" si="2404"/>
        <v>0.41646062035504966</v>
      </c>
      <c r="I2177">
        <f t="shared" si="2405"/>
        <v>-0.276695774621672</v>
      </c>
      <c r="J2177">
        <f t="shared" si="2398"/>
        <v>0.49999999999999989</v>
      </c>
      <c r="K2177">
        <f t="shared" si="2406"/>
        <v>-0.41646062035504972</v>
      </c>
      <c r="L2177">
        <f t="shared" si="2407"/>
        <v>0.27669577462167205</v>
      </c>
      <c r="N2177">
        <v>146.4</v>
      </c>
      <c r="O2177">
        <f t="shared" si="2393"/>
        <v>33.014575759756127</v>
      </c>
      <c r="P2177">
        <f t="shared" si="2394"/>
        <v>56.985424240243873</v>
      </c>
      <c r="R2177">
        <f t="shared" si="2408"/>
        <v>-4.9867518296291919</v>
      </c>
      <c r="T2177">
        <f t="shared" si="2399"/>
        <v>-32.992184499729433</v>
      </c>
      <c r="V2177">
        <f t="shared" si="2409"/>
        <v>0</v>
      </c>
    </row>
    <row r="2178" spans="1:22">
      <c r="A2178">
        <f t="shared" si="2395"/>
        <v>0.5</v>
      </c>
      <c r="B2178">
        <f t="shared" si="2400"/>
        <v>-0.41694291103358394</v>
      </c>
      <c r="C2178">
        <f t="shared" si="2401"/>
        <v>0.27596849265602907</v>
      </c>
      <c r="D2178">
        <f t="shared" si="2396"/>
        <v>-0.49999999999999989</v>
      </c>
      <c r="E2178">
        <f t="shared" si="2402"/>
        <v>-0.416942911033584</v>
      </c>
      <c r="F2178">
        <f t="shared" si="2403"/>
        <v>0.27596849265602913</v>
      </c>
      <c r="G2178">
        <f t="shared" si="2397"/>
        <v>0.5</v>
      </c>
      <c r="H2178">
        <f t="shared" si="2404"/>
        <v>0.41694291103358394</v>
      </c>
      <c r="I2178">
        <f t="shared" si="2405"/>
        <v>-0.27596849265602907</v>
      </c>
      <c r="J2178">
        <f t="shared" si="2398"/>
        <v>0.49999999999999989</v>
      </c>
      <c r="K2178">
        <f t="shared" si="2406"/>
        <v>-0.416942911033584</v>
      </c>
      <c r="L2178">
        <f t="shared" si="2407"/>
        <v>0.27596849265602913</v>
      </c>
      <c r="N2178">
        <v>146.5</v>
      </c>
      <c r="O2178">
        <f t="shared" si="2393"/>
        <v>32.991549232491806</v>
      </c>
      <c r="P2178">
        <f t="shared" si="2394"/>
        <v>57.008450767508194</v>
      </c>
      <c r="R2178">
        <f t="shared" si="2408"/>
        <v>-4.9953298167060325</v>
      </c>
      <c r="T2178">
        <f t="shared" si="2399"/>
        <v>-32.969157972465112</v>
      </c>
      <c r="V2178">
        <f t="shared" si="2409"/>
        <v>0</v>
      </c>
    </row>
    <row r="2179" spans="1:22">
      <c r="A2179">
        <f t="shared" si="2395"/>
        <v>0.5</v>
      </c>
      <c r="B2179">
        <f t="shared" si="2400"/>
        <v>-0.41742393163170316</v>
      </c>
      <c r="C2179">
        <f t="shared" si="2401"/>
        <v>0.27524037004249785</v>
      </c>
      <c r="D2179">
        <f t="shared" si="2396"/>
        <v>-0.49999999999999989</v>
      </c>
      <c r="E2179">
        <f t="shared" si="2402"/>
        <v>-0.41742393163170322</v>
      </c>
      <c r="F2179">
        <f t="shared" si="2403"/>
        <v>0.27524037004249791</v>
      </c>
      <c r="G2179">
        <f t="shared" si="2397"/>
        <v>0.5</v>
      </c>
      <c r="H2179">
        <f t="shared" si="2404"/>
        <v>0.41742393163170316</v>
      </c>
      <c r="I2179">
        <f t="shared" si="2405"/>
        <v>-0.27524037004249785</v>
      </c>
      <c r="J2179">
        <f t="shared" si="2398"/>
        <v>0.49999999999999989</v>
      </c>
      <c r="K2179">
        <f t="shared" si="2406"/>
        <v>-0.41742393163170322</v>
      </c>
      <c r="L2179">
        <f t="shared" si="2407"/>
        <v>0.27524037004249791</v>
      </c>
      <c r="N2179">
        <v>146.6</v>
      </c>
      <c r="O2179">
        <f t="shared" si="2393"/>
        <v>32.968460800625756</v>
      </c>
      <c r="P2179">
        <f t="shared" si="2394"/>
        <v>57.031539199374258</v>
      </c>
      <c r="R2179">
        <f t="shared" si="2408"/>
        <v>-5.0038805580555419</v>
      </c>
      <c r="T2179">
        <f t="shared" si="2399"/>
        <v>-32.946069540599048</v>
      </c>
      <c r="V2179">
        <f t="shared" si="2409"/>
        <v>0</v>
      </c>
    </row>
    <row r="2180" spans="1:22">
      <c r="A2180">
        <f t="shared" si="2395"/>
        <v>0.5</v>
      </c>
      <c r="B2180">
        <f t="shared" si="2400"/>
        <v>-0.41790368068413497</v>
      </c>
      <c r="C2180">
        <f t="shared" si="2401"/>
        <v>0.27451140899906595</v>
      </c>
      <c r="D2180">
        <f t="shared" si="2396"/>
        <v>-0.49999999999999989</v>
      </c>
      <c r="E2180">
        <f t="shared" si="2402"/>
        <v>-0.41790368068413503</v>
      </c>
      <c r="F2180">
        <f t="shared" si="2403"/>
        <v>0.27451140899906601</v>
      </c>
      <c r="G2180">
        <f t="shared" si="2397"/>
        <v>0.5</v>
      </c>
      <c r="H2180">
        <f t="shared" si="2404"/>
        <v>0.41790368068413497</v>
      </c>
      <c r="I2180">
        <f t="shared" si="2405"/>
        <v>-0.27451140899906595</v>
      </c>
      <c r="J2180">
        <f t="shared" si="2398"/>
        <v>0.49999999999999989</v>
      </c>
      <c r="K2180">
        <f t="shared" si="2406"/>
        <v>-0.41790368068413503</v>
      </c>
      <c r="L2180">
        <f t="shared" si="2407"/>
        <v>0.27451140899906601</v>
      </c>
      <c r="N2180">
        <v>146.69999999999999</v>
      </c>
      <c r="O2180">
        <f t="shared" si="2393"/>
        <v>32.945310633275398</v>
      </c>
      <c r="P2180">
        <f t="shared" si="2394"/>
        <v>57.054689366724595</v>
      </c>
      <c r="R2180">
        <f t="shared" si="2408"/>
        <v>-5.0124041021437051</v>
      </c>
      <c r="T2180">
        <f t="shared" si="2399"/>
        <v>-32.92291937324871</v>
      </c>
      <c r="V2180">
        <f t="shared" si="2409"/>
        <v>0</v>
      </c>
    </row>
    <row r="2181" spans="1:22">
      <c r="A2181">
        <f t="shared" si="2395"/>
        <v>0.5</v>
      </c>
      <c r="B2181">
        <f t="shared" si="2400"/>
        <v>-0.41838215672948076</v>
      </c>
      <c r="C2181">
        <f t="shared" si="2401"/>
        <v>0.27378161174627508</v>
      </c>
      <c r="D2181">
        <f t="shared" si="2396"/>
        <v>-0.49999999999999989</v>
      </c>
      <c r="E2181">
        <f t="shared" si="2402"/>
        <v>-0.41838215672948081</v>
      </c>
      <c r="F2181">
        <f t="shared" si="2403"/>
        <v>0.27378161174627513</v>
      </c>
      <c r="G2181">
        <f t="shared" si="2397"/>
        <v>0.5</v>
      </c>
      <c r="H2181">
        <f t="shared" si="2404"/>
        <v>0.41838215672948076</v>
      </c>
      <c r="I2181">
        <f t="shared" si="2405"/>
        <v>-0.27378161174627508</v>
      </c>
      <c r="J2181">
        <f t="shared" si="2398"/>
        <v>0.49999999999999989</v>
      </c>
      <c r="K2181">
        <f t="shared" si="2406"/>
        <v>-0.41838215672948081</v>
      </c>
      <c r="L2181">
        <f t="shared" si="2407"/>
        <v>0.27378161174627513</v>
      </c>
      <c r="N2181">
        <v>146.80000000000001</v>
      </c>
      <c r="O2181">
        <f t="shared" si="2393"/>
        <v>32.922098899453843</v>
      </c>
      <c r="P2181">
        <f t="shared" si="2394"/>
        <v>57.077901100546164</v>
      </c>
      <c r="R2181">
        <f t="shared" si="2408"/>
        <v>-5.0209004978484302</v>
      </c>
      <c r="T2181">
        <f t="shared" si="2399"/>
        <v>-32.899707639427142</v>
      </c>
      <c r="V2181">
        <f t="shared" si="2409"/>
        <v>0</v>
      </c>
    </row>
    <row r="2182" spans="1:22">
      <c r="A2182">
        <f t="shared" si="2395"/>
        <v>0.5</v>
      </c>
      <c r="B2182">
        <f t="shared" si="2400"/>
        <v>-0.41885935831021931</v>
      </c>
      <c r="C2182">
        <f t="shared" si="2401"/>
        <v>0.27305098050721455</v>
      </c>
      <c r="D2182">
        <f t="shared" si="2396"/>
        <v>-0.49999999999999989</v>
      </c>
      <c r="E2182">
        <f t="shared" si="2402"/>
        <v>-0.41885935831021942</v>
      </c>
      <c r="F2182">
        <f t="shared" si="2403"/>
        <v>0.2730509805072146</v>
      </c>
      <c r="G2182">
        <f t="shared" si="2397"/>
        <v>0.5</v>
      </c>
      <c r="H2182">
        <f t="shared" si="2404"/>
        <v>0.41885935831021931</v>
      </c>
      <c r="I2182">
        <f t="shared" si="2405"/>
        <v>-0.27305098050721455</v>
      </c>
      <c r="J2182">
        <f t="shared" si="2398"/>
        <v>0.49999999999999989</v>
      </c>
      <c r="K2182">
        <f t="shared" si="2406"/>
        <v>-0.41885935831021942</v>
      </c>
      <c r="L2182">
        <f t="shared" si="2407"/>
        <v>0.2730509805072146</v>
      </c>
      <c r="N2182">
        <v>146.9</v>
      </c>
      <c r="O2182">
        <f t="shared" si="2393"/>
        <v>32.898825768069074</v>
      </c>
      <c r="P2182">
        <f t="shared" si="2394"/>
        <v>57.101174231930919</v>
      </c>
      <c r="R2182">
        <f t="shared" si="2408"/>
        <v>-5.029369794462049</v>
      </c>
      <c r="T2182">
        <f t="shared" si="2399"/>
        <v>-32.876434508042387</v>
      </c>
      <c r="V2182">
        <f t="shared" si="2409"/>
        <v>0</v>
      </c>
    </row>
    <row r="2183" spans="1:22">
      <c r="A2183">
        <f t="shared" si="2395"/>
        <v>0.5</v>
      </c>
      <c r="B2183">
        <f t="shared" si="2400"/>
        <v>-0.41933528397271186</v>
      </c>
      <c r="C2183">
        <f t="shared" si="2401"/>
        <v>0.2723195175075136</v>
      </c>
      <c r="D2183">
        <f t="shared" si="2396"/>
        <v>-0.49999999999999989</v>
      </c>
      <c r="E2183">
        <f t="shared" si="2402"/>
        <v>-0.41933528397271191</v>
      </c>
      <c r="F2183">
        <f t="shared" si="2403"/>
        <v>0.27231951750751365</v>
      </c>
      <c r="G2183">
        <f t="shared" si="2397"/>
        <v>0.5</v>
      </c>
      <c r="H2183">
        <f t="shared" si="2404"/>
        <v>0.41933528397271186</v>
      </c>
      <c r="I2183">
        <f t="shared" si="2405"/>
        <v>-0.2723195175075136</v>
      </c>
      <c r="J2183">
        <f t="shared" si="2398"/>
        <v>0.49999999999999989</v>
      </c>
      <c r="K2183">
        <f t="shared" si="2406"/>
        <v>-0.41933528397271191</v>
      </c>
      <c r="L2183">
        <f t="shared" si="2407"/>
        <v>0.27231951750751365</v>
      </c>
      <c r="N2183">
        <v>147</v>
      </c>
      <c r="O2183">
        <f t="shared" si="2393"/>
        <v>32.875491407923391</v>
      </c>
      <c r="P2183">
        <f t="shared" si="2394"/>
        <v>57.124508592076609</v>
      </c>
      <c r="R2183">
        <f t="shared" si="2408"/>
        <v>-5.0378120416939112</v>
      </c>
      <c r="T2183">
        <f t="shared" si="2399"/>
        <v>-32.853100147896697</v>
      </c>
      <c r="V2183">
        <f t="shared" si="2409"/>
        <v>0</v>
      </c>
    </row>
    <row r="2184" spans="1:22">
      <c r="A2184">
        <f t="shared" si="2395"/>
        <v>0.5</v>
      </c>
      <c r="B2184">
        <f t="shared" si="2400"/>
        <v>-0.41980993226720648</v>
      </c>
      <c r="C2184">
        <f t="shared" si="2401"/>
        <v>0.27158722497533544</v>
      </c>
      <c r="D2184">
        <f t="shared" si="2396"/>
        <v>-0.49999999999999989</v>
      </c>
      <c r="E2184">
        <f t="shared" si="2402"/>
        <v>-0.41980993226720653</v>
      </c>
      <c r="F2184">
        <f t="shared" si="2403"/>
        <v>0.2715872249753355</v>
      </c>
      <c r="G2184">
        <f t="shared" si="2397"/>
        <v>0.5</v>
      </c>
      <c r="H2184">
        <f t="shared" si="2404"/>
        <v>0.41980993226720648</v>
      </c>
      <c r="I2184">
        <f t="shared" si="2405"/>
        <v>-0.27158722497533544</v>
      </c>
      <c r="J2184">
        <f t="shared" si="2398"/>
        <v>0.49999999999999989</v>
      </c>
      <c r="K2184">
        <f t="shared" si="2406"/>
        <v>-0.41980993226720653</v>
      </c>
      <c r="L2184">
        <f t="shared" si="2407"/>
        <v>0.2715872249753355</v>
      </c>
      <c r="N2184">
        <v>147.1</v>
      </c>
      <c r="O2184">
        <f t="shared" si="2393"/>
        <v>32.852095987712623</v>
      </c>
      <c r="P2184">
        <f t="shared" si="2394"/>
        <v>57.147904012287377</v>
      </c>
      <c r="R2184">
        <f t="shared" si="2408"/>
        <v>-5.0462272896729843</v>
      </c>
      <c r="T2184">
        <f t="shared" si="2399"/>
        <v>-32.829704727685929</v>
      </c>
      <c r="V2184">
        <f t="shared" si="2409"/>
        <v>0</v>
      </c>
    </row>
    <row r="2185" spans="1:22">
      <c r="A2185">
        <f t="shared" si="2395"/>
        <v>0.5</v>
      </c>
      <c r="B2185">
        <f t="shared" si="2400"/>
        <v>-0.42028330174784201</v>
      </c>
      <c r="C2185">
        <f t="shared" si="2401"/>
        <v>0.27085410514136987</v>
      </c>
      <c r="D2185">
        <f t="shared" si="2396"/>
        <v>-0.49999999999999989</v>
      </c>
      <c r="E2185">
        <f t="shared" si="2402"/>
        <v>-0.42028330174784212</v>
      </c>
      <c r="F2185">
        <f t="shared" si="2403"/>
        <v>0.27085410514136993</v>
      </c>
      <c r="G2185">
        <f t="shared" si="2397"/>
        <v>0.5</v>
      </c>
      <c r="H2185">
        <f t="shared" si="2404"/>
        <v>0.42028330174784201</v>
      </c>
      <c r="I2185">
        <f t="shared" si="2405"/>
        <v>-0.27085410514136987</v>
      </c>
      <c r="J2185">
        <f t="shared" si="2398"/>
        <v>0.49999999999999989</v>
      </c>
      <c r="K2185">
        <f t="shared" si="2406"/>
        <v>-0.42028330174784212</v>
      </c>
      <c r="L2185">
        <f t="shared" si="2407"/>
        <v>0.27085410514136993</v>
      </c>
      <c r="N2185">
        <v>147.19999999999999</v>
      </c>
      <c r="O2185">
        <f t="shared" ref="O2185:O2248" si="2410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-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32.828639676025439</v>
      </c>
      <c r="P2185">
        <f t="shared" ref="P2185:P2248" si="2411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57.171360323974561</v>
      </c>
      <c r="R2185">
        <f t="shared" si="2408"/>
        <v>-5.0546155889502629</v>
      </c>
      <c r="T2185">
        <f t="shared" si="2399"/>
        <v>-32.806248415998745</v>
      </c>
      <c r="V2185">
        <f t="shared" si="2409"/>
        <v>0</v>
      </c>
    </row>
    <row r="2186" spans="1:22">
      <c r="A2186">
        <f t="shared" ref="A2186:A2249" si="2412">(1/(SQRT(2)))*(COS(RADIANS(45)))</f>
        <v>0.5</v>
      </c>
      <c r="B2186">
        <f t="shared" si="2400"/>
        <v>-0.42075539097265308</v>
      </c>
      <c r="C2186">
        <f t="shared" si="2401"/>
        <v>0.27012016023882734</v>
      </c>
      <c r="D2186">
        <f t="shared" ref="D2186:D2249" si="2413">(-((1/(SQRT(2)))*(SIN(RADIANS(45)))))</f>
        <v>-0.49999999999999989</v>
      </c>
      <c r="E2186">
        <f t="shared" si="2402"/>
        <v>-0.42075539097265313</v>
      </c>
      <c r="F2186">
        <f t="shared" si="2403"/>
        <v>0.2701201602388274</v>
      </c>
      <c r="G2186">
        <f t="shared" ref="G2186:G2249" si="2414">(1/(SQRT(2)))*(COS(RADIANS(-45)))</f>
        <v>0.5</v>
      </c>
      <c r="H2186">
        <f t="shared" si="2404"/>
        <v>0.42075539097265308</v>
      </c>
      <c r="I2186">
        <f t="shared" si="2405"/>
        <v>-0.27012016023882734</v>
      </c>
      <c r="J2186">
        <f t="shared" ref="J2186:J2249" si="2415">(-((1/(SQRT(2)))*(SIN(RADIANS(-45)))))</f>
        <v>0.49999999999999989</v>
      </c>
      <c r="K2186">
        <f t="shared" si="2406"/>
        <v>-0.42075539097265313</v>
      </c>
      <c r="L2186">
        <f t="shared" si="2407"/>
        <v>0.2701201602388274</v>
      </c>
      <c r="N2186">
        <v>147.30000000000001</v>
      </c>
      <c r="O2186">
        <f t="shared" si="2410"/>
        <v>32.805122641342621</v>
      </c>
      <c r="P2186">
        <f t="shared" si="2411"/>
        <v>57.194877358657386</v>
      </c>
      <c r="R2186">
        <f t="shared" si="2408"/>
        <v>-5.0629769905014328</v>
      </c>
      <c r="T2186">
        <f t="shared" ref="T2186:T2249" si="2416">(P2186-$V$2516)</f>
        <v>-32.782731381315919</v>
      </c>
      <c r="V2186">
        <f t="shared" si="2409"/>
        <v>0</v>
      </c>
    </row>
    <row r="2187" spans="1:22">
      <c r="A2187">
        <f t="shared" si="2412"/>
        <v>0.5</v>
      </c>
      <c r="B2187">
        <f t="shared" si="2400"/>
        <v>-0.42122619850357379</v>
      </c>
      <c r="C2187">
        <f t="shared" si="2401"/>
        <v>0.26938539250343141</v>
      </c>
      <c r="D2187">
        <f t="shared" si="2413"/>
        <v>-0.49999999999999989</v>
      </c>
      <c r="E2187">
        <f t="shared" si="2402"/>
        <v>-0.42122619850357385</v>
      </c>
      <c r="F2187">
        <f t="shared" si="2403"/>
        <v>0.26938539250343146</v>
      </c>
      <c r="G2187">
        <f t="shared" si="2414"/>
        <v>0.5</v>
      </c>
      <c r="H2187">
        <f t="shared" si="2404"/>
        <v>0.42122619850357379</v>
      </c>
      <c r="I2187">
        <f t="shared" si="2405"/>
        <v>-0.26938539250343141</v>
      </c>
      <c r="J2187">
        <f t="shared" si="2415"/>
        <v>0.49999999999999989</v>
      </c>
      <c r="K2187">
        <f t="shared" si="2406"/>
        <v>-0.42122619850357385</v>
      </c>
      <c r="L2187">
        <f t="shared" si="2407"/>
        <v>0.26938539250343146</v>
      </c>
      <c r="N2187">
        <v>147.4</v>
      </c>
      <c r="O2187">
        <f t="shared" si="2410"/>
        <v>32.781545052036215</v>
      </c>
      <c r="P2187">
        <f t="shared" si="2411"/>
        <v>57.218454947963792</v>
      </c>
      <c r="R2187">
        <f t="shared" si="2408"/>
        <v>-5.071311545729202</v>
      </c>
      <c r="T2187">
        <f t="shared" si="2416"/>
        <v>-32.759153792009513</v>
      </c>
      <c r="V2187">
        <f t="shared" si="2409"/>
        <v>0</v>
      </c>
    </row>
    <row r="2188" spans="1:22">
      <c r="A2188">
        <f t="shared" si="2412"/>
        <v>0.5</v>
      </c>
      <c r="B2188">
        <f t="shared" ref="B2188:B2251" si="2417">((1/(SQRT(2)))*(COS(RADIANS(N2188))))*(SIN(RADIANS(45)))</f>
        <v>-0.4216957229064428</v>
      </c>
      <c r="C2188">
        <f t="shared" ref="C2188:C2251" si="2418">((1/(SQRT(2)))*(SIN(RADIANS(N2188))))*(SIN(RADIANS(45)))</f>
        <v>0.26864980417341183</v>
      </c>
      <c r="D2188">
        <f t="shared" si="2413"/>
        <v>-0.49999999999999989</v>
      </c>
      <c r="E2188">
        <f t="shared" ref="E2188:E2251" si="2419">((1/(SQRT(2)))*(COS(RADIANS(N2188))))*(COS(RADIANS(45)))</f>
        <v>-0.42169572290644286</v>
      </c>
      <c r="F2188">
        <f t="shared" ref="F2188:F2251" si="2420">(((1/(SQRT(2)))*(SIN(RADIANS(N2188))))*(COS(RADIANS(45))))</f>
        <v>0.26864980417341189</v>
      </c>
      <c r="G2188">
        <f t="shared" si="2414"/>
        <v>0.5</v>
      </c>
      <c r="H2188">
        <f t="shared" ref="H2188:H2251" si="2421">((1/(SQRT(2)))*(COS(RADIANS(N2188))))*(SIN(RADIANS(-45)))</f>
        <v>0.4216957229064428</v>
      </c>
      <c r="I2188">
        <f t="shared" ref="I2188:I2251" si="2422">((1/(SQRT(2)))*(SIN(RADIANS(N2188))))*(SIN(RADIANS(-45)))</f>
        <v>-0.26864980417341183</v>
      </c>
      <c r="J2188">
        <f t="shared" si="2415"/>
        <v>0.49999999999999989</v>
      </c>
      <c r="K2188">
        <f t="shared" ref="K2188:K2251" si="2423">((1/(SQRT(2)))*(COS(RADIANS(N2188))))*(COS(RADIANS(-45)))</f>
        <v>-0.42169572290644286</v>
      </c>
      <c r="L2188">
        <f t="shared" ref="L2188:L2251" si="2424">(((1/(SQRT(2)))*(SIN(RADIANS(N2188))))*(COS(RADIANS(-45))))</f>
        <v>0.26864980417341189</v>
      </c>
      <c r="N2188">
        <v>147.5</v>
      </c>
      <c r="O2188">
        <f t="shared" si="2410"/>
        <v>32.757907076368809</v>
      </c>
      <c r="P2188">
        <f t="shared" si="2411"/>
        <v>57.242092923631198</v>
      </c>
      <c r="R2188">
        <f t="shared" ref="R2188:R2251" si="2425">P2188-P2368</f>
        <v>-5.0796193064658723</v>
      </c>
      <c r="T2188">
        <f t="shared" si="2416"/>
        <v>-32.735515816342108</v>
      </c>
      <c r="V2188">
        <f t="shared" ref="V2188:V2251" si="2426">IF(T2188=0,N2188,0)</f>
        <v>0</v>
      </c>
    </row>
    <row r="2189" spans="1:22">
      <c r="A2189">
        <f t="shared" si="2412"/>
        <v>0.5</v>
      </c>
      <c r="B2189">
        <f t="shared" si="2417"/>
        <v>-0.42216396275100748</v>
      </c>
      <c r="C2189">
        <f t="shared" si="2418"/>
        <v>0.26791339748949827</v>
      </c>
      <c r="D2189">
        <f t="shared" si="2413"/>
        <v>-0.49999999999999989</v>
      </c>
      <c r="E2189">
        <f t="shared" si="2419"/>
        <v>-0.42216396275100759</v>
      </c>
      <c r="F2189">
        <f t="shared" si="2420"/>
        <v>0.26791339748949833</v>
      </c>
      <c r="G2189">
        <f t="shared" si="2414"/>
        <v>0.5</v>
      </c>
      <c r="H2189">
        <f t="shared" si="2421"/>
        <v>0.42216396275100748</v>
      </c>
      <c r="I2189">
        <f t="shared" si="2422"/>
        <v>-0.26791339748949827</v>
      </c>
      <c r="J2189">
        <f t="shared" si="2415"/>
        <v>0.49999999999999989</v>
      </c>
      <c r="K2189">
        <f t="shared" si="2423"/>
        <v>-0.42216396275100759</v>
      </c>
      <c r="L2189">
        <f t="shared" si="2424"/>
        <v>0.26791339748949833</v>
      </c>
      <c r="N2189">
        <v>147.6</v>
      </c>
      <c r="O2189">
        <f t="shared" si="2410"/>
        <v>32.734208882492673</v>
      </c>
      <c r="P2189">
        <f t="shared" si="2411"/>
        <v>57.265791117507327</v>
      </c>
      <c r="R2189">
        <f t="shared" si="2425"/>
        <v>-5.0879003249757204</v>
      </c>
      <c r="T2189">
        <f t="shared" si="2416"/>
        <v>-32.711817622465979</v>
      </c>
      <c r="V2189">
        <f t="shared" si="2426"/>
        <v>0</v>
      </c>
    </row>
    <row r="2190" spans="1:22">
      <c r="A2190">
        <f t="shared" si="2412"/>
        <v>0.5</v>
      </c>
      <c r="B2190">
        <f t="shared" si="2417"/>
        <v>-0.422630916610928</v>
      </c>
      <c r="C2190">
        <f t="shared" si="2418"/>
        <v>0.26717617469491317</v>
      </c>
      <c r="D2190">
        <f t="shared" si="2413"/>
        <v>-0.49999999999999989</v>
      </c>
      <c r="E2190">
        <f t="shared" si="2419"/>
        <v>-0.42263091661092805</v>
      </c>
      <c r="F2190">
        <f t="shared" si="2420"/>
        <v>0.26717617469491323</v>
      </c>
      <c r="G2190">
        <f t="shared" si="2414"/>
        <v>0.5</v>
      </c>
      <c r="H2190">
        <f t="shared" si="2421"/>
        <v>0.422630916610928</v>
      </c>
      <c r="I2190">
        <f t="shared" si="2422"/>
        <v>-0.26717617469491317</v>
      </c>
      <c r="J2190">
        <f t="shared" si="2415"/>
        <v>0.49999999999999989</v>
      </c>
      <c r="K2190">
        <f t="shared" si="2423"/>
        <v>-0.42263091661092805</v>
      </c>
      <c r="L2190">
        <f t="shared" si="2424"/>
        <v>0.26717617469491323</v>
      </c>
      <c r="N2190">
        <v>147.69999999999999</v>
      </c>
      <c r="O2190">
        <f t="shared" si="2410"/>
        <v>32.710450638448926</v>
      </c>
      <c r="P2190">
        <f t="shared" si="2411"/>
        <v>57.289549361551089</v>
      </c>
      <c r="R2190">
        <f t="shared" si="2425"/>
        <v>-5.0961546539574201</v>
      </c>
      <c r="T2190">
        <f t="shared" si="2416"/>
        <v>-32.688059378422217</v>
      </c>
      <c r="V2190">
        <f t="shared" si="2426"/>
        <v>0</v>
      </c>
    </row>
    <row r="2191" spans="1:22">
      <c r="A2191">
        <f t="shared" si="2412"/>
        <v>0.5</v>
      </c>
      <c r="B2191">
        <f t="shared" si="2417"/>
        <v>-0.42309658306378201</v>
      </c>
      <c r="C2191">
        <f t="shared" si="2418"/>
        <v>0.26643813803536487</v>
      </c>
      <c r="D2191">
        <f t="shared" si="2413"/>
        <v>-0.49999999999999989</v>
      </c>
      <c r="E2191">
        <f t="shared" si="2419"/>
        <v>-0.42309658306378206</v>
      </c>
      <c r="F2191">
        <f t="shared" si="2420"/>
        <v>0.26643813803536492</v>
      </c>
      <c r="G2191">
        <f t="shared" si="2414"/>
        <v>0.5</v>
      </c>
      <c r="H2191">
        <f t="shared" si="2421"/>
        <v>0.42309658306378201</v>
      </c>
      <c r="I2191">
        <f t="shared" si="2422"/>
        <v>-0.26643813803536487</v>
      </c>
      <c r="J2191">
        <f t="shared" si="2415"/>
        <v>0.49999999999999989</v>
      </c>
      <c r="K2191">
        <f t="shared" si="2423"/>
        <v>-0.42309658306378206</v>
      </c>
      <c r="L2191">
        <f t="shared" si="2424"/>
        <v>0.26643813803536492</v>
      </c>
      <c r="N2191">
        <v>147.80000000000001</v>
      </c>
      <c r="O2191">
        <f t="shared" si="2410"/>
        <v>32.686632512166639</v>
      </c>
      <c r="P2191">
        <f t="shared" si="2411"/>
        <v>57.313367487833368</v>
      </c>
      <c r="R2191">
        <f t="shared" si="2425"/>
        <v>-5.1043823465464797</v>
      </c>
      <c r="T2191">
        <f t="shared" si="2416"/>
        <v>-32.664241252139938</v>
      </c>
      <c r="V2191">
        <f t="shared" si="2426"/>
        <v>0</v>
      </c>
    </row>
    <row r="2192" spans="1:22">
      <c r="A2192">
        <f t="shared" si="2412"/>
        <v>0.5</v>
      </c>
      <c r="B2192">
        <f t="shared" si="2417"/>
        <v>-0.42356096069106847</v>
      </c>
      <c r="C2192">
        <f t="shared" si="2418"/>
        <v>0.26569928975904133</v>
      </c>
      <c r="D2192">
        <f t="shared" si="2413"/>
        <v>-0.49999999999999989</v>
      </c>
      <c r="E2192">
        <f t="shared" si="2419"/>
        <v>-0.42356096069106858</v>
      </c>
      <c r="F2192">
        <f t="shared" si="2420"/>
        <v>0.26569928975904139</v>
      </c>
      <c r="G2192">
        <f t="shared" si="2414"/>
        <v>0.5</v>
      </c>
      <c r="H2192">
        <f t="shared" si="2421"/>
        <v>0.42356096069106847</v>
      </c>
      <c r="I2192">
        <f t="shared" si="2422"/>
        <v>-0.26569928975904133</v>
      </c>
      <c r="J2192">
        <f t="shared" si="2415"/>
        <v>0.49999999999999989</v>
      </c>
      <c r="K2192">
        <f t="shared" si="2423"/>
        <v>-0.42356096069106858</v>
      </c>
      <c r="L2192">
        <f t="shared" si="2424"/>
        <v>0.26569928975904139</v>
      </c>
      <c r="N2192">
        <v>147.9</v>
      </c>
      <c r="O2192">
        <f t="shared" si="2410"/>
        <v>32.662754671462011</v>
      </c>
      <c r="P2192">
        <f t="shared" si="2411"/>
        <v>57.337245328537996</v>
      </c>
      <c r="R2192">
        <f t="shared" si="2425"/>
        <v>-5.1125834563175374</v>
      </c>
      <c r="T2192">
        <f t="shared" si="2416"/>
        <v>-32.64036341143531</v>
      </c>
      <c r="V2192">
        <f t="shared" si="2426"/>
        <v>0</v>
      </c>
    </row>
    <row r="2193" spans="1:22">
      <c r="A2193">
        <f t="shared" si="2412"/>
        <v>0.5</v>
      </c>
      <c r="B2193">
        <f t="shared" si="2417"/>
        <v>-0.42402404807821287</v>
      </c>
      <c r="C2193">
        <f t="shared" si="2418"/>
        <v>0.26495963211660239</v>
      </c>
      <c r="D2193">
        <f t="shared" si="2413"/>
        <v>-0.49999999999999989</v>
      </c>
      <c r="E2193">
        <f t="shared" si="2419"/>
        <v>-0.42402404807821292</v>
      </c>
      <c r="F2193">
        <f t="shared" si="2420"/>
        <v>0.26495963211660245</v>
      </c>
      <c r="G2193">
        <f t="shared" si="2414"/>
        <v>0.5</v>
      </c>
      <c r="H2193">
        <f t="shared" si="2421"/>
        <v>0.42402404807821287</v>
      </c>
      <c r="I2193">
        <f t="shared" si="2422"/>
        <v>-0.26495963211660239</v>
      </c>
      <c r="J2193">
        <f t="shared" si="2415"/>
        <v>0.49999999999999989</v>
      </c>
      <c r="K2193">
        <f t="shared" si="2423"/>
        <v>-0.42402404807821292</v>
      </c>
      <c r="L2193">
        <f t="shared" si="2424"/>
        <v>0.26495963211660245</v>
      </c>
      <c r="N2193">
        <v>148</v>
      </c>
      <c r="O2193">
        <f t="shared" si="2410"/>
        <v>32.638817284037387</v>
      </c>
      <c r="P2193">
        <f t="shared" si="2411"/>
        <v>57.361182715962613</v>
      </c>
      <c r="R2193">
        <f t="shared" si="2425"/>
        <v>-5.120758037286798</v>
      </c>
      <c r="T2193">
        <f t="shared" si="2416"/>
        <v>-32.616426024010693</v>
      </c>
      <c r="V2193">
        <f t="shared" si="2426"/>
        <v>0</v>
      </c>
    </row>
    <row r="2194" spans="1:22">
      <c r="A2194">
        <f t="shared" si="2412"/>
        <v>0.5</v>
      </c>
      <c r="B2194">
        <f t="shared" si="2417"/>
        <v>-0.42448584381457066</v>
      </c>
      <c r="C2194">
        <f t="shared" si="2418"/>
        <v>0.26421916736117357</v>
      </c>
      <c r="D2194">
        <f t="shared" si="2413"/>
        <v>-0.49999999999999989</v>
      </c>
      <c r="E2194">
        <f t="shared" si="2419"/>
        <v>-0.42448584381457077</v>
      </c>
      <c r="F2194">
        <f t="shared" si="2420"/>
        <v>0.26421916736117362</v>
      </c>
      <c r="G2194">
        <f t="shared" si="2414"/>
        <v>0.5</v>
      </c>
      <c r="H2194">
        <f t="shared" si="2421"/>
        <v>0.42448584381457066</v>
      </c>
      <c r="I2194">
        <f t="shared" si="2422"/>
        <v>-0.26421916736117357</v>
      </c>
      <c r="J2194">
        <f t="shared" si="2415"/>
        <v>0.49999999999999989</v>
      </c>
      <c r="K2194">
        <f t="shared" si="2423"/>
        <v>-0.42448584381457077</v>
      </c>
      <c r="L2194">
        <f t="shared" si="2424"/>
        <v>0.26421916736117362</v>
      </c>
      <c r="N2194">
        <v>148.1</v>
      </c>
      <c r="O2194">
        <f t="shared" si="2410"/>
        <v>32.614820517480332</v>
      </c>
      <c r="P2194">
        <f t="shared" si="2411"/>
        <v>57.385179482519661</v>
      </c>
      <c r="R2194">
        <f t="shared" si="2425"/>
        <v>-5.1289061439142571</v>
      </c>
      <c r="T2194">
        <f t="shared" si="2416"/>
        <v>-32.592429257453645</v>
      </c>
      <c r="V2194">
        <f t="shared" si="2426"/>
        <v>0</v>
      </c>
    </row>
    <row r="2195" spans="1:22">
      <c r="A2195">
        <f t="shared" si="2412"/>
        <v>0.5</v>
      </c>
      <c r="B2195">
        <f t="shared" si="2417"/>
        <v>-0.42494634649343177</v>
      </c>
      <c r="C2195">
        <f t="shared" si="2418"/>
        <v>0.2634778977483388</v>
      </c>
      <c r="D2195">
        <f t="shared" si="2413"/>
        <v>-0.49999999999999989</v>
      </c>
      <c r="E2195">
        <f t="shared" si="2419"/>
        <v>-0.42494634649343188</v>
      </c>
      <c r="F2195">
        <f t="shared" si="2420"/>
        <v>0.26347789774833885</v>
      </c>
      <c r="G2195">
        <f t="shared" si="2414"/>
        <v>0.5</v>
      </c>
      <c r="H2195">
        <f t="shared" si="2421"/>
        <v>0.42494634649343177</v>
      </c>
      <c r="I2195">
        <f t="shared" si="2422"/>
        <v>-0.2634778977483388</v>
      </c>
      <c r="J2195">
        <f t="shared" si="2415"/>
        <v>0.49999999999999989</v>
      </c>
      <c r="K2195">
        <f t="shared" si="2423"/>
        <v>-0.42494634649343188</v>
      </c>
      <c r="L2195">
        <f t="shared" si="2424"/>
        <v>0.26347789774833885</v>
      </c>
      <c r="N2195">
        <v>148.19999999999999</v>
      </c>
      <c r="O2195">
        <f t="shared" si="2410"/>
        <v>32.590764539262729</v>
      </c>
      <c r="P2195">
        <f t="shared" si="2411"/>
        <v>57.409235460737271</v>
      </c>
      <c r="R2195">
        <f t="shared" si="2425"/>
        <v>-5.1370278311061384</v>
      </c>
      <c r="T2195">
        <f t="shared" si="2416"/>
        <v>-32.568373279236035</v>
      </c>
      <c r="V2195">
        <f t="shared" si="2426"/>
        <v>0</v>
      </c>
    </row>
    <row r="2196" spans="1:22">
      <c r="A2196">
        <f t="shared" si="2412"/>
        <v>0.5</v>
      </c>
      <c r="B2196">
        <f t="shared" si="2417"/>
        <v>-0.42540555471202551</v>
      </c>
      <c r="C2196">
        <f t="shared" si="2418"/>
        <v>0.26273582553613378</v>
      </c>
      <c r="D2196">
        <f t="shared" si="2413"/>
        <v>-0.49999999999999989</v>
      </c>
      <c r="E2196">
        <f t="shared" si="2419"/>
        <v>-0.42540555471202562</v>
      </c>
      <c r="F2196">
        <f t="shared" si="2420"/>
        <v>0.26273582553613384</v>
      </c>
      <c r="G2196">
        <f t="shared" si="2414"/>
        <v>0.5</v>
      </c>
      <c r="H2196">
        <f t="shared" si="2421"/>
        <v>0.42540555471202551</v>
      </c>
      <c r="I2196">
        <f t="shared" si="2422"/>
        <v>-0.26273582553613378</v>
      </c>
      <c r="J2196">
        <f t="shared" si="2415"/>
        <v>0.49999999999999989</v>
      </c>
      <c r="K2196">
        <f t="shared" si="2423"/>
        <v>-0.42540555471202562</v>
      </c>
      <c r="L2196">
        <f t="shared" si="2424"/>
        <v>0.26273582553613384</v>
      </c>
      <c r="N2196">
        <v>148.30000000000001</v>
      </c>
      <c r="O2196">
        <f t="shared" si="2410"/>
        <v>32.566649516739687</v>
      </c>
      <c r="P2196">
        <f t="shared" si="2411"/>
        <v>57.433350483260313</v>
      </c>
      <c r="R2196">
        <f t="shared" si="2425"/>
        <v>-5.1451231542170177</v>
      </c>
      <c r="T2196">
        <f t="shared" si="2416"/>
        <v>-32.544258256712993</v>
      </c>
      <c r="V2196">
        <f t="shared" si="2426"/>
        <v>0</v>
      </c>
    </row>
    <row r="2197" spans="1:22">
      <c r="A2197">
        <f t="shared" si="2412"/>
        <v>0.5</v>
      </c>
      <c r="B2197">
        <f t="shared" si="2417"/>
        <v>-0.42586346707152378</v>
      </c>
      <c r="C2197">
        <f t="shared" si="2418"/>
        <v>0.2619929529850395</v>
      </c>
      <c r="D2197">
        <f t="shared" si="2413"/>
        <v>-0.49999999999999989</v>
      </c>
      <c r="E2197">
        <f t="shared" si="2419"/>
        <v>-0.42586346707152384</v>
      </c>
      <c r="F2197">
        <f t="shared" si="2420"/>
        <v>0.26199295298503955</v>
      </c>
      <c r="G2197">
        <f t="shared" si="2414"/>
        <v>0.5</v>
      </c>
      <c r="H2197">
        <f t="shared" si="2421"/>
        <v>0.42586346707152378</v>
      </c>
      <c r="I2197">
        <f t="shared" si="2422"/>
        <v>-0.2619929529850395</v>
      </c>
      <c r="J2197">
        <f t="shared" si="2415"/>
        <v>0.49999999999999989</v>
      </c>
      <c r="K2197">
        <f t="shared" si="2423"/>
        <v>-0.42586346707152384</v>
      </c>
      <c r="L2197">
        <f t="shared" si="2424"/>
        <v>0.26199295298503955</v>
      </c>
      <c r="N2197">
        <v>148.4</v>
      </c>
      <c r="O2197">
        <f t="shared" si="2410"/>
        <v>32.542475617148646</v>
      </c>
      <c r="P2197">
        <f t="shared" si="2411"/>
        <v>57.457524382851354</v>
      </c>
      <c r="R2197">
        <f t="shared" si="2425"/>
        <v>-5.1531921690522253</v>
      </c>
      <c r="T2197">
        <f t="shared" si="2416"/>
        <v>-32.520084357121952</v>
      </c>
      <c r="V2197">
        <f t="shared" si="2426"/>
        <v>0</v>
      </c>
    </row>
    <row r="2198" spans="1:22">
      <c r="A2198">
        <f t="shared" si="2412"/>
        <v>0.5</v>
      </c>
      <c r="B2198">
        <f t="shared" si="2417"/>
        <v>-0.42632008217704603</v>
      </c>
      <c r="C2198">
        <f t="shared" si="2418"/>
        <v>0.2612492823579744</v>
      </c>
      <c r="D2198">
        <f t="shared" si="2413"/>
        <v>-0.49999999999999989</v>
      </c>
      <c r="E2198">
        <f t="shared" si="2419"/>
        <v>-0.42632008217704609</v>
      </c>
      <c r="F2198">
        <f t="shared" si="2420"/>
        <v>0.26124928235797445</v>
      </c>
      <c r="G2198">
        <f t="shared" si="2414"/>
        <v>0.5</v>
      </c>
      <c r="H2198">
        <f t="shared" si="2421"/>
        <v>0.42632008217704603</v>
      </c>
      <c r="I2198">
        <f t="shared" si="2422"/>
        <v>-0.2612492823579744</v>
      </c>
      <c r="J2198">
        <f t="shared" si="2415"/>
        <v>0.49999999999999989</v>
      </c>
      <c r="K2198">
        <f t="shared" si="2423"/>
        <v>-0.42632008217704609</v>
      </c>
      <c r="L2198">
        <f t="shared" si="2424"/>
        <v>0.26124928235797445</v>
      </c>
      <c r="N2198">
        <v>148.5</v>
      </c>
      <c r="O2198">
        <f t="shared" si="2410"/>
        <v>32.518243007608298</v>
      </c>
      <c r="P2198">
        <f t="shared" si="2411"/>
        <v>57.481756992391709</v>
      </c>
      <c r="R2198">
        <f t="shared" si="2425"/>
        <v>-5.1612349318699913</v>
      </c>
      <c r="T2198">
        <f t="shared" si="2416"/>
        <v>-32.495851747581597</v>
      </c>
      <c r="V2198">
        <f t="shared" si="2426"/>
        <v>0</v>
      </c>
    </row>
    <row r="2199" spans="1:22">
      <c r="A2199">
        <f t="shared" si="2412"/>
        <v>0.5</v>
      </c>
      <c r="B2199">
        <f t="shared" si="2417"/>
        <v>-0.42677539863766362</v>
      </c>
      <c r="C2199">
        <f t="shared" si="2418"/>
        <v>0.26050481592028824</v>
      </c>
      <c r="D2199">
        <f t="shared" si="2413"/>
        <v>-0.49999999999999989</v>
      </c>
      <c r="E2199">
        <f t="shared" si="2419"/>
        <v>-0.42677539863766367</v>
      </c>
      <c r="F2199">
        <f t="shared" si="2420"/>
        <v>0.26050481592028829</v>
      </c>
      <c r="G2199">
        <f t="shared" si="2414"/>
        <v>0.5</v>
      </c>
      <c r="H2199">
        <f t="shared" si="2421"/>
        <v>0.42677539863766362</v>
      </c>
      <c r="I2199">
        <f t="shared" si="2422"/>
        <v>-0.26050481592028824</v>
      </c>
      <c r="J2199">
        <f t="shared" si="2415"/>
        <v>0.49999999999999989</v>
      </c>
      <c r="K2199">
        <f t="shared" si="2423"/>
        <v>-0.42677539863766367</v>
      </c>
      <c r="L2199">
        <f t="shared" si="2424"/>
        <v>0.26050481592028829</v>
      </c>
      <c r="N2199">
        <v>148.6</v>
      </c>
      <c r="O2199">
        <f t="shared" si="2410"/>
        <v>32.493951855117501</v>
      </c>
      <c r="P2199">
        <f t="shared" si="2411"/>
        <v>57.506048144882506</v>
      </c>
      <c r="R2199">
        <f t="shared" si="2425"/>
        <v>-5.1692514993836838</v>
      </c>
      <c r="T2199">
        <f t="shared" si="2416"/>
        <v>-32.4715605950908</v>
      </c>
      <c r="V2199">
        <f t="shared" si="2426"/>
        <v>0</v>
      </c>
    </row>
    <row r="2200" spans="1:22">
      <c r="A2200">
        <f t="shared" si="2412"/>
        <v>0.5</v>
      </c>
      <c r="B2200">
        <f t="shared" si="2417"/>
        <v>-0.4272294150664035</v>
      </c>
      <c r="C2200">
        <f t="shared" si="2418"/>
        <v>0.25975955593975475</v>
      </c>
      <c r="D2200">
        <f t="shared" si="2413"/>
        <v>-0.49999999999999989</v>
      </c>
      <c r="E2200">
        <f t="shared" si="2419"/>
        <v>-0.42722941506640355</v>
      </c>
      <c r="F2200">
        <f t="shared" si="2420"/>
        <v>0.2597595559397548</v>
      </c>
      <c r="G2200">
        <f t="shared" si="2414"/>
        <v>0.5</v>
      </c>
      <c r="H2200">
        <f t="shared" si="2421"/>
        <v>0.4272294150664035</v>
      </c>
      <c r="I2200">
        <f t="shared" si="2422"/>
        <v>-0.25975955593975475</v>
      </c>
      <c r="J2200">
        <f t="shared" si="2415"/>
        <v>0.49999999999999989</v>
      </c>
      <c r="K2200">
        <f t="shared" si="2423"/>
        <v>-0.42722941506640355</v>
      </c>
      <c r="L2200">
        <f t="shared" si="2424"/>
        <v>0.2597595559397548</v>
      </c>
      <c r="N2200">
        <v>148.69999999999999</v>
      </c>
      <c r="O2200">
        <f t="shared" si="2410"/>
        <v>32.469602326554259</v>
      </c>
      <c r="P2200">
        <f t="shared" si="2411"/>
        <v>57.530397673445741</v>
      </c>
      <c r="R2200">
        <f t="shared" si="2425"/>
        <v>-5.1772419287639906</v>
      </c>
      <c r="T2200">
        <f t="shared" si="2416"/>
        <v>-32.447211066527565</v>
      </c>
      <c r="V2200">
        <f t="shared" si="2426"/>
        <v>0</v>
      </c>
    </row>
    <row r="2201" spans="1:22">
      <c r="A2201">
        <f t="shared" si="2412"/>
        <v>0.5</v>
      </c>
      <c r="B2201">
        <f t="shared" si="2417"/>
        <v>-0.42768213008025319</v>
      </c>
      <c r="C2201">
        <f t="shared" si="2418"/>
        <v>0.25901350468656503</v>
      </c>
      <c r="D2201">
        <f t="shared" si="2413"/>
        <v>-0.49999999999999989</v>
      </c>
      <c r="E2201">
        <f t="shared" si="2419"/>
        <v>-0.4276821300802533</v>
      </c>
      <c r="F2201">
        <f t="shared" si="2420"/>
        <v>0.25901350468656509</v>
      </c>
      <c r="G2201">
        <f t="shared" si="2414"/>
        <v>0.5</v>
      </c>
      <c r="H2201">
        <f t="shared" si="2421"/>
        <v>0.42768213008025319</v>
      </c>
      <c r="I2201">
        <f t="shared" si="2422"/>
        <v>-0.25901350468656503</v>
      </c>
      <c r="J2201">
        <f t="shared" si="2415"/>
        <v>0.49999999999999989</v>
      </c>
      <c r="K2201">
        <f t="shared" si="2423"/>
        <v>-0.4276821300802533</v>
      </c>
      <c r="L2201">
        <f t="shared" si="2424"/>
        <v>0.25901350468656509</v>
      </c>
      <c r="N2201">
        <v>148.80000000000001</v>
      </c>
      <c r="O2201">
        <f t="shared" si="2410"/>
        <v>32.445194588674603</v>
      </c>
      <c r="P2201">
        <f t="shared" si="2411"/>
        <v>57.554805411325397</v>
      </c>
      <c r="R2201">
        <f t="shared" si="2425"/>
        <v>-5.1852062776411287</v>
      </c>
      <c r="T2201">
        <f t="shared" si="2416"/>
        <v>-32.422803328647909</v>
      </c>
      <c r="V2201">
        <f t="shared" si="2426"/>
        <v>0</v>
      </c>
    </row>
    <row r="2202" spans="1:22">
      <c r="A2202">
        <f t="shared" si="2412"/>
        <v>0.5</v>
      </c>
      <c r="B2202">
        <f t="shared" si="2417"/>
        <v>-0.42813354230016404</v>
      </c>
      <c r="C2202">
        <f t="shared" si="2418"/>
        <v>0.25826666443332091</v>
      </c>
      <c r="D2202">
        <f t="shared" si="2413"/>
        <v>-0.49999999999999989</v>
      </c>
      <c r="E2202">
        <f t="shared" si="2419"/>
        <v>-0.42813354230016409</v>
      </c>
      <c r="F2202">
        <f t="shared" si="2420"/>
        <v>0.25826666443332097</v>
      </c>
      <c r="G2202">
        <f t="shared" si="2414"/>
        <v>0.5</v>
      </c>
      <c r="H2202">
        <f t="shared" si="2421"/>
        <v>0.42813354230016404</v>
      </c>
      <c r="I2202">
        <f t="shared" si="2422"/>
        <v>-0.25826666443332091</v>
      </c>
      <c r="J2202">
        <f t="shared" si="2415"/>
        <v>0.49999999999999989</v>
      </c>
      <c r="K2202">
        <f t="shared" si="2423"/>
        <v>-0.42813354230016409</v>
      </c>
      <c r="L2202">
        <f t="shared" si="2424"/>
        <v>0.25826666443332097</v>
      </c>
      <c r="N2202">
        <v>148.9</v>
      </c>
      <c r="O2202">
        <f t="shared" si="2410"/>
        <v>32.420728808111491</v>
      </c>
      <c r="P2202">
        <f t="shared" si="2411"/>
        <v>57.579271191888523</v>
      </c>
      <c r="R2202">
        <f t="shared" si="2425"/>
        <v>-5.1931446041068838</v>
      </c>
      <c r="T2202">
        <f t="shared" si="2416"/>
        <v>-32.398337548084783</v>
      </c>
      <c r="V2202">
        <f>IF(T2202=0,N2202,0)</f>
        <v>0</v>
      </c>
    </row>
    <row r="2203" spans="1:22">
      <c r="A2203">
        <f t="shared" si="2412"/>
        <v>0.5</v>
      </c>
      <c r="B2203">
        <f t="shared" si="2417"/>
        <v>-0.428583650351056</v>
      </c>
      <c r="C2203">
        <f t="shared" si="2418"/>
        <v>0.25751903745502713</v>
      </c>
      <c r="D2203">
        <f t="shared" si="2413"/>
        <v>-0.49999999999999989</v>
      </c>
      <c r="E2203">
        <f t="shared" si="2419"/>
        <v>-0.42858365035105611</v>
      </c>
      <c r="F2203">
        <f t="shared" si="2420"/>
        <v>0.25751903745502719</v>
      </c>
      <c r="G2203">
        <f t="shared" si="2414"/>
        <v>0.5</v>
      </c>
      <c r="H2203">
        <f t="shared" si="2421"/>
        <v>0.428583650351056</v>
      </c>
      <c r="I2203">
        <f t="shared" si="2422"/>
        <v>-0.25751903745502713</v>
      </c>
      <c r="J2203">
        <f t="shared" si="2415"/>
        <v>0.49999999999999989</v>
      </c>
      <c r="K2203">
        <f t="shared" si="2423"/>
        <v>-0.42858365035105611</v>
      </c>
      <c r="L2203">
        <f t="shared" si="2424"/>
        <v>0.25751903745502719</v>
      </c>
      <c r="N2203">
        <v>149</v>
      </c>
      <c r="O2203">
        <f t="shared" si="2410"/>
        <v>32.396205151373586</v>
      </c>
      <c r="P2203">
        <f t="shared" si="2411"/>
        <v>57.603794848626421</v>
      </c>
      <c r="R2203">
        <f t="shared" si="2425"/>
        <v>-5.2010569667168483</v>
      </c>
      <c r="T2203">
        <f t="shared" si="2416"/>
        <v>-32.373813891346884</v>
      </c>
      <c r="V2203">
        <f>IF(T2203=0,N2203,0)</f>
        <v>0</v>
      </c>
    </row>
    <row r="2204" spans="1:22">
      <c r="A2204">
        <f t="shared" si="2412"/>
        <v>0.5</v>
      </c>
      <c r="B2204">
        <f t="shared" si="2417"/>
        <v>-0.42903245286182212</v>
      </c>
      <c r="C2204">
        <f t="shared" si="2418"/>
        <v>0.25677062602908513</v>
      </c>
      <c r="D2204">
        <f t="shared" si="2413"/>
        <v>-0.49999999999999989</v>
      </c>
      <c r="E2204">
        <f t="shared" si="2419"/>
        <v>-0.42903245286182218</v>
      </c>
      <c r="F2204">
        <f t="shared" si="2420"/>
        <v>0.25677062602908518</v>
      </c>
      <c r="G2204">
        <f t="shared" si="2414"/>
        <v>0.5</v>
      </c>
      <c r="H2204">
        <f t="shared" si="2421"/>
        <v>0.42903245286182212</v>
      </c>
      <c r="I2204">
        <f t="shared" si="2422"/>
        <v>-0.25677062602908513</v>
      </c>
      <c r="J2204">
        <f t="shared" si="2415"/>
        <v>0.49999999999999989</v>
      </c>
      <c r="K2204">
        <f t="shared" si="2423"/>
        <v>-0.42903245286182218</v>
      </c>
      <c r="L2204">
        <f t="shared" si="2424"/>
        <v>0.25677062602908518</v>
      </c>
      <c r="N2204">
        <v>149.1</v>
      </c>
      <c r="O2204">
        <f t="shared" si="2410"/>
        <v>32.371623784844211</v>
      </c>
      <c r="P2204">
        <f t="shared" si="2411"/>
        <v>57.628376215155804</v>
      </c>
      <c r="R2204">
        <f t="shared" si="2425"/>
        <v>-5.2089434244924604</v>
      </c>
      <c r="T2204">
        <f t="shared" si="2416"/>
        <v>-32.349232524817502</v>
      </c>
      <c r="V2204">
        <f t="shared" si="2426"/>
        <v>0</v>
      </c>
    </row>
    <row r="2205" spans="1:22">
      <c r="A2205">
        <f t="shared" si="2412"/>
        <v>0.5</v>
      </c>
      <c r="B2205">
        <f t="shared" si="2417"/>
        <v>-0.42947994846533205</v>
      </c>
      <c r="C2205">
        <f t="shared" si="2418"/>
        <v>0.25602143243528591</v>
      </c>
      <c r="D2205">
        <f t="shared" si="2413"/>
        <v>-0.49999999999999989</v>
      </c>
      <c r="E2205">
        <f t="shared" si="2419"/>
        <v>-0.42947994846533211</v>
      </c>
      <c r="F2205">
        <f t="shared" si="2420"/>
        <v>0.25602143243528597</v>
      </c>
      <c r="G2205">
        <f t="shared" si="2414"/>
        <v>0.5</v>
      </c>
      <c r="H2205">
        <f t="shared" si="2421"/>
        <v>0.42947994846533205</v>
      </c>
      <c r="I2205">
        <f t="shared" si="2422"/>
        <v>-0.25602143243528591</v>
      </c>
      <c r="J2205">
        <f t="shared" si="2415"/>
        <v>0.49999999999999989</v>
      </c>
      <c r="K2205">
        <f t="shared" si="2423"/>
        <v>-0.42947994846533211</v>
      </c>
      <c r="L2205">
        <f t="shared" si="2424"/>
        <v>0.25602143243528597</v>
      </c>
      <c r="N2205">
        <v>149.19999999999999</v>
      </c>
      <c r="O2205">
        <f t="shared" si="2410"/>
        <v>32.346984874780063</v>
      </c>
      <c r="P2205">
        <f t="shared" si="2411"/>
        <v>57.65301512521993</v>
      </c>
      <c r="R2205">
        <f t="shared" si="2425"/>
        <v>-5.2168040369231221</v>
      </c>
      <c r="T2205">
        <f t="shared" si="2416"/>
        <v>-32.324593614753375</v>
      </c>
      <c r="V2205">
        <f t="shared" si="2426"/>
        <v>0</v>
      </c>
    </row>
    <row r="2206" spans="1:22">
      <c r="A2206">
        <f t="shared" si="2412"/>
        <v>0.5</v>
      </c>
      <c r="B2206">
        <f t="shared" si="2417"/>
        <v>-0.42992613579843669</v>
      </c>
      <c r="C2206">
        <f t="shared" si="2418"/>
        <v>0.25527145895580267</v>
      </c>
      <c r="D2206">
        <f t="shared" si="2413"/>
        <v>-0.49999999999999989</v>
      </c>
      <c r="E2206">
        <f t="shared" si="2419"/>
        <v>-0.4299261357984368</v>
      </c>
      <c r="F2206">
        <f t="shared" si="2420"/>
        <v>0.25527145895580272</v>
      </c>
      <c r="G2206">
        <f t="shared" si="2414"/>
        <v>0.5</v>
      </c>
      <c r="H2206">
        <f t="shared" si="2421"/>
        <v>0.42992613579843669</v>
      </c>
      <c r="I2206">
        <f t="shared" si="2422"/>
        <v>-0.25527145895580267</v>
      </c>
      <c r="J2206">
        <f t="shared" si="2415"/>
        <v>0.49999999999999989</v>
      </c>
      <c r="K2206">
        <f t="shared" si="2423"/>
        <v>-0.4299261357984368</v>
      </c>
      <c r="L2206">
        <f t="shared" si="2424"/>
        <v>0.25527145895580272</v>
      </c>
      <c r="N2206">
        <v>149.30000000000001</v>
      </c>
      <c r="O2206">
        <f t="shared" si="2410"/>
        <v>32.322288587310048</v>
      </c>
      <c r="P2206">
        <f t="shared" si="2411"/>
        <v>57.677711412689952</v>
      </c>
      <c r="R2206">
        <f t="shared" si="2425"/>
        <v>-5.2246388639680887</v>
      </c>
      <c r="T2206">
        <f t="shared" si="2416"/>
        <v>-32.299897327283354</v>
      </c>
      <c r="V2206">
        <f t="shared" si="2426"/>
        <v>0</v>
      </c>
    </row>
    <row r="2207" spans="1:22">
      <c r="A2207">
        <f t="shared" si="2412"/>
        <v>0.5</v>
      </c>
      <c r="B2207">
        <f t="shared" si="2417"/>
        <v>-0.43037101350197177</v>
      </c>
      <c r="C2207">
        <f t="shared" si="2418"/>
        <v>0.25452070787518549</v>
      </c>
      <c r="D2207">
        <f t="shared" si="2413"/>
        <v>-0.49999999999999989</v>
      </c>
      <c r="E2207">
        <f t="shared" si="2419"/>
        <v>-0.43037101350197188</v>
      </c>
      <c r="F2207">
        <f t="shared" si="2420"/>
        <v>0.25452070787518555</v>
      </c>
      <c r="G2207">
        <f t="shared" si="2414"/>
        <v>0.5</v>
      </c>
      <c r="H2207">
        <f t="shared" si="2421"/>
        <v>0.43037101350197177</v>
      </c>
      <c r="I2207">
        <f t="shared" si="2422"/>
        <v>-0.25452070787518549</v>
      </c>
      <c r="J2207">
        <f t="shared" si="2415"/>
        <v>0.49999999999999989</v>
      </c>
      <c r="K2207">
        <f t="shared" si="2423"/>
        <v>-0.43037101350197188</v>
      </c>
      <c r="L2207">
        <f t="shared" si="2424"/>
        <v>0.25452070787518555</v>
      </c>
      <c r="N2207">
        <v>149.4</v>
      </c>
      <c r="O2207">
        <f t="shared" si="2410"/>
        <v>32.297535088434053</v>
      </c>
      <c r="P2207">
        <f t="shared" si="2411"/>
        <v>57.702464911565947</v>
      </c>
      <c r="R2207">
        <f t="shared" si="2425"/>
        <v>-5.2324479660587144</v>
      </c>
      <c r="T2207">
        <f t="shared" si="2416"/>
        <v>-32.275143828407359</v>
      </c>
      <c r="V2207">
        <f t="shared" si="2426"/>
        <v>0</v>
      </c>
    </row>
    <row r="2208" spans="1:22">
      <c r="A2208">
        <f t="shared" si="2412"/>
        <v>0.5</v>
      </c>
      <c r="B2208">
        <f t="shared" si="2417"/>
        <v>-0.43081458022076285</v>
      </c>
      <c r="C2208">
        <f t="shared" si="2418"/>
        <v>0.25376918148035199</v>
      </c>
      <c r="D2208">
        <f t="shared" si="2413"/>
        <v>-0.49999999999999989</v>
      </c>
      <c r="E2208">
        <f t="shared" si="2419"/>
        <v>-0.43081458022076291</v>
      </c>
      <c r="F2208">
        <f t="shared" si="2420"/>
        <v>0.25376918148035205</v>
      </c>
      <c r="G2208">
        <f t="shared" si="2414"/>
        <v>0.5</v>
      </c>
      <c r="H2208">
        <f t="shared" si="2421"/>
        <v>0.43081458022076285</v>
      </c>
      <c r="I2208">
        <f t="shared" si="2422"/>
        <v>-0.25376918148035199</v>
      </c>
      <c r="J2208">
        <f t="shared" si="2415"/>
        <v>0.49999999999999989</v>
      </c>
      <c r="K2208">
        <f t="shared" si="2423"/>
        <v>-0.43081458022076291</v>
      </c>
      <c r="L2208">
        <f t="shared" si="2424"/>
        <v>0.25376918148035205</v>
      </c>
      <c r="N2208">
        <v>149.5</v>
      </c>
      <c r="O2208">
        <f t="shared" si="2410"/>
        <v>32.272724544021656</v>
      </c>
      <c r="P2208">
        <f t="shared" si="2411"/>
        <v>57.727275455978351</v>
      </c>
      <c r="R2208">
        <f t="shared" si="2425"/>
        <v>-5.2402314041003493</v>
      </c>
      <c r="T2208">
        <f t="shared" si="2416"/>
        <v>-32.250333283994955</v>
      </c>
      <c r="V2208">
        <f t="shared" si="2426"/>
        <v>0</v>
      </c>
    </row>
    <row r="2209" spans="1:22">
      <c r="A2209">
        <f t="shared" si="2412"/>
        <v>0.5</v>
      </c>
      <c r="B2209">
        <f t="shared" si="2417"/>
        <v>-0.43125683460362868</v>
      </c>
      <c r="C2209">
        <f t="shared" si="2418"/>
        <v>0.25301688206058182</v>
      </c>
      <c r="D2209">
        <f t="shared" si="2413"/>
        <v>-0.49999999999999989</v>
      </c>
      <c r="E2209">
        <f t="shared" si="2419"/>
        <v>-0.43125683460362874</v>
      </c>
      <c r="F2209">
        <f t="shared" si="2420"/>
        <v>0.25301688206058187</v>
      </c>
      <c r="G2209">
        <f t="shared" si="2414"/>
        <v>0.5</v>
      </c>
      <c r="H2209">
        <f t="shared" si="2421"/>
        <v>0.43125683460362868</v>
      </c>
      <c r="I2209">
        <f t="shared" si="2422"/>
        <v>-0.25301688206058182</v>
      </c>
      <c r="J2209">
        <f t="shared" si="2415"/>
        <v>0.49999999999999989</v>
      </c>
      <c r="K2209">
        <f t="shared" si="2423"/>
        <v>-0.43125683460362874</v>
      </c>
      <c r="L2209">
        <f t="shared" si="2424"/>
        <v>0.25301688206058187</v>
      </c>
      <c r="N2209">
        <v>149.6</v>
      </c>
      <c r="O2209">
        <f t="shared" si="2410"/>
        <v>32.247857119810881</v>
      </c>
      <c r="P2209">
        <f t="shared" si="2411"/>
        <v>57.752142880189126</v>
      </c>
      <c r="R2209">
        <f t="shared" si="2425"/>
        <v>-5.2479892394742933</v>
      </c>
      <c r="T2209">
        <f t="shared" si="2416"/>
        <v>-32.22546585978418</v>
      </c>
      <c r="V2209">
        <f t="shared" si="2426"/>
        <v>0</v>
      </c>
    </row>
    <row r="2210" spans="1:22">
      <c r="A2210">
        <f t="shared" si="2412"/>
        <v>0.5</v>
      </c>
      <c r="B2210">
        <f t="shared" si="2417"/>
        <v>-0.43169777530338577</v>
      </c>
      <c r="C2210">
        <f t="shared" si="2418"/>
        <v>0.25226381190750963</v>
      </c>
      <c r="D2210">
        <f t="shared" si="2413"/>
        <v>-0.49999999999999989</v>
      </c>
      <c r="E2210">
        <f t="shared" si="2419"/>
        <v>-0.43169777530338582</v>
      </c>
      <c r="F2210">
        <f t="shared" si="2420"/>
        <v>0.25226381190750968</v>
      </c>
      <c r="G2210">
        <f t="shared" si="2414"/>
        <v>0.5</v>
      </c>
      <c r="H2210">
        <f t="shared" si="2421"/>
        <v>0.43169777530338577</v>
      </c>
      <c r="I2210">
        <f t="shared" si="2422"/>
        <v>-0.25226381190750963</v>
      </c>
      <c r="J2210">
        <f t="shared" si="2415"/>
        <v>0.49999999999999989</v>
      </c>
      <c r="K2210">
        <f t="shared" si="2423"/>
        <v>-0.43169777530338582</v>
      </c>
      <c r="L2210">
        <f t="shared" si="2424"/>
        <v>0.25226381190750968</v>
      </c>
      <c r="N2210">
        <v>149.69999999999999</v>
      </c>
      <c r="O2210">
        <f t="shared" si="2410"/>
        <v>32.222932981406885</v>
      </c>
      <c r="P2210">
        <f t="shared" si="2411"/>
        <v>57.777067018593115</v>
      </c>
      <c r="R2210">
        <f t="shared" si="2425"/>
        <v>-5.2557215340398287</v>
      </c>
      <c r="T2210">
        <f t="shared" si="2416"/>
        <v>-32.200541721380191</v>
      </c>
      <c r="V2210">
        <f t="shared" si="2426"/>
        <v>0</v>
      </c>
    </row>
    <row r="2211" spans="1:22">
      <c r="A2211">
        <f t="shared" si="2412"/>
        <v>0.5</v>
      </c>
      <c r="B2211">
        <f t="shared" si="2417"/>
        <v>-0.43213740097685233</v>
      </c>
      <c r="C2211">
        <f t="shared" si="2418"/>
        <v>0.25150997331511737</v>
      </c>
      <c r="D2211">
        <f t="shared" si="2413"/>
        <v>-0.49999999999999989</v>
      </c>
      <c r="E2211">
        <f t="shared" si="2419"/>
        <v>-0.43213740097685238</v>
      </c>
      <c r="F2211">
        <f t="shared" si="2420"/>
        <v>0.25150997331511743</v>
      </c>
      <c r="G2211">
        <f t="shared" si="2414"/>
        <v>0.5</v>
      </c>
      <c r="H2211">
        <f t="shared" si="2421"/>
        <v>0.43213740097685233</v>
      </c>
      <c r="I2211">
        <f t="shared" si="2422"/>
        <v>-0.25150997331511737</v>
      </c>
      <c r="J2211">
        <f t="shared" si="2415"/>
        <v>0.49999999999999989</v>
      </c>
      <c r="K2211">
        <f t="shared" si="2423"/>
        <v>-0.43213740097685238</v>
      </c>
      <c r="L2211">
        <f t="shared" si="2424"/>
        <v>0.25150997331511743</v>
      </c>
      <c r="N2211">
        <v>149.80000000000001</v>
      </c>
      <c r="O2211">
        <f t="shared" si="2410"/>
        <v>32.197952294280618</v>
      </c>
      <c r="P2211">
        <f t="shared" si="2411"/>
        <v>57.802047705719382</v>
      </c>
      <c r="R2211">
        <f t="shared" si="2425"/>
        <v>-5.2634283501360386</v>
      </c>
      <c r="T2211">
        <f t="shared" si="2416"/>
        <v>-32.175561034253924</v>
      </c>
      <c r="V2211">
        <f t="shared" si="2426"/>
        <v>0</v>
      </c>
    </row>
    <row r="2212" spans="1:22">
      <c r="A2212">
        <f t="shared" si="2412"/>
        <v>0.5</v>
      </c>
      <c r="B2212">
        <f t="shared" si="2417"/>
        <v>-0.43257571028485214</v>
      </c>
      <c r="C2212">
        <f t="shared" si="2418"/>
        <v>0.25075536857972858</v>
      </c>
      <c r="D2212">
        <f t="shared" si="2413"/>
        <v>-0.49999999999999989</v>
      </c>
      <c r="E2212">
        <f t="shared" si="2419"/>
        <v>-0.43257571028485226</v>
      </c>
      <c r="F2212">
        <f t="shared" si="2420"/>
        <v>0.25075536857972863</v>
      </c>
      <c r="G2212">
        <f t="shared" si="2414"/>
        <v>0.5</v>
      </c>
      <c r="H2212">
        <f t="shared" si="2421"/>
        <v>0.43257571028485214</v>
      </c>
      <c r="I2212">
        <f t="shared" si="2422"/>
        <v>-0.25075536857972858</v>
      </c>
      <c r="J2212">
        <f t="shared" si="2415"/>
        <v>0.49999999999999989</v>
      </c>
      <c r="K2212">
        <f t="shared" si="2423"/>
        <v>-0.43257571028485226</v>
      </c>
      <c r="L2212">
        <f t="shared" si="2424"/>
        <v>0.25075536857972863</v>
      </c>
      <c r="N2212">
        <v>149.9</v>
      </c>
      <c r="O2212">
        <f t="shared" si="2410"/>
        <v>32.172915223767554</v>
      </c>
      <c r="P2212">
        <f t="shared" si="2411"/>
        <v>57.827084776232446</v>
      </c>
      <c r="R2212">
        <f t="shared" si="2425"/>
        <v>-5.2711097505838325</v>
      </c>
      <c r="T2212">
        <f t="shared" si="2416"/>
        <v>-32.150523963740859</v>
      </c>
      <c r="V2212">
        <f t="shared" si="2426"/>
        <v>0</v>
      </c>
    </row>
    <row r="2213" spans="1:22">
      <c r="A2213">
        <f t="shared" si="2412"/>
        <v>0.5</v>
      </c>
      <c r="B2213">
        <f t="shared" si="2417"/>
        <v>-0.43301270189221924</v>
      </c>
      <c r="C2213">
        <f t="shared" si="2418"/>
        <v>0.24999999999999992</v>
      </c>
      <c r="D2213">
        <f t="shared" si="2413"/>
        <v>-0.49999999999999989</v>
      </c>
      <c r="E2213">
        <f t="shared" si="2419"/>
        <v>-0.4330127018922193</v>
      </c>
      <c r="F2213">
        <f t="shared" si="2420"/>
        <v>0.24999999999999994</v>
      </c>
      <c r="G2213">
        <f t="shared" si="2414"/>
        <v>0.5</v>
      </c>
      <c r="H2213">
        <f t="shared" si="2421"/>
        <v>0.43301270189221924</v>
      </c>
      <c r="I2213">
        <f t="shared" si="2422"/>
        <v>-0.24999999999999992</v>
      </c>
      <c r="J2213">
        <f t="shared" si="2415"/>
        <v>0.49999999999999989</v>
      </c>
      <c r="K2213">
        <f t="shared" si="2423"/>
        <v>-0.4330127018922193</v>
      </c>
      <c r="L2213">
        <f t="shared" si="2424"/>
        <v>0.24999999999999994</v>
      </c>
      <c r="N2213">
        <v>150</v>
      </c>
      <c r="O2213">
        <f t="shared" si="2410"/>
        <v>32.147821935066212</v>
      </c>
      <c r="P2213">
        <f t="shared" si="2411"/>
        <v>57.852178064933774</v>
      </c>
      <c r="R2213">
        <f t="shared" si="2425"/>
        <v>-5.2787657986877932</v>
      </c>
      <c r="T2213">
        <f t="shared" si="2416"/>
        <v>-32.125430675039532</v>
      </c>
      <c r="V2213">
        <f t="shared" si="2426"/>
        <v>0</v>
      </c>
    </row>
    <row r="2214" spans="1:22">
      <c r="A2214">
        <f t="shared" si="2412"/>
        <v>0.5</v>
      </c>
      <c r="B2214">
        <f t="shared" si="2417"/>
        <v>-0.43344837446780132</v>
      </c>
      <c r="C2214">
        <f t="shared" si="2418"/>
        <v>0.24924386987691513</v>
      </c>
      <c r="D2214">
        <f t="shared" si="2413"/>
        <v>-0.49999999999999989</v>
      </c>
      <c r="E2214">
        <f t="shared" si="2419"/>
        <v>-0.43344837446780138</v>
      </c>
      <c r="F2214">
        <f t="shared" si="2420"/>
        <v>0.24924386987691519</v>
      </c>
      <c r="G2214">
        <f t="shared" si="2414"/>
        <v>0.5</v>
      </c>
      <c r="H2214">
        <f t="shared" si="2421"/>
        <v>0.43344837446780132</v>
      </c>
      <c r="I2214">
        <f t="shared" si="2422"/>
        <v>-0.24924386987691513</v>
      </c>
      <c r="J2214">
        <f t="shared" si="2415"/>
        <v>0.49999999999999989</v>
      </c>
      <c r="K2214">
        <f t="shared" si="2423"/>
        <v>-0.43344837446780138</v>
      </c>
      <c r="L2214">
        <f t="shared" si="2424"/>
        <v>0.24924386987691519</v>
      </c>
      <c r="N2214">
        <v>150.1</v>
      </c>
      <c r="O2214">
        <f t="shared" si="2410"/>
        <v>32.122672593236913</v>
      </c>
      <c r="P2214">
        <f t="shared" si="2411"/>
        <v>57.877327406763101</v>
      </c>
      <c r="R2214">
        <f t="shared" si="2425"/>
        <v>-5.2863965582379677</v>
      </c>
      <c r="T2214">
        <f t="shared" si="2416"/>
        <v>-32.100281333210205</v>
      </c>
      <c r="V2214">
        <f t="shared" si="2426"/>
        <v>0</v>
      </c>
    </row>
    <row r="2215" spans="1:22">
      <c r="A2215">
        <f t="shared" si="2412"/>
        <v>0.5</v>
      </c>
      <c r="B2215">
        <f t="shared" si="2417"/>
        <v>-0.43388272668446409</v>
      </c>
      <c r="C2215">
        <f t="shared" si="2418"/>
        <v>0.24848698051377768</v>
      </c>
      <c r="D2215">
        <f t="shared" si="2413"/>
        <v>-0.49999999999999989</v>
      </c>
      <c r="E2215">
        <f t="shared" si="2419"/>
        <v>-0.43388272668446415</v>
      </c>
      <c r="F2215">
        <f t="shared" si="2420"/>
        <v>0.24848698051377774</v>
      </c>
      <c r="G2215">
        <f t="shared" si="2414"/>
        <v>0.5</v>
      </c>
      <c r="H2215">
        <f t="shared" si="2421"/>
        <v>0.43388272668446409</v>
      </c>
      <c r="I2215">
        <f t="shared" si="2422"/>
        <v>-0.24848698051377768</v>
      </c>
      <c r="J2215">
        <f t="shared" si="2415"/>
        <v>0.49999999999999989</v>
      </c>
      <c r="K2215">
        <f t="shared" si="2423"/>
        <v>-0.43388272668446415</v>
      </c>
      <c r="L2215">
        <f t="shared" si="2424"/>
        <v>0.24848698051377774</v>
      </c>
      <c r="N2215">
        <v>150.19999999999999</v>
      </c>
      <c r="O2215">
        <f t="shared" si="2410"/>
        <v>32.097467363200181</v>
      </c>
      <c r="P2215">
        <f t="shared" si="2411"/>
        <v>57.902532636799833</v>
      </c>
      <c r="R2215">
        <f t="shared" si="2425"/>
        <v>-5.2940020935118426</v>
      </c>
      <c r="T2215">
        <f t="shared" si="2416"/>
        <v>-32.075076103173473</v>
      </c>
      <c r="V2215">
        <f t="shared" si="2426"/>
        <v>0</v>
      </c>
    </row>
    <row r="2216" spans="1:22">
      <c r="A2216">
        <f t="shared" si="2412"/>
        <v>0.5</v>
      </c>
      <c r="B2216">
        <f t="shared" si="2417"/>
        <v>-0.4343157572190956</v>
      </c>
      <c r="C2216">
        <f t="shared" si="2418"/>
        <v>0.24772933421620363</v>
      </c>
      <c r="D2216">
        <f t="shared" si="2413"/>
        <v>-0.49999999999999989</v>
      </c>
      <c r="E2216">
        <f t="shared" si="2419"/>
        <v>-0.43431575721909566</v>
      </c>
      <c r="F2216">
        <f t="shared" si="2420"/>
        <v>0.24772933421620366</v>
      </c>
      <c r="G2216">
        <f t="shared" si="2414"/>
        <v>0.5</v>
      </c>
      <c r="H2216">
        <f t="shared" si="2421"/>
        <v>0.4343157572190956</v>
      </c>
      <c r="I2216">
        <f t="shared" si="2422"/>
        <v>-0.24772933421620363</v>
      </c>
      <c r="J2216">
        <f t="shared" si="2415"/>
        <v>0.49999999999999989</v>
      </c>
      <c r="K2216">
        <f t="shared" si="2423"/>
        <v>-0.43431575721909566</v>
      </c>
      <c r="L2216">
        <f t="shared" si="2424"/>
        <v>0.24772933421620366</v>
      </c>
      <c r="N2216">
        <v>150.30000000000001</v>
      </c>
      <c r="O2216">
        <f t="shared" si="2410"/>
        <v>32.0722064097355</v>
      </c>
      <c r="P2216">
        <f t="shared" si="2411"/>
        <v>57.9277935902645</v>
      </c>
      <c r="R2216">
        <f t="shared" si="2425"/>
        <v>-5.3015824692760205</v>
      </c>
      <c r="T2216">
        <f t="shared" si="2416"/>
        <v>-32.049815149708806</v>
      </c>
      <c r="V2216">
        <f t="shared" si="2426"/>
        <v>0</v>
      </c>
    </row>
    <row r="2217" spans="1:22">
      <c r="A2217">
        <f t="shared" si="2412"/>
        <v>0.5</v>
      </c>
      <c r="B2217">
        <f t="shared" si="2417"/>
        <v>-0.43474746475260939</v>
      </c>
      <c r="C2217">
        <f t="shared" si="2418"/>
        <v>0.24697093329211545</v>
      </c>
      <c r="D2217">
        <f t="shared" si="2413"/>
        <v>-0.49999999999999989</v>
      </c>
      <c r="E2217">
        <f t="shared" si="2419"/>
        <v>-0.43474746475260945</v>
      </c>
      <c r="F2217">
        <f t="shared" si="2420"/>
        <v>0.24697093329211547</v>
      </c>
      <c r="G2217">
        <f t="shared" si="2414"/>
        <v>0.5</v>
      </c>
      <c r="H2217">
        <f t="shared" si="2421"/>
        <v>0.43474746475260939</v>
      </c>
      <c r="I2217">
        <f t="shared" si="2422"/>
        <v>-0.24697093329211545</v>
      </c>
      <c r="J2217">
        <f t="shared" si="2415"/>
        <v>0.49999999999999989</v>
      </c>
      <c r="K2217">
        <f t="shared" si="2423"/>
        <v>-0.43474746475260945</v>
      </c>
      <c r="L2217">
        <f t="shared" si="2424"/>
        <v>0.24697093329211547</v>
      </c>
      <c r="N2217">
        <v>150.4</v>
      </c>
      <c r="O2217">
        <f t="shared" si="2410"/>
        <v>32.046889897479787</v>
      </c>
      <c r="P2217">
        <f t="shared" si="2411"/>
        <v>57.95311010252022</v>
      </c>
      <c r="R2217">
        <f t="shared" si="2425"/>
        <v>-5.3091377507880892</v>
      </c>
      <c r="T2217">
        <f t="shared" si="2416"/>
        <v>-32.024498637453085</v>
      </c>
      <c r="V2217">
        <f t="shared" si="2426"/>
        <v>0</v>
      </c>
    </row>
    <row r="2218" spans="1:22">
      <c r="A2218">
        <f t="shared" si="2412"/>
        <v>0.5</v>
      </c>
      <c r="B2218">
        <f t="shared" si="2417"/>
        <v>-0.43517784796994974</v>
      </c>
      <c r="C2218">
        <f t="shared" si="2418"/>
        <v>0.24621178005173353</v>
      </c>
      <c r="D2218">
        <f t="shared" si="2413"/>
        <v>-0.49999999999999989</v>
      </c>
      <c r="E2218">
        <f t="shared" si="2419"/>
        <v>-0.43517784796994979</v>
      </c>
      <c r="F2218">
        <f t="shared" si="2420"/>
        <v>0.24621178005173358</v>
      </c>
      <c r="G2218">
        <f t="shared" si="2414"/>
        <v>0.5</v>
      </c>
      <c r="H2218">
        <f t="shared" si="2421"/>
        <v>0.43517784796994974</v>
      </c>
      <c r="I2218">
        <f t="shared" si="2422"/>
        <v>-0.24621178005173353</v>
      </c>
      <c r="J2218">
        <f t="shared" si="2415"/>
        <v>0.49999999999999989</v>
      </c>
      <c r="K2218">
        <f t="shared" si="2423"/>
        <v>-0.43517784796994979</v>
      </c>
      <c r="L2218">
        <f t="shared" si="2424"/>
        <v>0.24621178005173358</v>
      </c>
      <c r="N2218">
        <v>150.5</v>
      </c>
      <c r="O2218">
        <f t="shared" si="2410"/>
        <v>32.021517990925872</v>
      </c>
      <c r="P2218">
        <f t="shared" si="2411"/>
        <v>57.978482009074135</v>
      </c>
      <c r="R2218">
        <f t="shared" si="2425"/>
        <v>-5.3166680037983625</v>
      </c>
      <c r="T2218">
        <f t="shared" si="2416"/>
        <v>-31.999126730899171</v>
      </c>
      <c r="V2218">
        <f t="shared" si="2426"/>
        <v>0</v>
      </c>
    </row>
    <row r="2219" spans="1:22">
      <c r="A2219">
        <f t="shared" si="2412"/>
        <v>0.5</v>
      </c>
      <c r="B2219">
        <f t="shared" si="2417"/>
        <v>-0.43560690556009457</v>
      </c>
      <c r="C2219">
        <f t="shared" si="2418"/>
        <v>0.24545187680757044</v>
      </c>
      <c r="D2219">
        <f t="shared" si="2413"/>
        <v>-0.49999999999999989</v>
      </c>
      <c r="E2219">
        <f t="shared" si="2419"/>
        <v>-0.43560690556009468</v>
      </c>
      <c r="F2219">
        <f t="shared" si="2420"/>
        <v>0.24545187680757047</v>
      </c>
      <c r="G2219">
        <f t="shared" si="2414"/>
        <v>0.5</v>
      </c>
      <c r="H2219">
        <f t="shared" si="2421"/>
        <v>0.43560690556009457</v>
      </c>
      <c r="I2219">
        <f t="shared" si="2422"/>
        <v>-0.24545187680757044</v>
      </c>
      <c r="J2219">
        <f t="shared" si="2415"/>
        <v>0.49999999999999989</v>
      </c>
      <c r="K2219">
        <f t="shared" si="2423"/>
        <v>-0.43560690556009468</v>
      </c>
      <c r="L2219">
        <f t="shared" si="2424"/>
        <v>0.24545187680757047</v>
      </c>
      <c r="N2219">
        <v>150.6</v>
      </c>
      <c r="O2219">
        <f t="shared" si="2410"/>
        <v>31.996090854421098</v>
      </c>
      <c r="P2219">
        <f t="shared" si="2411"/>
        <v>58.003909145578902</v>
      </c>
      <c r="R2219">
        <f t="shared" si="2425"/>
        <v>-5.3241732945516489</v>
      </c>
      <c r="T2219">
        <f t="shared" si="2416"/>
        <v>-31.973699594394404</v>
      </c>
      <c r="V2219">
        <f t="shared" si="2426"/>
        <v>0</v>
      </c>
    </row>
    <row r="2220" spans="1:22">
      <c r="A2220">
        <f t="shared" si="2412"/>
        <v>0.5</v>
      </c>
      <c r="B2220">
        <f t="shared" si="2417"/>
        <v>-0.43603463621606015</v>
      </c>
      <c r="C2220">
        <f t="shared" si="2418"/>
        <v>0.24469122587442318</v>
      </c>
      <c r="D2220">
        <f t="shared" si="2413"/>
        <v>-0.49999999999999989</v>
      </c>
      <c r="E2220">
        <f t="shared" si="2419"/>
        <v>-0.4360346362160602</v>
      </c>
      <c r="F2220">
        <f t="shared" si="2420"/>
        <v>0.24469122587442324</v>
      </c>
      <c r="G2220">
        <f t="shared" si="2414"/>
        <v>0.5</v>
      </c>
      <c r="H2220">
        <f t="shared" si="2421"/>
        <v>0.43603463621606015</v>
      </c>
      <c r="I2220">
        <f t="shared" si="2422"/>
        <v>-0.24469122587442318</v>
      </c>
      <c r="J2220">
        <f t="shared" si="2415"/>
        <v>0.49999999999999989</v>
      </c>
      <c r="K2220">
        <f t="shared" si="2423"/>
        <v>-0.4360346362160602</v>
      </c>
      <c r="L2220">
        <f t="shared" si="2424"/>
        <v>0.24469122587442324</v>
      </c>
      <c r="N2220">
        <v>150.69999999999999</v>
      </c>
      <c r="O2220">
        <f t="shared" si="2410"/>
        <v>31.970608652165698</v>
      </c>
      <c r="P2220">
        <f t="shared" si="2411"/>
        <v>58.029391347834299</v>
      </c>
      <c r="R2220">
        <f t="shared" si="2425"/>
        <v>-5.3316536897889009</v>
      </c>
      <c r="T2220">
        <f t="shared" si="2416"/>
        <v>-31.948217392139007</v>
      </c>
      <c r="V2220">
        <f t="shared" si="2426"/>
        <v>0</v>
      </c>
    </row>
    <row r="2221" spans="1:22">
      <c r="A2221">
        <f t="shared" si="2412"/>
        <v>0.5</v>
      </c>
      <c r="B2221">
        <f t="shared" si="2417"/>
        <v>-0.43646103863490482</v>
      </c>
      <c r="C2221">
        <f t="shared" si="2418"/>
        <v>0.24392982956936626</v>
      </c>
      <c r="D2221">
        <f t="shared" si="2413"/>
        <v>-0.49999999999999989</v>
      </c>
      <c r="E2221">
        <f t="shared" si="2419"/>
        <v>-0.43646103863490487</v>
      </c>
      <c r="F2221">
        <f t="shared" si="2420"/>
        <v>0.24392982956936629</v>
      </c>
      <c r="G2221">
        <f t="shared" si="2414"/>
        <v>0.5</v>
      </c>
      <c r="H2221">
        <f t="shared" si="2421"/>
        <v>0.43646103863490482</v>
      </c>
      <c r="I2221">
        <f t="shared" si="2422"/>
        <v>-0.24392982956936626</v>
      </c>
      <c r="J2221">
        <f t="shared" si="2415"/>
        <v>0.49999999999999989</v>
      </c>
      <c r="K2221">
        <f t="shared" si="2423"/>
        <v>-0.43646103863490487</v>
      </c>
      <c r="L2221">
        <f t="shared" si="2424"/>
        <v>0.24392982956936629</v>
      </c>
      <c r="N2221">
        <v>150.80000000000001</v>
      </c>
      <c r="O2221">
        <f t="shared" si="2410"/>
        <v>31.945071548211395</v>
      </c>
      <c r="P2221">
        <f t="shared" si="2411"/>
        <v>58.054928451788619</v>
      </c>
      <c r="R2221">
        <f t="shared" si="2425"/>
        <v>-5.3391092567489764</v>
      </c>
      <c r="T2221">
        <f t="shared" si="2416"/>
        <v>-31.922680288184687</v>
      </c>
      <c r="V2221">
        <f t="shared" si="2426"/>
        <v>0</v>
      </c>
    </row>
    <row r="2222" spans="1:22">
      <c r="A2222">
        <f t="shared" si="2412"/>
        <v>0.5</v>
      </c>
      <c r="B2222">
        <f t="shared" si="2417"/>
        <v>-0.43688611151773254</v>
      </c>
      <c r="C2222">
        <f t="shared" si="2418"/>
        <v>0.24316769021174522</v>
      </c>
      <c r="D2222">
        <f t="shared" si="2413"/>
        <v>-0.49999999999999989</v>
      </c>
      <c r="E2222">
        <f t="shared" si="2419"/>
        <v>-0.43688611151773266</v>
      </c>
      <c r="F2222">
        <f t="shared" si="2420"/>
        <v>0.24316769021174525</v>
      </c>
      <c r="G2222">
        <f t="shared" si="2414"/>
        <v>0.5</v>
      </c>
      <c r="H2222">
        <f t="shared" si="2421"/>
        <v>0.43688611151773254</v>
      </c>
      <c r="I2222">
        <f t="shared" si="2422"/>
        <v>-0.24316769021174522</v>
      </c>
      <c r="J2222">
        <f t="shared" si="2415"/>
        <v>0.49999999999999989</v>
      </c>
      <c r="K2222">
        <f t="shared" si="2423"/>
        <v>-0.43688611151773266</v>
      </c>
      <c r="L2222">
        <f t="shared" si="2424"/>
        <v>0.24316769021174525</v>
      </c>
      <c r="N2222">
        <v>150.9</v>
      </c>
      <c r="O2222">
        <f t="shared" si="2410"/>
        <v>31.919479706459686</v>
      </c>
      <c r="P2222">
        <f t="shared" si="2411"/>
        <v>58.080520293540317</v>
      </c>
      <c r="R2222">
        <f t="shared" si="2425"/>
        <v>-5.3465400631703162</v>
      </c>
      <c r="T2222">
        <f t="shared" si="2416"/>
        <v>-31.897088446432988</v>
      </c>
      <c r="V2222">
        <f t="shared" si="2426"/>
        <v>0</v>
      </c>
    </row>
    <row r="2223" spans="1:22">
      <c r="A2223">
        <f t="shared" si="2412"/>
        <v>0.5</v>
      </c>
      <c r="B2223">
        <f t="shared" si="2417"/>
        <v>-0.43730985356969776</v>
      </c>
      <c r="C2223">
        <f t="shared" si="2418"/>
        <v>0.24240481012316853</v>
      </c>
      <c r="D2223">
        <f t="shared" si="2413"/>
        <v>-0.49999999999999989</v>
      </c>
      <c r="E2223">
        <f t="shared" si="2419"/>
        <v>-0.43730985356969782</v>
      </c>
      <c r="F2223">
        <f t="shared" si="2420"/>
        <v>0.24240481012316856</v>
      </c>
      <c r="G2223">
        <f t="shared" si="2414"/>
        <v>0.5</v>
      </c>
      <c r="H2223">
        <f t="shared" si="2421"/>
        <v>0.43730985356969776</v>
      </c>
      <c r="I2223">
        <f t="shared" si="2422"/>
        <v>-0.24240481012316853</v>
      </c>
      <c r="J2223">
        <f t="shared" si="2415"/>
        <v>0.49999999999999989</v>
      </c>
      <c r="K2223">
        <f t="shared" si="2423"/>
        <v>-0.43730985356969782</v>
      </c>
      <c r="L2223">
        <f t="shared" si="2424"/>
        <v>0.24240481012316856</v>
      </c>
      <c r="N2223">
        <v>151</v>
      </c>
      <c r="O2223">
        <f t="shared" si="2410"/>
        <v>31.893833290660414</v>
      </c>
      <c r="P2223">
        <f t="shared" si="2411"/>
        <v>58.106166709339597</v>
      </c>
      <c r="R2223">
        <f t="shared" si="2425"/>
        <v>-5.3539461772925421</v>
      </c>
      <c r="T2223">
        <f t="shared" si="2416"/>
        <v>-31.871442030633709</v>
      </c>
      <c r="V2223">
        <f t="shared" si="2426"/>
        <v>0</v>
      </c>
    </row>
    <row r="2224" spans="1:22">
      <c r="A2224">
        <f t="shared" si="2412"/>
        <v>0.5</v>
      </c>
      <c r="B2224">
        <f t="shared" si="2417"/>
        <v>-0.43773226350000882</v>
      </c>
      <c r="C2224">
        <f t="shared" si="2418"/>
        <v>0.24164119162750125</v>
      </c>
      <c r="D2224">
        <f t="shared" si="2413"/>
        <v>-0.49999999999999989</v>
      </c>
      <c r="E2224">
        <f t="shared" si="2419"/>
        <v>-0.43773226350000888</v>
      </c>
      <c r="F2224">
        <f t="shared" si="2420"/>
        <v>0.24164119162750131</v>
      </c>
      <c r="G2224">
        <f t="shared" si="2414"/>
        <v>0.5</v>
      </c>
      <c r="H2224">
        <f t="shared" si="2421"/>
        <v>0.43773226350000882</v>
      </c>
      <c r="I2224">
        <f t="shared" si="2422"/>
        <v>-0.24164119162750125</v>
      </c>
      <c r="J2224">
        <f t="shared" si="2415"/>
        <v>0.49999999999999989</v>
      </c>
      <c r="K2224">
        <f t="shared" si="2423"/>
        <v>-0.43773226350000888</v>
      </c>
      <c r="L2224">
        <f t="shared" si="2424"/>
        <v>0.24164119162750131</v>
      </c>
      <c r="N2224">
        <v>151.1</v>
      </c>
      <c r="O2224">
        <f t="shared" si="2410"/>
        <v>31.868132464410049</v>
      </c>
      <c r="P2224">
        <f t="shared" si="2411"/>
        <v>58.131867535589954</v>
      </c>
      <c r="R2224">
        <f t="shared" si="2425"/>
        <v>-5.3613276678580988</v>
      </c>
      <c r="T2224">
        <f t="shared" si="2416"/>
        <v>-31.845741204383351</v>
      </c>
      <c r="V2224">
        <f t="shared" si="2426"/>
        <v>0</v>
      </c>
    </row>
    <row r="2225" spans="1:22">
      <c r="A2225">
        <f t="shared" si="2412"/>
        <v>0.5</v>
      </c>
      <c r="B2225">
        <f t="shared" si="2417"/>
        <v>-0.43815334002193157</v>
      </c>
      <c r="C2225">
        <f t="shared" si="2418"/>
        <v>0.24087683705085777</v>
      </c>
      <c r="D2225">
        <f t="shared" si="2413"/>
        <v>-0.49999999999999989</v>
      </c>
      <c r="E2225">
        <f t="shared" si="2419"/>
        <v>-0.43815334002193163</v>
      </c>
      <c r="F2225">
        <f t="shared" si="2420"/>
        <v>0.2408768370508578</v>
      </c>
      <c r="G2225">
        <f t="shared" si="2414"/>
        <v>0.5</v>
      </c>
      <c r="H2225">
        <f t="shared" si="2421"/>
        <v>0.43815334002193157</v>
      </c>
      <c r="I2225">
        <f t="shared" si="2422"/>
        <v>-0.24087683705085777</v>
      </c>
      <c r="J2225">
        <f t="shared" si="2415"/>
        <v>0.49999999999999989</v>
      </c>
      <c r="K2225">
        <f t="shared" si="2423"/>
        <v>-0.43815334002193163</v>
      </c>
      <c r="L2225">
        <f t="shared" si="2424"/>
        <v>0.2408768370508578</v>
      </c>
      <c r="N2225">
        <v>151.19999999999999</v>
      </c>
      <c r="O2225">
        <f t="shared" si="2410"/>
        <v>31.842377391150155</v>
      </c>
      <c r="P2225">
        <f t="shared" si="2411"/>
        <v>58.157622608849849</v>
      </c>
      <c r="R2225">
        <f t="shared" si="2425"/>
        <v>-5.3686846041138807</v>
      </c>
      <c r="T2225">
        <f t="shared" si="2416"/>
        <v>-31.819986131123457</v>
      </c>
      <c r="V2225">
        <f t="shared" si="2426"/>
        <v>0</v>
      </c>
    </row>
    <row r="2226" spans="1:22">
      <c r="A2226">
        <f t="shared" si="2412"/>
        <v>0.5</v>
      </c>
      <c r="B2226">
        <f t="shared" si="2417"/>
        <v>-0.43857308185279431</v>
      </c>
      <c r="C2226">
        <f t="shared" si="2418"/>
        <v>0.24011174872159441</v>
      </c>
      <c r="D2226">
        <f t="shared" si="2413"/>
        <v>-0.49999999999999989</v>
      </c>
      <c r="E2226">
        <f t="shared" si="2419"/>
        <v>-0.43857308185279442</v>
      </c>
      <c r="F2226">
        <f t="shared" si="2420"/>
        <v>0.24011174872159444</v>
      </c>
      <c r="G2226">
        <f t="shared" si="2414"/>
        <v>0.5</v>
      </c>
      <c r="H2226">
        <f t="shared" si="2421"/>
        <v>0.43857308185279431</v>
      </c>
      <c r="I2226">
        <f t="shared" si="2422"/>
        <v>-0.24011174872159441</v>
      </c>
      <c r="J2226">
        <f t="shared" si="2415"/>
        <v>0.49999999999999989</v>
      </c>
      <c r="K2226">
        <f t="shared" si="2423"/>
        <v>-0.43857308185279442</v>
      </c>
      <c r="L2226">
        <f t="shared" si="2424"/>
        <v>0.24011174872159444</v>
      </c>
      <c r="N2226">
        <v>151.30000000000001</v>
      </c>
      <c r="O2226">
        <f t="shared" si="2410"/>
        <v>31.81656823416569</v>
      </c>
      <c r="P2226">
        <f t="shared" si="2411"/>
        <v>58.183431765834307</v>
      </c>
      <c r="R2226">
        <f t="shared" si="2425"/>
        <v>-5.3760170558127456</v>
      </c>
      <c r="T2226">
        <f t="shared" si="2416"/>
        <v>-31.794176974138999</v>
      </c>
      <c r="V2226">
        <f t="shared" si="2426"/>
        <v>0</v>
      </c>
    </row>
    <row r="2227" spans="1:22">
      <c r="A2227">
        <f t="shared" si="2412"/>
        <v>0.5</v>
      </c>
      <c r="B2227">
        <f t="shared" si="2417"/>
        <v>-0.43899148771399016</v>
      </c>
      <c r="C2227">
        <f t="shared" si="2418"/>
        <v>0.23934592897030343</v>
      </c>
      <c r="D2227">
        <f t="shared" si="2413"/>
        <v>-0.49999999999999989</v>
      </c>
      <c r="E2227">
        <f t="shared" si="2419"/>
        <v>-0.43899148771399027</v>
      </c>
      <c r="F2227">
        <f t="shared" si="2420"/>
        <v>0.23934592897030346</v>
      </c>
      <c r="G2227">
        <f t="shared" si="2414"/>
        <v>0.5</v>
      </c>
      <c r="H2227">
        <f t="shared" si="2421"/>
        <v>0.43899148771399016</v>
      </c>
      <c r="I2227">
        <f t="shared" si="2422"/>
        <v>-0.23934592897030343</v>
      </c>
      <c r="J2227">
        <f t="shared" si="2415"/>
        <v>0.49999999999999989</v>
      </c>
      <c r="K2227">
        <f t="shared" si="2423"/>
        <v>-0.43899148771399027</v>
      </c>
      <c r="L2227">
        <f t="shared" si="2424"/>
        <v>0.23934592897030346</v>
      </c>
      <c r="N2227">
        <v>151.4</v>
      </c>
      <c r="O2227">
        <f t="shared" si="2410"/>
        <v>31.790705156583371</v>
      </c>
      <c r="P2227">
        <f t="shared" si="2411"/>
        <v>58.209294843416629</v>
      </c>
      <c r="R2227">
        <f t="shared" si="2425"/>
        <v>-5.3833250932150847</v>
      </c>
      <c r="T2227">
        <f t="shared" si="2416"/>
        <v>-31.768313896556677</v>
      </c>
      <c r="V2227">
        <f t="shared" si="2426"/>
        <v>0</v>
      </c>
    </row>
    <row r="2228" spans="1:22">
      <c r="A2228">
        <f t="shared" si="2412"/>
        <v>0.5</v>
      </c>
      <c r="B2228">
        <f t="shared" si="2417"/>
        <v>-0.43940855633098258</v>
      </c>
      <c r="C2228">
        <f t="shared" si="2418"/>
        <v>0.23857938012980426</v>
      </c>
      <c r="D2228">
        <f t="shared" si="2413"/>
        <v>-0.49999999999999989</v>
      </c>
      <c r="E2228">
        <f t="shared" si="2419"/>
        <v>-0.43940855633098264</v>
      </c>
      <c r="F2228">
        <f t="shared" si="2420"/>
        <v>0.23857938012980429</v>
      </c>
      <c r="G2228">
        <f t="shared" si="2414"/>
        <v>0.5</v>
      </c>
      <c r="H2228">
        <f t="shared" si="2421"/>
        <v>0.43940855633098258</v>
      </c>
      <c r="I2228">
        <f t="shared" si="2422"/>
        <v>-0.23857938012980426</v>
      </c>
      <c r="J2228">
        <f t="shared" si="2415"/>
        <v>0.49999999999999989</v>
      </c>
      <c r="K2228">
        <f t="shared" si="2423"/>
        <v>-0.43940855633098264</v>
      </c>
      <c r="L2228">
        <f t="shared" si="2424"/>
        <v>0.23857938012980429</v>
      </c>
      <c r="N2228">
        <v>151.5</v>
      </c>
      <c r="O2228">
        <f t="shared" si="2410"/>
        <v>31.764788321370009</v>
      </c>
      <c r="P2228">
        <f t="shared" si="2411"/>
        <v>58.235211678629987</v>
      </c>
      <c r="R2228">
        <f t="shared" si="2425"/>
        <v>-5.3906087870904642</v>
      </c>
      <c r="T2228">
        <f t="shared" si="2416"/>
        <v>-31.742397061343318</v>
      </c>
      <c r="V2228">
        <f t="shared" si="2426"/>
        <v>0</v>
      </c>
    </row>
    <row r="2229" spans="1:22">
      <c r="A2229">
        <f t="shared" si="2412"/>
        <v>0.5</v>
      </c>
      <c r="B2229">
        <f t="shared" si="2417"/>
        <v>-0.43982428643330806</v>
      </c>
      <c r="C2229">
        <f t="shared" si="2418"/>
        <v>0.23781210453513774</v>
      </c>
      <c r="D2229">
        <f t="shared" si="2413"/>
        <v>-0.49999999999999989</v>
      </c>
      <c r="E2229">
        <f t="shared" si="2419"/>
        <v>-0.43982428643330812</v>
      </c>
      <c r="F2229">
        <f t="shared" si="2420"/>
        <v>0.23781210453513776</v>
      </c>
      <c r="G2229">
        <f t="shared" si="2414"/>
        <v>0.5</v>
      </c>
      <c r="H2229">
        <f t="shared" si="2421"/>
        <v>0.43982428643330806</v>
      </c>
      <c r="I2229">
        <f t="shared" si="2422"/>
        <v>-0.23781210453513774</v>
      </c>
      <c r="J2229">
        <f t="shared" si="2415"/>
        <v>0.49999999999999989</v>
      </c>
      <c r="K2229">
        <f t="shared" si="2423"/>
        <v>-0.43982428643330812</v>
      </c>
      <c r="L2229">
        <f t="shared" si="2424"/>
        <v>0.23781210453513776</v>
      </c>
      <c r="N2229">
        <v>151.6</v>
      </c>
      <c r="O2229">
        <f t="shared" si="2410"/>
        <v>31.738817891330758</v>
      </c>
      <c r="P2229">
        <f t="shared" si="2411"/>
        <v>58.261182108669239</v>
      </c>
      <c r="R2229">
        <f t="shared" si="2425"/>
        <v>-5.3978682087189327</v>
      </c>
      <c r="T2229">
        <f t="shared" si="2416"/>
        <v>-31.716426631304067</v>
      </c>
      <c r="V2229">
        <f t="shared" si="2426"/>
        <v>0</v>
      </c>
    </row>
    <row r="2230" spans="1:22">
      <c r="A2230">
        <f t="shared" si="2412"/>
        <v>0.5</v>
      </c>
      <c r="B2230">
        <f t="shared" si="2417"/>
        <v>-0.44023867675458095</v>
      </c>
      <c r="C2230">
        <f t="shared" si="2418"/>
        <v>0.23704410452355812</v>
      </c>
      <c r="D2230">
        <f t="shared" si="2413"/>
        <v>-0.49999999999999989</v>
      </c>
      <c r="E2230">
        <f t="shared" si="2419"/>
        <v>-0.440238676754581</v>
      </c>
      <c r="F2230">
        <f t="shared" si="2420"/>
        <v>0.23704410452355815</v>
      </c>
      <c r="G2230">
        <f t="shared" si="2414"/>
        <v>0.5</v>
      </c>
      <c r="H2230">
        <f t="shared" si="2421"/>
        <v>0.44023867675458095</v>
      </c>
      <c r="I2230">
        <f t="shared" si="2422"/>
        <v>-0.23704410452355812</v>
      </c>
      <c r="J2230">
        <f t="shared" si="2415"/>
        <v>0.49999999999999989</v>
      </c>
      <c r="K2230">
        <f t="shared" si="2423"/>
        <v>-0.440238676754581</v>
      </c>
      <c r="L2230">
        <f t="shared" si="2424"/>
        <v>0.23704410452355815</v>
      </c>
      <c r="N2230">
        <v>151.69999999999999</v>
      </c>
      <c r="O2230">
        <f t="shared" si="2410"/>
        <v>31.712794029107435</v>
      </c>
      <c r="P2230">
        <f t="shared" si="2411"/>
        <v>58.287205970892579</v>
      </c>
      <c r="R2230">
        <f t="shared" si="2425"/>
        <v>-5.4051034298926339</v>
      </c>
      <c r="T2230">
        <f t="shared" si="2416"/>
        <v>-31.690402769080727</v>
      </c>
      <c r="V2230">
        <f t="shared" si="2426"/>
        <v>0</v>
      </c>
    </row>
    <row r="2231" spans="1:22">
      <c r="A2231">
        <f t="shared" si="2412"/>
        <v>0.5</v>
      </c>
      <c r="B2231">
        <f t="shared" si="2417"/>
        <v>-0.44065172603249608</v>
      </c>
      <c r="C2231">
        <f t="shared" si="2418"/>
        <v>0.23627538243452684</v>
      </c>
      <c r="D2231">
        <f t="shared" si="2413"/>
        <v>-0.49999999999999989</v>
      </c>
      <c r="E2231">
        <f t="shared" si="2419"/>
        <v>-0.44065172603249614</v>
      </c>
      <c r="F2231">
        <f t="shared" si="2420"/>
        <v>0.23627538243452686</v>
      </c>
      <c r="G2231">
        <f t="shared" si="2414"/>
        <v>0.5</v>
      </c>
      <c r="H2231">
        <f t="shared" si="2421"/>
        <v>0.44065172603249608</v>
      </c>
      <c r="I2231">
        <f t="shared" si="2422"/>
        <v>-0.23627538243452684</v>
      </c>
      <c r="J2231">
        <f t="shared" si="2415"/>
        <v>0.49999999999999989</v>
      </c>
      <c r="K2231">
        <f t="shared" si="2423"/>
        <v>-0.44065172603249614</v>
      </c>
      <c r="L2231">
        <f t="shared" si="2424"/>
        <v>0.23627538243452686</v>
      </c>
      <c r="N2231">
        <v>151.80000000000001</v>
      </c>
      <c r="O2231">
        <f t="shared" si="2410"/>
        <v>31.686716897176762</v>
      </c>
      <c r="P2231">
        <f t="shared" si="2411"/>
        <v>58.313283102823249</v>
      </c>
      <c r="R2231">
        <f t="shared" si="2425"/>
        <v>-5.4123145229172565</v>
      </c>
      <c r="T2231">
        <f t="shared" si="2416"/>
        <v>-31.664325637150057</v>
      </c>
      <c r="V2231">
        <f t="shared" si="2426"/>
        <v>0</v>
      </c>
    </row>
    <row r="2232" spans="1:22">
      <c r="A2232">
        <f t="shared" si="2412"/>
        <v>0.5</v>
      </c>
      <c r="B2232">
        <f t="shared" si="2417"/>
        <v>-0.44106343300883383</v>
      </c>
      <c r="C2232">
        <f t="shared" si="2418"/>
        <v>0.23550594060970487</v>
      </c>
      <c r="D2232">
        <f t="shared" si="2413"/>
        <v>-0.49999999999999989</v>
      </c>
      <c r="E2232">
        <f t="shared" si="2419"/>
        <v>-0.44106343300883394</v>
      </c>
      <c r="F2232">
        <f t="shared" si="2420"/>
        <v>0.23550594060970492</v>
      </c>
      <c r="G2232">
        <f t="shared" si="2414"/>
        <v>0.5</v>
      </c>
      <c r="H2232">
        <f t="shared" si="2421"/>
        <v>0.44106343300883383</v>
      </c>
      <c r="I2232">
        <f t="shared" si="2422"/>
        <v>-0.23550594060970487</v>
      </c>
      <c r="J2232">
        <f t="shared" si="2415"/>
        <v>0.49999999999999989</v>
      </c>
      <c r="K2232">
        <f t="shared" si="2423"/>
        <v>-0.44106343300883394</v>
      </c>
      <c r="L2232">
        <f t="shared" si="2424"/>
        <v>0.23550594060970492</v>
      </c>
      <c r="N2232">
        <v>151.9</v>
      </c>
      <c r="O2232">
        <f t="shared" si="2410"/>
        <v>31.660586657848587</v>
      </c>
      <c r="P2232">
        <f t="shared" si="2411"/>
        <v>58.339413342151403</v>
      </c>
      <c r="R2232">
        <f t="shared" si="2425"/>
        <v>-5.4195015606134049</v>
      </c>
      <c r="T2232">
        <f t="shared" si="2416"/>
        <v>-31.638195397821903</v>
      </c>
      <c r="V2232">
        <f t="shared" si="2426"/>
        <v>0</v>
      </c>
    </row>
    <row r="2233" spans="1:22">
      <c r="A2233">
        <f t="shared" si="2412"/>
        <v>0.5</v>
      </c>
      <c r="B2233">
        <f t="shared" si="2417"/>
        <v>-0.44147379642946338</v>
      </c>
      <c r="C2233">
        <f t="shared" si="2418"/>
        <v>0.23473578139294529</v>
      </c>
      <c r="D2233">
        <f t="shared" si="2413"/>
        <v>-0.49999999999999989</v>
      </c>
      <c r="E2233">
        <f t="shared" si="2419"/>
        <v>-0.44147379642946344</v>
      </c>
      <c r="F2233">
        <f t="shared" si="2420"/>
        <v>0.23473578139294535</v>
      </c>
      <c r="G2233">
        <f t="shared" si="2414"/>
        <v>0.5</v>
      </c>
      <c r="H2233">
        <f t="shared" si="2421"/>
        <v>0.44147379642946338</v>
      </c>
      <c r="I2233">
        <f t="shared" si="2422"/>
        <v>-0.23473578139294529</v>
      </c>
      <c r="J2233">
        <f t="shared" si="2415"/>
        <v>0.49999999999999989</v>
      </c>
      <c r="K2233">
        <f t="shared" si="2423"/>
        <v>-0.44147379642946344</v>
      </c>
      <c r="L2233">
        <f t="shared" si="2424"/>
        <v>0.23473578139294535</v>
      </c>
      <c r="N2233">
        <v>152</v>
      </c>
      <c r="O2233">
        <f t="shared" si="2410"/>
        <v>31.634403473264168</v>
      </c>
      <c r="P2233">
        <f t="shared" si="2411"/>
        <v>58.365596526735835</v>
      </c>
      <c r="R2233">
        <f t="shared" si="2425"/>
        <v>-5.4266646163180212</v>
      </c>
      <c r="T2233">
        <f t="shared" si="2416"/>
        <v>-31.61201221323747</v>
      </c>
      <c r="V2233">
        <f t="shared" si="2426"/>
        <v>0</v>
      </c>
    </row>
    <row r="2234" spans="1:22">
      <c r="A2234">
        <f t="shared" si="2412"/>
        <v>0.5</v>
      </c>
      <c r="B2234">
        <f t="shared" si="2417"/>
        <v>-0.44188281504434668</v>
      </c>
      <c r="C2234">
        <f t="shared" si="2418"/>
        <v>0.23396490713028667</v>
      </c>
      <c r="D2234">
        <f t="shared" si="2413"/>
        <v>-0.49999999999999989</v>
      </c>
      <c r="E2234">
        <f t="shared" si="2419"/>
        <v>-0.44188281504434673</v>
      </c>
      <c r="F2234">
        <f t="shared" si="2420"/>
        <v>0.2339649071302867</v>
      </c>
      <c r="G2234">
        <f t="shared" si="2414"/>
        <v>0.5</v>
      </c>
      <c r="H2234">
        <f t="shared" si="2421"/>
        <v>0.44188281504434668</v>
      </c>
      <c r="I2234">
        <f t="shared" si="2422"/>
        <v>-0.23396490713028667</v>
      </c>
      <c r="J2234">
        <f t="shared" si="2415"/>
        <v>0.49999999999999989</v>
      </c>
      <c r="K2234">
        <f t="shared" si="2423"/>
        <v>-0.44188281504434673</v>
      </c>
      <c r="L2234">
        <f t="shared" si="2424"/>
        <v>0.2339649071302867</v>
      </c>
      <c r="N2234">
        <v>152.1</v>
      </c>
      <c r="O2234">
        <f t="shared" si="2410"/>
        <v>31.60816750539427</v>
      </c>
      <c r="P2234">
        <f t="shared" si="2411"/>
        <v>58.39183249460573</v>
      </c>
      <c r="R2234">
        <f t="shared" si="2425"/>
        <v>-5.4338037638858552</v>
      </c>
      <c r="T2234">
        <f t="shared" si="2416"/>
        <v>-31.585776245367576</v>
      </c>
      <c r="V2234">
        <f t="shared" si="2426"/>
        <v>0</v>
      </c>
    </row>
    <row r="2235" spans="1:22">
      <c r="A2235">
        <f t="shared" si="2412"/>
        <v>0.5</v>
      </c>
      <c r="B2235">
        <f t="shared" si="2417"/>
        <v>-0.44229048760754192</v>
      </c>
      <c r="C2235">
        <f t="shared" si="2418"/>
        <v>0.23319332016994562</v>
      </c>
      <c r="D2235">
        <f t="shared" si="2413"/>
        <v>-0.49999999999999989</v>
      </c>
      <c r="E2235">
        <f t="shared" si="2419"/>
        <v>-0.44229048760754197</v>
      </c>
      <c r="F2235">
        <f t="shared" si="2420"/>
        <v>0.23319332016994565</v>
      </c>
      <c r="G2235">
        <f t="shared" si="2414"/>
        <v>0.5</v>
      </c>
      <c r="H2235">
        <f t="shared" si="2421"/>
        <v>0.44229048760754192</v>
      </c>
      <c r="I2235">
        <f t="shared" si="2422"/>
        <v>-0.23319332016994562</v>
      </c>
      <c r="J2235">
        <f t="shared" si="2415"/>
        <v>0.49999999999999989</v>
      </c>
      <c r="K2235">
        <f t="shared" si="2423"/>
        <v>-0.44229048760754197</v>
      </c>
      <c r="L2235">
        <f t="shared" si="2424"/>
        <v>0.23319332016994565</v>
      </c>
      <c r="N2235">
        <v>152.19999999999999</v>
      </c>
      <c r="O2235">
        <f t="shared" si="2410"/>
        <v>31.581878916037404</v>
      </c>
      <c r="P2235">
        <f t="shared" si="2411"/>
        <v>58.418121083962603</v>
      </c>
      <c r="R2235">
        <f t="shared" si="2425"/>
        <v>-5.4409190776906584</v>
      </c>
      <c r="T2235">
        <f t="shared" si="2416"/>
        <v>-31.559487656010702</v>
      </c>
      <c r="V2235">
        <f t="shared" si="2426"/>
        <v>0</v>
      </c>
    </row>
    <row r="2236" spans="1:22">
      <c r="A2236">
        <f t="shared" si="2412"/>
        <v>0.5</v>
      </c>
      <c r="B2236">
        <f t="shared" si="2417"/>
        <v>-0.44269681287720786</v>
      </c>
      <c r="C2236">
        <f t="shared" si="2418"/>
        <v>0.2324210228623097</v>
      </c>
      <c r="D2236">
        <f t="shared" si="2413"/>
        <v>-0.49999999999999989</v>
      </c>
      <c r="E2236">
        <f t="shared" si="2419"/>
        <v>-0.44269681287720791</v>
      </c>
      <c r="F2236">
        <f t="shared" si="2420"/>
        <v>0.23242102286230973</v>
      </c>
      <c r="G2236">
        <f t="shared" si="2414"/>
        <v>0.5</v>
      </c>
      <c r="H2236">
        <f t="shared" si="2421"/>
        <v>0.44269681287720786</v>
      </c>
      <c r="I2236">
        <f t="shared" si="2422"/>
        <v>-0.2324210228623097</v>
      </c>
      <c r="J2236">
        <f t="shared" si="2415"/>
        <v>0.49999999999999989</v>
      </c>
      <c r="K2236">
        <f t="shared" si="2423"/>
        <v>-0.44269681287720791</v>
      </c>
      <c r="L2236">
        <f t="shared" si="2424"/>
        <v>0.23242102286230973</v>
      </c>
      <c r="N2236">
        <v>152.30000000000001</v>
      </c>
      <c r="O2236">
        <f t="shared" si="2410"/>
        <v>31.555537866817986</v>
      </c>
      <c r="P2236">
        <f t="shared" si="2411"/>
        <v>58.444462133182029</v>
      </c>
      <c r="R2236">
        <f t="shared" si="2425"/>
        <v>-5.4480106326267332</v>
      </c>
      <c r="T2236">
        <f t="shared" si="2416"/>
        <v>-31.533146606791277</v>
      </c>
      <c r="V2236">
        <f t="shared" si="2426"/>
        <v>0</v>
      </c>
    </row>
    <row r="2237" spans="1:22">
      <c r="A2237">
        <f t="shared" si="2412"/>
        <v>0.5</v>
      </c>
      <c r="B2237">
        <f t="shared" si="2417"/>
        <v>-0.44310178961560731</v>
      </c>
      <c r="C2237">
        <f t="shared" si="2418"/>
        <v>0.23164801755993078</v>
      </c>
      <c r="D2237">
        <f t="shared" si="2413"/>
        <v>-0.49999999999999989</v>
      </c>
      <c r="E2237">
        <f t="shared" si="2419"/>
        <v>-0.44310178961560737</v>
      </c>
      <c r="F2237">
        <f t="shared" si="2420"/>
        <v>0.23164801755993081</v>
      </c>
      <c r="G2237">
        <f t="shared" si="2414"/>
        <v>0.5</v>
      </c>
      <c r="H2237">
        <f t="shared" si="2421"/>
        <v>0.44310178961560731</v>
      </c>
      <c r="I2237">
        <f t="shared" si="2422"/>
        <v>-0.23164801755993078</v>
      </c>
      <c r="J2237">
        <f t="shared" si="2415"/>
        <v>0.49999999999999989</v>
      </c>
      <c r="K2237">
        <f t="shared" si="2423"/>
        <v>-0.44310178961560737</v>
      </c>
      <c r="L2237">
        <f t="shared" si="2424"/>
        <v>0.23164801755993081</v>
      </c>
      <c r="N2237">
        <v>152.4</v>
      </c>
      <c r="O2237">
        <f t="shared" si="2410"/>
        <v>31.529144519184456</v>
      </c>
      <c r="P2237">
        <f t="shared" si="2411"/>
        <v>58.470855480815544</v>
      </c>
      <c r="R2237">
        <f t="shared" si="2425"/>
        <v>-5.4550785041100625</v>
      </c>
      <c r="T2237">
        <f t="shared" si="2416"/>
        <v>-31.506753259157762</v>
      </c>
      <c r="V2237">
        <f t="shared" si="2426"/>
        <v>0</v>
      </c>
    </row>
    <row r="2238" spans="1:22">
      <c r="A2238">
        <f t="shared" si="2412"/>
        <v>0.5</v>
      </c>
      <c r="B2238">
        <f t="shared" si="2417"/>
        <v>-0.4435054165891108</v>
      </c>
      <c r="C2238">
        <f t="shared" si="2418"/>
        <v>0.2308743066175169</v>
      </c>
      <c r="D2238">
        <f t="shared" si="2413"/>
        <v>-0.49999999999999989</v>
      </c>
      <c r="E2238">
        <f t="shared" si="2419"/>
        <v>-0.44350541658911086</v>
      </c>
      <c r="F2238">
        <f t="shared" si="2420"/>
        <v>0.23087430661751696</v>
      </c>
      <c r="G2238">
        <f t="shared" si="2414"/>
        <v>0.5</v>
      </c>
      <c r="H2238">
        <f t="shared" si="2421"/>
        <v>0.4435054165891108</v>
      </c>
      <c r="I2238">
        <f t="shared" si="2422"/>
        <v>-0.2308743066175169</v>
      </c>
      <c r="J2238">
        <f t="shared" si="2415"/>
        <v>0.49999999999999989</v>
      </c>
      <c r="K2238">
        <f t="shared" si="2423"/>
        <v>-0.44350541658911086</v>
      </c>
      <c r="L2238">
        <f t="shared" si="2424"/>
        <v>0.23087430661751696</v>
      </c>
      <c r="N2238">
        <v>152.5</v>
      </c>
      <c r="O2238">
        <f t="shared" si="2410"/>
        <v>31.502699034407424</v>
      </c>
      <c r="P2238">
        <f t="shared" si="2411"/>
        <v>58.497300965592572</v>
      </c>
      <c r="R2238">
        <f t="shared" si="2425"/>
        <v>-5.4621227680796665</v>
      </c>
      <c r="T2238">
        <f t="shared" si="2416"/>
        <v>-31.480307774380734</v>
      </c>
      <c r="V2238">
        <f t="shared" si="2426"/>
        <v>0</v>
      </c>
    </row>
    <row r="2239" spans="1:22">
      <c r="A2239">
        <f t="shared" si="2412"/>
        <v>0.5</v>
      </c>
      <c r="B2239">
        <f t="shared" si="2417"/>
        <v>-0.44390769256820056</v>
      </c>
      <c r="C2239">
        <f t="shared" si="2418"/>
        <v>0.23009989239192585</v>
      </c>
      <c r="D2239">
        <f t="shared" si="2413"/>
        <v>-0.49999999999999989</v>
      </c>
      <c r="E2239">
        <f t="shared" si="2419"/>
        <v>-0.44390769256820062</v>
      </c>
      <c r="F2239">
        <f t="shared" si="2420"/>
        <v>0.23009989239192588</v>
      </c>
      <c r="G2239">
        <f t="shared" si="2414"/>
        <v>0.5</v>
      </c>
      <c r="H2239">
        <f t="shared" si="2421"/>
        <v>0.44390769256820056</v>
      </c>
      <c r="I2239">
        <f t="shared" si="2422"/>
        <v>-0.23009989239192585</v>
      </c>
      <c r="J2239">
        <f t="shared" si="2415"/>
        <v>0.49999999999999989</v>
      </c>
      <c r="K2239">
        <f t="shared" si="2423"/>
        <v>-0.44390769256820062</v>
      </c>
      <c r="L2239">
        <f t="shared" si="2424"/>
        <v>0.23009989239192588</v>
      </c>
      <c r="N2239">
        <v>152.6</v>
      </c>
      <c r="O2239">
        <f t="shared" si="2410"/>
        <v>31.476201573577725</v>
      </c>
      <c r="P2239">
        <f t="shared" si="2411"/>
        <v>58.523798426422289</v>
      </c>
      <c r="R2239">
        <f t="shared" si="2425"/>
        <v>-5.4691435009988609</v>
      </c>
      <c r="T2239">
        <f t="shared" si="2416"/>
        <v>-31.453810313551017</v>
      </c>
      <c r="V2239">
        <f t="shared" si="2426"/>
        <v>0</v>
      </c>
    </row>
    <row r="2240" spans="1:22">
      <c r="A2240">
        <f t="shared" si="2412"/>
        <v>0.5</v>
      </c>
      <c r="B2240">
        <f t="shared" si="2417"/>
        <v>-0.44430861632747426</v>
      </c>
      <c r="C2240">
        <f t="shared" si="2418"/>
        <v>0.22932477724215752</v>
      </c>
      <c r="D2240">
        <f t="shared" si="2413"/>
        <v>-0.49999999999999989</v>
      </c>
      <c r="E2240">
        <f t="shared" si="2419"/>
        <v>-0.44430861632747431</v>
      </c>
      <c r="F2240">
        <f t="shared" si="2420"/>
        <v>0.22932477724215755</v>
      </c>
      <c r="G2240">
        <f t="shared" si="2414"/>
        <v>0.5</v>
      </c>
      <c r="H2240">
        <f t="shared" si="2421"/>
        <v>0.44430861632747426</v>
      </c>
      <c r="I2240">
        <f t="shared" si="2422"/>
        <v>-0.22932477724215752</v>
      </c>
      <c r="J2240">
        <f t="shared" si="2415"/>
        <v>0.49999999999999989</v>
      </c>
      <c r="K2240">
        <f t="shared" si="2423"/>
        <v>-0.44430861632747431</v>
      </c>
      <c r="L2240">
        <f t="shared" si="2424"/>
        <v>0.22932477724215755</v>
      </c>
      <c r="N2240">
        <v>152.69999999999999</v>
      </c>
      <c r="O2240">
        <f t="shared" si="2410"/>
        <v>31.449652297604509</v>
      </c>
      <c r="P2240">
        <f t="shared" si="2411"/>
        <v>58.550347702395484</v>
      </c>
      <c r="R2240">
        <f t="shared" si="2425"/>
        <v>-5.4761407798565642</v>
      </c>
      <c r="T2240">
        <f t="shared" si="2416"/>
        <v>-31.427261037577821</v>
      </c>
      <c r="V2240">
        <f t="shared" si="2426"/>
        <v>0</v>
      </c>
    </row>
    <row r="2241" spans="1:22">
      <c r="A2241">
        <f t="shared" si="2412"/>
        <v>0.5</v>
      </c>
      <c r="B2241">
        <f t="shared" si="2417"/>
        <v>-0.44470818664564871</v>
      </c>
      <c r="C2241">
        <f t="shared" si="2418"/>
        <v>0.228548963529347</v>
      </c>
      <c r="D2241">
        <f t="shared" si="2413"/>
        <v>-0.49999999999999989</v>
      </c>
      <c r="E2241">
        <f t="shared" si="2419"/>
        <v>-0.44470818664564876</v>
      </c>
      <c r="F2241">
        <f t="shared" si="2420"/>
        <v>0.22854896352934703</v>
      </c>
      <c r="G2241">
        <f t="shared" si="2414"/>
        <v>0.5</v>
      </c>
      <c r="H2241">
        <f t="shared" si="2421"/>
        <v>0.44470818664564871</v>
      </c>
      <c r="I2241">
        <f t="shared" si="2422"/>
        <v>-0.228548963529347</v>
      </c>
      <c r="J2241">
        <f t="shared" si="2415"/>
        <v>0.49999999999999989</v>
      </c>
      <c r="K2241">
        <f t="shared" si="2423"/>
        <v>-0.44470818664564876</v>
      </c>
      <c r="L2241">
        <f t="shared" si="2424"/>
        <v>0.22854896352934703</v>
      </c>
      <c r="N2241">
        <v>152.80000000000001</v>
      </c>
      <c r="O2241">
        <f t="shared" si="2410"/>
        <v>31.423051367213354</v>
      </c>
      <c r="P2241">
        <f t="shared" si="2411"/>
        <v>58.576948632786646</v>
      </c>
      <c r="R2241">
        <f t="shared" si="2425"/>
        <v>-5.4831146821683703</v>
      </c>
      <c r="T2241">
        <f t="shared" si="2416"/>
        <v>-31.40066010718666</v>
      </c>
      <c r="V2241">
        <f t="shared" si="2426"/>
        <v>0</v>
      </c>
    </row>
    <row r="2242" spans="1:22">
      <c r="A2242">
        <f t="shared" si="2412"/>
        <v>0.5</v>
      </c>
      <c r="B2242">
        <f t="shared" si="2417"/>
        <v>-0.4451064023055632</v>
      </c>
      <c r="C2242">
        <f t="shared" si="2418"/>
        <v>0.22777245361675774</v>
      </c>
      <c r="D2242">
        <f t="shared" si="2413"/>
        <v>-0.49999999999999989</v>
      </c>
      <c r="E2242">
        <f t="shared" si="2419"/>
        <v>-0.44510640230556325</v>
      </c>
      <c r="F2242">
        <f t="shared" si="2420"/>
        <v>0.22777245361675777</v>
      </c>
      <c r="G2242">
        <f t="shared" si="2414"/>
        <v>0.5</v>
      </c>
      <c r="H2242">
        <f t="shared" si="2421"/>
        <v>0.4451064023055632</v>
      </c>
      <c r="I2242">
        <f t="shared" si="2422"/>
        <v>-0.22777245361675774</v>
      </c>
      <c r="J2242">
        <f t="shared" si="2415"/>
        <v>0.49999999999999989</v>
      </c>
      <c r="K2242">
        <f t="shared" si="2423"/>
        <v>-0.44510640230556325</v>
      </c>
      <c r="L2242">
        <f t="shared" si="2424"/>
        <v>0.22777245361675777</v>
      </c>
      <c r="N2242">
        <v>152.9</v>
      </c>
      <c r="O2242">
        <f t="shared" si="2410"/>
        <v>31.396398942944263</v>
      </c>
      <c r="P2242">
        <f t="shared" si="2411"/>
        <v>58.603601057055734</v>
      </c>
      <c r="R2242">
        <f t="shared" si="2425"/>
        <v>-5.4900652859779129</v>
      </c>
      <c r="T2242">
        <f t="shared" si="2416"/>
        <v>-31.374007682917572</v>
      </c>
      <c r="V2242">
        <f t="shared" si="2426"/>
        <v>0</v>
      </c>
    </row>
    <row r="2243" spans="1:22">
      <c r="A2243">
        <f t="shared" si="2412"/>
        <v>0.5</v>
      </c>
      <c r="B2243">
        <f t="shared" si="2417"/>
        <v>-0.44550326209418384</v>
      </c>
      <c r="C2243">
        <f t="shared" si="2418"/>
        <v>0.2269952498697734</v>
      </c>
      <c r="D2243">
        <f t="shared" si="2413"/>
        <v>-0.49999999999999989</v>
      </c>
      <c r="E2243">
        <f t="shared" si="2419"/>
        <v>-0.44550326209418389</v>
      </c>
      <c r="F2243">
        <f t="shared" si="2420"/>
        <v>0.22699524986977343</v>
      </c>
      <c r="G2243">
        <f t="shared" si="2414"/>
        <v>0.5</v>
      </c>
      <c r="H2243">
        <f t="shared" si="2421"/>
        <v>0.44550326209418384</v>
      </c>
      <c r="I2243">
        <f t="shared" si="2422"/>
        <v>-0.2269952498697734</v>
      </c>
      <c r="J2243">
        <f t="shared" si="2415"/>
        <v>0.49999999999999989</v>
      </c>
      <c r="K2243">
        <f t="shared" si="2423"/>
        <v>-0.44550326209418389</v>
      </c>
      <c r="L2243">
        <f t="shared" si="2424"/>
        <v>0.22699524986977343</v>
      </c>
      <c r="N2243">
        <v>153</v>
      </c>
      <c r="O2243">
        <f t="shared" si="2410"/>
        <v>31.369695185149677</v>
      </c>
      <c r="P2243">
        <f t="shared" si="2411"/>
        <v>58.630304814850319</v>
      </c>
      <c r="R2243">
        <f t="shared" si="2425"/>
        <v>-5.4969926698578746</v>
      </c>
      <c r="T2243">
        <f t="shared" si="2416"/>
        <v>-31.347303925122986</v>
      </c>
      <c r="V2243">
        <f t="shared" si="2426"/>
        <v>0</v>
      </c>
    </row>
    <row r="2244" spans="1:22">
      <c r="A2244">
        <f t="shared" si="2412"/>
        <v>0.5</v>
      </c>
      <c r="B2244">
        <f t="shared" si="2417"/>
        <v>-0.44589876480260693</v>
      </c>
      <c r="C2244">
        <f t="shared" si="2418"/>
        <v>0.22621735465589143</v>
      </c>
      <c r="D2244">
        <f t="shared" si="2413"/>
        <v>-0.49999999999999989</v>
      </c>
      <c r="E2244">
        <f t="shared" si="2419"/>
        <v>-0.44589876480260698</v>
      </c>
      <c r="F2244">
        <f t="shared" si="2420"/>
        <v>0.22621735465589146</v>
      </c>
      <c r="G2244">
        <f t="shared" si="2414"/>
        <v>0.5</v>
      </c>
      <c r="H2244">
        <f t="shared" si="2421"/>
        <v>0.44589876480260693</v>
      </c>
      <c r="I2244">
        <f t="shared" si="2422"/>
        <v>-0.22621735465589143</v>
      </c>
      <c r="J2244">
        <f t="shared" si="2415"/>
        <v>0.49999999999999989</v>
      </c>
      <c r="K2244">
        <f t="shared" si="2423"/>
        <v>-0.44589876480260698</v>
      </c>
      <c r="L2244">
        <f t="shared" si="2424"/>
        <v>0.22621735465589146</v>
      </c>
      <c r="N2244">
        <v>153.1</v>
      </c>
      <c r="O2244">
        <f t="shared" si="2410"/>
        <v>31.342940253992513</v>
      </c>
      <c r="P2244">
        <f t="shared" si="2411"/>
        <v>58.657059746007484</v>
      </c>
      <c r="R2244">
        <f t="shared" si="2425"/>
        <v>-5.5038969129112516</v>
      </c>
      <c r="T2244">
        <f t="shared" si="2416"/>
        <v>-31.320548993965822</v>
      </c>
      <c r="V2244">
        <f t="shared" si="2426"/>
        <v>0</v>
      </c>
    </row>
    <row r="2245" spans="1:22">
      <c r="A2245">
        <f t="shared" si="2412"/>
        <v>0.5</v>
      </c>
      <c r="B2245">
        <f t="shared" si="2417"/>
        <v>-0.44629290922606257</v>
      </c>
      <c r="C2245">
        <f t="shared" si="2418"/>
        <v>0.22543877034471546</v>
      </c>
      <c r="D2245">
        <f t="shared" si="2413"/>
        <v>-0.49999999999999989</v>
      </c>
      <c r="E2245">
        <f t="shared" si="2419"/>
        <v>-0.44629290922606268</v>
      </c>
      <c r="F2245">
        <f t="shared" si="2420"/>
        <v>0.22543877034471552</v>
      </c>
      <c r="G2245">
        <f t="shared" si="2414"/>
        <v>0.5</v>
      </c>
      <c r="H2245">
        <f t="shared" si="2421"/>
        <v>0.44629290922606257</v>
      </c>
      <c r="I2245">
        <f t="shared" si="2422"/>
        <v>-0.22543877034471546</v>
      </c>
      <c r="J2245">
        <f t="shared" si="2415"/>
        <v>0.49999999999999989</v>
      </c>
      <c r="K2245">
        <f t="shared" si="2423"/>
        <v>-0.44629290922606268</v>
      </c>
      <c r="L2245">
        <f t="shared" si="2424"/>
        <v>0.22543877034471552</v>
      </c>
      <c r="N2245">
        <v>153.19999999999999</v>
      </c>
      <c r="O2245">
        <f t="shared" si="2410"/>
        <v>31.316134309444109</v>
      </c>
      <c r="P2245">
        <f t="shared" si="2411"/>
        <v>58.683865690555891</v>
      </c>
      <c r="R2245">
        <f t="shared" si="2425"/>
        <v>-5.5107780947724336</v>
      </c>
      <c r="T2245">
        <f t="shared" si="2416"/>
        <v>-31.293743049417415</v>
      </c>
      <c r="V2245">
        <f t="shared" si="2426"/>
        <v>0</v>
      </c>
    </row>
    <row r="2246" spans="1:22">
      <c r="A2246">
        <f t="shared" si="2412"/>
        <v>0.5</v>
      </c>
      <c r="B2246">
        <f t="shared" si="2417"/>
        <v>-0.44668569416391873</v>
      </c>
      <c r="C2246">
        <f t="shared" si="2418"/>
        <v>0.22465949930794823</v>
      </c>
      <c r="D2246">
        <f t="shared" si="2413"/>
        <v>-0.49999999999999989</v>
      </c>
      <c r="E2246">
        <f t="shared" si="2419"/>
        <v>-0.44668569416391879</v>
      </c>
      <c r="F2246">
        <f t="shared" si="2420"/>
        <v>0.22465949930794826</v>
      </c>
      <c r="G2246">
        <f t="shared" si="2414"/>
        <v>0.5</v>
      </c>
      <c r="H2246">
        <f t="shared" si="2421"/>
        <v>0.44668569416391873</v>
      </c>
      <c r="I2246">
        <f t="shared" si="2422"/>
        <v>-0.22465949930794823</v>
      </c>
      <c r="J2246">
        <f t="shared" si="2415"/>
        <v>0.49999999999999989</v>
      </c>
      <c r="K2246">
        <f t="shared" si="2423"/>
        <v>-0.44668569416391879</v>
      </c>
      <c r="L2246">
        <f t="shared" si="2424"/>
        <v>0.22465949930794826</v>
      </c>
      <c r="N2246">
        <v>153.30000000000001</v>
      </c>
      <c r="O2246">
        <f t="shared" si="2410"/>
        <v>31.289277511282254</v>
      </c>
      <c r="P2246">
        <f t="shared" si="2411"/>
        <v>58.710722488717749</v>
      </c>
      <c r="R2246">
        <f t="shared" si="2425"/>
        <v>-5.5176362956082983</v>
      </c>
      <c r="T2246">
        <f t="shared" si="2416"/>
        <v>-31.266886251255556</v>
      </c>
      <c r="V2246">
        <f t="shared" si="2426"/>
        <v>0</v>
      </c>
    </row>
    <row r="2247" spans="1:22">
      <c r="A2247">
        <f t="shared" si="2412"/>
        <v>0.5</v>
      </c>
      <c r="B2247">
        <f t="shared" si="2417"/>
        <v>-0.44707711841968401</v>
      </c>
      <c r="C2247">
        <f t="shared" si="2418"/>
        <v>0.22387954391938483</v>
      </c>
      <c r="D2247">
        <f t="shared" si="2413"/>
        <v>-0.49999999999999989</v>
      </c>
      <c r="E2247">
        <f t="shared" si="2419"/>
        <v>-0.44707711841968406</v>
      </c>
      <c r="F2247">
        <f t="shared" si="2420"/>
        <v>0.22387954391938486</v>
      </c>
      <c r="G2247">
        <f t="shared" si="2414"/>
        <v>0.5</v>
      </c>
      <c r="H2247">
        <f t="shared" si="2421"/>
        <v>0.44707711841968401</v>
      </c>
      <c r="I2247">
        <f t="shared" si="2422"/>
        <v>-0.22387954391938483</v>
      </c>
      <c r="J2247">
        <f t="shared" si="2415"/>
        <v>0.49999999999999989</v>
      </c>
      <c r="K2247">
        <f t="shared" si="2423"/>
        <v>-0.44707711841968406</v>
      </c>
      <c r="L2247">
        <f t="shared" si="2424"/>
        <v>0.22387954391938486</v>
      </c>
      <c r="N2247">
        <v>153.4</v>
      </c>
      <c r="O2247">
        <f t="shared" si="2410"/>
        <v>31.262370019089069</v>
      </c>
      <c r="P2247">
        <f t="shared" si="2411"/>
        <v>58.737629980910938</v>
      </c>
      <c r="R2247">
        <f t="shared" si="2425"/>
        <v>-5.5244715961192554</v>
      </c>
      <c r="T2247">
        <f t="shared" si="2416"/>
        <v>-31.239978759062367</v>
      </c>
      <c r="V2247">
        <f t="shared" si="2426"/>
        <v>0</v>
      </c>
    </row>
    <row r="2248" spans="1:22">
      <c r="A2248">
        <f t="shared" si="2412"/>
        <v>0.5</v>
      </c>
      <c r="B2248">
        <f t="shared" si="2417"/>
        <v>-0.44746718080101239</v>
      </c>
      <c r="C2248">
        <f t="shared" si="2418"/>
        <v>0.22309890655490447</v>
      </c>
      <c r="D2248">
        <f t="shared" si="2413"/>
        <v>-0.49999999999999989</v>
      </c>
      <c r="E2248">
        <f t="shared" si="2419"/>
        <v>-0.44746718080101244</v>
      </c>
      <c r="F2248">
        <f t="shared" si="2420"/>
        <v>0.2230989065549045</v>
      </c>
      <c r="G2248">
        <f t="shared" si="2414"/>
        <v>0.5</v>
      </c>
      <c r="H2248">
        <f t="shared" si="2421"/>
        <v>0.44746718080101239</v>
      </c>
      <c r="I2248">
        <f t="shared" si="2422"/>
        <v>-0.22309890655490447</v>
      </c>
      <c r="J2248">
        <f t="shared" si="2415"/>
        <v>0.49999999999999989</v>
      </c>
      <c r="K2248">
        <f t="shared" si="2423"/>
        <v>-0.44746718080101244</v>
      </c>
      <c r="L2248">
        <f t="shared" si="2424"/>
        <v>0.2230989065549045</v>
      </c>
      <c r="N2248">
        <v>153.5</v>
      </c>
      <c r="O2248">
        <f t="shared" si="2410"/>
        <v>31.235411992248974</v>
      </c>
      <c r="P2248">
        <f t="shared" si="2411"/>
        <v>58.764588007751023</v>
      </c>
      <c r="R2248">
        <f t="shared" si="2425"/>
        <v>-5.5312840775403984</v>
      </c>
      <c r="T2248">
        <f t="shared" si="2416"/>
        <v>-31.213020732222283</v>
      </c>
      <c r="V2248">
        <f t="shared" si="2426"/>
        <v>0</v>
      </c>
    </row>
    <row r="2249" spans="1:22">
      <c r="A2249">
        <f t="shared" si="2412"/>
        <v>0.5</v>
      </c>
      <c r="B2249">
        <f t="shared" si="2417"/>
        <v>-0.44785588011970628</v>
      </c>
      <c r="C2249">
        <f t="shared" si="2418"/>
        <v>0.22231758959246384</v>
      </c>
      <c r="D2249">
        <f t="shared" si="2413"/>
        <v>-0.49999999999999989</v>
      </c>
      <c r="E2249">
        <f t="shared" si="2419"/>
        <v>-0.44785588011970634</v>
      </c>
      <c r="F2249">
        <f t="shared" si="2420"/>
        <v>0.22231758959246387</v>
      </c>
      <c r="G2249">
        <f t="shared" si="2414"/>
        <v>0.5</v>
      </c>
      <c r="H2249">
        <f t="shared" si="2421"/>
        <v>0.44785588011970628</v>
      </c>
      <c r="I2249">
        <f t="shared" si="2422"/>
        <v>-0.22231758959246384</v>
      </c>
      <c r="J2249">
        <f t="shared" si="2415"/>
        <v>0.49999999999999989</v>
      </c>
      <c r="K2249">
        <f t="shared" si="2423"/>
        <v>-0.44785588011970634</v>
      </c>
      <c r="L2249">
        <f t="shared" si="2424"/>
        <v>0.22231758959246387</v>
      </c>
      <c r="N2249">
        <v>153.6</v>
      </c>
      <c r="O2249">
        <f t="shared" ref="O2249:O2312" si="2427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-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31.208403589946599</v>
      </c>
      <c r="P2249">
        <f t="shared" ref="P2249:P2312" si="2428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58.791596410053401</v>
      </c>
      <c r="R2249">
        <f t="shared" si="2425"/>
        <v>-5.5380738216424277</v>
      </c>
      <c r="T2249">
        <f t="shared" si="2416"/>
        <v>-31.186012329919905</v>
      </c>
      <c r="V2249">
        <f t="shared" si="2426"/>
        <v>0</v>
      </c>
    </row>
    <row r="2250" spans="1:22">
      <c r="A2250">
        <f t="shared" ref="A2250:A2313" si="2429">(1/(SQRT(2)))*(COS(RADIANS(45)))</f>
        <v>0.5</v>
      </c>
      <c r="B2250">
        <f t="shared" si="2417"/>
        <v>-0.44824321519172011</v>
      </c>
      <c r="C2250">
        <f t="shared" si="2418"/>
        <v>0.22153559541209</v>
      </c>
      <c r="D2250">
        <f t="shared" ref="D2250:D2313" si="2430">(-((1/(SQRT(2)))*(SIN(RADIANS(45)))))</f>
        <v>-0.49999999999999989</v>
      </c>
      <c r="E2250">
        <f t="shared" si="2419"/>
        <v>-0.44824321519172017</v>
      </c>
      <c r="F2250">
        <f t="shared" si="2420"/>
        <v>0.22153559541209003</v>
      </c>
      <c r="G2250">
        <f t="shared" ref="G2250:G2313" si="2431">(1/(SQRT(2)))*(COS(RADIANS(-45)))</f>
        <v>0.5</v>
      </c>
      <c r="H2250">
        <f t="shared" si="2421"/>
        <v>0.44824321519172011</v>
      </c>
      <c r="I2250">
        <f t="shared" si="2422"/>
        <v>-0.22153559541209</v>
      </c>
      <c r="J2250">
        <f t="shared" ref="J2250:J2313" si="2432">(-((1/(SQRT(2)))*(SIN(RADIANS(-45)))))</f>
        <v>0.49999999999999989</v>
      </c>
      <c r="K2250">
        <f t="shared" si="2423"/>
        <v>-0.44824321519172017</v>
      </c>
      <c r="L2250">
        <f t="shared" si="2424"/>
        <v>0.22153559541209003</v>
      </c>
      <c r="N2250">
        <v>153.69999999999999</v>
      </c>
      <c r="O2250">
        <f t="shared" si="2427"/>
        <v>31.181344971164648</v>
      </c>
      <c r="P2250">
        <f t="shared" si="2428"/>
        <v>58.818655028835344</v>
      </c>
      <c r="R2250">
        <f t="shared" si="2425"/>
        <v>-5.5448409107326668</v>
      </c>
      <c r="T2250">
        <f t="shared" ref="T2250:T2313" si="2433">(P2250-$V$2516)</f>
        <v>-31.158953711137961</v>
      </c>
      <c r="V2250">
        <f t="shared" si="2426"/>
        <v>0</v>
      </c>
    </row>
    <row r="2251" spans="1:22">
      <c r="A2251">
        <f t="shared" si="2429"/>
        <v>0.5</v>
      </c>
      <c r="B2251">
        <f t="shared" si="2417"/>
        <v>-0.44862918483716424</v>
      </c>
      <c r="C2251">
        <f t="shared" si="2418"/>
        <v>0.22075292639587241</v>
      </c>
      <c r="D2251">
        <f t="shared" si="2430"/>
        <v>-0.49999999999999989</v>
      </c>
      <c r="E2251">
        <f t="shared" si="2419"/>
        <v>-0.4486291848371643</v>
      </c>
      <c r="F2251">
        <f t="shared" si="2420"/>
        <v>0.22075292639587243</v>
      </c>
      <c r="G2251">
        <f t="shared" si="2431"/>
        <v>0.5</v>
      </c>
      <c r="H2251">
        <f t="shared" si="2421"/>
        <v>0.44862918483716424</v>
      </c>
      <c r="I2251">
        <f t="shared" si="2422"/>
        <v>-0.22075292639587241</v>
      </c>
      <c r="J2251">
        <f t="shared" si="2432"/>
        <v>0.49999999999999989</v>
      </c>
      <c r="K2251">
        <f t="shared" si="2423"/>
        <v>-0.4486291848371643</v>
      </c>
      <c r="L2251">
        <f t="shared" si="2424"/>
        <v>0.22075292639587243</v>
      </c>
      <c r="N2251">
        <v>153.80000000000001</v>
      </c>
      <c r="O2251">
        <f t="shared" si="2427"/>
        <v>31.154236294681823</v>
      </c>
      <c r="P2251">
        <f t="shared" si="2428"/>
        <v>58.845763705318184</v>
      </c>
      <c r="R2251">
        <f t="shared" si="2425"/>
        <v>-5.5515854276561569</v>
      </c>
      <c r="T2251">
        <f t="shared" si="2433"/>
        <v>-31.131845034655122</v>
      </c>
      <c r="V2251">
        <f t="shared" si="2426"/>
        <v>0</v>
      </c>
    </row>
    <row r="2252" spans="1:22">
      <c r="A2252">
        <f t="shared" si="2429"/>
        <v>0.5</v>
      </c>
      <c r="B2252">
        <f t="shared" ref="B2252:B2315" si="2434">((1/(SQRT(2)))*(COS(RADIANS(N2252))))*(SIN(RADIANS(45)))</f>
        <v>-0.44901378788030777</v>
      </c>
      <c r="C2252">
        <f t="shared" ref="C2252:C2315" si="2435">((1/(SQRT(2)))*(SIN(RADIANS(N2252))))*(SIN(RADIANS(45)))</f>
        <v>0.2199695849279574</v>
      </c>
      <c r="D2252">
        <f t="shared" si="2430"/>
        <v>-0.49999999999999989</v>
      </c>
      <c r="E2252">
        <f t="shared" ref="E2252:E2315" si="2436">((1/(SQRT(2)))*(COS(RADIANS(N2252))))*(COS(RADIANS(45)))</f>
        <v>-0.44901378788030788</v>
      </c>
      <c r="F2252">
        <f t="shared" ref="F2252:F2315" si="2437">(((1/(SQRT(2)))*(SIN(RADIANS(N2252))))*(COS(RADIANS(45))))</f>
        <v>0.21996958492795746</v>
      </c>
      <c r="G2252">
        <f t="shared" si="2431"/>
        <v>0.5</v>
      </c>
      <c r="H2252">
        <f t="shared" ref="H2252:H2315" si="2438">((1/(SQRT(2)))*(COS(RADIANS(N2252))))*(SIN(RADIANS(-45)))</f>
        <v>0.44901378788030777</v>
      </c>
      <c r="I2252">
        <f t="shared" ref="I2252:I2315" si="2439">((1/(SQRT(2)))*(SIN(RADIANS(N2252))))*(SIN(RADIANS(-45)))</f>
        <v>-0.2199695849279574</v>
      </c>
      <c r="J2252">
        <f t="shared" si="2432"/>
        <v>0.49999999999999989</v>
      </c>
      <c r="K2252">
        <f t="shared" ref="K2252:K2315" si="2440">((1/(SQRT(2)))*(COS(RADIANS(N2252))))*(COS(RADIANS(-45)))</f>
        <v>-0.44901378788030788</v>
      </c>
      <c r="L2252">
        <f t="shared" ref="L2252:L2315" si="2441">(((1/(SQRT(2)))*(SIN(RADIANS(N2252))))*(COS(RADIANS(-45))))</f>
        <v>0.21996958492795746</v>
      </c>
      <c r="N2252">
        <v>153.9</v>
      </c>
      <c r="O2252">
        <f t="shared" si="2427"/>
        <v>31.127077719070652</v>
      </c>
      <c r="P2252">
        <f t="shared" si="2428"/>
        <v>58.872922280929352</v>
      </c>
      <c r="R2252">
        <f t="shared" ref="R2252:R2315" si="2442">P2252-P2432</f>
        <v>-5.5583074557964594</v>
      </c>
      <c r="T2252">
        <f t="shared" si="2433"/>
        <v>-31.104686459043954</v>
      </c>
      <c r="V2252">
        <f t="shared" ref="V2252:V2315" si="2443">IF(T2252=0,N2252,0)</f>
        <v>0</v>
      </c>
    </row>
    <row r="2253" spans="1:22">
      <c r="A2253">
        <f t="shared" si="2429"/>
        <v>0.5</v>
      </c>
      <c r="B2253">
        <f t="shared" si="2434"/>
        <v>-0.44939702314958346</v>
      </c>
      <c r="C2253">
        <f t="shared" si="2435"/>
        <v>0.21918557339453862</v>
      </c>
      <c r="D2253">
        <f t="shared" si="2430"/>
        <v>-0.49999999999999989</v>
      </c>
      <c r="E2253">
        <f t="shared" si="2436"/>
        <v>-0.44939702314958352</v>
      </c>
      <c r="F2253">
        <f t="shared" si="2437"/>
        <v>0.21918557339453865</v>
      </c>
      <c r="G2253">
        <f t="shared" si="2431"/>
        <v>0.5</v>
      </c>
      <c r="H2253">
        <f t="shared" si="2438"/>
        <v>0.44939702314958346</v>
      </c>
      <c r="I2253">
        <f t="shared" si="2439"/>
        <v>-0.21918557339453862</v>
      </c>
      <c r="J2253">
        <f t="shared" si="2432"/>
        <v>0.49999999999999989</v>
      </c>
      <c r="K2253">
        <f t="shared" si="2440"/>
        <v>-0.44939702314958352</v>
      </c>
      <c r="L2253">
        <f t="shared" si="2441"/>
        <v>0.21918557339453865</v>
      </c>
      <c r="N2253">
        <v>154</v>
      </c>
      <c r="O2253">
        <f t="shared" si="2427"/>
        <v>31.099869402695337</v>
      </c>
      <c r="P2253">
        <f t="shared" si="2428"/>
        <v>58.900130597304674</v>
      </c>
      <c r="R2253">
        <f t="shared" si="2442"/>
        <v>-5.5650070790767145</v>
      </c>
      <c r="T2253">
        <f t="shared" si="2433"/>
        <v>-31.077478142668632</v>
      </c>
      <c r="V2253">
        <f t="shared" si="2443"/>
        <v>0</v>
      </c>
    </row>
    <row r="2254" spans="1:22">
      <c r="A2254">
        <f t="shared" si="2429"/>
        <v>0.5</v>
      </c>
      <c r="B2254">
        <f t="shared" si="2434"/>
        <v>-0.44977888947759009</v>
      </c>
      <c r="C2254">
        <f t="shared" si="2435"/>
        <v>0.21840089418385106</v>
      </c>
      <c r="D2254">
        <f t="shared" si="2430"/>
        <v>-0.49999999999999989</v>
      </c>
      <c r="E2254">
        <f t="shared" si="2436"/>
        <v>-0.44977888947759015</v>
      </c>
      <c r="F2254">
        <f t="shared" si="2437"/>
        <v>0.21840089418385109</v>
      </c>
      <c r="G2254">
        <f t="shared" si="2431"/>
        <v>0.5</v>
      </c>
      <c r="H2254">
        <f t="shared" si="2438"/>
        <v>0.44977888947759009</v>
      </c>
      <c r="I2254">
        <f t="shared" si="2439"/>
        <v>-0.21840089418385106</v>
      </c>
      <c r="J2254">
        <f t="shared" si="2432"/>
        <v>0.49999999999999989</v>
      </c>
      <c r="K2254">
        <f t="shared" si="2440"/>
        <v>-0.44977888947759015</v>
      </c>
      <c r="L2254">
        <f t="shared" si="2441"/>
        <v>0.21840089418385109</v>
      </c>
      <c r="N2254">
        <v>154.1</v>
      </c>
      <c r="O2254">
        <f t="shared" si="2427"/>
        <v>31.072611503709542</v>
      </c>
      <c r="P2254">
        <f t="shared" si="2428"/>
        <v>58.927388496290469</v>
      </c>
      <c r="R2254">
        <f t="shared" si="2442"/>
        <v>-5.5716843819604875</v>
      </c>
      <c r="T2254">
        <f t="shared" si="2433"/>
        <v>-31.050220243682837</v>
      </c>
      <c r="V2254">
        <f t="shared" si="2443"/>
        <v>0</v>
      </c>
    </row>
    <row r="2255" spans="1:22">
      <c r="A2255">
        <f t="shared" si="2429"/>
        <v>0.5</v>
      </c>
      <c r="B2255">
        <f t="shared" si="2434"/>
        <v>-0.4501593857010967</v>
      </c>
      <c r="C2255">
        <f t="shared" si="2435"/>
        <v>0.21761554968616376</v>
      </c>
      <c r="D2255">
        <f t="shared" si="2430"/>
        <v>-0.49999999999999989</v>
      </c>
      <c r="E2255">
        <f t="shared" si="2436"/>
        <v>-0.45015938570109676</v>
      </c>
      <c r="F2255">
        <f t="shared" si="2437"/>
        <v>0.21761554968616378</v>
      </c>
      <c r="G2255">
        <f t="shared" si="2431"/>
        <v>0.5</v>
      </c>
      <c r="H2255">
        <f t="shared" si="2438"/>
        <v>0.4501593857010967</v>
      </c>
      <c r="I2255">
        <f t="shared" si="2439"/>
        <v>-0.21761554968616376</v>
      </c>
      <c r="J2255">
        <f t="shared" si="2432"/>
        <v>0.49999999999999989</v>
      </c>
      <c r="K2255">
        <f t="shared" si="2440"/>
        <v>-0.45015938570109676</v>
      </c>
      <c r="L2255">
        <f t="shared" si="2441"/>
        <v>0.21761554968616378</v>
      </c>
      <c r="N2255">
        <v>154.19999999999999</v>
      </c>
      <c r="O2255">
        <f t="shared" si="2427"/>
        <v>31.045304180054263</v>
      </c>
      <c r="P2255">
        <f t="shared" si="2428"/>
        <v>58.954695819945734</v>
      </c>
      <c r="R2255">
        <f t="shared" si="2442"/>
        <v>-5.578339449452649</v>
      </c>
      <c r="T2255">
        <f t="shared" si="2433"/>
        <v>-31.022912920027572</v>
      </c>
      <c r="V2255">
        <f t="shared" si="2443"/>
        <v>0</v>
      </c>
    </row>
    <row r="2256" spans="1:22">
      <c r="A2256">
        <f t="shared" si="2429"/>
        <v>0.5</v>
      </c>
      <c r="B2256">
        <f t="shared" si="2434"/>
        <v>-0.45053851066104578</v>
      </c>
      <c r="C2256">
        <f t="shared" si="2435"/>
        <v>0.21682954229377202</v>
      </c>
      <c r="D2256">
        <f t="shared" si="2430"/>
        <v>-0.49999999999999989</v>
      </c>
      <c r="E2256">
        <f t="shared" si="2436"/>
        <v>-0.45053851066104583</v>
      </c>
      <c r="F2256">
        <f t="shared" si="2437"/>
        <v>0.21682954229377205</v>
      </c>
      <c r="G2256">
        <f t="shared" si="2431"/>
        <v>0.5</v>
      </c>
      <c r="H2256">
        <f t="shared" si="2438"/>
        <v>0.45053851066104578</v>
      </c>
      <c r="I2256">
        <f t="shared" si="2439"/>
        <v>-0.21682954229377202</v>
      </c>
      <c r="J2256">
        <f t="shared" si="2432"/>
        <v>0.49999999999999989</v>
      </c>
      <c r="K2256">
        <f t="shared" si="2440"/>
        <v>-0.45053851066104583</v>
      </c>
      <c r="L2256">
        <f t="shared" si="2441"/>
        <v>0.21682954229377205</v>
      </c>
      <c r="N2256">
        <v>154.30000000000001</v>
      </c>
      <c r="O2256">
        <f t="shared" si="2427"/>
        <v>31.017947589455581</v>
      </c>
      <c r="P2256">
        <f t="shared" si="2428"/>
        <v>58.982052410544426</v>
      </c>
      <c r="R2256">
        <f t="shared" si="2442"/>
        <v>-5.5849723671003062</v>
      </c>
      <c r="T2256">
        <f t="shared" si="2433"/>
        <v>-30.995556329428879</v>
      </c>
      <c r="V2256">
        <f t="shared" si="2443"/>
        <v>0</v>
      </c>
    </row>
    <row r="2257" spans="1:22">
      <c r="A2257">
        <f t="shared" si="2429"/>
        <v>0.5</v>
      </c>
      <c r="B2257">
        <f t="shared" si="2434"/>
        <v>-0.45091626320255679</v>
      </c>
      <c r="C2257">
        <f t="shared" si="2435"/>
        <v>0.21604287440099104</v>
      </c>
      <c r="D2257">
        <f t="shared" si="2430"/>
        <v>-0.49999999999999989</v>
      </c>
      <c r="E2257">
        <f t="shared" si="2436"/>
        <v>-0.45091626320255684</v>
      </c>
      <c r="F2257">
        <f t="shared" si="2437"/>
        <v>0.21604287440099107</v>
      </c>
      <c r="G2257">
        <f t="shared" si="2431"/>
        <v>0.5</v>
      </c>
      <c r="H2257">
        <f t="shared" si="2438"/>
        <v>0.45091626320255679</v>
      </c>
      <c r="I2257">
        <f t="shared" si="2439"/>
        <v>-0.21604287440099104</v>
      </c>
      <c r="J2257">
        <f t="shared" si="2432"/>
        <v>0.49999999999999989</v>
      </c>
      <c r="K2257">
        <f t="shared" si="2440"/>
        <v>-0.45091626320255684</v>
      </c>
      <c r="L2257">
        <f t="shared" si="2441"/>
        <v>0.21604287440099107</v>
      </c>
      <c r="N2257">
        <v>154.4</v>
      </c>
      <c r="O2257">
        <f t="shared" si="2427"/>
        <v>30.990541889422406</v>
      </c>
      <c r="P2257">
        <f t="shared" si="2428"/>
        <v>59.009458110577597</v>
      </c>
      <c r="R2257">
        <f t="shared" si="2442"/>
        <v>-5.5915832209935559</v>
      </c>
      <c r="T2257">
        <f t="shared" si="2433"/>
        <v>-30.968150629395709</v>
      </c>
      <c r="V2257">
        <f t="shared" si="2443"/>
        <v>0</v>
      </c>
    </row>
    <row r="2258" spans="1:22">
      <c r="A2258">
        <f t="shared" si="2429"/>
        <v>0.5</v>
      </c>
      <c r="B2258">
        <f t="shared" si="2434"/>
        <v>-0.4512926421749302</v>
      </c>
      <c r="C2258">
        <f t="shared" si="2435"/>
        <v>0.21525554840414751</v>
      </c>
      <c r="D2258">
        <f t="shared" si="2430"/>
        <v>-0.49999999999999989</v>
      </c>
      <c r="E2258">
        <f t="shared" si="2436"/>
        <v>-0.45129264217493026</v>
      </c>
      <c r="F2258">
        <f t="shared" si="2437"/>
        <v>0.21525554840414754</v>
      </c>
      <c r="G2258">
        <f t="shared" si="2431"/>
        <v>0.5</v>
      </c>
      <c r="H2258">
        <f t="shared" si="2438"/>
        <v>0.4512926421749302</v>
      </c>
      <c r="I2258">
        <f t="shared" si="2439"/>
        <v>-0.21525554840414751</v>
      </c>
      <c r="J2258">
        <f t="shared" si="2432"/>
        <v>0.49999999999999989</v>
      </c>
      <c r="K2258">
        <f t="shared" si="2440"/>
        <v>-0.45129264217493026</v>
      </c>
      <c r="L2258">
        <f t="shared" si="2441"/>
        <v>0.21525554840414754</v>
      </c>
      <c r="N2258">
        <v>154.5</v>
      </c>
      <c r="O2258">
        <f t="shared" si="2427"/>
        <v>30.963087237244306</v>
      </c>
      <c r="P2258">
        <f t="shared" si="2428"/>
        <v>59.036912762755698</v>
      </c>
      <c r="R2258">
        <f t="shared" si="2442"/>
        <v>-5.5981720977664153</v>
      </c>
      <c r="T2258">
        <f t="shared" si="2433"/>
        <v>-30.940695977217608</v>
      </c>
      <c r="V2258">
        <f t="shared" si="2443"/>
        <v>0</v>
      </c>
    </row>
    <row r="2259" spans="1:22">
      <c r="A2259">
        <f t="shared" si="2429"/>
        <v>0.5</v>
      </c>
      <c r="B2259">
        <f t="shared" si="2434"/>
        <v>-0.4516676464316503</v>
      </c>
      <c r="C2259">
        <f t="shared" si="2435"/>
        <v>0.21446756670157291</v>
      </c>
      <c r="D2259">
        <f t="shared" si="2430"/>
        <v>-0.49999999999999989</v>
      </c>
      <c r="E2259">
        <f t="shared" si="2436"/>
        <v>-0.45166764643165042</v>
      </c>
      <c r="F2259">
        <f t="shared" si="2437"/>
        <v>0.21446756670157294</v>
      </c>
      <c r="G2259">
        <f t="shared" si="2431"/>
        <v>0.5</v>
      </c>
      <c r="H2259">
        <f t="shared" si="2438"/>
        <v>0.4516676464316503</v>
      </c>
      <c r="I2259">
        <f t="shared" si="2439"/>
        <v>-0.21446756670157291</v>
      </c>
      <c r="J2259">
        <f t="shared" si="2432"/>
        <v>0.49999999999999989</v>
      </c>
      <c r="K2259">
        <f t="shared" si="2440"/>
        <v>-0.45166764643165042</v>
      </c>
      <c r="L2259">
        <f t="shared" si="2441"/>
        <v>0.21446756670157294</v>
      </c>
      <c r="N2259">
        <v>154.6</v>
      </c>
      <c r="O2259">
        <f t="shared" si="2427"/>
        <v>30.935583789989149</v>
      </c>
      <c r="P2259">
        <f t="shared" si="2428"/>
        <v>59.064416210010855</v>
      </c>
      <c r="R2259">
        <f t="shared" si="2442"/>
        <v>-5.6047390845975045</v>
      </c>
      <c r="T2259">
        <f t="shared" si="2433"/>
        <v>-30.913192529962451</v>
      </c>
      <c r="V2259">
        <f t="shared" si="2443"/>
        <v>0</v>
      </c>
    </row>
    <row r="2260" spans="1:22">
      <c r="A2260">
        <f t="shared" si="2429"/>
        <v>0.5</v>
      </c>
      <c r="B2260">
        <f t="shared" si="2434"/>
        <v>-0.45204127483038903</v>
      </c>
      <c r="C2260">
        <f t="shared" si="2435"/>
        <v>0.21367893169359622</v>
      </c>
      <c r="D2260">
        <f t="shared" si="2430"/>
        <v>-0.49999999999999989</v>
      </c>
      <c r="E2260">
        <f t="shared" si="2436"/>
        <v>-0.45204127483038914</v>
      </c>
      <c r="F2260">
        <f t="shared" si="2437"/>
        <v>0.21367893169359625</v>
      </c>
      <c r="G2260">
        <f t="shared" si="2431"/>
        <v>0.5</v>
      </c>
      <c r="H2260">
        <f t="shared" si="2438"/>
        <v>0.45204127483038903</v>
      </c>
      <c r="I2260">
        <f t="shared" si="2439"/>
        <v>-0.21367893169359622</v>
      </c>
      <c r="J2260">
        <f t="shared" si="2432"/>
        <v>0.49999999999999989</v>
      </c>
      <c r="K2260">
        <f t="shared" si="2440"/>
        <v>-0.45204127483038914</v>
      </c>
      <c r="L2260">
        <f t="shared" si="2441"/>
        <v>0.21367893169359625</v>
      </c>
      <c r="N2260">
        <v>154.69999999999999</v>
      </c>
      <c r="O2260">
        <f t="shared" si="2427"/>
        <v>30.908031704500875</v>
      </c>
      <c r="P2260">
        <f t="shared" si="2428"/>
        <v>59.091968295499122</v>
      </c>
      <c r="R2260">
        <f t="shared" si="2442"/>
        <v>-5.6112842692108913</v>
      </c>
      <c r="T2260">
        <f t="shared" si="2433"/>
        <v>-30.885640444474184</v>
      </c>
      <c r="V2260">
        <f t="shared" si="2443"/>
        <v>0</v>
      </c>
    </row>
    <row r="2261" spans="1:22">
      <c r="A2261">
        <f t="shared" si="2429"/>
        <v>0.5</v>
      </c>
      <c r="B2261">
        <f t="shared" si="2434"/>
        <v>-0.45241352623300968</v>
      </c>
      <c r="C2261">
        <f t="shared" si="2435"/>
        <v>0.21288964578253622</v>
      </c>
      <c r="D2261">
        <f t="shared" si="2430"/>
        <v>-0.49999999999999989</v>
      </c>
      <c r="E2261">
        <f t="shared" si="2436"/>
        <v>-0.45241352623300973</v>
      </c>
      <c r="F2261">
        <f t="shared" si="2437"/>
        <v>0.21288964578253625</v>
      </c>
      <c r="G2261">
        <f t="shared" si="2431"/>
        <v>0.5</v>
      </c>
      <c r="H2261">
        <f t="shared" si="2438"/>
        <v>0.45241352623300968</v>
      </c>
      <c r="I2261">
        <f t="shared" si="2439"/>
        <v>-0.21288964578253622</v>
      </c>
      <c r="J2261">
        <f t="shared" si="2432"/>
        <v>0.49999999999999989</v>
      </c>
      <c r="K2261">
        <f t="shared" si="2440"/>
        <v>-0.45241352623300973</v>
      </c>
      <c r="L2261">
        <f t="shared" si="2441"/>
        <v>0.21288964578253625</v>
      </c>
      <c r="N2261">
        <v>154.80000000000001</v>
      </c>
      <c r="O2261">
        <f t="shared" si="2427"/>
        <v>30.880431137397213</v>
      </c>
      <c r="P2261">
        <f t="shared" si="2428"/>
        <v>59.119568862602783</v>
      </c>
      <c r="R2261">
        <f t="shared" si="2442"/>
        <v>-5.6178077398768451</v>
      </c>
      <c r="T2261">
        <f t="shared" si="2433"/>
        <v>-30.858039877370523</v>
      </c>
      <c r="V2261">
        <f t="shared" si="2443"/>
        <v>0</v>
      </c>
    </row>
    <row r="2262" spans="1:22">
      <c r="A2262">
        <f t="shared" si="2429"/>
        <v>0.5</v>
      </c>
      <c r="B2262">
        <f t="shared" si="2434"/>
        <v>-0.4527843995055697</v>
      </c>
      <c r="C2262">
        <f t="shared" si="2435"/>
        <v>0.21209971137269504</v>
      </c>
      <c r="D2262">
        <f t="shared" si="2430"/>
        <v>-0.49999999999999989</v>
      </c>
      <c r="E2262">
        <f t="shared" si="2436"/>
        <v>-0.45278439950556976</v>
      </c>
      <c r="F2262">
        <f t="shared" si="2437"/>
        <v>0.21209971137269507</v>
      </c>
      <c r="G2262">
        <f t="shared" si="2431"/>
        <v>0.5</v>
      </c>
      <c r="H2262">
        <f t="shared" si="2438"/>
        <v>0.4527843995055697</v>
      </c>
      <c r="I2262">
        <f t="shared" si="2439"/>
        <v>-0.21209971137269504</v>
      </c>
      <c r="J2262">
        <f t="shared" si="2432"/>
        <v>0.49999999999999989</v>
      </c>
      <c r="K2262">
        <f t="shared" si="2440"/>
        <v>-0.45278439950556976</v>
      </c>
      <c r="L2262">
        <f t="shared" si="2441"/>
        <v>0.21209971137269507</v>
      </c>
      <c r="N2262">
        <v>154.9</v>
      </c>
      <c r="O2262">
        <f t="shared" si="2427"/>
        <v>30.85278224506736</v>
      </c>
      <c r="P2262">
        <f t="shared" si="2428"/>
        <v>59.147217754932655</v>
      </c>
      <c r="R2262">
        <f t="shared" si="2442"/>
        <v>-5.6243095854124761</v>
      </c>
      <c r="T2262">
        <f t="shared" si="2433"/>
        <v>-30.830390985040651</v>
      </c>
      <c r="V2262">
        <f t="shared" si="2443"/>
        <v>0</v>
      </c>
    </row>
    <row r="2263" spans="1:22">
      <c r="A2263">
        <f t="shared" si="2429"/>
        <v>0.5</v>
      </c>
      <c r="B2263">
        <f t="shared" si="2434"/>
        <v>-0.45315389351832486</v>
      </c>
      <c r="C2263">
        <f t="shared" si="2435"/>
        <v>0.21130913087034969</v>
      </c>
      <c r="D2263">
        <f t="shared" si="2430"/>
        <v>-0.49999999999999989</v>
      </c>
      <c r="E2263">
        <f t="shared" si="2436"/>
        <v>-0.45315389351832491</v>
      </c>
      <c r="F2263">
        <f t="shared" si="2437"/>
        <v>0.21130913087034975</v>
      </c>
      <c r="G2263">
        <f t="shared" si="2431"/>
        <v>0.5</v>
      </c>
      <c r="H2263">
        <f t="shared" si="2438"/>
        <v>0.45315389351832486</v>
      </c>
      <c r="I2263">
        <f t="shared" si="2439"/>
        <v>-0.21130913087034969</v>
      </c>
      <c r="J2263">
        <f t="shared" si="2432"/>
        <v>0.49999999999999989</v>
      </c>
      <c r="K2263">
        <f t="shared" si="2440"/>
        <v>-0.45315389351832491</v>
      </c>
      <c r="L2263">
        <f t="shared" si="2441"/>
        <v>0.21130913087034975</v>
      </c>
      <c r="N2263">
        <v>155</v>
      </c>
      <c r="O2263">
        <f t="shared" si="2427"/>
        <v>30.825085183669568</v>
      </c>
      <c r="P2263">
        <f t="shared" si="2428"/>
        <v>59.174914816330435</v>
      </c>
      <c r="R2263">
        <f t="shared" si="2442"/>
        <v>-5.6307898951825948</v>
      </c>
      <c r="T2263">
        <f t="shared" si="2433"/>
        <v>-30.80269392364287</v>
      </c>
      <c r="V2263">
        <f t="shared" si="2443"/>
        <v>0</v>
      </c>
    </row>
    <row r="2264" spans="1:22">
      <c r="A2264">
        <f t="shared" si="2429"/>
        <v>0.5</v>
      </c>
      <c r="B2264">
        <f t="shared" si="2434"/>
        <v>-0.45352200714573238</v>
      </c>
      <c r="C2264">
        <f t="shared" si="2435"/>
        <v>0.21051790668374556</v>
      </c>
      <c r="D2264">
        <f t="shared" si="2430"/>
        <v>-0.49999999999999989</v>
      </c>
      <c r="E2264">
        <f t="shared" si="2436"/>
        <v>-0.45352200714573249</v>
      </c>
      <c r="F2264">
        <f t="shared" si="2437"/>
        <v>0.21051790668374559</v>
      </c>
      <c r="G2264">
        <f t="shared" si="2431"/>
        <v>0.5</v>
      </c>
      <c r="H2264">
        <f t="shared" si="2438"/>
        <v>0.45352200714573238</v>
      </c>
      <c r="I2264">
        <f t="shared" si="2439"/>
        <v>-0.21051790668374556</v>
      </c>
      <c r="J2264">
        <f t="shared" si="2432"/>
        <v>0.49999999999999989</v>
      </c>
      <c r="K2264">
        <f t="shared" si="2440"/>
        <v>-0.45352200714573249</v>
      </c>
      <c r="L2264">
        <f t="shared" si="2441"/>
        <v>0.21051790668374559</v>
      </c>
      <c r="N2264">
        <v>155.1</v>
      </c>
      <c r="O2264">
        <f t="shared" si="2427"/>
        <v>30.79734010912895</v>
      </c>
      <c r="P2264">
        <f t="shared" si="2428"/>
        <v>59.202659890871061</v>
      </c>
      <c r="R2264">
        <f t="shared" si="2442"/>
        <v>-5.6372487591002738</v>
      </c>
      <c r="T2264">
        <f t="shared" si="2433"/>
        <v>-30.774948849102245</v>
      </c>
      <c r="V2264">
        <f t="shared" si="2443"/>
        <v>0</v>
      </c>
    </row>
    <row r="2265" spans="1:22">
      <c r="A2265">
        <f t="shared" si="2429"/>
        <v>0.5</v>
      </c>
      <c r="B2265">
        <f t="shared" si="2434"/>
        <v>-0.45388873926645418</v>
      </c>
      <c r="C2265">
        <f t="shared" si="2435"/>
        <v>0.20972604122308866</v>
      </c>
      <c r="D2265">
        <f t="shared" si="2430"/>
        <v>-0.49999999999999989</v>
      </c>
      <c r="E2265">
        <f t="shared" si="2436"/>
        <v>-0.45388873926645423</v>
      </c>
      <c r="F2265">
        <f t="shared" si="2437"/>
        <v>0.20972604122308869</v>
      </c>
      <c r="G2265">
        <f t="shared" si="2431"/>
        <v>0.5</v>
      </c>
      <c r="H2265">
        <f t="shared" si="2438"/>
        <v>0.45388873926645418</v>
      </c>
      <c r="I2265">
        <f t="shared" si="2439"/>
        <v>-0.20972604122308866</v>
      </c>
      <c r="J2265">
        <f t="shared" si="2432"/>
        <v>0.49999999999999989</v>
      </c>
      <c r="K2265">
        <f t="shared" si="2440"/>
        <v>-0.45388873926645423</v>
      </c>
      <c r="L2265">
        <f t="shared" si="2441"/>
        <v>0.20972604122308869</v>
      </c>
      <c r="N2265">
        <v>155.19999999999999</v>
      </c>
      <c r="O2265">
        <f t="shared" si="2427"/>
        <v>30.769547177134971</v>
      </c>
      <c r="P2265">
        <f t="shared" si="2428"/>
        <v>59.23045282286504</v>
      </c>
      <c r="R2265">
        <f t="shared" si="2442"/>
        <v>-5.643686267627551</v>
      </c>
      <c r="T2265">
        <f t="shared" si="2433"/>
        <v>-30.747155917108266</v>
      </c>
      <c r="V2265">
        <f t="shared" si="2443"/>
        <v>0</v>
      </c>
    </row>
    <row r="2266" spans="1:22">
      <c r="A2266">
        <f t="shared" si="2429"/>
        <v>0.5</v>
      </c>
      <c r="B2266">
        <f t="shared" si="2434"/>
        <v>-0.45425408876336087</v>
      </c>
      <c r="C2266">
        <f t="shared" si="2435"/>
        <v>0.20893353690053829</v>
      </c>
      <c r="D2266">
        <f t="shared" si="2430"/>
        <v>-0.49999999999999989</v>
      </c>
      <c r="E2266">
        <f t="shared" si="2436"/>
        <v>-0.45425408876336093</v>
      </c>
      <c r="F2266">
        <f t="shared" si="2437"/>
        <v>0.20893353690053831</v>
      </c>
      <c r="G2266">
        <f t="shared" si="2431"/>
        <v>0.5</v>
      </c>
      <c r="H2266">
        <f t="shared" si="2438"/>
        <v>0.45425408876336087</v>
      </c>
      <c r="I2266">
        <f t="shared" si="2439"/>
        <v>-0.20893353690053829</v>
      </c>
      <c r="J2266">
        <f t="shared" si="2432"/>
        <v>0.49999999999999989</v>
      </c>
      <c r="K2266">
        <f t="shared" si="2440"/>
        <v>-0.45425408876336093</v>
      </c>
      <c r="L2266">
        <f t="shared" si="2441"/>
        <v>0.20893353690053831</v>
      </c>
      <c r="N2266">
        <v>155.30000000000001</v>
      </c>
      <c r="O2266">
        <f t="shared" si="2427"/>
        <v>30.741706543139156</v>
      </c>
      <c r="P2266">
        <f t="shared" si="2428"/>
        <v>59.258293456860848</v>
      </c>
      <c r="R2266">
        <f t="shared" si="2442"/>
        <v>-5.6501025117760335</v>
      </c>
      <c r="T2266">
        <f t="shared" si="2433"/>
        <v>-30.719315283112458</v>
      </c>
      <c r="V2266">
        <f t="shared" si="2443"/>
        <v>0</v>
      </c>
    </row>
    <row r="2267" spans="1:22">
      <c r="A2267">
        <f t="shared" si="2429"/>
        <v>0.5</v>
      </c>
      <c r="B2267">
        <f t="shared" si="2434"/>
        <v>-0.45461805452353415</v>
      </c>
      <c r="C2267">
        <f t="shared" si="2435"/>
        <v>0.20814039613020058</v>
      </c>
      <c r="D2267">
        <f t="shared" si="2430"/>
        <v>-0.49999999999999989</v>
      </c>
      <c r="E2267">
        <f t="shared" si="2436"/>
        <v>-0.45461805452353427</v>
      </c>
      <c r="F2267">
        <f t="shared" si="2437"/>
        <v>0.20814039613020061</v>
      </c>
      <c r="G2267">
        <f t="shared" si="2431"/>
        <v>0.5</v>
      </c>
      <c r="H2267">
        <f t="shared" si="2438"/>
        <v>0.45461805452353415</v>
      </c>
      <c r="I2267">
        <f t="shared" si="2439"/>
        <v>-0.20814039613020058</v>
      </c>
      <c r="J2267">
        <f t="shared" si="2432"/>
        <v>0.49999999999999989</v>
      </c>
      <c r="K2267">
        <f t="shared" si="2440"/>
        <v>-0.45461805452353427</v>
      </c>
      <c r="L2267">
        <f t="shared" si="2441"/>
        <v>0.20814039613020061</v>
      </c>
      <c r="N2267">
        <v>155.4</v>
      </c>
      <c r="O2267">
        <f t="shared" si="2427"/>
        <v>30.713818362352676</v>
      </c>
      <c r="P2267">
        <f t="shared" si="2428"/>
        <v>59.286181637647324</v>
      </c>
      <c r="R2267">
        <f t="shared" si="2442"/>
        <v>-5.6564975831075586</v>
      </c>
      <c r="T2267">
        <f t="shared" si="2433"/>
        <v>-30.691427102325981</v>
      </c>
      <c r="V2267">
        <f t="shared" si="2443"/>
        <v>0</v>
      </c>
    </row>
    <row r="2268" spans="1:22">
      <c r="A2268">
        <f t="shared" si="2429"/>
        <v>0.5</v>
      </c>
      <c r="B2268">
        <f t="shared" si="2434"/>
        <v>-0.4549806354382715</v>
      </c>
      <c r="C2268">
        <f t="shared" si="2435"/>
        <v>0.20734662132811957</v>
      </c>
      <c r="D2268">
        <f t="shared" si="2430"/>
        <v>-0.49999999999999989</v>
      </c>
      <c r="E2268">
        <f t="shared" si="2436"/>
        <v>-0.45498063543827155</v>
      </c>
      <c r="F2268">
        <f t="shared" si="2437"/>
        <v>0.2073466213281196</v>
      </c>
      <c r="G2268">
        <f t="shared" si="2431"/>
        <v>0.5</v>
      </c>
      <c r="H2268">
        <f t="shared" si="2438"/>
        <v>0.4549806354382715</v>
      </c>
      <c r="I2268">
        <f t="shared" si="2439"/>
        <v>-0.20734662132811957</v>
      </c>
      <c r="J2268">
        <f t="shared" si="2432"/>
        <v>0.49999999999999989</v>
      </c>
      <c r="K2268">
        <f t="shared" si="2440"/>
        <v>-0.45498063543827155</v>
      </c>
      <c r="L2268">
        <f t="shared" si="2441"/>
        <v>0.2073466213281196</v>
      </c>
      <c r="N2268">
        <v>155.5</v>
      </c>
      <c r="O2268">
        <f t="shared" si="2427"/>
        <v>30.685882789743928</v>
      </c>
      <c r="P2268">
        <f t="shared" si="2428"/>
        <v>59.314117210256072</v>
      </c>
      <c r="R2268">
        <f t="shared" si="2442"/>
        <v>-5.6628715737347761</v>
      </c>
      <c r="T2268">
        <f t="shared" si="2433"/>
        <v>-30.663491529717234</v>
      </c>
      <c r="V2268">
        <f t="shared" si="2443"/>
        <v>0</v>
      </c>
    </row>
    <row r="2269" spans="1:22">
      <c r="A2269">
        <f t="shared" si="2429"/>
        <v>0.5</v>
      </c>
      <c r="B2269">
        <f t="shared" si="2434"/>
        <v>-0.45534183040308845</v>
      </c>
      <c r="C2269">
        <f t="shared" si="2435"/>
        <v>0.20655221491227096</v>
      </c>
      <c r="D2269">
        <f t="shared" si="2430"/>
        <v>-0.49999999999999989</v>
      </c>
      <c r="E2269">
        <f t="shared" si="2436"/>
        <v>-0.45534183040308851</v>
      </c>
      <c r="F2269">
        <f t="shared" si="2437"/>
        <v>0.20655221491227099</v>
      </c>
      <c r="G2269">
        <f t="shared" si="2431"/>
        <v>0.5</v>
      </c>
      <c r="H2269">
        <f t="shared" si="2438"/>
        <v>0.45534183040308845</v>
      </c>
      <c r="I2269">
        <f t="shared" si="2439"/>
        <v>-0.20655221491227096</v>
      </c>
      <c r="J2269">
        <f t="shared" si="2432"/>
        <v>0.49999999999999989</v>
      </c>
      <c r="K2269">
        <f t="shared" si="2440"/>
        <v>-0.45534183040308851</v>
      </c>
      <c r="L2269">
        <f t="shared" si="2441"/>
        <v>0.20655221491227099</v>
      </c>
      <c r="N2269">
        <v>155.6</v>
      </c>
      <c r="O2269">
        <f t="shared" si="2427"/>
        <v>30.657899980036117</v>
      </c>
      <c r="P2269">
        <f t="shared" si="2428"/>
        <v>59.342100019963894</v>
      </c>
      <c r="R2269">
        <f t="shared" si="2442"/>
        <v>-5.6692245763217244</v>
      </c>
      <c r="T2269">
        <f t="shared" si="2433"/>
        <v>-30.635508720009412</v>
      </c>
      <c r="V2269">
        <f t="shared" si="2443"/>
        <v>0</v>
      </c>
    </row>
    <row r="2270" spans="1:22">
      <c r="A2270">
        <f t="shared" si="2429"/>
        <v>0.5</v>
      </c>
      <c r="B2270">
        <f t="shared" si="2434"/>
        <v>-0.45570163831772242</v>
      </c>
      <c r="C2270">
        <f t="shared" si="2435"/>
        <v>0.20575717930255452</v>
      </c>
      <c r="D2270">
        <f t="shared" si="2430"/>
        <v>-0.49999999999999989</v>
      </c>
      <c r="E2270">
        <f t="shared" si="2436"/>
        <v>-0.45570163831772248</v>
      </c>
      <c r="F2270">
        <f t="shared" si="2437"/>
        <v>0.20575717930255455</v>
      </c>
      <c r="G2270">
        <f t="shared" si="2431"/>
        <v>0.5</v>
      </c>
      <c r="H2270">
        <f t="shared" si="2438"/>
        <v>0.45570163831772242</v>
      </c>
      <c r="I2270">
        <f t="shared" si="2439"/>
        <v>-0.20575717930255452</v>
      </c>
      <c r="J2270">
        <f t="shared" si="2432"/>
        <v>0.49999999999999989</v>
      </c>
      <c r="K2270">
        <f t="shared" si="2440"/>
        <v>-0.45570163831772248</v>
      </c>
      <c r="L2270">
        <f t="shared" si="2441"/>
        <v>0.20575717930255455</v>
      </c>
      <c r="N2270">
        <v>155.69999999999999</v>
      </c>
      <c r="O2270">
        <f t="shared" si="2427"/>
        <v>30.629870087704766</v>
      </c>
      <c r="P2270">
        <f t="shared" si="2428"/>
        <v>59.370129912295241</v>
      </c>
      <c r="R2270">
        <f t="shared" si="2442"/>
        <v>-5.6755566840843557</v>
      </c>
      <c r="T2270">
        <f t="shared" si="2433"/>
        <v>-30.607478827678065</v>
      </c>
      <c r="V2270">
        <f t="shared" si="2443"/>
        <v>0</v>
      </c>
    </row>
    <row r="2271" spans="1:22">
      <c r="A2271">
        <f t="shared" si="2429"/>
        <v>0.5</v>
      </c>
      <c r="B2271">
        <f t="shared" si="2434"/>
        <v>-0.45606005808613642</v>
      </c>
      <c r="C2271">
        <f t="shared" si="2435"/>
        <v>0.20496151692078637</v>
      </c>
      <c r="D2271">
        <f t="shared" si="2430"/>
        <v>-0.49999999999999989</v>
      </c>
      <c r="E2271">
        <f t="shared" si="2436"/>
        <v>-0.45606005808613653</v>
      </c>
      <c r="F2271">
        <f t="shared" si="2437"/>
        <v>0.2049615169207864</v>
      </c>
      <c r="G2271">
        <f t="shared" si="2431"/>
        <v>0.5</v>
      </c>
      <c r="H2271">
        <f t="shared" si="2438"/>
        <v>0.45606005808613642</v>
      </c>
      <c r="I2271">
        <f t="shared" si="2439"/>
        <v>-0.20496151692078637</v>
      </c>
      <c r="J2271">
        <f t="shared" si="2432"/>
        <v>0.49999999999999989</v>
      </c>
      <c r="K2271">
        <f t="shared" si="2440"/>
        <v>-0.45606005808613653</v>
      </c>
      <c r="L2271">
        <f t="shared" si="2441"/>
        <v>0.2049615169207864</v>
      </c>
      <c r="N2271">
        <v>155.80000000000001</v>
      </c>
      <c r="O2271">
        <f t="shared" si="2427"/>
        <v>30.601793266975349</v>
      </c>
      <c r="P2271">
        <f t="shared" si="2428"/>
        <v>59.398206733024651</v>
      </c>
      <c r="R2271">
        <f t="shared" si="2442"/>
        <v>-5.6818679907910763</v>
      </c>
      <c r="T2271">
        <f t="shared" si="2433"/>
        <v>-30.579402006948655</v>
      </c>
      <c r="V2271">
        <f t="shared" si="2443"/>
        <v>0</v>
      </c>
    </row>
    <row r="2272" spans="1:22">
      <c r="A2272">
        <f t="shared" si="2429"/>
        <v>0.5</v>
      </c>
      <c r="B2272">
        <f t="shared" si="2434"/>
        <v>-0.4564170886165213</v>
      </c>
      <c r="C2272">
        <f t="shared" si="2435"/>
        <v>0.20416523019069249</v>
      </c>
      <c r="D2272">
        <f t="shared" si="2430"/>
        <v>-0.49999999999999989</v>
      </c>
      <c r="E2272">
        <f t="shared" si="2436"/>
        <v>-0.45641708861652136</v>
      </c>
      <c r="F2272">
        <f t="shared" si="2437"/>
        <v>0.20416523019069252</v>
      </c>
      <c r="G2272">
        <f t="shared" si="2431"/>
        <v>0.5</v>
      </c>
      <c r="H2272">
        <f t="shared" si="2438"/>
        <v>0.4564170886165213</v>
      </c>
      <c r="I2272">
        <f t="shared" si="2439"/>
        <v>-0.20416523019069249</v>
      </c>
      <c r="J2272">
        <f t="shared" si="2432"/>
        <v>0.49999999999999989</v>
      </c>
      <c r="K2272">
        <f t="shared" si="2440"/>
        <v>-0.45641708861652136</v>
      </c>
      <c r="L2272">
        <f t="shared" si="2441"/>
        <v>0.20416523019069252</v>
      </c>
      <c r="N2272">
        <v>155.9</v>
      </c>
      <c r="O2272">
        <f t="shared" si="2427"/>
        <v>30.573669671820753</v>
      </c>
      <c r="P2272">
        <f t="shared" si="2428"/>
        <v>59.426330328179247</v>
      </c>
      <c r="R2272">
        <f t="shared" si="2442"/>
        <v>-5.6881585907632513</v>
      </c>
      <c r="T2272">
        <f t="shared" si="2433"/>
        <v>-30.551278411794058</v>
      </c>
      <c r="V2272">
        <f t="shared" si="2443"/>
        <v>0</v>
      </c>
    </row>
    <row r="2273" spans="1:22">
      <c r="A2273">
        <f t="shared" si="2429"/>
        <v>0.5</v>
      </c>
      <c r="B2273">
        <f t="shared" si="2434"/>
        <v>-0.45677272882130027</v>
      </c>
      <c r="C2273">
        <f t="shared" si="2435"/>
        <v>0.20336832153790016</v>
      </c>
      <c r="D2273">
        <f t="shared" si="2430"/>
        <v>-0.49999999999999989</v>
      </c>
      <c r="E2273">
        <f t="shared" si="2436"/>
        <v>-0.45677272882130038</v>
      </c>
      <c r="F2273">
        <f t="shared" si="2437"/>
        <v>0.20336832153790019</v>
      </c>
      <c r="G2273">
        <f t="shared" si="2431"/>
        <v>0.5</v>
      </c>
      <c r="H2273">
        <f t="shared" si="2438"/>
        <v>0.45677272882130027</v>
      </c>
      <c r="I2273">
        <f t="shared" si="2439"/>
        <v>-0.20336832153790016</v>
      </c>
      <c r="J2273">
        <f t="shared" si="2432"/>
        <v>0.49999999999999989</v>
      </c>
      <c r="K2273">
        <f t="shared" si="2440"/>
        <v>-0.45677272882130038</v>
      </c>
      <c r="L2273">
        <f t="shared" si="2441"/>
        <v>0.20336832153790019</v>
      </c>
      <c r="N2273">
        <v>156</v>
      </c>
      <c r="O2273">
        <f t="shared" si="2427"/>
        <v>30.545499455958808</v>
      </c>
      <c r="P2273">
        <f t="shared" si="2428"/>
        <v>59.454500544041196</v>
      </c>
      <c r="R2273">
        <f t="shared" si="2442"/>
        <v>-5.694428578875673</v>
      </c>
      <c r="T2273">
        <f t="shared" si="2433"/>
        <v>-30.52310819593211</v>
      </c>
      <c r="V2273">
        <f t="shared" si="2443"/>
        <v>0</v>
      </c>
    </row>
    <row r="2274" spans="1:22">
      <c r="A2274">
        <f t="shared" si="2429"/>
        <v>0.5</v>
      </c>
      <c r="B2274">
        <f t="shared" si="2434"/>
        <v>-0.45712697761713172</v>
      </c>
      <c r="C2274">
        <f t="shared" si="2435"/>
        <v>0.20257079338993142</v>
      </c>
      <c r="D2274">
        <f t="shared" si="2430"/>
        <v>-0.49999999999999989</v>
      </c>
      <c r="E2274">
        <f t="shared" si="2436"/>
        <v>-0.45712697761713178</v>
      </c>
      <c r="F2274">
        <f t="shared" si="2437"/>
        <v>0.20257079338993145</v>
      </c>
      <c r="G2274">
        <f t="shared" si="2431"/>
        <v>0.5</v>
      </c>
      <c r="H2274">
        <f t="shared" si="2438"/>
        <v>0.45712697761713172</v>
      </c>
      <c r="I2274">
        <f t="shared" si="2439"/>
        <v>-0.20257079338993142</v>
      </c>
      <c r="J2274">
        <f t="shared" si="2432"/>
        <v>0.49999999999999989</v>
      </c>
      <c r="K2274">
        <f t="shared" si="2440"/>
        <v>-0.45712697761713178</v>
      </c>
      <c r="L2274">
        <f t="shared" si="2441"/>
        <v>0.20257079338993145</v>
      </c>
      <c r="N2274">
        <v>156.1</v>
      </c>
      <c r="O2274">
        <f t="shared" si="2427"/>
        <v>30.517282772849775</v>
      </c>
      <c r="P2274">
        <f t="shared" si="2428"/>
        <v>59.482717227150225</v>
      </c>
      <c r="R2274">
        <f t="shared" si="2442"/>
        <v>-5.7006780505571228</v>
      </c>
      <c r="T2274">
        <f t="shared" si="2433"/>
        <v>-30.494891512823081</v>
      </c>
      <c r="V2274">
        <f t="shared" si="2443"/>
        <v>0</v>
      </c>
    </row>
    <row r="2275" spans="1:22">
      <c r="A2275">
        <f t="shared" si="2429"/>
        <v>0.5</v>
      </c>
      <c r="B2275">
        <f t="shared" si="2434"/>
        <v>-0.45747983392491226</v>
      </c>
      <c r="C2275">
        <f t="shared" si="2435"/>
        <v>0.20177264817619497</v>
      </c>
      <c r="D2275">
        <f t="shared" si="2430"/>
        <v>-0.49999999999999989</v>
      </c>
      <c r="E2275">
        <f t="shared" si="2436"/>
        <v>-0.45747983392491237</v>
      </c>
      <c r="F2275">
        <f t="shared" si="2437"/>
        <v>0.201772648176195</v>
      </c>
      <c r="G2275">
        <f t="shared" si="2431"/>
        <v>0.5</v>
      </c>
      <c r="H2275">
        <f t="shared" si="2438"/>
        <v>0.45747983392491226</v>
      </c>
      <c r="I2275">
        <f t="shared" si="2439"/>
        <v>-0.20177264817619497</v>
      </c>
      <c r="J2275">
        <f t="shared" si="2432"/>
        <v>0.49999999999999989</v>
      </c>
      <c r="K2275">
        <f t="shared" si="2440"/>
        <v>-0.45747983392491237</v>
      </c>
      <c r="L2275">
        <f t="shared" si="2441"/>
        <v>0.201772648176195</v>
      </c>
      <c r="N2275">
        <v>156.19999999999999</v>
      </c>
      <c r="O2275">
        <f t="shared" si="2427"/>
        <v>30.489019775693848</v>
      </c>
      <c r="P2275">
        <f t="shared" si="2428"/>
        <v>59.510980224306159</v>
      </c>
      <c r="R2275">
        <f t="shared" si="2442"/>
        <v>-5.7069071017906268</v>
      </c>
      <c r="T2275">
        <f t="shared" si="2433"/>
        <v>-30.466628515667146</v>
      </c>
      <c r="V2275">
        <f t="shared" si="2443"/>
        <v>0</v>
      </c>
    </row>
    <row r="2276" spans="1:22">
      <c r="A2276">
        <f t="shared" si="2429"/>
        <v>0.5</v>
      </c>
      <c r="B2276">
        <f t="shared" si="2434"/>
        <v>-0.45783129666978051</v>
      </c>
      <c r="C2276">
        <f t="shared" si="2435"/>
        <v>0.20097388832797988</v>
      </c>
      <c r="D2276">
        <f t="shared" si="2430"/>
        <v>-0.49999999999999989</v>
      </c>
      <c r="E2276">
        <f t="shared" si="2436"/>
        <v>-0.45783129666978056</v>
      </c>
      <c r="F2276">
        <f t="shared" si="2437"/>
        <v>0.20097388832797991</v>
      </c>
      <c r="G2276">
        <f t="shared" si="2431"/>
        <v>0.5</v>
      </c>
      <c r="H2276">
        <f t="shared" si="2438"/>
        <v>0.45783129666978051</v>
      </c>
      <c r="I2276">
        <f t="shared" si="2439"/>
        <v>-0.20097388832797988</v>
      </c>
      <c r="J2276">
        <f t="shared" si="2432"/>
        <v>0.49999999999999989</v>
      </c>
      <c r="K2276">
        <f t="shared" si="2440"/>
        <v>-0.45783129666978056</v>
      </c>
      <c r="L2276">
        <f t="shared" si="2441"/>
        <v>0.20097388832797991</v>
      </c>
      <c r="N2276">
        <v>156.30000000000001</v>
      </c>
      <c r="O2276">
        <f t="shared" si="2427"/>
        <v>30.46071061742861</v>
      </c>
      <c r="P2276">
        <f t="shared" si="2428"/>
        <v>59.539289382571404</v>
      </c>
      <c r="R2276">
        <f t="shared" si="2442"/>
        <v>-5.713115829114038</v>
      </c>
      <c r="T2276">
        <f t="shared" si="2433"/>
        <v>-30.438319357401902</v>
      </c>
      <c r="V2276">
        <f t="shared" si="2443"/>
        <v>0</v>
      </c>
    </row>
    <row r="2277" spans="1:22">
      <c r="A2277">
        <f t="shared" si="2429"/>
        <v>0.5</v>
      </c>
      <c r="B2277">
        <f t="shared" si="2434"/>
        <v>-0.45818136478111976</v>
      </c>
      <c r="C2277">
        <f t="shared" si="2435"/>
        <v>0.20017451627844732</v>
      </c>
      <c r="D2277">
        <f t="shared" si="2430"/>
        <v>-0.49999999999999989</v>
      </c>
      <c r="E2277">
        <f t="shared" si="2436"/>
        <v>-0.45818136478111982</v>
      </c>
      <c r="F2277">
        <f t="shared" si="2437"/>
        <v>0.20017451627844735</v>
      </c>
      <c r="G2277">
        <f t="shared" si="2431"/>
        <v>0.5</v>
      </c>
      <c r="H2277">
        <f t="shared" si="2438"/>
        <v>0.45818136478111976</v>
      </c>
      <c r="I2277">
        <f t="shared" si="2439"/>
        <v>-0.20017451627844732</v>
      </c>
      <c r="J2277">
        <f t="shared" si="2432"/>
        <v>0.49999999999999989</v>
      </c>
      <c r="K2277">
        <f t="shared" si="2440"/>
        <v>-0.45818136478111982</v>
      </c>
      <c r="L2277">
        <f t="shared" si="2441"/>
        <v>0.20017451627844735</v>
      </c>
      <c r="N2277">
        <v>156.4</v>
      </c>
      <c r="O2277">
        <f t="shared" si="2427"/>
        <v>30.432355450726451</v>
      </c>
      <c r="P2277">
        <f t="shared" si="2428"/>
        <v>59.56764454927356</v>
      </c>
      <c r="R2277">
        <f t="shared" si="2442"/>
        <v>-5.7193043296203072</v>
      </c>
      <c r="T2277">
        <f t="shared" si="2433"/>
        <v>-30.409964190699746</v>
      </c>
      <c r="V2277">
        <f t="shared" si="2443"/>
        <v>0</v>
      </c>
    </row>
    <row r="2278" spans="1:22">
      <c r="A2278">
        <f t="shared" si="2429"/>
        <v>0.5</v>
      </c>
      <c r="B2278">
        <f t="shared" si="2434"/>
        <v>-0.45853003719256191</v>
      </c>
      <c r="C2278">
        <f t="shared" si="2435"/>
        <v>0.19937453446262304</v>
      </c>
      <c r="D2278">
        <f t="shared" si="2430"/>
        <v>-0.49999999999999989</v>
      </c>
      <c r="E2278">
        <f t="shared" si="2436"/>
        <v>-0.45853003719256202</v>
      </c>
      <c r="F2278">
        <f t="shared" si="2437"/>
        <v>0.19937453446262307</v>
      </c>
      <c r="G2278">
        <f t="shared" si="2431"/>
        <v>0.5</v>
      </c>
      <c r="H2278">
        <f t="shared" si="2438"/>
        <v>0.45853003719256191</v>
      </c>
      <c r="I2278">
        <f t="shared" si="2439"/>
        <v>-0.19937453446262304</v>
      </c>
      <c r="J2278">
        <f t="shared" si="2432"/>
        <v>0.49999999999999989</v>
      </c>
      <c r="K2278">
        <f t="shared" si="2440"/>
        <v>-0.45853003719256202</v>
      </c>
      <c r="L2278">
        <f t="shared" si="2441"/>
        <v>0.19937453446262307</v>
      </c>
      <c r="N2278">
        <v>156.5</v>
      </c>
      <c r="O2278">
        <f t="shared" si="2427"/>
        <v>30.403954427992087</v>
      </c>
      <c r="P2278">
        <f t="shared" si="2428"/>
        <v>59.596045572007903</v>
      </c>
      <c r="R2278">
        <f t="shared" si="2442"/>
        <v>-5.7254727009580577</v>
      </c>
      <c r="T2278">
        <f t="shared" si="2433"/>
        <v>-30.381563167965403</v>
      </c>
      <c r="V2278">
        <f t="shared" si="2443"/>
        <v>0</v>
      </c>
    </row>
    <row r="2279" spans="1:22">
      <c r="A2279">
        <f t="shared" si="2429"/>
        <v>0.5</v>
      </c>
      <c r="B2279">
        <f t="shared" si="2434"/>
        <v>-0.45887731284199051</v>
      </c>
      <c r="C2279">
        <f t="shared" si="2435"/>
        <v>0.19857394531739028</v>
      </c>
      <c r="D2279">
        <f t="shared" si="2430"/>
        <v>-0.49999999999999989</v>
      </c>
      <c r="E2279">
        <f t="shared" si="2436"/>
        <v>-0.45887731284199057</v>
      </c>
      <c r="F2279">
        <f t="shared" si="2437"/>
        <v>0.19857394531739031</v>
      </c>
      <c r="G2279">
        <f t="shared" si="2431"/>
        <v>0.5</v>
      </c>
      <c r="H2279">
        <f t="shared" si="2438"/>
        <v>0.45887731284199051</v>
      </c>
      <c r="I2279">
        <f t="shared" si="2439"/>
        <v>-0.19857394531739028</v>
      </c>
      <c r="J2279">
        <f t="shared" si="2432"/>
        <v>0.49999999999999989</v>
      </c>
      <c r="K2279">
        <f t="shared" si="2440"/>
        <v>-0.45887731284199057</v>
      </c>
      <c r="L2279">
        <f t="shared" si="2441"/>
        <v>0.19857394531739031</v>
      </c>
      <c r="N2279">
        <v>156.6</v>
      </c>
      <c r="O2279">
        <f t="shared" si="2427"/>
        <v>30.375507701359915</v>
      </c>
      <c r="P2279">
        <f t="shared" si="2428"/>
        <v>59.624492298640099</v>
      </c>
      <c r="R2279">
        <f t="shared" si="2442"/>
        <v>-5.7316210413316142</v>
      </c>
      <c r="T2279">
        <f t="shared" si="2433"/>
        <v>-30.353116441333206</v>
      </c>
      <c r="V2279">
        <f t="shared" si="2443"/>
        <v>0</v>
      </c>
    </row>
    <row r="2280" spans="1:22">
      <c r="A2280">
        <f t="shared" si="2429"/>
        <v>0.5</v>
      </c>
      <c r="B2280">
        <f t="shared" si="2434"/>
        <v>-0.45922319067154349</v>
      </c>
      <c r="C2280">
        <f t="shared" si="2435"/>
        <v>0.19777275128148247</v>
      </c>
      <c r="D2280">
        <f t="shared" si="2430"/>
        <v>-0.49999999999999989</v>
      </c>
      <c r="E2280">
        <f t="shared" si="2436"/>
        <v>-0.45922319067154355</v>
      </c>
      <c r="F2280">
        <f t="shared" si="2437"/>
        <v>0.1977727512814825</v>
      </c>
      <c r="G2280">
        <f t="shared" si="2431"/>
        <v>0.5</v>
      </c>
      <c r="H2280">
        <f t="shared" si="2438"/>
        <v>0.45922319067154349</v>
      </c>
      <c r="I2280">
        <f t="shared" si="2439"/>
        <v>-0.19777275128148247</v>
      </c>
      <c r="J2280">
        <f t="shared" si="2432"/>
        <v>0.49999999999999989</v>
      </c>
      <c r="K2280">
        <f t="shared" si="2440"/>
        <v>-0.45922319067154355</v>
      </c>
      <c r="L2280">
        <f t="shared" si="2441"/>
        <v>0.1977727512814825</v>
      </c>
      <c r="N2280">
        <v>156.69999999999999</v>
      </c>
      <c r="O2280">
        <f t="shared" si="2427"/>
        <v>30.34701542269142</v>
      </c>
      <c r="P2280">
        <f t="shared" si="2428"/>
        <v>59.652984577308587</v>
      </c>
      <c r="R2280">
        <f t="shared" si="2442"/>
        <v>-5.7377494495017203</v>
      </c>
      <c r="T2280">
        <f t="shared" si="2433"/>
        <v>-30.324624162664719</v>
      </c>
      <c r="V2280">
        <f t="shared" si="2443"/>
        <v>0</v>
      </c>
    </row>
    <row r="2281" spans="1:22">
      <c r="A2281">
        <f t="shared" si="2429"/>
        <v>0.5</v>
      </c>
      <c r="B2281">
        <f t="shared" si="2434"/>
        <v>-0.45956766962761714</v>
      </c>
      <c r="C2281">
        <f t="shared" si="2435"/>
        <v>0.19697095479547544</v>
      </c>
      <c r="D2281">
        <f t="shared" si="2430"/>
        <v>-0.49999999999999989</v>
      </c>
      <c r="E2281">
        <f t="shared" si="2436"/>
        <v>-0.45956766962761725</v>
      </c>
      <c r="F2281">
        <f t="shared" si="2437"/>
        <v>0.19697095479547547</v>
      </c>
      <c r="G2281">
        <f t="shared" si="2431"/>
        <v>0.5</v>
      </c>
      <c r="H2281">
        <f t="shared" si="2438"/>
        <v>0.45956766962761714</v>
      </c>
      <c r="I2281">
        <f t="shared" si="2439"/>
        <v>-0.19697095479547544</v>
      </c>
      <c r="J2281">
        <f t="shared" si="2432"/>
        <v>0.49999999999999989</v>
      </c>
      <c r="K2281">
        <f t="shared" si="2440"/>
        <v>-0.45956766962761725</v>
      </c>
      <c r="L2281">
        <f t="shared" si="2441"/>
        <v>0.19697095479547547</v>
      </c>
      <c r="N2281">
        <v>156.80000000000001</v>
      </c>
      <c r="O2281">
        <f t="shared" si="2427"/>
        <v>30.318477743572647</v>
      </c>
      <c r="P2281">
        <f t="shared" si="2428"/>
        <v>59.68152225642735</v>
      </c>
      <c r="R2281">
        <f t="shared" si="2442"/>
        <v>-5.7438580247855455</v>
      </c>
      <c r="T2281">
        <f t="shared" si="2433"/>
        <v>-30.296086483545956</v>
      </c>
      <c r="V2281">
        <f t="shared" si="2443"/>
        <v>0</v>
      </c>
    </row>
    <row r="2282" spans="1:22">
      <c r="A2282">
        <f t="shared" si="2429"/>
        <v>0.5</v>
      </c>
      <c r="B2282">
        <f t="shared" si="2434"/>
        <v>-0.45991074866086873</v>
      </c>
      <c r="C2282">
        <f t="shared" si="2435"/>
        <v>0.19616855830178065</v>
      </c>
      <c r="D2282">
        <f t="shared" si="2430"/>
        <v>-0.49999999999999989</v>
      </c>
      <c r="E2282">
        <f t="shared" si="2436"/>
        <v>-0.45991074866086878</v>
      </c>
      <c r="F2282">
        <f t="shared" si="2437"/>
        <v>0.1961685583017807</v>
      </c>
      <c r="G2282">
        <f t="shared" si="2431"/>
        <v>0.5</v>
      </c>
      <c r="H2282">
        <f t="shared" si="2438"/>
        <v>0.45991074866086873</v>
      </c>
      <c r="I2282">
        <f t="shared" si="2439"/>
        <v>-0.19616855830178065</v>
      </c>
      <c r="J2282">
        <f t="shared" si="2432"/>
        <v>0.49999999999999989</v>
      </c>
      <c r="K2282">
        <f t="shared" si="2440"/>
        <v>-0.45991074866086878</v>
      </c>
      <c r="L2282">
        <f t="shared" si="2441"/>
        <v>0.1961685583017807</v>
      </c>
      <c r="N2282">
        <v>156.9</v>
      </c>
      <c r="O2282">
        <f t="shared" si="2427"/>
        <v>30.289894815311484</v>
      </c>
      <c r="P2282">
        <f t="shared" si="2428"/>
        <v>59.710105184688523</v>
      </c>
      <c r="R2282">
        <f t="shared" si="2442"/>
        <v>-5.749946867057055</v>
      </c>
      <c r="T2282">
        <f t="shared" si="2433"/>
        <v>-30.267503555284783</v>
      </c>
      <c r="V2282">
        <f t="shared" si="2443"/>
        <v>0</v>
      </c>
    </row>
    <row r="2283" spans="1:22">
      <c r="A2283">
        <f t="shared" si="2429"/>
        <v>0.5</v>
      </c>
      <c r="B2283">
        <f t="shared" si="2434"/>
        <v>-0.46025242672622013</v>
      </c>
      <c r="C2283">
        <f t="shared" si="2435"/>
        <v>0.19536556424463686</v>
      </c>
      <c r="D2283">
        <f t="shared" si="2430"/>
        <v>-0.49999999999999989</v>
      </c>
      <c r="E2283">
        <f t="shared" si="2436"/>
        <v>-0.46025242672622019</v>
      </c>
      <c r="F2283">
        <f t="shared" si="2437"/>
        <v>0.19536556424463689</v>
      </c>
      <c r="G2283">
        <f t="shared" si="2431"/>
        <v>0.5</v>
      </c>
      <c r="H2283">
        <f t="shared" si="2438"/>
        <v>0.46025242672622013</v>
      </c>
      <c r="I2283">
        <f t="shared" si="2439"/>
        <v>-0.19536556424463686</v>
      </c>
      <c r="J2283">
        <f t="shared" si="2432"/>
        <v>0.49999999999999989</v>
      </c>
      <c r="K2283">
        <f t="shared" si="2440"/>
        <v>-0.46025242672622019</v>
      </c>
      <c r="L2283">
        <f t="shared" si="2441"/>
        <v>0.19536556424463689</v>
      </c>
      <c r="N2283">
        <v>157</v>
      </c>
      <c r="O2283">
        <f t="shared" si="2427"/>
        <v>30.261266788935092</v>
      </c>
      <c r="P2283">
        <f t="shared" si="2428"/>
        <v>59.738733211064904</v>
      </c>
      <c r="R2283">
        <f t="shared" si="2442"/>
        <v>-5.75601607674745</v>
      </c>
      <c r="T2283">
        <f t="shared" si="2433"/>
        <v>-30.238875528908402</v>
      </c>
      <c r="V2283">
        <f t="shared" si="2443"/>
        <v>0</v>
      </c>
    </row>
    <row r="2284" spans="1:22">
      <c r="A2284">
        <f t="shared" si="2429"/>
        <v>0.5</v>
      </c>
      <c r="B2284">
        <f t="shared" si="2434"/>
        <v>-0.46059270278286052</v>
      </c>
      <c r="C2284">
        <f t="shared" si="2435"/>
        <v>0.19456197507010314</v>
      </c>
      <c r="D2284">
        <f t="shared" si="2430"/>
        <v>-0.49999999999999989</v>
      </c>
      <c r="E2284">
        <f t="shared" si="2436"/>
        <v>-0.46059270278286057</v>
      </c>
      <c r="F2284">
        <f t="shared" si="2437"/>
        <v>0.19456197507010317</v>
      </c>
      <c r="G2284">
        <f t="shared" si="2431"/>
        <v>0.5</v>
      </c>
      <c r="H2284">
        <f t="shared" si="2438"/>
        <v>0.46059270278286052</v>
      </c>
      <c r="I2284">
        <f t="shared" si="2439"/>
        <v>-0.19456197507010314</v>
      </c>
      <c r="J2284">
        <f t="shared" si="2432"/>
        <v>0.49999999999999989</v>
      </c>
      <c r="K2284">
        <f t="shared" si="2440"/>
        <v>-0.46059270278286057</v>
      </c>
      <c r="L2284">
        <f t="shared" si="2441"/>
        <v>0.19456197507010317</v>
      </c>
      <c r="N2284">
        <v>157.1</v>
      </c>
      <c r="O2284">
        <f t="shared" si="2427"/>
        <v>30.232593815187265</v>
      </c>
      <c r="P2284">
        <f t="shared" si="2428"/>
        <v>59.767406184812742</v>
      </c>
      <c r="R2284">
        <f t="shared" si="2442"/>
        <v>-5.7620657548451533</v>
      </c>
      <c r="T2284">
        <f t="shared" si="2433"/>
        <v>-30.210202555160564</v>
      </c>
      <c r="V2284">
        <f t="shared" si="2443"/>
        <v>0</v>
      </c>
    </row>
    <row r="2285" spans="1:22">
      <c r="A2285">
        <f t="shared" si="2429"/>
        <v>0.5</v>
      </c>
      <c r="B2285">
        <f t="shared" si="2434"/>
        <v>-0.46093157579425015</v>
      </c>
      <c r="C2285">
        <f t="shared" si="2435"/>
        <v>0.19375779322605155</v>
      </c>
      <c r="D2285">
        <f t="shared" si="2430"/>
        <v>-0.49999999999999989</v>
      </c>
      <c r="E2285">
        <f t="shared" si="2436"/>
        <v>-0.4609315757942502</v>
      </c>
      <c r="F2285">
        <f t="shared" si="2437"/>
        <v>0.19375779322605158</v>
      </c>
      <c r="G2285">
        <f t="shared" si="2431"/>
        <v>0.5</v>
      </c>
      <c r="H2285">
        <f t="shared" si="2438"/>
        <v>0.46093157579425015</v>
      </c>
      <c r="I2285">
        <f t="shared" si="2439"/>
        <v>-0.19375779322605155</v>
      </c>
      <c r="J2285">
        <f t="shared" si="2432"/>
        <v>0.49999999999999989</v>
      </c>
      <c r="K2285">
        <f t="shared" si="2440"/>
        <v>-0.4609315757942502</v>
      </c>
      <c r="L2285">
        <f t="shared" si="2441"/>
        <v>0.19375779322605158</v>
      </c>
      <c r="N2285">
        <v>157.19999999999999</v>
      </c>
      <c r="O2285">
        <f t="shared" si="2427"/>
        <v>30.20387604452571</v>
      </c>
      <c r="P2285">
        <f t="shared" si="2428"/>
        <v>59.796123955474286</v>
      </c>
      <c r="R2285">
        <f t="shared" si="2442"/>
        <v>-5.7680960028962573</v>
      </c>
      <c r="T2285">
        <f t="shared" si="2433"/>
        <v>-30.18148478449902</v>
      </c>
      <c r="V2285">
        <f t="shared" si="2443"/>
        <v>0</v>
      </c>
    </row>
    <row r="2286" spans="1:22">
      <c r="A2286">
        <f t="shared" si="2429"/>
        <v>0.5</v>
      </c>
      <c r="B2286">
        <f t="shared" si="2434"/>
        <v>-0.46126904472812308</v>
      </c>
      <c r="C2286">
        <f t="shared" si="2435"/>
        <v>0.19295302116215921</v>
      </c>
      <c r="D2286">
        <f t="shared" si="2430"/>
        <v>-0.49999999999999989</v>
      </c>
      <c r="E2286">
        <f t="shared" si="2436"/>
        <v>-0.46126904472812313</v>
      </c>
      <c r="F2286">
        <f t="shared" si="2437"/>
        <v>0.19295302116215923</v>
      </c>
      <c r="G2286">
        <f t="shared" si="2431"/>
        <v>0.5</v>
      </c>
      <c r="H2286">
        <f t="shared" si="2438"/>
        <v>0.46126904472812308</v>
      </c>
      <c r="I2286">
        <f t="shared" si="2439"/>
        <v>-0.19295302116215921</v>
      </c>
      <c r="J2286">
        <f t="shared" si="2432"/>
        <v>0.49999999999999989</v>
      </c>
      <c r="K2286">
        <f t="shared" si="2440"/>
        <v>-0.46126904472812313</v>
      </c>
      <c r="L2286">
        <f t="shared" si="2441"/>
        <v>0.19295302116215923</v>
      </c>
      <c r="N2286">
        <v>157.30000000000001</v>
      </c>
      <c r="O2286">
        <f t="shared" si="2427"/>
        <v>30.175113627119444</v>
      </c>
      <c r="P2286">
        <f t="shared" si="2428"/>
        <v>59.824886372880563</v>
      </c>
      <c r="R2286">
        <f t="shared" si="2442"/>
        <v>-5.7741069230046165</v>
      </c>
      <c r="T2286">
        <f t="shared" si="2433"/>
        <v>-30.152722367092743</v>
      </c>
      <c r="V2286">
        <f t="shared" si="2443"/>
        <v>0</v>
      </c>
    </row>
    <row r="2287" spans="1:22">
      <c r="A2287">
        <f t="shared" si="2429"/>
        <v>0.5</v>
      </c>
      <c r="B2287">
        <f t="shared" si="2434"/>
        <v>-0.46160510855649034</v>
      </c>
      <c r="C2287">
        <f t="shared" si="2435"/>
        <v>0.19214766132990185</v>
      </c>
      <c r="D2287">
        <f t="shared" si="2430"/>
        <v>-0.49999999999999989</v>
      </c>
      <c r="E2287">
        <f t="shared" si="2436"/>
        <v>-0.46160510855649045</v>
      </c>
      <c r="F2287">
        <f t="shared" si="2437"/>
        <v>0.19214766132990188</v>
      </c>
      <c r="G2287">
        <f t="shared" si="2431"/>
        <v>0.5</v>
      </c>
      <c r="H2287">
        <f t="shared" si="2438"/>
        <v>0.46160510855649034</v>
      </c>
      <c r="I2287">
        <f t="shared" si="2439"/>
        <v>-0.19214766132990185</v>
      </c>
      <c r="J2287">
        <f t="shared" si="2432"/>
        <v>0.49999999999999989</v>
      </c>
      <c r="K2287">
        <f t="shared" si="2440"/>
        <v>-0.46160510855649045</v>
      </c>
      <c r="L2287">
        <f t="shared" si="2441"/>
        <v>0.19214766132990188</v>
      </c>
      <c r="N2287">
        <v>157.4</v>
      </c>
      <c r="O2287">
        <f t="shared" si="2427"/>
        <v>30.146306712846062</v>
      </c>
      <c r="P2287">
        <f t="shared" si="2428"/>
        <v>59.853693287153924</v>
      </c>
      <c r="R2287">
        <f t="shared" si="2442"/>
        <v>-5.7800986178320031</v>
      </c>
      <c r="T2287">
        <f t="shared" si="2433"/>
        <v>-30.123915452819382</v>
      </c>
      <c r="V2287">
        <f t="shared" si="2443"/>
        <v>0</v>
      </c>
    </row>
    <row r="2288" spans="1:22">
      <c r="A2288">
        <f t="shared" si="2429"/>
        <v>0.5</v>
      </c>
      <c r="B2288">
        <f t="shared" si="2434"/>
        <v>-0.46193976625564326</v>
      </c>
      <c r="C2288">
        <f t="shared" si="2435"/>
        <v>0.19134171618254492</v>
      </c>
      <c r="D2288">
        <f t="shared" si="2430"/>
        <v>-0.49999999999999989</v>
      </c>
      <c r="E2288">
        <f t="shared" si="2436"/>
        <v>-0.46193976625564337</v>
      </c>
      <c r="F2288">
        <f t="shared" si="2437"/>
        <v>0.19134171618254495</v>
      </c>
      <c r="G2288">
        <f t="shared" si="2431"/>
        <v>0.5</v>
      </c>
      <c r="H2288">
        <f t="shared" si="2438"/>
        <v>0.46193976625564326</v>
      </c>
      <c r="I2288">
        <f t="shared" si="2439"/>
        <v>-0.19134171618254492</v>
      </c>
      <c r="J2288">
        <f t="shared" si="2432"/>
        <v>0.49999999999999989</v>
      </c>
      <c r="K2288">
        <f t="shared" si="2440"/>
        <v>-0.46193976625564337</v>
      </c>
      <c r="L2288">
        <f t="shared" si="2441"/>
        <v>0.19134171618254495</v>
      </c>
      <c r="N2288">
        <v>157.5</v>
      </c>
      <c r="O2288">
        <f t="shared" si="2427"/>
        <v>30.117455451289086</v>
      </c>
      <c r="P2288">
        <f t="shared" si="2428"/>
        <v>59.882544548710918</v>
      </c>
      <c r="R2288">
        <f t="shared" si="2442"/>
        <v>-5.786071190598399</v>
      </c>
      <c r="T2288">
        <f t="shared" si="2433"/>
        <v>-30.095064191262388</v>
      </c>
      <c r="V2288">
        <f t="shared" si="2443"/>
        <v>0</v>
      </c>
    </row>
    <row r="2289" spans="1:22">
      <c r="A2289">
        <f t="shared" si="2429"/>
        <v>0.5</v>
      </c>
      <c r="B2289">
        <f t="shared" si="2434"/>
        <v>-0.46227301680615646</v>
      </c>
      <c r="C2289">
        <f t="shared" si="2435"/>
        <v>0.19053518817513712</v>
      </c>
      <c r="D2289">
        <f t="shared" si="2430"/>
        <v>-0.49999999999999989</v>
      </c>
      <c r="E2289">
        <f t="shared" si="2436"/>
        <v>-0.46227301680615651</v>
      </c>
      <c r="F2289">
        <f t="shared" si="2437"/>
        <v>0.19053518817513715</v>
      </c>
      <c r="G2289">
        <f t="shared" si="2431"/>
        <v>0.5</v>
      </c>
      <c r="H2289">
        <f t="shared" si="2438"/>
        <v>0.46227301680615646</v>
      </c>
      <c r="I2289">
        <f t="shared" si="2439"/>
        <v>-0.19053518817513712</v>
      </c>
      <c r="J2289">
        <f t="shared" si="2432"/>
        <v>0.49999999999999989</v>
      </c>
      <c r="K2289">
        <f t="shared" si="2440"/>
        <v>-0.46227301680615651</v>
      </c>
      <c r="L2289">
        <f t="shared" si="2441"/>
        <v>0.19053518817513715</v>
      </c>
      <c r="N2289">
        <v>157.6</v>
      </c>
      <c r="O2289">
        <f t="shared" si="2427"/>
        <v>30.088559991735181</v>
      </c>
      <c r="P2289">
        <f t="shared" si="2428"/>
        <v>59.911440008264819</v>
      </c>
      <c r="R2289">
        <f t="shared" si="2442"/>
        <v>-5.7920247450820739</v>
      </c>
      <c r="T2289">
        <f t="shared" si="2433"/>
        <v>-30.066168731708487</v>
      </c>
      <c r="V2289">
        <f t="shared" si="2443"/>
        <v>0</v>
      </c>
    </row>
    <row r="2290" spans="1:22">
      <c r="A2290">
        <f t="shared" si="2429"/>
        <v>0.5</v>
      </c>
      <c r="B2290">
        <f t="shared" si="2434"/>
        <v>-0.46260485919289096</v>
      </c>
      <c r="C2290">
        <f t="shared" si="2435"/>
        <v>0.18972807976450268</v>
      </c>
      <c r="D2290">
        <f t="shared" si="2430"/>
        <v>-0.49999999999999989</v>
      </c>
      <c r="E2290">
        <f t="shared" si="2436"/>
        <v>-0.46260485919289102</v>
      </c>
      <c r="F2290">
        <f t="shared" si="2437"/>
        <v>0.18972807976450271</v>
      </c>
      <c r="G2290">
        <f t="shared" si="2431"/>
        <v>0.5</v>
      </c>
      <c r="H2290">
        <f t="shared" si="2438"/>
        <v>0.46260485919289096</v>
      </c>
      <c r="I2290">
        <f t="shared" si="2439"/>
        <v>-0.18972807976450268</v>
      </c>
      <c r="J2290">
        <f t="shared" si="2432"/>
        <v>0.49999999999999989</v>
      </c>
      <c r="K2290">
        <f t="shared" si="2440"/>
        <v>-0.46260485919289102</v>
      </c>
      <c r="L2290">
        <f t="shared" si="2441"/>
        <v>0.18972807976450271</v>
      </c>
      <c r="N2290">
        <v>157.69999999999999</v>
      </c>
      <c r="O2290">
        <f t="shared" si="2427"/>
        <v>30.059620483171482</v>
      </c>
      <c r="P2290">
        <f t="shared" si="2428"/>
        <v>59.940379516828514</v>
      </c>
      <c r="R2290">
        <f t="shared" si="2442"/>
        <v>-5.7979593856196914</v>
      </c>
      <c r="T2290">
        <f t="shared" si="2433"/>
        <v>-30.037229223144791</v>
      </c>
      <c r="V2290">
        <f t="shared" si="2443"/>
        <v>0</v>
      </c>
    </row>
    <row r="2291" spans="1:22">
      <c r="A2291">
        <f t="shared" si="2429"/>
        <v>0.5</v>
      </c>
      <c r="B2291">
        <f t="shared" si="2434"/>
        <v>-0.46293529240499731</v>
      </c>
      <c r="C2291">
        <f t="shared" si="2435"/>
        <v>0.1889203934092335</v>
      </c>
      <c r="D2291">
        <f t="shared" si="2430"/>
        <v>-0.49999999999999989</v>
      </c>
      <c r="E2291">
        <f t="shared" si="2436"/>
        <v>-0.46293529240499737</v>
      </c>
      <c r="F2291">
        <f t="shared" si="2437"/>
        <v>0.18892039340923356</v>
      </c>
      <c r="G2291">
        <f t="shared" si="2431"/>
        <v>0.5</v>
      </c>
      <c r="H2291">
        <f t="shared" si="2438"/>
        <v>0.46293529240499731</v>
      </c>
      <c r="I2291">
        <f t="shared" si="2439"/>
        <v>-0.1889203934092335</v>
      </c>
      <c r="J2291">
        <f t="shared" si="2432"/>
        <v>0.49999999999999989</v>
      </c>
      <c r="K2291">
        <f t="shared" si="2440"/>
        <v>-0.46293529240499737</v>
      </c>
      <c r="L2291">
        <f t="shared" si="2441"/>
        <v>0.18892039340923356</v>
      </c>
      <c r="N2291">
        <v>157.80000000000001</v>
      </c>
      <c r="O2291">
        <f t="shared" si="2427"/>
        <v>30.030637074282861</v>
      </c>
      <c r="P2291">
        <f t="shared" si="2428"/>
        <v>59.969362925717135</v>
      </c>
      <c r="R2291">
        <f t="shared" si="2442"/>
        <v>-5.8038752171064658</v>
      </c>
      <c r="T2291">
        <f t="shared" si="2433"/>
        <v>-30.008245814256171</v>
      </c>
      <c r="V2291">
        <f t="shared" si="2443"/>
        <v>0</v>
      </c>
    </row>
    <row r="2292" spans="1:22">
      <c r="A2292">
        <f t="shared" si="2429"/>
        <v>0.5</v>
      </c>
      <c r="B2292">
        <f t="shared" si="2434"/>
        <v>-0.46326431543591856</v>
      </c>
      <c r="C2292">
        <f t="shared" si="2435"/>
        <v>0.18811213156968279</v>
      </c>
      <c r="D2292">
        <f t="shared" si="2430"/>
        <v>-0.49999999999999989</v>
      </c>
      <c r="E2292">
        <f t="shared" si="2436"/>
        <v>-0.46326431543591862</v>
      </c>
      <c r="F2292">
        <f t="shared" si="2437"/>
        <v>0.18811213156968282</v>
      </c>
      <c r="G2292">
        <f t="shared" si="2431"/>
        <v>0.5</v>
      </c>
      <c r="H2292">
        <f t="shared" si="2438"/>
        <v>0.46326431543591856</v>
      </c>
      <c r="I2292">
        <f t="shared" si="2439"/>
        <v>-0.18811213156968279</v>
      </c>
      <c r="J2292">
        <f t="shared" si="2432"/>
        <v>0.49999999999999989</v>
      </c>
      <c r="K2292">
        <f t="shared" si="2440"/>
        <v>-0.46326431543591862</v>
      </c>
      <c r="L2292">
        <f t="shared" si="2441"/>
        <v>0.18811213156968282</v>
      </c>
      <c r="N2292">
        <v>157.9</v>
      </c>
      <c r="O2292">
        <f t="shared" si="2427"/>
        <v>30.001609913449165</v>
      </c>
      <c r="P2292">
        <f t="shared" si="2428"/>
        <v>59.998390086550835</v>
      </c>
      <c r="R2292">
        <f t="shared" si="2442"/>
        <v>-5.8097723449961975</v>
      </c>
      <c r="T2292">
        <f t="shared" si="2433"/>
        <v>-29.979218653422471</v>
      </c>
      <c r="V2292">
        <f t="shared" si="2443"/>
        <v>0</v>
      </c>
    </row>
    <row r="2293" spans="1:22">
      <c r="A2293">
        <f t="shared" si="2429"/>
        <v>0.5</v>
      </c>
      <c r="B2293">
        <f t="shared" si="2434"/>
        <v>-0.4635919272833936</v>
      </c>
      <c r="C2293">
        <f t="shared" si="2435"/>
        <v>0.18730329670795606</v>
      </c>
      <c r="D2293">
        <f t="shared" si="2430"/>
        <v>-0.49999999999999989</v>
      </c>
      <c r="E2293">
        <f t="shared" si="2436"/>
        <v>-0.46359192728339366</v>
      </c>
      <c r="F2293">
        <f t="shared" si="2437"/>
        <v>0.18730329670795609</v>
      </c>
      <c r="G2293">
        <f t="shared" si="2431"/>
        <v>0.5</v>
      </c>
      <c r="H2293">
        <f t="shared" si="2438"/>
        <v>0.4635919272833936</v>
      </c>
      <c r="I2293">
        <f t="shared" si="2439"/>
        <v>-0.18730329670795606</v>
      </c>
      <c r="J2293">
        <f t="shared" si="2432"/>
        <v>0.49999999999999989</v>
      </c>
      <c r="K2293">
        <f t="shared" si="2440"/>
        <v>-0.46359192728339366</v>
      </c>
      <c r="L2293">
        <f t="shared" si="2441"/>
        <v>0.18730329670795609</v>
      </c>
      <c r="N2293">
        <v>158</v>
      </c>
      <c r="O2293">
        <f t="shared" si="2427"/>
        <v>29.972539148742438</v>
      </c>
      <c r="P2293">
        <f t="shared" si="2428"/>
        <v>60.027460851257558</v>
      </c>
      <c r="R2293">
        <f t="shared" si="2442"/>
        <v>-5.8156508753013867</v>
      </c>
      <c r="T2293">
        <f t="shared" si="2433"/>
        <v>-29.950147888715748</v>
      </c>
      <c r="V2293">
        <f t="shared" si="2443"/>
        <v>0</v>
      </c>
    </row>
    <row r="2294" spans="1:22">
      <c r="A2294">
        <f t="shared" si="2429"/>
        <v>0.5</v>
      </c>
      <c r="B2294">
        <f t="shared" si="2434"/>
        <v>-0.46391812694945989</v>
      </c>
      <c r="C2294">
        <f t="shared" si="2435"/>
        <v>0.18649389128790456</v>
      </c>
      <c r="D2294">
        <f t="shared" si="2430"/>
        <v>-0.49999999999999989</v>
      </c>
      <c r="E2294">
        <f t="shared" si="2436"/>
        <v>-0.46391812694946</v>
      </c>
      <c r="F2294">
        <f t="shared" si="2437"/>
        <v>0.18649389128790458</v>
      </c>
      <c r="G2294">
        <f t="shared" si="2431"/>
        <v>0.5</v>
      </c>
      <c r="H2294">
        <f t="shared" si="2438"/>
        <v>0.46391812694945989</v>
      </c>
      <c r="I2294">
        <f t="shared" si="2439"/>
        <v>-0.18649389128790456</v>
      </c>
      <c r="J2294">
        <f t="shared" si="2432"/>
        <v>0.49999999999999989</v>
      </c>
      <c r="K2294">
        <f t="shared" si="2440"/>
        <v>-0.46391812694946</v>
      </c>
      <c r="L2294">
        <f t="shared" si="2441"/>
        <v>0.18649389128790458</v>
      </c>
      <c r="N2294">
        <v>158.1</v>
      </c>
      <c r="O2294">
        <f t="shared" si="2427"/>
        <v>29.94342492792418</v>
      </c>
      <c r="P2294">
        <f t="shared" si="2428"/>
        <v>60.056575072075823</v>
      </c>
      <c r="R2294">
        <f t="shared" si="2442"/>
        <v>-5.8215109145932686</v>
      </c>
      <c r="T2294">
        <f t="shared" si="2433"/>
        <v>-29.921033667897483</v>
      </c>
      <c r="V2294">
        <f t="shared" si="2443"/>
        <v>0</v>
      </c>
    </row>
    <row r="2295" spans="1:22">
      <c r="A2295">
        <f t="shared" si="2429"/>
        <v>0.5</v>
      </c>
      <c r="B2295">
        <f t="shared" si="2434"/>
        <v>-0.46424291344045665</v>
      </c>
      <c r="C2295">
        <f t="shared" si="2435"/>
        <v>0.18568391777511759</v>
      </c>
      <c r="D2295">
        <f t="shared" si="2430"/>
        <v>-0.49999999999999989</v>
      </c>
      <c r="E2295">
        <f t="shared" si="2436"/>
        <v>-0.46424291344045671</v>
      </c>
      <c r="F2295">
        <f t="shared" si="2437"/>
        <v>0.18568391777511761</v>
      </c>
      <c r="G2295">
        <f t="shared" si="2431"/>
        <v>0.5</v>
      </c>
      <c r="H2295">
        <f t="shared" si="2438"/>
        <v>0.46424291344045665</v>
      </c>
      <c r="I2295">
        <f t="shared" si="2439"/>
        <v>-0.18568391777511759</v>
      </c>
      <c r="J2295">
        <f t="shared" si="2432"/>
        <v>0.49999999999999989</v>
      </c>
      <c r="K2295">
        <f t="shared" si="2440"/>
        <v>-0.46424291344045671</v>
      </c>
      <c r="L2295">
        <f t="shared" si="2441"/>
        <v>0.18568391777511761</v>
      </c>
      <c r="N2295">
        <v>158.19999999999999</v>
      </c>
      <c r="O2295">
        <f t="shared" si="2427"/>
        <v>29.914267398442536</v>
      </c>
      <c r="P2295">
        <f t="shared" si="2428"/>
        <v>60.085732601557474</v>
      </c>
      <c r="R2295">
        <f t="shared" si="2442"/>
        <v>-5.8273525700018567</v>
      </c>
      <c r="T2295">
        <f t="shared" si="2433"/>
        <v>-29.891876138415832</v>
      </c>
      <c r="V2295">
        <f t="shared" si="2443"/>
        <v>0</v>
      </c>
    </row>
    <row r="2296" spans="1:22">
      <c r="A2296">
        <f t="shared" si="2429"/>
        <v>0.5</v>
      </c>
      <c r="B2296">
        <f t="shared" si="2434"/>
        <v>-0.46456628576702808</v>
      </c>
      <c r="C2296">
        <f t="shared" si="2435"/>
        <v>0.18487337863691444</v>
      </c>
      <c r="D2296">
        <f t="shared" si="2430"/>
        <v>-0.49999999999999989</v>
      </c>
      <c r="E2296">
        <f t="shared" si="2436"/>
        <v>-0.46456628576702813</v>
      </c>
      <c r="F2296">
        <f t="shared" si="2437"/>
        <v>0.18487337863691447</v>
      </c>
      <c r="G2296">
        <f t="shared" si="2431"/>
        <v>0.5</v>
      </c>
      <c r="H2296">
        <f t="shared" si="2438"/>
        <v>0.46456628576702808</v>
      </c>
      <c r="I2296">
        <f t="shared" si="2439"/>
        <v>-0.18487337863691444</v>
      </c>
      <c r="J2296">
        <f t="shared" si="2432"/>
        <v>0.49999999999999989</v>
      </c>
      <c r="K2296">
        <f t="shared" si="2440"/>
        <v>-0.46456628576702813</v>
      </c>
      <c r="L2296">
        <f t="shared" si="2441"/>
        <v>0.18487337863691447</v>
      </c>
      <c r="N2296">
        <v>158.30000000000001</v>
      </c>
      <c r="O2296">
        <f t="shared" si="2427"/>
        <v>29.885066707429459</v>
      </c>
      <c r="P2296">
        <f t="shared" si="2428"/>
        <v>60.114933292570541</v>
      </c>
      <c r="R2296">
        <f t="shared" si="2442"/>
        <v>-5.8331759492158852</v>
      </c>
      <c r="T2296">
        <f t="shared" si="2433"/>
        <v>-29.862675447402765</v>
      </c>
      <c r="V2296">
        <f t="shared" si="2443"/>
        <v>0</v>
      </c>
    </row>
    <row r="2297" spans="1:22">
      <c r="A2297">
        <f t="shared" si="2429"/>
        <v>0.5</v>
      </c>
      <c r="B2297">
        <f t="shared" si="2434"/>
        <v>-0.46488824294412567</v>
      </c>
      <c r="C2297">
        <f t="shared" si="2435"/>
        <v>0.18406227634233885</v>
      </c>
      <c r="D2297">
        <f t="shared" si="2430"/>
        <v>-0.49999999999999989</v>
      </c>
      <c r="E2297">
        <f t="shared" si="2436"/>
        <v>-0.46488824294412573</v>
      </c>
      <c r="F2297">
        <f t="shared" si="2437"/>
        <v>0.18406227634233888</v>
      </c>
      <c r="G2297">
        <f t="shared" si="2431"/>
        <v>0.5</v>
      </c>
      <c r="H2297">
        <f t="shared" si="2438"/>
        <v>0.46488824294412567</v>
      </c>
      <c r="I2297">
        <f t="shared" si="2439"/>
        <v>-0.18406227634233885</v>
      </c>
      <c r="J2297">
        <f t="shared" si="2432"/>
        <v>0.49999999999999989</v>
      </c>
      <c r="K2297">
        <f t="shared" si="2440"/>
        <v>-0.46488824294412573</v>
      </c>
      <c r="L2297">
        <f t="shared" si="2441"/>
        <v>0.18406227634233888</v>
      </c>
      <c r="N2297">
        <v>158.4</v>
      </c>
      <c r="O2297">
        <f t="shared" si="2427"/>
        <v>29.855823001698045</v>
      </c>
      <c r="P2297">
        <f t="shared" si="2428"/>
        <v>60.144176998301951</v>
      </c>
      <c r="R2297">
        <f t="shared" si="2442"/>
        <v>-5.8389811604828807</v>
      </c>
      <c r="T2297">
        <f t="shared" si="2433"/>
        <v>-29.833431741671355</v>
      </c>
      <c r="V2297">
        <f t="shared" si="2443"/>
        <v>0</v>
      </c>
    </row>
    <row r="2298" spans="1:22">
      <c r="A2298">
        <f t="shared" si="2429"/>
        <v>0.5</v>
      </c>
      <c r="B2298">
        <f t="shared" si="2434"/>
        <v>-0.46520878399101223</v>
      </c>
      <c r="C2298">
        <f t="shared" si="2435"/>
        <v>0.18325061336214854</v>
      </c>
      <c r="D2298">
        <f t="shared" si="2430"/>
        <v>-0.49999999999999989</v>
      </c>
      <c r="E2298">
        <f t="shared" si="2436"/>
        <v>-0.46520878399101229</v>
      </c>
      <c r="F2298">
        <f t="shared" si="2437"/>
        <v>0.18325061336214857</v>
      </c>
      <c r="G2298">
        <f t="shared" si="2431"/>
        <v>0.5</v>
      </c>
      <c r="H2298">
        <f t="shared" si="2438"/>
        <v>0.46520878399101223</v>
      </c>
      <c r="I2298">
        <f t="shared" si="2439"/>
        <v>-0.18325061336214854</v>
      </c>
      <c r="J2298">
        <f t="shared" si="2432"/>
        <v>0.49999999999999989</v>
      </c>
      <c r="K2298">
        <f t="shared" si="2440"/>
        <v>-0.46520878399101229</v>
      </c>
      <c r="L2298">
        <f t="shared" si="2441"/>
        <v>0.18325061336214857</v>
      </c>
      <c r="N2298">
        <v>158.5</v>
      </c>
      <c r="O2298">
        <f t="shared" si="2427"/>
        <v>29.826536427739551</v>
      </c>
      <c r="P2298">
        <f t="shared" si="2428"/>
        <v>60.173463572260452</v>
      </c>
      <c r="R2298">
        <f t="shared" si="2442"/>
        <v>-5.8447683126090837</v>
      </c>
      <c r="T2298">
        <f t="shared" si="2433"/>
        <v>-29.804145167712853</v>
      </c>
      <c r="V2298">
        <f t="shared" si="2443"/>
        <v>0</v>
      </c>
    </row>
    <row r="2299" spans="1:22">
      <c r="A2299">
        <f t="shared" si="2429"/>
        <v>0.5</v>
      </c>
      <c r="B2299">
        <f t="shared" si="2434"/>
        <v>-0.46552790793126408</v>
      </c>
      <c r="C2299">
        <f t="shared" si="2435"/>
        <v>0.1824383921688098</v>
      </c>
      <c r="D2299">
        <f t="shared" si="2430"/>
        <v>-0.49999999999999989</v>
      </c>
      <c r="E2299">
        <f t="shared" si="2436"/>
        <v>-0.46552790793126414</v>
      </c>
      <c r="F2299">
        <f t="shared" si="2437"/>
        <v>0.18243839216880983</v>
      </c>
      <c r="G2299">
        <f t="shared" si="2431"/>
        <v>0.5</v>
      </c>
      <c r="H2299">
        <f t="shared" si="2438"/>
        <v>0.46552790793126408</v>
      </c>
      <c r="I2299">
        <f t="shared" si="2439"/>
        <v>-0.1824383921688098</v>
      </c>
      <c r="J2299">
        <f t="shared" si="2432"/>
        <v>0.49999999999999989</v>
      </c>
      <c r="K2299">
        <f t="shared" si="2440"/>
        <v>-0.46552790793126414</v>
      </c>
      <c r="L2299">
        <f t="shared" si="2441"/>
        <v>0.18243839216880983</v>
      </c>
      <c r="N2299">
        <v>158.6</v>
      </c>
      <c r="O2299">
        <f t="shared" si="2427"/>
        <v>29.797207131720626</v>
      </c>
      <c r="P2299">
        <f t="shared" si="2428"/>
        <v>60.202792868279374</v>
      </c>
      <c r="R2299">
        <f t="shared" si="2442"/>
        <v>-5.8505375149594983</v>
      </c>
      <c r="T2299">
        <f t="shared" si="2433"/>
        <v>-29.774815871693932</v>
      </c>
      <c r="V2299">
        <f t="shared" si="2443"/>
        <v>0</v>
      </c>
    </row>
    <row r="2300" spans="1:22">
      <c r="A2300">
        <f t="shared" si="2429"/>
        <v>0.5</v>
      </c>
      <c r="B2300">
        <f t="shared" si="2434"/>
        <v>-0.46584561379277439</v>
      </c>
      <c r="C2300">
        <f t="shared" si="2435"/>
        <v>0.18162561523648918</v>
      </c>
      <c r="D2300">
        <f t="shared" si="2430"/>
        <v>-0.49999999999999989</v>
      </c>
      <c r="E2300">
        <f t="shared" si="2436"/>
        <v>-0.46584561379277445</v>
      </c>
      <c r="F2300">
        <f t="shared" si="2437"/>
        <v>0.18162561523648921</v>
      </c>
      <c r="G2300">
        <f t="shared" si="2431"/>
        <v>0.5</v>
      </c>
      <c r="H2300">
        <f t="shared" si="2438"/>
        <v>0.46584561379277439</v>
      </c>
      <c r="I2300">
        <f t="shared" si="2439"/>
        <v>-0.18162561523648918</v>
      </c>
      <c r="J2300">
        <f t="shared" si="2432"/>
        <v>0.49999999999999989</v>
      </c>
      <c r="K2300">
        <f t="shared" si="2440"/>
        <v>-0.46584561379277445</v>
      </c>
      <c r="L2300">
        <f t="shared" si="2441"/>
        <v>0.18162561523648921</v>
      </c>
      <c r="N2300">
        <v>158.69999999999999</v>
      </c>
      <c r="O2300">
        <f t="shared" si="2427"/>
        <v>29.767835259480471</v>
      </c>
      <c r="P2300">
        <f t="shared" si="2428"/>
        <v>60.232164740519543</v>
      </c>
      <c r="R2300">
        <f t="shared" si="2442"/>
        <v>-5.8562888774575796</v>
      </c>
      <c r="T2300">
        <f t="shared" si="2433"/>
        <v>-29.745443999453762</v>
      </c>
      <c r="V2300">
        <f t="shared" si="2443"/>
        <v>0</v>
      </c>
    </row>
    <row r="2301" spans="1:22">
      <c r="A2301">
        <f t="shared" si="2429"/>
        <v>0.5</v>
      </c>
      <c r="B2301">
        <f t="shared" si="2434"/>
        <v>-0.46616190060775609</v>
      </c>
      <c r="C2301">
        <f t="shared" si="2435"/>
        <v>0.18081228504104602</v>
      </c>
      <c r="D2301">
        <f t="shared" si="2430"/>
        <v>-0.49999999999999989</v>
      </c>
      <c r="E2301">
        <f t="shared" si="2436"/>
        <v>-0.46616190060775614</v>
      </c>
      <c r="F2301">
        <f t="shared" si="2437"/>
        <v>0.18081228504104604</v>
      </c>
      <c r="G2301">
        <f t="shared" si="2431"/>
        <v>0.5</v>
      </c>
      <c r="H2301">
        <f t="shared" si="2438"/>
        <v>0.46616190060775609</v>
      </c>
      <c r="I2301">
        <f t="shared" si="2439"/>
        <v>-0.18081228504104602</v>
      </c>
      <c r="J2301">
        <f t="shared" si="2432"/>
        <v>0.49999999999999989</v>
      </c>
      <c r="K2301">
        <f t="shared" si="2440"/>
        <v>-0.46616190060775614</v>
      </c>
      <c r="L2301">
        <f t="shared" si="2441"/>
        <v>0.18081228504104604</v>
      </c>
      <c r="N2301">
        <v>158.80000000000001</v>
      </c>
      <c r="O2301">
        <f t="shared" si="2427"/>
        <v>29.738420956527978</v>
      </c>
      <c r="P2301">
        <f t="shared" si="2428"/>
        <v>60.261579043472025</v>
      </c>
      <c r="R2301">
        <f t="shared" si="2442"/>
        <v>-5.86202251058549</v>
      </c>
      <c r="T2301">
        <f t="shared" si="2433"/>
        <v>-29.71602969650128</v>
      </c>
      <c r="V2301">
        <f t="shared" si="2443"/>
        <v>0</v>
      </c>
    </row>
    <row r="2302" spans="1:22">
      <c r="A2302">
        <f t="shared" si="2429"/>
        <v>0.5</v>
      </c>
      <c r="B2302">
        <f t="shared" si="2434"/>
        <v>-0.46647676741274452</v>
      </c>
      <c r="C2302">
        <f t="shared" si="2435"/>
        <v>0.17999840406002554</v>
      </c>
      <c r="D2302">
        <f t="shared" si="2430"/>
        <v>-0.49999999999999989</v>
      </c>
      <c r="E2302">
        <f t="shared" si="2436"/>
        <v>-0.46647676741274458</v>
      </c>
      <c r="F2302">
        <f t="shared" si="2437"/>
        <v>0.17999840406002557</v>
      </c>
      <c r="G2302">
        <f t="shared" si="2431"/>
        <v>0.5</v>
      </c>
      <c r="H2302">
        <f t="shared" si="2438"/>
        <v>0.46647676741274452</v>
      </c>
      <c r="I2302">
        <f t="shared" si="2439"/>
        <v>-0.17999840406002554</v>
      </c>
      <c r="J2302">
        <f t="shared" si="2432"/>
        <v>0.49999999999999989</v>
      </c>
      <c r="K2302">
        <f t="shared" si="2440"/>
        <v>-0.46647676741274458</v>
      </c>
      <c r="L2302">
        <f t="shared" si="2441"/>
        <v>0.17999840406002557</v>
      </c>
      <c r="N2302">
        <v>158.9</v>
      </c>
      <c r="O2302">
        <f t="shared" si="2427"/>
        <v>29.708964368038888</v>
      </c>
      <c r="P2302">
        <f t="shared" si="2428"/>
        <v>60.291035631961115</v>
      </c>
      <c r="R2302">
        <f t="shared" si="2442"/>
        <v>-5.8677385253836931</v>
      </c>
      <c r="T2302">
        <f t="shared" si="2433"/>
        <v>-29.68657310801219</v>
      </c>
      <c r="V2302">
        <f t="shared" si="2443"/>
        <v>0</v>
      </c>
    </row>
    <row r="2303" spans="1:22">
      <c r="A2303">
        <f t="shared" si="2429"/>
        <v>0.5</v>
      </c>
      <c r="B2303">
        <f t="shared" si="2434"/>
        <v>-0.46679021324860076</v>
      </c>
      <c r="C2303">
        <f t="shared" si="2435"/>
        <v>0.17918397477265008</v>
      </c>
      <c r="D2303">
        <f t="shared" si="2430"/>
        <v>-0.49999999999999989</v>
      </c>
      <c r="E2303">
        <f t="shared" si="2436"/>
        <v>-0.46679021324860082</v>
      </c>
      <c r="F2303">
        <f t="shared" si="2437"/>
        <v>0.17918397477265011</v>
      </c>
      <c r="G2303">
        <f t="shared" si="2431"/>
        <v>0.5</v>
      </c>
      <c r="H2303">
        <f t="shared" si="2438"/>
        <v>0.46679021324860076</v>
      </c>
      <c r="I2303">
        <f t="shared" si="2439"/>
        <v>-0.17918397477265008</v>
      </c>
      <c r="J2303">
        <f t="shared" si="2432"/>
        <v>0.49999999999999989</v>
      </c>
      <c r="K2303">
        <f t="shared" si="2440"/>
        <v>-0.46679021324860082</v>
      </c>
      <c r="L2303">
        <f t="shared" si="2441"/>
        <v>0.17918397477265011</v>
      </c>
      <c r="N2303">
        <v>159</v>
      </c>
      <c r="O2303">
        <f t="shared" si="2427"/>
        <v>29.679465638852875</v>
      </c>
      <c r="P2303">
        <f t="shared" si="2428"/>
        <v>60.320534361147125</v>
      </c>
      <c r="R2303">
        <f t="shared" si="2442"/>
        <v>-5.873437033451026</v>
      </c>
      <c r="T2303">
        <f t="shared" si="2433"/>
        <v>-29.657074378826181</v>
      </c>
      <c r="V2303">
        <f t="shared" si="2443"/>
        <v>0</v>
      </c>
    </row>
    <row r="2304" spans="1:22">
      <c r="A2304">
        <f t="shared" si="2429"/>
        <v>0.5</v>
      </c>
      <c r="B2304">
        <f t="shared" si="2434"/>
        <v>-0.46710223716051463</v>
      </c>
      <c r="C2304">
        <f t="shared" si="2435"/>
        <v>0.17836899965981259</v>
      </c>
      <c r="D2304">
        <f t="shared" si="2430"/>
        <v>-0.49999999999999989</v>
      </c>
      <c r="E2304">
        <f t="shared" si="2436"/>
        <v>-0.46710223716051469</v>
      </c>
      <c r="F2304">
        <f t="shared" si="2437"/>
        <v>0.17836899965981262</v>
      </c>
      <c r="G2304">
        <f t="shared" si="2431"/>
        <v>0.5</v>
      </c>
      <c r="H2304">
        <f t="shared" si="2438"/>
        <v>0.46710223716051463</v>
      </c>
      <c r="I2304">
        <f t="shared" si="2439"/>
        <v>-0.17836899965981259</v>
      </c>
      <c r="J2304">
        <f t="shared" si="2432"/>
        <v>0.49999999999999989</v>
      </c>
      <c r="K2304">
        <f t="shared" si="2440"/>
        <v>-0.46710223716051469</v>
      </c>
      <c r="L2304">
        <f t="shared" si="2441"/>
        <v>0.17836899965981262</v>
      </c>
      <c r="N2304">
        <v>159.1</v>
      </c>
      <c r="O2304">
        <f t="shared" si="2427"/>
        <v>29.649924913470677</v>
      </c>
      <c r="P2304">
        <f t="shared" si="2428"/>
        <v>60.350075086529323</v>
      </c>
      <c r="R2304">
        <f t="shared" si="2442"/>
        <v>-5.8791181469444993</v>
      </c>
      <c r="T2304">
        <f t="shared" si="2433"/>
        <v>-29.627533653443983</v>
      </c>
      <c r="V2304">
        <f t="shared" si="2443"/>
        <v>0</v>
      </c>
    </row>
    <row r="2305" spans="1:22">
      <c r="A2305">
        <f t="shared" si="2429"/>
        <v>0.5</v>
      </c>
      <c r="B2305">
        <f t="shared" si="2434"/>
        <v>-0.46741283819800716</v>
      </c>
      <c r="C2305">
        <f t="shared" si="2435"/>
        <v>0.17755348120406858</v>
      </c>
      <c r="D2305">
        <f t="shared" si="2430"/>
        <v>-0.49999999999999989</v>
      </c>
      <c r="E2305">
        <f t="shared" si="2436"/>
        <v>-0.46741283819800722</v>
      </c>
      <c r="F2305">
        <f t="shared" si="2437"/>
        <v>0.17755348120406861</v>
      </c>
      <c r="G2305">
        <f t="shared" si="2431"/>
        <v>0.5</v>
      </c>
      <c r="H2305">
        <f t="shared" si="2438"/>
        <v>0.46741283819800716</v>
      </c>
      <c r="I2305">
        <f t="shared" si="2439"/>
        <v>-0.17755348120406858</v>
      </c>
      <c r="J2305">
        <f t="shared" si="2432"/>
        <v>0.49999999999999989</v>
      </c>
      <c r="K2305">
        <f t="shared" si="2440"/>
        <v>-0.46741283819800722</v>
      </c>
      <c r="L2305">
        <f t="shared" si="2441"/>
        <v>0.17755348120406861</v>
      </c>
      <c r="N2305">
        <v>159.19999999999999</v>
      </c>
      <c r="O2305">
        <f t="shared" si="2427"/>
        <v>29.620342336051205</v>
      </c>
      <c r="P2305">
        <f t="shared" si="2428"/>
        <v>60.379657663948805</v>
      </c>
      <c r="R2305">
        <f t="shared" si="2442"/>
        <v>-5.8847819785790563</v>
      </c>
      <c r="T2305">
        <f t="shared" si="2433"/>
        <v>-29.597951076024501</v>
      </c>
      <c r="V2305">
        <f t="shared" si="2443"/>
        <v>0</v>
      </c>
    </row>
    <row r="2306" spans="1:22">
      <c r="A2306">
        <f t="shared" si="2429"/>
        <v>0.5</v>
      </c>
      <c r="B2306">
        <f t="shared" si="2434"/>
        <v>-0.46772201541493363</v>
      </c>
      <c r="C2306">
        <f t="shared" si="2435"/>
        <v>0.17673742188962846</v>
      </c>
      <c r="D2306">
        <f t="shared" si="2430"/>
        <v>-0.49999999999999989</v>
      </c>
      <c r="E2306">
        <f t="shared" si="2436"/>
        <v>-0.46772201541493369</v>
      </c>
      <c r="F2306">
        <f t="shared" si="2437"/>
        <v>0.17673742188962849</v>
      </c>
      <c r="G2306">
        <f t="shared" si="2431"/>
        <v>0.5</v>
      </c>
      <c r="H2306">
        <f t="shared" si="2438"/>
        <v>0.46772201541493363</v>
      </c>
      <c r="I2306">
        <f t="shared" si="2439"/>
        <v>-0.17673742188962846</v>
      </c>
      <c r="J2306">
        <f t="shared" si="2432"/>
        <v>0.49999999999999989</v>
      </c>
      <c r="K2306">
        <f t="shared" si="2440"/>
        <v>-0.46772201541493369</v>
      </c>
      <c r="L2306">
        <f t="shared" si="2441"/>
        <v>0.17673742188962849</v>
      </c>
      <c r="N2306">
        <v>159.30000000000001</v>
      </c>
      <c r="O2306">
        <f t="shared" si="2427"/>
        <v>29.590718050408604</v>
      </c>
      <c r="P2306">
        <f t="shared" si="2428"/>
        <v>60.40928194959141</v>
      </c>
      <c r="R2306">
        <f t="shared" si="2442"/>
        <v>-5.8904286416275724</v>
      </c>
      <c r="T2306">
        <f t="shared" si="2433"/>
        <v>-29.568326790381896</v>
      </c>
      <c r="V2306">
        <f t="shared" si="2443"/>
        <v>0</v>
      </c>
    </row>
    <row r="2307" spans="1:22">
      <c r="A2307">
        <f t="shared" si="2429"/>
        <v>0.5</v>
      </c>
      <c r="B2307">
        <f t="shared" si="2434"/>
        <v>-0.46802976786948652</v>
      </c>
      <c r="C2307">
        <f t="shared" si="2435"/>
        <v>0.17592082420235086</v>
      </c>
      <c r="D2307">
        <f t="shared" si="2430"/>
        <v>-0.49999999999999989</v>
      </c>
      <c r="E2307">
        <f t="shared" si="2436"/>
        <v>-0.46802976786948658</v>
      </c>
      <c r="F2307">
        <f t="shared" si="2437"/>
        <v>0.17592082420235089</v>
      </c>
      <c r="G2307">
        <f t="shared" si="2431"/>
        <v>0.5</v>
      </c>
      <c r="H2307">
        <f t="shared" si="2438"/>
        <v>0.46802976786948652</v>
      </c>
      <c r="I2307">
        <f t="shared" si="2439"/>
        <v>-0.17592082420235086</v>
      </c>
      <c r="J2307">
        <f t="shared" si="2432"/>
        <v>0.49999999999999989</v>
      </c>
      <c r="K2307">
        <f t="shared" si="2440"/>
        <v>-0.46802976786948658</v>
      </c>
      <c r="L2307">
        <f t="shared" si="2441"/>
        <v>0.17592082420235089</v>
      </c>
      <c r="N2307">
        <v>159.4</v>
      </c>
      <c r="O2307">
        <f t="shared" si="2427"/>
        <v>29.561052200009378</v>
      </c>
      <c r="P2307">
        <f t="shared" si="2428"/>
        <v>60.438947799990622</v>
      </c>
      <c r="R2307">
        <f t="shared" si="2442"/>
        <v>-5.8960582499204506</v>
      </c>
      <c r="T2307">
        <f t="shared" si="2433"/>
        <v>-29.538660939982684</v>
      </c>
      <c r="V2307">
        <f t="shared" si="2443"/>
        <v>0</v>
      </c>
    </row>
    <row r="2308" spans="1:22">
      <c r="A2308">
        <f t="shared" si="2429"/>
        <v>0.5</v>
      </c>
      <c r="B2308">
        <f t="shared" si="2434"/>
        <v>-0.46833609462419873</v>
      </c>
      <c r="C2308">
        <f t="shared" si="2435"/>
        <v>0.17510369062973374</v>
      </c>
      <c r="D2308">
        <f t="shared" si="2430"/>
        <v>-0.49999999999999989</v>
      </c>
      <c r="E2308">
        <f t="shared" si="2436"/>
        <v>-0.46833609462419878</v>
      </c>
      <c r="F2308">
        <f t="shared" si="2437"/>
        <v>0.17510369062973377</v>
      </c>
      <c r="G2308">
        <f t="shared" si="2431"/>
        <v>0.5</v>
      </c>
      <c r="H2308">
        <f t="shared" si="2438"/>
        <v>0.46833609462419873</v>
      </c>
      <c r="I2308">
        <f t="shared" si="2439"/>
        <v>-0.17510369062973374</v>
      </c>
      <c r="J2308">
        <f t="shared" si="2432"/>
        <v>0.49999999999999989</v>
      </c>
      <c r="K2308">
        <f t="shared" si="2440"/>
        <v>-0.46833609462419878</v>
      </c>
      <c r="L2308">
        <f t="shared" si="2441"/>
        <v>0.17510369062973377</v>
      </c>
      <c r="N2308">
        <v>159.5</v>
      </c>
      <c r="O2308">
        <f t="shared" si="2427"/>
        <v>29.531344927969453</v>
      </c>
      <c r="P2308">
        <f t="shared" si="2428"/>
        <v>60.46865507203055</v>
      </c>
      <c r="R2308">
        <f t="shared" si="2442"/>
        <v>-5.9016709178455997</v>
      </c>
      <c r="T2308">
        <f t="shared" si="2433"/>
        <v>-29.508953667942755</v>
      </c>
      <c r="V2308">
        <f t="shared" si="2443"/>
        <v>0</v>
      </c>
    </row>
    <row r="2309" spans="1:22">
      <c r="A2309">
        <f t="shared" si="2429"/>
        <v>0.5</v>
      </c>
      <c r="B2309">
        <f t="shared" si="2434"/>
        <v>-0.46864099474594562</v>
      </c>
      <c r="C2309">
        <f t="shared" si="2435"/>
        <v>0.17428602366090765</v>
      </c>
      <c r="D2309">
        <f t="shared" si="2430"/>
        <v>-0.49999999999999989</v>
      </c>
      <c r="E2309">
        <f t="shared" si="2436"/>
        <v>-0.46864099474594567</v>
      </c>
      <c r="F2309">
        <f t="shared" si="2437"/>
        <v>0.17428602366090767</v>
      </c>
      <c r="G2309">
        <f t="shared" si="2431"/>
        <v>0.5</v>
      </c>
      <c r="H2309">
        <f t="shared" si="2438"/>
        <v>0.46864099474594562</v>
      </c>
      <c r="I2309">
        <f t="shared" si="2439"/>
        <v>-0.17428602366090765</v>
      </c>
      <c r="J2309">
        <f t="shared" si="2432"/>
        <v>0.49999999999999989</v>
      </c>
      <c r="K2309">
        <f t="shared" si="2440"/>
        <v>-0.46864099474594567</v>
      </c>
      <c r="L2309">
        <f t="shared" si="2441"/>
        <v>0.17428602366090767</v>
      </c>
      <c r="N2309">
        <v>159.6</v>
      </c>
      <c r="O2309">
        <f t="shared" si="2427"/>
        <v>29.501596377051204</v>
      </c>
      <c r="P2309">
        <f t="shared" si="2428"/>
        <v>60.498403622948807</v>
      </c>
      <c r="R2309">
        <f t="shared" si="2442"/>
        <v>-5.9072667603480724</v>
      </c>
      <c r="T2309">
        <f t="shared" si="2433"/>
        <v>-29.479205117024499</v>
      </c>
      <c r="V2309">
        <f t="shared" si="2443"/>
        <v>0</v>
      </c>
    </row>
    <row r="2310" spans="1:22">
      <c r="A2310">
        <f t="shared" si="2429"/>
        <v>0.5</v>
      </c>
      <c r="B2310">
        <f t="shared" si="2434"/>
        <v>-0.46894446730594874</v>
      </c>
      <c r="C2310">
        <f t="shared" si="2435"/>
        <v>0.17346782578662803</v>
      </c>
      <c r="D2310">
        <f t="shared" si="2430"/>
        <v>-0.49999999999999989</v>
      </c>
      <c r="E2310">
        <f t="shared" si="2436"/>
        <v>-0.4689444673059488</v>
      </c>
      <c r="F2310">
        <f t="shared" si="2437"/>
        <v>0.17346782578662806</v>
      </c>
      <c r="G2310">
        <f t="shared" si="2431"/>
        <v>0.5</v>
      </c>
      <c r="H2310">
        <f t="shared" si="2438"/>
        <v>0.46894446730594874</v>
      </c>
      <c r="I2310">
        <f t="shared" si="2439"/>
        <v>-0.17346782578662803</v>
      </c>
      <c r="J2310">
        <f t="shared" si="2432"/>
        <v>0.49999999999999989</v>
      </c>
      <c r="K2310">
        <f t="shared" si="2440"/>
        <v>-0.4689444673059488</v>
      </c>
      <c r="L2310">
        <f t="shared" si="2441"/>
        <v>0.17346782578662806</v>
      </c>
      <c r="N2310">
        <v>159.69999999999999</v>
      </c>
      <c r="O2310">
        <f t="shared" si="2427"/>
        <v>29.471806689660525</v>
      </c>
      <c r="P2310">
        <f t="shared" si="2428"/>
        <v>60.528193310339475</v>
      </c>
      <c r="R2310">
        <f t="shared" si="2442"/>
        <v>-5.9128458929299228</v>
      </c>
      <c r="T2310">
        <f t="shared" si="2433"/>
        <v>-29.449415429633831</v>
      </c>
      <c r="V2310">
        <f t="shared" si="2443"/>
        <v>0</v>
      </c>
    </row>
    <row r="2311" spans="1:22">
      <c r="A2311">
        <f t="shared" si="2429"/>
        <v>0.5</v>
      </c>
      <c r="B2311">
        <f t="shared" si="2434"/>
        <v>-0.46924651137977785</v>
      </c>
      <c r="C2311">
        <f t="shared" si="2435"/>
        <v>0.17264909949926727</v>
      </c>
      <c r="D2311">
        <f t="shared" si="2430"/>
        <v>-0.49999999999999989</v>
      </c>
      <c r="E2311">
        <f t="shared" si="2436"/>
        <v>-0.46924651137977796</v>
      </c>
      <c r="F2311">
        <f t="shared" si="2437"/>
        <v>0.17264909949926729</v>
      </c>
      <c r="G2311">
        <f t="shared" si="2431"/>
        <v>0.5</v>
      </c>
      <c r="H2311">
        <f t="shared" si="2438"/>
        <v>0.46924651137977785</v>
      </c>
      <c r="I2311">
        <f t="shared" si="2439"/>
        <v>-0.17264909949926727</v>
      </c>
      <c r="J2311">
        <f t="shared" si="2432"/>
        <v>0.49999999999999989</v>
      </c>
      <c r="K2311">
        <f t="shared" si="2440"/>
        <v>-0.46924651137977796</v>
      </c>
      <c r="L2311">
        <f t="shared" si="2441"/>
        <v>0.17264909949926729</v>
      </c>
      <c r="N2311">
        <v>159.80000000000001</v>
      </c>
      <c r="O2311">
        <f t="shared" si="2427"/>
        <v>29.441976007843898</v>
      </c>
      <c r="P2311">
        <f t="shared" si="2428"/>
        <v>60.558023992156102</v>
      </c>
      <c r="R2311">
        <f t="shared" si="2442"/>
        <v>-5.9184084316498016</v>
      </c>
      <c r="T2311">
        <f t="shared" si="2433"/>
        <v>-29.419584747817204</v>
      </c>
      <c r="V2311">
        <f t="shared" si="2443"/>
        <v>0</v>
      </c>
    </row>
    <row r="2312" spans="1:22">
      <c r="A2312">
        <f t="shared" si="2429"/>
        <v>0.5</v>
      </c>
      <c r="B2312">
        <f t="shared" si="2434"/>
        <v>-0.46954712604735449</v>
      </c>
      <c r="C2312">
        <f t="shared" si="2435"/>
        <v>0.17182984729280804</v>
      </c>
      <c r="D2312">
        <f t="shared" si="2430"/>
        <v>-0.49999999999999989</v>
      </c>
      <c r="E2312">
        <f t="shared" si="2436"/>
        <v>-0.46954712604735455</v>
      </c>
      <c r="F2312">
        <f t="shared" si="2437"/>
        <v>0.17182984729280806</v>
      </c>
      <c r="G2312">
        <f t="shared" si="2431"/>
        <v>0.5</v>
      </c>
      <c r="H2312">
        <f t="shared" si="2438"/>
        <v>0.46954712604735449</v>
      </c>
      <c r="I2312">
        <f t="shared" si="2439"/>
        <v>-0.17182984729280804</v>
      </c>
      <c r="J2312">
        <f t="shared" si="2432"/>
        <v>0.49999999999999989</v>
      </c>
      <c r="K2312">
        <f t="shared" si="2440"/>
        <v>-0.46954712604735455</v>
      </c>
      <c r="L2312">
        <f t="shared" si="2441"/>
        <v>0.17182984729280806</v>
      </c>
      <c r="N2312">
        <v>159.9</v>
      </c>
      <c r="O2312">
        <f t="shared" si="2427"/>
        <v>29.412104473285392</v>
      </c>
      <c r="P2312">
        <f t="shared" si="2428"/>
        <v>60.587895526714604</v>
      </c>
      <c r="R2312">
        <f t="shared" si="2442"/>
        <v>-5.9239544931227925</v>
      </c>
      <c r="T2312">
        <f t="shared" si="2433"/>
        <v>-29.389713213258702</v>
      </c>
      <c r="V2312">
        <f t="shared" si="2443"/>
        <v>0</v>
      </c>
    </row>
    <row r="2313" spans="1:22">
      <c r="A2313">
        <f t="shared" si="2429"/>
        <v>0.5</v>
      </c>
      <c r="B2313">
        <f t="shared" si="2434"/>
        <v>-0.46984631039295405</v>
      </c>
      <c r="C2313">
        <f t="shared" si="2435"/>
        <v>0.17101007166283441</v>
      </c>
      <c r="D2313">
        <f t="shared" si="2430"/>
        <v>-0.49999999999999989</v>
      </c>
      <c r="E2313">
        <f t="shared" si="2436"/>
        <v>-0.4698463103929541</v>
      </c>
      <c r="F2313">
        <f t="shared" si="2437"/>
        <v>0.17101007166283444</v>
      </c>
      <c r="G2313">
        <f t="shared" si="2431"/>
        <v>0.5</v>
      </c>
      <c r="H2313">
        <f t="shared" si="2438"/>
        <v>0.46984631039295405</v>
      </c>
      <c r="I2313">
        <f t="shared" si="2439"/>
        <v>-0.17101007166283441</v>
      </c>
      <c r="J2313">
        <f t="shared" si="2432"/>
        <v>0.49999999999999989</v>
      </c>
      <c r="K2313">
        <f t="shared" si="2440"/>
        <v>-0.4698463103929541</v>
      </c>
      <c r="L2313">
        <f t="shared" si="2441"/>
        <v>0.17101007166283444</v>
      </c>
      <c r="N2313">
        <v>160</v>
      </c>
      <c r="O2313">
        <f t="shared" ref="O2313:O2376" si="2444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-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29.38219222730369</v>
      </c>
      <c r="P2313">
        <f t="shared" ref="P2313:P2376" si="2445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60.61780777269631</v>
      </c>
      <c r="R2313">
        <f t="shared" si="2442"/>
        <v>-5.9294841945201</v>
      </c>
      <c r="T2313">
        <f t="shared" si="2433"/>
        <v>-29.359800967276996</v>
      </c>
      <c r="V2313">
        <f t="shared" si="2443"/>
        <v>0</v>
      </c>
    </row>
    <row r="2314" spans="1:22">
      <c r="A2314">
        <f t="shared" ref="A2314:A2377" si="2446">(1/(SQRT(2)))*(COS(RADIANS(45)))</f>
        <v>0.5</v>
      </c>
      <c r="B2314">
        <f t="shared" si="2434"/>
        <v>-0.47014406350520938</v>
      </c>
      <c r="C2314">
        <f t="shared" si="2435"/>
        <v>0.17018977510652517</v>
      </c>
      <c r="D2314">
        <f t="shared" ref="D2314:D2377" si="2447">(-((1/(SQRT(2)))*(SIN(RADIANS(45)))))</f>
        <v>-0.49999999999999989</v>
      </c>
      <c r="E2314">
        <f t="shared" si="2436"/>
        <v>-0.47014406350520943</v>
      </c>
      <c r="F2314">
        <f t="shared" si="2437"/>
        <v>0.17018977510652519</v>
      </c>
      <c r="G2314">
        <f t="shared" ref="G2314:G2377" si="2448">(1/(SQRT(2)))*(COS(RADIANS(-45)))</f>
        <v>0.5</v>
      </c>
      <c r="H2314">
        <f t="shared" si="2438"/>
        <v>0.47014406350520938</v>
      </c>
      <c r="I2314">
        <f t="shared" si="2439"/>
        <v>-0.17018977510652517</v>
      </c>
      <c r="J2314">
        <f t="shared" ref="J2314:J2377" si="2449">(-((1/(SQRT(2)))*(SIN(RADIANS(-45)))))</f>
        <v>0.49999999999999989</v>
      </c>
      <c r="K2314">
        <f t="shared" si="2440"/>
        <v>-0.47014406350520943</v>
      </c>
      <c r="L2314">
        <f t="shared" si="2441"/>
        <v>0.17018977510652519</v>
      </c>
      <c r="N2314">
        <v>160.1</v>
      </c>
      <c r="O2314">
        <f t="shared" si="2444"/>
        <v>29.352239410849137</v>
      </c>
      <c r="P2314">
        <f t="shared" si="2445"/>
        <v>60.647760589150863</v>
      </c>
      <c r="R2314">
        <f t="shared" si="2442"/>
        <v>-5.9349976535687006</v>
      </c>
      <c r="T2314">
        <f t="shared" ref="T2314:T2377" si="2450">(P2314-$V$2516)</f>
        <v>-29.329848150822443</v>
      </c>
      <c r="V2314">
        <f t="shared" si="2443"/>
        <v>0</v>
      </c>
    </row>
    <row r="2315" spans="1:22">
      <c r="A2315">
        <f t="shared" si="2446"/>
        <v>0.5</v>
      </c>
      <c r="B2315">
        <f t="shared" si="2434"/>
        <v>-0.47044038447711256</v>
      </c>
      <c r="C2315">
        <f t="shared" si="2435"/>
        <v>0.16936896012264585</v>
      </c>
      <c r="D2315">
        <f t="shared" si="2447"/>
        <v>-0.49999999999999989</v>
      </c>
      <c r="E2315">
        <f t="shared" si="2436"/>
        <v>-0.47044038447711262</v>
      </c>
      <c r="F2315">
        <f t="shared" si="2437"/>
        <v>0.16936896012264588</v>
      </c>
      <c r="G2315">
        <f t="shared" si="2448"/>
        <v>0.5</v>
      </c>
      <c r="H2315">
        <f t="shared" si="2438"/>
        <v>0.47044038447711256</v>
      </c>
      <c r="I2315">
        <f t="shared" si="2439"/>
        <v>-0.16936896012264585</v>
      </c>
      <c r="J2315">
        <f t="shared" si="2449"/>
        <v>0.49999999999999989</v>
      </c>
      <c r="K2315">
        <f t="shared" si="2440"/>
        <v>-0.47044038447711262</v>
      </c>
      <c r="L2315">
        <f t="shared" si="2441"/>
        <v>0.16936896012264588</v>
      </c>
      <c r="N2315">
        <v>160.19999999999999</v>
      </c>
      <c r="O2315">
        <f t="shared" si="2444"/>
        <v>29.32224616450069</v>
      </c>
      <c r="P2315">
        <f t="shared" si="2445"/>
        <v>60.67775383549931</v>
      </c>
      <c r="R2315">
        <f t="shared" si="2442"/>
        <v>-5.9404949885510021</v>
      </c>
      <c r="T2315">
        <f t="shared" si="2450"/>
        <v>-29.299854904473996</v>
      </c>
      <c r="V2315">
        <f t="shared" si="2443"/>
        <v>0</v>
      </c>
    </row>
    <row r="2316" spans="1:22">
      <c r="A2316">
        <f t="shared" si="2446"/>
        <v>0.5</v>
      </c>
      <c r="B2316">
        <f t="shared" ref="B2316:B2379" si="2451">((1/(SQRT(2)))*(COS(RADIANS(N2316))))*(SIN(RADIANS(45)))</f>
        <v>-0.47073527240601887</v>
      </c>
      <c r="C2316">
        <f t="shared" ref="C2316:C2379" si="2452">((1/(SQRT(2)))*(SIN(RADIANS(N2316))))*(SIN(RADIANS(45)))</f>
        <v>0.16854762921154104</v>
      </c>
      <c r="D2316">
        <f t="shared" si="2447"/>
        <v>-0.49999999999999989</v>
      </c>
      <c r="E2316">
        <f t="shared" ref="E2316:E2379" si="2453">((1/(SQRT(2)))*(COS(RADIANS(N2316))))*(COS(RADIANS(45)))</f>
        <v>-0.47073527240601898</v>
      </c>
      <c r="F2316">
        <f t="shared" ref="F2316:F2379" si="2454">(((1/(SQRT(2)))*(SIN(RADIANS(N2316))))*(COS(RADIANS(45))))</f>
        <v>0.16854762921154107</v>
      </c>
      <c r="G2316">
        <f t="shared" si="2448"/>
        <v>0.5</v>
      </c>
      <c r="H2316">
        <f t="shared" ref="H2316:H2379" si="2455">((1/(SQRT(2)))*(COS(RADIANS(N2316))))*(SIN(RADIANS(-45)))</f>
        <v>0.47073527240601887</v>
      </c>
      <c r="I2316">
        <f t="shared" ref="I2316:I2379" si="2456">((1/(SQRT(2)))*(SIN(RADIANS(N2316))))*(SIN(RADIANS(-45)))</f>
        <v>-0.16854762921154104</v>
      </c>
      <c r="J2316">
        <f t="shared" si="2449"/>
        <v>0.49999999999999989</v>
      </c>
      <c r="K2316">
        <f t="shared" ref="K2316:K2379" si="2457">((1/(SQRT(2)))*(COS(RADIANS(N2316))))*(COS(RADIANS(-45)))</f>
        <v>-0.47073527240601898</v>
      </c>
      <c r="L2316">
        <f t="shared" ref="L2316:L2379" si="2458">(((1/(SQRT(2)))*(SIN(RADIANS(N2316))))*(COS(RADIANS(-45))))</f>
        <v>0.16854762921154107</v>
      </c>
      <c r="N2316">
        <v>160.30000000000001</v>
      </c>
      <c r="O2316">
        <f t="shared" si="2444"/>
        <v>29.292212628462941</v>
      </c>
      <c r="P2316">
        <f t="shared" si="2445"/>
        <v>60.707787371537073</v>
      </c>
      <c r="R2316">
        <f t="shared" ref="R2316:R2379" si="2459">P2316-P2496</f>
        <v>-5.9459763183045524</v>
      </c>
      <c r="T2316">
        <f t="shared" si="2450"/>
        <v>-29.269821368436233</v>
      </c>
      <c r="V2316">
        <f t="shared" ref="V2316:V2379" si="2460">IF(T2316=0,N2316,0)</f>
        <v>0</v>
      </c>
    </row>
    <row r="2317" spans="1:22">
      <c r="A2317">
        <f t="shared" si="2446"/>
        <v>0.5</v>
      </c>
      <c r="B2317">
        <f t="shared" si="2451"/>
        <v>-0.47102872639364823</v>
      </c>
      <c r="C2317">
        <f t="shared" si="2452"/>
        <v>0.16772578487512754</v>
      </c>
      <c r="D2317">
        <f t="shared" si="2447"/>
        <v>-0.49999999999999989</v>
      </c>
      <c r="E2317">
        <f t="shared" si="2453"/>
        <v>-0.47102872639364829</v>
      </c>
      <c r="F2317">
        <f t="shared" si="2454"/>
        <v>0.16772578487512757</v>
      </c>
      <c r="G2317">
        <f t="shared" si="2448"/>
        <v>0.5</v>
      </c>
      <c r="H2317">
        <f t="shared" si="2455"/>
        <v>0.47102872639364823</v>
      </c>
      <c r="I2317">
        <f t="shared" si="2456"/>
        <v>-0.16772578487512754</v>
      </c>
      <c r="J2317">
        <f t="shared" si="2449"/>
        <v>0.49999999999999989</v>
      </c>
      <c r="K2317">
        <f t="shared" si="2457"/>
        <v>-0.47102872639364829</v>
      </c>
      <c r="L2317">
        <f t="shared" si="2458"/>
        <v>0.16772578487512757</v>
      </c>
      <c r="N2317">
        <v>160.4</v>
      </c>
      <c r="O2317">
        <f t="shared" si="2444"/>
        <v>29.26213894256313</v>
      </c>
      <c r="P2317">
        <f t="shared" si="2445"/>
        <v>60.737861057436874</v>
      </c>
      <c r="R2317">
        <f t="shared" si="2459"/>
        <v>-5.9514417622215632</v>
      </c>
      <c r="T2317">
        <f t="shared" si="2450"/>
        <v>-29.239747682536432</v>
      </c>
      <c r="V2317">
        <f t="shared" si="2460"/>
        <v>0</v>
      </c>
    </row>
    <row r="2318" spans="1:22">
      <c r="A2318">
        <f t="shared" si="2446"/>
        <v>0.5</v>
      </c>
      <c r="B2318">
        <f t="shared" si="2451"/>
        <v>-0.4713207455460891</v>
      </c>
      <c r="C2318">
        <f t="shared" si="2452"/>
        <v>0.16690342961688556</v>
      </c>
      <c r="D2318">
        <f t="shared" si="2447"/>
        <v>-0.49999999999999989</v>
      </c>
      <c r="E2318">
        <f t="shared" si="2453"/>
        <v>-0.47132074554608916</v>
      </c>
      <c r="F2318">
        <f t="shared" si="2454"/>
        <v>0.16690342961688559</v>
      </c>
      <c r="G2318">
        <f t="shared" si="2448"/>
        <v>0.5</v>
      </c>
      <c r="H2318">
        <f t="shared" si="2455"/>
        <v>0.4713207455460891</v>
      </c>
      <c r="I2318">
        <f t="shared" si="2456"/>
        <v>-0.16690342961688556</v>
      </c>
      <c r="J2318">
        <f t="shared" si="2449"/>
        <v>0.49999999999999989</v>
      </c>
      <c r="K2318">
        <f t="shared" si="2457"/>
        <v>-0.47132074554608916</v>
      </c>
      <c r="L2318">
        <f t="shared" si="2458"/>
        <v>0.16690342961688559</v>
      </c>
      <c r="N2318">
        <v>160.5</v>
      </c>
      <c r="O2318">
        <f t="shared" si="2444"/>
        <v>29.232025246248096</v>
      </c>
      <c r="P2318">
        <f t="shared" si="2445"/>
        <v>60.767974753751908</v>
      </c>
      <c r="R2318">
        <f t="shared" si="2459"/>
        <v>-5.9568914402486186</v>
      </c>
      <c r="T2318">
        <f t="shared" si="2450"/>
        <v>-29.209633986221398</v>
      </c>
      <c r="V2318">
        <f t="shared" si="2460"/>
        <v>0</v>
      </c>
    </row>
    <row r="2319" spans="1:22">
      <c r="A2319">
        <f t="shared" si="2446"/>
        <v>0.5</v>
      </c>
      <c r="B2319">
        <f t="shared" si="2451"/>
        <v>-0.47161132897380031</v>
      </c>
      <c r="C2319">
        <f t="shared" si="2452"/>
        <v>0.1660805659418518</v>
      </c>
      <c r="D2319">
        <f t="shared" si="2447"/>
        <v>-0.49999999999999989</v>
      </c>
      <c r="E2319">
        <f t="shared" si="2453"/>
        <v>-0.47161132897380037</v>
      </c>
      <c r="F2319">
        <f t="shared" si="2454"/>
        <v>0.16608056594185183</v>
      </c>
      <c r="G2319">
        <f t="shared" si="2448"/>
        <v>0.5</v>
      </c>
      <c r="H2319">
        <f t="shared" si="2455"/>
        <v>0.47161132897380031</v>
      </c>
      <c r="I2319">
        <f t="shared" si="2456"/>
        <v>-0.1660805659418518</v>
      </c>
      <c r="J2319">
        <f t="shared" si="2449"/>
        <v>0.49999999999999989</v>
      </c>
      <c r="K2319">
        <f t="shared" si="2457"/>
        <v>-0.47161132897380037</v>
      </c>
      <c r="L2319">
        <f t="shared" si="2458"/>
        <v>0.16608056594185183</v>
      </c>
      <c r="N2319">
        <v>160.6</v>
      </c>
      <c r="O2319">
        <f t="shared" si="2444"/>
        <v>29.201871678581249</v>
      </c>
      <c r="P2319">
        <f t="shared" si="2445"/>
        <v>60.798128321418751</v>
      </c>
      <c r="R2319">
        <f t="shared" si="2459"/>
        <v>-5.9623254728863557</v>
      </c>
      <c r="T2319">
        <f t="shared" si="2450"/>
        <v>-29.179480418554554</v>
      </c>
      <c r="V2319">
        <f t="shared" si="2460"/>
        <v>0</v>
      </c>
    </row>
    <row r="2320" spans="1:22">
      <c r="A2320">
        <f t="shared" si="2446"/>
        <v>0.5</v>
      </c>
      <c r="B2320">
        <f t="shared" si="2451"/>
        <v>-0.47190047579161459</v>
      </c>
      <c r="C2320">
        <f t="shared" si="2452"/>
        <v>0.16525719635661151</v>
      </c>
      <c r="D2320">
        <f t="shared" si="2447"/>
        <v>-0.49999999999999989</v>
      </c>
      <c r="E2320">
        <f t="shared" si="2453"/>
        <v>-0.47190047579161465</v>
      </c>
      <c r="F2320">
        <f t="shared" si="2454"/>
        <v>0.16525719635661154</v>
      </c>
      <c r="G2320">
        <f t="shared" si="2448"/>
        <v>0.5</v>
      </c>
      <c r="H2320">
        <f t="shared" si="2455"/>
        <v>0.47190047579161459</v>
      </c>
      <c r="I2320">
        <f t="shared" si="2456"/>
        <v>-0.16525719635661151</v>
      </c>
      <c r="J2320">
        <f t="shared" si="2449"/>
        <v>0.49999999999999989</v>
      </c>
      <c r="K2320">
        <f t="shared" si="2457"/>
        <v>-0.47190047579161465</v>
      </c>
      <c r="L2320">
        <f t="shared" si="2458"/>
        <v>0.16525719635661154</v>
      </c>
      <c r="N2320">
        <v>160.69999999999999</v>
      </c>
      <c r="O2320">
        <f t="shared" si="2444"/>
        <v>29.171678378239513</v>
      </c>
      <c r="P2320">
        <f t="shared" si="2445"/>
        <v>60.828321621760487</v>
      </c>
      <c r="R2320">
        <f t="shared" si="2459"/>
        <v>-5.967743981188768</v>
      </c>
      <c r="T2320">
        <f t="shared" si="2450"/>
        <v>-29.149287118212818</v>
      </c>
      <c r="V2320">
        <f t="shared" si="2460"/>
        <v>0</v>
      </c>
    </row>
    <row r="2321" spans="1:22">
      <c r="A2321">
        <f t="shared" si="2446"/>
        <v>0.5</v>
      </c>
      <c r="B2321">
        <f t="shared" si="2451"/>
        <v>-0.4721881851187405</v>
      </c>
      <c r="C2321">
        <f t="shared" si="2452"/>
        <v>0.16443332336929145</v>
      </c>
      <c r="D2321">
        <f t="shared" si="2447"/>
        <v>-0.49999999999999989</v>
      </c>
      <c r="E2321">
        <f t="shared" si="2453"/>
        <v>-0.47218818511874056</v>
      </c>
      <c r="F2321">
        <f t="shared" si="2454"/>
        <v>0.16443332336929148</v>
      </c>
      <c r="G2321">
        <f t="shared" si="2448"/>
        <v>0.5</v>
      </c>
      <c r="H2321">
        <f t="shared" si="2455"/>
        <v>0.4721881851187405</v>
      </c>
      <c r="I2321">
        <f t="shared" si="2456"/>
        <v>-0.16443332336929145</v>
      </c>
      <c r="J2321">
        <f t="shared" si="2449"/>
        <v>0.49999999999999989</v>
      </c>
      <c r="K2321">
        <f t="shared" si="2457"/>
        <v>-0.47218818511874056</v>
      </c>
      <c r="L2321">
        <f t="shared" si="2458"/>
        <v>0.16443332336929148</v>
      </c>
      <c r="N2321">
        <v>160.80000000000001</v>
      </c>
      <c r="O2321">
        <f t="shared" si="2444"/>
        <v>29.141445483510349</v>
      </c>
      <c r="P2321">
        <f t="shared" si="2445"/>
        <v>60.858554516489654</v>
      </c>
      <c r="R2321">
        <f t="shared" si="2459"/>
        <v>-5.9731470867631131</v>
      </c>
      <c r="T2321">
        <f t="shared" si="2450"/>
        <v>-29.119054223483651</v>
      </c>
      <c r="V2321">
        <f t="shared" si="2460"/>
        <v>0</v>
      </c>
    </row>
    <row r="2322" spans="1:22">
      <c r="A2322">
        <f t="shared" si="2446"/>
        <v>0.5</v>
      </c>
      <c r="B2322">
        <f t="shared" si="2451"/>
        <v>-0.47247445607876537</v>
      </c>
      <c r="C2322">
        <f t="shared" si="2452"/>
        <v>0.16360894948955185</v>
      </c>
      <c r="D2322">
        <f t="shared" si="2447"/>
        <v>-0.49999999999999989</v>
      </c>
      <c r="E2322">
        <f t="shared" si="2453"/>
        <v>-0.47247445607876543</v>
      </c>
      <c r="F2322">
        <f t="shared" si="2454"/>
        <v>0.16360894948955187</v>
      </c>
      <c r="G2322">
        <f t="shared" si="2448"/>
        <v>0.5</v>
      </c>
      <c r="H2322">
        <f t="shared" si="2455"/>
        <v>0.47247445607876537</v>
      </c>
      <c r="I2322">
        <f t="shared" si="2456"/>
        <v>-0.16360894948955185</v>
      </c>
      <c r="J2322">
        <f t="shared" si="2449"/>
        <v>0.49999999999999989</v>
      </c>
      <c r="K2322">
        <f t="shared" si="2457"/>
        <v>-0.47247445607876543</v>
      </c>
      <c r="L2322">
        <f t="shared" si="2458"/>
        <v>0.16360894948955187</v>
      </c>
      <c r="N2322">
        <v>160.9</v>
      </c>
      <c r="O2322">
        <f t="shared" si="2444"/>
        <v>29.111173132288631</v>
      </c>
      <c r="P2322">
        <f t="shared" si="2445"/>
        <v>60.888826867711366</v>
      </c>
      <c r="R2322">
        <f t="shared" si="2459"/>
        <v>-5.9785349117692377</v>
      </c>
      <c r="T2322">
        <f t="shared" si="2450"/>
        <v>-29.08878187226194</v>
      </c>
      <c r="V2322">
        <f t="shared" si="2460"/>
        <v>0</v>
      </c>
    </row>
    <row r="2323" spans="1:22">
      <c r="A2323">
        <f t="shared" si="2446"/>
        <v>0.5</v>
      </c>
      <c r="B2323">
        <f t="shared" si="2451"/>
        <v>-0.47275928779965837</v>
      </c>
      <c r="C2323">
        <f t="shared" si="2452"/>
        <v>0.16278407722857827</v>
      </c>
      <c r="D2323">
        <f t="shared" si="2447"/>
        <v>-0.49999999999999989</v>
      </c>
      <c r="E2323">
        <f t="shared" si="2453"/>
        <v>-0.47275928779965842</v>
      </c>
      <c r="F2323">
        <f t="shared" si="2454"/>
        <v>0.16278407722857829</v>
      </c>
      <c r="G2323">
        <f t="shared" si="2448"/>
        <v>0.5</v>
      </c>
      <c r="H2323">
        <f t="shared" si="2455"/>
        <v>0.47275928779965837</v>
      </c>
      <c r="I2323">
        <f t="shared" si="2456"/>
        <v>-0.16278407722857827</v>
      </c>
      <c r="J2323">
        <f t="shared" si="2449"/>
        <v>0.49999999999999989</v>
      </c>
      <c r="K2323">
        <f t="shared" si="2457"/>
        <v>-0.47275928779965842</v>
      </c>
      <c r="L2323">
        <f t="shared" si="2458"/>
        <v>0.16278407722857829</v>
      </c>
      <c r="N2323">
        <v>161</v>
      </c>
      <c r="O2323">
        <f t="shared" si="2444"/>
        <v>29.08086146207361</v>
      </c>
      <c r="P2323">
        <f t="shared" si="2445"/>
        <v>60.919138537926401</v>
      </c>
      <c r="R2323">
        <f t="shared" si="2459"/>
        <v>-5.9839075789191867</v>
      </c>
      <c r="T2323">
        <f t="shared" si="2450"/>
        <v>-29.058470202046905</v>
      </c>
      <c r="V2323">
        <f t="shared" si="2460"/>
        <v>0</v>
      </c>
    </row>
    <row r="2324" spans="1:22">
      <c r="A2324">
        <f t="shared" si="2446"/>
        <v>0.5</v>
      </c>
      <c r="B2324">
        <f t="shared" si="2451"/>
        <v>-0.47304267941377259</v>
      </c>
      <c r="C2324">
        <f t="shared" si="2452"/>
        <v>0.1619587090990747</v>
      </c>
      <c r="D2324">
        <f t="shared" si="2447"/>
        <v>-0.49999999999999989</v>
      </c>
      <c r="E2324">
        <f t="shared" si="2453"/>
        <v>-0.47304267941377265</v>
      </c>
      <c r="F2324">
        <f t="shared" si="2454"/>
        <v>0.16195870909907473</v>
      </c>
      <c r="G2324">
        <f t="shared" si="2448"/>
        <v>0.5</v>
      </c>
      <c r="H2324">
        <f t="shared" si="2455"/>
        <v>0.47304267941377259</v>
      </c>
      <c r="I2324">
        <f t="shared" si="2456"/>
        <v>-0.1619587090990747</v>
      </c>
      <c r="J2324">
        <f t="shared" si="2449"/>
        <v>0.49999999999999989</v>
      </c>
      <c r="K2324">
        <f t="shared" si="2457"/>
        <v>-0.47304267941377265</v>
      </c>
      <c r="L2324">
        <f t="shared" si="2458"/>
        <v>0.16195870909907473</v>
      </c>
      <c r="N2324">
        <v>161.1</v>
      </c>
      <c r="O2324">
        <f t="shared" si="2444"/>
        <v>29.050510609965823</v>
      </c>
      <c r="P2324">
        <f t="shared" si="2445"/>
        <v>60.949489390034181</v>
      </c>
      <c r="R2324">
        <f t="shared" si="2459"/>
        <v>-5.9892652114767131</v>
      </c>
      <c r="T2324">
        <f t="shared" si="2450"/>
        <v>-29.028119349939125</v>
      </c>
      <c r="V2324">
        <f t="shared" si="2460"/>
        <v>0</v>
      </c>
    </row>
    <row r="2325" spans="1:22">
      <c r="A2325">
        <f t="shared" si="2446"/>
        <v>0.5</v>
      </c>
      <c r="B2325">
        <f t="shared" si="2451"/>
        <v>-0.47332463005784808</v>
      </c>
      <c r="C2325">
        <f t="shared" si="2452"/>
        <v>0.16113284761525556</v>
      </c>
      <c r="D2325">
        <f t="shared" si="2447"/>
        <v>-0.49999999999999989</v>
      </c>
      <c r="E2325">
        <f t="shared" si="2453"/>
        <v>-0.47332463005784814</v>
      </c>
      <c r="F2325">
        <f t="shared" si="2454"/>
        <v>0.16113284761525559</v>
      </c>
      <c r="G2325">
        <f t="shared" si="2448"/>
        <v>0.5</v>
      </c>
      <c r="H2325">
        <f t="shared" si="2455"/>
        <v>0.47332463005784808</v>
      </c>
      <c r="I2325">
        <f t="shared" si="2456"/>
        <v>-0.16113284761525556</v>
      </c>
      <c r="J2325">
        <f t="shared" si="2449"/>
        <v>0.49999999999999989</v>
      </c>
      <c r="K2325">
        <f t="shared" si="2457"/>
        <v>-0.47332463005784814</v>
      </c>
      <c r="L2325">
        <f t="shared" si="2458"/>
        <v>0.16113284761525559</v>
      </c>
      <c r="N2325">
        <v>161.19999999999999</v>
      </c>
      <c r="O2325">
        <f t="shared" si="2444"/>
        <v>29.020120712664081</v>
      </c>
      <c r="P2325">
        <f t="shared" si="2445"/>
        <v>60.979879287335919</v>
      </c>
      <c r="R2325">
        <f t="shared" si="2459"/>
        <v>-5.9946079332568871</v>
      </c>
      <c r="T2325">
        <f t="shared" si="2450"/>
        <v>-28.997729452637387</v>
      </c>
      <c r="V2325">
        <f t="shared" si="2460"/>
        <v>0</v>
      </c>
    </row>
    <row r="2326" spans="1:22">
      <c r="A2326">
        <f t="shared" si="2446"/>
        <v>0.5</v>
      </c>
      <c r="B2326">
        <f t="shared" si="2451"/>
        <v>-0.47360513887301431</v>
      </c>
      <c r="C2326">
        <f t="shared" si="2452"/>
        <v>0.160306495292838</v>
      </c>
      <c r="D2326">
        <f t="shared" si="2447"/>
        <v>-0.49999999999999989</v>
      </c>
      <c r="E2326">
        <f t="shared" si="2453"/>
        <v>-0.47360513887301442</v>
      </c>
      <c r="F2326">
        <f t="shared" si="2454"/>
        <v>0.16030649529283802</v>
      </c>
      <c r="G2326">
        <f t="shared" si="2448"/>
        <v>0.5</v>
      </c>
      <c r="H2326">
        <f t="shared" si="2455"/>
        <v>0.47360513887301431</v>
      </c>
      <c r="I2326">
        <f t="shared" si="2456"/>
        <v>-0.160306495292838</v>
      </c>
      <c r="J2326">
        <f t="shared" si="2449"/>
        <v>0.49999999999999989</v>
      </c>
      <c r="K2326">
        <f t="shared" si="2457"/>
        <v>-0.47360513887301442</v>
      </c>
      <c r="L2326">
        <f t="shared" si="2458"/>
        <v>0.16030649529283802</v>
      </c>
      <c r="N2326">
        <v>161.30000000000001</v>
      </c>
      <c r="O2326">
        <f t="shared" si="2444"/>
        <v>28.989691906462298</v>
      </c>
      <c r="P2326">
        <f t="shared" si="2445"/>
        <v>61.010308093537702</v>
      </c>
      <c r="R2326">
        <f t="shared" si="2459"/>
        <v>-5.9999358686253572</v>
      </c>
      <c r="T2326">
        <f t="shared" si="2450"/>
        <v>-28.967300646435604</v>
      </c>
      <c r="V2326">
        <f t="shared" si="2460"/>
        <v>0</v>
      </c>
    </row>
    <row r="2327" spans="1:22">
      <c r="A2327">
        <f t="shared" si="2446"/>
        <v>0.5</v>
      </c>
      <c r="B2327">
        <f t="shared" si="2451"/>
        <v>-0.47388420500479284</v>
      </c>
      <c r="C2327">
        <f t="shared" si="2452"/>
        <v>0.15947965464903491</v>
      </c>
      <c r="D2327">
        <f t="shared" si="2447"/>
        <v>-0.49999999999999989</v>
      </c>
      <c r="E2327">
        <f t="shared" si="2453"/>
        <v>-0.47388420500479289</v>
      </c>
      <c r="F2327">
        <f t="shared" si="2454"/>
        <v>0.15947965464903494</v>
      </c>
      <c r="G2327">
        <f t="shared" si="2448"/>
        <v>0.5</v>
      </c>
      <c r="H2327">
        <f t="shared" si="2455"/>
        <v>0.47388420500479284</v>
      </c>
      <c r="I2327">
        <f t="shared" si="2456"/>
        <v>-0.15947965464903491</v>
      </c>
      <c r="J2327">
        <f t="shared" si="2449"/>
        <v>0.49999999999999989</v>
      </c>
      <c r="K2327">
        <f t="shared" si="2457"/>
        <v>-0.47388420500479289</v>
      </c>
      <c r="L2327">
        <f t="shared" si="2458"/>
        <v>0.15947965464903494</v>
      </c>
      <c r="N2327">
        <v>161.4</v>
      </c>
      <c r="O2327">
        <f t="shared" si="2444"/>
        <v>28.959224327246499</v>
      </c>
      <c r="P2327">
        <f t="shared" si="2445"/>
        <v>61.040775672753504</v>
      </c>
      <c r="R2327">
        <f t="shared" si="2459"/>
        <v>-6.0052491424980801</v>
      </c>
      <c r="T2327">
        <f t="shared" si="2450"/>
        <v>-28.936833067219801</v>
      </c>
      <c r="V2327">
        <f t="shared" si="2460"/>
        <v>0</v>
      </c>
    </row>
    <row r="2328" spans="1:22">
      <c r="A2328">
        <f t="shared" si="2446"/>
        <v>0.5</v>
      </c>
      <c r="B2328">
        <f t="shared" si="2451"/>
        <v>-0.47416182760309955</v>
      </c>
      <c r="C2328">
        <f t="shared" si="2452"/>
        <v>0.15865232820254604</v>
      </c>
      <c r="D2328">
        <f t="shared" si="2447"/>
        <v>-0.49999999999999989</v>
      </c>
      <c r="E2328">
        <f t="shared" si="2453"/>
        <v>-0.47416182760309961</v>
      </c>
      <c r="F2328">
        <f t="shared" si="2454"/>
        <v>0.15865232820254607</v>
      </c>
      <c r="G2328">
        <f t="shared" si="2448"/>
        <v>0.5</v>
      </c>
      <c r="H2328">
        <f t="shared" si="2455"/>
        <v>0.47416182760309955</v>
      </c>
      <c r="I2328">
        <f t="shared" si="2456"/>
        <v>-0.15865232820254604</v>
      </c>
      <c r="J2328">
        <f t="shared" si="2449"/>
        <v>0.49999999999999989</v>
      </c>
      <c r="K2328">
        <f t="shared" si="2457"/>
        <v>-0.47416182760309961</v>
      </c>
      <c r="L2328">
        <f t="shared" si="2458"/>
        <v>0.15865232820254607</v>
      </c>
      <c r="N2328">
        <v>161.5</v>
      </c>
      <c r="O2328">
        <f t="shared" si="2444"/>
        <v>28.928718110491605</v>
      </c>
      <c r="P2328">
        <f t="shared" si="2445"/>
        <v>61.071281889508391</v>
      </c>
      <c r="R2328">
        <f t="shared" si="2459"/>
        <v>-6.0105478803406598</v>
      </c>
      <c r="T2328">
        <f t="shared" si="2450"/>
        <v>-28.906326850464914</v>
      </c>
      <c r="V2328">
        <f t="shared" si="2460"/>
        <v>0</v>
      </c>
    </row>
    <row r="2329" spans="1:22">
      <c r="A2329">
        <f t="shared" si="2446"/>
        <v>0.5</v>
      </c>
      <c r="B2329">
        <f t="shared" si="2451"/>
        <v>-0.47443800582224821</v>
      </c>
      <c r="C2329">
        <f t="shared" si="2452"/>
        <v>0.15782451847355125</v>
      </c>
      <c r="D2329">
        <f t="shared" si="2447"/>
        <v>-0.49999999999999989</v>
      </c>
      <c r="E2329">
        <f t="shared" si="2453"/>
        <v>-0.47443800582224827</v>
      </c>
      <c r="F2329">
        <f t="shared" si="2454"/>
        <v>0.15782451847355128</v>
      </c>
      <c r="G2329">
        <f t="shared" si="2448"/>
        <v>0.5</v>
      </c>
      <c r="H2329">
        <f t="shared" si="2455"/>
        <v>0.47443800582224821</v>
      </c>
      <c r="I2329">
        <f t="shared" si="2456"/>
        <v>-0.15782451847355125</v>
      </c>
      <c r="J2329">
        <f t="shared" si="2449"/>
        <v>0.49999999999999989</v>
      </c>
      <c r="K2329">
        <f t="shared" si="2457"/>
        <v>-0.47443800582224827</v>
      </c>
      <c r="L2329">
        <f t="shared" si="2458"/>
        <v>0.15782451847355128</v>
      </c>
      <c r="N2329">
        <v>161.6</v>
      </c>
      <c r="O2329">
        <f t="shared" si="2444"/>
        <v>28.898173391258425</v>
      </c>
      <c r="P2329">
        <f t="shared" si="2445"/>
        <v>61.101826608741575</v>
      </c>
      <c r="R2329">
        <f t="shared" si="2459"/>
        <v>-6.0158322081677511</v>
      </c>
      <c r="T2329">
        <f t="shared" si="2450"/>
        <v>-28.87578213123173</v>
      </c>
      <c r="V2329">
        <f t="shared" si="2460"/>
        <v>0</v>
      </c>
    </row>
    <row r="2330" spans="1:22">
      <c r="A2330">
        <f t="shared" si="2446"/>
        <v>0.5</v>
      </c>
      <c r="B2330">
        <f t="shared" si="2451"/>
        <v>-0.47471273882095177</v>
      </c>
      <c r="C2330">
        <f t="shared" si="2452"/>
        <v>0.15699622798370255</v>
      </c>
      <c r="D2330">
        <f t="shared" si="2447"/>
        <v>-0.49999999999999989</v>
      </c>
      <c r="E2330">
        <f t="shared" si="2453"/>
        <v>-0.47471273882095189</v>
      </c>
      <c r="F2330">
        <f t="shared" si="2454"/>
        <v>0.15699622798370258</v>
      </c>
      <c r="G2330">
        <f t="shared" si="2448"/>
        <v>0.5</v>
      </c>
      <c r="H2330">
        <f t="shared" si="2455"/>
        <v>0.47471273882095177</v>
      </c>
      <c r="I2330">
        <f t="shared" si="2456"/>
        <v>-0.15699622798370255</v>
      </c>
      <c r="J2330">
        <f t="shared" si="2449"/>
        <v>0.49999999999999989</v>
      </c>
      <c r="K2330">
        <f t="shared" si="2457"/>
        <v>-0.47471273882095189</v>
      </c>
      <c r="L2330">
        <f t="shared" si="2458"/>
        <v>0.15699622798370258</v>
      </c>
      <c r="N2330">
        <v>161.69999999999999</v>
      </c>
      <c r="O2330">
        <f t="shared" si="2444"/>
        <v>28.8675903041905</v>
      </c>
      <c r="P2330">
        <f t="shared" si="2445"/>
        <v>61.1324096958095</v>
      </c>
      <c r="R2330">
        <f t="shared" si="2459"/>
        <v>-6.0211022525425761</v>
      </c>
      <c r="T2330">
        <f t="shared" si="2450"/>
        <v>-28.845199044163806</v>
      </c>
      <c r="V2330">
        <f t="shared" si="2460"/>
        <v>0</v>
      </c>
    </row>
    <row r="2331" spans="1:22">
      <c r="A2331">
        <f t="shared" si="2446"/>
        <v>0.5</v>
      </c>
      <c r="B2331">
        <f t="shared" si="2451"/>
        <v>-0.47498602576232618</v>
      </c>
      <c r="C2331">
        <f t="shared" si="2452"/>
        <v>0.15616745925611619</v>
      </c>
      <c r="D2331">
        <f t="shared" si="2447"/>
        <v>-0.49999999999999989</v>
      </c>
      <c r="E2331">
        <f t="shared" si="2453"/>
        <v>-0.47498602576232624</v>
      </c>
      <c r="F2331">
        <f t="shared" si="2454"/>
        <v>0.15616745925611622</v>
      </c>
      <c r="G2331">
        <f t="shared" si="2448"/>
        <v>0.5</v>
      </c>
      <c r="H2331">
        <f t="shared" si="2455"/>
        <v>0.47498602576232618</v>
      </c>
      <c r="I2331">
        <f t="shared" si="2456"/>
        <v>-0.15616745925611619</v>
      </c>
      <c r="J2331">
        <f t="shared" si="2449"/>
        <v>0.49999999999999989</v>
      </c>
      <c r="K2331">
        <f t="shared" si="2457"/>
        <v>-0.47498602576232624</v>
      </c>
      <c r="L2331">
        <f t="shared" si="2458"/>
        <v>0.15616745925611622</v>
      </c>
      <c r="N2331">
        <v>161.80000000000001</v>
      </c>
      <c r="O2331">
        <f t="shared" si="2444"/>
        <v>28.836968983510975</v>
      </c>
      <c r="P2331">
        <f t="shared" si="2445"/>
        <v>61.163031016489029</v>
      </c>
      <c r="R2331">
        <f t="shared" si="2459"/>
        <v>-6.0263581405763631</v>
      </c>
      <c r="T2331">
        <f t="shared" si="2450"/>
        <v>-28.814577723484277</v>
      </c>
      <c r="V2331">
        <f t="shared" si="2460"/>
        <v>0</v>
      </c>
    </row>
    <row r="2332" spans="1:22">
      <c r="A2332">
        <f t="shared" si="2446"/>
        <v>0.5</v>
      </c>
      <c r="B2332">
        <f t="shared" si="2451"/>
        <v>-0.47525786581389179</v>
      </c>
      <c r="C2332">
        <f t="shared" si="2452"/>
        <v>0.15533821481536586</v>
      </c>
      <c r="D2332">
        <f t="shared" si="2447"/>
        <v>-0.49999999999999989</v>
      </c>
      <c r="E2332">
        <f t="shared" si="2453"/>
        <v>-0.47525786581389184</v>
      </c>
      <c r="F2332">
        <f t="shared" si="2454"/>
        <v>0.15533821481536589</v>
      </c>
      <c r="G2332">
        <f t="shared" si="2448"/>
        <v>0.5</v>
      </c>
      <c r="H2332">
        <f t="shared" si="2455"/>
        <v>0.47525786581389179</v>
      </c>
      <c r="I2332">
        <f t="shared" si="2456"/>
        <v>-0.15533821481536586</v>
      </c>
      <c r="J2332">
        <f t="shared" si="2449"/>
        <v>0.49999999999999989</v>
      </c>
      <c r="K2332">
        <f t="shared" si="2457"/>
        <v>-0.47525786581389184</v>
      </c>
      <c r="L2332">
        <f t="shared" si="2458"/>
        <v>0.15533821481536589</v>
      </c>
      <c r="N2332">
        <v>161.9</v>
      </c>
      <c r="O2332">
        <f t="shared" si="2444"/>
        <v>28.806309563019539</v>
      </c>
      <c r="P2332">
        <f t="shared" si="2445"/>
        <v>61.193690436980461</v>
      </c>
      <c r="R2332">
        <f t="shared" si="2459"/>
        <v>-6.0315999999276215</v>
      </c>
      <c r="T2332">
        <f t="shared" si="2450"/>
        <v>-28.783918302992845</v>
      </c>
      <c r="V2332">
        <f t="shared" si="2460"/>
        <v>0</v>
      </c>
    </row>
    <row r="2333" spans="1:22">
      <c r="A2333">
        <f t="shared" si="2446"/>
        <v>0.5</v>
      </c>
      <c r="B2333">
        <f t="shared" si="2451"/>
        <v>-0.47552825814757671</v>
      </c>
      <c r="C2333">
        <f t="shared" si="2452"/>
        <v>0.15450849718747373</v>
      </c>
      <c r="D2333">
        <f t="shared" si="2447"/>
        <v>-0.49999999999999989</v>
      </c>
      <c r="E2333">
        <f t="shared" si="2453"/>
        <v>-0.47552825814757677</v>
      </c>
      <c r="F2333">
        <f t="shared" si="2454"/>
        <v>0.15450849718747375</v>
      </c>
      <c r="G2333">
        <f t="shared" si="2448"/>
        <v>0.5</v>
      </c>
      <c r="H2333">
        <f t="shared" si="2455"/>
        <v>0.47552825814757671</v>
      </c>
      <c r="I2333">
        <f t="shared" si="2456"/>
        <v>-0.15450849718747373</v>
      </c>
      <c r="J2333">
        <f t="shared" si="2449"/>
        <v>0.49999999999999989</v>
      </c>
      <c r="K2333">
        <f t="shared" si="2457"/>
        <v>-0.47552825814757677</v>
      </c>
      <c r="L2333">
        <f t="shared" si="2458"/>
        <v>0.15450849718747375</v>
      </c>
      <c r="N2333">
        <v>162</v>
      </c>
      <c r="O2333">
        <f t="shared" si="2444"/>
        <v>28.775612176089215</v>
      </c>
      <c r="P2333">
        <f t="shared" si="2445"/>
        <v>61.224387823910781</v>
      </c>
      <c r="R2333">
        <f t="shared" si="2459"/>
        <v>-6.036827958801716</v>
      </c>
      <c r="T2333">
        <f t="shared" si="2450"/>
        <v>-28.753220916062524</v>
      </c>
      <c r="V2333">
        <f t="shared" si="2460"/>
        <v>0</v>
      </c>
    </row>
    <row r="2334" spans="1:22">
      <c r="A2334">
        <f t="shared" si="2446"/>
        <v>0.5</v>
      </c>
      <c r="B2334">
        <f t="shared" si="2451"/>
        <v>-0.47579720193971903</v>
      </c>
      <c r="C2334">
        <f t="shared" si="2452"/>
        <v>0.15367830889990361</v>
      </c>
      <c r="D2334">
        <f t="shared" si="2447"/>
        <v>-0.49999999999999989</v>
      </c>
      <c r="E2334">
        <f t="shared" si="2453"/>
        <v>-0.47579720193971908</v>
      </c>
      <c r="F2334">
        <f t="shared" si="2454"/>
        <v>0.15367830889990364</v>
      </c>
      <c r="G2334">
        <f t="shared" si="2448"/>
        <v>0.5</v>
      </c>
      <c r="H2334">
        <f t="shared" si="2455"/>
        <v>0.47579720193971903</v>
      </c>
      <c r="I2334">
        <f t="shared" si="2456"/>
        <v>-0.15367830889990361</v>
      </c>
      <c r="J2334">
        <f t="shared" si="2449"/>
        <v>0.49999999999999989</v>
      </c>
      <c r="K2334">
        <f t="shared" si="2457"/>
        <v>-0.47579720193971908</v>
      </c>
      <c r="L2334">
        <f t="shared" si="2458"/>
        <v>0.15367830889990364</v>
      </c>
      <c r="N2334">
        <v>162.1</v>
      </c>
      <c r="O2334">
        <f t="shared" si="2444"/>
        <v>28.744876955663244</v>
      </c>
      <c r="P2334">
        <f t="shared" si="2445"/>
        <v>61.255123044336763</v>
      </c>
      <c r="R2334">
        <f t="shared" si="2459"/>
        <v>61.255123044336763</v>
      </c>
      <c r="T2334">
        <f t="shared" si="2450"/>
        <v>-28.722485695636543</v>
      </c>
      <c r="V2334">
        <f t="shared" si="2460"/>
        <v>0</v>
      </c>
    </row>
    <row r="2335" spans="1:22">
      <c r="A2335">
        <f t="shared" si="2446"/>
        <v>0.5</v>
      </c>
      <c r="B2335">
        <f t="shared" si="2451"/>
        <v>-0.47606469637106918</v>
      </c>
      <c r="C2335">
        <f t="shared" si="2452"/>
        <v>0.15284765248155296</v>
      </c>
      <c r="D2335">
        <f t="shared" si="2447"/>
        <v>-0.49999999999999989</v>
      </c>
      <c r="E2335">
        <f t="shared" si="2453"/>
        <v>-0.47606469637106924</v>
      </c>
      <c r="F2335">
        <f t="shared" si="2454"/>
        <v>0.15284765248155299</v>
      </c>
      <c r="G2335">
        <f t="shared" si="2448"/>
        <v>0.5</v>
      </c>
      <c r="H2335">
        <f t="shared" si="2455"/>
        <v>0.47606469637106918</v>
      </c>
      <c r="I2335">
        <f t="shared" si="2456"/>
        <v>-0.15284765248155296</v>
      </c>
      <c r="J2335">
        <f t="shared" si="2449"/>
        <v>0.49999999999999989</v>
      </c>
      <c r="K2335">
        <f t="shared" si="2457"/>
        <v>-0.47606469637106924</v>
      </c>
      <c r="L2335">
        <f t="shared" si="2458"/>
        <v>0.15284765248155299</v>
      </c>
      <c r="N2335">
        <v>162.19999999999999</v>
      </c>
      <c r="O2335">
        <f t="shared" si="2444"/>
        <v>28.714104034251967</v>
      </c>
      <c r="P2335">
        <f t="shared" si="2445"/>
        <v>61.285895965748033</v>
      </c>
      <c r="R2335">
        <f t="shared" si="2459"/>
        <v>61.285895965748033</v>
      </c>
      <c r="T2335">
        <f t="shared" si="2450"/>
        <v>-28.691712774225273</v>
      </c>
      <c r="V2335">
        <f t="shared" si="2460"/>
        <v>0</v>
      </c>
    </row>
    <row r="2336" spans="1:22">
      <c r="A2336">
        <f t="shared" si="2446"/>
        <v>0.5</v>
      </c>
      <c r="B2336">
        <f t="shared" si="2451"/>
        <v>-0.47633074062679304</v>
      </c>
      <c r="C2336">
        <f t="shared" si="2452"/>
        <v>0.1520165304627451</v>
      </c>
      <c r="D2336">
        <f t="shared" si="2447"/>
        <v>-0.49999999999999989</v>
      </c>
      <c r="E2336">
        <f t="shared" si="2453"/>
        <v>-0.47633074062679315</v>
      </c>
      <c r="F2336">
        <f t="shared" si="2454"/>
        <v>0.15201653046274513</v>
      </c>
      <c r="G2336">
        <f t="shared" si="2448"/>
        <v>0.5</v>
      </c>
      <c r="H2336">
        <f t="shared" si="2455"/>
        <v>0.47633074062679304</v>
      </c>
      <c r="I2336">
        <f t="shared" si="2456"/>
        <v>-0.1520165304627451</v>
      </c>
      <c r="J2336">
        <f t="shared" si="2449"/>
        <v>0.49999999999999989</v>
      </c>
      <c r="K2336">
        <f t="shared" si="2457"/>
        <v>-0.47633074062679315</v>
      </c>
      <c r="L2336">
        <f t="shared" si="2458"/>
        <v>0.15201653046274513</v>
      </c>
      <c r="N2336">
        <v>162.30000000000001</v>
      </c>
      <c r="O2336">
        <f t="shared" si="2444"/>
        <v>28.683293543929672</v>
      </c>
      <c r="P2336">
        <f t="shared" si="2445"/>
        <v>61.316706456070328</v>
      </c>
      <c r="R2336">
        <f t="shared" si="2459"/>
        <v>-28.660902283902978</v>
      </c>
      <c r="T2336">
        <f t="shared" si="2450"/>
        <v>-28.660902283902978</v>
      </c>
      <c r="V2336">
        <f t="shared" si="2460"/>
        <v>0</v>
      </c>
    </row>
    <row r="2337" spans="1:22">
      <c r="A2337">
        <f t="shared" si="2446"/>
        <v>0.5</v>
      </c>
      <c r="B2337">
        <f t="shared" si="2451"/>
        <v>-0.47659533389647335</v>
      </c>
      <c r="C2337">
        <f t="shared" si="2452"/>
        <v>0.15118494537522228</v>
      </c>
      <c r="D2337">
        <f t="shared" si="2447"/>
        <v>-0.49999999999999989</v>
      </c>
      <c r="E2337">
        <f t="shared" si="2453"/>
        <v>-0.47659533389647346</v>
      </c>
      <c r="F2337">
        <f t="shared" si="2454"/>
        <v>0.15118494537522231</v>
      </c>
      <c r="G2337">
        <f t="shared" si="2448"/>
        <v>0.5</v>
      </c>
      <c r="H2337">
        <f t="shared" si="2455"/>
        <v>0.47659533389647335</v>
      </c>
      <c r="I2337">
        <f t="shared" si="2456"/>
        <v>-0.15118494537522228</v>
      </c>
      <c r="J2337">
        <f t="shared" si="2449"/>
        <v>0.49999999999999989</v>
      </c>
      <c r="K2337">
        <f t="shared" si="2457"/>
        <v>-0.47659533389647346</v>
      </c>
      <c r="L2337">
        <f t="shared" si="2458"/>
        <v>0.15118494537522231</v>
      </c>
      <c r="N2337">
        <v>162.4</v>
      </c>
      <c r="O2337">
        <f t="shared" si="2444"/>
        <v>28.652445616331409</v>
      </c>
      <c r="P2337">
        <f t="shared" si="2445"/>
        <v>61.34755438366858</v>
      </c>
      <c r="R2337">
        <f t="shared" si="2459"/>
        <v>61.34755438366858</v>
      </c>
      <c r="T2337">
        <f t="shared" si="2450"/>
        <v>-28.630054356304726</v>
      </c>
      <c r="V2337">
        <f t="shared" si="2460"/>
        <v>0</v>
      </c>
    </row>
    <row r="2338" spans="1:22">
      <c r="A2338">
        <f t="shared" si="2446"/>
        <v>0.5</v>
      </c>
      <c r="B2338">
        <f t="shared" si="2451"/>
        <v>-0.4768584753741133</v>
      </c>
      <c r="C2338">
        <f t="shared" si="2452"/>
        <v>0.15035289975213664</v>
      </c>
      <c r="D2338">
        <f t="shared" si="2447"/>
        <v>-0.49999999999999989</v>
      </c>
      <c r="E2338">
        <f t="shared" si="2453"/>
        <v>-0.47685847537411336</v>
      </c>
      <c r="F2338">
        <f t="shared" si="2454"/>
        <v>0.15035289975213667</v>
      </c>
      <c r="G2338">
        <f t="shared" si="2448"/>
        <v>0.5</v>
      </c>
      <c r="H2338">
        <f t="shared" si="2455"/>
        <v>0.4768584753741133</v>
      </c>
      <c r="I2338">
        <f t="shared" si="2456"/>
        <v>-0.15035289975213664</v>
      </c>
      <c r="J2338">
        <f t="shared" si="2449"/>
        <v>0.49999999999999989</v>
      </c>
      <c r="K2338">
        <f t="shared" si="2457"/>
        <v>-0.47685847537411336</v>
      </c>
      <c r="L2338">
        <f t="shared" si="2458"/>
        <v>0.15035289975213667</v>
      </c>
      <c r="N2338">
        <v>162.5</v>
      </c>
      <c r="O2338">
        <f t="shared" si="2444"/>
        <v>28.621560382649875</v>
      </c>
      <c r="P2338">
        <f t="shared" si="2445"/>
        <v>61.378439617350125</v>
      </c>
      <c r="R2338">
        <f t="shared" si="2459"/>
        <v>61.378439617350125</v>
      </c>
      <c r="T2338">
        <f t="shared" si="2450"/>
        <v>-28.599169122623181</v>
      </c>
      <c r="V2338">
        <f t="shared" si="2460"/>
        <v>0</v>
      </c>
    </row>
    <row r="2339" spans="1:22">
      <c r="A2339">
        <f t="shared" si="2446"/>
        <v>0.5</v>
      </c>
      <c r="B2339">
        <f t="shared" si="2451"/>
        <v>-0.4771201642581383</v>
      </c>
      <c r="C2339">
        <f t="shared" si="2452"/>
        <v>0.14952039612804346</v>
      </c>
      <c r="D2339">
        <f t="shared" si="2447"/>
        <v>-0.49999999999999989</v>
      </c>
      <c r="E2339">
        <f t="shared" si="2453"/>
        <v>-0.47712016425813841</v>
      </c>
      <c r="F2339">
        <f t="shared" si="2454"/>
        <v>0.14952039612804349</v>
      </c>
      <c r="G2339">
        <f t="shared" si="2448"/>
        <v>0.5</v>
      </c>
      <c r="H2339">
        <f t="shared" si="2455"/>
        <v>0.4771201642581383</v>
      </c>
      <c r="I2339">
        <f t="shared" si="2456"/>
        <v>-0.14952039612804346</v>
      </c>
      <c r="J2339">
        <f t="shared" si="2449"/>
        <v>0.49999999999999989</v>
      </c>
      <c r="K2339">
        <f t="shared" si="2457"/>
        <v>-0.47712016425813841</v>
      </c>
      <c r="L2339">
        <f t="shared" si="2458"/>
        <v>0.14952039612804349</v>
      </c>
      <c r="N2339">
        <v>162.6</v>
      </c>
      <c r="O2339">
        <f t="shared" si="2444"/>
        <v>28.590637973632195</v>
      </c>
      <c r="P2339">
        <f t="shared" si="2445"/>
        <v>61.409362026367809</v>
      </c>
      <c r="R2339">
        <f t="shared" si="2459"/>
        <v>61.409362026367809</v>
      </c>
      <c r="T2339">
        <f t="shared" si="2450"/>
        <v>-28.568246713605497</v>
      </c>
      <c r="V2339">
        <f t="shared" si="2460"/>
        <v>0</v>
      </c>
    </row>
    <row r="2340" spans="1:22">
      <c r="A2340">
        <f t="shared" si="2446"/>
        <v>0.5</v>
      </c>
      <c r="B2340">
        <f t="shared" si="2451"/>
        <v>-0.47738039975139851</v>
      </c>
      <c r="C2340">
        <f t="shared" si="2452"/>
        <v>0.14868743703889314</v>
      </c>
      <c r="D2340">
        <f t="shared" si="2447"/>
        <v>-0.49999999999999989</v>
      </c>
      <c r="E2340">
        <f t="shared" si="2453"/>
        <v>-0.47738039975139862</v>
      </c>
      <c r="F2340">
        <f t="shared" si="2454"/>
        <v>0.14868743703889317</v>
      </c>
      <c r="G2340">
        <f t="shared" si="2448"/>
        <v>0.5</v>
      </c>
      <c r="H2340">
        <f t="shared" si="2455"/>
        <v>0.47738039975139851</v>
      </c>
      <c r="I2340">
        <f t="shared" si="2456"/>
        <v>-0.14868743703889314</v>
      </c>
      <c r="J2340">
        <f t="shared" si="2449"/>
        <v>0.49999999999999989</v>
      </c>
      <c r="K2340">
        <f t="shared" si="2457"/>
        <v>-0.47738039975139862</v>
      </c>
      <c r="L2340">
        <f t="shared" si="2458"/>
        <v>0.14868743703889317</v>
      </c>
      <c r="N2340">
        <v>162.69999999999999</v>
      </c>
      <c r="O2340">
        <f t="shared" si="2444"/>
        <v>28.559678519576778</v>
      </c>
      <c r="P2340">
        <f t="shared" si="2445"/>
        <v>61.440321480423222</v>
      </c>
      <c r="R2340">
        <f t="shared" si="2459"/>
        <v>61.440321480423222</v>
      </c>
      <c r="T2340">
        <f t="shared" si="2450"/>
        <v>-28.537287259550084</v>
      </c>
      <c r="V2340">
        <f t="shared" si="2460"/>
        <v>0</v>
      </c>
    </row>
    <row r="2341" spans="1:22">
      <c r="A2341">
        <f t="shared" si="2446"/>
        <v>0.5</v>
      </c>
      <c r="B2341">
        <f t="shared" si="2451"/>
        <v>-0.47763918106117176</v>
      </c>
      <c r="C2341">
        <f t="shared" si="2452"/>
        <v>0.14785402502202316</v>
      </c>
      <c r="D2341">
        <f t="shared" si="2447"/>
        <v>-0.49999999999999989</v>
      </c>
      <c r="E2341">
        <f t="shared" si="2453"/>
        <v>-0.47763918106117181</v>
      </c>
      <c r="F2341">
        <f t="shared" si="2454"/>
        <v>0.14785402502202319</v>
      </c>
      <c r="G2341">
        <f t="shared" si="2448"/>
        <v>0.5</v>
      </c>
      <c r="H2341">
        <f t="shared" si="2455"/>
        <v>0.47763918106117176</v>
      </c>
      <c r="I2341">
        <f t="shared" si="2456"/>
        <v>-0.14785402502202316</v>
      </c>
      <c r="J2341">
        <f t="shared" si="2449"/>
        <v>0.49999999999999989</v>
      </c>
      <c r="K2341">
        <f t="shared" si="2457"/>
        <v>-0.47763918106117181</v>
      </c>
      <c r="L2341">
        <f t="shared" si="2458"/>
        <v>0.14785402502202319</v>
      </c>
      <c r="N2341">
        <v>162.80000000000001</v>
      </c>
      <c r="O2341">
        <f t="shared" si="2444"/>
        <v>28.528682150330155</v>
      </c>
      <c r="P2341">
        <f t="shared" si="2445"/>
        <v>61.471317849669852</v>
      </c>
      <c r="R2341">
        <f t="shared" si="2459"/>
        <v>61.471317849669852</v>
      </c>
      <c r="T2341">
        <f t="shared" si="2450"/>
        <v>-28.506290890303454</v>
      </c>
      <c r="V2341">
        <f t="shared" si="2460"/>
        <v>0</v>
      </c>
    </row>
    <row r="2342" spans="1:22">
      <c r="A2342">
        <f t="shared" si="2446"/>
        <v>0.5</v>
      </c>
      <c r="B2342">
        <f t="shared" si="2451"/>
        <v>-0.477896507399165</v>
      </c>
      <c r="C2342">
        <f t="shared" si="2452"/>
        <v>0.14702016261615183</v>
      </c>
      <c r="D2342">
        <f t="shared" si="2447"/>
        <v>-0.49999999999999989</v>
      </c>
      <c r="E2342">
        <f t="shared" si="2453"/>
        <v>-0.47789650739916512</v>
      </c>
      <c r="F2342">
        <f t="shared" si="2454"/>
        <v>0.14702016261615186</v>
      </c>
      <c r="G2342">
        <f t="shared" si="2448"/>
        <v>0.5</v>
      </c>
      <c r="H2342">
        <f t="shared" si="2455"/>
        <v>0.477896507399165</v>
      </c>
      <c r="I2342">
        <f t="shared" si="2456"/>
        <v>-0.14702016261615183</v>
      </c>
      <c r="J2342">
        <f t="shared" si="2449"/>
        <v>0.49999999999999989</v>
      </c>
      <c r="K2342">
        <f t="shared" si="2457"/>
        <v>-0.47789650739916512</v>
      </c>
      <c r="L2342">
        <f t="shared" si="2458"/>
        <v>0.14702016261615186</v>
      </c>
      <c r="N2342">
        <v>162.9</v>
      </c>
      <c r="O2342">
        <f t="shared" si="2444"/>
        <v>28.497648995283814</v>
      </c>
      <c r="P2342">
        <f t="shared" si="2445"/>
        <v>61.502351004716175</v>
      </c>
      <c r="R2342">
        <f t="shared" si="2459"/>
        <v>61.502351004716175</v>
      </c>
      <c r="T2342">
        <f t="shared" si="2450"/>
        <v>-28.475257735257131</v>
      </c>
      <c r="V2342">
        <f t="shared" si="2460"/>
        <v>0</v>
      </c>
    </row>
    <row r="2343" spans="1:22">
      <c r="A2343">
        <f t="shared" si="2446"/>
        <v>0.5</v>
      </c>
      <c r="B2343">
        <f t="shared" si="2451"/>
        <v>-0.47815237798151772</v>
      </c>
      <c r="C2343">
        <f t="shared" si="2452"/>
        <v>0.14618585236136827</v>
      </c>
      <c r="D2343">
        <f t="shared" si="2447"/>
        <v>-0.49999999999999989</v>
      </c>
      <c r="E2343">
        <f t="shared" si="2453"/>
        <v>-0.47815237798151777</v>
      </c>
      <c r="F2343">
        <f t="shared" si="2454"/>
        <v>0.1461858523613683</v>
      </c>
      <c r="G2343">
        <f t="shared" si="2448"/>
        <v>0.5</v>
      </c>
      <c r="H2343">
        <f t="shared" si="2455"/>
        <v>0.47815237798151772</v>
      </c>
      <c r="I2343">
        <f t="shared" si="2456"/>
        <v>-0.14618585236136827</v>
      </c>
      <c r="J2343">
        <f t="shared" si="2449"/>
        <v>0.49999999999999989</v>
      </c>
      <c r="K2343">
        <f t="shared" si="2457"/>
        <v>-0.47815237798151777</v>
      </c>
      <c r="L2343">
        <f t="shared" si="2458"/>
        <v>0.1461858523613683</v>
      </c>
      <c r="N2343">
        <v>163</v>
      </c>
      <c r="O2343">
        <f t="shared" si="2444"/>
        <v>28.466579183370939</v>
      </c>
      <c r="P2343">
        <f t="shared" si="2445"/>
        <v>61.533420816629054</v>
      </c>
      <c r="R2343">
        <f t="shared" si="2459"/>
        <v>61.533420816629054</v>
      </c>
      <c r="T2343">
        <f t="shared" si="2450"/>
        <v>-28.444187923344252</v>
      </c>
      <c r="V2343">
        <f t="shared" si="2460"/>
        <v>0</v>
      </c>
    </row>
    <row r="2344" spans="1:22">
      <c r="A2344">
        <f t="shared" si="2446"/>
        <v>0.5</v>
      </c>
      <c r="B2344">
        <f t="shared" si="2451"/>
        <v>-0.47840679202880365</v>
      </c>
      <c r="C2344">
        <f t="shared" si="2452"/>
        <v>0.14535109679912619</v>
      </c>
      <c r="D2344">
        <f t="shared" si="2447"/>
        <v>-0.49999999999999989</v>
      </c>
      <c r="E2344">
        <f t="shared" si="2453"/>
        <v>-0.47840679202880371</v>
      </c>
      <c r="F2344">
        <f t="shared" si="2454"/>
        <v>0.14535109679912622</v>
      </c>
      <c r="G2344">
        <f t="shared" si="2448"/>
        <v>0.5</v>
      </c>
      <c r="H2344">
        <f t="shared" si="2455"/>
        <v>0.47840679202880365</v>
      </c>
      <c r="I2344">
        <f t="shared" si="2456"/>
        <v>-0.14535109679912619</v>
      </c>
      <c r="J2344">
        <f t="shared" si="2449"/>
        <v>0.49999999999999989</v>
      </c>
      <c r="K2344">
        <f t="shared" si="2457"/>
        <v>-0.47840679202880371</v>
      </c>
      <c r="L2344">
        <f t="shared" si="2458"/>
        <v>0.14535109679912622</v>
      </c>
      <c r="N2344">
        <v>163.1</v>
      </c>
      <c r="O2344">
        <f t="shared" si="2444"/>
        <v>28.435472843063273</v>
      </c>
      <c r="P2344">
        <f t="shared" si="2445"/>
        <v>61.564527156936734</v>
      </c>
      <c r="R2344">
        <f t="shared" si="2459"/>
        <v>61.564527156936734</v>
      </c>
      <c r="T2344">
        <f t="shared" si="2450"/>
        <v>-28.413081583036572</v>
      </c>
      <c r="V2344">
        <f t="shared" si="2460"/>
        <v>0</v>
      </c>
    </row>
    <row r="2345" spans="1:22">
      <c r="A2345">
        <f t="shared" si="2446"/>
        <v>0.5</v>
      </c>
      <c r="B2345">
        <f t="shared" si="2451"/>
        <v>-0.47865974876603357</v>
      </c>
      <c r="C2345">
        <f t="shared" si="2452"/>
        <v>0.14451589847223581</v>
      </c>
      <c r="D2345">
        <f t="shared" si="2447"/>
        <v>-0.49999999999999989</v>
      </c>
      <c r="E2345">
        <f t="shared" si="2453"/>
        <v>-0.47865974876603362</v>
      </c>
      <c r="F2345">
        <f t="shared" si="2454"/>
        <v>0.14451589847223584</v>
      </c>
      <c r="G2345">
        <f t="shared" si="2448"/>
        <v>0.5</v>
      </c>
      <c r="H2345">
        <f t="shared" si="2455"/>
        <v>0.47865974876603357</v>
      </c>
      <c r="I2345">
        <f t="shared" si="2456"/>
        <v>-0.14451589847223581</v>
      </c>
      <c r="J2345">
        <f t="shared" si="2449"/>
        <v>0.49999999999999989</v>
      </c>
      <c r="K2345">
        <f t="shared" si="2457"/>
        <v>-0.47865974876603362</v>
      </c>
      <c r="L2345">
        <f t="shared" si="2458"/>
        <v>0.14451589847223584</v>
      </c>
      <c r="N2345">
        <v>163.19999999999999</v>
      </c>
      <c r="O2345">
        <f t="shared" si="2444"/>
        <v>28.404330102367929</v>
      </c>
      <c r="P2345">
        <f t="shared" si="2445"/>
        <v>61.595669897632071</v>
      </c>
      <c r="R2345">
        <f t="shared" si="2459"/>
        <v>61.595669897632071</v>
      </c>
      <c r="T2345">
        <f t="shared" si="2450"/>
        <v>-28.381938842341235</v>
      </c>
      <c r="V2345">
        <f t="shared" si="2460"/>
        <v>0</v>
      </c>
    </row>
    <row r="2346" spans="1:22">
      <c r="A2346">
        <f t="shared" si="2446"/>
        <v>0.5</v>
      </c>
      <c r="B2346">
        <f t="shared" si="2451"/>
        <v>-0.47891124742265739</v>
      </c>
      <c r="C2346">
        <f t="shared" si="2452"/>
        <v>0.14368025992485586</v>
      </c>
      <c r="D2346">
        <f t="shared" si="2447"/>
        <v>-0.49999999999999989</v>
      </c>
      <c r="E2346">
        <f t="shared" si="2453"/>
        <v>-0.4789112474226575</v>
      </c>
      <c r="F2346">
        <f t="shared" si="2454"/>
        <v>0.14368025992485589</v>
      </c>
      <c r="G2346">
        <f t="shared" si="2448"/>
        <v>0.5</v>
      </c>
      <c r="H2346">
        <f t="shared" si="2455"/>
        <v>0.47891124742265739</v>
      </c>
      <c r="I2346">
        <f t="shared" si="2456"/>
        <v>-0.14368025992485586</v>
      </c>
      <c r="J2346">
        <f t="shared" si="2449"/>
        <v>0.49999999999999989</v>
      </c>
      <c r="K2346">
        <f t="shared" si="2457"/>
        <v>-0.4789112474226575</v>
      </c>
      <c r="L2346">
        <f t="shared" si="2458"/>
        <v>0.14368025992485589</v>
      </c>
      <c r="N2346">
        <v>163.30000000000001</v>
      </c>
      <c r="O2346">
        <f t="shared" si="2444"/>
        <v>28.373151088824155</v>
      </c>
      <c r="P2346">
        <f t="shared" si="2445"/>
        <v>61.626848911175841</v>
      </c>
      <c r="R2346">
        <f t="shared" si="2459"/>
        <v>61.626848911175841</v>
      </c>
      <c r="T2346">
        <f t="shared" si="2450"/>
        <v>-28.350759828797464</v>
      </c>
      <c r="V2346">
        <f t="shared" si="2460"/>
        <v>0</v>
      </c>
    </row>
    <row r="2347" spans="1:22">
      <c r="A2347">
        <f t="shared" si="2446"/>
        <v>0.5</v>
      </c>
      <c r="B2347">
        <f t="shared" si="2451"/>
        <v>-0.47916128723256657</v>
      </c>
      <c r="C2347">
        <f t="shared" si="2452"/>
        <v>0.14284418370248669</v>
      </c>
      <c r="D2347">
        <f t="shared" si="2447"/>
        <v>-0.49999999999999989</v>
      </c>
      <c r="E2347">
        <f t="shared" si="2453"/>
        <v>-0.47916128723256662</v>
      </c>
      <c r="F2347">
        <f t="shared" si="2454"/>
        <v>0.14284418370248672</v>
      </c>
      <c r="G2347">
        <f t="shared" si="2448"/>
        <v>0.5</v>
      </c>
      <c r="H2347">
        <f t="shared" si="2455"/>
        <v>0.47916128723256657</v>
      </c>
      <c r="I2347">
        <f t="shared" si="2456"/>
        <v>-0.14284418370248669</v>
      </c>
      <c r="J2347">
        <f t="shared" si="2449"/>
        <v>0.49999999999999989</v>
      </c>
      <c r="K2347">
        <f t="shared" si="2457"/>
        <v>-0.47916128723256662</v>
      </c>
      <c r="L2347">
        <f t="shared" si="2458"/>
        <v>0.14284418370248672</v>
      </c>
      <c r="N2347">
        <v>163.4</v>
      </c>
      <c r="O2347">
        <f t="shared" si="2444"/>
        <v>28.34193592950021</v>
      </c>
      <c r="P2347">
        <f t="shared" si="2445"/>
        <v>61.658064070499805</v>
      </c>
      <c r="R2347">
        <f t="shared" si="2459"/>
        <v>61.658064070499805</v>
      </c>
      <c r="T2347">
        <f t="shared" si="2450"/>
        <v>-28.319544669473501</v>
      </c>
      <c r="V2347">
        <f t="shared" si="2460"/>
        <v>0</v>
      </c>
    </row>
    <row r="2348" spans="1:22">
      <c r="A2348">
        <f t="shared" si="2446"/>
        <v>0.5</v>
      </c>
      <c r="B2348">
        <f t="shared" si="2451"/>
        <v>-0.47940986743409642</v>
      </c>
      <c r="C2348">
        <f t="shared" si="2452"/>
        <v>0.14200767235196127</v>
      </c>
      <c r="D2348">
        <f t="shared" si="2447"/>
        <v>-0.49999999999999989</v>
      </c>
      <c r="E2348">
        <f t="shared" si="2453"/>
        <v>-0.47940986743409653</v>
      </c>
      <c r="F2348">
        <f t="shared" si="2454"/>
        <v>0.14200767235196129</v>
      </c>
      <c r="G2348">
        <f t="shared" si="2448"/>
        <v>0.5</v>
      </c>
      <c r="H2348">
        <f t="shared" si="2455"/>
        <v>0.47940986743409642</v>
      </c>
      <c r="I2348">
        <f t="shared" si="2456"/>
        <v>-0.14200767235196127</v>
      </c>
      <c r="J2348">
        <f t="shared" si="2449"/>
        <v>0.49999999999999989</v>
      </c>
      <c r="K2348">
        <f t="shared" si="2457"/>
        <v>-0.47940986743409653</v>
      </c>
      <c r="L2348">
        <f t="shared" si="2458"/>
        <v>0.14200767235196129</v>
      </c>
      <c r="N2348">
        <v>163.5</v>
      </c>
      <c r="O2348">
        <f t="shared" si="2444"/>
        <v>28.310684750990021</v>
      </c>
      <c r="P2348">
        <f t="shared" si="2445"/>
        <v>61.689315249009972</v>
      </c>
      <c r="R2348">
        <f t="shared" si="2459"/>
        <v>61.689315249009972</v>
      </c>
      <c r="T2348">
        <f t="shared" si="2450"/>
        <v>-28.288293490963333</v>
      </c>
      <c r="V2348">
        <f t="shared" si="2460"/>
        <v>0</v>
      </c>
    </row>
    <row r="2349" spans="1:22">
      <c r="A2349">
        <f t="shared" si="2446"/>
        <v>0.5</v>
      </c>
      <c r="B2349">
        <f t="shared" si="2451"/>
        <v>-0.47965698727002865</v>
      </c>
      <c r="C2349">
        <f t="shared" si="2452"/>
        <v>0.14117072842143824</v>
      </c>
      <c r="D2349">
        <f t="shared" si="2447"/>
        <v>-0.49999999999999989</v>
      </c>
      <c r="E2349">
        <f t="shared" si="2453"/>
        <v>-0.47965698727002876</v>
      </c>
      <c r="F2349">
        <f t="shared" si="2454"/>
        <v>0.14117072842143827</v>
      </c>
      <c r="G2349">
        <f t="shared" si="2448"/>
        <v>0.5</v>
      </c>
      <c r="H2349">
        <f t="shared" si="2455"/>
        <v>0.47965698727002865</v>
      </c>
      <c r="I2349">
        <f t="shared" si="2456"/>
        <v>-0.14117072842143824</v>
      </c>
      <c r="J2349">
        <f t="shared" si="2449"/>
        <v>0.49999999999999989</v>
      </c>
      <c r="K2349">
        <f t="shared" si="2457"/>
        <v>-0.47965698727002876</v>
      </c>
      <c r="L2349">
        <f t="shared" si="2458"/>
        <v>0.14117072842143827</v>
      </c>
      <c r="N2349">
        <v>163.6</v>
      </c>
      <c r="O2349">
        <f t="shared" si="2444"/>
        <v>28.279397679410106</v>
      </c>
      <c r="P2349">
        <f t="shared" si="2445"/>
        <v>61.72060232058989</v>
      </c>
      <c r="R2349">
        <f t="shared" si="2459"/>
        <v>61.72060232058989</v>
      </c>
      <c r="T2349">
        <f t="shared" si="2450"/>
        <v>-28.257006419383416</v>
      </c>
      <c r="V2349">
        <f t="shared" si="2460"/>
        <v>0</v>
      </c>
    </row>
    <row r="2350" spans="1:22">
      <c r="A2350">
        <f t="shared" si="2446"/>
        <v>0.5</v>
      </c>
      <c r="B2350">
        <f t="shared" si="2451"/>
        <v>-0.47990264598759336</v>
      </c>
      <c r="C2350">
        <f t="shared" si="2452"/>
        <v>0.14033335446039397</v>
      </c>
      <c r="D2350">
        <f t="shared" si="2447"/>
        <v>-0.49999999999999989</v>
      </c>
      <c r="E2350">
        <f t="shared" si="2453"/>
        <v>-0.47990264598759341</v>
      </c>
      <c r="F2350">
        <f t="shared" si="2454"/>
        <v>0.14033335446039399</v>
      </c>
      <c r="G2350">
        <f t="shared" si="2448"/>
        <v>0.5</v>
      </c>
      <c r="H2350">
        <f t="shared" si="2455"/>
        <v>0.47990264598759336</v>
      </c>
      <c r="I2350">
        <f t="shared" si="2456"/>
        <v>-0.14033335446039397</v>
      </c>
      <c r="J2350">
        <f t="shared" si="2449"/>
        <v>0.49999999999999989</v>
      </c>
      <c r="K2350">
        <f t="shared" si="2457"/>
        <v>-0.47990264598759341</v>
      </c>
      <c r="L2350">
        <f t="shared" si="2458"/>
        <v>0.14033335446039399</v>
      </c>
      <c r="N2350">
        <v>163.69999999999999</v>
      </c>
      <c r="O2350">
        <f t="shared" si="2444"/>
        <v>28.248074840396281</v>
      </c>
      <c r="P2350">
        <f t="shared" si="2445"/>
        <v>61.751925159603722</v>
      </c>
      <c r="R2350">
        <f t="shared" si="2459"/>
        <v>61.751925159603722</v>
      </c>
      <c r="T2350">
        <f t="shared" si="2450"/>
        <v>-28.225683580369584</v>
      </c>
      <c r="V2350">
        <f t="shared" si="2460"/>
        <v>0</v>
      </c>
    </row>
    <row r="2351" spans="1:22">
      <c r="A2351">
        <f t="shared" si="2446"/>
        <v>0.5</v>
      </c>
      <c r="B2351">
        <f t="shared" si="2451"/>
        <v>-0.48014684283847142</v>
      </c>
      <c r="C2351">
        <f t="shared" si="2452"/>
        <v>0.13949555301961453</v>
      </c>
      <c r="D2351">
        <f t="shared" si="2447"/>
        <v>-0.49999999999999989</v>
      </c>
      <c r="E2351">
        <f t="shared" si="2453"/>
        <v>-0.48014684283847153</v>
      </c>
      <c r="F2351">
        <f t="shared" si="2454"/>
        <v>0.13949555301961455</v>
      </c>
      <c r="G2351">
        <f t="shared" si="2448"/>
        <v>0.5</v>
      </c>
      <c r="H2351">
        <f t="shared" si="2455"/>
        <v>0.48014684283847142</v>
      </c>
      <c r="I2351">
        <f t="shared" si="2456"/>
        <v>-0.13949555301961453</v>
      </c>
      <c r="J2351">
        <f t="shared" si="2449"/>
        <v>0.49999999999999989</v>
      </c>
      <c r="K2351">
        <f t="shared" si="2457"/>
        <v>-0.48014684283847153</v>
      </c>
      <c r="L2351">
        <f t="shared" si="2458"/>
        <v>0.13949555301961455</v>
      </c>
      <c r="N2351">
        <v>163.80000000000001</v>
      </c>
      <c r="O2351">
        <f t="shared" si="2444"/>
        <v>28.216716359100438</v>
      </c>
      <c r="P2351">
        <f t="shared" si="2445"/>
        <v>61.783283640899555</v>
      </c>
      <c r="R2351">
        <f t="shared" si="2459"/>
        <v>61.783283640899555</v>
      </c>
      <c r="T2351">
        <f t="shared" si="2450"/>
        <v>-28.194325099073751</v>
      </c>
      <c r="V2351">
        <f t="shared" si="2460"/>
        <v>0</v>
      </c>
    </row>
    <row r="2352" spans="1:22">
      <c r="A2352">
        <f t="shared" si="2446"/>
        <v>0.5</v>
      </c>
      <c r="B2352">
        <f t="shared" si="2451"/>
        <v>-0.48038957707879704</v>
      </c>
      <c r="C2352">
        <f t="shared" si="2452"/>
        <v>0.13865732665118885</v>
      </c>
      <c r="D2352">
        <f t="shared" si="2447"/>
        <v>-0.49999999999999989</v>
      </c>
      <c r="E2352">
        <f t="shared" si="2453"/>
        <v>-0.48038957707879709</v>
      </c>
      <c r="F2352">
        <f t="shared" si="2454"/>
        <v>0.13865732665118888</v>
      </c>
      <c r="G2352">
        <f t="shared" si="2448"/>
        <v>0.5</v>
      </c>
      <c r="H2352">
        <f t="shared" si="2455"/>
        <v>0.48038957707879704</v>
      </c>
      <c r="I2352">
        <f t="shared" si="2456"/>
        <v>-0.13865732665118885</v>
      </c>
      <c r="J2352">
        <f t="shared" si="2449"/>
        <v>0.49999999999999989</v>
      </c>
      <c r="K2352">
        <f t="shared" si="2457"/>
        <v>-0.48038957707879709</v>
      </c>
      <c r="L2352">
        <f t="shared" si="2458"/>
        <v>0.13865732665118888</v>
      </c>
      <c r="N2352">
        <v>163.9</v>
      </c>
      <c r="O2352">
        <f t="shared" si="2444"/>
        <v>28.185322360187421</v>
      </c>
      <c r="P2352">
        <f t="shared" si="2445"/>
        <v>61.814677639812587</v>
      </c>
      <c r="R2352">
        <f t="shared" si="2459"/>
        <v>61.814677639812587</v>
      </c>
      <c r="T2352">
        <f t="shared" si="2450"/>
        <v>-28.162931100160719</v>
      </c>
      <c r="V2352">
        <f t="shared" si="2460"/>
        <v>0</v>
      </c>
    </row>
    <row r="2353" spans="1:22">
      <c r="A2353">
        <f t="shared" si="2446"/>
        <v>0.5</v>
      </c>
      <c r="B2353">
        <f t="shared" si="2451"/>
        <v>-0.48063084796915934</v>
      </c>
      <c r="C2353">
        <f t="shared" si="2452"/>
        <v>0.13781867790849958</v>
      </c>
      <c r="D2353">
        <f t="shared" si="2447"/>
        <v>-0.49999999999999989</v>
      </c>
      <c r="E2353">
        <f t="shared" si="2453"/>
        <v>-0.48063084796915945</v>
      </c>
      <c r="F2353">
        <f t="shared" si="2454"/>
        <v>0.13781867790849961</v>
      </c>
      <c r="G2353">
        <f t="shared" si="2448"/>
        <v>0.5</v>
      </c>
      <c r="H2353">
        <f t="shared" si="2455"/>
        <v>0.48063084796915934</v>
      </c>
      <c r="I2353">
        <f t="shared" si="2456"/>
        <v>-0.13781867790849958</v>
      </c>
      <c r="J2353">
        <f t="shared" si="2449"/>
        <v>0.49999999999999989</v>
      </c>
      <c r="K2353">
        <f t="shared" si="2457"/>
        <v>-0.48063084796915945</v>
      </c>
      <c r="L2353">
        <f t="shared" si="2458"/>
        <v>0.13781867790849961</v>
      </c>
      <c r="N2353">
        <v>164</v>
      </c>
      <c r="O2353">
        <f t="shared" si="2444"/>
        <v>28.153892967831638</v>
      </c>
      <c r="P2353">
        <f t="shared" si="2445"/>
        <v>61.846107032168355</v>
      </c>
      <c r="R2353">
        <f t="shared" si="2459"/>
        <v>61.846107032168355</v>
      </c>
      <c r="T2353">
        <f t="shared" si="2450"/>
        <v>-28.131501707804951</v>
      </c>
      <c r="V2353">
        <f t="shared" si="2460"/>
        <v>0</v>
      </c>
    </row>
    <row r="2354" spans="1:22">
      <c r="A2354">
        <f t="shared" si="2446"/>
        <v>0.5</v>
      </c>
      <c r="B2354">
        <f t="shared" si="2451"/>
        <v>-0.48087065477460561</v>
      </c>
      <c r="C2354">
        <f t="shared" si="2452"/>
        <v>0.13697960934621628</v>
      </c>
      <c r="D2354">
        <f t="shared" si="2447"/>
        <v>-0.49999999999999989</v>
      </c>
      <c r="E2354">
        <f t="shared" si="2453"/>
        <v>-0.48087065477460567</v>
      </c>
      <c r="F2354">
        <f t="shared" si="2454"/>
        <v>0.13697960934621631</v>
      </c>
      <c r="G2354">
        <f t="shared" si="2448"/>
        <v>0.5</v>
      </c>
      <c r="H2354">
        <f t="shared" si="2455"/>
        <v>0.48087065477460561</v>
      </c>
      <c r="I2354">
        <f t="shared" si="2456"/>
        <v>-0.13697960934621628</v>
      </c>
      <c r="J2354">
        <f t="shared" si="2449"/>
        <v>0.49999999999999989</v>
      </c>
      <c r="K2354">
        <f t="shared" si="2457"/>
        <v>-0.48087065477460567</v>
      </c>
      <c r="L2354">
        <f t="shared" si="2458"/>
        <v>0.13697960934621631</v>
      </c>
      <c r="N2354">
        <v>164.1</v>
      </c>
      <c r="O2354">
        <f t="shared" si="2444"/>
        <v>28.122428305713989</v>
      </c>
      <c r="P2354">
        <f t="shared" si="2445"/>
        <v>61.877571694286011</v>
      </c>
      <c r="R2354">
        <f t="shared" si="2459"/>
        <v>61.877571694286011</v>
      </c>
      <c r="T2354">
        <f t="shared" si="2450"/>
        <v>-28.100037045687294</v>
      </c>
      <c r="V2354">
        <f t="shared" si="2460"/>
        <v>0</v>
      </c>
    </row>
    <row r="2355" spans="1:22">
      <c r="A2355">
        <f t="shared" si="2446"/>
        <v>0.5</v>
      </c>
      <c r="B2355">
        <f t="shared" si="2451"/>
        <v>-0.48110899676464258</v>
      </c>
      <c r="C2355">
        <f t="shared" si="2452"/>
        <v>0.13614012352028729</v>
      </c>
      <c r="D2355">
        <f t="shared" si="2447"/>
        <v>-0.49999999999999989</v>
      </c>
      <c r="E2355">
        <f t="shared" si="2453"/>
        <v>-0.48110899676464264</v>
      </c>
      <c r="F2355">
        <f t="shared" si="2454"/>
        <v>0.13614012352028732</v>
      </c>
      <c r="G2355">
        <f t="shared" si="2448"/>
        <v>0.5</v>
      </c>
      <c r="H2355">
        <f t="shared" si="2455"/>
        <v>0.48110899676464258</v>
      </c>
      <c r="I2355">
        <f t="shared" si="2456"/>
        <v>-0.13614012352028729</v>
      </c>
      <c r="J2355">
        <f t="shared" si="2449"/>
        <v>0.49999999999999989</v>
      </c>
      <c r="K2355">
        <f t="shared" si="2457"/>
        <v>-0.48110899676464264</v>
      </c>
      <c r="L2355">
        <f t="shared" si="2458"/>
        <v>0.13614012352028732</v>
      </c>
      <c r="N2355">
        <v>164.2</v>
      </c>
      <c r="O2355">
        <f t="shared" si="2444"/>
        <v>28.090928497018528</v>
      </c>
      <c r="P2355">
        <f t="shared" si="2445"/>
        <v>61.909071502981476</v>
      </c>
      <c r="R2355">
        <f t="shared" si="2459"/>
        <v>61.909071502981476</v>
      </c>
      <c r="T2355">
        <f t="shared" si="2450"/>
        <v>-28.06853723699183</v>
      </c>
      <c r="V2355">
        <f t="shared" si="2460"/>
        <v>0</v>
      </c>
    </row>
    <row r="2356" spans="1:22">
      <c r="A2356">
        <f t="shared" si="2446"/>
        <v>0.5</v>
      </c>
      <c r="B2356">
        <f t="shared" si="2451"/>
        <v>-0.48134587321323929</v>
      </c>
      <c r="C2356">
        <f t="shared" si="2452"/>
        <v>0.13530022298793176</v>
      </c>
      <c r="D2356">
        <f t="shared" si="2447"/>
        <v>-0.49999999999999989</v>
      </c>
      <c r="E2356">
        <f t="shared" si="2453"/>
        <v>-0.48134587321323935</v>
      </c>
      <c r="F2356">
        <f t="shared" si="2454"/>
        <v>0.13530022298793179</v>
      </c>
      <c r="G2356">
        <f t="shared" si="2448"/>
        <v>0.5</v>
      </c>
      <c r="H2356">
        <f t="shared" si="2455"/>
        <v>0.48134587321323929</v>
      </c>
      <c r="I2356">
        <f t="shared" si="2456"/>
        <v>-0.13530022298793176</v>
      </c>
      <c r="J2356">
        <f t="shared" si="2449"/>
        <v>0.49999999999999989</v>
      </c>
      <c r="K2356">
        <f t="shared" si="2457"/>
        <v>-0.48134587321323935</v>
      </c>
      <c r="L2356">
        <f t="shared" si="2458"/>
        <v>0.13530022298793179</v>
      </c>
      <c r="N2356">
        <v>164.3</v>
      </c>
      <c r="O2356">
        <f t="shared" si="2444"/>
        <v>28.059393664429255</v>
      </c>
      <c r="P2356">
        <f t="shared" si="2445"/>
        <v>61.940606335570742</v>
      </c>
      <c r="R2356">
        <f t="shared" si="2459"/>
        <v>61.940606335570742</v>
      </c>
      <c r="T2356">
        <f t="shared" si="2450"/>
        <v>-28.037002404402564</v>
      </c>
      <c r="V2356">
        <f t="shared" si="2460"/>
        <v>0</v>
      </c>
    </row>
    <row r="2357" spans="1:22">
      <c r="A2357">
        <f t="shared" si="2446"/>
        <v>0.5</v>
      </c>
      <c r="B2357">
        <f t="shared" si="2451"/>
        <v>-0.481581283398829</v>
      </c>
      <c r="C2357">
        <f t="shared" si="2452"/>
        <v>0.13445991030763285</v>
      </c>
      <c r="D2357">
        <f t="shared" si="2447"/>
        <v>-0.49999999999999989</v>
      </c>
      <c r="E2357">
        <f t="shared" si="2453"/>
        <v>-0.48158128339882905</v>
      </c>
      <c r="F2357">
        <f t="shared" si="2454"/>
        <v>0.13445991030763288</v>
      </c>
      <c r="G2357">
        <f t="shared" si="2448"/>
        <v>0.5</v>
      </c>
      <c r="H2357">
        <f t="shared" si="2455"/>
        <v>0.481581283398829</v>
      </c>
      <c r="I2357">
        <f t="shared" si="2456"/>
        <v>-0.13445991030763285</v>
      </c>
      <c r="J2357">
        <f t="shared" si="2449"/>
        <v>0.49999999999999989</v>
      </c>
      <c r="K2357">
        <f t="shared" si="2457"/>
        <v>-0.48158128339882905</v>
      </c>
      <c r="L2357">
        <f t="shared" si="2458"/>
        <v>0.13445991030763288</v>
      </c>
      <c r="N2357">
        <v>164.4</v>
      </c>
      <c r="O2357">
        <f t="shared" si="2444"/>
        <v>28.027823930126939</v>
      </c>
      <c r="P2357">
        <f t="shared" si="2445"/>
        <v>61.972176069873065</v>
      </c>
      <c r="R2357">
        <f t="shared" si="2459"/>
        <v>61.972176069873065</v>
      </c>
      <c r="T2357">
        <f t="shared" si="2450"/>
        <v>-28.005432670100241</v>
      </c>
      <c r="V2357">
        <f t="shared" si="2460"/>
        <v>0</v>
      </c>
    </row>
    <row r="2358" spans="1:22">
      <c r="A2358">
        <f t="shared" si="2446"/>
        <v>0.5</v>
      </c>
      <c r="B2358">
        <f t="shared" si="2451"/>
        <v>-0.48181522660431142</v>
      </c>
      <c r="C2358">
        <f t="shared" si="2452"/>
        <v>0.13361918803912848</v>
      </c>
      <c r="D2358">
        <f t="shared" si="2447"/>
        <v>-0.49999999999999989</v>
      </c>
      <c r="E2358">
        <f t="shared" si="2453"/>
        <v>-0.48181522660431148</v>
      </c>
      <c r="F2358">
        <f t="shared" si="2454"/>
        <v>0.13361918803912851</v>
      </c>
      <c r="G2358">
        <f t="shared" si="2448"/>
        <v>0.5</v>
      </c>
      <c r="H2358">
        <f t="shared" si="2455"/>
        <v>0.48181522660431142</v>
      </c>
      <c r="I2358">
        <f t="shared" si="2456"/>
        <v>-0.13361918803912848</v>
      </c>
      <c r="J2358">
        <f t="shared" si="2449"/>
        <v>0.49999999999999989</v>
      </c>
      <c r="K2358">
        <f t="shared" si="2457"/>
        <v>-0.48181522660431148</v>
      </c>
      <c r="L2358">
        <f t="shared" si="2458"/>
        <v>0.13361918803912851</v>
      </c>
      <c r="N2358">
        <v>164.5</v>
      </c>
      <c r="O2358">
        <f t="shared" si="2444"/>
        <v>27.996219415785774</v>
      </c>
      <c r="P2358">
        <f t="shared" si="2445"/>
        <v>62.003780584214226</v>
      </c>
      <c r="R2358">
        <f t="shared" si="2459"/>
        <v>62.003780584214226</v>
      </c>
      <c r="T2358">
        <f t="shared" si="2450"/>
        <v>-27.97382815575908</v>
      </c>
      <c r="V2358">
        <f t="shared" si="2460"/>
        <v>0</v>
      </c>
    </row>
    <row r="2359" spans="1:22">
      <c r="A2359">
        <f t="shared" si="2446"/>
        <v>0.5</v>
      </c>
      <c r="B2359">
        <f t="shared" si="2451"/>
        <v>-0.48204770211705494</v>
      </c>
      <c r="C2359">
        <f t="shared" si="2452"/>
        <v>0.13277805874340451</v>
      </c>
      <c r="D2359">
        <f t="shared" si="2447"/>
        <v>-0.49999999999999989</v>
      </c>
      <c r="E2359">
        <f t="shared" si="2453"/>
        <v>-0.482047702117055</v>
      </c>
      <c r="F2359">
        <f t="shared" si="2454"/>
        <v>0.13277805874340454</v>
      </c>
      <c r="G2359">
        <f t="shared" si="2448"/>
        <v>0.5</v>
      </c>
      <c r="H2359">
        <f t="shared" si="2455"/>
        <v>0.48204770211705494</v>
      </c>
      <c r="I2359">
        <f t="shared" si="2456"/>
        <v>-0.13277805874340451</v>
      </c>
      <c r="J2359">
        <f t="shared" si="2449"/>
        <v>0.49999999999999989</v>
      </c>
      <c r="K2359">
        <f t="shared" si="2457"/>
        <v>-0.482047702117055</v>
      </c>
      <c r="L2359">
        <f t="shared" si="2458"/>
        <v>0.13277805874340454</v>
      </c>
      <c r="N2359">
        <v>164.6</v>
      </c>
      <c r="O2359">
        <f t="shared" si="2444"/>
        <v>27.964580242570214</v>
      </c>
      <c r="P2359">
        <f t="shared" si="2445"/>
        <v>62.0354197574298</v>
      </c>
      <c r="R2359">
        <f t="shared" si="2459"/>
        <v>62.0354197574298</v>
      </c>
      <c r="T2359">
        <f t="shared" si="2450"/>
        <v>-27.942188982543506</v>
      </c>
      <c r="V2359">
        <f t="shared" si="2460"/>
        <v>0</v>
      </c>
    </row>
    <row r="2360" spans="1:22">
      <c r="A2360">
        <f t="shared" si="2446"/>
        <v>0.5</v>
      </c>
      <c r="B2360">
        <f t="shared" si="2451"/>
        <v>-0.48227870922889887</v>
      </c>
      <c r="C2360">
        <f t="shared" si="2452"/>
        <v>0.1319365249826866</v>
      </c>
      <c r="D2360">
        <f t="shared" si="2447"/>
        <v>-0.49999999999999989</v>
      </c>
      <c r="E2360">
        <f t="shared" si="2453"/>
        <v>-0.48227870922889898</v>
      </c>
      <c r="F2360">
        <f t="shared" si="2454"/>
        <v>0.13193652498268663</v>
      </c>
      <c r="G2360">
        <f t="shared" si="2448"/>
        <v>0.5</v>
      </c>
      <c r="H2360">
        <f t="shared" si="2455"/>
        <v>0.48227870922889887</v>
      </c>
      <c r="I2360">
        <f t="shared" si="2456"/>
        <v>-0.1319365249826866</v>
      </c>
      <c r="J2360">
        <f t="shared" si="2449"/>
        <v>0.49999999999999989</v>
      </c>
      <c r="K2360">
        <f t="shared" si="2457"/>
        <v>-0.48227870922889898</v>
      </c>
      <c r="L2360">
        <f t="shared" si="2458"/>
        <v>0.13193652498268663</v>
      </c>
      <c r="N2360">
        <v>164.7</v>
      </c>
      <c r="O2360">
        <f t="shared" si="2444"/>
        <v>27.932906531131703</v>
      </c>
      <c r="P2360">
        <f t="shared" si="2445"/>
        <v>62.0670934688683</v>
      </c>
      <c r="R2360">
        <f t="shared" si="2459"/>
        <v>62.0670934688683</v>
      </c>
      <c r="T2360">
        <f t="shared" si="2450"/>
        <v>-27.910515271105005</v>
      </c>
      <c r="V2360">
        <f t="shared" si="2460"/>
        <v>0</v>
      </c>
    </row>
    <row r="2361" spans="1:22">
      <c r="A2361">
        <f t="shared" si="2446"/>
        <v>0.5</v>
      </c>
      <c r="B2361">
        <f t="shared" si="2451"/>
        <v>-0.4825082472361556</v>
      </c>
      <c r="C2361">
        <f t="shared" si="2452"/>
        <v>0.13109458932043236</v>
      </c>
      <c r="D2361">
        <f t="shared" si="2447"/>
        <v>-0.49999999999999989</v>
      </c>
      <c r="E2361">
        <f t="shared" si="2453"/>
        <v>-0.48250824723615565</v>
      </c>
      <c r="F2361">
        <f t="shared" si="2454"/>
        <v>0.13109458932043239</v>
      </c>
      <c r="G2361">
        <f t="shared" si="2448"/>
        <v>0.5</v>
      </c>
      <c r="H2361">
        <f t="shared" si="2455"/>
        <v>0.4825082472361556</v>
      </c>
      <c r="I2361">
        <f t="shared" si="2456"/>
        <v>-0.13109458932043236</v>
      </c>
      <c r="J2361">
        <f t="shared" si="2449"/>
        <v>0.49999999999999989</v>
      </c>
      <c r="K2361">
        <f t="shared" si="2457"/>
        <v>-0.48250824723615565</v>
      </c>
      <c r="L2361">
        <f t="shared" si="2458"/>
        <v>0.13109458932043239</v>
      </c>
      <c r="N2361">
        <v>164.8</v>
      </c>
      <c r="O2361">
        <f t="shared" si="2444"/>
        <v>27.901198401605409</v>
      </c>
      <c r="P2361">
        <f t="shared" si="2445"/>
        <v>62.098801598394594</v>
      </c>
      <c r="R2361">
        <f t="shared" si="2459"/>
        <v>62.098801598394594</v>
      </c>
      <c r="T2361">
        <f t="shared" si="2450"/>
        <v>-27.878807141578712</v>
      </c>
      <c r="V2361">
        <f t="shared" si="2460"/>
        <v>0</v>
      </c>
    </row>
    <row r="2362" spans="1:22">
      <c r="A2362">
        <f t="shared" si="2446"/>
        <v>0.5</v>
      </c>
      <c r="B2362">
        <f t="shared" si="2451"/>
        <v>-0.48273631543961237</v>
      </c>
      <c r="C2362">
        <f t="shared" si="2452"/>
        <v>0.13025225432132423</v>
      </c>
      <c r="D2362">
        <f t="shared" si="2447"/>
        <v>-0.49999999999999989</v>
      </c>
      <c r="E2362">
        <f t="shared" si="2453"/>
        <v>-0.48273631543961248</v>
      </c>
      <c r="F2362">
        <f t="shared" si="2454"/>
        <v>0.13025225432132426</v>
      </c>
      <c r="G2362">
        <f t="shared" si="2448"/>
        <v>0.5</v>
      </c>
      <c r="H2362">
        <f t="shared" si="2455"/>
        <v>0.48273631543961237</v>
      </c>
      <c r="I2362">
        <f t="shared" si="2456"/>
        <v>-0.13025225432132423</v>
      </c>
      <c r="J2362">
        <f t="shared" si="2449"/>
        <v>0.49999999999999989</v>
      </c>
      <c r="K2362">
        <f t="shared" si="2457"/>
        <v>-0.48273631543961248</v>
      </c>
      <c r="L2362">
        <f t="shared" si="2458"/>
        <v>0.13025225432132426</v>
      </c>
      <c r="N2362">
        <v>164.9</v>
      </c>
      <c r="O2362">
        <f t="shared" si="2444"/>
        <v>27.869455973607039</v>
      </c>
      <c r="P2362">
        <f t="shared" si="2445"/>
        <v>62.130544026392968</v>
      </c>
      <c r="R2362">
        <f t="shared" si="2459"/>
        <v>62.130544026392968</v>
      </c>
      <c r="T2362">
        <f t="shared" si="2450"/>
        <v>-27.847064713580338</v>
      </c>
      <c r="V2362">
        <f t="shared" si="2460"/>
        <v>0</v>
      </c>
    </row>
    <row r="2363" spans="1:22">
      <c r="A2363">
        <f t="shared" si="2446"/>
        <v>0.5</v>
      </c>
      <c r="B2363">
        <f t="shared" si="2451"/>
        <v>-0.48296291314453399</v>
      </c>
      <c r="C2363">
        <f t="shared" si="2452"/>
        <v>0.12940952255126048</v>
      </c>
      <c r="D2363">
        <f t="shared" si="2447"/>
        <v>-0.49999999999999989</v>
      </c>
      <c r="E2363">
        <f t="shared" si="2453"/>
        <v>-0.4829629131445341</v>
      </c>
      <c r="F2363">
        <f t="shared" si="2454"/>
        <v>0.12940952255126051</v>
      </c>
      <c r="G2363">
        <f t="shared" si="2448"/>
        <v>0.5</v>
      </c>
      <c r="H2363">
        <f t="shared" si="2455"/>
        <v>0.48296291314453399</v>
      </c>
      <c r="I2363">
        <f t="shared" si="2456"/>
        <v>-0.12940952255126048</v>
      </c>
      <c r="J2363">
        <f t="shared" si="2449"/>
        <v>0.49999999999999989</v>
      </c>
      <c r="K2363">
        <f t="shared" si="2457"/>
        <v>-0.4829629131445341</v>
      </c>
      <c r="L2363">
        <f t="shared" si="2458"/>
        <v>0.12940952255126051</v>
      </c>
      <c r="N2363">
        <v>165</v>
      </c>
      <c r="O2363">
        <f t="shared" si="2444"/>
        <v>27.837679366229484</v>
      </c>
      <c r="P2363">
        <f t="shared" si="2445"/>
        <v>62.16232063377052</v>
      </c>
      <c r="R2363">
        <f t="shared" si="2459"/>
        <v>62.16232063377052</v>
      </c>
      <c r="T2363">
        <f t="shared" si="2450"/>
        <v>-27.815288106202786</v>
      </c>
      <c r="V2363">
        <f t="shared" si="2460"/>
        <v>0</v>
      </c>
    </row>
    <row r="2364" spans="1:22">
      <c r="A2364">
        <f t="shared" si="2446"/>
        <v>0.5</v>
      </c>
      <c r="B2364">
        <f t="shared" si="2451"/>
        <v>-0.48318803966066454</v>
      </c>
      <c r="C2364">
        <f t="shared" si="2452"/>
        <v>0.12856639657734825</v>
      </c>
      <c r="D2364">
        <f t="shared" si="2447"/>
        <v>-0.49999999999999989</v>
      </c>
      <c r="E2364">
        <f t="shared" si="2453"/>
        <v>-0.48318803966066459</v>
      </c>
      <c r="F2364">
        <f t="shared" si="2454"/>
        <v>0.12856639657734828</v>
      </c>
      <c r="G2364">
        <f t="shared" si="2448"/>
        <v>0.5</v>
      </c>
      <c r="H2364">
        <f t="shared" si="2455"/>
        <v>0.48318803966066454</v>
      </c>
      <c r="I2364">
        <f t="shared" si="2456"/>
        <v>-0.12856639657734825</v>
      </c>
      <c r="J2364">
        <f t="shared" si="2449"/>
        <v>0.49999999999999989</v>
      </c>
      <c r="K2364">
        <f t="shared" si="2457"/>
        <v>-0.48318803966066459</v>
      </c>
      <c r="L2364">
        <f t="shared" si="2458"/>
        <v>0.12856639657734828</v>
      </c>
      <c r="N2364">
        <v>165.1</v>
      </c>
      <c r="O2364">
        <f t="shared" si="2444"/>
        <v>27.805868698039649</v>
      </c>
      <c r="P2364">
        <f t="shared" si="2445"/>
        <v>62.194131301960361</v>
      </c>
      <c r="R2364">
        <f t="shared" si="2459"/>
        <v>62.194131301960361</v>
      </c>
      <c r="T2364">
        <f t="shared" si="2450"/>
        <v>-27.783477438012945</v>
      </c>
      <c r="V2364">
        <f t="shared" si="2460"/>
        <v>0</v>
      </c>
    </row>
    <row r="2365" spans="1:22">
      <c r="A2365">
        <f t="shared" si="2446"/>
        <v>0.5</v>
      </c>
      <c r="B2365">
        <f t="shared" si="2451"/>
        <v>-0.48341169430222958</v>
      </c>
      <c r="C2365">
        <f t="shared" si="2452"/>
        <v>0.12772287896789525</v>
      </c>
      <c r="D2365">
        <f t="shared" si="2447"/>
        <v>-0.49999999999999989</v>
      </c>
      <c r="E2365">
        <f t="shared" si="2453"/>
        <v>-0.48341169430222963</v>
      </c>
      <c r="F2365">
        <f t="shared" si="2454"/>
        <v>0.12772287896789528</v>
      </c>
      <c r="G2365">
        <f t="shared" si="2448"/>
        <v>0.5</v>
      </c>
      <c r="H2365">
        <f t="shared" si="2455"/>
        <v>0.48341169430222958</v>
      </c>
      <c r="I2365">
        <f t="shared" si="2456"/>
        <v>-0.12772287896789525</v>
      </c>
      <c r="J2365">
        <f t="shared" si="2449"/>
        <v>0.49999999999999989</v>
      </c>
      <c r="K2365">
        <f t="shared" si="2457"/>
        <v>-0.48341169430222963</v>
      </c>
      <c r="L2365">
        <f t="shared" si="2458"/>
        <v>0.12772287896789528</v>
      </c>
      <c r="N2365">
        <v>165.2</v>
      </c>
      <c r="O2365">
        <f t="shared" si="2444"/>
        <v>27.77402408707518</v>
      </c>
      <c r="P2365">
        <f t="shared" si="2445"/>
        <v>62.225975912924824</v>
      </c>
      <c r="R2365">
        <f t="shared" si="2459"/>
        <v>62.225975912924824</v>
      </c>
      <c r="T2365">
        <f t="shared" si="2450"/>
        <v>-27.751632827048482</v>
      </c>
      <c r="V2365">
        <f t="shared" si="2460"/>
        <v>0</v>
      </c>
    </row>
    <row r="2366" spans="1:22">
      <c r="A2366">
        <f t="shared" si="2446"/>
        <v>0.5</v>
      </c>
      <c r="B2366">
        <f t="shared" si="2451"/>
        <v>-0.48363387638793831</v>
      </c>
      <c r="C2366">
        <f t="shared" si="2452"/>
        <v>0.12687897229240264</v>
      </c>
      <c r="D2366">
        <f t="shared" si="2447"/>
        <v>-0.49999999999999989</v>
      </c>
      <c r="E2366">
        <f t="shared" si="2453"/>
        <v>-0.48363387638793837</v>
      </c>
      <c r="F2366">
        <f t="shared" si="2454"/>
        <v>0.12687897229240266</v>
      </c>
      <c r="G2366">
        <f t="shared" si="2448"/>
        <v>0.5</v>
      </c>
      <c r="H2366">
        <f t="shared" si="2455"/>
        <v>0.48363387638793831</v>
      </c>
      <c r="I2366">
        <f t="shared" si="2456"/>
        <v>-0.12687897229240264</v>
      </c>
      <c r="J2366">
        <f t="shared" si="2449"/>
        <v>0.49999999999999989</v>
      </c>
      <c r="K2366">
        <f t="shared" si="2457"/>
        <v>-0.48363387638793837</v>
      </c>
      <c r="L2366">
        <f t="shared" si="2458"/>
        <v>0.12687897229240266</v>
      </c>
      <c r="N2366">
        <v>165.3</v>
      </c>
      <c r="O2366">
        <f t="shared" si="2444"/>
        <v>27.742145650841181</v>
      </c>
      <c r="P2366">
        <f t="shared" si="2445"/>
        <v>62.257854349158819</v>
      </c>
      <c r="R2366">
        <f t="shared" si="2459"/>
        <v>62.257854349158819</v>
      </c>
      <c r="T2366">
        <f t="shared" si="2450"/>
        <v>-27.719754390814487</v>
      </c>
      <c r="V2366">
        <f t="shared" si="2460"/>
        <v>0</v>
      </c>
    </row>
    <row r="2367" spans="1:22">
      <c r="A2367">
        <f t="shared" si="2446"/>
        <v>0.5</v>
      </c>
      <c r="B2367">
        <f t="shared" si="2451"/>
        <v>-0.48385458524098551</v>
      </c>
      <c r="C2367">
        <f t="shared" si="2452"/>
        <v>0.12603467912155669</v>
      </c>
      <c r="D2367">
        <f t="shared" si="2447"/>
        <v>-0.49999999999999989</v>
      </c>
      <c r="E2367">
        <f t="shared" si="2453"/>
        <v>-0.48385458524098557</v>
      </c>
      <c r="F2367">
        <f t="shared" si="2454"/>
        <v>0.12603467912155672</v>
      </c>
      <c r="G2367">
        <f t="shared" si="2448"/>
        <v>0.5</v>
      </c>
      <c r="H2367">
        <f t="shared" si="2455"/>
        <v>0.48385458524098551</v>
      </c>
      <c r="I2367">
        <f t="shared" si="2456"/>
        <v>-0.12603467912155669</v>
      </c>
      <c r="J2367">
        <f t="shared" si="2449"/>
        <v>0.49999999999999989</v>
      </c>
      <c r="K2367">
        <f t="shared" si="2457"/>
        <v>-0.48385458524098557</v>
      </c>
      <c r="L2367">
        <f t="shared" si="2458"/>
        <v>0.12603467912155672</v>
      </c>
      <c r="N2367">
        <v>165.4</v>
      </c>
      <c r="O2367">
        <f t="shared" si="2444"/>
        <v>27.710233506307006</v>
      </c>
      <c r="P2367">
        <f t="shared" si="2445"/>
        <v>62.289766493692994</v>
      </c>
      <c r="R2367">
        <f t="shared" si="2459"/>
        <v>62.289766493692994</v>
      </c>
      <c r="T2367">
        <f t="shared" si="2450"/>
        <v>-27.687842246280312</v>
      </c>
      <c r="V2367">
        <f t="shared" si="2460"/>
        <v>0</v>
      </c>
    </row>
    <row r="2368" spans="1:22">
      <c r="A2368">
        <f t="shared" si="2446"/>
        <v>0.5</v>
      </c>
      <c r="B2368">
        <f t="shared" si="2451"/>
        <v>-0.48407382018905382</v>
      </c>
      <c r="C2368">
        <f t="shared" si="2452"/>
        <v>0.12519000202722066</v>
      </c>
      <c r="D2368">
        <f t="shared" si="2447"/>
        <v>-0.49999999999999989</v>
      </c>
      <c r="E2368">
        <f t="shared" si="2453"/>
        <v>-0.48407382018905387</v>
      </c>
      <c r="F2368">
        <f t="shared" si="2454"/>
        <v>0.12519000202722066</v>
      </c>
      <c r="G2368">
        <f t="shared" si="2448"/>
        <v>0.5</v>
      </c>
      <c r="H2368">
        <f t="shared" si="2455"/>
        <v>0.48407382018905382</v>
      </c>
      <c r="I2368">
        <f t="shared" si="2456"/>
        <v>-0.12519000202722066</v>
      </c>
      <c r="J2368">
        <f t="shared" si="2449"/>
        <v>0.49999999999999989</v>
      </c>
      <c r="K2368">
        <f t="shared" si="2457"/>
        <v>-0.48407382018905387</v>
      </c>
      <c r="L2368">
        <f t="shared" si="2458"/>
        <v>0.12519000202722066</v>
      </c>
      <c r="N2368">
        <v>165.5</v>
      </c>
      <c r="O2368">
        <f t="shared" si="2444"/>
        <v>27.678287769902937</v>
      </c>
      <c r="P2368">
        <f t="shared" si="2445"/>
        <v>62.32171223009707</v>
      </c>
      <c r="R2368">
        <f t="shared" si="2459"/>
        <v>62.32171223009707</v>
      </c>
      <c r="T2368">
        <f t="shared" si="2450"/>
        <v>-27.655896509876236</v>
      </c>
      <c r="V2368">
        <f t="shared" si="2460"/>
        <v>0</v>
      </c>
    </row>
    <row r="2369" spans="1:22">
      <c r="A2369">
        <f t="shared" si="2446"/>
        <v>0.5</v>
      </c>
      <c r="B2369">
        <f t="shared" si="2451"/>
        <v>-0.48429158056431543</v>
      </c>
      <c r="C2369">
        <f t="shared" si="2452"/>
        <v>0.1243449435824274</v>
      </c>
      <c r="D2369">
        <f t="shared" si="2447"/>
        <v>-0.49999999999999989</v>
      </c>
      <c r="E2369">
        <f t="shared" si="2453"/>
        <v>-0.48429158056431554</v>
      </c>
      <c r="F2369">
        <f t="shared" si="2454"/>
        <v>0.12434494358242743</v>
      </c>
      <c r="G2369">
        <f t="shared" si="2448"/>
        <v>0.5</v>
      </c>
      <c r="H2369">
        <f t="shared" si="2455"/>
        <v>0.48429158056431543</v>
      </c>
      <c r="I2369">
        <f t="shared" si="2456"/>
        <v>-0.1243449435824274</v>
      </c>
      <c r="J2369">
        <f t="shared" si="2449"/>
        <v>0.49999999999999989</v>
      </c>
      <c r="K2369">
        <f t="shared" si="2457"/>
        <v>-0.48429158056431554</v>
      </c>
      <c r="L2369">
        <f t="shared" si="2458"/>
        <v>0.12434494358242743</v>
      </c>
      <c r="N2369">
        <v>165.6</v>
      </c>
      <c r="O2369">
        <f t="shared" si="2444"/>
        <v>27.646308557516946</v>
      </c>
      <c r="P2369">
        <f t="shared" si="2445"/>
        <v>62.353691442483047</v>
      </c>
      <c r="R2369">
        <f t="shared" si="2459"/>
        <v>62.353691442483047</v>
      </c>
      <c r="T2369">
        <f t="shared" si="2450"/>
        <v>-27.623917297490259</v>
      </c>
      <c r="V2369">
        <f t="shared" si="2460"/>
        <v>0</v>
      </c>
    </row>
    <row r="2370" spans="1:22">
      <c r="A2370">
        <f t="shared" si="2446"/>
        <v>0.5</v>
      </c>
      <c r="B2370">
        <f t="shared" si="2451"/>
        <v>-0.48450786570343463</v>
      </c>
      <c r="C2370">
        <f t="shared" si="2452"/>
        <v>0.1234995063613715</v>
      </c>
      <c r="D2370">
        <f t="shared" si="2447"/>
        <v>-0.49999999999999989</v>
      </c>
      <c r="E2370">
        <f t="shared" si="2453"/>
        <v>-0.48450786570343468</v>
      </c>
      <c r="F2370">
        <f t="shared" si="2454"/>
        <v>0.12349950636137151</v>
      </c>
      <c r="G2370">
        <f t="shared" si="2448"/>
        <v>0.5</v>
      </c>
      <c r="H2370">
        <f t="shared" si="2455"/>
        <v>0.48450786570343463</v>
      </c>
      <c r="I2370">
        <f t="shared" si="2456"/>
        <v>-0.1234995063613715</v>
      </c>
      <c r="J2370">
        <f t="shared" si="2449"/>
        <v>0.49999999999999989</v>
      </c>
      <c r="K2370">
        <f t="shared" si="2457"/>
        <v>-0.48450786570343468</v>
      </c>
      <c r="L2370">
        <f t="shared" si="2458"/>
        <v>0.12349950636137151</v>
      </c>
      <c r="N2370">
        <v>165.7</v>
      </c>
      <c r="O2370">
        <f t="shared" si="2444"/>
        <v>27.614295984491491</v>
      </c>
      <c r="P2370">
        <f t="shared" si="2445"/>
        <v>62.385704015508509</v>
      </c>
      <c r="R2370">
        <f t="shared" si="2459"/>
        <v>62.385704015508509</v>
      </c>
      <c r="T2370">
        <f t="shared" si="2450"/>
        <v>-27.591904724464797</v>
      </c>
      <c r="V2370">
        <f t="shared" si="2460"/>
        <v>0</v>
      </c>
    </row>
    <row r="2371" spans="1:22">
      <c r="A2371">
        <f t="shared" si="2446"/>
        <v>0.5</v>
      </c>
      <c r="B2371">
        <f t="shared" si="2451"/>
        <v>-0.48472267494756938</v>
      </c>
      <c r="C2371">
        <f t="shared" si="2452"/>
        <v>0.12265369293940116</v>
      </c>
      <c r="D2371">
        <f t="shared" si="2447"/>
        <v>-0.49999999999999989</v>
      </c>
      <c r="E2371">
        <f t="shared" si="2453"/>
        <v>-0.48472267494756949</v>
      </c>
      <c r="F2371">
        <f t="shared" si="2454"/>
        <v>0.12265369293940119</v>
      </c>
      <c r="G2371">
        <f t="shared" si="2448"/>
        <v>0.5</v>
      </c>
      <c r="H2371">
        <f t="shared" si="2455"/>
        <v>0.48472267494756938</v>
      </c>
      <c r="I2371">
        <f t="shared" si="2456"/>
        <v>-0.12265369293940116</v>
      </c>
      <c r="J2371">
        <f t="shared" si="2449"/>
        <v>0.49999999999999989</v>
      </c>
      <c r="K2371">
        <f t="shared" si="2457"/>
        <v>-0.48472267494756949</v>
      </c>
      <c r="L2371">
        <f t="shared" si="2458"/>
        <v>0.12265369293940119</v>
      </c>
      <c r="N2371">
        <v>165.8</v>
      </c>
      <c r="O2371">
        <f t="shared" si="2444"/>
        <v>27.582250165620152</v>
      </c>
      <c r="P2371">
        <f t="shared" si="2445"/>
        <v>62.417749834379848</v>
      </c>
      <c r="R2371">
        <f t="shared" si="2459"/>
        <v>62.417749834379848</v>
      </c>
      <c r="T2371">
        <f t="shared" si="2450"/>
        <v>-27.559858905593458</v>
      </c>
      <c r="V2371">
        <f t="shared" si="2460"/>
        <v>0</v>
      </c>
    </row>
    <row r="2372" spans="1:22">
      <c r="A2372">
        <f t="shared" si="2446"/>
        <v>0.5</v>
      </c>
      <c r="B2372">
        <f t="shared" si="2451"/>
        <v>-0.48493600764237327</v>
      </c>
      <c r="C2372">
        <f t="shared" si="2452"/>
        <v>0.12180750589301119</v>
      </c>
      <c r="D2372">
        <f t="shared" si="2447"/>
        <v>-0.49999999999999989</v>
      </c>
      <c r="E2372">
        <f t="shared" si="2453"/>
        <v>-0.48493600764237332</v>
      </c>
      <c r="F2372">
        <f t="shared" si="2454"/>
        <v>0.1218075058930112</v>
      </c>
      <c r="G2372">
        <f t="shared" si="2448"/>
        <v>0.5</v>
      </c>
      <c r="H2372">
        <f t="shared" si="2455"/>
        <v>0.48493600764237327</v>
      </c>
      <c r="I2372">
        <f t="shared" si="2456"/>
        <v>-0.12180750589301119</v>
      </c>
      <c r="J2372">
        <f t="shared" si="2449"/>
        <v>0.49999999999999989</v>
      </c>
      <c r="K2372">
        <f t="shared" si="2457"/>
        <v>-0.48493600764237332</v>
      </c>
      <c r="L2372">
        <f t="shared" si="2458"/>
        <v>0.1218075058930112</v>
      </c>
      <c r="N2372">
        <v>165.9</v>
      </c>
      <c r="O2372">
        <f t="shared" si="2444"/>
        <v>27.55017121514447</v>
      </c>
      <c r="P2372">
        <f t="shared" si="2445"/>
        <v>62.449828784855534</v>
      </c>
      <c r="R2372">
        <f t="shared" si="2459"/>
        <v>62.449828784855534</v>
      </c>
      <c r="T2372">
        <f t="shared" si="2450"/>
        <v>-27.527779955117772</v>
      </c>
      <c r="V2372">
        <f t="shared" si="2460"/>
        <v>0</v>
      </c>
    </row>
    <row r="2373" spans="1:22">
      <c r="A2373">
        <f t="shared" si="2446"/>
        <v>0.5</v>
      </c>
      <c r="B2373">
        <f t="shared" si="2451"/>
        <v>-0.48514786313799813</v>
      </c>
      <c r="C2373">
        <f t="shared" si="2452"/>
        <v>0.12096094779983385</v>
      </c>
      <c r="D2373">
        <f t="shared" si="2447"/>
        <v>-0.49999999999999989</v>
      </c>
      <c r="E2373">
        <f t="shared" si="2453"/>
        <v>-0.48514786313799824</v>
      </c>
      <c r="F2373">
        <f t="shared" si="2454"/>
        <v>0.12096094779983387</v>
      </c>
      <c r="G2373">
        <f t="shared" si="2448"/>
        <v>0.5</v>
      </c>
      <c r="H2373">
        <f t="shared" si="2455"/>
        <v>0.48514786313799813</v>
      </c>
      <c r="I2373">
        <f t="shared" si="2456"/>
        <v>-0.12096094779983385</v>
      </c>
      <c r="J2373">
        <f t="shared" si="2449"/>
        <v>0.49999999999999989</v>
      </c>
      <c r="K2373">
        <f t="shared" si="2457"/>
        <v>-0.48514786313799824</v>
      </c>
      <c r="L2373">
        <f t="shared" si="2458"/>
        <v>0.12096094779983387</v>
      </c>
      <c r="N2373">
        <v>166</v>
      </c>
      <c r="O2373">
        <f t="shared" si="2444"/>
        <v>27.518059246750592</v>
      </c>
      <c r="P2373">
        <f t="shared" si="2445"/>
        <v>62.481940753249411</v>
      </c>
      <c r="R2373">
        <f t="shared" si="2459"/>
        <v>62.481940753249411</v>
      </c>
      <c r="T2373">
        <f t="shared" si="2450"/>
        <v>-27.495667986723895</v>
      </c>
      <c r="V2373">
        <f t="shared" si="2460"/>
        <v>0</v>
      </c>
    </row>
    <row r="2374" spans="1:22">
      <c r="A2374">
        <f t="shared" si="2446"/>
        <v>0.5</v>
      </c>
      <c r="B2374">
        <f t="shared" si="2451"/>
        <v>-0.48535824078909534</v>
      </c>
      <c r="C2374">
        <f t="shared" si="2452"/>
        <v>0.12011402123863191</v>
      </c>
      <c r="D2374">
        <f t="shared" si="2447"/>
        <v>-0.49999999999999989</v>
      </c>
      <c r="E2374">
        <f t="shared" si="2453"/>
        <v>-0.4853582407890954</v>
      </c>
      <c r="F2374">
        <f t="shared" si="2454"/>
        <v>0.12011402123863192</v>
      </c>
      <c r="G2374">
        <f t="shared" si="2448"/>
        <v>0.5</v>
      </c>
      <c r="H2374">
        <f t="shared" si="2455"/>
        <v>0.48535824078909534</v>
      </c>
      <c r="I2374">
        <f t="shared" si="2456"/>
        <v>-0.12011402123863191</v>
      </c>
      <c r="J2374">
        <f t="shared" si="2449"/>
        <v>0.49999999999999989</v>
      </c>
      <c r="K2374">
        <f t="shared" si="2457"/>
        <v>-0.4853582407890954</v>
      </c>
      <c r="L2374">
        <f t="shared" si="2458"/>
        <v>0.12011402123863192</v>
      </c>
      <c r="N2374">
        <v>166.1</v>
      </c>
      <c r="O2374">
        <f t="shared" si="2444"/>
        <v>27.485914373566079</v>
      </c>
      <c r="P2374">
        <f t="shared" si="2445"/>
        <v>62.514085626433918</v>
      </c>
      <c r="R2374">
        <f t="shared" si="2459"/>
        <v>62.514085626433918</v>
      </c>
      <c r="T2374">
        <f t="shared" si="2450"/>
        <v>-27.463523113539388</v>
      </c>
      <c r="V2374">
        <f t="shared" si="2460"/>
        <v>0</v>
      </c>
    </row>
    <row r="2375" spans="1:22">
      <c r="A2375">
        <f t="shared" si="2446"/>
        <v>0.5</v>
      </c>
      <c r="B2375">
        <f t="shared" si="2451"/>
        <v>-0.48556713995481787</v>
      </c>
      <c r="C2375">
        <f t="shared" si="2452"/>
        <v>0.11926672878929052</v>
      </c>
      <c r="D2375">
        <f t="shared" si="2447"/>
        <v>-0.49999999999999989</v>
      </c>
      <c r="E2375">
        <f t="shared" si="2453"/>
        <v>-0.48556713995481798</v>
      </c>
      <c r="F2375">
        <f t="shared" si="2454"/>
        <v>0.11926672878929055</v>
      </c>
      <c r="G2375">
        <f t="shared" si="2448"/>
        <v>0.5</v>
      </c>
      <c r="H2375">
        <f t="shared" si="2455"/>
        <v>0.48556713995481787</v>
      </c>
      <c r="I2375">
        <f t="shared" si="2456"/>
        <v>-0.11926672878929052</v>
      </c>
      <c r="J2375">
        <f t="shared" si="2449"/>
        <v>0.49999999999999989</v>
      </c>
      <c r="K2375">
        <f t="shared" si="2457"/>
        <v>-0.48556713995481798</v>
      </c>
      <c r="L2375">
        <f t="shared" si="2458"/>
        <v>0.11926672878929055</v>
      </c>
      <c r="N2375">
        <v>166.2</v>
      </c>
      <c r="O2375">
        <f t="shared" si="2444"/>
        <v>27.453736708156594</v>
      </c>
      <c r="P2375">
        <f t="shared" si="2445"/>
        <v>62.54626329184341</v>
      </c>
      <c r="R2375">
        <f t="shared" si="2459"/>
        <v>62.54626329184341</v>
      </c>
      <c r="T2375">
        <f t="shared" si="2450"/>
        <v>-27.431345448129896</v>
      </c>
      <c r="V2375">
        <f t="shared" si="2460"/>
        <v>0</v>
      </c>
    </row>
    <row r="2376" spans="1:22">
      <c r="A2376">
        <f t="shared" si="2446"/>
        <v>0.5</v>
      </c>
      <c r="B2376">
        <f t="shared" si="2451"/>
        <v>-0.48577455999882296</v>
      </c>
      <c r="C2376">
        <f t="shared" si="2452"/>
        <v>0.11841907303280928</v>
      </c>
      <c r="D2376">
        <f t="shared" si="2447"/>
        <v>-0.49999999999999989</v>
      </c>
      <c r="E2376">
        <f t="shared" si="2453"/>
        <v>-0.48577455999882307</v>
      </c>
      <c r="F2376">
        <f t="shared" si="2454"/>
        <v>0.1184190730328093</v>
      </c>
      <c r="G2376">
        <f t="shared" si="2448"/>
        <v>0.5</v>
      </c>
      <c r="H2376">
        <f t="shared" si="2455"/>
        <v>0.48577455999882296</v>
      </c>
      <c r="I2376">
        <f t="shared" si="2456"/>
        <v>-0.11841907303280928</v>
      </c>
      <c r="J2376">
        <f t="shared" si="2449"/>
        <v>0.49999999999999989</v>
      </c>
      <c r="K2376">
        <f t="shared" si="2457"/>
        <v>-0.48577455999882307</v>
      </c>
      <c r="L2376">
        <f t="shared" si="2458"/>
        <v>0.1184190730328093</v>
      </c>
      <c r="N2376">
        <v>166.3</v>
      </c>
      <c r="O2376">
        <f t="shared" si="2444"/>
        <v>27.421526362522663</v>
      </c>
      <c r="P2376">
        <f t="shared" si="2445"/>
        <v>62.57847363747733</v>
      </c>
      <c r="R2376">
        <f t="shared" si="2459"/>
        <v>62.57847363747733</v>
      </c>
      <c r="T2376">
        <f t="shared" si="2450"/>
        <v>-27.399135102495976</v>
      </c>
      <c r="V2376">
        <f t="shared" si="2460"/>
        <v>0</v>
      </c>
    </row>
    <row r="2377" spans="1:22">
      <c r="A2377">
        <f t="shared" si="2446"/>
        <v>0.5</v>
      </c>
      <c r="B2377">
        <f t="shared" si="2451"/>
        <v>-0.48598050028927303</v>
      </c>
      <c r="C2377">
        <f t="shared" si="2452"/>
        <v>0.11757105655129499</v>
      </c>
      <c r="D2377">
        <f t="shared" si="2447"/>
        <v>-0.49999999999999989</v>
      </c>
      <c r="E2377">
        <f t="shared" si="2453"/>
        <v>-0.48598050028927314</v>
      </c>
      <c r="F2377">
        <f t="shared" si="2454"/>
        <v>0.11757105655129502</v>
      </c>
      <c r="G2377">
        <f t="shared" si="2448"/>
        <v>0.5</v>
      </c>
      <c r="H2377">
        <f t="shared" si="2455"/>
        <v>0.48598050028927303</v>
      </c>
      <c r="I2377">
        <f t="shared" si="2456"/>
        <v>-0.11757105655129499</v>
      </c>
      <c r="J2377">
        <f t="shared" si="2449"/>
        <v>0.49999999999999989</v>
      </c>
      <c r="K2377">
        <f t="shared" si="2457"/>
        <v>-0.48598050028927314</v>
      </c>
      <c r="L2377">
        <f t="shared" si="2458"/>
        <v>0.11757105655129502</v>
      </c>
      <c r="N2377">
        <v>166.4</v>
      </c>
      <c r="O2377">
        <f t="shared" ref="O2377:O2440" si="2461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-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27.389283448096414</v>
      </c>
      <c r="P2377">
        <f t="shared" ref="P2377:P2440" si="2462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62.610716551903579</v>
      </c>
      <c r="R2377">
        <f t="shared" si="2459"/>
        <v>62.610716551903579</v>
      </c>
      <c r="T2377">
        <f t="shared" si="2450"/>
        <v>-27.366892188069727</v>
      </c>
      <c r="V2377">
        <f t="shared" si="2460"/>
        <v>0</v>
      </c>
    </row>
    <row r="2378" spans="1:22">
      <c r="A2378">
        <f t="shared" ref="A2378:A2441" si="2463">(1/(SQRT(2)))*(COS(RADIANS(45)))</f>
        <v>0.5</v>
      </c>
      <c r="B2378">
        <f t="shared" si="2451"/>
        <v>-0.48618496019883822</v>
      </c>
      <c r="C2378">
        <f t="shared" si="2452"/>
        <v>0.11672268192795274</v>
      </c>
      <c r="D2378">
        <f t="shared" ref="D2378:D2441" si="2464">(-((1/(SQRT(2)))*(SIN(RADIANS(45)))))</f>
        <v>-0.49999999999999989</v>
      </c>
      <c r="E2378">
        <f t="shared" si="2453"/>
        <v>-0.48618496019883828</v>
      </c>
      <c r="F2378">
        <f t="shared" si="2454"/>
        <v>0.11672268192795276</v>
      </c>
      <c r="G2378">
        <f t="shared" ref="G2378:G2441" si="2465">(1/(SQRT(2)))*(COS(RADIANS(-45)))</f>
        <v>0.5</v>
      </c>
      <c r="H2378">
        <f t="shared" si="2455"/>
        <v>0.48618496019883822</v>
      </c>
      <c r="I2378">
        <f t="shared" si="2456"/>
        <v>-0.11672268192795274</v>
      </c>
      <c r="J2378">
        <f t="shared" ref="J2378:J2441" si="2466">(-((1/(SQRT(2)))*(SIN(RADIANS(-45)))))</f>
        <v>0.49999999999999989</v>
      </c>
      <c r="K2378">
        <f t="shared" si="2457"/>
        <v>-0.48618496019883828</v>
      </c>
      <c r="L2378">
        <f t="shared" si="2458"/>
        <v>0.11672268192795276</v>
      </c>
      <c r="N2378">
        <v>166.5</v>
      </c>
      <c r="O2378">
        <f t="shared" si="2461"/>
        <v>27.3570080757383</v>
      </c>
      <c r="P2378">
        <f t="shared" si="2462"/>
        <v>62.6429919242617</v>
      </c>
      <c r="R2378">
        <f t="shared" si="2459"/>
        <v>62.6429919242617</v>
      </c>
      <c r="T2378">
        <f t="shared" ref="T2378:T2441" si="2467">(P2378-$V$2516)</f>
        <v>-27.334616815711605</v>
      </c>
      <c r="V2378">
        <f t="shared" si="2460"/>
        <v>0</v>
      </c>
    </row>
    <row r="2379" spans="1:22">
      <c r="A2379">
        <f t="shared" si="2463"/>
        <v>0.5</v>
      </c>
      <c r="B2379">
        <f t="shared" si="2451"/>
        <v>-0.48638793910469813</v>
      </c>
      <c r="C2379">
        <f t="shared" si="2452"/>
        <v>0.11587395174707875</v>
      </c>
      <c r="D2379">
        <f t="shared" si="2464"/>
        <v>-0.49999999999999989</v>
      </c>
      <c r="E2379">
        <f t="shared" si="2453"/>
        <v>-0.48638793910469819</v>
      </c>
      <c r="F2379">
        <f t="shared" si="2454"/>
        <v>0.11587395174707876</v>
      </c>
      <c r="G2379">
        <f t="shared" si="2465"/>
        <v>0.5</v>
      </c>
      <c r="H2379">
        <f t="shared" si="2455"/>
        <v>0.48638793910469813</v>
      </c>
      <c r="I2379">
        <f t="shared" si="2456"/>
        <v>-0.11587395174707875</v>
      </c>
      <c r="J2379">
        <f t="shared" si="2466"/>
        <v>0.49999999999999989</v>
      </c>
      <c r="K2379">
        <f t="shared" si="2457"/>
        <v>-0.48638793910469819</v>
      </c>
      <c r="L2379">
        <f t="shared" si="2458"/>
        <v>0.11587395174707876</v>
      </c>
      <c r="N2379">
        <v>166.6</v>
      </c>
      <c r="O2379">
        <f t="shared" si="2461"/>
        <v>27.324700355733814</v>
      </c>
      <c r="P2379">
        <f t="shared" si="2462"/>
        <v>62.67529964426619</v>
      </c>
      <c r="R2379">
        <f t="shared" si="2459"/>
        <v>62.67529964426619</v>
      </c>
      <c r="T2379">
        <f t="shared" si="2467"/>
        <v>-27.302309095707116</v>
      </c>
      <c r="V2379">
        <f t="shared" si="2460"/>
        <v>0</v>
      </c>
    </row>
    <row r="2380" spans="1:22">
      <c r="A2380">
        <f t="shared" si="2463"/>
        <v>0.5</v>
      </c>
      <c r="B2380">
        <f t="shared" ref="B2380:B2443" si="2468">((1/(SQRT(2)))*(COS(RADIANS(N2380))))*(SIN(RADIANS(45)))</f>
        <v>-0.48658943638854402</v>
      </c>
      <c r="C2380">
        <f t="shared" ref="C2380:C2443" si="2469">((1/(SQRT(2)))*(SIN(RADIANS(N2380))))*(SIN(RADIANS(45)))</f>
        <v>0.11502486859405235</v>
      </c>
      <c r="D2380">
        <f t="shared" si="2464"/>
        <v>-0.49999999999999989</v>
      </c>
      <c r="E2380">
        <f t="shared" ref="E2380:E2443" si="2470">((1/(SQRT(2)))*(COS(RADIANS(N2380))))*(COS(RADIANS(45)))</f>
        <v>-0.48658943638854407</v>
      </c>
      <c r="F2380">
        <f t="shared" ref="F2380:F2443" si="2471">(((1/(SQRT(2)))*(SIN(RADIANS(N2380))))*(COS(RADIANS(45))))</f>
        <v>0.11502486859405237</v>
      </c>
      <c r="G2380">
        <f t="shared" si="2465"/>
        <v>0.5</v>
      </c>
      <c r="H2380">
        <f t="shared" ref="H2380:H2443" si="2472">((1/(SQRT(2)))*(COS(RADIANS(N2380))))*(SIN(RADIANS(-45)))</f>
        <v>0.48658943638854402</v>
      </c>
      <c r="I2380">
        <f t="shared" ref="I2380:I2443" si="2473">((1/(SQRT(2)))*(SIN(RADIANS(N2380))))*(SIN(RADIANS(-45)))</f>
        <v>-0.11502486859405235</v>
      </c>
      <c r="J2380">
        <f t="shared" si="2466"/>
        <v>0.49999999999999989</v>
      </c>
      <c r="K2380">
        <f t="shared" ref="K2380:K2443" si="2474">((1/(SQRT(2)))*(COS(RADIANS(N2380))))*(COS(RADIANS(-45)))</f>
        <v>-0.48658943638854407</v>
      </c>
      <c r="L2380">
        <f t="shared" ref="L2380:L2443" si="2475">(((1/(SQRT(2)))*(SIN(RADIANS(N2380))))*(COS(RADIANS(-45))))</f>
        <v>0.11502486859405237</v>
      </c>
      <c r="N2380">
        <v>166.7</v>
      </c>
      <c r="O2380">
        <f t="shared" si="2461"/>
        <v>27.292360397790265</v>
      </c>
      <c r="P2380">
        <f t="shared" si="2462"/>
        <v>62.707639602209731</v>
      </c>
      <c r="R2380">
        <f t="shared" ref="R2380:R2443" si="2476">P2380-P2560</f>
        <v>62.707639602209731</v>
      </c>
      <c r="T2380">
        <f t="shared" si="2467"/>
        <v>-27.269969137763574</v>
      </c>
      <c r="V2380">
        <f t="shared" ref="V2380:V2443" si="2477">IF(T2380=0,N2380,0)</f>
        <v>0</v>
      </c>
    </row>
    <row r="2381" spans="1:22">
      <c r="A2381">
        <f t="shared" si="2463"/>
        <v>0.5</v>
      </c>
      <c r="B2381">
        <f t="shared" si="2468"/>
        <v>-0.48678945143658009</v>
      </c>
      <c r="C2381">
        <f t="shared" si="2469"/>
        <v>0.11417543505532785</v>
      </c>
      <c r="D2381">
        <f t="shared" si="2464"/>
        <v>-0.49999999999999989</v>
      </c>
      <c r="E2381">
        <f t="shared" si="2470"/>
        <v>-0.48678945143658015</v>
      </c>
      <c r="F2381">
        <f t="shared" si="2471"/>
        <v>0.11417543505532787</v>
      </c>
      <c r="G2381">
        <f t="shared" si="2465"/>
        <v>0.5</v>
      </c>
      <c r="H2381">
        <f t="shared" si="2472"/>
        <v>0.48678945143658009</v>
      </c>
      <c r="I2381">
        <f t="shared" si="2473"/>
        <v>-0.11417543505532785</v>
      </c>
      <c r="J2381">
        <f t="shared" si="2466"/>
        <v>0.49999999999999989</v>
      </c>
      <c r="K2381">
        <f t="shared" si="2474"/>
        <v>-0.48678945143658015</v>
      </c>
      <c r="L2381">
        <f t="shared" si="2475"/>
        <v>0.11417543505532787</v>
      </c>
      <c r="N2381">
        <v>166.8</v>
      </c>
      <c r="O2381">
        <f t="shared" si="2461"/>
        <v>27.259988311033489</v>
      </c>
      <c r="P2381">
        <f t="shared" si="2462"/>
        <v>62.740011688966526</v>
      </c>
      <c r="R2381">
        <f t="shared" si="2476"/>
        <v>62.740011688966526</v>
      </c>
      <c r="T2381">
        <f t="shared" si="2467"/>
        <v>-27.23759705100678</v>
      </c>
      <c r="V2381">
        <f t="shared" si="2477"/>
        <v>0</v>
      </c>
    </row>
    <row r="2382" spans="1:22">
      <c r="A2382">
        <f t="shared" si="2463"/>
        <v>0.5</v>
      </c>
      <c r="B2382">
        <f t="shared" si="2468"/>
        <v>-0.48698798363952572</v>
      </c>
      <c r="C2382">
        <f t="shared" si="2469"/>
        <v>0.11332565371842755</v>
      </c>
      <c r="D2382">
        <f t="shared" si="2464"/>
        <v>-0.49999999999999989</v>
      </c>
      <c r="E2382">
        <f t="shared" si="2470"/>
        <v>-0.48698798363952578</v>
      </c>
      <c r="F2382">
        <f t="shared" si="2471"/>
        <v>0.11332565371842758</v>
      </c>
      <c r="G2382">
        <f t="shared" si="2465"/>
        <v>0.5</v>
      </c>
      <c r="H2382">
        <f t="shared" si="2472"/>
        <v>0.48698798363952572</v>
      </c>
      <c r="I2382">
        <f t="shared" si="2473"/>
        <v>-0.11332565371842755</v>
      </c>
      <c r="J2382">
        <f t="shared" si="2466"/>
        <v>0.49999999999999989</v>
      </c>
      <c r="K2382">
        <f t="shared" si="2474"/>
        <v>-0.48698798363952578</v>
      </c>
      <c r="L2382">
        <f t="shared" si="2475"/>
        <v>0.11332565371842758</v>
      </c>
      <c r="N2382">
        <v>166.9</v>
      </c>
      <c r="O2382">
        <f t="shared" si="2461"/>
        <v>27.227584204004607</v>
      </c>
      <c r="P2382">
        <f t="shared" si="2462"/>
        <v>62.772415795995407</v>
      </c>
      <c r="R2382">
        <f t="shared" si="2476"/>
        <v>62.772415795995407</v>
      </c>
      <c r="T2382">
        <f t="shared" si="2467"/>
        <v>-27.205192943977899</v>
      </c>
      <c r="V2382">
        <f t="shared" si="2477"/>
        <v>0</v>
      </c>
    </row>
    <row r="2383" spans="1:22">
      <c r="A2383">
        <f t="shared" si="2463"/>
        <v>0.5</v>
      </c>
      <c r="B2383">
        <f t="shared" si="2468"/>
        <v>-0.48718503239261751</v>
      </c>
      <c r="C2383">
        <f t="shared" si="2469"/>
        <v>0.11247552717193258</v>
      </c>
      <c r="D2383">
        <f t="shared" si="2464"/>
        <v>-0.49999999999999989</v>
      </c>
      <c r="E2383">
        <f t="shared" si="2470"/>
        <v>-0.48718503239261757</v>
      </c>
      <c r="F2383">
        <f t="shared" si="2471"/>
        <v>0.1124755271719326</v>
      </c>
      <c r="G2383">
        <f t="shared" si="2465"/>
        <v>0.5</v>
      </c>
      <c r="H2383">
        <f t="shared" si="2472"/>
        <v>0.48718503239261751</v>
      </c>
      <c r="I2383">
        <f t="shared" si="2473"/>
        <v>-0.11247552717193258</v>
      </c>
      <c r="J2383">
        <f t="shared" si="2466"/>
        <v>0.49999999999999989</v>
      </c>
      <c r="K2383">
        <f t="shared" si="2474"/>
        <v>-0.48718503239261757</v>
      </c>
      <c r="L2383">
        <f t="shared" si="2475"/>
        <v>0.1124755271719326</v>
      </c>
      <c r="N2383">
        <v>167</v>
      </c>
      <c r="O2383">
        <f t="shared" si="2461"/>
        <v>27.195148184656734</v>
      </c>
      <c r="P2383">
        <f t="shared" si="2462"/>
        <v>62.80485181534327</v>
      </c>
      <c r="R2383">
        <f t="shared" si="2476"/>
        <v>62.80485181534327</v>
      </c>
      <c r="T2383">
        <f t="shared" si="2467"/>
        <v>-27.172756924630036</v>
      </c>
      <c r="V2383">
        <f t="shared" si="2477"/>
        <v>0</v>
      </c>
    </row>
    <row r="2384" spans="1:22">
      <c r="A2384">
        <f t="shared" si="2463"/>
        <v>0.5</v>
      </c>
      <c r="B2384">
        <f t="shared" si="2468"/>
        <v>-0.48738059709561071</v>
      </c>
      <c r="C2384">
        <f t="shared" si="2469"/>
        <v>0.11162505800547583</v>
      </c>
      <c r="D2384">
        <f t="shared" si="2464"/>
        <v>-0.49999999999999989</v>
      </c>
      <c r="E2384">
        <f t="shared" si="2470"/>
        <v>-0.48738059709561082</v>
      </c>
      <c r="F2384">
        <f t="shared" si="2471"/>
        <v>0.11162505800547584</v>
      </c>
      <c r="G2384">
        <f t="shared" si="2465"/>
        <v>0.5</v>
      </c>
      <c r="H2384">
        <f t="shared" si="2472"/>
        <v>0.48738059709561071</v>
      </c>
      <c r="I2384">
        <f t="shared" si="2473"/>
        <v>-0.11162505800547583</v>
      </c>
      <c r="J2384">
        <f t="shared" si="2466"/>
        <v>0.49999999999999989</v>
      </c>
      <c r="K2384">
        <f t="shared" si="2474"/>
        <v>-0.48738059709561082</v>
      </c>
      <c r="L2384">
        <f t="shared" si="2475"/>
        <v>0.11162505800547584</v>
      </c>
      <c r="N2384">
        <v>167.1</v>
      </c>
      <c r="O2384">
        <f t="shared" si="2461"/>
        <v>27.162680360351729</v>
      </c>
      <c r="P2384">
        <f t="shared" si="2462"/>
        <v>62.837319639648264</v>
      </c>
      <c r="R2384">
        <f t="shared" si="2476"/>
        <v>62.837319639648264</v>
      </c>
      <c r="T2384">
        <f t="shared" si="2467"/>
        <v>-27.140289100325042</v>
      </c>
      <c r="V2384">
        <f t="shared" si="2477"/>
        <v>0</v>
      </c>
    </row>
    <row r="2385" spans="1:22">
      <c r="A2385">
        <f t="shared" si="2463"/>
        <v>0.5</v>
      </c>
      <c r="B2385">
        <f t="shared" si="2468"/>
        <v>-0.48757467715278152</v>
      </c>
      <c r="C2385">
        <f t="shared" si="2469"/>
        <v>0.11077424880973383</v>
      </c>
      <c r="D2385">
        <f t="shared" si="2464"/>
        <v>-0.49999999999999989</v>
      </c>
      <c r="E2385">
        <f t="shared" si="2470"/>
        <v>-0.48757467715278158</v>
      </c>
      <c r="F2385">
        <f t="shared" si="2471"/>
        <v>0.11077424880973384</v>
      </c>
      <c r="G2385">
        <f t="shared" si="2465"/>
        <v>0.5</v>
      </c>
      <c r="H2385">
        <f t="shared" si="2472"/>
        <v>0.48757467715278152</v>
      </c>
      <c r="I2385">
        <f t="shared" si="2473"/>
        <v>-0.11077424880973383</v>
      </c>
      <c r="J2385">
        <f t="shared" si="2466"/>
        <v>0.49999999999999989</v>
      </c>
      <c r="K2385">
        <f t="shared" si="2474"/>
        <v>-0.48757467715278158</v>
      </c>
      <c r="L2385">
        <f t="shared" si="2475"/>
        <v>0.11077424880973384</v>
      </c>
      <c r="N2385">
        <v>167.2</v>
      </c>
      <c r="O2385">
        <f t="shared" si="2461"/>
        <v>27.130180837856955</v>
      </c>
      <c r="P2385">
        <f t="shared" si="2462"/>
        <v>62.869819162143052</v>
      </c>
      <c r="R2385">
        <f t="shared" si="2476"/>
        <v>62.869819162143052</v>
      </c>
      <c r="T2385">
        <f t="shared" si="2467"/>
        <v>-27.107789577830253</v>
      </c>
      <c r="V2385">
        <f t="shared" si="2477"/>
        <v>0</v>
      </c>
    </row>
    <row r="2386" spans="1:22">
      <c r="A2386">
        <f t="shared" si="2463"/>
        <v>0.5</v>
      </c>
      <c r="B2386">
        <f t="shared" si="2468"/>
        <v>-0.4877672719729283</v>
      </c>
      <c r="C2386">
        <f t="shared" si="2469"/>
        <v>0.10992310217641858</v>
      </c>
      <c r="D2386">
        <f t="shared" si="2464"/>
        <v>-0.49999999999999989</v>
      </c>
      <c r="E2386">
        <f t="shared" si="2470"/>
        <v>-0.48776727197292835</v>
      </c>
      <c r="F2386">
        <f t="shared" si="2471"/>
        <v>0.1099231021764186</v>
      </c>
      <c r="G2386">
        <f t="shared" si="2465"/>
        <v>0.5</v>
      </c>
      <c r="H2386">
        <f t="shared" si="2472"/>
        <v>0.4877672719729283</v>
      </c>
      <c r="I2386">
        <f t="shared" si="2473"/>
        <v>-0.10992310217641858</v>
      </c>
      <c r="J2386">
        <f t="shared" si="2466"/>
        <v>0.49999999999999989</v>
      </c>
      <c r="K2386">
        <f t="shared" si="2474"/>
        <v>-0.48776727197292835</v>
      </c>
      <c r="L2386">
        <f t="shared" si="2475"/>
        <v>0.1099231021764186</v>
      </c>
      <c r="N2386">
        <v>167.3</v>
      </c>
      <c r="O2386">
        <f t="shared" si="2461"/>
        <v>27.09764972334197</v>
      </c>
      <c r="P2386">
        <f t="shared" si="2462"/>
        <v>62.902350276658041</v>
      </c>
      <c r="R2386">
        <f t="shared" si="2476"/>
        <v>62.902350276658041</v>
      </c>
      <c r="T2386">
        <f t="shared" si="2467"/>
        <v>-27.075258463315265</v>
      </c>
      <c r="V2386">
        <f t="shared" si="2477"/>
        <v>0</v>
      </c>
    </row>
    <row r="2387" spans="1:22">
      <c r="A2387">
        <f t="shared" si="2463"/>
        <v>0.5</v>
      </c>
      <c r="B2387">
        <f t="shared" si="2468"/>
        <v>-0.48795838096937361</v>
      </c>
      <c r="C2387">
        <f t="shared" si="2469"/>
        <v>0.10907162069827113</v>
      </c>
      <c r="D2387">
        <f t="shared" si="2464"/>
        <v>-0.49999999999999989</v>
      </c>
      <c r="E2387">
        <f t="shared" si="2470"/>
        <v>-0.48795838096937372</v>
      </c>
      <c r="F2387">
        <f t="shared" si="2471"/>
        <v>0.10907162069827116</v>
      </c>
      <c r="G2387">
        <f t="shared" si="2465"/>
        <v>0.5</v>
      </c>
      <c r="H2387">
        <f t="shared" si="2472"/>
        <v>0.48795838096937361</v>
      </c>
      <c r="I2387">
        <f t="shared" si="2473"/>
        <v>-0.10907162069827113</v>
      </c>
      <c r="J2387">
        <f t="shared" si="2466"/>
        <v>0.49999999999999989</v>
      </c>
      <c r="K2387">
        <f t="shared" si="2474"/>
        <v>-0.48795838096937372</v>
      </c>
      <c r="L2387">
        <f t="shared" si="2475"/>
        <v>0.10907162069827116</v>
      </c>
      <c r="N2387">
        <v>167.4</v>
      </c>
      <c r="O2387">
        <f t="shared" si="2461"/>
        <v>27.065087122375331</v>
      </c>
      <c r="P2387">
        <f t="shared" si="2462"/>
        <v>62.934912877624662</v>
      </c>
      <c r="R2387">
        <f t="shared" si="2476"/>
        <v>62.934912877624662</v>
      </c>
      <c r="T2387">
        <f t="shared" si="2467"/>
        <v>-27.042695862348644</v>
      </c>
      <c r="V2387">
        <f t="shared" si="2477"/>
        <v>0</v>
      </c>
    </row>
    <row r="2388" spans="1:22">
      <c r="A2388">
        <f t="shared" si="2463"/>
        <v>0.5</v>
      </c>
      <c r="B2388">
        <f t="shared" si="2468"/>
        <v>-0.48814800355996663</v>
      </c>
      <c r="C2388">
        <f t="shared" si="2469"/>
        <v>0.10821980696905135</v>
      </c>
      <c r="D2388">
        <f t="shared" si="2464"/>
        <v>-0.49999999999999989</v>
      </c>
      <c r="E2388">
        <f t="shared" si="2470"/>
        <v>-0.48814800355996668</v>
      </c>
      <c r="F2388">
        <f t="shared" si="2471"/>
        <v>0.10821980696905138</v>
      </c>
      <c r="G2388">
        <f t="shared" si="2465"/>
        <v>0.5</v>
      </c>
      <c r="H2388">
        <f t="shared" si="2472"/>
        <v>0.48814800355996663</v>
      </c>
      <c r="I2388">
        <f t="shared" si="2473"/>
        <v>-0.10821980696905135</v>
      </c>
      <c r="J2388">
        <f t="shared" si="2466"/>
        <v>0.49999999999999989</v>
      </c>
      <c r="K2388">
        <f t="shared" si="2474"/>
        <v>-0.48814800355996668</v>
      </c>
      <c r="L2388">
        <f t="shared" si="2475"/>
        <v>0.10821980696905138</v>
      </c>
      <c r="N2388">
        <v>167.5</v>
      </c>
      <c r="O2388">
        <f t="shared" si="2461"/>
        <v>27.0324931399213</v>
      </c>
      <c r="P2388">
        <f t="shared" si="2462"/>
        <v>62.9675068600787</v>
      </c>
      <c r="R2388">
        <f t="shared" si="2476"/>
        <v>62.9675068600787</v>
      </c>
      <c r="T2388">
        <f t="shared" si="2467"/>
        <v>-27.010101879894606</v>
      </c>
      <c r="V2388">
        <f t="shared" si="2477"/>
        <v>0</v>
      </c>
    </row>
    <row r="2389" spans="1:22">
      <c r="A2389">
        <f t="shared" si="2463"/>
        <v>0.5</v>
      </c>
      <c r="B2389">
        <f t="shared" si="2468"/>
        <v>-0.4883361391670839</v>
      </c>
      <c r="C2389">
        <f t="shared" si="2469"/>
        <v>0.10736766358353156</v>
      </c>
      <c r="D2389">
        <f t="shared" si="2464"/>
        <v>-0.49999999999999989</v>
      </c>
      <c r="E2389">
        <f t="shared" si="2470"/>
        <v>-0.48833613916708402</v>
      </c>
      <c r="F2389">
        <f t="shared" si="2471"/>
        <v>0.10736766358353159</v>
      </c>
      <c r="G2389">
        <f t="shared" si="2465"/>
        <v>0.5</v>
      </c>
      <c r="H2389">
        <f t="shared" si="2472"/>
        <v>0.4883361391670839</v>
      </c>
      <c r="I2389">
        <f t="shared" si="2473"/>
        <v>-0.10736766358353156</v>
      </c>
      <c r="J2389">
        <f t="shared" si="2466"/>
        <v>0.49999999999999989</v>
      </c>
      <c r="K2389">
        <f t="shared" si="2474"/>
        <v>-0.48833613916708402</v>
      </c>
      <c r="L2389">
        <f t="shared" si="2475"/>
        <v>0.10736766358353159</v>
      </c>
      <c r="N2389">
        <v>167.6</v>
      </c>
      <c r="O2389">
        <f t="shared" si="2461"/>
        <v>26.999867880336581</v>
      </c>
      <c r="P2389">
        <f t="shared" si="2462"/>
        <v>63.000132119663419</v>
      </c>
      <c r="R2389">
        <f t="shared" si="2476"/>
        <v>63.000132119663419</v>
      </c>
      <c r="T2389">
        <f t="shared" si="2467"/>
        <v>-26.977476620309886</v>
      </c>
      <c r="V2389">
        <f t="shared" si="2477"/>
        <v>0</v>
      </c>
    </row>
    <row r="2390" spans="1:22">
      <c r="A2390">
        <f t="shared" si="2463"/>
        <v>0.5</v>
      </c>
      <c r="B2390">
        <f t="shared" si="2468"/>
        <v>-0.4885227872176317</v>
      </c>
      <c r="C2390">
        <f t="shared" si="2469"/>
        <v>0.10651519313748832</v>
      </c>
      <c r="D2390">
        <f t="shared" si="2464"/>
        <v>-0.49999999999999989</v>
      </c>
      <c r="E2390">
        <f t="shared" si="2470"/>
        <v>-0.48852278721763176</v>
      </c>
      <c r="F2390">
        <f t="shared" si="2471"/>
        <v>0.10651519313748833</v>
      </c>
      <c r="G2390">
        <f t="shared" si="2465"/>
        <v>0.5</v>
      </c>
      <c r="H2390">
        <f t="shared" si="2472"/>
        <v>0.4885227872176317</v>
      </c>
      <c r="I2390">
        <f t="shared" si="2473"/>
        <v>-0.10651519313748832</v>
      </c>
      <c r="J2390">
        <f t="shared" si="2466"/>
        <v>0.49999999999999989</v>
      </c>
      <c r="K2390">
        <f t="shared" si="2474"/>
        <v>-0.48852278721763176</v>
      </c>
      <c r="L2390">
        <f t="shared" si="2475"/>
        <v>0.10651519313748833</v>
      </c>
      <c r="N2390">
        <v>167.7</v>
      </c>
      <c r="O2390">
        <f t="shared" si="2461"/>
        <v>26.967211447367053</v>
      </c>
      <c r="P2390">
        <f t="shared" si="2462"/>
        <v>63.032788552632944</v>
      </c>
      <c r="R2390">
        <f t="shared" si="2476"/>
        <v>63.032788552632944</v>
      </c>
      <c r="T2390">
        <f t="shared" si="2467"/>
        <v>-26.944820187340362</v>
      </c>
      <c r="V2390">
        <f t="shared" si="2477"/>
        <v>0</v>
      </c>
    </row>
    <row r="2391" spans="1:22">
      <c r="A2391">
        <f t="shared" si="2463"/>
        <v>0.5</v>
      </c>
      <c r="B2391">
        <f t="shared" si="2468"/>
        <v>-0.48870794714304794</v>
      </c>
      <c r="C2391">
        <f t="shared" si="2469"/>
        <v>0.10566239822769417</v>
      </c>
      <c r="D2391">
        <f t="shared" si="2464"/>
        <v>-0.49999999999999989</v>
      </c>
      <c r="E2391">
        <f t="shared" si="2470"/>
        <v>-0.48870794714304799</v>
      </c>
      <c r="F2391">
        <f t="shared" si="2471"/>
        <v>0.10566239822769419</v>
      </c>
      <c r="G2391">
        <f t="shared" si="2465"/>
        <v>0.5</v>
      </c>
      <c r="H2391">
        <f t="shared" si="2472"/>
        <v>0.48870794714304794</v>
      </c>
      <c r="I2391">
        <f t="shared" si="2473"/>
        <v>-0.10566239822769417</v>
      </c>
      <c r="J2391">
        <f t="shared" si="2466"/>
        <v>0.49999999999999989</v>
      </c>
      <c r="K2391">
        <f t="shared" si="2474"/>
        <v>-0.48870794714304799</v>
      </c>
      <c r="L2391">
        <f t="shared" si="2475"/>
        <v>0.10566239822769419</v>
      </c>
      <c r="N2391">
        <v>167.8</v>
      </c>
      <c r="O2391">
        <f t="shared" si="2461"/>
        <v>26.934523944144583</v>
      </c>
      <c r="P2391">
        <f t="shared" si="2462"/>
        <v>63.06547605585542</v>
      </c>
      <c r="R2391">
        <f t="shared" si="2476"/>
        <v>63.06547605585542</v>
      </c>
      <c r="T2391">
        <f t="shared" si="2467"/>
        <v>-26.912132684117886</v>
      </c>
      <c r="V2391">
        <f t="shared" si="2477"/>
        <v>0</v>
      </c>
    </row>
    <row r="2392" spans="1:22">
      <c r="A2392">
        <f t="shared" si="2463"/>
        <v>0.5</v>
      </c>
      <c r="B2392">
        <f t="shared" si="2468"/>
        <v>-0.48889161837930306</v>
      </c>
      <c r="C2392">
        <f t="shared" si="2469"/>
        <v>0.1048092814519108</v>
      </c>
      <c r="D2392">
        <f t="shared" si="2464"/>
        <v>-0.49999999999999989</v>
      </c>
      <c r="E2392">
        <f t="shared" si="2470"/>
        <v>-0.48889161837930312</v>
      </c>
      <c r="F2392">
        <f t="shared" si="2471"/>
        <v>0.10480928145191082</v>
      </c>
      <c r="G2392">
        <f t="shared" si="2465"/>
        <v>0.5</v>
      </c>
      <c r="H2392">
        <f t="shared" si="2472"/>
        <v>0.48889161837930306</v>
      </c>
      <c r="I2392">
        <f t="shared" si="2473"/>
        <v>-0.1048092814519108</v>
      </c>
      <c r="J2392">
        <f t="shared" si="2466"/>
        <v>0.49999999999999989</v>
      </c>
      <c r="K2392">
        <f t="shared" si="2474"/>
        <v>-0.48889161837930312</v>
      </c>
      <c r="L2392">
        <f t="shared" si="2475"/>
        <v>0.10480928145191082</v>
      </c>
      <c r="N2392">
        <v>167.9</v>
      </c>
      <c r="O2392">
        <f t="shared" si="2461"/>
        <v>26.901805473183718</v>
      </c>
      <c r="P2392">
        <f t="shared" si="2462"/>
        <v>63.098194526816279</v>
      </c>
      <c r="R2392">
        <f t="shared" si="2476"/>
        <v>63.098194526816279</v>
      </c>
      <c r="T2392">
        <f t="shared" si="2467"/>
        <v>-26.879414213157027</v>
      </c>
      <c r="V2392">
        <f t="shared" si="2477"/>
        <v>0</v>
      </c>
    </row>
    <row r="2393" spans="1:22">
      <c r="A2393">
        <f t="shared" si="2463"/>
        <v>0.5</v>
      </c>
      <c r="B2393">
        <f t="shared" si="2468"/>
        <v>-0.48907380036690273</v>
      </c>
      <c r="C2393">
        <f t="shared" si="2469"/>
        <v>0.10395584540887964</v>
      </c>
      <c r="D2393">
        <f t="shared" si="2464"/>
        <v>-0.49999999999999989</v>
      </c>
      <c r="E2393">
        <f t="shared" si="2470"/>
        <v>-0.48907380036690284</v>
      </c>
      <c r="F2393">
        <f t="shared" si="2471"/>
        <v>0.10395584540887966</v>
      </c>
      <c r="G2393">
        <f t="shared" si="2465"/>
        <v>0.5</v>
      </c>
      <c r="H2393">
        <f t="shared" si="2472"/>
        <v>0.48907380036690273</v>
      </c>
      <c r="I2393">
        <f t="shared" si="2473"/>
        <v>-0.10395584540887964</v>
      </c>
      <c r="J2393">
        <f t="shared" si="2466"/>
        <v>0.49999999999999989</v>
      </c>
      <c r="K2393">
        <f t="shared" si="2474"/>
        <v>-0.48907380036690284</v>
      </c>
      <c r="L2393">
        <f t="shared" si="2475"/>
        <v>0.10395584540887966</v>
      </c>
      <c r="N2393">
        <v>168</v>
      </c>
      <c r="O2393">
        <f t="shared" si="2461"/>
        <v>26.869056136378433</v>
      </c>
      <c r="P2393">
        <f t="shared" si="2462"/>
        <v>63.130943863621567</v>
      </c>
      <c r="R2393">
        <f t="shared" si="2476"/>
        <v>63.130943863621567</v>
      </c>
      <c r="T2393">
        <f t="shared" si="2467"/>
        <v>-26.846664876351738</v>
      </c>
      <c r="V2393">
        <f t="shared" si="2477"/>
        <v>0</v>
      </c>
    </row>
    <row r="2394" spans="1:22">
      <c r="A2394">
        <f t="shared" si="2463"/>
        <v>0.5</v>
      </c>
      <c r="B2394">
        <f t="shared" si="2468"/>
        <v>-0.48925449255088915</v>
      </c>
      <c r="C2394">
        <f t="shared" si="2469"/>
        <v>0.10310209269831483</v>
      </c>
      <c r="D2394">
        <f t="shared" si="2464"/>
        <v>-0.49999999999999989</v>
      </c>
      <c r="E2394">
        <f t="shared" si="2470"/>
        <v>-0.48925449255088921</v>
      </c>
      <c r="F2394">
        <f t="shared" si="2471"/>
        <v>0.10310209269831484</v>
      </c>
      <c r="G2394">
        <f t="shared" si="2465"/>
        <v>0.5</v>
      </c>
      <c r="H2394">
        <f t="shared" si="2472"/>
        <v>0.48925449255088915</v>
      </c>
      <c r="I2394">
        <f t="shared" si="2473"/>
        <v>-0.10310209269831483</v>
      </c>
      <c r="J2394">
        <f t="shared" si="2466"/>
        <v>0.49999999999999989</v>
      </c>
      <c r="K2394">
        <f t="shared" si="2474"/>
        <v>-0.48925449255088921</v>
      </c>
      <c r="L2394">
        <f t="shared" si="2475"/>
        <v>0.10310209269831484</v>
      </c>
      <c r="N2394">
        <v>168.1</v>
      </c>
      <c r="O2394">
        <f t="shared" si="2461"/>
        <v>26.836276034998932</v>
      </c>
      <c r="P2394">
        <f t="shared" si="2462"/>
        <v>63.163723965001068</v>
      </c>
      <c r="R2394">
        <f t="shared" si="2476"/>
        <v>63.163723965001068</v>
      </c>
      <c r="T2394">
        <f t="shared" si="2467"/>
        <v>-26.813884774972237</v>
      </c>
      <c r="V2394">
        <f t="shared" si="2477"/>
        <v>0</v>
      </c>
    </row>
    <row r="2395" spans="1:22">
      <c r="A2395">
        <f t="shared" si="2463"/>
        <v>0.5</v>
      </c>
      <c r="B2395">
        <f t="shared" si="2468"/>
        <v>-0.48943369438084244</v>
      </c>
      <c r="C2395">
        <f t="shared" si="2469"/>
        <v>0.10224802592089523</v>
      </c>
      <c r="D2395">
        <f t="shared" si="2464"/>
        <v>-0.49999999999999989</v>
      </c>
      <c r="E2395">
        <f t="shared" si="2470"/>
        <v>-0.4894336943808425</v>
      </c>
      <c r="F2395">
        <f t="shared" si="2471"/>
        <v>0.10224802592089524</v>
      </c>
      <c r="G2395">
        <f t="shared" si="2465"/>
        <v>0.5</v>
      </c>
      <c r="H2395">
        <f t="shared" si="2472"/>
        <v>0.48943369438084244</v>
      </c>
      <c r="I2395">
        <f t="shared" si="2473"/>
        <v>-0.10224802592089523</v>
      </c>
      <c r="J2395">
        <f t="shared" si="2466"/>
        <v>0.49999999999999989</v>
      </c>
      <c r="K2395">
        <f t="shared" si="2474"/>
        <v>-0.4894336943808425</v>
      </c>
      <c r="L2395">
        <f t="shared" si="2475"/>
        <v>0.10224802592089524</v>
      </c>
      <c r="N2395">
        <v>168.2</v>
      </c>
      <c r="O2395">
        <f t="shared" si="2461"/>
        <v>26.803465269688328</v>
      </c>
      <c r="P2395">
        <f t="shared" si="2462"/>
        <v>63.196534730311676</v>
      </c>
      <c r="R2395">
        <f t="shared" si="2476"/>
        <v>63.196534730311676</v>
      </c>
      <c r="T2395">
        <f t="shared" si="2467"/>
        <v>-26.78107400966163</v>
      </c>
      <c r="V2395">
        <f t="shared" si="2477"/>
        <v>0</v>
      </c>
    </row>
    <row r="2396" spans="1:22">
      <c r="A2396">
        <f t="shared" si="2463"/>
        <v>0.5</v>
      </c>
      <c r="B2396">
        <f t="shared" si="2468"/>
        <v>-0.48961140531088282</v>
      </c>
      <c r="C2396">
        <f t="shared" si="2469"/>
        <v>0.10139364767825614</v>
      </c>
      <c r="D2396">
        <f t="shared" si="2464"/>
        <v>-0.49999999999999989</v>
      </c>
      <c r="E2396">
        <f t="shared" si="2470"/>
        <v>-0.48961140531088293</v>
      </c>
      <c r="F2396">
        <f t="shared" si="2471"/>
        <v>0.10139364767825616</v>
      </c>
      <c r="G2396">
        <f t="shared" si="2465"/>
        <v>0.5</v>
      </c>
      <c r="H2396">
        <f t="shared" si="2472"/>
        <v>0.48961140531088282</v>
      </c>
      <c r="I2396">
        <f t="shared" si="2473"/>
        <v>-0.10139364767825614</v>
      </c>
      <c r="J2396">
        <f t="shared" si="2466"/>
        <v>0.49999999999999989</v>
      </c>
      <c r="K2396">
        <f t="shared" si="2474"/>
        <v>-0.48961140531088293</v>
      </c>
      <c r="L2396">
        <f t="shared" si="2475"/>
        <v>0.10139364767825616</v>
      </c>
      <c r="N2396">
        <v>168.3</v>
      </c>
      <c r="O2396">
        <f t="shared" si="2461"/>
        <v>26.770623940459476</v>
      </c>
      <c r="P2396">
        <f t="shared" si="2462"/>
        <v>63.22937605954052</v>
      </c>
      <c r="R2396">
        <f t="shared" si="2476"/>
        <v>63.22937605954052</v>
      </c>
      <c r="T2396">
        <f t="shared" si="2467"/>
        <v>-26.748232680432785</v>
      </c>
      <c r="V2396">
        <f t="shared" si="2477"/>
        <v>0</v>
      </c>
    </row>
    <row r="2397" spans="1:22">
      <c r="A2397">
        <f t="shared" si="2463"/>
        <v>0.5</v>
      </c>
      <c r="B2397">
        <f t="shared" si="2468"/>
        <v>-0.48978762479967197</v>
      </c>
      <c r="C2397">
        <f t="shared" si="2469"/>
        <v>0.1005389605729823</v>
      </c>
      <c r="D2397">
        <f t="shared" si="2464"/>
        <v>-0.49999999999999989</v>
      </c>
      <c r="E2397">
        <f t="shared" si="2470"/>
        <v>-0.48978762479967203</v>
      </c>
      <c r="F2397">
        <f t="shared" si="2471"/>
        <v>0.10053896057298231</v>
      </c>
      <c r="G2397">
        <f t="shared" si="2465"/>
        <v>0.5</v>
      </c>
      <c r="H2397">
        <f t="shared" si="2472"/>
        <v>0.48978762479967197</v>
      </c>
      <c r="I2397">
        <f t="shared" si="2473"/>
        <v>-0.1005389605729823</v>
      </c>
      <c r="J2397">
        <f t="shared" si="2466"/>
        <v>0.49999999999999989</v>
      </c>
      <c r="K2397">
        <f t="shared" si="2474"/>
        <v>-0.48978762479967203</v>
      </c>
      <c r="L2397">
        <f t="shared" si="2475"/>
        <v>0.10053896057298231</v>
      </c>
      <c r="N2397">
        <v>168.4</v>
      </c>
      <c r="O2397">
        <f t="shared" si="2461"/>
        <v>26.73775214669169</v>
      </c>
      <c r="P2397">
        <f t="shared" si="2462"/>
        <v>63.26224785330831</v>
      </c>
      <c r="R2397">
        <f t="shared" si="2476"/>
        <v>63.26224785330831</v>
      </c>
      <c r="T2397">
        <f t="shared" si="2467"/>
        <v>-26.715360886664996</v>
      </c>
      <c r="V2397">
        <f t="shared" si="2477"/>
        <v>0</v>
      </c>
    </row>
    <row r="2398" spans="1:22">
      <c r="A2398">
        <f t="shared" si="2463"/>
        <v>0.5</v>
      </c>
      <c r="B2398">
        <f t="shared" si="2468"/>
        <v>-0.48996235231041474</v>
      </c>
      <c r="C2398">
        <f t="shared" si="2469"/>
        <v>9.9683967208598595E-2</v>
      </c>
      <c r="D2398">
        <f t="shared" si="2464"/>
        <v>-0.49999999999999989</v>
      </c>
      <c r="E2398">
        <f t="shared" si="2470"/>
        <v>-0.48996235231041479</v>
      </c>
      <c r="F2398">
        <f t="shared" si="2471"/>
        <v>9.9683967208598623E-2</v>
      </c>
      <c r="G2398">
        <f t="shared" si="2465"/>
        <v>0.5</v>
      </c>
      <c r="H2398">
        <f t="shared" si="2472"/>
        <v>0.48996235231041474</v>
      </c>
      <c r="I2398">
        <f t="shared" si="2473"/>
        <v>-9.9683967208598595E-2</v>
      </c>
      <c r="J2398">
        <f t="shared" si="2466"/>
        <v>0.49999999999999989</v>
      </c>
      <c r="K2398">
        <f t="shared" si="2474"/>
        <v>-0.48996235231041479</v>
      </c>
      <c r="L2398">
        <f t="shared" si="2475"/>
        <v>9.9683967208598623E-2</v>
      </c>
      <c r="N2398">
        <v>168.5</v>
      </c>
      <c r="O2398">
        <f t="shared" si="2461"/>
        <v>26.704849987127503</v>
      </c>
      <c r="P2398">
        <f t="shared" si="2462"/>
        <v>63.295150012872497</v>
      </c>
      <c r="R2398">
        <f t="shared" si="2476"/>
        <v>63.295150012872497</v>
      </c>
      <c r="T2398">
        <f t="shared" si="2467"/>
        <v>-26.682458727100808</v>
      </c>
      <c r="V2398">
        <f t="shared" si="2477"/>
        <v>0</v>
      </c>
    </row>
    <row r="2399" spans="1:22">
      <c r="A2399">
        <f t="shared" si="2463"/>
        <v>0.5</v>
      </c>
      <c r="B2399">
        <f t="shared" si="2468"/>
        <v>-0.49013558731086077</v>
      </c>
      <c r="C2399">
        <f t="shared" si="2469"/>
        <v>9.8828670189563136E-2</v>
      </c>
      <c r="D2399">
        <f t="shared" si="2464"/>
        <v>-0.49999999999999989</v>
      </c>
      <c r="E2399">
        <f t="shared" si="2470"/>
        <v>-0.49013558731086088</v>
      </c>
      <c r="F2399">
        <f t="shared" si="2471"/>
        <v>9.882867018956315E-2</v>
      </c>
      <c r="G2399">
        <f t="shared" si="2465"/>
        <v>0.5</v>
      </c>
      <c r="H2399">
        <f t="shared" si="2472"/>
        <v>0.49013558731086077</v>
      </c>
      <c r="I2399">
        <f t="shared" si="2473"/>
        <v>-9.8828670189563136E-2</v>
      </c>
      <c r="J2399">
        <f t="shared" si="2466"/>
        <v>0.49999999999999989</v>
      </c>
      <c r="K2399">
        <f t="shared" si="2474"/>
        <v>-0.49013558731086088</v>
      </c>
      <c r="L2399">
        <f t="shared" si="2475"/>
        <v>9.882867018956315E-2</v>
      </c>
      <c r="N2399">
        <v>168.6</v>
      </c>
      <c r="O2399">
        <f t="shared" si="2461"/>
        <v>26.671917559869449</v>
      </c>
      <c r="P2399">
        <f t="shared" si="2462"/>
        <v>63.328082440130551</v>
      </c>
      <c r="R2399">
        <f t="shared" si="2476"/>
        <v>63.328082440130551</v>
      </c>
      <c r="T2399">
        <f t="shared" si="2467"/>
        <v>-26.649526299842755</v>
      </c>
      <c r="V2399">
        <f t="shared" si="2477"/>
        <v>0</v>
      </c>
    </row>
    <row r="2400" spans="1:22">
      <c r="A2400">
        <f t="shared" si="2463"/>
        <v>0.5</v>
      </c>
      <c r="B2400">
        <f t="shared" si="2468"/>
        <v>-0.49030732927330639</v>
      </c>
      <c r="C2400">
        <f t="shared" si="2469"/>
        <v>9.7973072121258969E-2</v>
      </c>
      <c r="D2400">
        <f t="shared" si="2464"/>
        <v>-0.49999999999999989</v>
      </c>
      <c r="E2400">
        <f t="shared" si="2470"/>
        <v>-0.49030732927330645</v>
      </c>
      <c r="F2400">
        <f t="shared" si="2471"/>
        <v>9.7973072121258983E-2</v>
      </c>
      <c r="G2400">
        <f t="shared" si="2465"/>
        <v>0.5</v>
      </c>
      <c r="H2400">
        <f t="shared" si="2472"/>
        <v>0.49030732927330639</v>
      </c>
      <c r="I2400">
        <f t="shared" si="2473"/>
        <v>-9.7973072121258969E-2</v>
      </c>
      <c r="J2400">
        <f t="shared" si="2466"/>
        <v>0.49999999999999989</v>
      </c>
      <c r="K2400">
        <f t="shared" si="2474"/>
        <v>-0.49030732927330645</v>
      </c>
      <c r="L2400">
        <f t="shared" si="2475"/>
        <v>9.7973072121258983E-2</v>
      </c>
      <c r="N2400">
        <v>168.7</v>
      </c>
      <c r="O2400">
        <f t="shared" si="2461"/>
        <v>26.638954962376818</v>
      </c>
      <c r="P2400">
        <f t="shared" si="2462"/>
        <v>63.3610450376232</v>
      </c>
      <c r="R2400">
        <f t="shared" si="2476"/>
        <v>63.3610450376232</v>
      </c>
      <c r="T2400">
        <f t="shared" si="2467"/>
        <v>-26.616563702350106</v>
      </c>
      <c r="V2400">
        <f t="shared" si="2477"/>
        <v>0</v>
      </c>
    </row>
    <row r="2401" spans="1:22">
      <c r="A2401">
        <f t="shared" si="2463"/>
        <v>0.5</v>
      </c>
      <c r="B2401">
        <f t="shared" si="2468"/>
        <v>-0.49047757767459571</v>
      </c>
      <c r="C2401">
        <f t="shared" si="2469"/>
        <v>9.7117175609985951E-2</v>
      </c>
      <c r="D2401">
        <f t="shared" si="2464"/>
        <v>-0.49999999999999989</v>
      </c>
      <c r="E2401">
        <f t="shared" si="2470"/>
        <v>-0.49047757767459577</v>
      </c>
      <c r="F2401">
        <f t="shared" si="2471"/>
        <v>9.7117175609985965E-2</v>
      </c>
      <c r="G2401">
        <f t="shared" si="2465"/>
        <v>0.5</v>
      </c>
      <c r="H2401">
        <f t="shared" si="2472"/>
        <v>0.49047757767459571</v>
      </c>
      <c r="I2401">
        <f t="shared" si="2473"/>
        <v>-9.7117175609985951E-2</v>
      </c>
      <c r="J2401">
        <f t="shared" si="2466"/>
        <v>0.49999999999999989</v>
      </c>
      <c r="K2401">
        <f t="shared" si="2474"/>
        <v>-0.49047757767459577</v>
      </c>
      <c r="L2401">
        <f t="shared" si="2475"/>
        <v>9.7117175609985965E-2</v>
      </c>
      <c r="N2401">
        <v>168.8</v>
      </c>
      <c r="O2401">
        <f t="shared" si="2461"/>
        <v>26.605962291462411</v>
      </c>
      <c r="P2401">
        <f t="shared" si="2462"/>
        <v>63.394037708537596</v>
      </c>
      <c r="R2401">
        <f t="shared" si="2476"/>
        <v>63.394037708537596</v>
      </c>
      <c r="T2401">
        <f t="shared" si="2467"/>
        <v>-26.58357103143571</v>
      </c>
      <c r="V2401">
        <f t="shared" si="2477"/>
        <v>0</v>
      </c>
    </row>
    <row r="2402" spans="1:22">
      <c r="A2402">
        <f t="shared" si="2463"/>
        <v>0.5</v>
      </c>
      <c r="B2402">
        <f t="shared" si="2468"/>
        <v>-0.49064633199612245</v>
      </c>
      <c r="C2402">
        <f t="shared" si="2469"/>
        <v>9.6260983262953723E-2</v>
      </c>
      <c r="D2402">
        <f t="shared" si="2464"/>
        <v>-0.49999999999999989</v>
      </c>
      <c r="E2402">
        <f t="shared" si="2470"/>
        <v>-0.49064633199612251</v>
      </c>
      <c r="F2402">
        <f t="shared" si="2471"/>
        <v>9.6260983262953737E-2</v>
      </c>
      <c r="G2402">
        <f t="shared" si="2465"/>
        <v>0.5</v>
      </c>
      <c r="H2402">
        <f t="shared" si="2472"/>
        <v>0.49064633199612245</v>
      </c>
      <c r="I2402">
        <f t="shared" si="2473"/>
        <v>-9.6260983262953723E-2</v>
      </c>
      <c r="J2402">
        <f t="shared" si="2466"/>
        <v>0.49999999999999989</v>
      </c>
      <c r="K2402">
        <f t="shared" si="2474"/>
        <v>-0.49064633199612251</v>
      </c>
      <c r="L2402">
        <f t="shared" si="2475"/>
        <v>9.6260983262953737E-2</v>
      </c>
      <c r="N2402">
        <v>168.9</v>
      </c>
      <c r="O2402">
        <f t="shared" si="2461"/>
        <v>26.57293964328937</v>
      </c>
      <c r="P2402">
        <f t="shared" si="2462"/>
        <v>63.427060356710633</v>
      </c>
      <c r="R2402">
        <f t="shared" si="2476"/>
        <v>63.427060356710633</v>
      </c>
      <c r="T2402">
        <f t="shared" si="2467"/>
        <v>-26.550548383262672</v>
      </c>
      <c r="V2402">
        <f t="shared" si="2477"/>
        <v>0</v>
      </c>
    </row>
    <row r="2403" spans="1:22">
      <c r="A2403">
        <f t="shared" si="2463"/>
        <v>0.5</v>
      </c>
      <c r="B2403">
        <f t="shared" si="2468"/>
        <v>-0.49081359172383188</v>
      </c>
      <c r="C2403">
        <f t="shared" si="2469"/>
        <v>9.5404497688272472E-2</v>
      </c>
      <c r="D2403">
        <f t="shared" si="2464"/>
        <v>-0.49999999999999989</v>
      </c>
      <c r="E2403">
        <f t="shared" si="2470"/>
        <v>-0.49081359172383199</v>
      </c>
      <c r="F2403">
        <f t="shared" si="2471"/>
        <v>9.5404497688272485E-2</v>
      </c>
      <c r="G2403">
        <f t="shared" si="2465"/>
        <v>0.5</v>
      </c>
      <c r="H2403">
        <f t="shared" si="2472"/>
        <v>0.49081359172383188</v>
      </c>
      <c r="I2403">
        <f t="shared" si="2473"/>
        <v>-9.5404497688272472E-2</v>
      </c>
      <c r="J2403">
        <f t="shared" si="2466"/>
        <v>0.49999999999999989</v>
      </c>
      <c r="K2403">
        <f t="shared" si="2474"/>
        <v>-0.49081359172383199</v>
      </c>
      <c r="L2403">
        <f t="shared" si="2475"/>
        <v>9.5404497688272485E-2</v>
      </c>
      <c r="N2403">
        <v>169</v>
      </c>
      <c r="O2403">
        <f t="shared" si="2461"/>
        <v>26.539887113367861</v>
      </c>
      <c r="P2403">
        <f t="shared" si="2462"/>
        <v>63.460112886632139</v>
      </c>
      <c r="R2403">
        <f t="shared" si="2476"/>
        <v>63.460112886632139</v>
      </c>
      <c r="T2403">
        <f t="shared" si="2467"/>
        <v>-26.517495853341167</v>
      </c>
      <c r="V2403">
        <f t="shared" si="2477"/>
        <v>0</v>
      </c>
    </row>
    <row r="2404" spans="1:22">
      <c r="A2404">
        <f t="shared" si="2463"/>
        <v>0.5</v>
      </c>
      <c r="B2404">
        <f t="shared" si="2468"/>
        <v>-0.49097935634822171</v>
      </c>
      <c r="C2404">
        <f t="shared" si="2469"/>
        <v>9.4547721494945752E-2</v>
      </c>
      <c r="D2404">
        <f t="shared" si="2464"/>
        <v>-0.49999999999999989</v>
      </c>
      <c r="E2404">
        <f t="shared" si="2470"/>
        <v>-0.49097935634822176</v>
      </c>
      <c r="F2404">
        <f t="shared" si="2471"/>
        <v>9.4547721494945766E-2</v>
      </c>
      <c r="G2404">
        <f t="shared" si="2465"/>
        <v>0.5</v>
      </c>
      <c r="H2404">
        <f t="shared" si="2472"/>
        <v>0.49097935634822171</v>
      </c>
      <c r="I2404">
        <f t="shared" si="2473"/>
        <v>-9.4547721494945752E-2</v>
      </c>
      <c r="J2404">
        <f t="shared" si="2466"/>
        <v>0.49999999999999989</v>
      </c>
      <c r="K2404">
        <f t="shared" si="2474"/>
        <v>-0.49097935634822176</v>
      </c>
      <c r="L2404">
        <f t="shared" si="2475"/>
        <v>9.4547721494945766E-2</v>
      </c>
      <c r="N2404">
        <v>169.1</v>
      </c>
      <c r="O2404">
        <f t="shared" si="2461"/>
        <v>26.50680479655194</v>
      </c>
      <c r="P2404">
        <f t="shared" si="2462"/>
        <v>63.493195203448053</v>
      </c>
      <c r="R2404">
        <f t="shared" si="2476"/>
        <v>63.493195203448053</v>
      </c>
      <c r="T2404">
        <f t="shared" si="2467"/>
        <v>-26.484413536525253</v>
      </c>
      <c r="V2404">
        <f t="shared" si="2477"/>
        <v>0</v>
      </c>
    </row>
    <row r="2405" spans="1:22">
      <c r="A2405">
        <f t="shared" si="2463"/>
        <v>0.5</v>
      </c>
      <c r="B2405">
        <f t="shared" si="2468"/>
        <v>-0.49114362536434425</v>
      </c>
      <c r="C2405">
        <f t="shared" si="2469"/>
        <v>9.3690657292862495E-2</v>
      </c>
      <c r="D2405">
        <f t="shared" si="2464"/>
        <v>-0.49999999999999989</v>
      </c>
      <c r="E2405">
        <f t="shared" si="2470"/>
        <v>-0.49114362536434431</v>
      </c>
      <c r="F2405">
        <f t="shared" si="2471"/>
        <v>9.3690657292862509E-2</v>
      </c>
      <c r="G2405">
        <f t="shared" si="2465"/>
        <v>0.5</v>
      </c>
      <c r="H2405">
        <f t="shared" si="2472"/>
        <v>0.49114362536434425</v>
      </c>
      <c r="I2405">
        <f t="shared" si="2473"/>
        <v>-9.3690657292862495E-2</v>
      </c>
      <c r="J2405">
        <f t="shared" si="2466"/>
        <v>0.49999999999999989</v>
      </c>
      <c r="K2405">
        <f t="shared" si="2474"/>
        <v>-0.49114362536434431</v>
      </c>
      <c r="L2405">
        <f t="shared" si="2475"/>
        <v>9.3690657292862509E-2</v>
      </c>
      <c r="N2405">
        <v>169.2</v>
      </c>
      <c r="O2405">
        <f t="shared" si="2461"/>
        <v>26.473692787036292</v>
      </c>
      <c r="P2405">
        <f t="shared" si="2462"/>
        <v>63.526307212963729</v>
      </c>
      <c r="R2405">
        <f t="shared" si="2476"/>
        <v>63.526307212963729</v>
      </c>
      <c r="T2405">
        <f t="shared" si="2467"/>
        <v>-26.451301527009576</v>
      </c>
      <c r="V2405">
        <f t="shared" si="2477"/>
        <v>0</v>
      </c>
    </row>
    <row r="2406" spans="1:22">
      <c r="A2406">
        <f t="shared" si="2463"/>
        <v>0.5</v>
      </c>
      <c r="B2406">
        <f t="shared" si="2468"/>
        <v>-0.49130639827180755</v>
      </c>
      <c r="C2406">
        <f t="shared" si="2469"/>
        <v>9.2833307692788608E-2</v>
      </c>
      <c r="D2406">
        <f t="shared" si="2464"/>
        <v>-0.49999999999999989</v>
      </c>
      <c r="E2406">
        <f t="shared" si="2470"/>
        <v>-0.49130639827180761</v>
      </c>
      <c r="F2406">
        <f t="shared" si="2471"/>
        <v>9.2833307692788622E-2</v>
      </c>
      <c r="G2406">
        <f t="shared" si="2465"/>
        <v>0.5</v>
      </c>
      <c r="H2406">
        <f t="shared" si="2472"/>
        <v>0.49130639827180755</v>
      </c>
      <c r="I2406">
        <f t="shared" si="2473"/>
        <v>-9.2833307692788608E-2</v>
      </c>
      <c r="J2406">
        <f t="shared" si="2466"/>
        <v>0.49999999999999989</v>
      </c>
      <c r="K2406">
        <f t="shared" si="2474"/>
        <v>-0.49130639827180761</v>
      </c>
      <c r="L2406">
        <f t="shared" si="2475"/>
        <v>9.2833307692788622E-2</v>
      </c>
      <c r="N2406">
        <v>169.3</v>
      </c>
      <c r="O2406">
        <f t="shared" si="2461"/>
        <v>26.440551178352958</v>
      </c>
      <c r="P2406">
        <f t="shared" si="2462"/>
        <v>63.559448821647052</v>
      </c>
      <c r="R2406">
        <f t="shared" si="2476"/>
        <v>63.559448821647052</v>
      </c>
      <c r="T2406">
        <f t="shared" si="2467"/>
        <v>-26.418159918326253</v>
      </c>
      <c r="V2406">
        <f t="shared" si="2477"/>
        <v>0</v>
      </c>
    </row>
    <row r="2407" spans="1:22">
      <c r="A2407">
        <f t="shared" si="2463"/>
        <v>0.5</v>
      </c>
      <c r="B2407">
        <f t="shared" si="2468"/>
        <v>-0.49146767457477702</v>
      </c>
      <c r="C2407">
        <f t="shared" si="2469"/>
        <v>9.1975675306360138E-2</v>
      </c>
      <c r="D2407">
        <f t="shared" si="2464"/>
        <v>-0.49999999999999989</v>
      </c>
      <c r="E2407">
        <f t="shared" si="2470"/>
        <v>-0.49146767457477708</v>
      </c>
      <c r="F2407">
        <f t="shared" si="2471"/>
        <v>9.1975675306360152E-2</v>
      </c>
      <c r="G2407">
        <f t="shared" si="2465"/>
        <v>0.5</v>
      </c>
      <c r="H2407">
        <f t="shared" si="2472"/>
        <v>0.49146767457477702</v>
      </c>
      <c r="I2407">
        <f t="shared" si="2473"/>
        <v>-9.1975675306360138E-2</v>
      </c>
      <c r="J2407">
        <f t="shared" si="2466"/>
        <v>0.49999999999999989</v>
      </c>
      <c r="K2407">
        <f t="shared" si="2474"/>
        <v>-0.49146767457477708</v>
      </c>
      <c r="L2407">
        <f t="shared" si="2475"/>
        <v>9.1975675306360152E-2</v>
      </c>
      <c r="N2407">
        <v>169.4</v>
      </c>
      <c r="O2407">
        <f t="shared" si="2461"/>
        <v>26.407380063368283</v>
      </c>
      <c r="P2407">
        <f t="shared" si="2462"/>
        <v>63.592619936631714</v>
      </c>
      <c r="R2407">
        <f t="shared" si="2476"/>
        <v>63.592619936631714</v>
      </c>
      <c r="T2407">
        <f t="shared" si="2467"/>
        <v>-26.384988803341592</v>
      </c>
      <c r="V2407">
        <f t="shared" si="2477"/>
        <v>0</v>
      </c>
    </row>
    <row r="2408" spans="1:22">
      <c r="A2408">
        <f t="shared" si="2463"/>
        <v>0.5</v>
      </c>
      <c r="B2408">
        <f t="shared" si="2468"/>
        <v>-0.4916274537819772</v>
      </c>
      <c r="C2408">
        <f t="shared" si="2469"/>
        <v>9.1117762746073847E-2</v>
      </c>
      <c r="D2408">
        <f t="shared" si="2464"/>
        <v>-0.49999999999999989</v>
      </c>
      <c r="E2408">
        <f t="shared" si="2470"/>
        <v>-0.49162745378197725</v>
      </c>
      <c r="F2408">
        <f t="shared" si="2471"/>
        <v>9.111776274607386E-2</v>
      </c>
      <c r="G2408">
        <f t="shared" si="2465"/>
        <v>0.5</v>
      </c>
      <c r="H2408">
        <f t="shared" si="2472"/>
        <v>0.4916274537819772</v>
      </c>
      <c r="I2408">
        <f t="shared" si="2473"/>
        <v>-9.1117762746073847E-2</v>
      </c>
      <c r="J2408">
        <f t="shared" si="2466"/>
        <v>0.49999999999999989</v>
      </c>
      <c r="K2408">
        <f t="shared" si="2474"/>
        <v>-0.49162745378197725</v>
      </c>
      <c r="L2408">
        <f t="shared" si="2475"/>
        <v>9.111776274607386E-2</v>
      </c>
      <c r="N2408">
        <v>169.5</v>
      </c>
      <c r="O2408">
        <f t="shared" si="2461"/>
        <v>26.374179534279548</v>
      </c>
      <c r="P2408">
        <f t="shared" si="2462"/>
        <v>63.625820465720452</v>
      </c>
      <c r="R2408">
        <f t="shared" si="2476"/>
        <v>63.625820465720452</v>
      </c>
      <c r="T2408">
        <f t="shared" si="2467"/>
        <v>-26.351788274252854</v>
      </c>
      <c r="V2408">
        <f t="shared" si="2477"/>
        <v>0</v>
      </c>
    </row>
    <row r="2409" spans="1:22">
      <c r="A2409">
        <f t="shared" si="2463"/>
        <v>0.5</v>
      </c>
      <c r="B2409">
        <f t="shared" si="2468"/>
        <v>-0.49178573540669285</v>
      </c>
      <c r="C2409">
        <f t="shared" si="2469"/>
        <v>9.0259572625279935E-2</v>
      </c>
      <c r="D2409">
        <f t="shared" si="2464"/>
        <v>-0.49999999999999989</v>
      </c>
      <c r="E2409">
        <f t="shared" si="2470"/>
        <v>-0.49178573540669296</v>
      </c>
      <c r="F2409">
        <f t="shared" si="2471"/>
        <v>9.0259572625279949E-2</v>
      </c>
      <c r="G2409">
        <f t="shared" si="2465"/>
        <v>0.5</v>
      </c>
      <c r="H2409">
        <f t="shared" si="2472"/>
        <v>0.49178573540669285</v>
      </c>
      <c r="I2409">
        <f t="shared" si="2473"/>
        <v>-9.0259572625279935E-2</v>
      </c>
      <c r="J2409">
        <f t="shared" si="2466"/>
        <v>0.49999999999999989</v>
      </c>
      <c r="K2409">
        <f t="shared" si="2474"/>
        <v>-0.49178573540669296</v>
      </c>
      <c r="L2409">
        <f t="shared" si="2475"/>
        <v>9.0259572625279949E-2</v>
      </c>
      <c r="N2409">
        <v>169.6</v>
      </c>
      <c r="O2409">
        <f t="shared" si="2461"/>
        <v>26.340949682611829</v>
      </c>
      <c r="P2409">
        <f t="shared" si="2462"/>
        <v>63.659050317388171</v>
      </c>
      <c r="R2409">
        <f t="shared" si="2476"/>
        <v>63.659050317388171</v>
      </c>
      <c r="T2409">
        <f t="shared" si="2467"/>
        <v>-26.318558422585134</v>
      </c>
      <c r="V2409">
        <f t="shared" si="2477"/>
        <v>0</v>
      </c>
    </row>
    <row r="2410" spans="1:22">
      <c r="A2410">
        <f t="shared" si="2463"/>
        <v>0.5</v>
      </c>
      <c r="B2410">
        <f t="shared" si="2468"/>
        <v>-0.49194251896677071</v>
      </c>
      <c r="C2410">
        <f t="shared" si="2469"/>
        <v>8.9401107558174805E-2</v>
      </c>
      <c r="D2410">
        <f t="shared" si="2464"/>
        <v>-0.49999999999999989</v>
      </c>
      <c r="E2410">
        <f t="shared" si="2470"/>
        <v>-0.49194251896677083</v>
      </c>
      <c r="F2410">
        <f t="shared" si="2471"/>
        <v>8.9401107558174819E-2</v>
      </c>
      <c r="G2410">
        <f t="shared" si="2465"/>
        <v>0.5</v>
      </c>
      <c r="H2410">
        <f t="shared" si="2472"/>
        <v>0.49194251896677071</v>
      </c>
      <c r="I2410">
        <f t="shared" si="2473"/>
        <v>-8.9401107558174805E-2</v>
      </c>
      <c r="J2410">
        <f t="shared" si="2466"/>
        <v>0.49999999999999989</v>
      </c>
      <c r="K2410">
        <f t="shared" si="2474"/>
        <v>-0.49194251896677083</v>
      </c>
      <c r="L2410">
        <f t="shared" si="2475"/>
        <v>8.9401107558174819E-2</v>
      </c>
      <c r="N2410">
        <v>169.7</v>
      </c>
      <c r="O2410">
        <f t="shared" si="2461"/>
        <v>26.307690599214794</v>
      </c>
      <c r="P2410">
        <f t="shared" si="2462"/>
        <v>63.692309400785213</v>
      </c>
      <c r="R2410">
        <f t="shared" si="2476"/>
        <v>63.692309400785213</v>
      </c>
      <c r="T2410">
        <f t="shared" si="2467"/>
        <v>-26.285299339188093</v>
      </c>
      <c r="V2410">
        <f t="shared" si="2477"/>
        <v>0</v>
      </c>
    </row>
    <row r="2411" spans="1:22">
      <c r="A2411">
        <f t="shared" si="2463"/>
        <v>0.5</v>
      </c>
      <c r="B2411">
        <f t="shared" si="2468"/>
        <v>-0.49209780398462094</v>
      </c>
      <c r="C2411">
        <f t="shared" si="2469"/>
        <v>8.8542370159791481E-2</v>
      </c>
      <c r="D2411">
        <f t="shared" si="2464"/>
        <v>-0.49999999999999989</v>
      </c>
      <c r="E2411">
        <f t="shared" si="2470"/>
        <v>-0.492097803984621</v>
      </c>
      <c r="F2411">
        <f t="shared" si="2471"/>
        <v>8.8542370159791495E-2</v>
      </c>
      <c r="G2411">
        <f t="shared" si="2465"/>
        <v>0.5</v>
      </c>
      <c r="H2411">
        <f t="shared" si="2472"/>
        <v>0.49209780398462094</v>
      </c>
      <c r="I2411">
        <f t="shared" si="2473"/>
        <v>-8.8542370159791481E-2</v>
      </c>
      <c r="J2411">
        <f t="shared" si="2466"/>
        <v>0.49999999999999989</v>
      </c>
      <c r="K2411">
        <f t="shared" si="2474"/>
        <v>-0.492097803984621</v>
      </c>
      <c r="L2411">
        <f t="shared" si="2475"/>
        <v>8.8542370159791495E-2</v>
      </c>
      <c r="N2411">
        <v>169.8</v>
      </c>
      <c r="O2411">
        <f t="shared" si="2461"/>
        <v>26.274402374259488</v>
      </c>
      <c r="P2411">
        <f t="shared" si="2462"/>
        <v>63.725597625740505</v>
      </c>
      <c r="R2411">
        <f t="shared" si="2476"/>
        <v>63.725597625740505</v>
      </c>
      <c r="T2411">
        <f t="shared" si="2467"/>
        <v>-26.252011114232801</v>
      </c>
      <c r="V2411">
        <f t="shared" si="2477"/>
        <v>0</v>
      </c>
    </row>
    <row r="2412" spans="1:22">
      <c r="A2412">
        <f t="shared" si="2463"/>
        <v>0.5</v>
      </c>
      <c r="B2412">
        <f t="shared" si="2468"/>
        <v>-0.49225158998721824</v>
      </c>
      <c r="C2412">
        <f t="shared" si="2469"/>
        <v>8.7683363045993445E-2</v>
      </c>
      <c r="D2412">
        <f t="shared" si="2464"/>
        <v>-0.49999999999999989</v>
      </c>
      <c r="E2412">
        <f t="shared" si="2470"/>
        <v>-0.49225158998721835</v>
      </c>
      <c r="F2412">
        <f t="shared" si="2471"/>
        <v>8.7683363045993459E-2</v>
      </c>
      <c r="G2412">
        <f t="shared" si="2465"/>
        <v>0.5</v>
      </c>
      <c r="H2412">
        <f t="shared" si="2472"/>
        <v>0.49225158998721824</v>
      </c>
      <c r="I2412">
        <f t="shared" si="2473"/>
        <v>-8.7683363045993445E-2</v>
      </c>
      <c r="J2412">
        <f t="shared" si="2466"/>
        <v>0.49999999999999989</v>
      </c>
      <c r="K2412">
        <f t="shared" si="2474"/>
        <v>-0.49225158998721835</v>
      </c>
      <c r="L2412">
        <f t="shared" si="2475"/>
        <v>8.7683363045993459E-2</v>
      </c>
      <c r="N2412">
        <v>169.9</v>
      </c>
      <c r="O2412">
        <f t="shared" si="2461"/>
        <v>26.241085097235192</v>
      </c>
      <c r="P2412">
        <f t="shared" si="2462"/>
        <v>63.758914902764808</v>
      </c>
      <c r="R2412">
        <f t="shared" si="2476"/>
        <v>63.758914902764808</v>
      </c>
      <c r="T2412">
        <f t="shared" si="2467"/>
        <v>-26.218693837208498</v>
      </c>
      <c r="V2412">
        <f t="shared" si="2477"/>
        <v>0</v>
      </c>
    </row>
    <row r="2413" spans="1:22">
      <c r="A2413">
        <f t="shared" si="2463"/>
        <v>0.5</v>
      </c>
      <c r="B2413">
        <f t="shared" si="2468"/>
        <v>-0.49240387650610395</v>
      </c>
      <c r="C2413">
        <f t="shared" si="2469"/>
        <v>8.6824088833465124E-2</v>
      </c>
      <c r="D2413">
        <f t="shared" si="2464"/>
        <v>-0.49999999999999989</v>
      </c>
      <c r="E2413">
        <f t="shared" si="2470"/>
        <v>-0.49240387650610401</v>
      </c>
      <c r="F2413">
        <f t="shared" si="2471"/>
        <v>8.6824088833465138E-2</v>
      </c>
      <c r="G2413">
        <f t="shared" si="2465"/>
        <v>0.5</v>
      </c>
      <c r="H2413">
        <f t="shared" si="2472"/>
        <v>0.49240387650610395</v>
      </c>
      <c r="I2413">
        <f t="shared" si="2473"/>
        <v>-8.6824088833465124E-2</v>
      </c>
      <c r="J2413">
        <f t="shared" si="2466"/>
        <v>0.49999999999999989</v>
      </c>
      <c r="K2413">
        <f t="shared" si="2474"/>
        <v>-0.49240387650610401</v>
      </c>
      <c r="L2413">
        <f t="shared" si="2475"/>
        <v>8.6824088833465138E-2</v>
      </c>
      <c r="N2413">
        <v>170</v>
      </c>
      <c r="O2413">
        <f t="shared" si="2461"/>
        <v>26.207738856946147</v>
      </c>
      <c r="P2413">
        <f t="shared" si="2462"/>
        <v>63.792261143053857</v>
      </c>
      <c r="R2413">
        <f t="shared" si="2476"/>
        <v>63.792261143053857</v>
      </c>
      <c r="T2413">
        <f t="shared" si="2467"/>
        <v>-26.185347596919449</v>
      </c>
      <c r="V2413">
        <f t="shared" si="2477"/>
        <v>0</v>
      </c>
    </row>
    <row r="2414" spans="1:22">
      <c r="A2414">
        <f t="shared" si="2463"/>
        <v>0.5</v>
      </c>
      <c r="B2414">
        <f t="shared" si="2468"/>
        <v>-0.49255466307738688</v>
      </c>
      <c r="C2414">
        <f t="shared" si="2469"/>
        <v>8.5964550139704776E-2</v>
      </c>
      <c r="D2414">
        <f t="shared" si="2464"/>
        <v>-0.49999999999999989</v>
      </c>
      <c r="E2414">
        <f t="shared" si="2470"/>
        <v>-0.49255466307738693</v>
      </c>
      <c r="F2414">
        <f t="shared" si="2471"/>
        <v>8.596455013970479E-2</v>
      </c>
      <c r="G2414">
        <f t="shared" si="2465"/>
        <v>0.5</v>
      </c>
      <c r="H2414">
        <f t="shared" si="2472"/>
        <v>0.49255466307738688</v>
      </c>
      <c r="I2414">
        <f t="shared" si="2473"/>
        <v>-8.5964550139704776E-2</v>
      </c>
      <c r="J2414">
        <f t="shared" si="2466"/>
        <v>0.49999999999999989</v>
      </c>
      <c r="K2414">
        <f t="shared" si="2474"/>
        <v>-0.49255466307738693</v>
      </c>
      <c r="L2414">
        <f t="shared" si="2475"/>
        <v>8.596455013970479E-2</v>
      </c>
      <c r="N2414">
        <v>170.1</v>
      </c>
      <c r="O2414">
        <f t="shared" si="2461"/>
        <v>26.174363741508419</v>
      </c>
      <c r="P2414">
        <f t="shared" si="2462"/>
        <v>63.825636258491585</v>
      </c>
      <c r="R2414">
        <f t="shared" si="2476"/>
        <v>63.825636258491585</v>
      </c>
      <c r="T2414">
        <f t="shared" si="2467"/>
        <v>-26.151972481481721</v>
      </c>
      <c r="V2414">
        <f t="shared" si="2477"/>
        <v>0</v>
      </c>
    </row>
    <row r="2415" spans="1:22">
      <c r="A2415">
        <f t="shared" si="2463"/>
        <v>0.5</v>
      </c>
      <c r="B2415">
        <f t="shared" si="2468"/>
        <v>-0.49270394924174499</v>
      </c>
      <c r="C2415">
        <f t="shared" si="2469"/>
        <v>8.5104749583016337E-2</v>
      </c>
      <c r="D2415">
        <f t="shared" si="2464"/>
        <v>-0.49999999999999989</v>
      </c>
      <c r="E2415">
        <f t="shared" si="2470"/>
        <v>-0.49270394924174504</v>
      </c>
      <c r="F2415">
        <f t="shared" si="2471"/>
        <v>8.5104749583016351E-2</v>
      </c>
      <c r="G2415">
        <f t="shared" si="2465"/>
        <v>0.5</v>
      </c>
      <c r="H2415">
        <f t="shared" si="2472"/>
        <v>0.49270394924174499</v>
      </c>
      <c r="I2415">
        <f t="shared" si="2473"/>
        <v>-8.5104749583016337E-2</v>
      </c>
      <c r="J2415">
        <f t="shared" si="2466"/>
        <v>0.49999999999999989</v>
      </c>
      <c r="K2415">
        <f t="shared" si="2474"/>
        <v>-0.49270394924174504</v>
      </c>
      <c r="L2415">
        <f t="shared" si="2475"/>
        <v>8.5104749583016351E-2</v>
      </c>
      <c r="N2415">
        <v>170.2</v>
      </c>
      <c r="O2415">
        <f t="shared" si="2461"/>
        <v>26.140959838346735</v>
      </c>
      <c r="P2415">
        <f t="shared" si="2462"/>
        <v>63.859040161653262</v>
      </c>
      <c r="R2415">
        <f t="shared" si="2476"/>
        <v>63.859040161653262</v>
      </c>
      <c r="T2415">
        <f t="shared" si="2467"/>
        <v>-26.118568578320044</v>
      </c>
      <c r="V2415">
        <f t="shared" si="2477"/>
        <v>0</v>
      </c>
    </row>
    <row r="2416" spans="1:22">
      <c r="A2416">
        <f t="shared" si="2463"/>
        <v>0.5</v>
      </c>
      <c r="B2416">
        <f t="shared" si="2468"/>
        <v>-0.49285173454442677</v>
      </c>
      <c r="C2416">
        <f t="shared" si="2469"/>
        <v>8.4244689782501186E-2</v>
      </c>
      <c r="D2416">
        <f t="shared" si="2464"/>
        <v>-0.49999999999999989</v>
      </c>
      <c r="E2416">
        <f t="shared" si="2470"/>
        <v>-0.49285173454442682</v>
      </c>
      <c r="F2416">
        <f t="shared" si="2471"/>
        <v>8.42446897825012E-2</v>
      </c>
      <c r="G2416">
        <f t="shared" si="2465"/>
        <v>0.5</v>
      </c>
      <c r="H2416">
        <f t="shared" si="2472"/>
        <v>0.49285173454442677</v>
      </c>
      <c r="I2416">
        <f t="shared" si="2473"/>
        <v>-8.4244689782501186E-2</v>
      </c>
      <c r="J2416">
        <f t="shared" si="2466"/>
        <v>0.49999999999999989</v>
      </c>
      <c r="K2416">
        <f t="shared" si="2474"/>
        <v>-0.49285173454442682</v>
      </c>
      <c r="L2416">
        <f t="shared" si="2475"/>
        <v>8.42446897825012E-2</v>
      </c>
      <c r="N2416">
        <v>170.3</v>
      </c>
      <c r="O2416">
        <f t="shared" si="2461"/>
        <v>26.107527234191235</v>
      </c>
      <c r="P2416">
        <f t="shared" si="2462"/>
        <v>63.892472765808762</v>
      </c>
      <c r="R2416">
        <f t="shared" si="2476"/>
        <v>63.892472765808762</v>
      </c>
      <c r="T2416">
        <f t="shared" si="2467"/>
        <v>-26.085135974164544</v>
      </c>
      <c r="V2416">
        <f t="shared" si="2477"/>
        <v>0</v>
      </c>
    </row>
    <row r="2417" spans="1:22">
      <c r="A2417">
        <f t="shared" si="2463"/>
        <v>0.5</v>
      </c>
      <c r="B2417">
        <f t="shared" si="2468"/>
        <v>-0.49299801853525244</v>
      </c>
      <c r="C2417">
        <f t="shared" si="2469"/>
        <v>8.3384373358051073E-2</v>
      </c>
      <c r="D2417">
        <f t="shared" si="2464"/>
        <v>-0.49999999999999989</v>
      </c>
      <c r="E2417">
        <f t="shared" si="2470"/>
        <v>-0.49299801853525249</v>
      </c>
      <c r="F2417">
        <f t="shared" si="2471"/>
        <v>8.3384373358051087E-2</v>
      </c>
      <c r="G2417">
        <f t="shared" si="2465"/>
        <v>0.5</v>
      </c>
      <c r="H2417">
        <f t="shared" si="2472"/>
        <v>0.49299801853525244</v>
      </c>
      <c r="I2417">
        <f t="shared" si="2473"/>
        <v>-8.3384373358051073E-2</v>
      </c>
      <c r="J2417">
        <f t="shared" si="2466"/>
        <v>0.49999999999999989</v>
      </c>
      <c r="K2417">
        <f t="shared" si="2474"/>
        <v>-0.49299801853525249</v>
      </c>
      <c r="L2417">
        <f t="shared" si="2475"/>
        <v>8.3384373358051087E-2</v>
      </c>
      <c r="N2417">
        <v>170.4</v>
      </c>
      <c r="O2417">
        <f t="shared" si="2461"/>
        <v>26.07406601507439</v>
      </c>
      <c r="P2417">
        <f t="shared" si="2462"/>
        <v>63.925933984925607</v>
      </c>
      <c r="R2417">
        <f t="shared" si="2476"/>
        <v>63.925933984925607</v>
      </c>
      <c r="T2417">
        <f t="shared" si="2467"/>
        <v>-26.051674755047699</v>
      </c>
      <c r="V2417">
        <f t="shared" si="2477"/>
        <v>0</v>
      </c>
    </row>
    <row r="2418" spans="1:22">
      <c r="A2418">
        <f t="shared" si="2463"/>
        <v>0.5</v>
      </c>
      <c r="B2418">
        <f t="shared" si="2468"/>
        <v>-0.49314280076861561</v>
      </c>
      <c r="C2418">
        <f t="shared" si="2469"/>
        <v>8.2523802930338813E-2</v>
      </c>
      <c r="D2418">
        <f t="shared" si="2464"/>
        <v>-0.49999999999999989</v>
      </c>
      <c r="E2418">
        <f t="shared" si="2470"/>
        <v>-0.49314280076861572</v>
      </c>
      <c r="F2418">
        <f t="shared" si="2471"/>
        <v>8.2523802930338827E-2</v>
      </c>
      <c r="G2418">
        <f t="shared" si="2465"/>
        <v>0.5</v>
      </c>
      <c r="H2418">
        <f t="shared" si="2472"/>
        <v>0.49314280076861561</v>
      </c>
      <c r="I2418">
        <f t="shared" si="2473"/>
        <v>-8.2523802930338813E-2</v>
      </c>
      <c r="J2418">
        <f t="shared" si="2466"/>
        <v>0.49999999999999989</v>
      </c>
      <c r="K2418">
        <f t="shared" si="2474"/>
        <v>-0.49314280076861572</v>
      </c>
      <c r="L2418">
        <f t="shared" si="2475"/>
        <v>8.2523802930338827E-2</v>
      </c>
      <c r="N2418">
        <v>170.5</v>
      </c>
      <c r="O2418">
        <f t="shared" si="2461"/>
        <v>26.040576266327768</v>
      </c>
      <c r="P2418">
        <f t="shared" si="2462"/>
        <v>63.959423733672239</v>
      </c>
      <c r="R2418">
        <f t="shared" si="2476"/>
        <v>63.959423733672239</v>
      </c>
      <c r="T2418">
        <f t="shared" si="2467"/>
        <v>-26.018185006301067</v>
      </c>
      <c r="V2418">
        <f t="shared" si="2477"/>
        <v>0</v>
      </c>
    </row>
    <row r="2419" spans="1:22">
      <c r="A2419">
        <f t="shared" si="2463"/>
        <v>0.5</v>
      </c>
      <c r="B2419">
        <f t="shared" si="2468"/>
        <v>-0.49328608080348457</v>
      </c>
      <c r="C2419">
        <f t="shared" si="2469"/>
        <v>8.1662981120811176E-2</v>
      </c>
      <c r="D2419">
        <f t="shared" si="2464"/>
        <v>-0.49999999999999989</v>
      </c>
      <c r="E2419">
        <f t="shared" si="2470"/>
        <v>-0.49328608080348463</v>
      </c>
      <c r="F2419">
        <f t="shared" si="2471"/>
        <v>8.166298112081119E-2</v>
      </c>
      <c r="G2419">
        <f t="shared" si="2465"/>
        <v>0.5</v>
      </c>
      <c r="H2419">
        <f t="shared" si="2472"/>
        <v>0.49328608080348457</v>
      </c>
      <c r="I2419">
        <f t="shared" si="2473"/>
        <v>-8.1662981120811176E-2</v>
      </c>
      <c r="J2419">
        <f t="shared" si="2466"/>
        <v>0.49999999999999989</v>
      </c>
      <c r="K2419">
        <f t="shared" si="2474"/>
        <v>-0.49328608080348463</v>
      </c>
      <c r="L2419">
        <f t="shared" si="2475"/>
        <v>8.166298112081119E-2</v>
      </c>
      <c r="N2419">
        <v>170.6</v>
      </c>
      <c r="O2419">
        <f t="shared" si="2461"/>
        <v>26.007058072578847</v>
      </c>
      <c r="P2419">
        <f t="shared" si="2462"/>
        <v>63.99294192742115</v>
      </c>
      <c r="R2419">
        <f t="shared" si="2476"/>
        <v>63.99294192742115</v>
      </c>
      <c r="T2419">
        <f t="shared" si="2467"/>
        <v>-25.984666812552156</v>
      </c>
      <c r="V2419">
        <f t="shared" si="2477"/>
        <v>0</v>
      </c>
    </row>
    <row r="2420" spans="1:22">
      <c r="A2420">
        <f t="shared" si="2463"/>
        <v>0.5</v>
      </c>
      <c r="B2420">
        <f t="shared" si="2468"/>
        <v>-0.49342785820340357</v>
      </c>
      <c r="C2420">
        <f t="shared" si="2469"/>
        <v>8.0801910551680678E-2</v>
      </c>
      <c r="D2420">
        <f t="shared" si="2464"/>
        <v>-0.49999999999999989</v>
      </c>
      <c r="E2420">
        <f t="shared" si="2470"/>
        <v>-0.49342785820340362</v>
      </c>
      <c r="F2420">
        <f t="shared" si="2471"/>
        <v>8.0801910551680692E-2</v>
      </c>
      <c r="G2420">
        <f t="shared" si="2465"/>
        <v>0.5</v>
      </c>
      <c r="H2420">
        <f t="shared" si="2472"/>
        <v>0.49342785820340357</v>
      </c>
      <c r="I2420">
        <f t="shared" si="2473"/>
        <v>-8.0801910551680678E-2</v>
      </c>
      <c r="J2420">
        <f t="shared" si="2466"/>
        <v>0.49999999999999989</v>
      </c>
      <c r="K2420">
        <f t="shared" si="2474"/>
        <v>-0.49342785820340362</v>
      </c>
      <c r="L2420">
        <f t="shared" si="2475"/>
        <v>8.0801910551680692E-2</v>
      </c>
      <c r="N2420">
        <v>170.7</v>
      </c>
      <c r="O2420">
        <f t="shared" si="2461"/>
        <v>25.973511517747951</v>
      </c>
      <c r="P2420">
        <f t="shared" si="2462"/>
        <v>64.026488482252049</v>
      </c>
      <c r="R2420">
        <f t="shared" si="2476"/>
        <v>64.026488482252049</v>
      </c>
      <c r="T2420">
        <f t="shared" si="2467"/>
        <v>-25.951120257721257</v>
      </c>
      <c r="V2420">
        <f t="shared" si="2477"/>
        <v>0</v>
      </c>
    </row>
    <row r="2421" spans="1:22">
      <c r="A2421">
        <f t="shared" si="2463"/>
        <v>0.5</v>
      </c>
      <c r="B2421">
        <f t="shared" si="2468"/>
        <v>-0.49356813253649384</v>
      </c>
      <c r="C2421">
        <f t="shared" si="2469"/>
        <v>7.9940593845917368E-2</v>
      </c>
      <c r="D2421">
        <f t="shared" si="2464"/>
        <v>-0.49999999999999989</v>
      </c>
      <c r="E2421">
        <f t="shared" si="2470"/>
        <v>-0.4935681325364939</v>
      </c>
      <c r="F2421">
        <f t="shared" si="2471"/>
        <v>7.9940593845917382E-2</v>
      </c>
      <c r="G2421">
        <f t="shared" si="2465"/>
        <v>0.5</v>
      </c>
      <c r="H2421">
        <f t="shared" si="2472"/>
        <v>0.49356813253649384</v>
      </c>
      <c r="I2421">
        <f t="shared" si="2473"/>
        <v>-7.9940593845917368E-2</v>
      </c>
      <c r="J2421">
        <f t="shared" si="2466"/>
        <v>0.49999999999999989</v>
      </c>
      <c r="K2421">
        <f t="shared" si="2474"/>
        <v>-0.4935681325364939</v>
      </c>
      <c r="L2421">
        <f t="shared" si="2475"/>
        <v>7.9940593845917382E-2</v>
      </c>
      <c r="N2421">
        <v>170.8</v>
      </c>
      <c r="O2421">
        <f t="shared" si="2461"/>
        <v>25.939936685044984</v>
      </c>
      <c r="P2421">
        <f t="shared" si="2462"/>
        <v>64.060063314955016</v>
      </c>
      <c r="R2421">
        <f t="shared" si="2476"/>
        <v>64.060063314955016</v>
      </c>
      <c r="T2421">
        <f t="shared" si="2467"/>
        <v>-25.91754542501829</v>
      </c>
      <c r="V2421">
        <f t="shared" si="2477"/>
        <v>0</v>
      </c>
    </row>
    <row r="2422" spans="1:22">
      <c r="A2422">
        <f t="shared" si="2463"/>
        <v>0.5</v>
      </c>
      <c r="B2422">
        <f t="shared" si="2468"/>
        <v>-0.49370690337545564</v>
      </c>
      <c r="C2422">
        <f t="shared" si="2469"/>
        <v>7.9079033627241765E-2</v>
      </c>
      <c r="D2422">
        <f t="shared" si="2464"/>
        <v>-0.49999999999999989</v>
      </c>
      <c r="E2422">
        <f t="shared" si="2470"/>
        <v>-0.4937069033754557</v>
      </c>
      <c r="F2422">
        <f t="shared" si="2471"/>
        <v>7.9079033627241779E-2</v>
      </c>
      <c r="G2422">
        <f t="shared" si="2465"/>
        <v>0.5</v>
      </c>
      <c r="H2422">
        <f t="shared" si="2472"/>
        <v>0.49370690337545564</v>
      </c>
      <c r="I2422">
        <f t="shared" si="2473"/>
        <v>-7.9079033627241765E-2</v>
      </c>
      <c r="J2422">
        <f t="shared" si="2466"/>
        <v>0.49999999999999989</v>
      </c>
      <c r="K2422">
        <f t="shared" si="2474"/>
        <v>-0.4937069033754557</v>
      </c>
      <c r="L2422">
        <f t="shared" si="2475"/>
        <v>7.9079033627241779E-2</v>
      </c>
      <c r="N2422">
        <v>170.9</v>
      </c>
      <c r="O2422">
        <f t="shared" si="2461"/>
        <v>25.906333656966353</v>
      </c>
      <c r="P2422">
        <f t="shared" si="2462"/>
        <v>64.093666343033647</v>
      </c>
      <c r="R2422">
        <f t="shared" si="2476"/>
        <v>64.093666343033647</v>
      </c>
      <c r="T2422">
        <f t="shared" si="2467"/>
        <v>-25.883942396939659</v>
      </c>
      <c r="V2422">
        <f t="shared" si="2477"/>
        <v>0</v>
      </c>
    </row>
    <row r="2423" spans="1:22">
      <c r="A2423">
        <f t="shared" si="2463"/>
        <v>0.5</v>
      </c>
      <c r="B2423">
        <f t="shared" si="2468"/>
        <v>-0.49384417029756877</v>
      </c>
      <c r="C2423">
        <f t="shared" si="2469"/>
        <v>7.8217232520115476E-2</v>
      </c>
      <c r="D2423">
        <f t="shared" si="2464"/>
        <v>-0.49999999999999989</v>
      </c>
      <c r="E2423">
        <f t="shared" si="2470"/>
        <v>-0.49384417029756883</v>
      </c>
      <c r="F2423">
        <f t="shared" si="2471"/>
        <v>7.821723252011549E-2</v>
      </c>
      <c r="G2423">
        <f t="shared" si="2465"/>
        <v>0.5</v>
      </c>
      <c r="H2423">
        <f t="shared" si="2472"/>
        <v>0.49384417029756877</v>
      </c>
      <c r="I2423">
        <f t="shared" si="2473"/>
        <v>-7.8217232520115476E-2</v>
      </c>
      <c r="J2423">
        <f t="shared" si="2466"/>
        <v>0.49999999999999989</v>
      </c>
      <c r="K2423">
        <f t="shared" si="2474"/>
        <v>-0.49384417029756883</v>
      </c>
      <c r="L2423">
        <f t="shared" si="2475"/>
        <v>7.821723252011549E-2</v>
      </c>
      <c r="N2423">
        <v>171</v>
      </c>
      <c r="O2423">
        <f t="shared" si="2461"/>
        <v>25.872702515291802</v>
      </c>
      <c r="P2423">
        <f t="shared" si="2462"/>
        <v>64.127297484708194</v>
      </c>
      <c r="R2423">
        <f t="shared" si="2476"/>
        <v>64.127297484708194</v>
      </c>
      <c r="T2423">
        <f t="shared" si="2467"/>
        <v>-25.850311255265112</v>
      </c>
      <c r="V2423">
        <f t="shared" si="2477"/>
        <v>0</v>
      </c>
    </row>
    <row r="2424" spans="1:22">
      <c r="A2424">
        <f t="shared" si="2463"/>
        <v>0.5</v>
      </c>
      <c r="B2424">
        <f t="shared" si="2468"/>
        <v>-0.49397993288469449</v>
      </c>
      <c r="C2424">
        <f t="shared" si="2469"/>
        <v>7.7355193149734144E-2</v>
      </c>
      <c r="D2424">
        <f t="shared" si="2464"/>
        <v>-0.49999999999999989</v>
      </c>
      <c r="E2424">
        <f t="shared" si="2470"/>
        <v>-0.49397993288469455</v>
      </c>
      <c r="F2424">
        <f t="shared" si="2471"/>
        <v>7.7355193149734158E-2</v>
      </c>
      <c r="G2424">
        <f t="shared" si="2465"/>
        <v>0.5</v>
      </c>
      <c r="H2424">
        <f t="shared" si="2472"/>
        <v>0.49397993288469449</v>
      </c>
      <c r="I2424">
        <f t="shared" si="2473"/>
        <v>-7.7355193149734144E-2</v>
      </c>
      <c r="J2424">
        <f t="shared" si="2466"/>
        <v>0.49999999999999989</v>
      </c>
      <c r="K2424">
        <f t="shared" si="2474"/>
        <v>-0.49397993288469455</v>
      </c>
      <c r="L2424">
        <f t="shared" si="2475"/>
        <v>7.7355193149734158E-2</v>
      </c>
      <c r="N2424">
        <v>171.1</v>
      </c>
      <c r="O2424">
        <f t="shared" si="2461"/>
        <v>25.839043341081254</v>
      </c>
      <c r="P2424">
        <f t="shared" si="2462"/>
        <v>64.160956658918735</v>
      </c>
      <c r="R2424">
        <f t="shared" si="2476"/>
        <v>64.160956658918735</v>
      </c>
      <c r="T2424">
        <f t="shared" si="2467"/>
        <v>-25.816652081054571</v>
      </c>
      <c r="V2424">
        <f t="shared" si="2477"/>
        <v>0</v>
      </c>
    </row>
    <row r="2425" spans="1:22">
      <c r="A2425">
        <f t="shared" si="2463"/>
        <v>0.5</v>
      </c>
      <c r="B2425">
        <f t="shared" si="2468"/>
        <v>-0.49411419072327634</v>
      </c>
      <c r="C2425">
        <f t="shared" si="2469"/>
        <v>7.6492918142019181E-2</v>
      </c>
      <c r="D2425">
        <f t="shared" si="2464"/>
        <v>-0.49999999999999989</v>
      </c>
      <c r="E2425">
        <f t="shared" si="2470"/>
        <v>-0.49411419072327639</v>
      </c>
      <c r="F2425">
        <f t="shared" si="2471"/>
        <v>7.6492918142019195E-2</v>
      </c>
      <c r="G2425">
        <f t="shared" si="2465"/>
        <v>0.5</v>
      </c>
      <c r="H2425">
        <f t="shared" si="2472"/>
        <v>0.49411419072327634</v>
      </c>
      <c r="I2425">
        <f t="shared" si="2473"/>
        <v>-7.6492918142019181E-2</v>
      </c>
      <c r="J2425">
        <f t="shared" si="2466"/>
        <v>0.49999999999999989</v>
      </c>
      <c r="K2425">
        <f t="shared" si="2474"/>
        <v>-0.49411419072327639</v>
      </c>
      <c r="L2425">
        <f t="shared" si="2475"/>
        <v>7.6492918142019195E-2</v>
      </c>
      <c r="N2425">
        <v>171.2</v>
      </c>
      <c r="O2425">
        <f t="shared" si="2461"/>
        <v>25.805356214671679</v>
      </c>
      <c r="P2425">
        <f t="shared" si="2462"/>
        <v>64.194643785328324</v>
      </c>
      <c r="R2425">
        <f t="shared" si="2476"/>
        <v>64.194643785328324</v>
      </c>
      <c r="T2425">
        <f t="shared" si="2467"/>
        <v>-25.782964954644982</v>
      </c>
      <c r="V2425">
        <f t="shared" si="2477"/>
        <v>0</v>
      </c>
    </row>
    <row r="2426" spans="1:22">
      <c r="A2426">
        <f t="shared" si="2463"/>
        <v>0.5</v>
      </c>
      <c r="B2426">
        <f t="shared" si="2468"/>
        <v>-0.49424694340434167</v>
      </c>
      <c r="C2426">
        <f t="shared" si="2469"/>
        <v>7.563041012360959E-2</v>
      </c>
      <c r="D2426">
        <f t="shared" si="2464"/>
        <v>-0.49999999999999989</v>
      </c>
      <c r="E2426">
        <f t="shared" si="2470"/>
        <v>-0.49424694340434178</v>
      </c>
      <c r="F2426">
        <f t="shared" si="2471"/>
        <v>7.5630410123609604E-2</v>
      </c>
      <c r="G2426">
        <f t="shared" si="2465"/>
        <v>0.5</v>
      </c>
      <c r="H2426">
        <f t="shared" si="2472"/>
        <v>0.49424694340434167</v>
      </c>
      <c r="I2426">
        <f t="shared" si="2473"/>
        <v>-7.563041012360959E-2</v>
      </c>
      <c r="J2426">
        <f t="shared" si="2466"/>
        <v>0.49999999999999989</v>
      </c>
      <c r="K2426">
        <f t="shared" si="2474"/>
        <v>-0.49424694340434178</v>
      </c>
      <c r="L2426">
        <f t="shared" si="2475"/>
        <v>7.5630410123609604E-2</v>
      </c>
      <c r="N2426">
        <v>171.3</v>
      </c>
      <c r="O2426">
        <f t="shared" si="2461"/>
        <v>25.771641215673956</v>
      </c>
      <c r="P2426">
        <f t="shared" si="2462"/>
        <v>64.228358784326048</v>
      </c>
      <c r="R2426">
        <f t="shared" si="2476"/>
        <v>64.228358784326048</v>
      </c>
      <c r="T2426">
        <f t="shared" si="2467"/>
        <v>-25.749249955647258</v>
      </c>
      <c r="V2426">
        <f t="shared" si="2477"/>
        <v>0</v>
      </c>
    </row>
    <row r="2427" spans="1:22">
      <c r="A2427">
        <f t="shared" si="2463"/>
        <v>0.5</v>
      </c>
      <c r="B2427">
        <f t="shared" si="2468"/>
        <v>-0.49437819052350285</v>
      </c>
      <c r="C2427">
        <f t="shared" si="2469"/>
        <v>7.4767671721854806E-2</v>
      </c>
      <c r="D2427">
        <f t="shared" si="2464"/>
        <v>-0.49999999999999989</v>
      </c>
      <c r="E2427">
        <f t="shared" si="2470"/>
        <v>-0.4943781905235029</v>
      </c>
      <c r="F2427">
        <f t="shared" si="2471"/>
        <v>7.476767172185482E-2</v>
      </c>
      <c r="G2427">
        <f t="shared" si="2465"/>
        <v>0.5</v>
      </c>
      <c r="H2427">
        <f t="shared" si="2472"/>
        <v>0.49437819052350285</v>
      </c>
      <c r="I2427">
        <f t="shared" si="2473"/>
        <v>-7.4767671721854806E-2</v>
      </c>
      <c r="J2427">
        <f t="shared" si="2466"/>
        <v>0.49999999999999989</v>
      </c>
      <c r="K2427">
        <f t="shared" si="2474"/>
        <v>-0.4943781905235029</v>
      </c>
      <c r="L2427">
        <f t="shared" si="2475"/>
        <v>7.476767172185482E-2</v>
      </c>
      <c r="N2427">
        <v>171.4</v>
      </c>
      <c r="O2427">
        <f t="shared" si="2461"/>
        <v>25.737898422969806</v>
      </c>
      <c r="P2427">
        <f t="shared" si="2462"/>
        <v>64.262101577030194</v>
      </c>
      <c r="R2427">
        <f t="shared" si="2476"/>
        <v>64.262101577030194</v>
      </c>
      <c r="T2427">
        <f t="shared" si="2467"/>
        <v>-25.715507162943112</v>
      </c>
      <c r="V2427">
        <f t="shared" si="2477"/>
        <v>0</v>
      </c>
    </row>
    <row r="2428" spans="1:22">
      <c r="A2428">
        <f t="shared" si="2463"/>
        <v>0.5</v>
      </c>
      <c r="B2428">
        <f t="shared" si="2468"/>
        <v>-0.49450793168095836</v>
      </c>
      <c r="C2428">
        <f t="shared" si="2469"/>
        <v>7.3904705564805398E-2</v>
      </c>
      <c r="D2428">
        <f t="shared" si="2464"/>
        <v>-0.49999999999999989</v>
      </c>
      <c r="E2428">
        <f t="shared" si="2470"/>
        <v>-0.49450793168095841</v>
      </c>
      <c r="F2428">
        <f t="shared" si="2471"/>
        <v>7.3904705564805412E-2</v>
      </c>
      <c r="G2428">
        <f t="shared" si="2465"/>
        <v>0.5</v>
      </c>
      <c r="H2428">
        <f t="shared" si="2472"/>
        <v>0.49450793168095836</v>
      </c>
      <c r="I2428">
        <f t="shared" si="2473"/>
        <v>-7.3904705564805398E-2</v>
      </c>
      <c r="J2428">
        <f t="shared" si="2466"/>
        <v>0.49999999999999989</v>
      </c>
      <c r="K2428">
        <f t="shared" si="2474"/>
        <v>-0.49450793168095841</v>
      </c>
      <c r="L2428">
        <f t="shared" si="2475"/>
        <v>7.3904705564805412E-2</v>
      </c>
      <c r="N2428">
        <v>171.5</v>
      </c>
      <c r="O2428">
        <f t="shared" si="2461"/>
        <v>25.704127914708579</v>
      </c>
      <c r="P2428">
        <f t="shared" si="2462"/>
        <v>64.295872085291421</v>
      </c>
      <c r="R2428">
        <f t="shared" si="2476"/>
        <v>64.295872085291421</v>
      </c>
      <c r="T2428">
        <f t="shared" si="2467"/>
        <v>-25.681736654681885</v>
      </c>
      <c r="V2428">
        <f t="shared" si="2477"/>
        <v>0</v>
      </c>
    </row>
    <row r="2429" spans="1:22">
      <c r="A2429">
        <f t="shared" si="2463"/>
        <v>0.5</v>
      </c>
      <c r="B2429">
        <f t="shared" si="2468"/>
        <v>-0.49463616648149406</v>
      </c>
      <c r="C2429">
        <f t="shared" si="2469"/>
        <v>7.3041514281205949E-2</v>
      </c>
      <c r="D2429">
        <f t="shared" si="2464"/>
        <v>-0.49999999999999989</v>
      </c>
      <c r="E2429">
        <f t="shared" si="2470"/>
        <v>-0.49463616648149411</v>
      </c>
      <c r="F2429">
        <f t="shared" si="2471"/>
        <v>7.3041514281205963E-2</v>
      </c>
      <c r="G2429">
        <f t="shared" si="2465"/>
        <v>0.5</v>
      </c>
      <c r="H2429">
        <f t="shared" si="2472"/>
        <v>0.49463616648149406</v>
      </c>
      <c r="I2429">
        <f t="shared" si="2473"/>
        <v>-7.3041514281205949E-2</v>
      </c>
      <c r="J2429">
        <f t="shared" si="2466"/>
        <v>0.49999999999999989</v>
      </c>
      <c r="K2429">
        <f t="shared" si="2474"/>
        <v>-0.49463616648149411</v>
      </c>
      <c r="L2429">
        <f t="shared" si="2475"/>
        <v>7.3041514281205963E-2</v>
      </c>
      <c r="N2429">
        <v>171.6</v>
      </c>
      <c r="O2429">
        <f t="shared" si="2461"/>
        <v>25.670329768304189</v>
      </c>
      <c r="P2429">
        <f t="shared" si="2462"/>
        <v>64.329670231695829</v>
      </c>
      <c r="R2429">
        <f t="shared" si="2476"/>
        <v>64.329670231695829</v>
      </c>
      <c r="T2429">
        <f t="shared" si="2467"/>
        <v>-25.647938508277477</v>
      </c>
      <c r="V2429">
        <f t="shared" si="2477"/>
        <v>0</v>
      </c>
    </row>
    <row r="2430" spans="1:22">
      <c r="A2430">
        <f t="shared" si="2463"/>
        <v>0.5</v>
      </c>
      <c r="B2430">
        <f t="shared" si="2468"/>
        <v>-0.49476289453448463</v>
      </c>
      <c r="C2430">
        <f t="shared" si="2469"/>
        <v>7.2178100500486814E-2</v>
      </c>
      <c r="D2430">
        <f t="shared" si="2464"/>
        <v>-0.49999999999999989</v>
      </c>
      <c r="E2430">
        <f t="shared" si="2470"/>
        <v>-0.49476289453448469</v>
      </c>
      <c r="F2430">
        <f t="shared" si="2471"/>
        <v>7.2178100500486828E-2</v>
      </c>
      <c r="G2430">
        <f t="shared" si="2465"/>
        <v>0.5</v>
      </c>
      <c r="H2430">
        <f t="shared" si="2472"/>
        <v>0.49476289453448463</v>
      </c>
      <c r="I2430">
        <f t="shared" si="2473"/>
        <v>-7.2178100500486814E-2</v>
      </c>
      <c r="J2430">
        <f t="shared" si="2466"/>
        <v>0.49999999999999989</v>
      </c>
      <c r="K2430">
        <f t="shared" si="2474"/>
        <v>-0.49476289453448469</v>
      </c>
      <c r="L2430">
        <f t="shared" si="2475"/>
        <v>7.2178100500486828E-2</v>
      </c>
      <c r="N2430">
        <v>171.7</v>
      </c>
      <c r="O2430">
        <f t="shared" si="2461"/>
        <v>25.636504060431992</v>
      </c>
      <c r="P2430">
        <f t="shared" si="2462"/>
        <v>64.363495939568011</v>
      </c>
      <c r="R2430">
        <f t="shared" si="2476"/>
        <v>64.363495939568011</v>
      </c>
      <c r="T2430">
        <f t="shared" si="2467"/>
        <v>-25.614112800405294</v>
      </c>
      <c r="V2430">
        <f t="shared" si="2477"/>
        <v>0</v>
      </c>
    </row>
    <row r="2431" spans="1:22">
      <c r="A2431">
        <f t="shared" si="2463"/>
        <v>0.5</v>
      </c>
      <c r="B2431">
        <f t="shared" si="2468"/>
        <v>-0.49488811545389438</v>
      </c>
      <c r="C2431">
        <f t="shared" si="2469"/>
        <v>7.1314466852755637E-2</v>
      </c>
      <c r="D2431">
        <f t="shared" si="2464"/>
        <v>-0.49999999999999989</v>
      </c>
      <c r="E2431">
        <f t="shared" si="2470"/>
        <v>-0.49488811545389449</v>
      </c>
      <c r="F2431">
        <f t="shared" si="2471"/>
        <v>7.1314466852755651E-2</v>
      </c>
      <c r="G2431">
        <f t="shared" si="2465"/>
        <v>0.5</v>
      </c>
      <c r="H2431">
        <f t="shared" si="2472"/>
        <v>0.49488811545389438</v>
      </c>
      <c r="I2431">
        <f t="shared" si="2473"/>
        <v>-7.1314466852755637E-2</v>
      </c>
      <c r="J2431">
        <f t="shared" si="2466"/>
        <v>0.49999999999999989</v>
      </c>
      <c r="K2431">
        <f t="shared" si="2474"/>
        <v>-0.49488811545389449</v>
      </c>
      <c r="L2431">
        <f t="shared" si="2475"/>
        <v>7.1314466852755651E-2</v>
      </c>
      <c r="N2431">
        <v>171.8</v>
      </c>
      <c r="O2431">
        <f t="shared" si="2461"/>
        <v>25.60265086702567</v>
      </c>
      <c r="P2431">
        <f t="shared" si="2462"/>
        <v>64.397349132974341</v>
      </c>
      <c r="R2431">
        <f t="shared" si="2476"/>
        <v>64.397349132974341</v>
      </c>
      <c r="T2431">
        <f t="shared" si="2467"/>
        <v>-25.580259606998965</v>
      </c>
      <c r="V2431">
        <f t="shared" si="2477"/>
        <v>0</v>
      </c>
    </row>
    <row r="2432" spans="1:22">
      <c r="A2432">
        <f t="shared" si="2463"/>
        <v>0.5</v>
      </c>
      <c r="B2432">
        <f t="shared" si="2468"/>
        <v>-0.49501182885827877</v>
      </c>
      <c r="C2432">
        <f t="shared" si="2469"/>
        <v>7.0450615968791194E-2</v>
      </c>
      <c r="D2432">
        <f t="shared" si="2464"/>
        <v>-0.49999999999999989</v>
      </c>
      <c r="E2432">
        <f t="shared" si="2470"/>
        <v>-0.49501182885827882</v>
      </c>
      <c r="F2432">
        <f t="shared" si="2471"/>
        <v>7.0450615968791208E-2</v>
      </c>
      <c r="G2432">
        <f t="shared" si="2465"/>
        <v>0.5</v>
      </c>
      <c r="H2432">
        <f t="shared" si="2472"/>
        <v>0.49501182885827877</v>
      </c>
      <c r="I2432">
        <f t="shared" si="2473"/>
        <v>-7.0450615968791194E-2</v>
      </c>
      <c r="J2432">
        <f t="shared" si="2466"/>
        <v>0.49999999999999989</v>
      </c>
      <c r="K2432">
        <f t="shared" si="2474"/>
        <v>-0.49501182885827882</v>
      </c>
      <c r="L2432">
        <f t="shared" si="2475"/>
        <v>7.0450615968791208E-2</v>
      </c>
      <c r="N2432">
        <v>171.9</v>
      </c>
      <c r="O2432">
        <f t="shared" si="2461"/>
        <v>25.568770263274185</v>
      </c>
      <c r="P2432">
        <f t="shared" si="2462"/>
        <v>64.431229736725811</v>
      </c>
      <c r="R2432">
        <f t="shared" si="2476"/>
        <v>64.431229736725811</v>
      </c>
      <c r="T2432">
        <f t="shared" si="2467"/>
        <v>-25.546379003247495</v>
      </c>
      <c r="V2432">
        <f t="shared" si="2477"/>
        <v>0</v>
      </c>
    </row>
    <row r="2433" spans="1:22">
      <c r="A2433">
        <f t="shared" si="2463"/>
        <v>0.5</v>
      </c>
      <c r="B2433">
        <f t="shared" si="2468"/>
        <v>-0.49513403437078513</v>
      </c>
      <c r="C2433">
        <f t="shared" si="2469"/>
        <v>6.958655048003265E-2</v>
      </c>
      <c r="D2433">
        <f t="shared" si="2464"/>
        <v>-0.49999999999999989</v>
      </c>
      <c r="E2433">
        <f t="shared" si="2470"/>
        <v>-0.49513403437078518</v>
      </c>
      <c r="F2433">
        <f t="shared" si="2471"/>
        <v>6.9586550480032663E-2</v>
      </c>
      <c r="G2433">
        <f t="shared" si="2465"/>
        <v>0.5</v>
      </c>
      <c r="H2433">
        <f t="shared" si="2472"/>
        <v>0.49513403437078513</v>
      </c>
      <c r="I2433">
        <f t="shared" si="2473"/>
        <v>-6.958655048003265E-2</v>
      </c>
      <c r="J2433">
        <f t="shared" si="2466"/>
        <v>0.49999999999999989</v>
      </c>
      <c r="K2433">
        <f t="shared" si="2474"/>
        <v>-0.49513403437078518</v>
      </c>
      <c r="L2433">
        <f t="shared" si="2475"/>
        <v>6.9586550480032663E-2</v>
      </c>
      <c r="N2433">
        <v>172</v>
      </c>
      <c r="O2433">
        <f t="shared" si="2461"/>
        <v>25.534862323618604</v>
      </c>
      <c r="P2433">
        <f t="shared" si="2462"/>
        <v>64.465137676381389</v>
      </c>
      <c r="R2433">
        <f t="shared" si="2476"/>
        <v>64.465137676381389</v>
      </c>
      <c r="T2433">
        <f t="shared" si="2467"/>
        <v>-25.512471063591917</v>
      </c>
      <c r="V2433">
        <f t="shared" si="2477"/>
        <v>0</v>
      </c>
    </row>
    <row r="2434" spans="1:22">
      <c r="A2434">
        <f t="shared" si="2463"/>
        <v>0.5</v>
      </c>
      <c r="B2434">
        <f t="shared" si="2468"/>
        <v>-0.49525473161915429</v>
      </c>
      <c r="C2434">
        <f t="shared" si="2469"/>
        <v>6.872227301857331E-2</v>
      </c>
      <c r="D2434">
        <f t="shared" si="2464"/>
        <v>-0.49999999999999989</v>
      </c>
      <c r="E2434">
        <f t="shared" si="2470"/>
        <v>-0.49525473161915434</v>
      </c>
      <c r="F2434">
        <f t="shared" si="2471"/>
        <v>6.8722273018573324E-2</v>
      </c>
      <c r="G2434">
        <f t="shared" si="2465"/>
        <v>0.5</v>
      </c>
      <c r="H2434">
        <f t="shared" si="2472"/>
        <v>0.49525473161915429</v>
      </c>
      <c r="I2434">
        <f t="shared" si="2473"/>
        <v>-6.872227301857331E-2</v>
      </c>
      <c r="J2434">
        <f t="shared" si="2466"/>
        <v>0.49999999999999989</v>
      </c>
      <c r="K2434">
        <f t="shared" si="2474"/>
        <v>-0.49525473161915434</v>
      </c>
      <c r="L2434">
        <f t="shared" si="2475"/>
        <v>6.8722273018573324E-2</v>
      </c>
      <c r="N2434">
        <v>172.1</v>
      </c>
      <c r="O2434">
        <f t="shared" si="2461"/>
        <v>25.500927121749044</v>
      </c>
      <c r="P2434">
        <f t="shared" si="2462"/>
        <v>64.499072878250956</v>
      </c>
      <c r="R2434">
        <f t="shared" si="2476"/>
        <v>64.499072878250956</v>
      </c>
      <c r="T2434">
        <f t="shared" si="2467"/>
        <v>-25.478535861722349</v>
      </c>
      <c r="V2434">
        <f t="shared" si="2477"/>
        <v>0</v>
      </c>
    </row>
    <row r="2435" spans="1:22">
      <c r="A2435">
        <f t="shared" si="2463"/>
        <v>0.5</v>
      </c>
      <c r="B2435">
        <f t="shared" si="2468"/>
        <v>-0.49537392023572174</v>
      </c>
      <c r="C2435">
        <f t="shared" si="2469"/>
        <v>6.7857786217152216E-2</v>
      </c>
      <c r="D2435">
        <f t="shared" si="2464"/>
        <v>-0.49999999999999989</v>
      </c>
      <c r="E2435">
        <f t="shared" si="2470"/>
        <v>-0.4953739202357218</v>
      </c>
      <c r="F2435">
        <f t="shared" si="2471"/>
        <v>6.785778621715223E-2</v>
      </c>
      <c r="G2435">
        <f t="shared" si="2465"/>
        <v>0.5</v>
      </c>
      <c r="H2435">
        <f t="shared" si="2472"/>
        <v>0.49537392023572174</v>
      </c>
      <c r="I2435">
        <f t="shared" si="2473"/>
        <v>-6.7857786217152216E-2</v>
      </c>
      <c r="J2435">
        <f t="shared" si="2466"/>
        <v>0.49999999999999989</v>
      </c>
      <c r="K2435">
        <f t="shared" si="2474"/>
        <v>-0.4953739202357218</v>
      </c>
      <c r="L2435">
        <f t="shared" si="2475"/>
        <v>6.785778621715223E-2</v>
      </c>
      <c r="N2435">
        <v>172.2</v>
      </c>
      <c r="O2435">
        <f t="shared" si="2461"/>
        <v>25.466964730601607</v>
      </c>
      <c r="P2435">
        <f t="shared" si="2462"/>
        <v>64.533035269398383</v>
      </c>
      <c r="R2435">
        <f t="shared" si="2476"/>
        <v>64.533035269398383</v>
      </c>
      <c r="T2435">
        <f t="shared" si="2467"/>
        <v>-25.444573470574923</v>
      </c>
      <c r="V2435">
        <f t="shared" si="2477"/>
        <v>0</v>
      </c>
    </row>
    <row r="2436" spans="1:22">
      <c r="A2436">
        <f t="shared" si="2463"/>
        <v>0.5</v>
      </c>
      <c r="B2436">
        <f t="shared" si="2468"/>
        <v>-0.49549159985741803</v>
      </c>
      <c r="C2436">
        <f t="shared" si="2469"/>
        <v>6.6993092709145885E-2</v>
      </c>
      <c r="D2436">
        <f t="shared" si="2464"/>
        <v>-0.49999999999999989</v>
      </c>
      <c r="E2436">
        <f t="shared" si="2470"/>
        <v>-0.49549159985741814</v>
      </c>
      <c r="F2436">
        <f t="shared" si="2471"/>
        <v>6.6993092709145899E-2</v>
      </c>
      <c r="G2436">
        <f t="shared" si="2465"/>
        <v>0.5</v>
      </c>
      <c r="H2436">
        <f t="shared" si="2472"/>
        <v>0.49549159985741803</v>
      </c>
      <c r="I2436">
        <f t="shared" si="2473"/>
        <v>-6.6993092709145885E-2</v>
      </c>
      <c r="J2436">
        <f t="shared" si="2466"/>
        <v>0.49999999999999989</v>
      </c>
      <c r="K2436">
        <f t="shared" si="2474"/>
        <v>-0.49549159985741814</v>
      </c>
      <c r="L2436">
        <f t="shared" si="2475"/>
        <v>6.6993092709145899E-2</v>
      </c>
      <c r="N2436">
        <v>172.3</v>
      </c>
      <c r="O2436">
        <f t="shared" si="2461"/>
        <v>25.432975222355267</v>
      </c>
      <c r="P2436">
        <f t="shared" si="2462"/>
        <v>64.567024777644733</v>
      </c>
      <c r="R2436">
        <f t="shared" si="2476"/>
        <v>64.567024777644733</v>
      </c>
      <c r="T2436">
        <f t="shared" si="2467"/>
        <v>-25.410583962328573</v>
      </c>
      <c r="V2436">
        <f t="shared" si="2477"/>
        <v>0</v>
      </c>
    </row>
    <row r="2437" spans="1:22">
      <c r="A2437">
        <f t="shared" si="2463"/>
        <v>0.5</v>
      </c>
      <c r="B2437">
        <f t="shared" si="2468"/>
        <v>-0.49560777012577084</v>
      </c>
      <c r="C2437">
        <f t="shared" si="2469"/>
        <v>6.6128195128561135E-2</v>
      </c>
      <c r="D2437">
        <f t="shared" si="2464"/>
        <v>-0.49999999999999989</v>
      </c>
      <c r="E2437">
        <f t="shared" si="2470"/>
        <v>-0.4956077701257709</v>
      </c>
      <c r="F2437">
        <f t="shared" si="2471"/>
        <v>6.6128195128561149E-2</v>
      </c>
      <c r="G2437">
        <f t="shared" si="2465"/>
        <v>0.5</v>
      </c>
      <c r="H2437">
        <f t="shared" si="2472"/>
        <v>0.49560777012577084</v>
      </c>
      <c r="I2437">
        <f t="shared" si="2473"/>
        <v>-6.6128195128561135E-2</v>
      </c>
      <c r="J2437">
        <f t="shared" si="2466"/>
        <v>0.49999999999999989</v>
      </c>
      <c r="K2437">
        <f t="shared" si="2474"/>
        <v>-0.4956077701257709</v>
      </c>
      <c r="L2437">
        <f t="shared" si="2475"/>
        <v>6.6128195128561149E-2</v>
      </c>
      <c r="N2437">
        <v>172.4</v>
      </c>
      <c r="O2437">
        <f t="shared" si="2461"/>
        <v>25.398958668428843</v>
      </c>
      <c r="P2437">
        <f t="shared" si="2462"/>
        <v>64.601041331571153</v>
      </c>
      <c r="R2437">
        <f t="shared" si="2476"/>
        <v>64.601041331571153</v>
      </c>
      <c r="T2437">
        <f t="shared" si="2467"/>
        <v>-25.376567408402153</v>
      </c>
      <c r="V2437">
        <f t="shared" si="2477"/>
        <v>0</v>
      </c>
    </row>
    <row r="2438" spans="1:22">
      <c r="A2438">
        <f t="shared" si="2463"/>
        <v>0.5</v>
      </c>
      <c r="B2438">
        <f t="shared" si="2468"/>
        <v>-0.49572243068690508</v>
      </c>
      <c r="C2438">
        <f t="shared" si="2469"/>
        <v>6.5263096110025773E-2</v>
      </c>
      <c r="D2438">
        <f t="shared" si="2464"/>
        <v>-0.49999999999999989</v>
      </c>
      <c r="E2438">
        <f t="shared" si="2470"/>
        <v>-0.49572243068690519</v>
      </c>
      <c r="F2438">
        <f t="shared" si="2471"/>
        <v>6.5263096110025787E-2</v>
      </c>
      <c r="G2438">
        <f t="shared" si="2465"/>
        <v>0.5</v>
      </c>
      <c r="H2438">
        <f t="shared" si="2472"/>
        <v>0.49572243068690508</v>
      </c>
      <c r="I2438">
        <f t="shared" si="2473"/>
        <v>-6.5263096110025773E-2</v>
      </c>
      <c r="J2438">
        <f t="shared" si="2466"/>
        <v>0.49999999999999989</v>
      </c>
      <c r="K2438">
        <f t="shared" si="2474"/>
        <v>-0.49572243068690519</v>
      </c>
      <c r="L2438">
        <f t="shared" si="2475"/>
        <v>6.5263096110025787E-2</v>
      </c>
      <c r="N2438">
        <v>172.5</v>
      </c>
      <c r="O2438">
        <f t="shared" si="2461"/>
        <v>25.364915139477887</v>
      </c>
      <c r="P2438">
        <f t="shared" si="2462"/>
        <v>64.635084860522113</v>
      </c>
      <c r="R2438">
        <f t="shared" si="2476"/>
        <v>64.635084860522113</v>
      </c>
      <c r="T2438">
        <f t="shared" si="2467"/>
        <v>-25.342523879451193</v>
      </c>
      <c r="V2438">
        <f t="shared" si="2477"/>
        <v>0</v>
      </c>
    </row>
    <row r="2439" spans="1:22">
      <c r="A2439">
        <f t="shared" si="2463"/>
        <v>0.5</v>
      </c>
      <c r="B2439">
        <f t="shared" si="2468"/>
        <v>-0.49583558119154508</v>
      </c>
      <c r="C2439">
        <f t="shared" si="2469"/>
        <v>6.4397798288781422E-2</v>
      </c>
      <c r="D2439">
        <f t="shared" si="2464"/>
        <v>-0.49999999999999989</v>
      </c>
      <c r="E2439">
        <f t="shared" si="2470"/>
        <v>-0.49583558119154514</v>
      </c>
      <c r="F2439">
        <f t="shared" si="2471"/>
        <v>6.4397798288781435E-2</v>
      </c>
      <c r="G2439">
        <f t="shared" si="2465"/>
        <v>0.5</v>
      </c>
      <c r="H2439">
        <f t="shared" si="2472"/>
        <v>0.49583558119154508</v>
      </c>
      <c r="I2439">
        <f t="shared" si="2473"/>
        <v>-6.4397798288781422E-2</v>
      </c>
      <c r="J2439">
        <f t="shared" si="2466"/>
        <v>0.49999999999999989</v>
      </c>
      <c r="K2439">
        <f t="shared" si="2474"/>
        <v>-0.49583558119154514</v>
      </c>
      <c r="L2439">
        <f t="shared" si="2475"/>
        <v>6.4397798288781435E-2</v>
      </c>
      <c r="N2439">
        <v>172.6</v>
      </c>
      <c r="O2439">
        <f t="shared" si="2461"/>
        <v>25.330844705391648</v>
      </c>
      <c r="P2439">
        <f t="shared" si="2462"/>
        <v>64.669155294608359</v>
      </c>
      <c r="R2439">
        <f t="shared" si="2476"/>
        <v>64.669155294608359</v>
      </c>
      <c r="T2439">
        <f t="shared" si="2467"/>
        <v>-25.308453445364947</v>
      </c>
      <c r="V2439">
        <f t="shared" si="2477"/>
        <v>0</v>
      </c>
    </row>
    <row r="2440" spans="1:22">
      <c r="A2440">
        <f t="shared" si="2463"/>
        <v>0.5</v>
      </c>
      <c r="B2440">
        <f t="shared" si="2468"/>
        <v>-0.49594722129501467</v>
      </c>
      <c r="C2440">
        <f t="shared" si="2469"/>
        <v>6.3532304300675316E-2</v>
      </c>
      <c r="D2440">
        <f t="shared" si="2464"/>
        <v>-0.49999999999999989</v>
      </c>
      <c r="E2440">
        <f t="shared" si="2470"/>
        <v>-0.49594722129501478</v>
      </c>
      <c r="F2440">
        <f t="shared" si="2471"/>
        <v>6.353230430067533E-2</v>
      </c>
      <c r="G2440">
        <f t="shared" si="2465"/>
        <v>0.5</v>
      </c>
      <c r="H2440">
        <f t="shared" si="2472"/>
        <v>0.49594722129501467</v>
      </c>
      <c r="I2440">
        <f t="shared" si="2473"/>
        <v>-6.3532304300675316E-2</v>
      </c>
      <c r="J2440">
        <f t="shared" si="2466"/>
        <v>0.49999999999999989</v>
      </c>
      <c r="K2440">
        <f t="shared" si="2474"/>
        <v>-0.49594722129501478</v>
      </c>
      <c r="L2440">
        <f t="shared" si="2475"/>
        <v>6.353230430067533E-2</v>
      </c>
      <c r="N2440">
        <v>172.7</v>
      </c>
      <c r="O2440">
        <f t="shared" si="2461"/>
        <v>25.296747435289991</v>
      </c>
      <c r="P2440">
        <f t="shared" si="2462"/>
        <v>64.703252564710013</v>
      </c>
      <c r="R2440">
        <f t="shared" si="2476"/>
        <v>64.703252564710013</v>
      </c>
      <c r="T2440">
        <f t="shared" si="2467"/>
        <v>-25.274356175263293</v>
      </c>
      <c r="V2440">
        <f t="shared" si="2477"/>
        <v>0</v>
      </c>
    </row>
    <row r="2441" spans="1:22">
      <c r="A2441">
        <f t="shared" si="2463"/>
        <v>0.5</v>
      </c>
      <c r="B2441">
        <f t="shared" si="2468"/>
        <v>-0.49605735065723883</v>
      </c>
      <c r="C2441">
        <f t="shared" si="2469"/>
        <v>6.2666616782152032E-2</v>
      </c>
      <c r="D2441">
        <f t="shared" si="2464"/>
        <v>-0.49999999999999989</v>
      </c>
      <c r="E2441">
        <f t="shared" si="2470"/>
        <v>-0.49605735065723894</v>
      </c>
      <c r="F2441">
        <f t="shared" si="2471"/>
        <v>6.2666616782152046E-2</v>
      </c>
      <c r="G2441">
        <f t="shared" si="2465"/>
        <v>0.5</v>
      </c>
      <c r="H2441">
        <f t="shared" si="2472"/>
        <v>0.49605735065723883</v>
      </c>
      <c r="I2441">
        <f t="shared" si="2473"/>
        <v>-6.2666616782152032E-2</v>
      </c>
      <c r="J2441">
        <f t="shared" si="2466"/>
        <v>0.49999999999999989</v>
      </c>
      <c r="K2441">
        <f t="shared" si="2474"/>
        <v>-0.49605735065723894</v>
      </c>
      <c r="L2441">
        <f t="shared" si="2475"/>
        <v>6.2666616782152046E-2</v>
      </c>
      <c r="N2441">
        <v>172.8</v>
      </c>
      <c r="O2441">
        <f t="shared" ref="O2441:O2504" si="2478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-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25.262623397520393</v>
      </c>
      <c r="P2441">
        <f t="shared" ref="P2441:P2504" si="2479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64.737376602479628</v>
      </c>
      <c r="R2441">
        <f t="shared" si="2476"/>
        <v>64.737376602479628</v>
      </c>
      <c r="T2441">
        <f t="shared" si="2467"/>
        <v>-25.240232137493678</v>
      </c>
      <c r="V2441">
        <f t="shared" si="2477"/>
        <v>0</v>
      </c>
    </row>
    <row r="2442" spans="1:22">
      <c r="A2442">
        <f t="shared" ref="A2442:A2505" si="2480">(1/(SQRT(2)))*(COS(RADIANS(45)))</f>
        <v>0.5</v>
      </c>
      <c r="B2442">
        <f t="shared" si="2468"/>
        <v>-0.49616596894274423</v>
      </c>
      <c r="C2442">
        <f t="shared" si="2469"/>
        <v>6.1800738370246321E-2</v>
      </c>
      <c r="D2442">
        <f t="shared" ref="D2442:D2505" si="2481">(-((1/(SQRT(2)))*(SIN(RADIANS(45)))))</f>
        <v>-0.49999999999999989</v>
      </c>
      <c r="E2442">
        <f t="shared" si="2470"/>
        <v>-0.49616596894274434</v>
      </c>
      <c r="F2442">
        <f t="shared" si="2471"/>
        <v>6.1800738370246334E-2</v>
      </c>
      <c r="G2442">
        <f t="shared" ref="G2442:G2505" si="2482">(1/(SQRT(2)))*(COS(RADIANS(-45)))</f>
        <v>0.5</v>
      </c>
      <c r="H2442">
        <f t="shared" si="2472"/>
        <v>0.49616596894274423</v>
      </c>
      <c r="I2442">
        <f t="shared" si="2473"/>
        <v>-6.1800738370246321E-2</v>
      </c>
      <c r="J2442">
        <f t="shared" ref="J2442:J2505" si="2483">(-((1/(SQRT(2)))*(SIN(RADIANS(-45)))))</f>
        <v>0.49999999999999989</v>
      </c>
      <c r="K2442">
        <f t="shared" si="2474"/>
        <v>-0.49616596894274434</v>
      </c>
      <c r="L2442">
        <f t="shared" si="2475"/>
        <v>6.1800738370246334E-2</v>
      </c>
      <c r="N2442">
        <v>172.9</v>
      </c>
      <c r="O2442">
        <f t="shared" si="2478"/>
        <v>25.228472659654873</v>
      </c>
      <c r="P2442">
        <f t="shared" si="2479"/>
        <v>64.771527340345131</v>
      </c>
      <c r="R2442">
        <f t="shared" si="2476"/>
        <v>64.771527340345131</v>
      </c>
      <c r="T2442">
        <f t="shared" ref="T2442:T2505" si="2484">(P2442-$V$2516)</f>
        <v>-25.206081399628175</v>
      </c>
      <c r="V2442">
        <f t="shared" si="2477"/>
        <v>0</v>
      </c>
    </row>
    <row r="2443" spans="1:22">
      <c r="A2443">
        <f t="shared" si="2480"/>
        <v>0.5</v>
      </c>
      <c r="B2443">
        <f t="shared" si="2468"/>
        <v>-0.49627307582066088</v>
      </c>
      <c r="C2443">
        <f t="shared" si="2469"/>
        <v>6.0934671702573759E-2</v>
      </c>
      <c r="D2443">
        <f t="shared" si="2481"/>
        <v>-0.49999999999999989</v>
      </c>
      <c r="E2443">
        <f t="shared" si="2470"/>
        <v>-0.49627307582066094</v>
      </c>
      <c r="F2443">
        <f t="shared" si="2471"/>
        <v>6.0934671702573773E-2</v>
      </c>
      <c r="G2443">
        <f t="shared" si="2482"/>
        <v>0.5</v>
      </c>
      <c r="H2443">
        <f t="shared" si="2472"/>
        <v>0.49627307582066088</v>
      </c>
      <c r="I2443">
        <f t="shared" si="2473"/>
        <v>-6.0934671702573759E-2</v>
      </c>
      <c r="J2443">
        <f t="shared" si="2483"/>
        <v>0.49999999999999989</v>
      </c>
      <c r="K2443">
        <f t="shared" si="2474"/>
        <v>-0.49627307582066094</v>
      </c>
      <c r="L2443">
        <f t="shared" si="2475"/>
        <v>6.0934671702573773E-2</v>
      </c>
      <c r="N2443">
        <v>173</v>
      </c>
      <c r="O2443">
        <f t="shared" si="2478"/>
        <v>25.194295288486959</v>
      </c>
      <c r="P2443">
        <f t="shared" si="2479"/>
        <v>64.80570471151303</v>
      </c>
      <c r="R2443">
        <f t="shared" si="2476"/>
        <v>64.80570471151303</v>
      </c>
      <c r="T2443">
        <f t="shared" si="2484"/>
        <v>-25.171904028460276</v>
      </c>
      <c r="V2443">
        <f t="shared" si="2477"/>
        <v>0</v>
      </c>
    </row>
    <row r="2444" spans="1:22">
      <c r="A2444">
        <f t="shared" si="2480"/>
        <v>0.5</v>
      </c>
      <c r="B2444">
        <f t="shared" ref="B2444:B2507" si="2485">((1/(SQRT(2)))*(COS(RADIANS(N2444))))*(SIN(RADIANS(45)))</f>
        <v>-0.49637867096472271</v>
      </c>
      <c r="C2444">
        <f t="shared" ref="C2444:C2507" si="2486">((1/(SQRT(2)))*(SIN(RADIANS(N2444))))*(SIN(RADIANS(45)))</f>
        <v>6.0068419417323632E-2</v>
      </c>
      <c r="D2444">
        <f t="shared" si="2481"/>
        <v>-0.49999999999999989</v>
      </c>
      <c r="E2444">
        <f t="shared" ref="E2444:E2507" si="2487">((1/(SQRT(2)))*(COS(RADIANS(N2444))))*(COS(RADIANS(45)))</f>
        <v>-0.49637867096472277</v>
      </c>
      <c r="F2444">
        <f t="shared" ref="F2444:F2507" si="2488">(((1/(SQRT(2)))*(SIN(RADIANS(N2444))))*(COS(RADIANS(45))))</f>
        <v>6.0068419417323639E-2</v>
      </c>
      <c r="G2444">
        <f t="shared" si="2482"/>
        <v>0.5</v>
      </c>
      <c r="H2444">
        <f t="shared" ref="H2444:H2507" si="2489">((1/(SQRT(2)))*(COS(RADIANS(N2444))))*(SIN(RADIANS(-45)))</f>
        <v>0.49637867096472271</v>
      </c>
      <c r="I2444">
        <f t="shared" ref="I2444:I2507" si="2490">((1/(SQRT(2)))*(SIN(RADIANS(N2444))))*(SIN(RADIANS(-45)))</f>
        <v>-6.0068419417323632E-2</v>
      </c>
      <c r="J2444">
        <f t="shared" si="2483"/>
        <v>0.49999999999999989</v>
      </c>
      <c r="K2444">
        <f t="shared" ref="K2444:K2507" si="2491">((1/(SQRT(2)))*(COS(RADIANS(N2444))))*(COS(RADIANS(-45)))</f>
        <v>-0.49637867096472277</v>
      </c>
      <c r="L2444">
        <f t="shared" ref="L2444:L2507" si="2492">(((1/(SQRT(2)))*(SIN(RADIANS(N2444))))*(COS(RADIANS(-45))))</f>
        <v>6.0068419417323639E-2</v>
      </c>
      <c r="N2444">
        <v>173.1</v>
      </c>
      <c r="O2444">
        <f t="shared" si="2478"/>
        <v>25.160091350028651</v>
      </c>
      <c r="P2444">
        <f t="shared" si="2479"/>
        <v>64.839908649971335</v>
      </c>
      <c r="R2444">
        <f t="shared" ref="R2444:R2507" si="2493">P2444-P2624</f>
        <v>64.839908649971335</v>
      </c>
      <c r="T2444">
        <f t="shared" si="2484"/>
        <v>-25.137700090001971</v>
      </c>
      <c r="V2444">
        <f t="shared" ref="V2444:V2507" si="2494">IF(T2444=0,N2444,0)</f>
        <v>0</v>
      </c>
    </row>
    <row r="2445" spans="1:22">
      <c r="A2445">
        <f t="shared" si="2480"/>
        <v>0.5</v>
      </c>
      <c r="B2445">
        <f t="shared" si="2485"/>
        <v>-0.49648275405326836</v>
      </c>
      <c r="C2445">
        <f t="shared" si="2486"/>
        <v>5.9201984153250599E-2</v>
      </c>
      <c r="D2445">
        <f t="shared" si="2481"/>
        <v>-0.49999999999999989</v>
      </c>
      <c r="E2445">
        <f t="shared" si="2487"/>
        <v>-0.49648275405326847</v>
      </c>
      <c r="F2445">
        <f t="shared" si="2488"/>
        <v>5.9201984153250613E-2</v>
      </c>
      <c r="G2445">
        <f t="shared" si="2482"/>
        <v>0.5</v>
      </c>
      <c r="H2445">
        <f t="shared" si="2489"/>
        <v>0.49648275405326836</v>
      </c>
      <c r="I2445">
        <f t="shared" si="2490"/>
        <v>-5.9201984153250599E-2</v>
      </c>
      <c r="J2445">
        <f t="shared" si="2483"/>
        <v>0.49999999999999989</v>
      </c>
      <c r="K2445">
        <f t="shared" si="2491"/>
        <v>-0.49648275405326847</v>
      </c>
      <c r="L2445">
        <f t="shared" si="2492"/>
        <v>5.9201984153250613E-2</v>
      </c>
      <c r="N2445">
        <v>173.2</v>
      </c>
      <c r="O2445">
        <f t="shared" si="2478"/>
        <v>25.125860909507409</v>
      </c>
      <c r="P2445">
        <f t="shared" si="2479"/>
        <v>64.874139090492591</v>
      </c>
      <c r="R2445">
        <f t="shared" si="2493"/>
        <v>64.874139090492591</v>
      </c>
      <c r="T2445">
        <f t="shared" si="2484"/>
        <v>-25.103469649480715</v>
      </c>
      <c r="V2445">
        <f t="shared" si="2494"/>
        <v>0</v>
      </c>
    </row>
    <row r="2446" spans="1:22">
      <c r="A2446">
        <f t="shared" si="2480"/>
        <v>0.5</v>
      </c>
      <c r="B2446">
        <f t="shared" si="2485"/>
        <v>-0.49658532476924294</v>
      </c>
      <c r="C2446">
        <f t="shared" si="2486"/>
        <v>5.8335368549666547E-2</v>
      </c>
      <c r="D2446">
        <f t="shared" si="2481"/>
        <v>-0.49999999999999989</v>
      </c>
      <c r="E2446">
        <f t="shared" si="2487"/>
        <v>-0.496585324769243</v>
      </c>
      <c r="F2446">
        <f t="shared" si="2488"/>
        <v>5.8335368549666561E-2</v>
      </c>
      <c r="G2446">
        <f t="shared" si="2482"/>
        <v>0.5</v>
      </c>
      <c r="H2446">
        <f t="shared" si="2489"/>
        <v>0.49658532476924294</v>
      </c>
      <c r="I2446">
        <f t="shared" si="2490"/>
        <v>-5.8335368549666547E-2</v>
      </c>
      <c r="J2446">
        <f t="shared" si="2483"/>
        <v>0.49999999999999989</v>
      </c>
      <c r="K2446">
        <f t="shared" si="2491"/>
        <v>-0.496585324769243</v>
      </c>
      <c r="L2446">
        <f t="shared" si="2492"/>
        <v>5.8335368549666561E-2</v>
      </c>
      <c r="N2446">
        <v>173.3</v>
      </c>
      <c r="O2446">
        <f t="shared" si="2478"/>
        <v>25.091604031363115</v>
      </c>
      <c r="P2446">
        <f t="shared" si="2479"/>
        <v>64.908395968636881</v>
      </c>
      <c r="R2446">
        <f t="shared" si="2493"/>
        <v>64.908395968636881</v>
      </c>
      <c r="T2446">
        <f t="shared" si="2484"/>
        <v>-25.069212771336424</v>
      </c>
      <c r="V2446">
        <f t="shared" si="2494"/>
        <v>0</v>
      </c>
    </row>
    <row r="2447" spans="1:22">
      <c r="A2447">
        <f t="shared" si="2480"/>
        <v>0.5</v>
      </c>
      <c r="B2447">
        <f t="shared" si="2485"/>
        <v>-0.49668638280019817</v>
      </c>
      <c r="C2447">
        <f t="shared" si="2486"/>
        <v>5.7468575246433319E-2</v>
      </c>
      <c r="D2447">
        <f t="shared" si="2481"/>
        <v>-0.49999999999999989</v>
      </c>
      <c r="E2447">
        <f t="shared" si="2487"/>
        <v>-0.49668638280019822</v>
      </c>
      <c r="F2447">
        <f t="shared" si="2488"/>
        <v>5.7468575246433326E-2</v>
      </c>
      <c r="G2447">
        <f t="shared" si="2482"/>
        <v>0.5</v>
      </c>
      <c r="H2447">
        <f t="shared" si="2489"/>
        <v>0.49668638280019817</v>
      </c>
      <c r="I2447">
        <f t="shared" si="2490"/>
        <v>-5.7468575246433319E-2</v>
      </c>
      <c r="J2447">
        <f t="shared" si="2483"/>
        <v>0.49999999999999989</v>
      </c>
      <c r="K2447">
        <f t="shared" si="2491"/>
        <v>-0.49668638280019822</v>
      </c>
      <c r="L2447">
        <f t="shared" si="2492"/>
        <v>5.7468575246433326E-2</v>
      </c>
      <c r="N2447">
        <v>173.4</v>
      </c>
      <c r="O2447">
        <f t="shared" si="2478"/>
        <v>25.057320779245121</v>
      </c>
      <c r="P2447">
        <f t="shared" si="2479"/>
        <v>64.942679220754883</v>
      </c>
      <c r="R2447">
        <f t="shared" si="2493"/>
        <v>64.942679220754883</v>
      </c>
      <c r="T2447">
        <f t="shared" si="2484"/>
        <v>-25.034929519218423</v>
      </c>
      <c r="V2447">
        <f t="shared" si="2494"/>
        <v>0</v>
      </c>
    </row>
    <row r="2448" spans="1:22">
      <c r="A2448">
        <f t="shared" si="2480"/>
        <v>0.5</v>
      </c>
      <c r="B2448">
        <f t="shared" si="2485"/>
        <v>-0.49678592783829362</v>
      </c>
      <c r="C2448">
        <f t="shared" si="2486"/>
        <v>5.6601606883953437E-2</v>
      </c>
      <c r="D2448">
        <f t="shared" si="2481"/>
        <v>-0.49999999999999989</v>
      </c>
      <c r="E2448">
        <f t="shared" si="2487"/>
        <v>-0.49678592783829367</v>
      </c>
      <c r="F2448">
        <f t="shared" si="2488"/>
        <v>5.6601606883953444E-2</v>
      </c>
      <c r="G2448">
        <f t="shared" si="2482"/>
        <v>0.5</v>
      </c>
      <c r="H2448">
        <f t="shared" si="2489"/>
        <v>0.49678592783829362</v>
      </c>
      <c r="I2448">
        <f t="shared" si="2490"/>
        <v>-5.6601606883953437E-2</v>
      </c>
      <c r="J2448">
        <f t="shared" si="2483"/>
        <v>0.49999999999999989</v>
      </c>
      <c r="K2448">
        <f t="shared" si="2491"/>
        <v>-0.49678592783829367</v>
      </c>
      <c r="L2448">
        <f t="shared" si="2492"/>
        <v>5.6601606883953444E-2</v>
      </c>
      <c r="N2448">
        <v>173.5</v>
      </c>
      <c r="O2448">
        <f t="shared" si="2478"/>
        <v>25.023011216009152</v>
      </c>
      <c r="P2448">
        <f t="shared" si="2479"/>
        <v>64.976988783990848</v>
      </c>
      <c r="R2448">
        <f t="shared" si="2493"/>
        <v>64.976988783990848</v>
      </c>
      <c r="T2448">
        <f t="shared" si="2484"/>
        <v>-25.000619955982458</v>
      </c>
      <c r="V2448">
        <f t="shared" si="2494"/>
        <v>0</v>
      </c>
    </row>
    <row r="2449" spans="1:22">
      <c r="A2449">
        <f t="shared" si="2480"/>
        <v>0.5</v>
      </c>
      <c r="B2449">
        <f t="shared" si="2485"/>
        <v>-0.49688395958029807</v>
      </c>
      <c r="C2449">
        <f t="shared" si="2486"/>
        <v>5.5734466103162864E-2</v>
      </c>
      <c r="D2449">
        <f t="shared" si="2481"/>
        <v>-0.49999999999999989</v>
      </c>
      <c r="E2449">
        <f t="shared" si="2487"/>
        <v>-0.49688395958029813</v>
      </c>
      <c r="F2449">
        <f t="shared" si="2488"/>
        <v>5.573446610316287E-2</v>
      </c>
      <c r="G2449">
        <f t="shared" si="2482"/>
        <v>0.5</v>
      </c>
      <c r="H2449">
        <f t="shared" si="2489"/>
        <v>0.49688395958029807</v>
      </c>
      <c r="I2449">
        <f t="shared" si="2490"/>
        <v>-5.5734466103162864E-2</v>
      </c>
      <c r="J2449">
        <f t="shared" si="2483"/>
        <v>0.49999999999999989</v>
      </c>
      <c r="K2449">
        <f t="shared" si="2491"/>
        <v>-0.49688395958029813</v>
      </c>
      <c r="L2449">
        <f t="shared" si="2492"/>
        <v>5.573446610316287E-2</v>
      </c>
      <c r="N2449">
        <v>173.6</v>
      </c>
      <c r="O2449">
        <f t="shared" si="2478"/>
        <v>24.988675403714389</v>
      </c>
      <c r="P2449">
        <f t="shared" si="2479"/>
        <v>65.011324596285618</v>
      </c>
      <c r="R2449">
        <f t="shared" si="2493"/>
        <v>65.011324596285618</v>
      </c>
      <c r="T2449">
        <f t="shared" si="2484"/>
        <v>-24.966284143687687</v>
      </c>
      <c r="V2449">
        <f t="shared" si="2494"/>
        <v>0</v>
      </c>
    </row>
    <row r="2450" spans="1:22">
      <c r="A2450">
        <f t="shared" si="2480"/>
        <v>0.5</v>
      </c>
      <c r="B2450">
        <f t="shared" si="2485"/>
        <v>-0.49698047772758969</v>
      </c>
      <c r="C2450">
        <f t="shared" si="2486"/>
        <v>5.4867155545522815E-2</v>
      </c>
      <c r="D2450">
        <f t="shared" si="2481"/>
        <v>-0.49999999999999989</v>
      </c>
      <c r="E2450">
        <f t="shared" si="2487"/>
        <v>-0.4969804777275898</v>
      </c>
      <c r="F2450">
        <f t="shared" si="2488"/>
        <v>5.4867155545522822E-2</v>
      </c>
      <c r="G2450">
        <f t="shared" si="2482"/>
        <v>0.5</v>
      </c>
      <c r="H2450">
        <f t="shared" si="2489"/>
        <v>0.49698047772758969</v>
      </c>
      <c r="I2450">
        <f t="shared" si="2490"/>
        <v>-5.4867155545522815E-2</v>
      </c>
      <c r="J2450">
        <f t="shared" si="2483"/>
        <v>0.49999999999999989</v>
      </c>
      <c r="K2450">
        <f t="shared" si="2491"/>
        <v>-0.4969804777275898</v>
      </c>
      <c r="L2450">
        <f t="shared" si="2492"/>
        <v>5.4867155545522822E-2</v>
      </c>
      <c r="N2450">
        <v>173.7</v>
      </c>
      <c r="O2450">
        <f t="shared" si="2478"/>
        <v>24.954313403620414</v>
      </c>
      <c r="P2450">
        <f t="shared" si="2479"/>
        <v>65.045686596379596</v>
      </c>
      <c r="R2450">
        <f t="shared" si="2493"/>
        <v>65.045686596379596</v>
      </c>
      <c r="T2450">
        <f t="shared" si="2484"/>
        <v>-24.93192214359371</v>
      </c>
      <c r="V2450">
        <f t="shared" si="2494"/>
        <v>0</v>
      </c>
    </row>
    <row r="2451" spans="1:22">
      <c r="A2451">
        <f t="shared" si="2480"/>
        <v>0.5</v>
      </c>
      <c r="B2451">
        <f t="shared" si="2485"/>
        <v>-0.49707548198615764</v>
      </c>
      <c r="C2451">
        <f t="shared" si="2486"/>
        <v>5.3999677853011435E-2</v>
      </c>
      <c r="D2451">
        <f t="shared" si="2481"/>
        <v>-0.49999999999999989</v>
      </c>
      <c r="E2451">
        <f t="shared" si="2487"/>
        <v>-0.4970754819861577</v>
      </c>
      <c r="F2451">
        <f t="shared" si="2488"/>
        <v>5.3999677853011442E-2</v>
      </c>
      <c r="G2451">
        <f t="shared" si="2482"/>
        <v>0.5</v>
      </c>
      <c r="H2451">
        <f t="shared" si="2489"/>
        <v>0.49707548198615764</v>
      </c>
      <c r="I2451">
        <f t="shared" si="2490"/>
        <v>-5.3999677853011435E-2</v>
      </c>
      <c r="J2451">
        <f t="shared" si="2483"/>
        <v>0.49999999999999989</v>
      </c>
      <c r="K2451">
        <f t="shared" si="2491"/>
        <v>-0.4970754819861577</v>
      </c>
      <c r="L2451">
        <f t="shared" si="2492"/>
        <v>5.3999677853011442E-2</v>
      </c>
      <c r="N2451">
        <v>173.8</v>
      </c>
      <c r="O2451">
        <f t="shared" si="2478"/>
        <v>24.919925276184273</v>
      </c>
      <c r="P2451">
        <f t="shared" si="2479"/>
        <v>65.080074723815727</v>
      </c>
      <c r="R2451">
        <f t="shared" si="2493"/>
        <v>65.080074723815727</v>
      </c>
      <c r="T2451">
        <f t="shared" si="2484"/>
        <v>-24.897534016157579</v>
      </c>
      <c r="V2451">
        <f t="shared" si="2494"/>
        <v>0</v>
      </c>
    </row>
    <row r="2452" spans="1:22">
      <c r="A2452">
        <f t="shared" si="2480"/>
        <v>0.5</v>
      </c>
      <c r="B2452">
        <f t="shared" si="2485"/>
        <v>-0.49716897206660227</v>
      </c>
      <c r="C2452">
        <f t="shared" si="2486"/>
        <v>5.3132035668116667E-2</v>
      </c>
      <c r="D2452">
        <f t="shared" si="2481"/>
        <v>-0.49999999999999989</v>
      </c>
      <c r="E2452">
        <f t="shared" si="2487"/>
        <v>-0.49716897206660232</v>
      </c>
      <c r="F2452">
        <f t="shared" si="2488"/>
        <v>5.3132035668116674E-2</v>
      </c>
      <c r="G2452">
        <f t="shared" si="2482"/>
        <v>0.5</v>
      </c>
      <c r="H2452">
        <f t="shared" si="2489"/>
        <v>0.49716897206660227</v>
      </c>
      <c r="I2452">
        <f t="shared" si="2490"/>
        <v>-5.3132035668116667E-2</v>
      </c>
      <c r="J2452">
        <f t="shared" si="2483"/>
        <v>0.49999999999999989</v>
      </c>
      <c r="K2452">
        <f t="shared" si="2491"/>
        <v>-0.49716897206660232</v>
      </c>
      <c r="L2452">
        <f t="shared" si="2492"/>
        <v>5.3132035668116674E-2</v>
      </c>
      <c r="N2452">
        <v>173.9</v>
      </c>
      <c r="O2452">
        <f t="shared" si="2478"/>
        <v>24.885511081057516</v>
      </c>
      <c r="P2452">
        <f t="shared" si="2479"/>
        <v>65.114488918942499</v>
      </c>
      <c r="R2452">
        <f t="shared" si="2493"/>
        <v>65.114488918942499</v>
      </c>
      <c r="T2452">
        <f t="shared" si="2484"/>
        <v>-24.863119821030807</v>
      </c>
      <c r="V2452">
        <f t="shared" si="2494"/>
        <v>0</v>
      </c>
    </row>
    <row r="2453" spans="1:22">
      <c r="A2453">
        <f t="shared" si="2480"/>
        <v>0.5</v>
      </c>
      <c r="B2453">
        <f t="shared" si="2485"/>
        <v>-0.49726094768413659</v>
      </c>
      <c r="C2453">
        <f t="shared" si="2486"/>
        <v>5.226423163382686E-2</v>
      </c>
      <c r="D2453">
        <f t="shared" si="2481"/>
        <v>-0.49999999999999989</v>
      </c>
      <c r="E2453">
        <f t="shared" si="2487"/>
        <v>-0.49726094768413664</v>
      </c>
      <c r="F2453">
        <f t="shared" si="2488"/>
        <v>5.2264231633826867E-2</v>
      </c>
      <c r="G2453">
        <f t="shared" si="2482"/>
        <v>0.5</v>
      </c>
      <c r="H2453">
        <f t="shared" si="2489"/>
        <v>0.49726094768413659</v>
      </c>
      <c r="I2453">
        <f t="shared" si="2490"/>
        <v>-5.226423163382686E-2</v>
      </c>
      <c r="J2453">
        <f t="shared" si="2483"/>
        <v>0.49999999999999989</v>
      </c>
      <c r="K2453">
        <f t="shared" si="2491"/>
        <v>-0.49726094768413664</v>
      </c>
      <c r="L2453">
        <f t="shared" si="2492"/>
        <v>5.2264231633826867E-2</v>
      </c>
      <c r="N2453">
        <v>174</v>
      </c>
      <c r="O2453">
        <f t="shared" si="2478"/>
        <v>24.851070877083128</v>
      </c>
      <c r="P2453">
        <f t="shared" si="2479"/>
        <v>65.148929122916869</v>
      </c>
      <c r="R2453">
        <f t="shared" si="2493"/>
        <v>65.148929122916869</v>
      </c>
      <c r="T2453">
        <f t="shared" si="2484"/>
        <v>-24.828679617056437</v>
      </c>
      <c r="V2453">
        <f t="shared" si="2494"/>
        <v>0</v>
      </c>
    </row>
    <row r="2454" spans="1:22">
      <c r="A2454">
        <f t="shared" si="2480"/>
        <v>0.5</v>
      </c>
      <c r="B2454">
        <f t="shared" si="2485"/>
        <v>-0.49735140855858706</v>
      </c>
      <c r="C2454">
        <f t="shared" si="2486"/>
        <v>5.1396268393623365E-2</v>
      </c>
      <c r="D2454">
        <f t="shared" si="2481"/>
        <v>-0.49999999999999989</v>
      </c>
      <c r="E2454">
        <f t="shared" si="2487"/>
        <v>-0.49735140855858712</v>
      </c>
      <c r="F2454">
        <f t="shared" si="2488"/>
        <v>5.1396268393623372E-2</v>
      </c>
      <c r="G2454">
        <f t="shared" si="2482"/>
        <v>0.5</v>
      </c>
      <c r="H2454">
        <f t="shared" si="2489"/>
        <v>0.49735140855858706</v>
      </c>
      <c r="I2454">
        <f t="shared" si="2490"/>
        <v>-5.1396268393623365E-2</v>
      </c>
      <c r="J2454">
        <f t="shared" si="2483"/>
        <v>0.49999999999999989</v>
      </c>
      <c r="K2454">
        <f t="shared" si="2491"/>
        <v>-0.49735140855858712</v>
      </c>
      <c r="L2454">
        <f t="shared" si="2492"/>
        <v>5.1396268393623372E-2</v>
      </c>
      <c r="N2454">
        <v>174.1</v>
      </c>
      <c r="O2454">
        <f t="shared" si="2478"/>
        <v>24.816604722292649</v>
      </c>
      <c r="P2454">
        <f t="shared" si="2479"/>
        <v>65.183395277707348</v>
      </c>
      <c r="R2454">
        <f t="shared" si="2493"/>
        <v>65.183395277707348</v>
      </c>
      <c r="T2454">
        <f t="shared" si="2484"/>
        <v>-24.794213462265958</v>
      </c>
      <c r="V2454">
        <f t="shared" si="2494"/>
        <v>0</v>
      </c>
    </row>
    <row r="2455" spans="1:22">
      <c r="A2455">
        <f t="shared" si="2480"/>
        <v>0.5</v>
      </c>
      <c r="B2455">
        <f t="shared" si="2485"/>
        <v>-0.49744035441439399</v>
      </c>
      <c r="C2455">
        <f t="shared" si="2486"/>
        <v>5.0528148591473185E-2</v>
      </c>
      <c r="D2455">
        <f t="shared" si="2481"/>
        <v>-0.49999999999999989</v>
      </c>
      <c r="E2455">
        <f t="shared" si="2487"/>
        <v>-0.4974403544143941</v>
      </c>
      <c r="F2455">
        <f t="shared" si="2488"/>
        <v>5.0528148591473192E-2</v>
      </c>
      <c r="G2455">
        <f t="shared" si="2482"/>
        <v>0.5</v>
      </c>
      <c r="H2455">
        <f t="shared" si="2489"/>
        <v>0.49744035441439399</v>
      </c>
      <c r="I2455">
        <f t="shared" si="2490"/>
        <v>-5.0528148591473185E-2</v>
      </c>
      <c r="J2455">
        <f t="shared" si="2483"/>
        <v>0.49999999999999989</v>
      </c>
      <c r="K2455">
        <f t="shared" si="2491"/>
        <v>-0.4974403544143941</v>
      </c>
      <c r="L2455">
        <f t="shared" si="2492"/>
        <v>5.0528148591473192E-2</v>
      </c>
      <c r="N2455">
        <v>174.2</v>
      </c>
      <c r="O2455">
        <f t="shared" si="2478"/>
        <v>24.782112673903221</v>
      </c>
      <c r="P2455">
        <f t="shared" si="2479"/>
        <v>65.217887326096786</v>
      </c>
      <c r="R2455">
        <f t="shared" si="2493"/>
        <v>65.217887326096786</v>
      </c>
      <c r="T2455">
        <f t="shared" si="2484"/>
        <v>-24.75972141387652</v>
      </c>
      <c r="V2455">
        <f t="shared" si="2494"/>
        <v>0</v>
      </c>
    </row>
    <row r="2456" spans="1:22">
      <c r="A2456">
        <f t="shared" si="2480"/>
        <v>0.5</v>
      </c>
      <c r="B2456">
        <f t="shared" si="2485"/>
        <v>-0.49752778498061306</v>
      </c>
      <c r="C2456">
        <f t="shared" si="2486"/>
        <v>4.9659874871819346E-2</v>
      </c>
      <c r="D2456">
        <f t="shared" si="2481"/>
        <v>-0.49999999999999989</v>
      </c>
      <c r="E2456">
        <f t="shared" si="2487"/>
        <v>-0.49752778498061317</v>
      </c>
      <c r="F2456">
        <f t="shared" si="2488"/>
        <v>4.9659874871819353E-2</v>
      </c>
      <c r="G2456">
        <f t="shared" si="2482"/>
        <v>0.5</v>
      </c>
      <c r="H2456">
        <f t="shared" si="2489"/>
        <v>0.49752778498061306</v>
      </c>
      <c r="I2456">
        <f t="shared" si="2490"/>
        <v>-4.9659874871819346E-2</v>
      </c>
      <c r="J2456">
        <f t="shared" si="2483"/>
        <v>0.49999999999999989</v>
      </c>
      <c r="K2456">
        <f t="shared" si="2491"/>
        <v>-0.49752778498061317</v>
      </c>
      <c r="L2456">
        <f t="shared" si="2492"/>
        <v>4.9659874871819353E-2</v>
      </c>
      <c r="N2456">
        <v>174.3</v>
      </c>
      <c r="O2456">
        <f t="shared" si="2478"/>
        <v>24.747594788314572</v>
      </c>
      <c r="P2456">
        <f t="shared" si="2479"/>
        <v>65.252405211685442</v>
      </c>
      <c r="R2456">
        <f t="shared" si="2493"/>
        <v>65.252405211685442</v>
      </c>
      <c r="T2456">
        <f t="shared" si="2484"/>
        <v>-24.725203528287864</v>
      </c>
      <c r="V2456">
        <f t="shared" si="2494"/>
        <v>0</v>
      </c>
    </row>
    <row r="2457" spans="1:22">
      <c r="A2457">
        <f t="shared" si="2480"/>
        <v>0.5</v>
      </c>
      <c r="B2457">
        <f t="shared" si="2485"/>
        <v>-0.49761369999091548</v>
      </c>
      <c r="C2457">
        <f t="shared" si="2486"/>
        <v>4.8791449879574636E-2</v>
      </c>
      <c r="D2457">
        <f t="shared" si="2481"/>
        <v>-0.49999999999999989</v>
      </c>
      <c r="E2457">
        <f t="shared" si="2487"/>
        <v>-0.49761369999091554</v>
      </c>
      <c r="F2457">
        <f t="shared" si="2488"/>
        <v>4.8791449879574643E-2</v>
      </c>
      <c r="G2457">
        <f t="shared" si="2482"/>
        <v>0.5</v>
      </c>
      <c r="H2457">
        <f t="shared" si="2489"/>
        <v>0.49761369999091548</v>
      </c>
      <c r="I2457">
        <f t="shared" si="2490"/>
        <v>-4.8791449879574636E-2</v>
      </c>
      <c r="J2457">
        <f t="shared" si="2483"/>
        <v>0.49999999999999989</v>
      </c>
      <c r="K2457">
        <f t="shared" si="2491"/>
        <v>-0.49761369999091554</v>
      </c>
      <c r="L2457">
        <f t="shared" si="2492"/>
        <v>4.8791449879574643E-2</v>
      </c>
      <c r="N2457">
        <v>174.4</v>
      </c>
      <c r="O2457">
        <f t="shared" si="2478"/>
        <v>24.71305112110613</v>
      </c>
      <c r="P2457">
        <f t="shared" si="2479"/>
        <v>65.286948878893867</v>
      </c>
      <c r="R2457">
        <f t="shared" si="2493"/>
        <v>65.286948878893867</v>
      </c>
      <c r="T2457">
        <f t="shared" si="2484"/>
        <v>-24.690659861079439</v>
      </c>
      <c r="V2457">
        <f t="shared" si="2494"/>
        <v>0</v>
      </c>
    </row>
    <row r="2458" spans="1:22">
      <c r="A2458">
        <f t="shared" si="2480"/>
        <v>0.5</v>
      </c>
      <c r="B2458">
        <f t="shared" si="2485"/>
        <v>-0.49769809918358937</v>
      </c>
      <c r="C2458">
        <f t="shared" si="2486"/>
        <v>4.7922876260111949E-2</v>
      </c>
      <c r="D2458">
        <f t="shared" si="2481"/>
        <v>-0.49999999999999989</v>
      </c>
      <c r="E2458">
        <f t="shared" si="2487"/>
        <v>-0.49769809918358943</v>
      </c>
      <c r="F2458">
        <f t="shared" si="2488"/>
        <v>4.7922876260111956E-2</v>
      </c>
      <c r="G2458">
        <f t="shared" si="2482"/>
        <v>0.5</v>
      </c>
      <c r="H2458">
        <f t="shared" si="2489"/>
        <v>0.49769809918358937</v>
      </c>
      <c r="I2458">
        <f t="shared" si="2490"/>
        <v>-4.7922876260111949E-2</v>
      </c>
      <c r="J2458">
        <f t="shared" si="2483"/>
        <v>0.49999999999999989</v>
      </c>
      <c r="K2458">
        <f t="shared" si="2491"/>
        <v>-0.49769809918358943</v>
      </c>
      <c r="L2458">
        <f t="shared" si="2492"/>
        <v>4.7922876260111956E-2</v>
      </c>
      <c r="N2458">
        <v>174.5</v>
      </c>
      <c r="O2458">
        <f t="shared" si="2478"/>
        <v>24.678481727034047</v>
      </c>
      <c r="P2458">
        <f t="shared" si="2479"/>
        <v>65.32151827296596</v>
      </c>
      <c r="R2458">
        <f t="shared" si="2493"/>
        <v>65.32151827296596</v>
      </c>
      <c r="T2458">
        <f t="shared" si="2484"/>
        <v>-24.656090467007346</v>
      </c>
      <c r="V2458">
        <f t="shared" si="2494"/>
        <v>0</v>
      </c>
    </row>
    <row r="2459" spans="1:22">
      <c r="A2459">
        <f t="shared" si="2480"/>
        <v>0.5</v>
      </c>
      <c r="B2459">
        <f t="shared" si="2485"/>
        <v>-0.49778098230153989</v>
      </c>
      <c r="C2459">
        <f t="shared" si="2486"/>
        <v>4.7054156659257169E-2</v>
      </c>
      <c r="D2459">
        <f t="shared" si="2481"/>
        <v>-0.49999999999999989</v>
      </c>
      <c r="E2459">
        <f t="shared" si="2487"/>
        <v>-0.49778098230154</v>
      </c>
      <c r="F2459">
        <f t="shared" si="2488"/>
        <v>4.7054156659257176E-2</v>
      </c>
      <c r="G2459">
        <f t="shared" si="2482"/>
        <v>0.5</v>
      </c>
      <c r="H2459">
        <f t="shared" si="2489"/>
        <v>0.49778098230153989</v>
      </c>
      <c r="I2459">
        <f t="shared" si="2490"/>
        <v>-4.7054156659257169E-2</v>
      </c>
      <c r="J2459">
        <f t="shared" si="2483"/>
        <v>0.49999999999999989</v>
      </c>
      <c r="K2459">
        <f t="shared" si="2491"/>
        <v>-0.49778098230154</v>
      </c>
      <c r="L2459">
        <f t="shared" si="2492"/>
        <v>4.7054156659257176E-2</v>
      </c>
      <c r="N2459">
        <v>174.6</v>
      </c>
      <c r="O2459">
        <f t="shared" si="2478"/>
        <v>24.643886660028286</v>
      </c>
      <c r="P2459">
        <f t="shared" si="2479"/>
        <v>65.356113339971714</v>
      </c>
      <c r="R2459">
        <f t="shared" si="2493"/>
        <v>65.356113339971714</v>
      </c>
      <c r="T2459">
        <f t="shared" si="2484"/>
        <v>-24.621495400001592</v>
      </c>
      <c r="V2459">
        <f t="shared" si="2494"/>
        <v>0</v>
      </c>
    </row>
    <row r="2460" spans="1:22">
      <c r="A2460">
        <f t="shared" si="2480"/>
        <v>0.5</v>
      </c>
      <c r="B2460">
        <f t="shared" si="2485"/>
        <v>-0.49786234909229093</v>
      </c>
      <c r="C2460">
        <f t="shared" si="2486"/>
        <v>4.6185293723280854E-2</v>
      </c>
      <c r="D2460">
        <f t="shared" si="2481"/>
        <v>-0.49999999999999989</v>
      </c>
      <c r="E2460">
        <f t="shared" si="2487"/>
        <v>-0.49786234909229105</v>
      </c>
      <c r="F2460">
        <f t="shared" si="2488"/>
        <v>4.6185293723280861E-2</v>
      </c>
      <c r="G2460">
        <f t="shared" si="2482"/>
        <v>0.5</v>
      </c>
      <c r="H2460">
        <f t="shared" si="2489"/>
        <v>0.49786234909229093</v>
      </c>
      <c r="I2460">
        <f t="shared" si="2490"/>
        <v>-4.6185293723280854E-2</v>
      </c>
      <c r="J2460">
        <f t="shared" si="2483"/>
        <v>0.49999999999999989</v>
      </c>
      <c r="K2460">
        <f t="shared" si="2491"/>
        <v>-0.49786234909229105</v>
      </c>
      <c r="L2460">
        <f t="shared" si="2492"/>
        <v>4.6185293723280861E-2</v>
      </c>
      <c r="N2460">
        <v>174.7</v>
      </c>
      <c r="O2460">
        <f t="shared" si="2478"/>
        <v>24.609265973189704</v>
      </c>
      <c r="P2460">
        <f t="shared" si="2479"/>
        <v>65.390734026810307</v>
      </c>
      <c r="R2460">
        <f t="shared" si="2493"/>
        <v>65.390734026810307</v>
      </c>
      <c r="T2460">
        <f t="shared" si="2484"/>
        <v>-24.586874713162999</v>
      </c>
      <c r="V2460">
        <f t="shared" si="2494"/>
        <v>0</v>
      </c>
    </row>
    <row r="2461" spans="1:22">
      <c r="A2461">
        <f t="shared" si="2480"/>
        <v>0.5</v>
      </c>
      <c r="B2461">
        <f t="shared" si="2485"/>
        <v>-0.49794219930798506</v>
      </c>
      <c r="C2461">
        <f t="shared" si="2486"/>
        <v>4.5316290098889961E-2</v>
      </c>
      <c r="D2461">
        <f t="shared" si="2481"/>
        <v>-0.49999999999999989</v>
      </c>
      <c r="E2461">
        <f t="shared" si="2487"/>
        <v>-0.49794219930798511</v>
      </c>
      <c r="F2461">
        <f t="shared" si="2488"/>
        <v>4.5316290098889968E-2</v>
      </c>
      <c r="G2461">
        <f t="shared" si="2482"/>
        <v>0.5</v>
      </c>
      <c r="H2461">
        <f t="shared" si="2489"/>
        <v>0.49794219930798506</v>
      </c>
      <c r="I2461">
        <f t="shared" si="2490"/>
        <v>-4.5316290098889961E-2</v>
      </c>
      <c r="J2461">
        <f t="shared" si="2483"/>
        <v>0.49999999999999989</v>
      </c>
      <c r="K2461">
        <f t="shared" si="2491"/>
        <v>-0.49794219930798511</v>
      </c>
      <c r="L2461">
        <f t="shared" si="2492"/>
        <v>4.5316290098889968E-2</v>
      </c>
      <c r="N2461">
        <v>174.8</v>
      </c>
      <c r="O2461">
        <f t="shared" si="2478"/>
        <v>24.574619718787119</v>
      </c>
      <c r="P2461">
        <f t="shared" si="2479"/>
        <v>65.425380281212895</v>
      </c>
      <c r="R2461">
        <f t="shared" si="2493"/>
        <v>65.425380281212895</v>
      </c>
      <c r="T2461">
        <f t="shared" si="2484"/>
        <v>-24.55222845876041</v>
      </c>
      <c r="V2461">
        <f t="shared" si="2494"/>
        <v>0</v>
      </c>
    </row>
    <row r="2462" spans="1:22">
      <c r="A2462">
        <f t="shared" si="2480"/>
        <v>0.5</v>
      </c>
      <c r="B2462">
        <f t="shared" si="2485"/>
        <v>-0.49802053270538471</v>
      </c>
      <c r="C2462">
        <f t="shared" si="2486"/>
        <v>4.4447148433220701E-2</v>
      </c>
      <c r="D2462">
        <f t="shared" si="2481"/>
        <v>-0.49999999999999989</v>
      </c>
      <c r="E2462">
        <f t="shared" si="2487"/>
        <v>-0.49802053270538477</v>
      </c>
      <c r="F2462">
        <f t="shared" si="2488"/>
        <v>4.4447148433220708E-2</v>
      </c>
      <c r="G2462">
        <f t="shared" si="2482"/>
        <v>0.5</v>
      </c>
      <c r="H2462">
        <f t="shared" si="2489"/>
        <v>0.49802053270538471</v>
      </c>
      <c r="I2462">
        <f t="shared" si="2490"/>
        <v>-4.4447148433220701E-2</v>
      </c>
      <c r="J2462">
        <f t="shared" si="2483"/>
        <v>0.49999999999999989</v>
      </c>
      <c r="K2462">
        <f t="shared" si="2491"/>
        <v>-0.49802053270538477</v>
      </c>
      <c r="L2462">
        <f t="shared" si="2492"/>
        <v>4.4447148433220708E-2</v>
      </c>
      <c r="N2462">
        <v>174.9</v>
      </c>
      <c r="O2462">
        <f t="shared" si="2478"/>
        <v>24.539947948254429</v>
      </c>
      <c r="P2462">
        <f t="shared" si="2479"/>
        <v>65.460052051745578</v>
      </c>
      <c r="R2462">
        <f t="shared" si="2493"/>
        <v>65.460052051745578</v>
      </c>
      <c r="T2462">
        <f t="shared" si="2484"/>
        <v>-24.517556688227728</v>
      </c>
      <c r="V2462">
        <f t="shared" si="2494"/>
        <v>0</v>
      </c>
    </row>
    <row r="2463" spans="1:22">
      <c r="A2463">
        <f t="shared" si="2480"/>
        <v>0.5</v>
      </c>
      <c r="B2463">
        <f t="shared" si="2485"/>
        <v>-0.49809734904587266</v>
      </c>
      <c r="C2463">
        <f t="shared" si="2486"/>
        <v>4.357787137382909E-2</v>
      </c>
      <c r="D2463">
        <f t="shared" si="2481"/>
        <v>-0.49999999999999989</v>
      </c>
      <c r="E2463">
        <f t="shared" si="2487"/>
        <v>-0.49809734904587272</v>
      </c>
      <c r="F2463">
        <f t="shared" si="2488"/>
        <v>4.3577871373829097E-2</v>
      </c>
      <c r="G2463">
        <f t="shared" si="2482"/>
        <v>0.5</v>
      </c>
      <c r="H2463">
        <f t="shared" si="2489"/>
        <v>0.49809734904587266</v>
      </c>
      <c r="I2463">
        <f t="shared" si="2490"/>
        <v>-4.357787137382909E-2</v>
      </c>
      <c r="J2463">
        <f t="shared" si="2483"/>
        <v>0.49999999999999989</v>
      </c>
      <c r="K2463">
        <f t="shared" si="2491"/>
        <v>-0.49809734904587272</v>
      </c>
      <c r="L2463">
        <f t="shared" si="2492"/>
        <v>4.3577871373829097E-2</v>
      </c>
      <c r="N2463">
        <v>175</v>
      </c>
      <c r="O2463">
        <f t="shared" si="2478"/>
        <v>24.505250712187649</v>
      </c>
      <c r="P2463">
        <f t="shared" si="2479"/>
        <v>65.494749287812354</v>
      </c>
      <c r="R2463">
        <f t="shared" si="2493"/>
        <v>65.494749287812354</v>
      </c>
      <c r="T2463">
        <f t="shared" si="2484"/>
        <v>-24.482859452160952</v>
      </c>
      <c r="V2463">
        <f t="shared" si="2494"/>
        <v>0</v>
      </c>
    </row>
    <row r="2464" spans="1:22">
      <c r="A2464">
        <f t="shared" si="2480"/>
        <v>0.5</v>
      </c>
      <c r="B2464">
        <f t="shared" si="2485"/>
        <v>-0.49817264809545309</v>
      </c>
      <c r="C2464">
        <f t="shared" si="2486"/>
        <v>4.2708461568683791E-2</v>
      </c>
      <c r="D2464">
        <f t="shared" si="2481"/>
        <v>-0.49999999999999989</v>
      </c>
      <c r="E2464">
        <f t="shared" si="2487"/>
        <v>-0.4981726480954532</v>
      </c>
      <c r="F2464">
        <f t="shared" si="2488"/>
        <v>4.2708461568683798E-2</v>
      </c>
      <c r="G2464">
        <f t="shared" si="2482"/>
        <v>0.5</v>
      </c>
      <c r="H2464">
        <f t="shared" si="2489"/>
        <v>0.49817264809545309</v>
      </c>
      <c r="I2464">
        <f t="shared" si="2490"/>
        <v>-4.2708461568683791E-2</v>
      </c>
      <c r="J2464">
        <f t="shared" si="2483"/>
        <v>0.49999999999999989</v>
      </c>
      <c r="K2464">
        <f t="shared" si="2491"/>
        <v>-0.4981726480954532</v>
      </c>
      <c r="L2464">
        <f t="shared" si="2492"/>
        <v>4.2708461568683798E-2</v>
      </c>
      <c r="N2464">
        <v>175.1</v>
      </c>
      <c r="O2464">
        <f t="shared" si="2478"/>
        <v>24.470528060342104</v>
      </c>
      <c r="P2464">
        <f t="shared" si="2479"/>
        <v>65.529471939657896</v>
      </c>
      <c r="R2464">
        <f t="shared" si="2493"/>
        <v>65.529471939657896</v>
      </c>
      <c r="T2464">
        <f t="shared" si="2484"/>
        <v>-24.44813680031541</v>
      </c>
      <c r="V2464">
        <f t="shared" si="2494"/>
        <v>0</v>
      </c>
    </row>
    <row r="2465" spans="1:22">
      <c r="A2465">
        <f t="shared" si="2480"/>
        <v>0.5</v>
      </c>
      <c r="B2465">
        <f t="shared" si="2485"/>
        <v>-0.49824642962475213</v>
      </c>
      <c r="C2465">
        <f t="shared" si="2486"/>
        <v>4.1838921666157859E-2</v>
      </c>
      <c r="D2465">
        <f t="shared" si="2481"/>
        <v>-0.49999999999999989</v>
      </c>
      <c r="E2465">
        <f t="shared" si="2487"/>
        <v>-0.49824642962475219</v>
      </c>
      <c r="F2465">
        <f t="shared" si="2488"/>
        <v>4.1838921666157866E-2</v>
      </c>
      <c r="G2465">
        <f t="shared" si="2482"/>
        <v>0.5</v>
      </c>
      <c r="H2465">
        <f t="shared" si="2489"/>
        <v>0.49824642962475213</v>
      </c>
      <c r="I2465">
        <f t="shared" si="2490"/>
        <v>-4.1838921666157859E-2</v>
      </c>
      <c r="J2465">
        <f t="shared" si="2483"/>
        <v>0.49999999999999989</v>
      </c>
      <c r="K2465">
        <f t="shared" si="2491"/>
        <v>-0.49824642962475219</v>
      </c>
      <c r="L2465">
        <f t="shared" si="2492"/>
        <v>4.1838921666157866E-2</v>
      </c>
      <c r="N2465">
        <v>175.2</v>
      </c>
      <c r="O2465">
        <f t="shared" si="2478"/>
        <v>24.435780041629442</v>
      </c>
      <c r="P2465">
        <f t="shared" si="2479"/>
        <v>65.564219958370543</v>
      </c>
      <c r="R2465">
        <f t="shared" si="2493"/>
        <v>65.564219958370543</v>
      </c>
      <c r="T2465">
        <f t="shared" si="2484"/>
        <v>-24.413388781602762</v>
      </c>
      <c r="V2465">
        <f t="shared" si="2494"/>
        <v>0</v>
      </c>
    </row>
    <row r="2466" spans="1:22">
      <c r="A2466">
        <f t="shared" si="2480"/>
        <v>0.5</v>
      </c>
      <c r="B2466">
        <f t="shared" si="2485"/>
        <v>-0.49831869340901824</v>
      </c>
      <c r="C2466">
        <f t="shared" si="2486"/>
        <v>4.0969254315020409E-2</v>
      </c>
      <c r="D2466">
        <f t="shared" si="2481"/>
        <v>-0.49999999999999989</v>
      </c>
      <c r="E2466">
        <f t="shared" si="2487"/>
        <v>-0.4983186934090183</v>
      </c>
      <c r="F2466">
        <f t="shared" si="2488"/>
        <v>4.0969254315020416E-2</v>
      </c>
      <c r="G2466">
        <f t="shared" si="2482"/>
        <v>0.5</v>
      </c>
      <c r="H2466">
        <f t="shared" si="2489"/>
        <v>0.49831869340901824</v>
      </c>
      <c r="I2466">
        <f t="shared" si="2490"/>
        <v>-4.0969254315020409E-2</v>
      </c>
      <c r="J2466">
        <f t="shared" si="2483"/>
        <v>0.49999999999999989</v>
      </c>
      <c r="K2466">
        <f t="shared" si="2491"/>
        <v>-0.4983186934090183</v>
      </c>
      <c r="L2466">
        <f t="shared" si="2492"/>
        <v>4.0969254315020416E-2</v>
      </c>
      <c r="N2466">
        <v>175.3</v>
      </c>
      <c r="O2466">
        <f t="shared" si="2478"/>
        <v>24.401006704114835</v>
      </c>
      <c r="P2466">
        <f t="shared" si="2479"/>
        <v>65.59899329588518</v>
      </c>
      <c r="R2466">
        <f t="shared" si="2493"/>
        <v>65.59899329588518</v>
      </c>
      <c r="T2466">
        <f t="shared" si="2484"/>
        <v>-24.378615444088126</v>
      </c>
      <c r="V2466">
        <f t="shared" si="2494"/>
        <v>0</v>
      </c>
    </row>
    <row r="2467" spans="1:22">
      <c r="A2467">
        <f t="shared" si="2480"/>
        <v>0.5</v>
      </c>
      <c r="B2467">
        <f t="shared" si="2485"/>
        <v>-0.49838943922812345</v>
      </c>
      <c r="C2467">
        <f t="shared" si="2486"/>
        <v>4.0099462164429459E-2</v>
      </c>
      <c r="D2467">
        <f t="shared" si="2481"/>
        <v>-0.49999999999999989</v>
      </c>
      <c r="E2467">
        <f t="shared" si="2487"/>
        <v>-0.49838943922812357</v>
      </c>
      <c r="F2467">
        <f t="shared" si="2488"/>
        <v>4.0099462164429465E-2</v>
      </c>
      <c r="G2467">
        <f t="shared" si="2482"/>
        <v>0.5</v>
      </c>
      <c r="H2467">
        <f t="shared" si="2489"/>
        <v>0.49838943922812345</v>
      </c>
      <c r="I2467">
        <f t="shared" si="2490"/>
        <v>-4.0099462164429459E-2</v>
      </c>
      <c r="J2467">
        <f t="shared" si="2483"/>
        <v>0.49999999999999989</v>
      </c>
      <c r="K2467">
        <f t="shared" si="2491"/>
        <v>-0.49838943922812357</v>
      </c>
      <c r="L2467">
        <f t="shared" si="2492"/>
        <v>4.0099462164429465E-2</v>
      </c>
      <c r="N2467">
        <v>175.4</v>
      </c>
      <c r="O2467">
        <f t="shared" si="2478"/>
        <v>24.366208095014077</v>
      </c>
      <c r="P2467">
        <f t="shared" si="2479"/>
        <v>65.633791904985927</v>
      </c>
      <c r="R2467">
        <f t="shared" si="2493"/>
        <v>65.633791904985927</v>
      </c>
      <c r="T2467">
        <f t="shared" si="2484"/>
        <v>-24.343816834987379</v>
      </c>
      <c r="V2467">
        <f t="shared" si="2494"/>
        <v>0</v>
      </c>
    </row>
    <row r="2468" spans="1:22">
      <c r="A2468">
        <f t="shared" si="2480"/>
        <v>0.5</v>
      </c>
      <c r="B2468">
        <f t="shared" si="2485"/>
        <v>-0.49845866686656393</v>
      </c>
      <c r="C2468">
        <f t="shared" si="2486"/>
        <v>3.9229547863922527E-2</v>
      </c>
      <c r="D2468">
        <f t="shared" si="2481"/>
        <v>-0.49999999999999989</v>
      </c>
      <c r="E2468">
        <f t="shared" si="2487"/>
        <v>-0.49845866686656398</v>
      </c>
      <c r="F2468">
        <f t="shared" si="2488"/>
        <v>3.9229547863922534E-2</v>
      </c>
      <c r="G2468">
        <f t="shared" si="2482"/>
        <v>0.5</v>
      </c>
      <c r="H2468">
        <f t="shared" si="2489"/>
        <v>0.49845866686656393</v>
      </c>
      <c r="I2468">
        <f t="shared" si="2490"/>
        <v>-3.9229547863922527E-2</v>
      </c>
      <c r="J2468">
        <f t="shared" si="2483"/>
        <v>0.49999999999999989</v>
      </c>
      <c r="K2468">
        <f t="shared" si="2491"/>
        <v>-0.49845866686656398</v>
      </c>
      <c r="L2468">
        <f t="shared" si="2492"/>
        <v>3.9229547863922534E-2</v>
      </c>
      <c r="N2468">
        <v>175.5</v>
      </c>
      <c r="O2468">
        <f t="shared" si="2478"/>
        <v>24.331384260690683</v>
      </c>
      <c r="P2468">
        <f t="shared" si="2479"/>
        <v>65.668615739309317</v>
      </c>
      <c r="R2468">
        <f t="shared" si="2493"/>
        <v>65.668615739309317</v>
      </c>
      <c r="T2468">
        <f t="shared" si="2484"/>
        <v>-24.308993000663989</v>
      </c>
      <c r="V2468">
        <f t="shared" si="2494"/>
        <v>0</v>
      </c>
    </row>
    <row r="2469" spans="1:22">
      <c r="A2469">
        <f t="shared" si="2480"/>
        <v>0.5</v>
      </c>
      <c r="B2469">
        <f t="shared" si="2485"/>
        <v>-0.49852637611346007</v>
      </c>
      <c r="C2469">
        <f t="shared" si="2486"/>
        <v>3.8359514063409428E-2</v>
      </c>
      <c r="D2469">
        <f t="shared" si="2481"/>
        <v>-0.49999999999999989</v>
      </c>
      <c r="E2469">
        <f t="shared" si="2487"/>
        <v>-0.49852637611346012</v>
      </c>
      <c r="F2469">
        <f t="shared" si="2488"/>
        <v>3.8359514063409435E-2</v>
      </c>
      <c r="G2469">
        <f t="shared" si="2482"/>
        <v>0.5</v>
      </c>
      <c r="H2469">
        <f t="shared" si="2489"/>
        <v>0.49852637611346007</v>
      </c>
      <c r="I2469">
        <f t="shared" si="2490"/>
        <v>-3.8359514063409428E-2</v>
      </c>
      <c r="J2469">
        <f t="shared" si="2483"/>
        <v>0.49999999999999989</v>
      </c>
      <c r="K2469">
        <f t="shared" si="2491"/>
        <v>-0.49852637611346012</v>
      </c>
      <c r="L2469">
        <f t="shared" si="2492"/>
        <v>3.8359514063409435E-2</v>
      </c>
      <c r="N2469">
        <v>175.6</v>
      </c>
      <c r="O2469">
        <f t="shared" si="2478"/>
        <v>24.296535246653107</v>
      </c>
      <c r="P2469">
        <f t="shared" si="2479"/>
        <v>65.703464753346893</v>
      </c>
      <c r="R2469">
        <f t="shared" si="2493"/>
        <v>65.703464753346893</v>
      </c>
      <c r="T2469">
        <f t="shared" si="2484"/>
        <v>-24.274143986626413</v>
      </c>
      <c r="V2469">
        <f t="shared" si="2494"/>
        <v>0</v>
      </c>
    </row>
    <row r="2470" spans="1:22">
      <c r="A2470">
        <f t="shared" si="2480"/>
        <v>0.5</v>
      </c>
      <c r="B2470">
        <f t="shared" si="2485"/>
        <v>-0.49859256676255781</v>
      </c>
      <c r="C2470">
        <f t="shared" si="2486"/>
        <v>3.7489363413164015E-2</v>
      </c>
      <c r="D2470">
        <f t="shared" si="2481"/>
        <v>-0.49999999999999989</v>
      </c>
      <c r="E2470">
        <f t="shared" si="2487"/>
        <v>-0.49859256676255787</v>
      </c>
      <c r="F2470">
        <f t="shared" si="2488"/>
        <v>3.7489363413164022E-2</v>
      </c>
      <c r="G2470">
        <f t="shared" si="2482"/>
        <v>0.5</v>
      </c>
      <c r="H2470">
        <f t="shared" si="2489"/>
        <v>0.49859256676255781</v>
      </c>
      <c r="I2470">
        <f t="shared" si="2490"/>
        <v>-3.7489363413164015E-2</v>
      </c>
      <c r="J2470">
        <f t="shared" si="2483"/>
        <v>0.49999999999999989</v>
      </c>
      <c r="K2470">
        <f t="shared" si="2491"/>
        <v>-0.49859256676255787</v>
      </c>
      <c r="L2470">
        <f t="shared" si="2492"/>
        <v>3.7489363413164022E-2</v>
      </c>
      <c r="N2470">
        <v>175.7</v>
      </c>
      <c r="O2470">
        <f t="shared" si="2478"/>
        <v>24.261661097551794</v>
      </c>
      <c r="P2470">
        <f t="shared" si="2479"/>
        <v>65.738338902448206</v>
      </c>
      <c r="R2470">
        <f t="shared" si="2493"/>
        <v>65.738338902448206</v>
      </c>
      <c r="T2470">
        <f t="shared" si="2484"/>
        <v>-24.2392698375251</v>
      </c>
      <c r="V2470">
        <f t="shared" si="2494"/>
        <v>0</v>
      </c>
    </row>
    <row r="2471" spans="1:22">
      <c r="A2471">
        <f t="shared" si="2480"/>
        <v>0.5</v>
      </c>
      <c r="B2471">
        <f t="shared" si="2485"/>
        <v>-0.49865723861222899</v>
      </c>
      <c r="C2471">
        <f t="shared" si="2486"/>
        <v>3.6619098563815837E-2</v>
      </c>
      <c r="D2471">
        <f t="shared" si="2481"/>
        <v>-0.49999999999999989</v>
      </c>
      <c r="E2471">
        <f t="shared" si="2487"/>
        <v>-0.49865723861222905</v>
      </c>
      <c r="F2471">
        <f t="shared" si="2488"/>
        <v>3.6619098563815844E-2</v>
      </c>
      <c r="G2471">
        <f t="shared" si="2482"/>
        <v>0.5</v>
      </c>
      <c r="H2471">
        <f t="shared" si="2489"/>
        <v>0.49865723861222899</v>
      </c>
      <c r="I2471">
        <f t="shared" si="2490"/>
        <v>-3.6619098563815837E-2</v>
      </c>
      <c r="J2471">
        <f t="shared" si="2483"/>
        <v>0.49999999999999989</v>
      </c>
      <c r="K2471">
        <f t="shared" si="2491"/>
        <v>-0.49865723861222905</v>
      </c>
      <c r="L2471">
        <f t="shared" si="2492"/>
        <v>3.6619098563815844E-2</v>
      </c>
      <c r="N2471">
        <v>175.8</v>
      </c>
      <c r="O2471">
        <f t="shared" si="2478"/>
        <v>24.226761857176403</v>
      </c>
      <c r="P2471">
        <f t="shared" si="2479"/>
        <v>65.773238142823601</v>
      </c>
      <c r="R2471">
        <f t="shared" si="2493"/>
        <v>65.773238142823601</v>
      </c>
      <c r="T2471">
        <f t="shared" si="2484"/>
        <v>-24.204370597149705</v>
      </c>
      <c r="V2471">
        <f t="shared" si="2494"/>
        <v>0</v>
      </c>
    </row>
    <row r="2472" spans="1:22">
      <c r="A2472">
        <f t="shared" si="2480"/>
        <v>0.5</v>
      </c>
      <c r="B2472">
        <f t="shared" si="2485"/>
        <v>-0.49872039146547187</v>
      </c>
      <c r="C2472">
        <f t="shared" si="2486"/>
        <v>3.5748722166343005E-2</v>
      </c>
      <c r="D2472">
        <f t="shared" si="2481"/>
        <v>-0.49999999999999989</v>
      </c>
      <c r="E2472">
        <f t="shared" si="2487"/>
        <v>-0.49872039146547198</v>
      </c>
      <c r="F2472">
        <f t="shared" si="2488"/>
        <v>3.5748722166343012E-2</v>
      </c>
      <c r="G2472">
        <f t="shared" si="2482"/>
        <v>0.5</v>
      </c>
      <c r="H2472">
        <f t="shared" si="2489"/>
        <v>0.49872039146547187</v>
      </c>
      <c r="I2472">
        <f t="shared" si="2490"/>
        <v>-3.5748722166343005E-2</v>
      </c>
      <c r="J2472">
        <f t="shared" si="2483"/>
        <v>0.49999999999999989</v>
      </c>
      <c r="K2472">
        <f t="shared" si="2491"/>
        <v>-0.49872039146547198</v>
      </c>
      <c r="L2472">
        <f t="shared" si="2492"/>
        <v>3.5748722166343012E-2</v>
      </c>
      <c r="N2472">
        <v>175.9</v>
      </c>
      <c r="O2472">
        <f t="shared" si="2478"/>
        <v>24.191837568452975</v>
      </c>
      <c r="P2472">
        <f t="shared" si="2479"/>
        <v>65.808162431547032</v>
      </c>
      <c r="R2472">
        <f t="shared" si="2493"/>
        <v>65.808162431547032</v>
      </c>
      <c r="T2472">
        <f t="shared" si="2484"/>
        <v>-24.169446308426274</v>
      </c>
      <c r="V2472">
        <f t="shared" si="2494"/>
        <v>0</v>
      </c>
    </row>
    <row r="2473" spans="1:22">
      <c r="A2473">
        <f t="shared" si="2480"/>
        <v>0.5</v>
      </c>
      <c r="B2473">
        <f t="shared" si="2485"/>
        <v>-0.49878202512991204</v>
      </c>
      <c r="C2473">
        <f t="shared" si="2486"/>
        <v>3.4878236872062755E-2</v>
      </c>
      <c r="D2473">
        <f t="shared" si="2481"/>
        <v>-0.49999999999999989</v>
      </c>
      <c r="E2473">
        <f t="shared" si="2487"/>
        <v>-0.4987820251299121</v>
      </c>
      <c r="F2473">
        <f t="shared" si="2488"/>
        <v>3.4878236872062762E-2</v>
      </c>
      <c r="G2473">
        <f t="shared" si="2482"/>
        <v>0.5</v>
      </c>
      <c r="H2473">
        <f t="shared" si="2489"/>
        <v>0.49878202512991204</v>
      </c>
      <c r="I2473">
        <f t="shared" si="2490"/>
        <v>-3.4878236872062755E-2</v>
      </c>
      <c r="J2473">
        <f t="shared" si="2483"/>
        <v>0.49999999999999989</v>
      </c>
      <c r="K2473">
        <f t="shared" si="2491"/>
        <v>-0.4987820251299121</v>
      </c>
      <c r="L2473">
        <f t="shared" si="2492"/>
        <v>3.4878236872062762E-2</v>
      </c>
      <c r="N2473">
        <v>176</v>
      </c>
      <c r="O2473">
        <f t="shared" si="2478"/>
        <v>24.156888273441059</v>
      </c>
      <c r="P2473">
        <f t="shared" si="2479"/>
        <v>65.843111726558945</v>
      </c>
      <c r="R2473">
        <f t="shared" si="2493"/>
        <v>65.843111726558945</v>
      </c>
      <c r="T2473">
        <f t="shared" si="2484"/>
        <v>-24.134497013414361</v>
      </c>
      <c r="V2473">
        <f t="shared" si="2494"/>
        <v>0</v>
      </c>
    </row>
    <row r="2474" spans="1:22">
      <c r="A2474">
        <f t="shared" si="2480"/>
        <v>0.5</v>
      </c>
      <c r="B2474">
        <f t="shared" si="2485"/>
        <v>-0.49884213941780259</v>
      </c>
      <c r="C2474">
        <f t="shared" si="2486"/>
        <v>3.4007645332624237E-2</v>
      </c>
      <c r="D2474">
        <f t="shared" si="2481"/>
        <v>-0.49999999999999989</v>
      </c>
      <c r="E2474">
        <f t="shared" si="2487"/>
        <v>-0.49884213941780264</v>
      </c>
      <c r="F2474">
        <f t="shared" si="2488"/>
        <v>3.4007645332624244E-2</v>
      </c>
      <c r="G2474">
        <f t="shared" si="2482"/>
        <v>0.5</v>
      </c>
      <c r="H2474">
        <f t="shared" si="2489"/>
        <v>0.49884213941780259</v>
      </c>
      <c r="I2474">
        <f t="shared" si="2490"/>
        <v>-3.4007645332624237E-2</v>
      </c>
      <c r="J2474">
        <f t="shared" si="2483"/>
        <v>0.49999999999999989</v>
      </c>
      <c r="K2474">
        <f t="shared" si="2491"/>
        <v>-0.49884213941780264</v>
      </c>
      <c r="L2474">
        <f t="shared" si="2492"/>
        <v>3.4007645332624244E-2</v>
      </c>
      <c r="N2474">
        <v>176.1</v>
      </c>
      <c r="O2474">
        <f t="shared" si="2478"/>
        <v>24.121914013330908</v>
      </c>
      <c r="P2474">
        <f t="shared" si="2479"/>
        <v>65.878085986669092</v>
      </c>
      <c r="R2474">
        <f t="shared" si="2493"/>
        <v>65.878085986669092</v>
      </c>
      <c r="T2474">
        <f t="shared" si="2484"/>
        <v>-24.099522753304214</v>
      </c>
      <c r="V2474">
        <f t="shared" si="2494"/>
        <v>0</v>
      </c>
    </row>
    <row r="2475" spans="1:22">
      <c r="A2475">
        <f t="shared" si="2480"/>
        <v>0.5</v>
      </c>
      <c r="B2475">
        <f t="shared" si="2485"/>
        <v>-0.49890073414602493</v>
      </c>
      <c r="C2475">
        <f t="shared" si="2486"/>
        <v>3.3136950200000279E-2</v>
      </c>
      <c r="D2475">
        <f t="shared" si="2481"/>
        <v>-0.49999999999999989</v>
      </c>
      <c r="E2475">
        <f t="shared" si="2487"/>
        <v>-0.49890073414602498</v>
      </c>
      <c r="F2475">
        <f t="shared" si="2488"/>
        <v>3.3136950200000286E-2</v>
      </c>
      <c r="G2475">
        <f t="shared" si="2482"/>
        <v>0.5</v>
      </c>
      <c r="H2475">
        <f t="shared" si="2489"/>
        <v>0.49890073414602493</v>
      </c>
      <c r="I2475">
        <f t="shared" si="2490"/>
        <v>-3.3136950200000279E-2</v>
      </c>
      <c r="J2475">
        <f t="shared" si="2483"/>
        <v>0.49999999999999989</v>
      </c>
      <c r="K2475">
        <f t="shared" si="2491"/>
        <v>-0.49890073414602498</v>
      </c>
      <c r="L2475">
        <f t="shared" si="2492"/>
        <v>3.3136950200000286E-2</v>
      </c>
      <c r="N2475">
        <v>176.2</v>
      </c>
      <c r="O2475">
        <f t="shared" si="2478"/>
        <v>24.086914828440673</v>
      </c>
      <c r="P2475">
        <f t="shared" si="2479"/>
        <v>65.913085171559331</v>
      </c>
      <c r="R2475">
        <f t="shared" si="2493"/>
        <v>65.913085171559331</v>
      </c>
      <c r="T2475">
        <f t="shared" si="2484"/>
        <v>-24.064523568413975</v>
      </c>
      <c r="V2475">
        <f t="shared" si="2494"/>
        <v>0</v>
      </c>
    </row>
    <row r="2476" spans="1:22">
      <c r="A2476">
        <f t="shared" si="2480"/>
        <v>0.5</v>
      </c>
      <c r="B2476">
        <f t="shared" si="2485"/>
        <v>-0.49895780913608945</v>
      </c>
      <c r="C2476">
        <f t="shared" si="2486"/>
        <v>3.2266154126478805E-2</v>
      </c>
      <c r="D2476">
        <f t="shared" si="2481"/>
        <v>-0.49999999999999989</v>
      </c>
      <c r="E2476">
        <f t="shared" si="2487"/>
        <v>-0.4989578091360895</v>
      </c>
      <c r="F2476">
        <f t="shared" si="2488"/>
        <v>3.2266154126478812E-2</v>
      </c>
      <c r="G2476">
        <f t="shared" si="2482"/>
        <v>0.5</v>
      </c>
      <c r="H2476">
        <f t="shared" si="2489"/>
        <v>0.49895780913608945</v>
      </c>
      <c r="I2476">
        <f t="shared" si="2490"/>
        <v>-3.2266154126478805E-2</v>
      </c>
      <c r="J2476">
        <f t="shared" si="2483"/>
        <v>0.49999999999999989</v>
      </c>
      <c r="K2476">
        <f t="shared" si="2491"/>
        <v>-0.4989578091360895</v>
      </c>
      <c r="L2476">
        <f t="shared" si="2492"/>
        <v>3.2266154126478812E-2</v>
      </c>
      <c r="N2476">
        <v>176.3</v>
      </c>
      <c r="O2476">
        <f t="shared" si="2478"/>
        <v>24.051890758213577</v>
      </c>
      <c r="P2476">
        <f t="shared" si="2479"/>
        <v>65.948109241786426</v>
      </c>
      <c r="R2476">
        <f t="shared" si="2493"/>
        <v>65.948109241786426</v>
      </c>
      <c r="T2476">
        <f t="shared" si="2484"/>
        <v>-24.02949949818688</v>
      </c>
      <c r="V2476">
        <f t="shared" si="2494"/>
        <v>0</v>
      </c>
    </row>
    <row r="2477" spans="1:22">
      <c r="A2477">
        <f t="shared" si="2480"/>
        <v>0.5</v>
      </c>
      <c r="B2477">
        <f t="shared" si="2485"/>
        <v>-0.49901336421413567</v>
      </c>
      <c r="C2477">
        <f t="shared" si="2486"/>
        <v>3.1395259764656562E-2</v>
      </c>
      <c r="D2477">
        <f t="shared" si="2481"/>
        <v>-0.49999999999999989</v>
      </c>
      <c r="E2477">
        <f t="shared" si="2487"/>
        <v>-0.49901336421413572</v>
      </c>
      <c r="F2477">
        <f t="shared" si="2488"/>
        <v>3.1395259764656569E-2</v>
      </c>
      <c r="G2477">
        <f t="shared" si="2482"/>
        <v>0.5</v>
      </c>
      <c r="H2477">
        <f t="shared" si="2489"/>
        <v>0.49901336421413567</v>
      </c>
      <c r="I2477">
        <f t="shared" si="2490"/>
        <v>-3.1395259764656562E-2</v>
      </c>
      <c r="J2477">
        <f t="shared" si="2483"/>
        <v>0.49999999999999989</v>
      </c>
      <c r="K2477">
        <f t="shared" si="2491"/>
        <v>-0.49901336421413572</v>
      </c>
      <c r="L2477">
        <f t="shared" si="2492"/>
        <v>3.1395259764656569E-2</v>
      </c>
      <c r="N2477">
        <v>176.4</v>
      </c>
      <c r="O2477">
        <f t="shared" si="2478"/>
        <v>24.016841841215168</v>
      </c>
      <c r="P2477">
        <f t="shared" si="2479"/>
        <v>65.983158158784832</v>
      </c>
      <c r="R2477">
        <f t="shared" si="2493"/>
        <v>65.983158158784832</v>
      </c>
      <c r="T2477">
        <f t="shared" si="2484"/>
        <v>-23.994450581188474</v>
      </c>
      <c r="V2477">
        <f t="shared" si="2494"/>
        <v>0</v>
      </c>
    </row>
    <row r="2478" spans="1:22">
      <c r="A2478">
        <f t="shared" si="2480"/>
        <v>0.5</v>
      </c>
      <c r="B2478">
        <f t="shared" si="2485"/>
        <v>-0.49906739921093346</v>
      </c>
      <c r="C2478">
        <f t="shared" si="2486"/>
        <v>3.0524269767428367E-2</v>
      </c>
      <c r="D2478">
        <f t="shared" si="2481"/>
        <v>-0.49999999999999989</v>
      </c>
      <c r="E2478">
        <f t="shared" si="2487"/>
        <v>-0.49906739921093357</v>
      </c>
      <c r="F2478">
        <f t="shared" si="2488"/>
        <v>3.0524269767428371E-2</v>
      </c>
      <c r="G2478">
        <f t="shared" si="2482"/>
        <v>0.5</v>
      </c>
      <c r="H2478">
        <f t="shared" si="2489"/>
        <v>0.49906739921093346</v>
      </c>
      <c r="I2478">
        <f t="shared" si="2490"/>
        <v>-3.0524269767428367E-2</v>
      </c>
      <c r="J2478">
        <f t="shared" si="2483"/>
        <v>0.49999999999999989</v>
      </c>
      <c r="K2478">
        <f t="shared" si="2491"/>
        <v>-0.49906739921093357</v>
      </c>
      <c r="L2478">
        <f t="shared" si="2492"/>
        <v>3.0524269767428371E-2</v>
      </c>
      <c r="N2478">
        <v>176.5</v>
      </c>
      <c r="O2478">
        <f t="shared" si="2478"/>
        <v>23.981768115130457</v>
      </c>
      <c r="P2478">
        <f t="shared" si="2479"/>
        <v>66.018231884869536</v>
      </c>
      <c r="R2478">
        <f t="shared" si="2493"/>
        <v>66.018231884869536</v>
      </c>
      <c r="T2478">
        <f t="shared" si="2484"/>
        <v>-23.95937685510377</v>
      </c>
      <c r="V2478">
        <f t="shared" si="2494"/>
        <v>0</v>
      </c>
    </row>
    <row r="2479" spans="1:22">
      <c r="A2479">
        <f t="shared" si="2480"/>
        <v>0.5</v>
      </c>
      <c r="B2479">
        <f t="shared" si="2485"/>
        <v>-0.49911991396188254</v>
      </c>
      <c r="C2479">
        <f t="shared" si="2486"/>
        <v>2.9653186787980797E-2</v>
      </c>
      <c r="D2479">
        <f t="shared" si="2481"/>
        <v>-0.49999999999999989</v>
      </c>
      <c r="E2479">
        <f t="shared" si="2487"/>
        <v>-0.4991199139618826</v>
      </c>
      <c r="F2479">
        <f t="shared" si="2488"/>
        <v>2.96531867879808E-2</v>
      </c>
      <c r="G2479">
        <f t="shared" si="2482"/>
        <v>0.5</v>
      </c>
      <c r="H2479">
        <f t="shared" si="2489"/>
        <v>0.49911991396188254</v>
      </c>
      <c r="I2479">
        <f t="shared" si="2490"/>
        <v>-2.9653186787980797E-2</v>
      </c>
      <c r="J2479">
        <f t="shared" si="2483"/>
        <v>0.49999999999999989</v>
      </c>
      <c r="K2479">
        <f t="shared" si="2491"/>
        <v>-0.4991199139618826</v>
      </c>
      <c r="L2479">
        <f t="shared" si="2492"/>
        <v>2.96531867879808E-2</v>
      </c>
      <c r="N2479">
        <v>176.6</v>
      </c>
      <c r="O2479">
        <f t="shared" si="2478"/>
        <v>23.946669616761138</v>
      </c>
      <c r="P2479">
        <f t="shared" si="2479"/>
        <v>66.053330383238873</v>
      </c>
      <c r="R2479">
        <f t="shared" si="2493"/>
        <v>66.053330383238873</v>
      </c>
      <c r="T2479">
        <f t="shared" si="2484"/>
        <v>-23.924278356734433</v>
      </c>
      <c r="V2479">
        <f t="shared" si="2494"/>
        <v>0</v>
      </c>
    </row>
    <row r="2480" spans="1:22">
      <c r="A2480">
        <f t="shared" si="2480"/>
        <v>0.5</v>
      </c>
      <c r="B2480">
        <f t="shared" si="2485"/>
        <v>-0.49917090830701411</v>
      </c>
      <c r="C2480">
        <f t="shared" si="2486"/>
        <v>2.878201347978368E-2</v>
      </c>
      <c r="D2480">
        <f t="shared" si="2481"/>
        <v>-0.49999999999999989</v>
      </c>
      <c r="E2480">
        <f t="shared" si="2487"/>
        <v>-0.49917090830701416</v>
      </c>
      <c r="F2480">
        <f t="shared" si="2488"/>
        <v>2.8782013479783684E-2</v>
      </c>
      <c r="G2480">
        <f t="shared" si="2482"/>
        <v>0.5</v>
      </c>
      <c r="H2480">
        <f t="shared" si="2489"/>
        <v>0.49917090830701411</v>
      </c>
      <c r="I2480">
        <f t="shared" si="2490"/>
        <v>-2.878201347978368E-2</v>
      </c>
      <c r="J2480">
        <f t="shared" si="2483"/>
        <v>0.49999999999999989</v>
      </c>
      <c r="K2480">
        <f t="shared" si="2491"/>
        <v>-0.49917090830701416</v>
      </c>
      <c r="L2480">
        <f t="shared" si="2492"/>
        <v>2.8782013479783684E-2</v>
      </c>
      <c r="N2480">
        <v>176.7</v>
      </c>
      <c r="O2480">
        <f t="shared" si="2478"/>
        <v>23.911546382022891</v>
      </c>
      <c r="P2480">
        <f t="shared" si="2479"/>
        <v>66.088453617977123</v>
      </c>
      <c r="R2480">
        <f t="shared" si="2493"/>
        <v>66.088453617977123</v>
      </c>
      <c r="T2480">
        <f t="shared" si="2484"/>
        <v>-23.889155121996183</v>
      </c>
      <c r="V2480">
        <f t="shared" si="2494"/>
        <v>0</v>
      </c>
    </row>
    <row r="2481" spans="1:22">
      <c r="A2481">
        <f t="shared" si="2480"/>
        <v>0.5</v>
      </c>
      <c r="B2481">
        <f t="shared" si="2485"/>
        <v>-0.4992203820909904</v>
      </c>
      <c r="C2481">
        <f t="shared" si="2486"/>
        <v>2.7910752496581776E-2</v>
      </c>
      <c r="D2481">
        <f t="shared" si="2481"/>
        <v>-0.49999999999999989</v>
      </c>
      <c r="E2481">
        <f t="shared" si="2487"/>
        <v>-0.49922038209099051</v>
      </c>
      <c r="F2481">
        <f t="shared" si="2488"/>
        <v>2.791075249658178E-2</v>
      </c>
      <c r="G2481">
        <f t="shared" si="2482"/>
        <v>0.5</v>
      </c>
      <c r="H2481">
        <f t="shared" si="2489"/>
        <v>0.4992203820909904</v>
      </c>
      <c r="I2481">
        <f t="shared" si="2490"/>
        <v>-2.7910752496581776E-2</v>
      </c>
      <c r="J2481">
        <f t="shared" si="2483"/>
        <v>0.49999999999999989</v>
      </c>
      <c r="K2481">
        <f t="shared" si="2491"/>
        <v>-0.49922038209099051</v>
      </c>
      <c r="L2481">
        <f t="shared" si="2492"/>
        <v>2.791075249658178E-2</v>
      </c>
      <c r="N2481">
        <v>176.8</v>
      </c>
      <c r="O2481">
        <f t="shared" si="2478"/>
        <v>23.876398445942495</v>
      </c>
      <c r="P2481">
        <f t="shared" si="2479"/>
        <v>66.123601554057515</v>
      </c>
      <c r="R2481">
        <f t="shared" si="2493"/>
        <v>66.123601554057515</v>
      </c>
      <c r="T2481">
        <f t="shared" si="2484"/>
        <v>-23.854007185915791</v>
      </c>
      <c r="V2481">
        <f t="shared" si="2494"/>
        <v>0</v>
      </c>
    </row>
    <row r="2482" spans="1:22">
      <c r="A2482">
        <f t="shared" si="2480"/>
        <v>0.5</v>
      </c>
      <c r="B2482">
        <f t="shared" si="2485"/>
        <v>-0.49926833516310576</v>
      </c>
      <c r="C2482">
        <f t="shared" si="2486"/>
        <v>2.703940649238757E-2</v>
      </c>
      <c r="D2482">
        <f t="shared" si="2481"/>
        <v>-0.49999999999999989</v>
      </c>
      <c r="E2482">
        <f t="shared" si="2487"/>
        <v>-0.49926833516310581</v>
      </c>
      <c r="F2482">
        <f t="shared" si="2488"/>
        <v>2.7039406492387577E-2</v>
      </c>
      <c r="G2482">
        <f t="shared" si="2482"/>
        <v>0.5</v>
      </c>
      <c r="H2482">
        <f t="shared" si="2489"/>
        <v>0.49926833516310576</v>
      </c>
      <c r="I2482">
        <f t="shared" si="2490"/>
        <v>-2.703940649238757E-2</v>
      </c>
      <c r="J2482">
        <f t="shared" si="2483"/>
        <v>0.49999999999999989</v>
      </c>
      <c r="K2482">
        <f t="shared" si="2491"/>
        <v>-0.49926833516310581</v>
      </c>
      <c r="L2482">
        <f t="shared" si="2492"/>
        <v>2.7039406492387577E-2</v>
      </c>
      <c r="N2482">
        <v>176.9</v>
      </c>
      <c r="O2482">
        <f t="shared" si="2478"/>
        <v>23.841225842655199</v>
      </c>
      <c r="P2482">
        <f t="shared" si="2479"/>
        <v>66.158774157344808</v>
      </c>
      <c r="R2482">
        <f t="shared" si="2493"/>
        <v>66.158774157344808</v>
      </c>
      <c r="T2482">
        <f t="shared" si="2484"/>
        <v>-23.818834582628497</v>
      </c>
      <c r="V2482">
        <f t="shared" si="2494"/>
        <v>0</v>
      </c>
    </row>
    <row r="2483" spans="1:22">
      <c r="A2483">
        <f t="shared" si="2480"/>
        <v>0.5</v>
      </c>
      <c r="B2483">
        <f t="shared" si="2485"/>
        <v>-0.49931476737728681</v>
      </c>
      <c r="C2483">
        <f t="shared" si="2486"/>
        <v>2.61679781214719E-2</v>
      </c>
      <c r="D2483">
        <f t="shared" si="2481"/>
        <v>-0.49999999999999989</v>
      </c>
      <c r="E2483">
        <f t="shared" si="2487"/>
        <v>-0.49931476737728692</v>
      </c>
      <c r="F2483">
        <f t="shared" si="2488"/>
        <v>2.6167978121471903E-2</v>
      </c>
      <c r="G2483">
        <f t="shared" si="2482"/>
        <v>0.5</v>
      </c>
      <c r="H2483">
        <f t="shared" si="2489"/>
        <v>0.49931476737728681</v>
      </c>
      <c r="I2483">
        <f t="shared" si="2490"/>
        <v>-2.61679781214719E-2</v>
      </c>
      <c r="J2483">
        <f t="shared" si="2483"/>
        <v>0.49999999999999989</v>
      </c>
      <c r="K2483">
        <f t="shared" si="2491"/>
        <v>-0.49931476737728692</v>
      </c>
      <c r="L2483">
        <f t="shared" si="2492"/>
        <v>2.6167978121471903E-2</v>
      </c>
      <c r="N2483">
        <v>177</v>
      </c>
      <c r="O2483">
        <f t="shared" si="2478"/>
        <v>23.806028605401842</v>
      </c>
      <c r="P2483">
        <f t="shared" si="2479"/>
        <v>66.193971394598151</v>
      </c>
      <c r="R2483">
        <f t="shared" si="2493"/>
        <v>66.193971394598151</v>
      </c>
      <c r="T2483">
        <f t="shared" si="2484"/>
        <v>-23.783637345375155</v>
      </c>
      <c r="V2483">
        <f t="shared" si="2494"/>
        <v>0</v>
      </c>
    </row>
    <row r="2484" spans="1:22">
      <c r="A2484">
        <f t="shared" si="2480"/>
        <v>0.5</v>
      </c>
      <c r="B2484">
        <f t="shared" si="2485"/>
        <v>-0.49935967859209301</v>
      </c>
      <c r="C2484">
        <f t="shared" si="2486"/>
        <v>2.5296470038356694E-2</v>
      </c>
      <c r="D2484">
        <f t="shared" si="2481"/>
        <v>-0.49999999999999989</v>
      </c>
      <c r="E2484">
        <f t="shared" si="2487"/>
        <v>-0.49935967859209307</v>
      </c>
      <c r="F2484">
        <f t="shared" si="2488"/>
        <v>2.5296470038356698E-2</v>
      </c>
      <c r="G2484">
        <f t="shared" si="2482"/>
        <v>0.5</v>
      </c>
      <c r="H2484">
        <f t="shared" si="2489"/>
        <v>0.49935967859209301</v>
      </c>
      <c r="I2484">
        <f t="shared" si="2490"/>
        <v>-2.5296470038356694E-2</v>
      </c>
      <c r="J2484">
        <f t="shared" si="2483"/>
        <v>0.49999999999999989</v>
      </c>
      <c r="K2484">
        <f t="shared" si="2491"/>
        <v>-0.49935967859209307</v>
      </c>
      <c r="L2484">
        <f t="shared" si="2492"/>
        <v>2.5296470038356698E-2</v>
      </c>
      <c r="N2484">
        <v>177.1</v>
      </c>
      <c r="O2484">
        <f t="shared" si="2478"/>
        <v>23.770806766526189</v>
      </c>
      <c r="P2484">
        <f t="shared" si="2479"/>
        <v>66.229193233473822</v>
      </c>
      <c r="R2484">
        <f t="shared" si="2493"/>
        <v>66.229193233473822</v>
      </c>
      <c r="T2484">
        <f t="shared" si="2484"/>
        <v>-23.748415506499484</v>
      </c>
      <c r="V2484">
        <f t="shared" si="2494"/>
        <v>0</v>
      </c>
    </row>
    <row r="2485" spans="1:22">
      <c r="A2485">
        <f t="shared" si="2480"/>
        <v>0.5</v>
      </c>
      <c r="B2485">
        <f t="shared" si="2485"/>
        <v>-0.49940306867071688</v>
      </c>
      <c r="C2485">
        <f t="shared" si="2486"/>
        <v>2.4424884897806722E-2</v>
      </c>
      <c r="D2485">
        <f t="shared" si="2481"/>
        <v>-0.49999999999999989</v>
      </c>
      <c r="E2485">
        <f t="shared" si="2487"/>
        <v>-0.49940306867071699</v>
      </c>
      <c r="F2485">
        <f t="shared" si="2488"/>
        <v>2.4424884897806726E-2</v>
      </c>
      <c r="G2485">
        <f t="shared" si="2482"/>
        <v>0.5</v>
      </c>
      <c r="H2485">
        <f t="shared" si="2489"/>
        <v>0.49940306867071688</v>
      </c>
      <c r="I2485">
        <f t="shared" si="2490"/>
        <v>-2.4424884897806722E-2</v>
      </c>
      <c r="J2485">
        <f t="shared" si="2483"/>
        <v>0.49999999999999989</v>
      </c>
      <c r="K2485">
        <f t="shared" si="2491"/>
        <v>-0.49940306867071699</v>
      </c>
      <c r="L2485">
        <f t="shared" si="2492"/>
        <v>2.4424884897806726E-2</v>
      </c>
      <c r="N2485">
        <v>177.2</v>
      </c>
      <c r="O2485">
        <f t="shared" si="2478"/>
        <v>23.735560357472131</v>
      </c>
      <c r="P2485">
        <f t="shared" si="2479"/>
        <v>66.264439642527861</v>
      </c>
      <c r="R2485">
        <f t="shared" si="2493"/>
        <v>66.264439642527861</v>
      </c>
      <c r="T2485">
        <f t="shared" si="2484"/>
        <v>-23.713169097445444</v>
      </c>
      <c r="V2485">
        <f t="shared" si="2494"/>
        <v>0</v>
      </c>
    </row>
    <row r="2486" spans="1:22">
      <c r="A2486">
        <f t="shared" si="2480"/>
        <v>0.5</v>
      </c>
      <c r="B2486">
        <f t="shared" si="2485"/>
        <v>-0.4994449374809849</v>
      </c>
      <c r="C2486">
        <f t="shared" si="2486"/>
        <v>2.3553225354821253E-2</v>
      </c>
      <c r="D2486">
        <f t="shared" si="2481"/>
        <v>-0.49999999999999989</v>
      </c>
      <c r="E2486">
        <f t="shared" si="2487"/>
        <v>-0.49944493748098495</v>
      </c>
      <c r="F2486">
        <f t="shared" si="2488"/>
        <v>2.3553225354821256E-2</v>
      </c>
      <c r="G2486">
        <f t="shared" si="2482"/>
        <v>0.5</v>
      </c>
      <c r="H2486">
        <f t="shared" si="2489"/>
        <v>0.4994449374809849</v>
      </c>
      <c r="I2486">
        <f t="shared" si="2490"/>
        <v>-2.3553225354821253E-2</v>
      </c>
      <c r="J2486">
        <f t="shared" si="2483"/>
        <v>0.49999999999999989</v>
      </c>
      <c r="K2486">
        <f t="shared" si="2491"/>
        <v>-0.49944493748098495</v>
      </c>
      <c r="L2486">
        <f t="shared" si="2492"/>
        <v>2.3553225354821256E-2</v>
      </c>
      <c r="N2486">
        <v>177.3</v>
      </c>
      <c r="O2486">
        <f t="shared" si="2478"/>
        <v>23.700289408781032</v>
      </c>
      <c r="P2486">
        <f t="shared" si="2479"/>
        <v>66.299710591218982</v>
      </c>
      <c r="R2486">
        <f t="shared" si="2493"/>
        <v>66.299710591218982</v>
      </c>
      <c r="T2486">
        <f t="shared" si="2484"/>
        <v>-23.677898148754323</v>
      </c>
      <c r="V2486">
        <f t="shared" si="2494"/>
        <v>0</v>
      </c>
    </row>
    <row r="2487" spans="1:22">
      <c r="A2487">
        <f t="shared" si="2480"/>
        <v>0.5</v>
      </c>
      <c r="B2487">
        <f t="shared" si="2485"/>
        <v>-0.49948528489535726</v>
      </c>
      <c r="C2487">
        <f t="shared" si="2486"/>
        <v>2.268149406462687E-2</v>
      </c>
      <c r="D2487">
        <f t="shared" si="2481"/>
        <v>-0.49999999999999989</v>
      </c>
      <c r="E2487">
        <f t="shared" si="2487"/>
        <v>-0.49948528489535737</v>
      </c>
      <c r="F2487">
        <f t="shared" si="2488"/>
        <v>2.2681494064626873E-2</v>
      </c>
      <c r="G2487">
        <f t="shared" si="2482"/>
        <v>0.5</v>
      </c>
      <c r="H2487">
        <f t="shared" si="2489"/>
        <v>0.49948528489535726</v>
      </c>
      <c r="I2487">
        <f t="shared" si="2490"/>
        <v>-2.268149406462687E-2</v>
      </c>
      <c r="J2487">
        <f t="shared" si="2483"/>
        <v>0.49999999999999989</v>
      </c>
      <c r="K2487">
        <f t="shared" si="2491"/>
        <v>-0.49948528489535737</v>
      </c>
      <c r="L2487">
        <f t="shared" si="2492"/>
        <v>2.2681494064626873E-2</v>
      </c>
      <c r="N2487">
        <v>177.4</v>
      </c>
      <c r="O2487">
        <f t="shared" si="2478"/>
        <v>23.664993950088924</v>
      </c>
      <c r="P2487">
        <f t="shared" si="2479"/>
        <v>66.335006049911073</v>
      </c>
      <c r="R2487">
        <f t="shared" si="2493"/>
        <v>66.335006049911073</v>
      </c>
      <c r="T2487">
        <f t="shared" si="2484"/>
        <v>-23.642602690062233</v>
      </c>
      <c r="V2487">
        <f t="shared" si="2494"/>
        <v>0</v>
      </c>
    </row>
    <row r="2488" spans="1:22">
      <c r="A2488">
        <f t="shared" si="2480"/>
        <v>0.5</v>
      </c>
      <c r="B2488">
        <f t="shared" si="2485"/>
        <v>-0.49952411079092879</v>
      </c>
      <c r="C2488">
        <f t="shared" si="2486"/>
        <v>2.1809693682668031E-2</v>
      </c>
      <c r="D2488">
        <f t="shared" si="2481"/>
        <v>-0.49999999999999989</v>
      </c>
      <c r="E2488">
        <f t="shared" si="2487"/>
        <v>-0.49952411079092884</v>
      </c>
      <c r="F2488">
        <f t="shared" si="2488"/>
        <v>2.1809693682668035E-2</v>
      </c>
      <c r="G2488">
        <f t="shared" si="2482"/>
        <v>0.5</v>
      </c>
      <c r="H2488">
        <f t="shared" si="2489"/>
        <v>0.49952411079092879</v>
      </c>
      <c r="I2488">
        <f t="shared" si="2490"/>
        <v>-2.1809693682668031E-2</v>
      </c>
      <c r="J2488">
        <f t="shared" si="2483"/>
        <v>0.49999999999999989</v>
      </c>
      <c r="K2488">
        <f t="shared" si="2491"/>
        <v>-0.49952411079092884</v>
      </c>
      <c r="L2488">
        <f t="shared" si="2492"/>
        <v>2.1809693682668035E-2</v>
      </c>
      <c r="N2488">
        <v>177.5</v>
      </c>
      <c r="O2488">
        <f t="shared" si="2478"/>
        <v>23.629674010123843</v>
      </c>
      <c r="P2488">
        <f t="shared" si="2479"/>
        <v>66.37032598987615</v>
      </c>
      <c r="R2488">
        <f t="shared" si="2493"/>
        <v>66.37032598987615</v>
      </c>
      <c r="T2488">
        <f t="shared" si="2484"/>
        <v>-23.607282750097156</v>
      </c>
      <c r="V2488">
        <f t="shared" si="2494"/>
        <v>0</v>
      </c>
    </row>
    <row r="2489" spans="1:22">
      <c r="A2489">
        <f t="shared" si="2480"/>
        <v>0.5</v>
      </c>
      <c r="B2489">
        <f t="shared" si="2485"/>
        <v>-0.49956141504942914</v>
      </c>
      <c r="C2489">
        <f t="shared" si="2486"/>
        <v>2.0937826864599902E-2</v>
      </c>
      <c r="D2489">
        <f t="shared" si="2481"/>
        <v>-0.49999999999999989</v>
      </c>
      <c r="E2489">
        <f t="shared" si="2487"/>
        <v>-0.49956141504942919</v>
      </c>
      <c r="F2489">
        <f t="shared" si="2488"/>
        <v>2.0937826864599905E-2</v>
      </c>
      <c r="G2489">
        <f t="shared" si="2482"/>
        <v>0.5</v>
      </c>
      <c r="H2489">
        <f t="shared" si="2489"/>
        <v>0.49956141504942914</v>
      </c>
      <c r="I2489">
        <f t="shared" si="2490"/>
        <v>-2.0937826864599902E-2</v>
      </c>
      <c r="J2489">
        <f t="shared" si="2483"/>
        <v>0.49999999999999989</v>
      </c>
      <c r="K2489">
        <f t="shared" si="2491"/>
        <v>-0.49956141504942919</v>
      </c>
      <c r="L2489">
        <f t="shared" si="2492"/>
        <v>2.0937826864599905E-2</v>
      </c>
      <c r="N2489">
        <v>177.6</v>
      </c>
      <c r="O2489">
        <f t="shared" si="2478"/>
        <v>23.594329616703114</v>
      </c>
      <c r="P2489">
        <f t="shared" si="2479"/>
        <v>66.405670383296879</v>
      </c>
      <c r="R2489">
        <f t="shared" si="2493"/>
        <v>66.405670383296879</v>
      </c>
      <c r="T2489">
        <f t="shared" si="2484"/>
        <v>-23.571938356676426</v>
      </c>
      <c r="V2489">
        <f t="shared" si="2494"/>
        <v>0</v>
      </c>
    </row>
    <row r="2490" spans="1:22">
      <c r="A2490">
        <f t="shared" si="2480"/>
        <v>0.5</v>
      </c>
      <c r="B2490">
        <f t="shared" si="2485"/>
        <v>-0.49959719755722287</v>
      </c>
      <c r="C2490">
        <f t="shared" si="2486"/>
        <v>2.0065896266280008E-2</v>
      </c>
      <c r="D2490">
        <f t="shared" si="2481"/>
        <v>-0.49999999999999989</v>
      </c>
      <c r="E2490">
        <f t="shared" si="2487"/>
        <v>-0.49959719755722298</v>
      </c>
      <c r="F2490">
        <f t="shared" si="2488"/>
        <v>2.0065896266280012E-2</v>
      </c>
      <c r="G2490">
        <f t="shared" si="2482"/>
        <v>0.5</v>
      </c>
      <c r="H2490">
        <f t="shared" si="2489"/>
        <v>0.49959719755722287</v>
      </c>
      <c r="I2490">
        <f t="shared" si="2490"/>
        <v>-2.0065896266280008E-2</v>
      </c>
      <c r="J2490">
        <f t="shared" si="2483"/>
        <v>0.49999999999999989</v>
      </c>
      <c r="K2490">
        <f t="shared" si="2491"/>
        <v>-0.49959719755722298</v>
      </c>
      <c r="L2490">
        <f t="shared" si="2492"/>
        <v>2.0065896266280012E-2</v>
      </c>
      <c r="N2490">
        <v>177.7</v>
      </c>
      <c r="O2490">
        <f t="shared" si="2478"/>
        <v>23.558960796730606</v>
      </c>
      <c r="P2490">
        <f t="shared" si="2479"/>
        <v>66.441039203269398</v>
      </c>
      <c r="R2490">
        <f t="shared" si="2493"/>
        <v>66.441039203269398</v>
      </c>
      <c r="T2490">
        <f t="shared" si="2484"/>
        <v>-23.536569536703908</v>
      </c>
      <c r="V2490">
        <f t="shared" si="2494"/>
        <v>0</v>
      </c>
    </row>
    <row r="2491" spans="1:22">
      <c r="A2491">
        <f t="shared" si="2480"/>
        <v>0.5</v>
      </c>
      <c r="B2491">
        <f t="shared" si="2485"/>
        <v>-0.49963145820531046</v>
      </c>
      <c r="C2491">
        <f t="shared" si="2486"/>
        <v>1.9193904543759945E-2</v>
      </c>
      <c r="D2491">
        <f t="shared" si="2481"/>
        <v>-0.49999999999999989</v>
      </c>
      <c r="E2491">
        <f t="shared" si="2487"/>
        <v>-0.49963145820531052</v>
      </c>
      <c r="F2491">
        <f t="shared" si="2488"/>
        <v>1.9193904543759948E-2</v>
      </c>
      <c r="G2491">
        <f t="shared" si="2482"/>
        <v>0.5</v>
      </c>
      <c r="H2491">
        <f t="shared" si="2489"/>
        <v>0.49963145820531046</v>
      </c>
      <c r="I2491">
        <f t="shared" si="2490"/>
        <v>-1.9193904543759945E-2</v>
      </c>
      <c r="J2491">
        <f t="shared" si="2483"/>
        <v>0.49999999999999989</v>
      </c>
      <c r="K2491">
        <f t="shared" si="2491"/>
        <v>-0.49963145820531052</v>
      </c>
      <c r="L2491">
        <f t="shared" si="2492"/>
        <v>1.9193904543759948E-2</v>
      </c>
      <c r="N2491">
        <v>177.8</v>
      </c>
      <c r="O2491">
        <f t="shared" si="2478"/>
        <v>23.523567576194104</v>
      </c>
      <c r="P2491">
        <f t="shared" si="2479"/>
        <v>66.476432423805903</v>
      </c>
      <c r="R2491">
        <f t="shared" si="2493"/>
        <v>66.476432423805903</v>
      </c>
      <c r="T2491">
        <f t="shared" si="2484"/>
        <v>-23.501176316167403</v>
      </c>
      <c r="V2491">
        <f t="shared" si="2494"/>
        <v>0</v>
      </c>
    </row>
    <row r="2492" spans="1:22">
      <c r="A2492">
        <f t="shared" si="2480"/>
        <v>0.5</v>
      </c>
      <c r="B2492">
        <f t="shared" si="2485"/>
        <v>-0.49966419688932806</v>
      </c>
      <c r="C2492">
        <f t="shared" si="2486"/>
        <v>1.8321854353278166E-2</v>
      </c>
      <c r="D2492">
        <f t="shared" si="2481"/>
        <v>-0.49999999999999989</v>
      </c>
      <c r="E2492">
        <f t="shared" si="2487"/>
        <v>-0.49966419688932812</v>
      </c>
      <c r="F2492">
        <f t="shared" si="2488"/>
        <v>1.8321854353278169E-2</v>
      </c>
      <c r="G2492">
        <f t="shared" si="2482"/>
        <v>0.5</v>
      </c>
      <c r="H2492">
        <f t="shared" si="2489"/>
        <v>0.49966419688932806</v>
      </c>
      <c r="I2492">
        <f t="shared" si="2490"/>
        <v>-1.8321854353278166E-2</v>
      </c>
      <c r="J2492">
        <f t="shared" si="2483"/>
        <v>0.49999999999999989</v>
      </c>
      <c r="K2492">
        <f t="shared" si="2491"/>
        <v>-0.49966419688932812</v>
      </c>
      <c r="L2492">
        <f t="shared" si="2492"/>
        <v>1.8321854353278169E-2</v>
      </c>
      <c r="N2492">
        <v>177.9</v>
      </c>
      <c r="O2492">
        <f t="shared" si="2478"/>
        <v>23.488149980162607</v>
      </c>
      <c r="P2492">
        <f t="shared" si="2479"/>
        <v>66.511850019837397</v>
      </c>
      <c r="R2492">
        <f t="shared" si="2493"/>
        <v>66.511850019837397</v>
      </c>
      <c r="T2492">
        <f t="shared" si="2484"/>
        <v>-23.465758720135909</v>
      </c>
      <c r="V2492">
        <f t="shared" si="2494"/>
        <v>0</v>
      </c>
    </row>
    <row r="2493" spans="1:22">
      <c r="A2493">
        <f t="shared" si="2480"/>
        <v>0.5</v>
      </c>
      <c r="B2493">
        <f t="shared" si="2485"/>
        <v>-0.49969541350954777</v>
      </c>
      <c r="C2493">
        <f t="shared" si="2486"/>
        <v>1.7449748351250568E-2</v>
      </c>
      <c r="D2493">
        <f t="shared" si="2481"/>
        <v>-0.49999999999999989</v>
      </c>
      <c r="E2493">
        <f t="shared" si="2487"/>
        <v>-0.49969541350954783</v>
      </c>
      <c r="F2493">
        <f t="shared" si="2488"/>
        <v>1.7449748351250571E-2</v>
      </c>
      <c r="G2493">
        <f t="shared" si="2482"/>
        <v>0.5</v>
      </c>
      <c r="H2493">
        <f t="shared" si="2489"/>
        <v>0.49969541350954777</v>
      </c>
      <c r="I2493">
        <f t="shared" si="2490"/>
        <v>-1.7449748351250568E-2</v>
      </c>
      <c r="J2493">
        <f t="shared" si="2483"/>
        <v>0.49999999999999989</v>
      </c>
      <c r="K2493">
        <f t="shared" si="2491"/>
        <v>-0.49969541350954783</v>
      </c>
      <c r="L2493">
        <f t="shared" si="2492"/>
        <v>1.7449748351250571E-2</v>
      </c>
      <c r="N2493">
        <v>178</v>
      </c>
      <c r="O2493">
        <f t="shared" si="2478"/>
        <v>23.452708032783598</v>
      </c>
      <c r="P2493">
        <f t="shared" si="2479"/>
        <v>66.54729196721641</v>
      </c>
      <c r="R2493">
        <f t="shared" si="2493"/>
        <v>66.54729196721641</v>
      </c>
      <c r="T2493">
        <f t="shared" si="2484"/>
        <v>-23.430316772756896</v>
      </c>
      <c r="V2493">
        <f t="shared" si="2494"/>
        <v>0</v>
      </c>
    </row>
    <row r="2494" spans="1:22">
      <c r="A2494">
        <f t="shared" si="2480"/>
        <v>0.5</v>
      </c>
      <c r="B2494">
        <f t="shared" si="2485"/>
        <v>-0.49972510797087843</v>
      </c>
      <c r="C2494">
        <f t="shared" si="2486"/>
        <v>1.6577589194263276E-2</v>
      </c>
      <c r="D2494">
        <f t="shared" si="2481"/>
        <v>-0.49999999999999989</v>
      </c>
      <c r="E2494">
        <f t="shared" si="2487"/>
        <v>-0.49972510797087855</v>
      </c>
      <c r="F2494">
        <f t="shared" si="2488"/>
        <v>1.6577589194263279E-2</v>
      </c>
      <c r="G2494">
        <f t="shared" si="2482"/>
        <v>0.5</v>
      </c>
      <c r="H2494">
        <f t="shared" si="2489"/>
        <v>0.49972510797087843</v>
      </c>
      <c r="I2494">
        <f t="shared" si="2490"/>
        <v>-1.6577589194263276E-2</v>
      </c>
      <c r="J2494">
        <f t="shared" si="2483"/>
        <v>0.49999999999999989</v>
      </c>
      <c r="K2494">
        <f t="shared" si="2491"/>
        <v>-0.49972510797087855</v>
      </c>
      <c r="L2494">
        <f t="shared" si="2492"/>
        <v>1.6577589194263279E-2</v>
      </c>
      <c r="N2494">
        <v>178.1</v>
      </c>
      <c r="O2494">
        <f t="shared" si="2478"/>
        <v>23.417241757280436</v>
      </c>
      <c r="P2494">
        <f t="shared" si="2479"/>
        <v>66.582758242719564</v>
      </c>
      <c r="R2494">
        <f t="shared" si="2493"/>
        <v>66.582758242719564</v>
      </c>
      <c r="T2494">
        <f t="shared" si="2484"/>
        <v>-23.394850497253742</v>
      </c>
      <c r="V2494">
        <f t="shared" si="2494"/>
        <v>0</v>
      </c>
    </row>
    <row r="2495" spans="1:22">
      <c r="A2495">
        <f t="shared" si="2480"/>
        <v>0.5</v>
      </c>
      <c r="B2495">
        <f t="shared" si="2485"/>
        <v>-0.49975328018286569</v>
      </c>
      <c r="C2495">
        <f t="shared" si="2486"/>
        <v>1.570537953906434E-2</v>
      </c>
      <c r="D2495">
        <f t="shared" si="2481"/>
        <v>-0.49999999999999989</v>
      </c>
      <c r="E2495">
        <f t="shared" si="2487"/>
        <v>-0.49975328018286574</v>
      </c>
      <c r="F2495">
        <f t="shared" si="2488"/>
        <v>1.570537953906434E-2</v>
      </c>
      <c r="G2495">
        <f t="shared" si="2482"/>
        <v>0.5</v>
      </c>
      <c r="H2495">
        <f t="shared" si="2489"/>
        <v>0.49975328018286569</v>
      </c>
      <c r="I2495">
        <f t="shared" si="2490"/>
        <v>-1.570537953906434E-2</v>
      </c>
      <c r="J2495">
        <f t="shared" si="2483"/>
        <v>0.49999999999999989</v>
      </c>
      <c r="K2495">
        <f t="shared" si="2491"/>
        <v>-0.49975328018286574</v>
      </c>
      <c r="L2495">
        <f t="shared" si="2492"/>
        <v>1.570537953906434E-2</v>
      </c>
      <c r="N2495">
        <v>178.2</v>
      </c>
      <c r="O2495">
        <f t="shared" si="2478"/>
        <v>23.381751175949681</v>
      </c>
      <c r="P2495">
        <f t="shared" si="2479"/>
        <v>66.618248824050312</v>
      </c>
      <c r="R2495">
        <f t="shared" si="2493"/>
        <v>66.618248824050312</v>
      </c>
      <c r="T2495">
        <f t="shared" si="2484"/>
        <v>-23.359359915922994</v>
      </c>
      <c r="V2495">
        <f t="shared" si="2494"/>
        <v>0</v>
      </c>
    </row>
    <row r="2496" spans="1:22">
      <c r="A2496">
        <f t="shared" si="2480"/>
        <v>0.5</v>
      </c>
      <c r="B2496">
        <f t="shared" si="2485"/>
        <v>-0.49977993005969196</v>
      </c>
      <c r="C2496">
        <f t="shared" si="2486"/>
        <v>1.4833122042555401E-2</v>
      </c>
      <c r="D2496">
        <f t="shared" si="2481"/>
        <v>-0.49999999999999989</v>
      </c>
      <c r="E2496">
        <f t="shared" si="2487"/>
        <v>-0.49977993005969201</v>
      </c>
      <c r="F2496">
        <f t="shared" si="2488"/>
        <v>1.4833122042555404E-2</v>
      </c>
      <c r="G2496">
        <f t="shared" si="2482"/>
        <v>0.5</v>
      </c>
      <c r="H2496">
        <f t="shared" si="2489"/>
        <v>0.49977993005969196</v>
      </c>
      <c r="I2496">
        <f t="shared" si="2490"/>
        <v>-1.4833122042555401E-2</v>
      </c>
      <c r="J2496">
        <f t="shared" si="2483"/>
        <v>0.49999999999999989</v>
      </c>
      <c r="K2496">
        <f t="shared" si="2491"/>
        <v>-0.49977993005969201</v>
      </c>
      <c r="L2496">
        <f t="shared" si="2492"/>
        <v>1.4833122042555404E-2</v>
      </c>
      <c r="N2496">
        <v>178.3</v>
      </c>
      <c r="O2496">
        <f t="shared" si="2478"/>
        <v>23.346236310158382</v>
      </c>
      <c r="P2496">
        <f t="shared" si="2479"/>
        <v>66.653763689841625</v>
      </c>
      <c r="R2496">
        <f t="shared" si="2493"/>
        <v>66.653763689841625</v>
      </c>
      <c r="T2496">
        <f t="shared" si="2484"/>
        <v>-23.323845050131681</v>
      </c>
      <c r="V2496">
        <f t="shared" si="2494"/>
        <v>0</v>
      </c>
    </row>
    <row r="2497" spans="1:22">
      <c r="A2497">
        <f t="shared" si="2480"/>
        <v>0.5</v>
      </c>
      <c r="B2497">
        <f t="shared" si="2485"/>
        <v>-0.49980505752017707</v>
      </c>
      <c r="C2497">
        <f t="shared" si="2486"/>
        <v>1.3960819361784517E-2</v>
      </c>
      <c r="D2497">
        <f t="shared" si="2481"/>
        <v>-0.49999999999999989</v>
      </c>
      <c r="E2497">
        <f t="shared" si="2487"/>
        <v>-0.49980505752017712</v>
      </c>
      <c r="F2497">
        <f t="shared" si="2488"/>
        <v>1.396081936178452E-2</v>
      </c>
      <c r="G2497">
        <f t="shared" si="2482"/>
        <v>0.5</v>
      </c>
      <c r="H2497">
        <f t="shared" si="2489"/>
        <v>0.49980505752017707</v>
      </c>
      <c r="I2497">
        <f t="shared" si="2490"/>
        <v>-1.3960819361784517E-2</v>
      </c>
      <c r="J2497">
        <f t="shared" si="2483"/>
        <v>0.49999999999999989</v>
      </c>
      <c r="K2497">
        <f t="shared" si="2491"/>
        <v>-0.49980505752017712</v>
      </c>
      <c r="L2497">
        <f t="shared" si="2492"/>
        <v>1.396081936178452E-2</v>
      </c>
      <c r="N2497">
        <v>178.4</v>
      </c>
      <c r="O2497">
        <f t="shared" si="2478"/>
        <v>23.310697180341574</v>
      </c>
      <c r="P2497">
        <f t="shared" si="2479"/>
        <v>66.689302819658437</v>
      </c>
      <c r="R2497">
        <f t="shared" si="2493"/>
        <v>66.689302819658437</v>
      </c>
      <c r="T2497">
        <f t="shared" si="2484"/>
        <v>-23.288305920314869</v>
      </c>
      <c r="V2497">
        <f t="shared" si="2494"/>
        <v>0</v>
      </c>
    </row>
    <row r="2498" spans="1:22">
      <c r="A2498">
        <f t="shared" si="2480"/>
        <v>0.5</v>
      </c>
      <c r="B2498">
        <f t="shared" si="2485"/>
        <v>-0.49982866248777852</v>
      </c>
      <c r="C2498">
        <f t="shared" si="2486"/>
        <v>1.308847415393671E-2</v>
      </c>
      <c r="D2498">
        <f t="shared" si="2481"/>
        <v>-0.49999999999999989</v>
      </c>
      <c r="E2498">
        <f t="shared" si="2487"/>
        <v>-0.49982866248777863</v>
      </c>
      <c r="F2498">
        <f t="shared" si="2488"/>
        <v>1.3088474153936712E-2</v>
      </c>
      <c r="G2498">
        <f t="shared" si="2482"/>
        <v>0.5</v>
      </c>
      <c r="H2498">
        <f t="shared" si="2489"/>
        <v>0.49982866248777852</v>
      </c>
      <c r="I2498">
        <f t="shared" si="2490"/>
        <v>-1.308847415393671E-2</v>
      </c>
      <c r="J2498">
        <f t="shared" si="2483"/>
        <v>0.49999999999999989</v>
      </c>
      <c r="K2498">
        <f t="shared" si="2491"/>
        <v>-0.49982866248777863</v>
      </c>
      <c r="L2498">
        <f t="shared" si="2492"/>
        <v>1.3088474153936712E-2</v>
      </c>
      <c r="N2498">
        <v>178.5</v>
      </c>
      <c r="O2498">
        <f t="shared" si="2478"/>
        <v>23.275133805999456</v>
      </c>
      <c r="P2498">
        <f t="shared" si="2479"/>
        <v>66.724866194000526</v>
      </c>
      <c r="R2498">
        <f t="shared" si="2493"/>
        <v>66.724866194000526</v>
      </c>
      <c r="T2498">
        <f t="shared" si="2484"/>
        <v>-23.252742545972779</v>
      </c>
      <c r="V2498">
        <f t="shared" si="2494"/>
        <v>0</v>
      </c>
    </row>
    <row r="2499" spans="1:22">
      <c r="A2499">
        <f t="shared" si="2480"/>
        <v>0.5</v>
      </c>
      <c r="B2499">
        <f t="shared" si="2485"/>
        <v>-0.49985074489059145</v>
      </c>
      <c r="C2499">
        <f t="shared" si="2486"/>
        <v>1.2216089076326542E-2</v>
      </c>
      <c r="D2499">
        <f t="shared" si="2481"/>
        <v>-0.49999999999999989</v>
      </c>
      <c r="E2499">
        <f t="shared" si="2487"/>
        <v>-0.4998507448905915</v>
      </c>
      <c r="F2499">
        <f t="shared" si="2488"/>
        <v>1.2216089076326543E-2</v>
      </c>
      <c r="G2499">
        <f t="shared" si="2482"/>
        <v>0.5</v>
      </c>
      <c r="H2499">
        <f t="shared" si="2489"/>
        <v>0.49985074489059145</v>
      </c>
      <c r="I2499">
        <f t="shared" si="2490"/>
        <v>-1.2216089076326542E-2</v>
      </c>
      <c r="J2499">
        <f t="shared" si="2483"/>
        <v>0.49999999999999989</v>
      </c>
      <c r="K2499">
        <f t="shared" si="2491"/>
        <v>-0.4998507448905915</v>
      </c>
      <c r="L2499">
        <f t="shared" si="2492"/>
        <v>1.2216089076326543E-2</v>
      </c>
      <c r="N2499">
        <v>178.6</v>
      </c>
      <c r="O2499">
        <f t="shared" si="2478"/>
        <v>23.239546205694889</v>
      </c>
      <c r="P2499">
        <f t="shared" si="2479"/>
        <v>66.760453794305107</v>
      </c>
      <c r="R2499">
        <f t="shared" si="2493"/>
        <v>66.760453794305107</v>
      </c>
      <c r="T2499">
        <f t="shared" si="2484"/>
        <v>-23.217154945668199</v>
      </c>
      <c r="V2499">
        <f t="shared" si="2494"/>
        <v>0</v>
      </c>
    </row>
    <row r="2500" spans="1:22">
      <c r="A2500">
        <f t="shared" si="2480"/>
        <v>0.5</v>
      </c>
      <c r="B2500">
        <f t="shared" si="2485"/>
        <v>-0.49987130466134905</v>
      </c>
      <c r="C2500">
        <f t="shared" si="2486"/>
        <v>1.1343666786390698E-2</v>
      </c>
      <c r="D2500">
        <f t="shared" si="2481"/>
        <v>-0.49999999999999989</v>
      </c>
      <c r="E2500">
        <f t="shared" si="2487"/>
        <v>-0.49987130466134916</v>
      </c>
      <c r="F2500">
        <f t="shared" si="2488"/>
        <v>1.13436667863907E-2</v>
      </c>
      <c r="G2500">
        <f t="shared" si="2482"/>
        <v>0.5</v>
      </c>
      <c r="H2500">
        <f t="shared" si="2489"/>
        <v>0.49987130466134905</v>
      </c>
      <c r="I2500">
        <f t="shared" si="2490"/>
        <v>-1.1343666786390698E-2</v>
      </c>
      <c r="J2500">
        <f t="shared" si="2483"/>
        <v>0.49999999999999989</v>
      </c>
      <c r="K2500">
        <f t="shared" si="2491"/>
        <v>-0.49987130466134916</v>
      </c>
      <c r="L2500">
        <f t="shared" si="2492"/>
        <v>1.13436667863907E-2</v>
      </c>
      <c r="N2500">
        <v>178.7</v>
      </c>
      <c r="O2500">
        <f t="shared" si="2478"/>
        <v>23.203934397050745</v>
      </c>
      <c r="P2500">
        <f t="shared" si="2479"/>
        <v>66.796065602949255</v>
      </c>
      <c r="R2500">
        <f t="shared" si="2493"/>
        <v>66.796065602949255</v>
      </c>
      <c r="T2500">
        <f t="shared" si="2484"/>
        <v>-23.18154313702405</v>
      </c>
      <c r="V2500">
        <f t="shared" si="2494"/>
        <v>0</v>
      </c>
    </row>
    <row r="2501" spans="1:22">
      <c r="A2501">
        <f t="shared" si="2480"/>
        <v>0.5</v>
      </c>
      <c r="B2501">
        <f t="shared" si="2485"/>
        <v>-0.49989034173742264</v>
      </c>
      <c r="C2501">
        <f t="shared" si="2486"/>
        <v>1.0471209941678331E-2</v>
      </c>
      <c r="D2501">
        <f t="shared" si="2481"/>
        <v>-0.49999999999999989</v>
      </c>
      <c r="E2501">
        <f t="shared" si="2487"/>
        <v>-0.49989034173742275</v>
      </c>
      <c r="F2501">
        <f t="shared" si="2488"/>
        <v>1.0471209941678333E-2</v>
      </c>
      <c r="G2501">
        <f t="shared" si="2482"/>
        <v>0.5</v>
      </c>
      <c r="H2501">
        <f t="shared" si="2489"/>
        <v>0.49989034173742264</v>
      </c>
      <c r="I2501">
        <f t="shared" si="2490"/>
        <v>-1.0471209941678331E-2</v>
      </c>
      <c r="J2501">
        <f t="shared" si="2483"/>
        <v>0.49999999999999989</v>
      </c>
      <c r="K2501">
        <f t="shared" si="2491"/>
        <v>-0.49989034173742275</v>
      </c>
      <c r="L2501">
        <f t="shared" si="2492"/>
        <v>1.0471209941678333E-2</v>
      </c>
      <c r="N2501">
        <v>178.8</v>
      </c>
      <c r="O2501">
        <f t="shared" si="2478"/>
        <v>23.168298396747229</v>
      </c>
      <c r="P2501">
        <f t="shared" si="2479"/>
        <v>66.831701603252768</v>
      </c>
      <c r="R2501">
        <f t="shared" si="2493"/>
        <v>66.831701603252768</v>
      </c>
      <c r="T2501">
        <f t="shared" si="2484"/>
        <v>-23.145907136720538</v>
      </c>
      <c r="V2501">
        <f t="shared" si="2494"/>
        <v>0</v>
      </c>
    </row>
    <row r="2502" spans="1:22">
      <c r="A2502">
        <f t="shared" si="2480"/>
        <v>0.5</v>
      </c>
      <c r="B2502">
        <f t="shared" si="2485"/>
        <v>-0.49990785606082205</v>
      </c>
      <c r="C2502">
        <f t="shared" si="2486"/>
        <v>9.598721199844739E-3</v>
      </c>
      <c r="D2502">
        <f t="shared" si="2481"/>
        <v>-0.49999999999999989</v>
      </c>
      <c r="E2502">
        <f t="shared" si="2487"/>
        <v>-0.49990785606082211</v>
      </c>
      <c r="F2502">
        <f t="shared" si="2488"/>
        <v>9.5987211998447407E-3</v>
      </c>
      <c r="G2502">
        <f t="shared" si="2482"/>
        <v>0.5</v>
      </c>
      <c r="H2502">
        <f t="shared" si="2489"/>
        <v>0.49990785606082205</v>
      </c>
      <c r="I2502">
        <f t="shared" si="2490"/>
        <v>-9.598721199844739E-3</v>
      </c>
      <c r="J2502">
        <f t="shared" si="2483"/>
        <v>0.49999999999999989</v>
      </c>
      <c r="K2502">
        <f t="shared" si="2491"/>
        <v>-0.49990785606082211</v>
      </c>
      <c r="L2502">
        <f t="shared" si="2492"/>
        <v>9.5987211998447407E-3</v>
      </c>
      <c r="N2502">
        <v>178.9</v>
      </c>
      <c r="O2502">
        <f t="shared" si="2478"/>
        <v>23.132638220519397</v>
      </c>
      <c r="P2502">
        <f t="shared" si="2479"/>
        <v>66.867361779480603</v>
      </c>
      <c r="R2502">
        <f t="shared" si="2493"/>
        <v>66.867361779480603</v>
      </c>
      <c r="T2502">
        <f t="shared" si="2484"/>
        <v>-23.110246960492702</v>
      </c>
      <c r="V2502">
        <f t="shared" si="2494"/>
        <v>0</v>
      </c>
    </row>
    <row r="2503" spans="1:22">
      <c r="A2503">
        <f t="shared" si="2480"/>
        <v>0.5</v>
      </c>
      <c r="B2503">
        <f t="shared" si="2485"/>
        <v>-0.49992384757819552</v>
      </c>
      <c r="C2503">
        <f t="shared" si="2486"/>
        <v>8.7262032186417177E-3</v>
      </c>
      <c r="D2503">
        <f t="shared" si="2481"/>
        <v>-0.49999999999999989</v>
      </c>
      <c r="E2503">
        <f t="shared" si="2487"/>
        <v>-0.49992384757819563</v>
      </c>
      <c r="F2503">
        <f t="shared" si="2488"/>
        <v>8.7262032186417194E-3</v>
      </c>
      <c r="G2503">
        <f t="shared" si="2482"/>
        <v>0.5</v>
      </c>
      <c r="H2503">
        <f t="shared" si="2489"/>
        <v>0.49992384757819552</v>
      </c>
      <c r="I2503">
        <f t="shared" si="2490"/>
        <v>-8.7262032186417177E-3</v>
      </c>
      <c r="J2503">
        <f t="shared" si="2483"/>
        <v>0.49999999999999989</v>
      </c>
      <c r="K2503">
        <f t="shared" si="2491"/>
        <v>-0.49992384757819563</v>
      </c>
      <c r="L2503">
        <f t="shared" si="2492"/>
        <v>8.7262032186417194E-3</v>
      </c>
      <c r="N2503">
        <v>179</v>
      </c>
      <c r="O2503">
        <f t="shared" si="2478"/>
        <v>23.096953883154423</v>
      </c>
      <c r="P2503">
        <f t="shared" si="2479"/>
        <v>66.903046116845587</v>
      </c>
      <c r="R2503">
        <f t="shared" si="2493"/>
        <v>66.903046116845587</v>
      </c>
      <c r="T2503">
        <f>(P2503-$V$2516)</f>
        <v>-23.074562623127719</v>
      </c>
      <c r="V2503">
        <f t="shared" si="2494"/>
        <v>0</v>
      </c>
    </row>
    <row r="2504" spans="1:22">
      <c r="A2504">
        <f t="shared" si="2480"/>
        <v>0.5</v>
      </c>
      <c r="B2504">
        <f t="shared" si="2485"/>
        <v>-0.49993831624083018</v>
      </c>
      <c r="C2504">
        <f t="shared" si="2486"/>
        <v>7.8536586559103533E-3</v>
      </c>
      <c r="D2504">
        <f t="shared" si="2481"/>
        <v>-0.49999999999999989</v>
      </c>
      <c r="E2504">
        <f t="shared" si="2487"/>
        <v>-0.49993831624083029</v>
      </c>
      <c r="F2504">
        <f t="shared" si="2488"/>
        <v>7.853658655910355E-3</v>
      </c>
      <c r="G2504">
        <f t="shared" si="2482"/>
        <v>0.5</v>
      </c>
      <c r="H2504">
        <f t="shared" si="2489"/>
        <v>0.49993831624083018</v>
      </c>
      <c r="I2504">
        <f t="shared" si="2490"/>
        <v>-7.8536586559103533E-3</v>
      </c>
      <c r="J2504">
        <f t="shared" si="2483"/>
        <v>0.49999999999999989</v>
      </c>
      <c r="K2504">
        <f t="shared" si="2491"/>
        <v>-0.49993831624083029</v>
      </c>
      <c r="L2504">
        <f t="shared" si="2492"/>
        <v>7.853658655910355E-3</v>
      </c>
      <c r="N2504">
        <v>179.1</v>
      </c>
      <c r="O2504">
        <f t="shared" si="2478"/>
        <v>23.061245398489092</v>
      </c>
      <c r="P2504">
        <f t="shared" si="2479"/>
        <v>66.938754601510894</v>
      </c>
      <c r="R2504">
        <f t="shared" si="2493"/>
        <v>66.938754601510894</v>
      </c>
      <c r="T2504">
        <f t="shared" si="2484"/>
        <v>-23.038854138462412</v>
      </c>
      <c r="V2504">
        <f t="shared" si="2494"/>
        <v>0</v>
      </c>
    </row>
    <row r="2505" spans="1:22">
      <c r="A2505">
        <f t="shared" si="2480"/>
        <v>0.5</v>
      </c>
      <c r="B2505">
        <f t="shared" si="2485"/>
        <v>-0.49995126200465201</v>
      </c>
      <c r="C2505">
        <f t="shared" si="2486"/>
        <v>6.9810901695727054E-3</v>
      </c>
      <c r="D2505">
        <f t="shared" si="2481"/>
        <v>-0.49999999999999989</v>
      </c>
      <c r="E2505">
        <f t="shared" si="2487"/>
        <v>-0.49995126200465212</v>
      </c>
      <c r="F2505">
        <f t="shared" si="2488"/>
        <v>6.9810901695727063E-3</v>
      </c>
      <c r="G2505">
        <f t="shared" si="2482"/>
        <v>0.5</v>
      </c>
      <c r="H2505">
        <f t="shared" si="2489"/>
        <v>0.49995126200465201</v>
      </c>
      <c r="I2505">
        <f t="shared" si="2490"/>
        <v>-6.9810901695727054E-3</v>
      </c>
      <c r="J2505">
        <f t="shared" si="2483"/>
        <v>0.49999999999999989</v>
      </c>
      <c r="K2505">
        <f t="shared" si="2491"/>
        <v>-0.49995126200465212</v>
      </c>
      <c r="L2505">
        <f t="shared" si="2492"/>
        <v>6.9810901695727063E-3</v>
      </c>
      <c r="N2505">
        <v>179.2</v>
      </c>
      <c r="O2505">
        <f t="shared" ref="O2505:O2513" si="2495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-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23.025512779407205</v>
      </c>
      <c r="P2505">
        <f t="shared" ref="P2505:P2513" si="2496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66.974487220592806</v>
      </c>
      <c r="R2505">
        <f t="shared" si="2493"/>
        <v>66.974487220592806</v>
      </c>
      <c r="T2505">
        <f t="shared" si="2484"/>
        <v>-23.0031215193805</v>
      </c>
      <c r="V2505">
        <f t="shared" si="2494"/>
        <v>0</v>
      </c>
    </row>
    <row r="2506" spans="1:22">
      <c r="A2506">
        <f t="shared" ref="A2506:A2513" si="2497">(1/(SQRT(2)))*(COS(RADIANS(45)))</f>
        <v>0.5</v>
      </c>
      <c r="B2506">
        <f t="shared" si="2485"/>
        <v>-0.49996268483022593</v>
      </c>
      <c r="C2506">
        <f t="shared" si="2486"/>
        <v>6.1085004176234864E-3</v>
      </c>
      <c r="D2506">
        <f t="shared" ref="D2506:D2513" si="2498">(-((1/(SQRT(2)))*(SIN(RADIANS(45)))))</f>
        <v>-0.49999999999999989</v>
      </c>
      <c r="E2506">
        <f t="shared" si="2487"/>
        <v>-0.49996268483022605</v>
      </c>
      <c r="F2506">
        <f t="shared" si="2488"/>
        <v>6.1085004176234872E-3</v>
      </c>
      <c r="G2506">
        <f t="shared" ref="G2506:G2513" si="2499">(1/(SQRT(2)))*(COS(RADIANS(-45)))</f>
        <v>0.5</v>
      </c>
      <c r="H2506">
        <f t="shared" si="2489"/>
        <v>0.49996268483022593</v>
      </c>
      <c r="I2506">
        <f t="shared" si="2490"/>
        <v>-6.1085004176234864E-3</v>
      </c>
      <c r="J2506">
        <f t="shared" ref="J2506:J2513" si="2500">(-((1/(SQRT(2)))*(SIN(RADIANS(-45)))))</f>
        <v>0.49999999999999989</v>
      </c>
      <c r="K2506">
        <f t="shared" si="2491"/>
        <v>-0.49996268483022605</v>
      </c>
      <c r="L2506">
        <f t="shared" si="2492"/>
        <v>6.1085004176234872E-3</v>
      </c>
      <c r="N2506">
        <v>179.3</v>
      </c>
      <c r="O2506">
        <f t="shared" si="2495"/>
        <v>22.989756037836948</v>
      </c>
      <c r="P2506">
        <f t="shared" si="2496"/>
        <v>67.010243962163059</v>
      </c>
      <c r="R2506">
        <f t="shared" si="2493"/>
        <v>67.010243962163059</v>
      </c>
      <c r="T2506">
        <f t="shared" ref="T2506:T2513" si="2501">(P2506-$V$2516)</f>
        <v>-22.967364777810246</v>
      </c>
      <c r="V2506">
        <f t="shared" si="2494"/>
        <v>0</v>
      </c>
    </row>
    <row r="2507" spans="1:22">
      <c r="A2507">
        <f t="shared" si="2497"/>
        <v>0.5</v>
      </c>
      <c r="B2507">
        <f t="shared" si="2485"/>
        <v>-0.49997258468275596</v>
      </c>
      <c r="C2507">
        <f t="shared" si="2486"/>
        <v>5.2358920581228536E-3</v>
      </c>
      <c r="D2507">
        <f t="shared" si="2498"/>
        <v>-0.49999999999999989</v>
      </c>
      <c r="E2507">
        <f t="shared" si="2487"/>
        <v>-0.49997258468275602</v>
      </c>
      <c r="F2507">
        <f t="shared" si="2488"/>
        <v>5.2358920581228544E-3</v>
      </c>
      <c r="G2507">
        <f t="shared" si="2499"/>
        <v>0.5</v>
      </c>
      <c r="H2507">
        <f t="shared" si="2489"/>
        <v>0.49997258468275596</v>
      </c>
      <c r="I2507">
        <f t="shared" si="2490"/>
        <v>-5.2358920581228536E-3</v>
      </c>
      <c r="J2507">
        <f t="shared" si="2500"/>
        <v>0.49999999999999989</v>
      </c>
      <c r="K2507">
        <f t="shared" si="2491"/>
        <v>-0.49997258468275602</v>
      </c>
      <c r="L2507">
        <f t="shared" si="2492"/>
        <v>5.2358920581228544E-3</v>
      </c>
      <c r="N2507">
        <v>179.4</v>
      </c>
      <c r="O2507">
        <f t="shared" si="2495"/>
        <v>22.953975184748408</v>
      </c>
      <c r="P2507">
        <f t="shared" si="2496"/>
        <v>67.046024815251585</v>
      </c>
      <c r="R2507">
        <f t="shared" si="2493"/>
        <v>67.046024815251585</v>
      </c>
      <c r="T2507">
        <f t="shared" si="2501"/>
        <v>-22.931583924721721</v>
      </c>
      <c r="V2507">
        <f t="shared" si="2494"/>
        <v>0</v>
      </c>
    </row>
    <row r="2508" spans="1:22">
      <c r="A2508">
        <f t="shared" si="2497"/>
        <v>0.5</v>
      </c>
      <c r="B2508">
        <f t="shared" ref="B2508:B2513" si="2502">((1/(SQRT(2)))*(COS(RADIANS(N2508))))*(SIN(RADIANS(45)))</f>
        <v>-0.4999809615320856</v>
      </c>
      <c r="C2508">
        <f t="shared" ref="C2508:C2513" si="2503">((1/(SQRT(2)))*(SIN(RADIANS(N2508))))*(SIN(RADIANS(45)))</f>
        <v>4.3632677491869786E-3</v>
      </c>
      <c r="D2508">
        <f t="shared" si="2498"/>
        <v>-0.49999999999999989</v>
      </c>
      <c r="E2508">
        <f t="shared" ref="E2508:E2513" si="2504">((1/(SQRT(2)))*(COS(RADIANS(N2508))))*(COS(RADIANS(45)))</f>
        <v>-0.49998096153208565</v>
      </c>
      <c r="F2508">
        <f t="shared" ref="F2508:F2513" si="2505">(((1/(SQRT(2)))*(SIN(RADIANS(N2508))))*(COS(RADIANS(45))))</f>
        <v>4.3632677491869795E-3</v>
      </c>
      <c r="G2508">
        <f t="shared" si="2499"/>
        <v>0.5</v>
      </c>
      <c r="H2508">
        <f t="shared" ref="H2508:H2513" si="2506">((1/(SQRT(2)))*(COS(RADIANS(N2508))))*(SIN(RADIANS(-45)))</f>
        <v>0.4999809615320856</v>
      </c>
      <c r="I2508">
        <f t="shared" ref="I2508:I2513" si="2507">((1/(SQRT(2)))*(SIN(RADIANS(N2508))))*(SIN(RADIANS(-45)))</f>
        <v>-4.3632677491869786E-3</v>
      </c>
      <c r="J2508">
        <f t="shared" si="2500"/>
        <v>0.49999999999999989</v>
      </c>
      <c r="K2508">
        <f t="shared" ref="K2508:K2513" si="2508">((1/(SQRT(2)))*(COS(RADIANS(N2508))))*(COS(RADIANS(-45)))</f>
        <v>-0.49998096153208565</v>
      </c>
      <c r="L2508">
        <f t="shared" ref="L2508:L2513" si="2509">(((1/(SQRT(2)))*(SIN(RADIANS(N2508))))*(COS(RADIANS(-45))))</f>
        <v>4.3632677491869795E-3</v>
      </c>
      <c r="N2508">
        <v>179.5</v>
      </c>
      <c r="O2508">
        <f t="shared" si="2495"/>
        <v>22.918170230150952</v>
      </c>
      <c r="P2508">
        <f t="shared" si="2496"/>
        <v>67.081829769849051</v>
      </c>
      <c r="R2508">
        <f t="shared" ref="R2508:R2513" si="2510">P2508-P2688</f>
        <v>67.081829769849051</v>
      </c>
      <c r="T2508">
        <f t="shared" si="2501"/>
        <v>-22.895778970124255</v>
      </c>
      <c r="V2508">
        <f t="shared" ref="V2508:V2513" si="2511">IF(T2508=0,N2508,0)</f>
        <v>0</v>
      </c>
    </row>
    <row r="2509" spans="1:22">
      <c r="A2509">
        <f t="shared" si="2497"/>
        <v>0.5</v>
      </c>
      <c r="B2509">
        <f t="shared" si="2502"/>
        <v>-0.49998781535269726</v>
      </c>
      <c r="C2509">
        <f t="shared" si="2503"/>
        <v>3.4906301489808413E-3</v>
      </c>
      <c r="D2509">
        <f t="shared" si="2498"/>
        <v>-0.49999999999999989</v>
      </c>
      <c r="E2509">
        <f t="shared" si="2504"/>
        <v>-0.49998781535269737</v>
      </c>
      <c r="F2509">
        <f t="shared" si="2505"/>
        <v>3.4906301489808418E-3</v>
      </c>
      <c r="G2509">
        <f t="shared" si="2499"/>
        <v>0.5</v>
      </c>
      <c r="H2509">
        <f t="shared" si="2506"/>
        <v>0.49998781535269726</v>
      </c>
      <c r="I2509">
        <f t="shared" si="2507"/>
        <v>-3.4906301489808413E-3</v>
      </c>
      <c r="J2509">
        <f t="shared" si="2500"/>
        <v>0.49999999999999989</v>
      </c>
      <c r="K2509">
        <f t="shared" si="2508"/>
        <v>-0.49998781535269737</v>
      </c>
      <c r="L2509">
        <f t="shared" si="2509"/>
        <v>3.4906301489808418E-3</v>
      </c>
      <c r="N2509">
        <v>179.6</v>
      </c>
      <c r="O2509">
        <f t="shared" si="2495"/>
        <v>22.882341183090677</v>
      </c>
      <c r="P2509">
        <f t="shared" si="2496"/>
        <v>67.117658816909326</v>
      </c>
      <c r="R2509">
        <f t="shared" si="2510"/>
        <v>67.117658816909326</v>
      </c>
      <c r="T2509">
        <f t="shared" si="2501"/>
        <v>-22.859949923063979</v>
      </c>
      <c r="V2509">
        <f t="shared" si="2511"/>
        <v>0</v>
      </c>
    </row>
    <row r="2510" spans="1:22">
      <c r="A2510">
        <f t="shared" si="2497"/>
        <v>0.5</v>
      </c>
      <c r="B2510">
        <f t="shared" si="2502"/>
        <v>-0.49999314612371332</v>
      </c>
      <c r="C2510">
        <f t="shared" si="2503"/>
        <v>2.6179819157099099E-3</v>
      </c>
      <c r="D2510">
        <f t="shared" si="2498"/>
        <v>-0.49999999999999989</v>
      </c>
      <c r="E2510">
        <f t="shared" si="2504"/>
        <v>-0.49999314612371337</v>
      </c>
      <c r="F2510">
        <f t="shared" si="2505"/>
        <v>2.6179819157099104E-3</v>
      </c>
      <c r="G2510">
        <f t="shared" si="2499"/>
        <v>0.5</v>
      </c>
      <c r="H2510">
        <f t="shared" si="2506"/>
        <v>0.49999314612371332</v>
      </c>
      <c r="I2510">
        <f t="shared" si="2507"/>
        <v>-2.6179819157099099E-3</v>
      </c>
      <c r="J2510">
        <f t="shared" si="2500"/>
        <v>0.49999999999999989</v>
      </c>
      <c r="K2510">
        <f t="shared" si="2508"/>
        <v>-0.49999314612371337</v>
      </c>
      <c r="L2510">
        <f t="shared" si="2509"/>
        <v>2.6179819157099104E-3</v>
      </c>
      <c r="N2510">
        <v>179.7</v>
      </c>
      <c r="O2510">
        <f t="shared" si="2495"/>
        <v>22.84648805164791</v>
      </c>
      <c r="P2510">
        <f t="shared" si="2496"/>
        <v>67.153511948352076</v>
      </c>
      <c r="R2510">
        <f t="shared" si="2510"/>
        <v>67.153511948352076</v>
      </c>
      <c r="T2510">
        <f t="shared" si="2501"/>
        <v>-22.82409679162123</v>
      </c>
      <c r="V2510">
        <f t="shared" si="2511"/>
        <v>0</v>
      </c>
    </row>
    <row r="2511" spans="1:22">
      <c r="A2511">
        <f t="shared" si="2497"/>
        <v>0.5</v>
      </c>
      <c r="B2511">
        <f t="shared" si="2502"/>
        <v>-0.49999695382889509</v>
      </c>
      <c r="C2511">
        <f t="shared" si="2503"/>
        <v>1.7453257076118186E-3</v>
      </c>
      <c r="D2511">
        <f t="shared" si="2498"/>
        <v>-0.49999999999999989</v>
      </c>
      <c r="E2511">
        <f t="shared" si="2504"/>
        <v>-0.49999695382889514</v>
      </c>
      <c r="F2511">
        <f t="shared" si="2505"/>
        <v>1.7453257076118188E-3</v>
      </c>
      <c r="G2511">
        <f t="shared" si="2499"/>
        <v>0.5</v>
      </c>
      <c r="H2511">
        <f t="shared" si="2506"/>
        <v>0.49999695382889509</v>
      </c>
      <c r="I2511">
        <f t="shared" si="2507"/>
        <v>-1.7453257076118186E-3</v>
      </c>
      <c r="J2511">
        <f t="shared" si="2500"/>
        <v>0.49999999999999989</v>
      </c>
      <c r="K2511">
        <f t="shared" si="2508"/>
        <v>-0.49999695382889514</v>
      </c>
      <c r="L2511">
        <f t="shared" si="2509"/>
        <v>1.7453257076118188E-3</v>
      </c>
      <c r="N2511">
        <v>179.8</v>
      </c>
      <c r="O2511">
        <f t="shared" si="2495"/>
        <v>22.810610842934611</v>
      </c>
      <c r="P2511">
        <f t="shared" si="2496"/>
        <v>67.189389157065392</v>
      </c>
      <c r="R2511">
        <f t="shared" si="2510"/>
        <v>67.189389157065392</v>
      </c>
      <c r="T2511">
        <f t="shared" si="2501"/>
        <v>-22.788219582907914</v>
      </c>
      <c r="V2511">
        <f t="shared" si="2511"/>
        <v>0</v>
      </c>
    </row>
    <row r="2512" spans="1:22">
      <c r="A2512">
        <f t="shared" si="2497"/>
        <v>0.5</v>
      </c>
      <c r="B2512">
        <f t="shared" si="2502"/>
        <v>-0.49999923845664379</v>
      </c>
      <c r="C2512">
        <f t="shared" si="2503"/>
        <v>8.7266418294916124E-4</v>
      </c>
      <c r="D2512">
        <f t="shared" si="2498"/>
        <v>-0.49999999999999989</v>
      </c>
      <c r="E2512">
        <f t="shared" si="2504"/>
        <v>-0.49999923845664385</v>
      </c>
      <c r="F2512">
        <f t="shared" si="2505"/>
        <v>8.7266418294916135E-4</v>
      </c>
      <c r="G2512">
        <f t="shared" si="2499"/>
        <v>0.5</v>
      </c>
      <c r="H2512">
        <f t="shared" si="2506"/>
        <v>0.49999923845664379</v>
      </c>
      <c r="I2512">
        <f t="shared" si="2507"/>
        <v>-8.7266418294916124E-4</v>
      </c>
      <c r="J2512">
        <f t="shared" si="2500"/>
        <v>0.49999999999999989</v>
      </c>
      <c r="K2512">
        <f t="shared" si="2508"/>
        <v>-0.49999923845664385</v>
      </c>
      <c r="L2512">
        <f t="shared" si="2509"/>
        <v>8.7266418294916135E-4</v>
      </c>
      <c r="N2512">
        <v>179.9</v>
      </c>
      <c r="O2512">
        <f t="shared" si="2495"/>
        <v>22.774709563091914</v>
      </c>
      <c r="P2512">
        <f t="shared" si="2496"/>
        <v>67.225290436908082</v>
      </c>
      <c r="R2512">
        <f t="shared" si="2510"/>
        <v>67.225290436908082</v>
      </c>
      <c r="T2512">
        <f t="shared" si="2501"/>
        <v>-22.752318303065223</v>
      </c>
      <c r="V2512">
        <f t="shared" si="2511"/>
        <v>0</v>
      </c>
    </row>
    <row r="2513" spans="1:22">
      <c r="A2513">
        <f t="shared" si="2497"/>
        <v>0.5</v>
      </c>
      <c r="B2513">
        <f t="shared" si="2502"/>
        <v>-0.49999999999999989</v>
      </c>
      <c r="C2513">
        <f t="shared" si="2503"/>
        <v>6.1257422745430988E-17</v>
      </c>
      <c r="D2513">
        <f t="shared" si="2498"/>
        <v>-0.49999999999999989</v>
      </c>
      <c r="E2513">
        <f t="shared" si="2504"/>
        <v>-0.5</v>
      </c>
      <c r="F2513">
        <f t="shared" si="2505"/>
        <v>6.1257422745431001E-17</v>
      </c>
      <c r="G2513">
        <f t="shared" si="2499"/>
        <v>0.5</v>
      </c>
      <c r="H2513">
        <f t="shared" si="2506"/>
        <v>0.49999999999999989</v>
      </c>
      <c r="I2513">
        <f t="shared" si="2507"/>
        <v>-6.1257422745430988E-17</v>
      </c>
      <c r="J2513">
        <f t="shared" si="2500"/>
        <v>0.49999999999999989</v>
      </c>
      <c r="K2513">
        <f t="shared" si="2508"/>
        <v>-0.5</v>
      </c>
      <c r="L2513">
        <f t="shared" si="2509"/>
        <v>6.1257422745431001E-17</v>
      </c>
      <c r="N2513">
        <v>180</v>
      </c>
      <c r="O2513">
        <f t="shared" si="2495"/>
        <v>22.738784217287495</v>
      </c>
      <c r="P2513">
        <f t="shared" si="2496"/>
        <v>67.261215782712497</v>
      </c>
      <c r="R2513">
        <f t="shared" si="2510"/>
        <v>67.261215782712497</v>
      </c>
      <c r="T2513">
        <f t="shared" si="2501"/>
        <v>-22.716392957260808</v>
      </c>
      <c r="V2513">
        <f t="shared" si="2511"/>
        <v>0</v>
      </c>
    </row>
    <row r="2515" spans="1:22">
      <c r="O2515">
        <f>MIN(O713:O2513)</f>
        <v>2.2391260022615961E-2</v>
      </c>
      <c r="T2515" t="s">
        <v>25</v>
      </c>
      <c r="U2515" t="s">
        <v>159</v>
      </c>
      <c r="V2515" t="s">
        <v>160</v>
      </c>
    </row>
    <row r="2516" spans="1:22">
      <c r="O2516">
        <f>MIN(O713:P2513)</f>
        <v>2.2391260022615961E-2</v>
      </c>
      <c r="P2516">
        <f>MAX(O713:P2513)</f>
        <v>89.977608739973306</v>
      </c>
      <c r="R2516" s="33" t="s">
        <v>177</v>
      </c>
      <c r="S2516" s="33"/>
      <c r="T2516" s="33">
        <f>SUM(V713:V2513)</f>
        <v>48.5</v>
      </c>
      <c r="U2516" s="33">
        <f>IF(O2516=O2515,O2516,P2516)</f>
        <v>2.2391260022615961E-2</v>
      </c>
      <c r="V2516" s="33">
        <f>IF(O2516=O2515,P2516,O2516)</f>
        <v>89.977608739973306</v>
      </c>
    </row>
  </sheetData>
  <conditionalFormatting sqref="M6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L15">
    <cfRule type="containsText" dxfId="1" priority="1" operator="containsText" text="Biaxial">
      <formula>NOT(ISERROR(SEARCH("Biaxial",L15)))</formula>
    </cfRule>
    <cfRule type="containsText" dxfId="0" priority="2" operator="containsText" text="Uniaxial">
      <formula>NOT(ISERROR(SEARCH("Uniaxial",L15)))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6F7B-819A-6745-8923-172DF253B243}">
  <dimension ref="A1:CI543"/>
  <sheetViews>
    <sheetView zoomScaleNormal="100" workbookViewId="0">
      <pane xSplit="3" ySplit="1" topLeftCell="AP529" activePane="bottomRight" state="frozen"/>
      <selection pane="topRight" activeCell="D1" sqref="D1"/>
      <selection pane="bottomLeft" activeCell="A2" sqref="A2"/>
      <selection pane="bottomRight" activeCell="AU544" sqref="AU544"/>
    </sheetView>
  </sheetViews>
  <sheetFormatPr baseColWidth="10" defaultRowHeight="16"/>
  <cols>
    <col min="1" max="3" width="20.83203125" customWidth="1"/>
    <col min="10" max="10" width="14.1640625" style="119" customWidth="1"/>
    <col min="11" max="13" width="14.6640625" style="119" customWidth="1"/>
    <col min="23" max="24" width="11.6640625" style="119" customWidth="1"/>
    <col min="25" max="29" width="11.6640625" customWidth="1"/>
    <col min="30" max="31" width="11.6640625" style="119" customWidth="1"/>
    <col min="32" max="33" width="25.6640625" customWidth="1"/>
    <col min="34" max="34" width="18.33203125" customWidth="1"/>
    <col min="42" max="42" width="12.6640625" customWidth="1"/>
    <col min="45" max="45" width="16.5" customWidth="1"/>
    <col min="46" max="47" width="11.83203125" customWidth="1"/>
    <col min="50" max="50" width="12.1640625" bestFit="1" customWidth="1"/>
    <col min="52" max="52" width="12.83203125" bestFit="1" customWidth="1"/>
    <col min="57" max="57" width="13" customWidth="1"/>
    <col min="58" max="58" width="12.83203125" bestFit="1" customWidth="1"/>
    <col min="59" max="59" width="15.6640625" customWidth="1"/>
    <col min="60" max="60" width="17.5" customWidth="1"/>
    <col min="67" max="67" width="18.83203125" customWidth="1"/>
    <col min="70" max="70" width="11.5" customWidth="1"/>
    <col min="78" max="78" width="13.1640625" bestFit="1" customWidth="1"/>
  </cols>
  <sheetData>
    <row r="1" spans="1:87">
      <c r="A1" t="s">
        <v>268</v>
      </c>
      <c r="B1" t="s">
        <v>269</v>
      </c>
      <c r="C1" t="s">
        <v>272</v>
      </c>
      <c r="D1" t="s">
        <v>262</v>
      </c>
      <c r="E1" t="s">
        <v>263</v>
      </c>
      <c r="F1" t="s">
        <v>264</v>
      </c>
      <c r="G1" t="s">
        <v>265</v>
      </c>
      <c r="H1" t="s">
        <v>266</v>
      </c>
      <c r="I1" t="s">
        <v>267</v>
      </c>
      <c r="J1" s="119" t="s">
        <v>933</v>
      </c>
      <c r="K1" s="119" t="s">
        <v>934</v>
      </c>
      <c r="L1" s="119" t="s">
        <v>955</v>
      </c>
      <c r="M1" s="119" t="s">
        <v>956</v>
      </c>
      <c r="N1" t="s">
        <v>278</v>
      </c>
      <c r="O1" t="s">
        <v>279</v>
      </c>
      <c r="P1" t="s">
        <v>274</v>
      </c>
      <c r="Q1" t="s">
        <v>624</v>
      </c>
      <c r="R1" t="s">
        <v>837</v>
      </c>
      <c r="S1" t="s">
        <v>838</v>
      </c>
      <c r="T1" t="s">
        <v>848</v>
      </c>
      <c r="U1" t="s">
        <v>849</v>
      </c>
      <c r="V1" t="s">
        <v>850</v>
      </c>
      <c r="W1" s="119" t="s">
        <v>843</v>
      </c>
      <c r="X1" s="119" t="s">
        <v>844</v>
      </c>
      <c r="Y1" t="s">
        <v>835</v>
      </c>
      <c r="Z1" t="s">
        <v>836</v>
      </c>
      <c r="AA1" t="s">
        <v>851</v>
      </c>
      <c r="AB1" t="s">
        <v>852</v>
      </c>
      <c r="AC1" t="s">
        <v>853</v>
      </c>
      <c r="AD1" s="119" t="s">
        <v>845</v>
      </c>
      <c r="AE1" s="119" t="s">
        <v>846</v>
      </c>
      <c r="AF1" t="s">
        <v>285</v>
      </c>
      <c r="AG1" t="s">
        <v>930</v>
      </c>
      <c r="AH1" t="s">
        <v>286</v>
      </c>
      <c r="AI1" s="24" t="s">
        <v>194</v>
      </c>
      <c r="AJ1" s="24" t="s">
        <v>195</v>
      </c>
      <c r="AK1" s="24" t="s">
        <v>196</v>
      </c>
      <c r="AL1" s="24" t="s">
        <v>932</v>
      </c>
      <c r="AM1" s="24" t="s">
        <v>952</v>
      </c>
      <c r="AN1" s="24" t="s">
        <v>28</v>
      </c>
      <c r="AO1" s="24" t="s">
        <v>274</v>
      </c>
      <c r="AP1" s="152" t="s">
        <v>335</v>
      </c>
      <c r="AQ1" s="152" t="s">
        <v>839</v>
      </c>
      <c r="AR1" s="152" t="s">
        <v>930</v>
      </c>
      <c r="AS1" s="152" t="s">
        <v>336</v>
      </c>
      <c r="AT1" s="152" t="s">
        <v>332</v>
      </c>
      <c r="AU1" s="152" t="s">
        <v>971</v>
      </c>
      <c r="AV1" s="23" t="s">
        <v>420</v>
      </c>
      <c r="AW1" s="23" t="s">
        <v>421</v>
      </c>
      <c r="AX1" s="40" t="s">
        <v>424</v>
      </c>
      <c r="AY1" s="40" t="s">
        <v>425</v>
      </c>
      <c r="AZ1" s="91" t="s">
        <v>280</v>
      </c>
      <c r="BA1" s="91" t="s">
        <v>194</v>
      </c>
      <c r="BB1" s="91" t="s">
        <v>195</v>
      </c>
      <c r="BC1" s="91" t="s">
        <v>196</v>
      </c>
      <c r="BD1" s="91" t="s">
        <v>932</v>
      </c>
      <c r="BE1" s="91" t="s">
        <v>954</v>
      </c>
      <c r="BF1" s="91" t="s">
        <v>28</v>
      </c>
      <c r="BG1" s="91" t="s">
        <v>930</v>
      </c>
      <c r="BH1" s="91" t="s">
        <v>281</v>
      </c>
      <c r="BI1" s="91" t="s">
        <v>282</v>
      </c>
      <c r="BJ1" s="91" t="s">
        <v>284</v>
      </c>
      <c r="BK1" s="91" t="s">
        <v>283</v>
      </c>
      <c r="BL1" s="91" t="s">
        <v>840</v>
      </c>
      <c r="BM1" s="91" t="s">
        <v>841</v>
      </c>
      <c r="BN1" s="91" t="s">
        <v>842</v>
      </c>
      <c r="BO1" s="91" t="s">
        <v>937</v>
      </c>
      <c r="BP1" s="91" t="s">
        <v>511</v>
      </c>
      <c r="BQ1" s="91"/>
      <c r="BR1" s="91"/>
      <c r="BS1">
        <v>1</v>
      </c>
      <c r="BT1" t="str">
        <f>'1 Coord. Inputs'!F15</f>
        <v>X</v>
      </c>
      <c r="BU1" t="str">
        <f>'1 Coord. Inputs'!F17</f>
        <v>Z</v>
      </c>
      <c r="BW1" t="s">
        <v>330</v>
      </c>
      <c r="BX1" t="s">
        <v>839</v>
      </c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>
      <c r="A2" t="s">
        <v>270</v>
      </c>
      <c r="B2" t="s">
        <v>273</v>
      </c>
      <c r="C2" t="s">
        <v>271</v>
      </c>
      <c r="D2">
        <v>1.6080000000000001</v>
      </c>
      <c r="E2">
        <v>1.647</v>
      </c>
      <c r="F2">
        <v>1.6180000000000001</v>
      </c>
      <c r="G2">
        <v>1.659</v>
      </c>
      <c r="H2">
        <v>1.63</v>
      </c>
      <c r="I2">
        <v>1.667</v>
      </c>
      <c r="J2" s="119">
        <f>(1/SQRT((((COS(RADIANS($AX$7)))^2)/(D2^2))+(((COS(RADIANS($AY$7)))^2)/(F2^2))+(((COS(RADIANS($AZ$7)))^2)/(H2^2))))</f>
        <v>1.6128401847385869</v>
      </c>
      <c r="K2" s="119">
        <f t="shared" ref="K2:K42" si="0">1/SQRT((((COS(RADIANS($AX$7)))^2)/(E2^2))+(((COS(RADIANS($AY$7)))^2)/(G2^2))+(((COS(RADIANS($AZ$7)))^2)/(I2^2)))</f>
        <v>1.6520857269227387</v>
      </c>
      <c r="L2" s="119">
        <f t="shared" ref="L2:L66" si="1">ABS(1/SQRT((((COS(RADIANS($AX$16)))^2)/(D2^2))+(((COS(RADIANS($AY$16)))^2)/(F2^2))+(((COS(RADIANS($AZ$16)))^2)/(H2^2)))-(1/SQRT((((COS(RADIANS($AX$25)))^2)/(D2^2))+(((COS(RADIANS($AY$25)))^2)/(F2^2))+(((COS(RADIANS($AZ$25)))^2)/(H2^2)))))</f>
        <v>1.4072189205160068E-2</v>
      </c>
      <c r="M2" s="119">
        <f>ABS(1/SQRT((((COS(RADIANS($AX$16)))^2)/(E2^2))+(((COS(RADIANS($AY$16)))^2)/(G2^2))+(((COS(RADIANS($AZ$16)))^2)/(I2^2)))-(1/SQRT((((COS(RADIANS($AX$25)))^2)/(E2^2))+(((COS(RADIANS($AY$25)))^2)/(G2^2))+(((COS(RADIANS($AZ$25)))^2)/(I2^2)))))</f>
        <v>1.2116085848999258E-2</v>
      </c>
      <c r="N2">
        <v>80</v>
      </c>
      <c r="O2">
        <v>85</v>
      </c>
      <c r="P2" t="s">
        <v>159</v>
      </c>
      <c r="R2" s="48" t="s">
        <v>334</v>
      </c>
      <c r="S2" s="48" t="s">
        <v>426</v>
      </c>
      <c r="T2">
        <v>0.879</v>
      </c>
      <c r="U2">
        <v>-0.3997</v>
      </c>
      <c r="V2">
        <v>-0.25879999999999997</v>
      </c>
      <c r="W2" s="120">
        <f>IF((DEGREES(ACOS((T2*$BI$2+U2*$BJ$2+V2*$BK$2)/((SQRT(T2^2+U2^2+V2^2))*(SQRT($BI$2^2+$BJ$2^2+$BK$2^2))))))&gt;90,ABS(180-(DEGREES(ACOS((T2*$BI$2+U2*$BJ$2+V2*$BK$2)/((SQRT(T2^2+U2^2+V2^2))*(SQRT($BI$2^2+$BJ$2^2+$BK$2^2))))))),(DEGREES(ACOS((T2*$BI$2+U2*$BJ$2+V2*$BK$2)/((SQRT(T2^2+U2^2+V2^2))*(SQRT($BI$2^2+$BJ$2^2+$BK$2^2)))))))</f>
        <v>61.624153226900063</v>
      </c>
      <c r="X2" s="120">
        <f t="shared" ref="X2:X42" si="2">IF((DEGREES(ACOS((T2*$BL$2+U2*$BM$2+V2*$BN$2)/((SQRT(T2^2+U2^2+V2^2))*(SQRT($BL$2^2+$BM$2^2+$BN$2^2))))))&gt;90,ABS(180-(DEGREES(ACOS((T2*$BL$2+U2*$BM$2+V2*$BN$2)/((SQRT(T2^2+U2^2+V2^2))*(SQRT($BL$2^2+$BM$2^2+$BN$2^2))))))),(DEGREES(ACOS((T2*$BL$2+U2*$BM$2+V2*$BN$2)/((SQRT(T2^2+U2^2+V2^2))*(SQRT($BL$2^2+$BM$2^2+$BN$2^2)))))))</f>
        <v>86.011604123343815</v>
      </c>
      <c r="Y2" s="16" t="s">
        <v>334</v>
      </c>
      <c r="Z2" s="16" t="s">
        <v>426</v>
      </c>
      <c r="AA2" s="16">
        <v>0.88119999999999998</v>
      </c>
      <c r="AB2" s="16">
        <v>-0.39640999999999998</v>
      </c>
      <c r="AC2" s="16">
        <v>-0.25757600000000003</v>
      </c>
      <c r="AD2" s="120">
        <f>IF((DEGREES(ACOS((AA2*$BI$2+AB2*$BJ$2+AC2*$BK$2)/((SQRT(AA2^2+AB2^2+AC2^2))*(SQRT($BI$2^2+$BJ$2^2+$BK$2^2))))))&gt;90,ABS(180-(DEGREES(ACOS((AA2*$BI$2+AB2*$BJ$2+AC2*$BK$2)/((SQRT(AA2^2+AB2^2+AC2^2))*(SQRT($BI$2^2+$BJ$2^2+$BK$2^2))))))),(DEGREES(ACOS((AA2*$BI$2+AB2*$BJ$2+AC2*$BK$2)/((SQRT(AA2^2+AB2^2+AC2^2))*(SQRT($BI$2^2+$BJ$2^2+$BK$2^2)))))))</f>
        <v>61.854986625966816</v>
      </c>
      <c r="AE2" s="120">
        <f>IF((DEGREES(ACOS((AA2*$BL$2+AB2*$BM$2+AC2*$BN$2)/((SQRT(AA2^2+AB2^2+AC2^2))*(SQRT($BL$2^2+$BM$2^2+$BN$2^2))))))&gt;90,ABS(180-(DEGREES(ACOS((AA2*$BL$2+AB2*$BM$2+AC2*$BN$2)/((SQRT(AA2^2+AB2^2+AC2^2))*(SQRT($BL$2^2+$BM$2^2+$BN$2^2))))))),(DEGREES(ACOS((AA2*$BL$2+AB2*$BM$2+AC2*$BN$2)/((SQRT(AA2^2+AB2^2+AC2^2))*(SQRT($BL$2^2+$BM$2^2+$BN$2^2)))))))</f>
        <v>86.065067546163405</v>
      </c>
      <c r="AF2" s="16" t="s">
        <v>33</v>
      </c>
      <c r="AG2" s="16" t="s">
        <v>928</v>
      </c>
      <c r="AH2" t="s">
        <v>832</v>
      </c>
      <c r="AI2">
        <f>IF(AND($BA$2&gt;=D2,$BA$2&lt;=E2),1,0)</f>
        <v>0</v>
      </c>
      <c r="AJ2">
        <f t="shared" ref="AJ2" si="3">IF(AND($BB$2&gt;=F2,$BB$2&lt;=G2),1,0)</f>
        <v>0</v>
      </c>
      <c r="AK2">
        <f t="shared" ref="AK2" si="4">IF(AND($BC$2&gt;=H2,$BC$2&lt;=I2),1,0)</f>
        <v>0</v>
      </c>
      <c r="AL2">
        <f>IF($BD$2=0,0,(IF(AND($BD$2&gt;=J2-(0.01*$BO$4*J2),$BD$2&lt;=K2+(0.01*$BO$4*K2)),1,0)))</f>
        <v>0</v>
      </c>
      <c r="AM2">
        <f>IFERROR(IF($BE$2=0,0,IF(1-ABS(($BE$2-L2)/$BE$2)&gt;=1-($BO$6*0.01),1-ABS((($BE$2-L2)/$BE$2)),0)),0)</f>
        <v>0</v>
      </c>
      <c r="AN2">
        <f>IF(AND($BF$2&gt;=N2-($BO$2*0.01*N2),$BF$2&lt;=O2+($BO$2*0.01*O2)),1,0)</f>
        <v>0</v>
      </c>
      <c r="AO2">
        <f t="shared" ref="AO2" si="5">IF(OR($BH$2=P2,P2="-/+"),1,0)</f>
        <v>1</v>
      </c>
      <c r="AP2">
        <f>IF((IF(OR(W2&lt;$BO$2,X2&lt;$BO$2),(90-(IF(X2&lt;W2,X2,W2)))/90,0))&gt;(1-(0.01*$BO$2)),(IF(OR(W2&lt;$BO$2,X2&lt;$BO$2),(90-(IF(X2&lt;W2,X2,W2)))/90,0)),0)</f>
        <v>0</v>
      </c>
      <c r="AQ2">
        <f t="shared" ref="AQ2:AQ42" si="6">IF((IF(OR(AD2&lt;$BO$2,AE2&lt;$BO$2),(90-(IF(AE2&lt;AD2,AE2,AD2)))/90,0))&gt;(1-(0.01*$BO$2)),(IF(OR(AD2&lt;$BO$2,AE2&lt;$BO$2),(90-(IF(AE2&lt;AD2,AE2,AD2)))/90,0)),0)</f>
        <v>0</v>
      </c>
      <c r="AR2">
        <f>IF(AG2=$BG$2,1,0)</f>
        <v>1</v>
      </c>
      <c r="AS2">
        <f>IF(AT2&gt;=3.99,C2,0)</f>
        <v>0</v>
      </c>
      <c r="AT2">
        <f>IFERROR(AI2+AJ2+AK2+AN2+AO2+AP2+AQ2+AR2+AM2+AL2,0)</f>
        <v>2</v>
      </c>
      <c r="AU2" t="str">
        <f t="shared" ref="AU2:AU65" si="7">IF(AT2=$AT$543,AS2,"")</f>
        <v/>
      </c>
      <c r="AZ2" s="91"/>
      <c r="BA2" s="91">
        <f>'5 Indicatrix Calcs'!B5</f>
        <v>0</v>
      </c>
      <c r="BB2" s="91">
        <f>'5 Indicatrix Calcs'!B8</f>
        <v>0</v>
      </c>
      <c r="BC2" s="91">
        <f>'5 Indicatrix Calcs'!B11</f>
        <v>0</v>
      </c>
      <c r="BD2" s="91">
        <f>'1 Coord. Inputs'!L33</f>
        <v>0</v>
      </c>
      <c r="BE2" s="91" t="e">
        <f>'1 Coord. Inputs'!K35</f>
        <v>#DIV/0!</v>
      </c>
      <c r="BF2" s="91">
        <f>'1 Coord. Inputs'!M3</f>
        <v>61.484452181154346</v>
      </c>
      <c r="BG2" s="91" t="str">
        <f>'1 Coord. Inputs'!L15</f>
        <v>Biaxial</v>
      </c>
      <c r="BH2" s="91" t="str">
        <f>IF(BG2="Biaxial",BH3,IF(BG2="Uniaxial",BH4,0))</f>
        <v>-</v>
      </c>
      <c r="BI2" s="91">
        <f>BI4</f>
        <v>-8.9555267670132777E-4</v>
      </c>
      <c r="BJ2" s="91">
        <f>BI5</f>
        <v>-0.82039575063708881</v>
      </c>
      <c r="BK2" s="91">
        <f>BI6</f>
        <v>-0.57179542698592001</v>
      </c>
      <c r="BL2" s="91">
        <f>BI14</f>
        <v>4.0969292467049667E-2</v>
      </c>
      <c r="BM2" s="91">
        <f>BI15</f>
        <v>-0.6007894558745871</v>
      </c>
      <c r="BN2" s="91">
        <f>BI16</f>
        <v>0.79835677913115188</v>
      </c>
      <c r="BO2" s="91">
        <v>15</v>
      </c>
      <c r="BP2">
        <f>-BT17</f>
        <v>0.80896973148615514</v>
      </c>
      <c r="BQ2">
        <f>-BU17</f>
        <v>-0.48646232904531878</v>
      </c>
      <c r="BR2">
        <f>BV17</f>
        <v>-0.33003390122686216</v>
      </c>
      <c r="BT2">
        <f>'1 Coord. Inputs'!I15</f>
        <v>-0.80896973148615514</v>
      </c>
      <c r="BU2">
        <f>'1 Coord. Inputs'!I17</f>
        <v>-0.33003390122686216</v>
      </c>
      <c r="BW2">
        <f>'1 Coord. Inputs'!AI41</f>
        <v>0.58707902805724066</v>
      </c>
      <c r="BX2">
        <f>IFERROR('1 Coord. Inputs'!AI39,BW2)</f>
        <v>6.1919553109301959E-2</v>
      </c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>
      <c r="A3" t="s">
        <v>270</v>
      </c>
      <c r="B3" t="s">
        <v>273</v>
      </c>
      <c r="C3" t="s">
        <v>287</v>
      </c>
      <c r="D3">
        <v>1.647</v>
      </c>
      <c r="E3">
        <v>1.6879999999999999</v>
      </c>
      <c r="F3">
        <v>1.659</v>
      </c>
      <c r="G3">
        <v>1.6990000000000001</v>
      </c>
      <c r="H3">
        <v>1.667</v>
      </c>
      <c r="I3">
        <v>1.704</v>
      </c>
      <c r="J3" s="119">
        <f t="shared" ref="J3:J66" si="8">1/SQRT((((COS(RADIANS($AX$7)))^2)/(D3^2))+(((COS(RADIANS($AY$7)))^2)/(F3^2))+(((COS(RADIANS($AZ$7)))^2)/(H3^2)))</f>
        <v>1.6520857269227387</v>
      </c>
      <c r="K3" s="119">
        <f t="shared" si="0"/>
        <v>1.6924043963104287</v>
      </c>
      <c r="L3" s="119">
        <f t="shared" si="1"/>
        <v>1.2116085848999258E-2</v>
      </c>
      <c r="M3" s="119">
        <f>ABS(1/SQRT((((COS(RADIANS($AX$16)))^2)/(E3^2))+(((COS(RADIANS($AY$16)))^2)/(G3^2))+(((COS(RADIANS($AZ$16)))^2)/(I3^2)))-(1/SQRT((((COS(RADIANS($AX$25)))^2)/(E3^2))+(((COS(RADIANS($AY$25)))^2)/(G3^2))+(((COS(RADIANS($AZ$25)))^2)/(I3^2)))))</f>
        <v>9.3662075670533085E-3</v>
      </c>
      <c r="N3">
        <v>74</v>
      </c>
      <c r="O3">
        <v>80</v>
      </c>
      <c r="P3" t="s">
        <v>159</v>
      </c>
      <c r="R3" s="19" t="s">
        <v>831</v>
      </c>
      <c r="S3" s="19" t="s">
        <v>426</v>
      </c>
      <c r="T3" s="19">
        <v>0.88576323000000001</v>
      </c>
      <c r="U3" s="19">
        <v>0.38850356000000003</v>
      </c>
      <c r="V3" s="19">
        <v>-0.25394569</v>
      </c>
      <c r="W3" s="120">
        <f t="shared" ref="W3" si="9">IF((DEGREES(ACOS((T3*$BI$2+U3*$BJ$2+V3*$BK$2)/((SQRT(T3^2+U3^2+V3^2))*(SQRT($BI$2^2+$BJ$2^2+$BK$2^2))))))&gt;90,ABS(180-(DEGREES(ACOS((T3*$BI$2+U3*$BJ$2+V3*$BK$2)/((SQRT(T3^2+U3^2+V3^2))*(SQRT($BI$2^2+$BJ$2^2+$BK$2^2))))))),(DEGREES(ACOS((T3*$BI$2+U3*$BJ$2+V3*$BK$2)/((SQRT(T3^2+U3^2+V3^2))*(SQRT($BI$2^2+$BJ$2^2+$BK$2^2)))))))</f>
        <v>79.961205717368145</v>
      </c>
      <c r="X3" s="120">
        <f t="shared" si="2"/>
        <v>66.430634135075238</v>
      </c>
      <c r="Y3" s="16" t="s">
        <v>334</v>
      </c>
      <c r="Z3" s="16" t="s">
        <v>426</v>
      </c>
      <c r="AA3" s="16">
        <v>0.88576299999999997</v>
      </c>
      <c r="AB3" s="16">
        <v>-0.38850400000000002</v>
      </c>
      <c r="AC3" s="16">
        <v>-0.25394600000000001</v>
      </c>
      <c r="AD3" s="120">
        <f t="shared" ref="AD3" si="10">IF((DEGREES(ACOS((AA3*$BI$2+AB3*$BJ$2+AC3*$BK$2)/((SQRT(AA3^2+AB3^2+AC3^2))*(SQRT($BI$2^2+$BJ$2^2+$BK$2^2))))))&gt;90,ABS(180-(DEGREES(ACOS((AA3*$BI$2+AB3*$BJ$2+AC3*$BK$2)/((SQRT(AA3^2+AB3^2+AC3^2))*(SQRT($BI$2^2+$BJ$2^2+$BK$2^2))))))),(DEGREES(ACOS((AA3*$BI$2+AB3*$BJ$2+AC3*$BK$2)/((SQRT(AA3^2+AB3^2+AC3^2))*(SQRT($BI$2^2+$BJ$2^2+$BK$2^2)))))))</f>
        <v>62.410156217593979</v>
      </c>
      <c r="AE3" s="120">
        <f t="shared" ref="AE3" si="11">IF((DEGREES(ACOS((AA3*$BL$2+AB3*$BM$2+AC3*$BN$2)/((SQRT(AA3^2+AB3^2+AC3^2))*(SQRT($BL$2^2+$BM$2^2+$BN$2^2))))))&gt;90,ABS(180-(DEGREES(ACOS((AA3*$BL$2+AB3*$BM$2+AC3*$BN$2)/((SQRT(AA3^2+AB3^2+AC3^2))*(SQRT($BL$2^2+$BM$2^2+$BN$2^2))))))),(DEGREES(ACOS((AA3*$BL$2+AB3*$BM$2+AC3*$BN$2)/((SQRT(AA3^2+AB3^2+AC3^2))*(SQRT($BL$2^2+$BM$2^2+$BN$2^2)))))))</f>
        <v>86.160677737534883</v>
      </c>
      <c r="AF3" s="16" t="s">
        <v>33</v>
      </c>
      <c r="AG3" s="16" t="s">
        <v>928</v>
      </c>
      <c r="AH3" t="s">
        <v>832</v>
      </c>
      <c r="AI3">
        <f t="shared" ref="AI3:AI42" si="12">IF(AND($BA$2&gt;=D3,$BA$2&lt;=E3),1,0)</f>
        <v>0</v>
      </c>
      <c r="AJ3">
        <f t="shared" ref="AJ3:AJ42" si="13">IF(AND($BB$2&gt;=F3,$BB$2&lt;=G3),1,0)</f>
        <v>0</v>
      </c>
      <c r="AK3">
        <f t="shared" ref="AK3:AK42" si="14">IF(AND($BC$2&gt;=H3,$BC$2&lt;=I3),1,0)</f>
        <v>0</v>
      </c>
      <c r="AL3">
        <f t="shared" ref="AL3:AL42" si="15">IF($BD$2=0,0,(IF(AND($BD$2&gt;=J3-(0.01*$BO$4*J3),$BD$2&lt;=K3+(0.01*$BO$4*K3)),1,0)))</f>
        <v>0</v>
      </c>
      <c r="AM3">
        <f t="shared" ref="AM3:AM66" si="16">IFERROR(IF($BE$2=0,0,IF(1-ABS(($BE$2-L3)/$BE$2)&gt;=1-($BO$6*0.01),1-ABS((($BE$2-L3)/$BE$2)),0)),0)</f>
        <v>0</v>
      </c>
      <c r="AN3">
        <f t="shared" ref="AN3:AN42" si="17">IF(AND($BF$2&gt;=N3-($BO$2*0.01*N3),$BF$2&lt;=O3+($BO$2*0.01*O3)),1,0)</f>
        <v>0</v>
      </c>
      <c r="AO3">
        <f t="shared" ref="AO3:AO34" si="18">IF(OR($BH$2=P3,P3="-/+"),1,0)</f>
        <v>1</v>
      </c>
      <c r="AP3">
        <f t="shared" ref="AP3:AP42" si="19">IF((IF(OR(W3&lt;$BO$2,X3&lt;$BO$2),(90-(IF(X3&lt;W3,X3,W3)))/90,0))&gt;(1-(0.01*$BO$2)),(IF(OR(W3&lt;$BO$2,X3&lt;$BO$2),(90-(IF(X3&lt;W3,X3,W3)))/90,0)),0)</f>
        <v>0</v>
      </c>
      <c r="AQ3">
        <f t="shared" si="6"/>
        <v>0</v>
      </c>
      <c r="AR3">
        <f t="shared" ref="AR3:AR66" si="20">IF(AG3=$BG$2,1,0)</f>
        <v>1</v>
      </c>
      <c r="AS3">
        <f t="shared" ref="AS3:AS9" si="21">IF(AT3&gt;=3.99,C3,0)</f>
        <v>0</v>
      </c>
      <c r="AT3">
        <f t="shared" ref="AT3:AT66" si="22">IFERROR(AI3+AJ3+AK3+AN3+AO3+AP3+AQ3+AR3+AM3+AL3,0)</f>
        <v>2</v>
      </c>
      <c r="AU3" t="str">
        <f t="shared" si="7"/>
        <v/>
      </c>
      <c r="BD3" t="s">
        <v>936</v>
      </c>
      <c r="BE3" t="s">
        <v>945</v>
      </c>
      <c r="BF3" t="s">
        <v>946</v>
      </c>
      <c r="BG3" t="s">
        <v>960</v>
      </c>
      <c r="BH3" t="str">
        <f>'1 Coord. Inputs'!F9</f>
        <v>-</v>
      </c>
      <c r="BJ3" t="s">
        <v>331</v>
      </c>
      <c r="BO3" s="91" t="s">
        <v>938</v>
      </c>
      <c r="BP3">
        <f t="shared" ref="BP3:BQ4" si="23">-BT18</f>
        <v>0.36279890621530131</v>
      </c>
      <c r="BQ3">
        <f t="shared" si="23"/>
        <v>-2.8593586568854353E-2</v>
      </c>
      <c r="BR3">
        <f t="shared" ref="BR3:BR4" si="24">BV18</f>
        <v>0.93142866632722376</v>
      </c>
      <c r="BT3">
        <f>'1 Coord. Inputs'!J15</f>
        <v>-0.36279890621530131</v>
      </c>
      <c r="BU3">
        <f>'1 Coord. Inputs'!J17</f>
        <v>0.93142866632722376</v>
      </c>
      <c r="BW3">
        <f>'1 Coord. Inputs'!AJ41</f>
        <v>-0.50945350058450456</v>
      </c>
      <c r="BX3">
        <f>IFERROR('1 Coord. Inputs'!AJ39,BW3)</f>
        <v>0.77565472985109196</v>
      </c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>
      <c r="A4" t="s">
        <v>275</v>
      </c>
      <c r="C4" t="s">
        <v>276</v>
      </c>
      <c r="D4">
        <v>1.5069999999999999</v>
      </c>
      <c r="E4">
        <v>1.514</v>
      </c>
      <c r="F4">
        <v>1.516</v>
      </c>
      <c r="G4">
        <v>1.52</v>
      </c>
      <c r="H4">
        <v>1.5169999999999999</v>
      </c>
      <c r="I4">
        <v>1.5249999999999999</v>
      </c>
      <c r="J4" s="119">
        <f t="shared" si="8"/>
        <v>1.5102564316022269</v>
      </c>
      <c r="K4" s="119">
        <f t="shared" si="0"/>
        <v>1.5166669742486936</v>
      </c>
      <c r="L4" s="119">
        <f t="shared" si="1"/>
        <v>5.3576101999079917E-3</v>
      </c>
      <c r="M4" s="119">
        <f t="shared" ref="M4:M42" si="25">ABS(1/SQRT((((COS(RADIANS($AX$16)))^2)/(E4^2))+(((COS(RADIANS($AY$16)))^2)/(G4^2))+(((COS(RADIANS($AZ$16)))^2)/(I4^2)))-(1/SQRT((((COS(RADIANS($AX$25)))^2)/(E4^2))+(((COS(RADIANS($AY$25)))^2)/(G4^2))+(((COS(RADIANS($AZ$25)))^2)/(I4^2)))))</f>
        <v>6.8029114492209608E-3</v>
      </c>
      <c r="N4">
        <v>36</v>
      </c>
      <c r="O4">
        <v>58</v>
      </c>
      <c r="P4" t="s">
        <v>159</v>
      </c>
      <c r="R4" t="s">
        <v>419</v>
      </c>
      <c r="S4" s="48" t="s">
        <v>426</v>
      </c>
      <c r="T4">
        <v>0</v>
      </c>
      <c r="U4">
        <v>0</v>
      </c>
      <c r="V4">
        <v>1</v>
      </c>
      <c r="W4" s="120">
        <f t="shared" ref="W4:W75" si="26">IF((DEGREES(ACOS((T4*$BI$2+U4*$BJ$2+V4*$BK$2)/((SQRT(T4^2+U4^2+V4^2))*(SQRT($BI$2^2+$BJ$2^2+$BK$2^2))))))&gt;90,ABS(180-(DEGREES(ACOS((T4*$BI$2+U4*$BJ$2+V4*$BK$2)/((SQRT(T4^2+U4^2+V4^2))*(SQRT($BI$2^2+$BJ$2^2+$BK$2^2))))))),(DEGREES(ACOS((T4*$BI$2+U4*$BJ$2+V4*$BK$2)/((SQRT(T4^2+U4^2+V4^2))*(SQRT($BI$2^2+$BJ$2^2+$BK$2^2)))))))</f>
        <v>55.124478529568719</v>
      </c>
      <c r="X4" s="120">
        <f t="shared" si="2"/>
        <v>37.026528418700508</v>
      </c>
      <c r="Y4" s="16" t="s">
        <v>33</v>
      </c>
      <c r="Z4" s="16" t="s">
        <v>33</v>
      </c>
      <c r="AA4" s="16" t="s">
        <v>33</v>
      </c>
      <c r="AB4" s="16" t="s">
        <v>33</v>
      </c>
      <c r="AC4" s="16" t="s">
        <v>33</v>
      </c>
      <c r="AD4" s="120" t="s">
        <v>33</v>
      </c>
      <c r="AE4" s="120" t="s">
        <v>33</v>
      </c>
      <c r="AF4" s="16" t="s">
        <v>33</v>
      </c>
      <c r="AG4" s="16" t="s">
        <v>928</v>
      </c>
      <c r="AH4" t="s">
        <v>832</v>
      </c>
      <c r="AI4">
        <f t="shared" si="12"/>
        <v>0</v>
      </c>
      <c r="AJ4">
        <f t="shared" si="13"/>
        <v>0</v>
      </c>
      <c r="AK4">
        <f t="shared" si="14"/>
        <v>0</v>
      </c>
      <c r="AL4">
        <f t="shared" si="15"/>
        <v>0</v>
      </c>
      <c r="AM4">
        <f t="shared" si="16"/>
        <v>0</v>
      </c>
      <c r="AN4">
        <f t="shared" si="17"/>
        <v>1</v>
      </c>
      <c r="AO4">
        <f t="shared" si="18"/>
        <v>1</v>
      </c>
      <c r="AP4">
        <f t="shared" si="19"/>
        <v>0</v>
      </c>
      <c r="AQ4">
        <f t="shared" si="6"/>
        <v>0</v>
      </c>
      <c r="AR4">
        <f t="shared" si="20"/>
        <v>1</v>
      </c>
      <c r="AS4">
        <f t="shared" si="21"/>
        <v>0</v>
      </c>
      <c r="AT4">
        <f t="shared" si="22"/>
        <v>3</v>
      </c>
      <c r="AU4" t="str">
        <f t="shared" si="7"/>
        <v/>
      </c>
      <c r="AX4" t="e">
        <f>1/SQRT((((COS(RADIANS($AX$7)))^2)/(BA2^2))+(((COS(RADIANS($AY$7)))^2)/(BB2^2))+(((COS(RADIANS($AZ$7)))^2)/(BC2^2)))</f>
        <v>#DIV/0!</v>
      </c>
      <c r="BC4" t="s">
        <v>33</v>
      </c>
      <c r="BD4">
        <f>'1 Coord. Inputs'!AI54</f>
        <v>-0.99995392696904895</v>
      </c>
      <c r="BE4">
        <f>'1 Coord. Inputs'!AI57</f>
        <v>-0.99995392696904895</v>
      </c>
      <c r="BF4">
        <f>'1 Coord. Inputs'!AI60</f>
        <v>-9.5991634624002699E-3</v>
      </c>
      <c r="BG4" t="s">
        <v>961</v>
      </c>
      <c r="BH4" t="str">
        <f>'1 Coord. Inputs'!H74</f>
        <v>-</v>
      </c>
      <c r="BI4">
        <f t="array" ref="BI4:BI6">MMULT(MINVERSE(BP2:BR4),BW2:BW4)</f>
        <v>-8.9555267670132777E-4</v>
      </c>
      <c r="BJ4">
        <f>BI4/(SQRT($BI$4^2+$BI$5^2+$BI$6^2))</f>
        <v>-8.9555267670132787E-4</v>
      </c>
      <c r="BK4">
        <f>T2</f>
        <v>0.879</v>
      </c>
      <c r="BO4" s="91">
        <v>1</v>
      </c>
      <c r="BP4">
        <f t="shared" si="23"/>
        <v>-0.46254181128650335</v>
      </c>
      <c r="BQ4">
        <f t="shared" si="23"/>
        <v>-0.87323353647631596</v>
      </c>
      <c r="BR4">
        <f t="shared" si="24"/>
        <v>0.15335665484375741</v>
      </c>
      <c r="BT4">
        <f>'1 Coord. Inputs'!K15</f>
        <v>0.46254181128650335</v>
      </c>
      <c r="BU4">
        <f>'1 Coord. Inputs'!K17</f>
        <v>0.15335665484375741</v>
      </c>
      <c r="BW4">
        <f>'1 Coord. Inputs'!AK41</f>
        <v>0.62912267925863219</v>
      </c>
      <c r="BX4">
        <f>IFERROR('1 Coord. Inputs'!AK39,BW4)</f>
        <v>0.62811281550560161</v>
      </c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>
      <c r="A5" t="s">
        <v>288</v>
      </c>
      <c r="C5" t="s">
        <v>277</v>
      </c>
      <c r="D5">
        <v>1.546</v>
      </c>
      <c r="E5">
        <v>1.595</v>
      </c>
      <c r="F5">
        <v>1.5509999999999999</v>
      </c>
      <c r="G5">
        <v>1.603</v>
      </c>
      <c r="H5">
        <v>1.552</v>
      </c>
      <c r="I5">
        <v>1.6040000000000001</v>
      </c>
      <c r="J5" s="119">
        <f t="shared" si="8"/>
        <v>1.54786481369637</v>
      </c>
      <c r="K5" s="119">
        <f t="shared" si="0"/>
        <v>1.5979100238898731</v>
      </c>
      <c r="L5" s="119">
        <f t="shared" si="1"/>
        <v>3.306108315590528E-3</v>
      </c>
      <c r="M5" s="119">
        <f t="shared" si="25"/>
        <v>4.844092937029254E-3</v>
      </c>
      <c r="N5">
        <v>27</v>
      </c>
      <c r="O5">
        <v>60</v>
      </c>
      <c r="P5" t="s">
        <v>159</v>
      </c>
      <c r="R5" t="s">
        <v>524</v>
      </c>
      <c r="S5" s="48" t="s">
        <v>426</v>
      </c>
      <c r="T5">
        <v>1</v>
      </c>
      <c r="U5">
        <v>0</v>
      </c>
      <c r="V5">
        <v>0</v>
      </c>
      <c r="W5" s="120">
        <f t="shared" si="26"/>
        <v>89.948688604434622</v>
      </c>
      <c r="X5" s="120">
        <f t="shared" si="2"/>
        <v>87.651975286119622</v>
      </c>
      <c r="Y5" s="16" t="s">
        <v>33</v>
      </c>
      <c r="Z5" s="16" t="s">
        <v>33</v>
      </c>
      <c r="AA5" s="16" t="s">
        <v>33</v>
      </c>
      <c r="AB5" s="16" t="s">
        <v>33</v>
      </c>
      <c r="AC5" s="16" t="s">
        <v>33</v>
      </c>
      <c r="AD5" s="120" t="s">
        <v>33</v>
      </c>
      <c r="AE5" s="120" t="s">
        <v>33</v>
      </c>
      <c r="AF5" s="16" t="s">
        <v>33</v>
      </c>
      <c r="AG5" s="16" t="s">
        <v>928</v>
      </c>
      <c r="AH5" t="s">
        <v>832</v>
      </c>
      <c r="AI5">
        <f t="shared" si="12"/>
        <v>0</v>
      </c>
      <c r="AJ5">
        <f t="shared" si="13"/>
        <v>0</v>
      </c>
      <c r="AK5">
        <f t="shared" si="14"/>
        <v>0</v>
      </c>
      <c r="AL5">
        <f t="shared" si="15"/>
        <v>0</v>
      </c>
      <c r="AM5">
        <f t="shared" si="16"/>
        <v>0</v>
      </c>
      <c r="AN5">
        <f t="shared" si="17"/>
        <v>1</v>
      </c>
      <c r="AO5">
        <f t="shared" si="18"/>
        <v>1</v>
      </c>
      <c r="AP5">
        <f t="shared" si="19"/>
        <v>0</v>
      </c>
      <c r="AQ5">
        <f t="shared" si="6"/>
        <v>0</v>
      </c>
      <c r="AR5">
        <f t="shared" si="20"/>
        <v>1</v>
      </c>
      <c r="AS5">
        <f t="shared" si="21"/>
        <v>0</v>
      </c>
      <c r="AT5">
        <f t="shared" si="22"/>
        <v>3</v>
      </c>
      <c r="AU5" t="str">
        <f t="shared" si="7"/>
        <v/>
      </c>
      <c r="BC5" t="s">
        <v>34</v>
      </c>
      <c r="BD5">
        <f>'1 Coord. Inputs'!AJ54</f>
        <v>9.5991634624003393E-3</v>
      </c>
      <c r="BE5">
        <f>'1 Coord. Inputs'!AJ57</f>
        <v>9.5991634624003393E-3</v>
      </c>
      <c r="BF5">
        <f>'1 Coord. Inputs'!AJ60</f>
        <v>-0.99995392696904895</v>
      </c>
      <c r="BG5" s="91" t="s">
        <v>966</v>
      </c>
      <c r="BH5" s="91" t="str">
        <f>'1 Coord. Inputs'!H77</f>
        <v>&lt;</v>
      </c>
      <c r="BI5">
        <v>-0.82039575063708881</v>
      </c>
      <c r="BJ5">
        <f>BI5/(SQRT($BI$4^2+$BI$5^2+$BI$6^2))</f>
        <v>-0.82039575063708892</v>
      </c>
      <c r="BK5">
        <f>U2</f>
        <v>-0.3997</v>
      </c>
      <c r="BN5" t="s">
        <v>854</v>
      </c>
      <c r="BO5" s="91" t="s">
        <v>953</v>
      </c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>
      <c r="A6" t="s">
        <v>270</v>
      </c>
      <c r="B6" t="s">
        <v>289</v>
      </c>
      <c r="C6" t="s">
        <v>290</v>
      </c>
      <c r="D6">
        <v>1.5980000000000001</v>
      </c>
      <c r="E6">
        <v>1.647</v>
      </c>
      <c r="F6">
        <v>1.6160000000000001</v>
      </c>
      <c r="G6">
        <v>1.651</v>
      </c>
      <c r="H6">
        <v>1.623</v>
      </c>
      <c r="I6">
        <v>1.6639999999999999</v>
      </c>
      <c r="J6" s="119">
        <f t="shared" si="8"/>
        <v>1.6050361190532476</v>
      </c>
      <c r="K6" s="119">
        <f t="shared" si="0"/>
        <v>1.6498728554559292</v>
      </c>
      <c r="L6" s="119">
        <f t="shared" si="1"/>
        <v>1.4453893565165465E-2</v>
      </c>
      <c r="M6" s="119">
        <f t="shared" si="25"/>
        <v>1.1747248893880569E-2</v>
      </c>
      <c r="N6">
        <v>58</v>
      </c>
      <c r="O6">
        <v>90</v>
      </c>
      <c r="P6" s="48" t="s">
        <v>311</v>
      </c>
      <c r="S6" s="48" t="s">
        <v>426</v>
      </c>
      <c r="W6" s="120" t="e">
        <f t="shared" si="26"/>
        <v>#DIV/0!</v>
      </c>
      <c r="X6" s="120" t="e">
        <f t="shared" si="2"/>
        <v>#DIV/0!</v>
      </c>
      <c r="Y6" s="16" t="s">
        <v>33</v>
      </c>
      <c r="Z6" s="16" t="s">
        <v>33</v>
      </c>
      <c r="AA6" s="16" t="s">
        <v>33</v>
      </c>
      <c r="AB6" s="16" t="s">
        <v>33</v>
      </c>
      <c r="AC6" s="16" t="s">
        <v>33</v>
      </c>
      <c r="AD6" s="120" t="s">
        <v>33</v>
      </c>
      <c r="AE6" s="120" t="s">
        <v>33</v>
      </c>
      <c r="AF6" s="16" t="s">
        <v>33</v>
      </c>
      <c r="AG6" s="16" t="s">
        <v>928</v>
      </c>
      <c r="AH6" t="s">
        <v>832</v>
      </c>
      <c r="AI6">
        <f t="shared" si="12"/>
        <v>0</v>
      </c>
      <c r="AJ6">
        <f t="shared" si="13"/>
        <v>0</v>
      </c>
      <c r="AK6">
        <f t="shared" si="14"/>
        <v>0</v>
      </c>
      <c r="AL6">
        <f t="shared" si="15"/>
        <v>0</v>
      </c>
      <c r="AM6">
        <f t="shared" si="16"/>
        <v>0</v>
      </c>
      <c r="AN6">
        <f t="shared" si="17"/>
        <v>1</v>
      </c>
      <c r="AO6">
        <f t="shared" si="18"/>
        <v>1</v>
      </c>
      <c r="AP6" t="e">
        <f t="shared" si="19"/>
        <v>#DIV/0!</v>
      </c>
      <c r="AQ6">
        <f t="shared" si="6"/>
        <v>0</v>
      </c>
      <c r="AR6">
        <f t="shared" si="20"/>
        <v>1</v>
      </c>
      <c r="AS6">
        <f t="shared" si="21"/>
        <v>0</v>
      </c>
      <c r="AT6">
        <f t="shared" si="22"/>
        <v>0</v>
      </c>
      <c r="AU6" t="str">
        <f t="shared" si="7"/>
        <v/>
      </c>
      <c r="AX6" t="s">
        <v>939</v>
      </c>
      <c r="AY6" t="s">
        <v>940</v>
      </c>
      <c r="AZ6" t="s">
        <v>941</v>
      </c>
      <c r="BC6" t="s">
        <v>35</v>
      </c>
      <c r="BD6">
        <f>'1 Coord. Inputs'!AK54</f>
        <v>0</v>
      </c>
      <c r="BE6">
        <f>'1 Coord. Inputs'!AK57</f>
        <v>0</v>
      </c>
      <c r="BF6">
        <f>'1 Coord. Inputs'!AK60</f>
        <v>0</v>
      </c>
      <c r="BI6">
        <v>-0.57179542698592001</v>
      </c>
      <c r="BJ6">
        <f>BI6/(SQRT($BI$4^2+$BI$5^2+$BI$6^2))</f>
        <v>-0.57179542698592012</v>
      </c>
      <c r="BK6">
        <f>V2</f>
        <v>-0.25879999999999997</v>
      </c>
      <c r="BN6">
        <v>1</v>
      </c>
      <c r="BO6" s="91">
        <v>40</v>
      </c>
      <c r="BS6">
        <v>2</v>
      </c>
      <c r="BT6" t="str">
        <f>IF(OR(BT1="X",BT1="Z"),BT1,"optic sign?")</f>
        <v>X</v>
      </c>
      <c r="BU6" t="str">
        <f>IF(OR(BU1="X",BU1="Z"),BU1,"optic sign?")</f>
        <v>Z</v>
      </c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>
      <c r="A7" t="s">
        <v>270</v>
      </c>
      <c r="B7" t="s">
        <v>294</v>
      </c>
      <c r="C7" t="s">
        <v>291</v>
      </c>
      <c r="D7">
        <v>1.6419999999999999</v>
      </c>
      <c r="E7">
        <v>1.6739999999999999</v>
      </c>
      <c r="F7">
        <v>1.651</v>
      </c>
      <c r="G7">
        <v>1.681</v>
      </c>
      <c r="H7">
        <v>1.6579999999999999</v>
      </c>
      <c r="I7">
        <v>1.6910000000000001</v>
      </c>
      <c r="J7" s="119">
        <f t="shared" si="8"/>
        <v>1.6459357283625835</v>
      </c>
      <c r="K7" s="119">
        <f t="shared" si="0"/>
        <v>1.6775794625136764</v>
      </c>
      <c r="L7" s="119">
        <f t="shared" si="1"/>
        <v>9.8318911687076405E-3</v>
      </c>
      <c r="M7" s="119">
        <f t="shared" si="25"/>
        <v>1.1044520932422364E-2</v>
      </c>
      <c r="N7">
        <v>70</v>
      </c>
      <c r="O7">
        <v>90</v>
      </c>
      <c r="P7" s="48" t="s">
        <v>311</v>
      </c>
      <c r="S7" s="48" t="s">
        <v>426</v>
      </c>
      <c r="W7" s="120" t="e">
        <f t="shared" si="26"/>
        <v>#DIV/0!</v>
      </c>
      <c r="X7" s="120" t="e">
        <f t="shared" si="2"/>
        <v>#DIV/0!</v>
      </c>
      <c r="Y7" s="16" t="s">
        <v>33</v>
      </c>
      <c r="Z7" s="16" t="s">
        <v>33</v>
      </c>
      <c r="AA7" s="16" t="s">
        <v>33</v>
      </c>
      <c r="AB7" s="16" t="s">
        <v>33</v>
      </c>
      <c r="AC7" s="16" t="s">
        <v>33</v>
      </c>
      <c r="AD7" s="120" t="s">
        <v>33</v>
      </c>
      <c r="AE7" s="120" t="s">
        <v>33</v>
      </c>
      <c r="AF7" s="16" t="s">
        <v>33</v>
      </c>
      <c r="AG7" s="16" t="s">
        <v>928</v>
      </c>
      <c r="AH7" t="s">
        <v>832</v>
      </c>
      <c r="AI7">
        <f t="shared" si="12"/>
        <v>0</v>
      </c>
      <c r="AJ7">
        <f t="shared" si="13"/>
        <v>0</v>
      </c>
      <c r="AK7">
        <f t="shared" si="14"/>
        <v>0</v>
      </c>
      <c r="AL7">
        <f t="shared" si="15"/>
        <v>0</v>
      </c>
      <c r="AM7">
        <f t="shared" si="16"/>
        <v>0</v>
      </c>
      <c r="AN7">
        <f t="shared" si="17"/>
        <v>1</v>
      </c>
      <c r="AO7">
        <f t="shared" si="18"/>
        <v>1</v>
      </c>
      <c r="AP7" t="e">
        <f t="shared" si="19"/>
        <v>#DIV/0!</v>
      </c>
      <c r="AQ7">
        <f t="shared" si="6"/>
        <v>0</v>
      </c>
      <c r="AR7">
        <f t="shared" si="20"/>
        <v>1</v>
      </c>
      <c r="AS7">
        <f t="shared" si="21"/>
        <v>0</v>
      </c>
      <c r="AT7">
        <f t="shared" si="22"/>
        <v>0</v>
      </c>
      <c r="AU7" t="str">
        <f t="shared" si="7"/>
        <v/>
      </c>
      <c r="AW7" t="s">
        <v>951</v>
      </c>
      <c r="AX7">
        <f>DEGREES(ACOS((AX8*AX9+AY8*AY9+AZ8*AZ9)/((SQRT((AX8^2)+(AY8^2)+(AZ8^2)))*(SQRT((AX9^2)+(AY9^2)+(AZ9^2))))))</f>
        <v>143.65372639684344</v>
      </c>
      <c r="AY7">
        <f>DEGREES(ACOS((AX10*AX11+AY10*AY11+AZ10*AZ11)/((SQRT((AX10^2)+(AY10^2)+(AZ10^2)))*(SQRT((AX11^2)+(AY11^2)+(AZ11^2))))))</f>
        <v>60.911142769475653</v>
      </c>
      <c r="AZ7">
        <f>DEGREES(ACOS((AX12*AX13+AY12*AY13+AZ12*AZ13)/((SQRT((AX12^2)+(AY12^2)+(AZ12^2)))*(SQRT((AX13^2)+(AY13^2)+(AZ13^2))))))</f>
        <v>70.186498115872112</v>
      </c>
      <c r="BD7" t="s">
        <v>935</v>
      </c>
      <c r="BK7">
        <f t="array" ref="BK7:BK9">MMULT(BT12:BV14,BJ4:BJ6)</f>
        <v>-0.20965527711355544</v>
      </c>
      <c r="BN7">
        <v>0</v>
      </c>
      <c r="BT7">
        <f>IF(OR(BT1="X",BT1="Z"),BT2,"optic sign?")</f>
        <v>-0.80896973148615514</v>
      </c>
      <c r="BU7">
        <f>IF(OR(BU1="X",BU1="Z"),BU2,"optic sign?")</f>
        <v>-0.33003390122686216</v>
      </c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>
      <c r="A8" t="s">
        <v>270</v>
      </c>
      <c r="B8" t="s">
        <v>293</v>
      </c>
      <c r="C8" t="s">
        <v>292</v>
      </c>
      <c r="D8">
        <v>1.6439999999999999</v>
      </c>
      <c r="E8">
        <v>1.6850000000000001</v>
      </c>
      <c r="F8">
        <v>1.657</v>
      </c>
      <c r="G8">
        <v>1.7090000000000001</v>
      </c>
      <c r="H8">
        <v>1.6140000000000001</v>
      </c>
      <c r="I8">
        <v>1.728</v>
      </c>
      <c r="J8" s="119">
        <f t="shared" si="8"/>
        <v>1.643493303194407</v>
      </c>
      <c r="K8" s="119">
        <f t="shared" si="0"/>
        <v>1.6954068016831318</v>
      </c>
      <c r="L8" s="119">
        <f t="shared" si="1"/>
        <v>2.5425135098933405E-2</v>
      </c>
      <c r="M8" s="119">
        <f t="shared" si="25"/>
        <v>2.647243574082192E-2</v>
      </c>
      <c r="N8">
        <v>80</v>
      </c>
      <c r="O8">
        <v>90</v>
      </c>
      <c r="P8" s="48" t="s">
        <v>311</v>
      </c>
      <c r="S8" s="48" t="s">
        <v>426</v>
      </c>
      <c r="W8" s="120" t="e">
        <f t="shared" si="26"/>
        <v>#DIV/0!</v>
      </c>
      <c r="X8" s="120" t="e">
        <f t="shared" si="2"/>
        <v>#DIV/0!</v>
      </c>
      <c r="Y8" s="16" t="s">
        <v>33</v>
      </c>
      <c r="Z8" s="16" t="s">
        <v>33</v>
      </c>
      <c r="AA8" s="16" t="s">
        <v>33</v>
      </c>
      <c r="AB8" s="16" t="s">
        <v>33</v>
      </c>
      <c r="AC8" s="16" t="s">
        <v>33</v>
      </c>
      <c r="AD8" s="120" t="s">
        <v>33</v>
      </c>
      <c r="AE8" s="120" t="s">
        <v>33</v>
      </c>
      <c r="AF8" s="16" t="s">
        <v>33</v>
      </c>
      <c r="AG8" s="16" t="s">
        <v>928</v>
      </c>
      <c r="AH8" t="s">
        <v>832</v>
      </c>
      <c r="AI8">
        <f t="shared" si="12"/>
        <v>0</v>
      </c>
      <c r="AJ8">
        <f t="shared" si="13"/>
        <v>0</v>
      </c>
      <c r="AK8">
        <f t="shared" si="14"/>
        <v>0</v>
      </c>
      <c r="AL8">
        <f t="shared" si="15"/>
        <v>0</v>
      </c>
      <c r="AM8">
        <f t="shared" si="16"/>
        <v>0</v>
      </c>
      <c r="AN8">
        <f t="shared" si="17"/>
        <v>0</v>
      </c>
      <c r="AO8">
        <f t="shared" si="18"/>
        <v>1</v>
      </c>
      <c r="AP8" t="e">
        <f t="shared" si="19"/>
        <v>#DIV/0!</v>
      </c>
      <c r="AQ8">
        <f t="shared" si="6"/>
        <v>0</v>
      </c>
      <c r="AR8">
        <f t="shared" si="20"/>
        <v>1</v>
      </c>
      <c r="AS8">
        <f t="shared" si="21"/>
        <v>0</v>
      </c>
      <c r="AT8">
        <f t="shared" si="22"/>
        <v>0</v>
      </c>
      <c r="AU8" t="str">
        <f t="shared" si="7"/>
        <v/>
      </c>
      <c r="AX8">
        <f>BD8</f>
        <v>-0.80544989379393694</v>
      </c>
      <c r="AY8">
        <f>BD9</f>
        <v>0.48616544173992543</v>
      </c>
      <c r="AZ8">
        <f>BD10</f>
        <v>0.33895963158635656</v>
      </c>
      <c r="BC8" t="s">
        <v>33</v>
      </c>
      <c r="BD8">
        <f t="array" ref="BD8:BD10">MMULT(MINVERSE(BP2:BR4),BD4:BD6)</f>
        <v>-0.80544989379393694</v>
      </c>
      <c r="BE8">
        <f t="array" ref="BE8:BE10">MMULT(MINVERSE(BP2:BR4),BE4:BE6)</f>
        <v>-0.80544989379393694</v>
      </c>
      <c r="BF8">
        <f t="array" ref="BF8:BF10">MMULT(MINVERSE(BP2:BR4),BF4:BF6)</f>
        <v>-0.37054762365873584</v>
      </c>
      <c r="BK8">
        <v>-0.55571980335449744</v>
      </c>
      <c r="BN8">
        <v>0</v>
      </c>
      <c r="BT8">
        <f>IF(OR(BT1="X",BT1="Z"),BT3,"optic sign?")</f>
        <v>-0.36279890621530131</v>
      </c>
      <c r="BU8">
        <f>IF(OR(BU1="X",BU1="Z"),BU3,"optic sign?")</f>
        <v>0.93142866632722376</v>
      </c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>
      <c r="A9" t="s">
        <v>295</v>
      </c>
      <c r="B9" t="s">
        <v>316</v>
      </c>
      <c r="C9" t="s">
        <v>302</v>
      </c>
      <c r="D9">
        <v>1.657</v>
      </c>
      <c r="E9">
        <v>1.712</v>
      </c>
      <c r="F9">
        <v>1.659</v>
      </c>
      <c r="G9">
        <v>1.724</v>
      </c>
      <c r="H9">
        <v>1.665</v>
      </c>
      <c r="I9">
        <v>1.7270000000000001</v>
      </c>
      <c r="J9" s="119">
        <f t="shared" si="8"/>
        <v>1.6583861317422406</v>
      </c>
      <c r="K9" s="119">
        <f t="shared" si="0"/>
        <v>1.7165256360168415</v>
      </c>
      <c r="L9" s="119">
        <f t="shared" si="1"/>
        <v>5.5018969463522804E-3</v>
      </c>
      <c r="M9" s="119">
        <f t="shared" si="25"/>
        <v>8.3880924811412516E-3</v>
      </c>
      <c r="N9">
        <v>45</v>
      </c>
      <c r="O9">
        <v>90</v>
      </c>
      <c r="P9" s="48" t="s">
        <v>311</v>
      </c>
      <c r="R9" t="s">
        <v>523</v>
      </c>
      <c r="S9" s="48" t="s">
        <v>426</v>
      </c>
      <c r="T9">
        <v>0</v>
      </c>
      <c r="U9">
        <v>1</v>
      </c>
      <c r="V9">
        <v>0</v>
      </c>
      <c r="W9" s="120">
        <f t="shared" si="26"/>
        <v>34.875570449489885</v>
      </c>
      <c r="X9" s="120">
        <f t="shared" si="2"/>
        <v>53.073540794032709</v>
      </c>
      <c r="Y9" s="16" t="s">
        <v>33</v>
      </c>
      <c r="Z9" s="16" t="s">
        <v>33</v>
      </c>
      <c r="AA9" s="16" t="s">
        <v>33</v>
      </c>
      <c r="AB9" s="16" t="s">
        <v>33</v>
      </c>
      <c r="AC9" s="16" t="s">
        <v>33</v>
      </c>
      <c r="AD9" s="120" t="s">
        <v>33</v>
      </c>
      <c r="AE9" s="120" t="s">
        <v>33</v>
      </c>
      <c r="AF9" s="16" t="s">
        <v>33</v>
      </c>
      <c r="AG9" s="16" t="s">
        <v>928</v>
      </c>
      <c r="AH9" t="s">
        <v>832</v>
      </c>
      <c r="AI9">
        <f t="shared" si="12"/>
        <v>0</v>
      </c>
      <c r="AJ9">
        <f t="shared" si="13"/>
        <v>0</v>
      </c>
      <c r="AK9">
        <f t="shared" si="14"/>
        <v>0</v>
      </c>
      <c r="AL9">
        <f t="shared" si="15"/>
        <v>0</v>
      </c>
      <c r="AM9">
        <f t="shared" si="16"/>
        <v>0</v>
      </c>
      <c r="AN9">
        <f t="shared" si="17"/>
        <v>1</v>
      </c>
      <c r="AO9">
        <f t="shared" si="18"/>
        <v>1</v>
      </c>
      <c r="AP9">
        <f t="shared" si="19"/>
        <v>0</v>
      </c>
      <c r="AQ9">
        <f t="shared" si="6"/>
        <v>0</v>
      </c>
      <c r="AR9">
        <f t="shared" si="20"/>
        <v>1</v>
      </c>
      <c r="AS9">
        <f t="shared" si="21"/>
        <v>0</v>
      </c>
      <c r="AT9">
        <f t="shared" si="22"/>
        <v>3</v>
      </c>
      <c r="AU9" t="str">
        <f t="shared" si="7"/>
        <v/>
      </c>
      <c r="AX9">
        <v>1</v>
      </c>
      <c r="AY9">
        <v>0</v>
      </c>
      <c r="AZ9">
        <v>0</v>
      </c>
      <c r="BC9" t="s">
        <v>34</v>
      </c>
      <c r="BD9">
        <v>0.48616544173992543</v>
      </c>
      <c r="BE9">
        <v>0.48616544173992543</v>
      </c>
      <c r="BF9">
        <v>3.3261900590461337E-2</v>
      </c>
      <c r="BK9">
        <v>-0.80449994713366957</v>
      </c>
      <c r="BT9">
        <f>IF(OR(BT1="X",BT1="Z"),BT4,"optic sign?")</f>
        <v>0.46254181128650335</v>
      </c>
      <c r="BU9">
        <f>IF(OR(BU1="X",BU1="Z"),BU4,"optic sign?")</f>
        <v>0.15335665484375741</v>
      </c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</row>
    <row r="10" spans="1:87">
      <c r="A10" t="s">
        <v>295</v>
      </c>
      <c r="B10" t="s">
        <v>314</v>
      </c>
      <c r="C10" t="s">
        <v>312</v>
      </c>
      <c r="D10">
        <v>1.67</v>
      </c>
      <c r="E10">
        <v>1.6930000000000001</v>
      </c>
      <c r="F10">
        <v>1.6759999999999999</v>
      </c>
      <c r="G10">
        <v>1.698</v>
      </c>
      <c r="H10">
        <v>1.694</v>
      </c>
      <c r="I10">
        <v>1.72</v>
      </c>
      <c r="J10" s="119">
        <f t="shared" si="8"/>
        <v>1.6741248913901574</v>
      </c>
      <c r="K10" s="119">
        <f t="shared" si="0"/>
        <v>1.6972217745807689</v>
      </c>
      <c r="L10" s="119">
        <f t="shared" si="1"/>
        <v>1.6498285813997926E-2</v>
      </c>
      <c r="M10" s="119">
        <f t="shared" si="25"/>
        <v>1.8969691639393771E-2</v>
      </c>
      <c r="N10">
        <v>42</v>
      </c>
      <c r="O10">
        <v>60</v>
      </c>
      <c r="P10" t="s">
        <v>160</v>
      </c>
      <c r="S10" s="48" t="s">
        <v>426</v>
      </c>
      <c r="W10" s="120" t="e">
        <f t="shared" si="26"/>
        <v>#DIV/0!</v>
      </c>
      <c r="X10" s="120" t="e">
        <f t="shared" si="2"/>
        <v>#DIV/0!</v>
      </c>
      <c r="Y10" s="16" t="s">
        <v>33</v>
      </c>
      <c r="Z10" s="16" t="s">
        <v>33</v>
      </c>
      <c r="AA10" s="16" t="s">
        <v>33</v>
      </c>
      <c r="AB10" s="16" t="s">
        <v>33</v>
      </c>
      <c r="AC10" s="16" t="s">
        <v>33</v>
      </c>
      <c r="AD10" s="120" t="s">
        <v>33</v>
      </c>
      <c r="AE10" s="120" t="s">
        <v>33</v>
      </c>
      <c r="AF10" s="16" t="s">
        <v>33</v>
      </c>
      <c r="AG10" s="16" t="s">
        <v>928</v>
      </c>
      <c r="AH10" t="s">
        <v>832</v>
      </c>
      <c r="AI10">
        <f t="shared" si="12"/>
        <v>0</v>
      </c>
      <c r="AJ10">
        <f t="shared" si="13"/>
        <v>0</v>
      </c>
      <c r="AK10">
        <f t="shared" si="14"/>
        <v>0</v>
      </c>
      <c r="AL10">
        <f t="shared" si="15"/>
        <v>0</v>
      </c>
      <c r="AM10">
        <f t="shared" si="16"/>
        <v>0</v>
      </c>
      <c r="AN10">
        <f t="shared" si="17"/>
        <v>1</v>
      </c>
      <c r="AO10">
        <f t="shared" si="18"/>
        <v>0</v>
      </c>
      <c r="AP10" t="e">
        <f t="shared" si="19"/>
        <v>#DIV/0!</v>
      </c>
      <c r="AQ10">
        <f t="shared" si="6"/>
        <v>0</v>
      </c>
      <c r="AR10">
        <f t="shared" si="20"/>
        <v>1</v>
      </c>
      <c r="AS10">
        <f t="shared" ref="AS10:AS73" si="27">IF(AT10=$AT$543,C10,0)</f>
        <v>0</v>
      </c>
      <c r="AT10">
        <f t="shared" si="22"/>
        <v>0</v>
      </c>
      <c r="AU10" t="str">
        <f t="shared" si="7"/>
        <v/>
      </c>
      <c r="AX10">
        <f>AX8</f>
        <v>-0.80544989379393694</v>
      </c>
      <c r="AY10">
        <f>AY8</f>
        <v>0.48616544173992543</v>
      </c>
      <c r="AZ10">
        <f>AZ8</f>
        <v>0.33895963158635656</v>
      </c>
      <c r="BC10" t="s">
        <v>35</v>
      </c>
      <c r="BD10">
        <v>0.33895963158635656</v>
      </c>
      <c r="BE10">
        <v>0.33895963158635656</v>
      </c>
      <c r="BF10">
        <v>-0.92821770321944086</v>
      </c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>
      <c r="A11" t="s">
        <v>295</v>
      </c>
      <c r="B11" t="s">
        <v>315</v>
      </c>
      <c r="C11" t="s">
        <v>313</v>
      </c>
      <c r="D11">
        <v>1.69</v>
      </c>
      <c r="E11">
        <v>1.774</v>
      </c>
      <c r="F11">
        <v>1.7</v>
      </c>
      <c r="G11">
        <v>1.8120000000000001</v>
      </c>
      <c r="H11">
        <v>1.724</v>
      </c>
      <c r="I11">
        <v>1.8260000000000001</v>
      </c>
      <c r="J11" s="119">
        <f t="shared" si="8"/>
        <v>1.6961679401738292</v>
      </c>
      <c r="K11" s="119">
        <f t="shared" si="0"/>
        <v>1.7886009895452357</v>
      </c>
      <c r="L11" s="119">
        <f t="shared" si="1"/>
        <v>2.3014993552030738E-2</v>
      </c>
      <c r="M11" s="119">
        <f t="shared" si="25"/>
        <v>2.997201570446828E-2</v>
      </c>
      <c r="N11">
        <v>60</v>
      </c>
      <c r="O11">
        <v>90</v>
      </c>
      <c r="P11" s="48" t="s">
        <v>311</v>
      </c>
      <c r="R11" s="48" t="s">
        <v>927</v>
      </c>
      <c r="S11" s="48" t="s">
        <v>426</v>
      </c>
      <c r="T11">
        <v>9.6143603932007812E-2</v>
      </c>
      <c r="U11">
        <v>0.72302649149331732</v>
      </c>
      <c r="V11">
        <v>0.6840972884187082</v>
      </c>
      <c r="W11" s="120">
        <f t="shared" si="26"/>
        <v>10.127901618500346</v>
      </c>
      <c r="X11" s="120">
        <f t="shared" si="2"/>
        <v>83.355655125553497</v>
      </c>
      <c r="Y11" s="208" t="s">
        <v>927</v>
      </c>
      <c r="Z11" s="16" t="s">
        <v>426</v>
      </c>
      <c r="AA11" s="16">
        <v>-9.6143603932007812E-2</v>
      </c>
      <c r="AB11" s="16">
        <v>0.72302649149331732</v>
      </c>
      <c r="AC11" s="16">
        <v>-0.6840972884187082</v>
      </c>
      <c r="AD11" s="120">
        <f>IF((DEGREES(ACOS((AA11*$BI$2+AB11*$BJ$2+AC11*$BK$2)/((SQRT(AA11^2+AB11^2+AC11^2))*(SQRT($BI$2^2+$BJ$2^2+$BK$2^2))))))&gt;90,ABS(180-(DEGREES(ACOS((AA11*$BI$2+AB11*$BJ$2+AC11*$BK$2)/((SQRT(AA11^2+AB11^2+AC11^2))*(SQRT($BI$2^2+$BJ$2^2+$BK$2^2))))))),(DEGREES(ACOS((AA11*$BI$2+AB11*$BJ$2+AC11*$BK$2)/((SQRT(AA11^2+AB11^2+AC11^2))*(SQRT($BI$2^2+$BJ$2^2+$BK$2^2)))))))</f>
        <v>78.35085567519441</v>
      </c>
      <c r="AE11" s="120">
        <f t="shared" ref="AE11:AE43" si="28">IF((DEGREES(ACOS((AA11*$BL$2+AB11*$BM$2+AC11*$BN$2)/((SQRT(AA11^2+AB11^2+AC11^2))*(SQRT($BL$2^2+$BM$2^2+$BN$2^2))))))&gt;90,ABS(180-(DEGREES(ACOS((AA11*$BL$2+AB11*$BM$2+AC11*$BN$2)/((SQRT(AA11^2+AB11^2+AC11^2))*(SQRT($BL$2^2+$BM$2^2+$BN$2^2))))))),(DEGREES(ACOS((AA11*$BL$2+AB11*$BM$2+AC11*$BN$2)/((SQRT(AA11^2+AB11^2+AC11^2))*(SQRT($BL$2^2+$BM$2^2+$BN$2^2)))))))</f>
        <v>10.107787448199133</v>
      </c>
      <c r="AF11" s="16" t="s">
        <v>33</v>
      </c>
      <c r="AG11" s="16" t="s">
        <v>928</v>
      </c>
      <c r="AH11" t="s">
        <v>832</v>
      </c>
      <c r="AI11">
        <f t="shared" si="12"/>
        <v>0</v>
      </c>
      <c r="AJ11">
        <f t="shared" si="13"/>
        <v>0</v>
      </c>
      <c r="AK11">
        <f t="shared" si="14"/>
        <v>0</v>
      </c>
      <c r="AL11">
        <f t="shared" si="15"/>
        <v>0</v>
      </c>
      <c r="AM11">
        <f t="shared" si="16"/>
        <v>0</v>
      </c>
      <c r="AN11">
        <f t="shared" si="17"/>
        <v>1</v>
      </c>
      <c r="AO11">
        <f t="shared" si="18"/>
        <v>1</v>
      </c>
      <c r="AP11">
        <f t="shared" si="19"/>
        <v>0.88746775979444059</v>
      </c>
      <c r="AQ11">
        <f t="shared" si="6"/>
        <v>0.88769125057556519</v>
      </c>
      <c r="AR11">
        <f t="shared" si="20"/>
        <v>1</v>
      </c>
      <c r="AS11" t="str">
        <f t="shared" si="27"/>
        <v>aegirine</v>
      </c>
      <c r="AT11">
        <f t="shared" si="22"/>
        <v>4.7751590103700057</v>
      </c>
      <c r="AU11" t="str">
        <f t="shared" si="7"/>
        <v>aegirine</v>
      </c>
      <c r="AX11">
        <v>0</v>
      </c>
      <c r="AY11">
        <v>1</v>
      </c>
      <c r="AZ11">
        <v>0</v>
      </c>
      <c r="BS11">
        <v>3</v>
      </c>
      <c r="BT11" t="s">
        <v>104</v>
      </c>
      <c r="BU11" t="s">
        <v>105</v>
      </c>
      <c r="BV11" t="s">
        <v>106</v>
      </c>
    </row>
    <row r="12" spans="1:87">
      <c r="C12" t="s">
        <v>296</v>
      </c>
      <c r="D12">
        <v>1.71</v>
      </c>
      <c r="E12">
        <v>1.7130000000000001</v>
      </c>
      <c r="F12">
        <v>1.72</v>
      </c>
      <c r="G12">
        <v>1.722</v>
      </c>
      <c r="H12">
        <v>1.7270000000000001</v>
      </c>
      <c r="I12">
        <v>1.7290000000000001</v>
      </c>
      <c r="J12" s="119">
        <f t="shared" si="8"/>
        <v>1.7142834836911505</v>
      </c>
      <c r="K12" s="119">
        <f t="shared" si="0"/>
        <v>1.7169369543743058</v>
      </c>
      <c r="L12" s="119">
        <f t="shared" si="1"/>
        <v>1.0344502640612596E-2</v>
      </c>
      <c r="M12" s="119">
        <f t="shared" si="25"/>
        <v>9.8318163005222114E-3</v>
      </c>
      <c r="N12">
        <v>81</v>
      </c>
      <c r="O12">
        <v>85</v>
      </c>
      <c r="P12" t="s">
        <v>159</v>
      </c>
      <c r="R12" s="48" t="s">
        <v>968</v>
      </c>
      <c r="S12" s="48" t="s">
        <v>426</v>
      </c>
      <c r="T12" s="16">
        <v>-0.99862770628069519</v>
      </c>
      <c r="U12" s="16">
        <v>-4.2334377185764938E-2</v>
      </c>
      <c r="V12" s="16">
        <v>3.0830257164848329E-2</v>
      </c>
      <c r="W12" s="120">
        <f t="shared" si="26"/>
        <v>88.968811278103104</v>
      </c>
      <c r="X12" s="120">
        <f t="shared" si="2"/>
        <v>89.476623181320988</v>
      </c>
      <c r="Y12" s="208" t="s">
        <v>969</v>
      </c>
      <c r="Z12" s="16" t="s">
        <v>426</v>
      </c>
      <c r="AA12" s="16">
        <v>-0.21105280235069312</v>
      </c>
      <c r="AB12" s="16">
        <v>-0.86399806943598001</v>
      </c>
      <c r="AC12" s="16">
        <v>-0.45712585863284833</v>
      </c>
      <c r="AD12" s="120">
        <f>IF((DEGREES(ACOS((AA12*$BI$2+AB12*$BJ$2+AC12*$BK$2)/((SQRT(AA12^2+AB12^2+AC12^2))*(SQRT($BI$2^2+$BJ$2^2+$BK$2^2))))))&gt;90,ABS(180-(DEGREES(ACOS((AA12*$BI$2+AB12*$BJ$2+AC12*$BK$2)/((SQRT(AA12^2+AB12^2+AC12^2))*(SQRT($BI$2^2+$BJ$2^2+$BK$2^2))))))),(DEGREES(ACOS((AA12*$BI$2+AB12*$BJ$2+AC12*$BK$2)/((SQRT(AA12^2+AB12^2+AC12^2))*(SQRT($BI$2^2+$BJ$2^2+$BK$2^2)))))))</f>
        <v>13.977221232156243</v>
      </c>
      <c r="AE12" s="120">
        <f>IF((DEGREES(ACOS((AA12*$BL$2+AB12*$BM$2+AC12*$BN$2)/((SQRT(AA12^2+AB12^2+AC12^2))*(SQRT($BL$2^2+$BM$2^2+$BN$2^2))))))&gt;90,ABS(180-(DEGREES(ACOS((AA12*$BL$2+AB12*$BM$2+AC12*$BN$2)/((SQRT(AA12^2+AB12^2+AC12^2))*(SQRT($BL$2^2+$BM$2^2+$BN$2^2))))))),(DEGREES(ACOS((AA12*$BL$2+AB12*$BM$2+AC12*$BN$2)/((SQRT(AA12^2+AB12^2+AC12^2))*(SQRT($BL$2^2+$BM$2^2+$BN$2^2)))))))</f>
        <v>81.634650871857573</v>
      </c>
      <c r="AF12" s="16" t="s">
        <v>33</v>
      </c>
      <c r="AG12" s="16" t="s">
        <v>928</v>
      </c>
      <c r="AH12" t="s">
        <v>832</v>
      </c>
      <c r="AI12">
        <f t="shared" si="12"/>
        <v>0</v>
      </c>
      <c r="AJ12">
        <f t="shared" si="13"/>
        <v>0</v>
      </c>
      <c r="AK12">
        <f t="shared" si="14"/>
        <v>0</v>
      </c>
      <c r="AL12">
        <f t="shared" si="15"/>
        <v>0</v>
      </c>
      <c r="AM12">
        <f t="shared" si="16"/>
        <v>0</v>
      </c>
      <c r="AN12">
        <f t="shared" si="17"/>
        <v>0</v>
      </c>
      <c r="AO12">
        <f t="shared" si="18"/>
        <v>1</v>
      </c>
      <c r="AP12">
        <f t="shared" si="19"/>
        <v>0</v>
      </c>
      <c r="AQ12">
        <f>IF((IF(OR(AD12&lt;$BO$2,AE12&lt;$BO$2),(90-(IF(AE12&lt;AD12,AE12,AD12)))/90,0))&gt;(1-(0.01*$BO$2)),(IF(OR(AD12&lt;$BO$2,AE12&lt;$BO$2),(90-(IF(AE12&lt;AD12,AE12,AD12)))/90,0)),0)</f>
        <v>0</v>
      </c>
      <c r="AR12">
        <f t="shared" si="20"/>
        <v>1</v>
      </c>
      <c r="AS12">
        <f t="shared" si="27"/>
        <v>0</v>
      </c>
      <c r="AT12">
        <f t="shared" si="22"/>
        <v>2</v>
      </c>
      <c r="AU12" t="str">
        <f t="shared" si="7"/>
        <v/>
      </c>
      <c r="AX12">
        <f>AX10</f>
        <v>-0.80544989379393694</v>
      </c>
      <c r="AY12">
        <f>AY10</f>
        <v>0.48616544173992543</v>
      </c>
      <c r="AZ12">
        <f>AZ10</f>
        <v>0.33895963158635656</v>
      </c>
      <c r="BI12" t="s">
        <v>510</v>
      </c>
      <c r="BT12" s="91">
        <f>IF(BT6="X",BT7,BU7)</f>
        <v>-0.80896973148615514</v>
      </c>
      <c r="BU12" s="91">
        <f>'1 Coord. Inputs'!I19</f>
        <v>0.48646232904531878</v>
      </c>
      <c r="BV12" s="91">
        <f>IF(BU6="X",BT7,BU7)</f>
        <v>-0.33003390122686216</v>
      </c>
    </row>
    <row r="13" spans="1:87">
      <c r="C13" t="s">
        <v>297</v>
      </c>
      <c r="D13">
        <v>1.629</v>
      </c>
      <c r="E13">
        <v>1.64</v>
      </c>
      <c r="F13">
        <v>1.633</v>
      </c>
      <c r="G13">
        <v>1.6439999999999999</v>
      </c>
      <c r="H13">
        <v>1.6379999999999999</v>
      </c>
      <c r="I13">
        <v>1.651</v>
      </c>
      <c r="J13" s="119">
        <f t="shared" si="8"/>
        <v>1.6309710641129032</v>
      </c>
      <c r="K13" s="119">
        <f t="shared" si="0"/>
        <v>1.642197616400388</v>
      </c>
      <c r="L13" s="119">
        <f t="shared" si="1"/>
        <v>5.7788015572473039E-3</v>
      </c>
      <c r="M13" s="119">
        <f t="shared" si="25"/>
        <v>7.2711318747678E-3</v>
      </c>
      <c r="N13">
        <v>83</v>
      </c>
      <c r="O13">
        <v>85</v>
      </c>
      <c r="P13" t="s">
        <v>159</v>
      </c>
      <c r="S13" s="48" t="s">
        <v>426</v>
      </c>
      <c r="W13" s="120" t="e">
        <f t="shared" si="26"/>
        <v>#DIV/0!</v>
      </c>
      <c r="X13" s="120" t="e">
        <f t="shared" si="2"/>
        <v>#DIV/0!</v>
      </c>
      <c r="Y13" s="16" t="s">
        <v>33</v>
      </c>
      <c r="Z13" s="16" t="s">
        <v>33</v>
      </c>
      <c r="AA13" s="16" t="s">
        <v>33</v>
      </c>
      <c r="AB13" s="16" t="s">
        <v>33</v>
      </c>
      <c r="AC13" s="16" t="s">
        <v>33</v>
      </c>
      <c r="AD13" s="120" t="s">
        <v>33</v>
      </c>
      <c r="AE13" s="120" t="s">
        <v>33</v>
      </c>
      <c r="AF13" s="16" t="s">
        <v>33</v>
      </c>
      <c r="AG13" s="16" t="s">
        <v>928</v>
      </c>
      <c r="AH13" t="s">
        <v>832</v>
      </c>
      <c r="AI13">
        <f t="shared" si="12"/>
        <v>0</v>
      </c>
      <c r="AJ13">
        <f t="shared" si="13"/>
        <v>0</v>
      </c>
      <c r="AK13">
        <f t="shared" si="14"/>
        <v>0</v>
      </c>
      <c r="AL13">
        <f t="shared" si="15"/>
        <v>0</v>
      </c>
      <c r="AM13">
        <f t="shared" si="16"/>
        <v>0</v>
      </c>
      <c r="AN13">
        <f t="shared" si="17"/>
        <v>0</v>
      </c>
      <c r="AO13">
        <f t="shared" si="18"/>
        <v>1</v>
      </c>
      <c r="AP13" t="e">
        <f t="shared" si="19"/>
        <v>#DIV/0!</v>
      </c>
      <c r="AQ13">
        <f t="shared" si="6"/>
        <v>0</v>
      </c>
      <c r="AR13">
        <f t="shared" si="20"/>
        <v>1</v>
      </c>
      <c r="AS13">
        <f t="shared" si="27"/>
        <v>0</v>
      </c>
      <c r="AT13">
        <f t="shared" si="22"/>
        <v>0</v>
      </c>
      <c r="AU13" t="str">
        <f t="shared" si="7"/>
        <v/>
      </c>
      <c r="AX13">
        <v>0</v>
      </c>
      <c r="AY13">
        <v>0</v>
      </c>
      <c r="AZ13">
        <v>1</v>
      </c>
      <c r="BT13" s="91">
        <f>IF(BT6="X",BT8,BU8)</f>
        <v>-0.36279890621530131</v>
      </c>
      <c r="BU13" s="91">
        <f>'1 Coord. Inputs'!J19</f>
        <v>2.8593586568854353E-2</v>
      </c>
      <c r="BV13" s="91">
        <f>IF(BU6="X",BT8,BU8)</f>
        <v>0.93142866632722376</v>
      </c>
    </row>
    <row r="14" spans="1:87">
      <c r="C14" t="s">
        <v>298</v>
      </c>
      <c r="D14">
        <v>1.653</v>
      </c>
      <c r="E14">
        <v>1.661</v>
      </c>
      <c r="F14">
        <v>1.657</v>
      </c>
      <c r="G14">
        <v>1.6619999999999999</v>
      </c>
      <c r="H14">
        <v>1.6719999999999999</v>
      </c>
      <c r="I14">
        <v>1.6830000000000001</v>
      </c>
      <c r="J14" s="119">
        <f t="shared" si="8"/>
        <v>1.6560965964765091</v>
      </c>
      <c r="K14" s="119">
        <f t="shared" si="0"/>
        <v>1.6637211297101206</v>
      </c>
      <c r="L14" s="119">
        <f t="shared" si="1"/>
        <v>1.3239007451036233E-2</v>
      </c>
      <c r="M14" s="119">
        <f t="shared" si="25"/>
        <v>1.6182758035581113E-2</v>
      </c>
      <c r="N14">
        <v>21</v>
      </c>
      <c r="O14">
        <v>30</v>
      </c>
      <c r="P14" t="s">
        <v>160</v>
      </c>
      <c r="R14" t="s">
        <v>419</v>
      </c>
      <c r="S14" s="48" t="s">
        <v>426</v>
      </c>
      <c r="T14">
        <v>0</v>
      </c>
      <c r="U14">
        <v>1</v>
      </c>
      <c r="V14">
        <v>0</v>
      </c>
      <c r="W14" s="120">
        <f t="shared" si="26"/>
        <v>34.875570449489885</v>
      </c>
      <c r="X14" s="120">
        <f t="shared" si="2"/>
        <v>53.073540794032709</v>
      </c>
      <c r="Y14" s="16" t="s">
        <v>33</v>
      </c>
      <c r="Z14" s="16" t="s">
        <v>33</v>
      </c>
      <c r="AA14" s="16" t="s">
        <v>33</v>
      </c>
      <c r="AB14" s="16" t="s">
        <v>33</v>
      </c>
      <c r="AC14" s="16" t="s">
        <v>33</v>
      </c>
      <c r="AD14" s="120" t="s">
        <v>33</v>
      </c>
      <c r="AE14" s="120" t="s">
        <v>33</v>
      </c>
      <c r="AF14" s="16" t="s">
        <v>33</v>
      </c>
      <c r="AG14" s="16" t="s">
        <v>928</v>
      </c>
      <c r="AH14" t="s">
        <v>832</v>
      </c>
      <c r="AI14">
        <f t="shared" si="12"/>
        <v>0</v>
      </c>
      <c r="AJ14">
        <f t="shared" si="13"/>
        <v>0</v>
      </c>
      <c r="AK14">
        <f t="shared" si="14"/>
        <v>0</v>
      </c>
      <c r="AL14">
        <f t="shared" si="15"/>
        <v>0</v>
      </c>
      <c r="AM14">
        <f t="shared" si="16"/>
        <v>0</v>
      </c>
      <c r="AN14">
        <f t="shared" si="17"/>
        <v>0</v>
      </c>
      <c r="AO14">
        <f t="shared" si="18"/>
        <v>0</v>
      </c>
      <c r="AP14">
        <f t="shared" si="19"/>
        <v>0</v>
      </c>
      <c r="AQ14">
        <f t="shared" si="6"/>
        <v>0</v>
      </c>
      <c r="AR14">
        <f t="shared" si="20"/>
        <v>1</v>
      </c>
      <c r="AS14">
        <f t="shared" si="27"/>
        <v>0</v>
      </c>
      <c r="AT14">
        <f t="shared" si="22"/>
        <v>1</v>
      </c>
      <c r="AU14" t="str">
        <f t="shared" si="7"/>
        <v/>
      </c>
      <c r="BI14">
        <f t="array" ref="BI14:BI16">MMULT(MINVERSE(BP2:BR4),BX2:BX4)</f>
        <v>4.0969292467049667E-2</v>
      </c>
      <c r="BT14" s="91">
        <f>IF(BT6="X",BT9,BU9)</f>
        <v>0.46254181128650335</v>
      </c>
      <c r="BU14" s="91">
        <f>'1 Coord. Inputs'!K19</f>
        <v>0.87323353647631596</v>
      </c>
      <c r="BV14" s="91">
        <f>IF(BU6="X",BT9,BU9)</f>
        <v>0.15335665484375741</v>
      </c>
    </row>
    <row r="15" spans="1:87">
      <c r="B15" t="s">
        <v>299</v>
      </c>
      <c r="C15" t="s">
        <v>300</v>
      </c>
      <c r="D15">
        <v>1.522</v>
      </c>
      <c r="E15">
        <v>1.5680000000000001</v>
      </c>
      <c r="F15">
        <v>1.548</v>
      </c>
      <c r="G15">
        <v>1.609</v>
      </c>
      <c r="H15">
        <v>1.5489999999999999</v>
      </c>
      <c r="I15">
        <v>1.613</v>
      </c>
      <c r="J15" s="119">
        <f t="shared" si="8"/>
        <v>1.5310936680710667</v>
      </c>
      <c r="K15" s="119">
        <f t="shared" si="0"/>
        <v>1.5824773040837545</v>
      </c>
      <c r="L15" s="119">
        <f t="shared" si="1"/>
        <v>1.4112724512964636E-2</v>
      </c>
      <c r="M15" s="119">
        <f t="shared" si="25"/>
        <v>2.4109426816988355E-2</v>
      </c>
      <c r="N15">
        <v>0</v>
      </c>
      <c r="O15">
        <v>20</v>
      </c>
      <c r="P15" t="s">
        <v>159</v>
      </c>
      <c r="S15" s="48" t="s">
        <v>426</v>
      </c>
      <c r="W15" s="120" t="e">
        <f t="shared" si="26"/>
        <v>#DIV/0!</v>
      </c>
      <c r="X15" s="120" t="e">
        <f t="shared" si="2"/>
        <v>#DIV/0!</v>
      </c>
      <c r="Y15" s="16" t="s">
        <v>33</v>
      </c>
      <c r="Z15" s="16" t="s">
        <v>33</v>
      </c>
      <c r="AA15" s="16" t="s">
        <v>33</v>
      </c>
      <c r="AB15" s="16" t="s">
        <v>33</v>
      </c>
      <c r="AC15" s="16" t="s">
        <v>33</v>
      </c>
      <c r="AD15" s="120" t="s">
        <v>33</v>
      </c>
      <c r="AE15" s="120" t="s">
        <v>33</v>
      </c>
      <c r="AF15" s="16" t="s">
        <v>33</v>
      </c>
      <c r="AG15" s="16" t="s">
        <v>928</v>
      </c>
      <c r="AH15" t="s">
        <v>832</v>
      </c>
      <c r="AI15">
        <f t="shared" si="12"/>
        <v>0</v>
      </c>
      <c r="AJ15">
        <f t="shared" si="13"/>
        <v>0</v>
      </c>
      <c r="AK15">
        <f t="shared" si="14"/>
        <v>0</v>
      </c>
      <c r="AL15">
        <f t="shared" si="15"/>
        <v>0</v>
      </c>
      <c r="AM15">
        <f t="shared" si="16"/>
        <v>0</v>
      </c>
      <c r="AN15">
        <f t="shared" si="17"/>
        <v>0</v>
      </c>
      <c r="AO15">
        <f t="shared" si="18"/>
        <v>1</v>
      </c>
      <c r="AP15" t="e">
        <f t="shared" si="19"/>
        <v>#DIV/0!</v>
      </c>
      <c r="AQ15">
        <f t="shared" si="6"/>
        <v>0</v>
      </c>
      <c r="AR15">
        <f t="shared" si="20"/>
        <v>1</v>
      </c>
      <c r="AS15">
        <f t="shared" si="27"/>
        <v>0</v>
      </c>
      <c r="AT15">
        <f t="shared" si="22"/>
        <v>0</v>
      </c>
      <c r="AU15" t="str">
        <f t="shared" si="7"/>
        <v/>
      </c>
      <c r="AW15" t="s">
        <v>949</v>
      </c>
      <c r="AX15" t="s">
        <v>939</v>
      </c>
      <c r="AY15" t="s">
        <v>940</v>
      </c>
      <c r="AZ15" t="s">
        <v>941</v>
      </c>
      <c r="BI15">
        <v>-0.6007894558745871</v>
      </c>
    </row>
    <row r="16" spans="1:87">
      <c r="B16" t="s">
        <v>318</v>
      </c>
      <c r="C16" t="s">
        <v>317</v>
      </c>
      <c r="D16">
        <v>1.589</v>
      </c>
      <c r="E16">
        <v>1.627</v>
      </c>
      <c r="F16">
        <v>1.595</v>
      </c>
      <c r="G16">
        <v>1.627</v>
      </c>
      <c r="H16">
        <v>1.595</v>
      </c>
      <c r="I16">
        <v>1.629</v>
      </c>
      <c r="J16" s="119">
        <f t="shared" si="8"/>
        <v>1.5910997806622966</v>
      </c>
      <c r="K16" s="119">
        <f t="shared" si="0"/>
        <v>1.6272294127688125</v>
      </c>
      <c r="L16" s="119">
        <f t="shared" si="1"/>
        <v>3.0723590531167577E-3</v>
      </c>
      <c r="M16" s="119">
        <f t="shared" si="25"/>
        <v>1.4933236035645781E-3</v>
      </c>
      <c r="N16">
        <v>0</v>
      </c>
      <c r="O16">
        <v>40</v>
      </c>
      <c r="P16" t="s">
        <v>160</v>
      </c>
      <c r="S16" s="48" t="s">
        <v>426</v>
      </c>
      <c r="W16" s="120" t="e">
        <f t="shared" si="26"/>
        <v>#DIV/0!</v>
      </c>
      <c r="X16" s="120" t="e">
        <f t="shared" si="2"/>
        <v>#DIV/0!</v>
      </c>
      <c r="Y16" s="16" t="s">
        <v>33</v>
      </c>
      <c r="Z16" s="16" t="s">
        <v>33</v>
      </c>
      <c r="AA16" s="16" t="s">
        <v>33</v>
      </c>
      <c r="AB16" s="16" t="s">
        <v>33</v>
      </c>
      <c r="AC16" s="16" t="s">
        <v>33</v>
      </c>
      <c r="AD16" s="120" t="s">
        <v>33</v>
      </c>
      <c r="AE16" s="120" t="s">
        <v>33</v>
      </c>
      <c r="AF16" s="16" t="s">
        <v>33</v>
      </c>
      <c r="AG16" s="16" t="s">
        <v>928</v>
      </c>
      <c r="AH16" t="s">
        <v>832</v>
      </c>
      <c r="AI16">
        <f t="shared" si="12"/>
        <v>0</v>
      </c>
      <c r="AJ16">
        <f t="shared" si="13"/>
        <v>0</v>
      </c>
      <c r="AK16">
        <f t="shared" si="14"/>
        <v>0</v>
      </c>
      <c r="AL16">
        <f t="shared" si="15"/>
        <v>0</v>
      </c>
      <c r="AM16">
        <f t="shared" si="16"/>
        <v>0</v>
      </c>
      <c r="AN16">
        <f t="shared" si="17"/>
        <v>0</v>
      </c>
      <c r="AO16">
        <f t="shared" si="18"/>
        <v>0</v>
      </c>
      <c r="AP16" t="e">
        <f t="shared" si="19"/>
        <v>#DIV/0!</v>
      </c>
      <c r="AQ16">
        <f t="shared" si="6"/>
        <v>0</v>
      </c>
      <c r="AR16">
        <f t="shared" si="20"/>
        <v>1</v>
      </c>
      <c r="AS16">
        <f t="shared" si="27"/>
        <v>0</v>
      </c>
      <c r="AT16">
        <f t="shared" si="22"/>
        <v>0</v>
      </c>
      <c r="AU16" t="str">
        <f t="shared" si="7"/>
        <v/>
      </c>
      <c r="AX16">
        <f>DEGREES(ACOS((AX17*AX18+AY17*AY18+AZ17*AZ18)/((SQRT((AX17^2)+(AY17^2)+(AZ17^2)))*(SQRT((AX18^2)+(AY18^2)+(AZ18^2))))))</f>
        <v>143.65372639684344</v>
      </c>
      <c r="AY16">
        <f>DEGREES(ACOS((AX19*AX20+AY19*AY20+AZ19*AZ20)/((SQRT((AX19^2)+(AY19^2)+(AZ19^2)))*(SQRT((AX20^2)+(AY20^2)+(AZ20^2))))))</f>
        <v>60.911142769475653</v>
      </c>
      <c r="AZ16">
        <f>DEGREES(ACOS((AX21*AX22+AY21*AY22+AZ21*AZ22)/((SQRT((AX21^2)+(AY21^2)+(AZ21^2)))*(SQRT((AX22^2)+(AY22^2)+(AZ22^2))))))</f>
        <v>70.186498115872112</v>
      </c>
      <c r="BI16">
        <v>0.79835677913115188</v>
      </c>
      <c r="BT16" t="s">
        <v>512</v>
      </c>
    </row>
    <row r="17" spans="1:74">
      <c r="C17" t="s">
        <v>301</v>
      </c>
      <c r="D17">
        <v>1.552</v>
      </c>
      <c r="E17">
        <v>1.57</v>
      </c>
      <c r="F17">
        <v>1.5820000000000001</v>
      </c>
      <c r="G17">
        <v>1.619</v>
      </c>
      <c r="H17">
        <v>1.5880000000000001</v>
      </c>
      <c r="I17">
        <v>1.6240000000000001</v>
      </c>
      <c r="J17" s="119">
        <f t="shared" si="8"/>
        <v>1.5630027764862227</v>
      </c>
      <c r="K17" s="119">
        <f t="shared" si="0"/>
        <v>1.5872390807300691</v>
      </c>
      <c r="L17" s="119">
        <f t="shared" si="1"/>
        <v>1.9898890599510999E-2</v>
      </c>
      <c r="M17" s="119">
        <f t="shared" si="25"/>
        <v>2.9009793243818693E-2</v>
      </c>
      <c r="N17">
        <v>35</v>
      </c>
      <c r="O17">
        <v>50</v>
      </c>
      <c r="P17" t="s">
        <v>159</v>
      </c>
      <c r="S17" s="48" t="s">
        <v>426</v>
      </c>
      <c r="W17" s="120" t="e">
        <f t="shared" si="26"/>
        <v>#DIV/0!</v>
      </c>
      <c r="X17" s="120" t="e">
        <f t="shared" si="2"/>
        <v>#DIV/0!</v>
      </c>
      <c r="Y17" s="16" t="s">
        <v>33</v>
      </c>
      <c r="Z17" s="16" t="s">
        <v>33</v>
      </c>
      <c r="AA17" s="16" t="s">
        <v>33</v>
      </c>
      <c r="AB17" s="16" t="s">
        <v>33</v>
      </c>
      <c r="AC17" s="16" t="s">
        <v>33</v>
      </c>
      <c r="AD17" s="120" t="s">
        <v>33</v>
      </c>
      <c r="AE17" s="120" t="s">
        <v>33</v>
      </c>
      <c r="AF17" s="16" t="s">
        <v>33</v>
      </c>
      <c r="AG17" s="16" t="s">
        <v>928</v>
      </c>
      <c r="AH17" t="s">
        <v>832</v>
      </c>
      <c r="AI17">
        <f t="shared" si="12"/>
        <v>0</v>
      </c>
      <c r="AJ17">
        <f t="shared" si="13"/>
        <v>0</v>
      </c>
      <c r="AK17">
        <f t="shared" si="14"/>
        <v>0</v>
      </c>
      <c r="AL17">
        <f t="shared" si="15"/>
        <v>0</v>
      </c>
      <c r="AM17">
        <f t="shared" si="16"/>
        <v>0</v>
      </c>
      <c r="AN17">
        <f t="shared" si="17"/>
        <v>0</v>
      </c>
      <c r="AO17">
        <f t="shared" si="18"/>
        <v>1</v>
      </c>
      <c r="AP17" t="e">
        <f t="shared" si="19"/>
        <v>#DIV/0!</v>
      </c>
      <c r="AQ17">
        <f t="shared" si="6"/>
        <v>0</v>
      </c>
      <c r="AR17">
        <f t="shared" si="20"/>
        <v>1</v>
      </c>
      <c r="AS17">
        <f t="shared" si="27"/>
        <v>0</v>
      </c>
      <c r="AT17">
        <f t="shared" si="22"/>
        <v>0</v>
      </c>
      <c r="AU17" t="str">
        <f t="shared" si="7"/>
        <v/>
      </c>
      <c r="AX17">
        <f>BE8</f>
        <v>-0.80544989379393694</v>
      </c>
      <c r="AY17">
        <f>BE9</f>
        <v>0.48616544173992543</v>
      </c>
      <c r="AZ17">
        <f>BE10</f>
        <v>0.33895963158635656</v>
      </c>
      <c r="BS17">
        <v>4</v>
      </c>
      <c r="BT17" s="33">
        <f t="shared" ref="BT17:BU19" si="29">BT12</f>
        <v>-0.80896973148615514</v>
      </c>
      <c r="BU17" s="33">
        <f t="shared" si="29"/>
        <v>0.48646232904531878</v>
      </c>
      <c r="BV17" s="157">
        <f>BT13*BU14-BT14*BU13</f>
        <v>-0.33003390122686216</v>
      </c>
    </row>
    <row r="18" spans="1:74">
      <c r="C18" t="s">
        <v>304</v>
      </c>
      <c r="D18">
        <v>1.518</v>
      </c>
      <c r="E18">
        <v>1.5249999999999999</v>
      </c>
      <c r="F18">
        <v>1.522</v>
      </c>
      <c r="G18">
        <v>1.53</v>
      </c>
      <c r="H18">
        <v>1.5229999999999999</v>
      </c>
      <c r="I18">
        <v>1.532</v>
      </c>
      <c r="J18" s="119">
        <f t="shared" si="8"/>
        <v>1.5195156126834068</v>
      </c>
      <c r="K18" s="119">
        <f t="shared" si="0"/>
        <v>1.5269785930607958</v>
      </c>
      <c r="L18" s="119">
        <f t="shared" si="1"/>
        <v>2.7938264622804354E-3</v>
      </c>
      <c r="M18" s="119">
        <f t="shared" si="25"/>
        <v>4.0523435431221166E-3</v>
      </c>
      <c r="N18">
        <v>82</v>
      </c>
      <c r="O18">
        <v>84</v>
      </c>
      <c r="P18" t="s">
        <v>159</v>
      </c>
      <c r="S18" s="48" t="s">
        <v>426</v>
      </c>
      <c r="W18" s="120" t="e">
        <f t="shared" si="26"/>
        <v>#DIV/0!</v>
      </c>
      <c r="X18" s="120" t="e">
        <f t="shared" si="2"/>
        <v>#DIV/0!</v>
      </c>
      <c r="Y18" s="16" t="s">
        <v>33</v>
      </c>
      <c r="Z18" s="16" t="s">
        <v>33</v>
      </c>
      <c r="AA18" s="16" t="s">
        <v>33</v>
      </c>
      <c r="AB18" s="16" t="s">
        <v>33</v>
      </c>
      <c r="AC18" s="16" t="s">
        <v>33</v>
      </c>
      <c r="AD18" s="120" t="s">
        <v>33</v>
      </c>
      <c r="AE18" s="120" t="s">
        <v>33</v>
      </c>
      <c r="AF18" s="16" t="s">
        <v>33</v>
      </c>
      <c r="AG18" s="16" t="s">
        <v>928</v>
      </c>
      <c r="AH18" t="s">
        <v>832</v>
      </c>
      <c r="AI18">
        <f t="shared" si="12"/>
        <v>0</v>
      </c>
      <c r="AJ18">
        <f t="shared" si="13"/>
        <v>0</v>
      </c>
      <c r="AK18">
        <f t="shared" si="14"/>
        <v>0</v>
      </c>
      <c r="AL18">
        <f t="shared" si="15"/>
        <v>0</v>
      </c>
      <c r="AM18">
        <f t="shared" si="16"/>
        <v>0</v>
      </c>
      <c r="AN18">
        <f t="shared" si="17"/>
        <v>0</v>
      </c>
      <c r="AO18">
        <f t="shared" si="18"/>
        <v>1</v>
      </c>
      <c r="AP18" t="e">
        <f t="shared" si="19"/>
        <v>#DIV/0!</v>
      </c>
      <c r="AQ18">
        <f t="shared" si="6"/>
        <v>0</v>
      </c>
      <c r="AR18">
        <f t="shared" si="20"/>
        <v>1</v>
      </c>
      <c r="AS18">
        <f t="shared" si="27"/>
        <v>0</v>
      </c>
      <c r="AT18">
        <f t="shared" si="22"/>
        <v>0</v>
      </c>
      <c r="AU18" t="str">
        <f t="shared" si="7"/>
        <v/>
      </c>
      <c r="AX18">
        <v>1</v>
      </c>
      <c r="AY18">
        <v>0</v>
      </c>
      <c r="AZ18">
        <v>0</v>
      </c>
      <c r="BT18" s="33">
        <f t="shared" si="29"/>
        <v>-0.36279890621530131</v>
      </c>
      <c r="BU18" s="33">
        <f t="shared" si="29"/>
        <v>2.8593586568854353E-2</v>
      </c>
      <c r="BV18" s="157">
        <f>BT14*BU12-BT12*BU14</f>
        <v>0.93142866632722376</v>
      </c>
    </row>
    <row r="19" spans="1:74">
      <c r="C19" t="s">
        <v>305</v>
      </c>
      <c r="D19">
        <v>1.518</v>
      </c>
      <c r="E19">
        <v>1.5229999999999999</v>
      </c>
      <c r="F19">
        <v>1.522</v>
      </c>
      <c r="G19">
        <v>1.528</v>
      </c>
      <c r="H19">
        <v>1.5229999999999999</v>
      </c>
      <c r="I19">
        <v>1.53</v>
      </c>
      <c r="J19" s="119">
        <f t="shared" si="8"/>
        <v>1.5195156126834068</v>
      </c>
      <c r="K19" s="119">
        <f t="shared" si="0"/>
        <v>1.5249785833125773</v>
      </c>
      <c r="L19" s="119">
        <f t="shared" si="1"/>
        <v>2.7938264622804354E-3</v>
      </c>
      <c r="M19" s="119">
        <f t="shared" si="25"/>
        <v>4.0523457869563462E-3</v>
      </c>
      <c r="N19">
        <v>60</v>
      </c>
      <c r="O19">
        <v>90</v>
      </c>
      <c r="P19" t="s">
        <v>159</v>
      </c>
      <c r="S19" s="48" t="s">
        <v>426</v>
      </c>
      <c r="W19" s="120" t="e">
        <f t="shared" si="26"/>
        <v>#DIV/0!</v>
      </c>
      <c r="X19" s="120" t="e">
        <f t="shared" si="2"/>
        <v>#DIV/0!</v>
      </c>
      <c r="Y19" s="16" t="s">
        <v>33</v>
      </c>
      <c r="Z19" s="16" t="s">
        <v>33</v>
      </c>
      <c r="AA19" s="16" t="s">
        <v>33</v>
      </c>
      <c r="AB19" s="16" t="s">
        <v>33</v>
      </c>
      <c r="AC19" s="16" t="s">
        <v>33</v>
      </c>
      <c r="AD19" s="120" t="s">
        <v>33</v>
      </c>
      <c r="AE19" s="120" t="s">
        <v>33</v>
      </c>
      <c r="AF19" s="16" t="s">
        <v>33</v>
      </c>
      <c r="AG19" s="16" t="s">
        <v>928</v>
      </c>
      <c r="AH19" t="s">
        <v>832</v>
      </c>
      <c r="AI19">
        <f t="shared" si="12"/>
        <v>0</v>
      </c>
      <c r="AJ19">
        <f t="shared" si="13"/>
        <v>0</v>
      </c>
      <c r="AK19">
        <f t="shared" si="14"/>
        <v>0</v>
      </c>
      <c r="AL19">
        <f t="shared" si="15"/>
        <v>0</v>
      </c>
      <c r="AM19">
        <f t="shared" si="16"/>
        <v>0</v>
      </c>
      <c r="AN19">
        <f t="shared" si="17"/>
        <v>1</v>
      </c>
      <c r="AO19">
        <f t="shared" si="18"/>
        <v>1</v>
      </c>
      <c r="AP19" t="e">
        <f t="shared" si="19"/>
        <v>#DIV/0!</v>
      </c>
      <c r="AQ19">
        <f t="shared" si="6"/>
        <v>0</v>
      </c>
      <c r="AR19">
        <f t="shared" si="20"/>
        <v>1</v>
      </c>
      <c r="AS19">
        <f t="shared" si="27"/>
        <v>0</v>
      </c>
      <c r="AT19">
        <f t="shared" si="22"/>
        <v>0</v>
      </c>
      <c r="AU19" t="str">
        <f t="shared" si="7"/>
        <v/>
      </c>
      <c r="AX19">
        <f>AX17</f>
        <v>-0.80544989379393694</v>
      </c>
      <c r="AY19">
        <f>AY17</f>
        <v>0.48616544173992543</v>
      </c>
      <c r="AZ19">
        <f>AZ17</f>
        <v>0.33895963158635656</v>
      </c>
      <c r="BT19" s="33">
        <f t="shared" si="29"/>
        <v>0.46254181128650335</v>
      </c>
      <c r="BU19" s="33">
        <f t="shared" si="29"/>
        <v>0.87323353647631596</v>
      </c>
      <c r="BV19" s="157">
        <f>BT12*BU13-BT13*BU12</f>
        <v>0.15335665484375741</v>
      </c>
    </row>
    <row r="20" spans="1:74">
      <c r="C20" t="s">
        <v>306</v>
      </c>
      <c r="D20">
        <v>1.518</v>
      </c>
      <c r="E20">
        <v>1.52</v>
      </c>
      <c r="F20">
        <v>1.522</v>
      </c>
      <c r="G20">
        <v>1.524</v>
      </c>
      <c r="H20">
        <v>1.524</v>
      </c>
      <c r="I20">
        <v>1.526</v>
      </c>
      <c r="J20" s="119">
        <f t="shared" si="8"/>
        <v>1.5196296200858284</v>
      </c>
      <c r="K20" s="119">
        <f t="shared" si="0"/>
        <v>1.521629626868739</v>
      </c>
      <c r="L20" s="119">
        <f t="shared" si="1"/>
        <v>3.5401177449878585E-3</v>
      </c>
      <c r="M20" s="119">
        <f t="shared" si="25"/>
        <v>3.540116511967506E-3</v>
      </c>
      <c r="N20">
        <v>60</v>
      </c>
      <c r="O20">
        <v>80</v>
      </c>
      <c r="P20" t="s">
        <v>159</v>
      </c>
      <c r="S20" s="48" t="s">
        <v>426</v>
      </c>
      <c r="W20" s="120" t="e">
        <f t="shared" si="26"/>
        <v>#DIV/0!</v>
      </c>
      <c r="X20" s="120" t="e">
        <f t="shared" si="2"/>
        <v>#DIV/0!</v>
      </c>
      <c r="Y20" s="16" t="s">
        <v>33</v>
      </c>
      <c r="Z20" s="16" t="s">
        <v>33</v>
      </c>
      <c r="AA20" s="16" t="s">
        <v>33</v>
      </c>
      <c r="AB20" s="16" t="s">
        <v>33</v>
      </c>
      <c r="AC20" s="16" t="s">
        <v>33</v>
      </c>
      <c r="AD20" s="120" t="s">
        <v>33</v>
      </c>
      <c r="AE20" s="120" t="s">
        <v>33</v>
      </c>
      <c r="AF20" s="16" t="s">
        <v>33</v>
      </c>
      <c r="AG20" s="16" t="s">
        <v>928</v>
      </c>
      <c r="AH20" t="s">
        <v>832</v>
      </c>
      <c r="AI20">
        <f t="shared" si="12"/>
        <v>0</v>
      </c>
      <c r="AJ20">
        <f t="shared" si="13"/>
        <v>0</v>
      </c>
      <c r="AK20">
        <f t="shared" si="14"/>
        <v>0</v>
      </c>
      <c r="AL20">
        <f t="shared" si="15"/>
        <v>0</v>
      </c>
      <c r="AM20">
        <f t="shared" si="16"/>
        <v>0</v>
      </c>
      <c r="AN20">
        <f t="shared" si="17"/>
        <v>1</v>
      </c>
      <c r="AO20">
        <f t="shared" si="18"/>
        <v>1</v>
      </c>
      <c r="AP20" t="e">
        <f t="shared" si="19"/>
        <v>#DIV/0!</v>
      </c>
      <c r="AQ20">
        <f t="shared" si="6"/>
        <v>0</v>
      </c>
      <c r="AR20">
        <f t="shared" si="20"/>
        <v>1</v>
      </c>
      <c r="AS20">
        <f t="shared" si="27"/>
        <v>0</v>
      </c>
      <c r="AT20">
        <f t="shared" si="22"/>
        <v>0</v>
      </c>
      <c r="AU20" t="str">
        <f t="shared" si="7"/>
        <v/>
      </c>
      <c r="AX20">
        <v>0</v>
      </c>
      <c r="AY20">
        <v>1</v>
      </c>
      <c r="AZ20">
        <v>0</v>
      </c>
    </row>
    <row r="21" spans="1:74">
      <c r="C21" t="s">
        <v>307</v>
      </c>
      <c r="D21">
        <v>1.5389999999999999</v>
      </c>
      <c r="E21">
        <v>1.55</v>
      </c>
      <c r="F21">
        <v>1.589</v>
      </c>
      <c r="G21">
        <v>1.5940000000000001</v>
      </c>
      <c r="H21">
        <v>1.589</v>
      </c>
      <c r="I21">
        <v>1.5960000000000001</v>
      </c>
      <c r="J21" s="119">
        <f t="shared" si="8"/>
        <v>1.55602052595688</v>
      </c>
      <c r="K21" s="119">
        <f t="shared" si="0"/>
        <v>1.5652541349003057</v>
      </c>
      <c r="L21" s="119">
        <f t="shared" si="1"/>
        <v>2.5824624996801937E-2</v>
      </c>
      <c r="M21" s="119">
        <f t="shared" si="25"/>
        <v>2.4184332543460973E-2</v>
      </c>
      <c r="N21">
        <v>0</v>
      </c>
      <c r="O21">
        <v>30</v>
      </c>
      <c r="P21" t="s">
        <v>159</v>
      </c>
      <c r="R21" t="s">
        <v>524</v>
      </c>
      <c r="S21" s="48" t="s">
        <v>426</v>
      </c>
      <c r="W21" s="120" t="e">
        <f t="shared" si="26"/>
        <v>#DIV/0!</v>
      </c>
      <c r="X21" s="120" t="e">
        <f t="shared" si="2"/>
        <v>#DIV/0!</v>
      </c>
      <c r="Y21" s="16" t="s">
        <v>33</v>
      </c>
      <c r="Z21" s="16" t="s">
        <v>33</v>
      </c>
      <c r="AA21" s="16" t="s">
        <v>33</v>
      </c>
      <c r="AB21" s="16" t="s">
        <v>33</v>
      </c>
      <c r="AC21" s="16" t="s">
        <v>33</v>
      </c>
      <c r="AD21" s="120" t="s">
        <v>33</v>
      </c>
      <c r="AE21" s="120" t="s">
        <v>33</v>
      </c>
      <c r="AF21" s="16" t="s">
        <v>33</v>
      </c>
      <c r="AG21" s="16" t="s">
        <v>928</v>
      </c>
      <c r="AH21" t="s">
        <v>832</v>
      </c>
      <c r="AI21">
        <f t="shared" si="12"/>
        <v>0</v>
      </c>
      <c r="AJ21">
        <f t="shared" si="13"/>
        <v>0</v>
      </c>
      <c r="AK21">
        <f t="shared" si="14"/>
        <v>0</v>
      </c>
      <c r="AL21">
        <f t="shared" si="15"/>
        <v>0</v>
      </c>
      <c r="AM21">
        <f t="shared" si="16"/>
        <v>0</v>
      </c>
      <c r="AN21">
        <f t="shared" si="17"/>
        <v>0</v>
      </c>
      <c r="AO21">
        <f t="shared" si="18"/>
        <v>1</v>
      </c>
      <c r="AP21" t="e">
        <f t="shared" si="19"/>
        <v>#DIV/0!</v>
      </c>
      <c r="AQ21">
        <f t="shared" si="6"/>
        <v>0</v>
      </c>
      <c r="AR21">
        <f t="shared" si="20"/>
        <v>1</v>
      </c>
      <c r="AS21">
        <f t="shared" si="27"/>
        <v>0</v>
      </c>
      <c r="AT21">
        <f t="shared" si="22"/>
        <v>0</v>
      </c>
      <c r="AU21" t="str">
        <f t="shared" si="7"/>
        <v/>
      </c>
      <c r="AX21">
        <f>AX19</f>
        <v>-0.80544989379393694</v>
      </c>
      <c r="AY21">
        <f>AY19</f>
        <v>0.48616544173992543</v>
      </c>
      <c r="AZ21">
        <f>AZ19</f>
        <v>0.33895963158635656</v>
      </c>
      <c r="BB21" s="2"/>
      <c r="BC21" s="2"/>
      <c r="BD21" s="2"/>
      <c r="BE21" s="2"/>
      <c r="BF21" s="2"/>
      <c r="BG21" s="2"/>
      <c r="BH21" s="2"/>
      <c r="BI21" s="2"/>
      <c r="BJ21" s="2"/>
    </row>
    <row r="22" spans="1:74">
      <c r="A22" t="s">
        <v>308</v>
      </c>
      <c r="B22" t="s">
        <v>322</v>
      </c>
      <c r="C22" t="s">
        <v>308</v>
      </c>
      <c r="D22">
        <v>1.6970000000000001</v>
      </c>
      <c r="E22">
        <v>1.728</v>
      </c>
      <c r="F22">
        <v>1.6990000000000001</v>
      </c>
      <c r="G22">
        <v>1.758</v>
      </c>
      <c r="H22">
        <v>1.702</v>
      </c>
      <c r="I22">
        <v>1.776</v>
      </c>
      <c r="J22" s="119">
        <f t="shared" si="8"/>
        <v>1.6980447825691418</v>
      </c>
      <c r="K22" s="119">
        <f t="shared" si="0"/>
        <v>1.7403343842209094</v>
      </c>
      <c r="L22" s="119">
        <f t="shared" si="1"/>
        <v>3.2627475658879579E-3</v>
      </c>
      <c r="M22" s="119">
        <f t="shared" si="25"/>
        <v>2.8817389349321765E-2</v>
      </c>
      <c r="N22">
        <v>65</v>
      </c>
      <c r="O22">
        <v>90</v>
      </c>
      <c r="P22" s="48" t="s">
        <v>311</v>
      </c>
      <c r="S22" s="48" t="s">
        <v>426</v>
      </c>
      <c r="W22" s="120" t="e">
        <f>IF((DEGREES(ACOS((T22*$BI$2+U22*$BJ$2+V22*$BK$2)/((SQRT(T22^2+U22^2+V22^2))*(SQRT($BI$2^2+$BJ$2^2+$BK$2^2))))))&gt;90,ABS(180-(DEGREES(ACOS((T22*$BI$2+U22*$BJ$2+V22*$BK$2)/((SQRT(T22^2+U22^2+V22^2))*(SQRT($BI$2^2+$BJ$2^2+$BK$2^2))))))),(DEGREES(ACOS((T22*$BI$2+U22*$BJ$2+V22*$BK$2)/((SQRT(T22^2+U22^2+V22^2))*(SQRT($BI$2^2+$BJ$2^2+$BK$2^2)))))))</f>
        <v>#DIV/0!</v>
      </c>
      <c r="X22" s="120" t="e">
        <f t="shared" si="2"/>
        <v>#DIV/0!</v>
      </c>
      <c r="Y22" s="16" t="s">
        <v>33</v>
      </c>
      <c r="Z22" s="16" t="s">
        <v>33</v>
      </c>
      <c r="AA22" s="16" t="s">
        <v>33</v>
      </c>
      <c r="AB22" s="16" t="s">
        <v>33</v>
      </c>
      <c r="AC22" s="16" t="s">
        <v>33</v>
      </c>
      <c r="AD22" s="120" t="s">
        <v>33</v>
      </c>
      <c r="AE22" s="120" t="s">
        <v>33</v>
      </c>
      <c r="AF22" s="16" t="s">
        <v>33</v>
      </c>
      <c r="AG22" s="16" t="s">
        <v>928</v>
      </c>
      <c r="AH22" t="s">
        <v>832</v>
      </c>
      <c r="AI22">
        <f t="shared" si="12"/>
        <v>0</v>
      </c>
      <c r="AJ22">
        <f t="shared" si="13"/>
        <v>0</v>
      </c>
      <c r="AK22">
        <f t="shared" si="14"/>
        <v>0</v>
      </c>
      <c r="AL22">
        <f t="shared" si="15"/>
        <v>0</v>
      </c>
      <c r="AM22">
        <f t="shared" si="16"/>
        <v>0</v>
      </c>
      <c r="AN22">
        <f t="shared" si="17"/>
        <v>1</v>
      </c>
      <c r="AO22">
        <f t="shared" si="18"/>
        <v>1</v>
      </c>
      <c r="AP22" t="e">
        <f t="shared" si="19"/>
        <v>#DIV/0!</v>
      </c>
      <c r="AQ22">
        <f t="shared" si="6"/>
        <v>0</v>
      </c>
      <c r="AR22">
        <f t="shared" si="20"/>
        <v>1</v>
      </c>
      <c r="AS22">
        <f t="shared" si="27"/>
        <v>0</v>
      </c>
      <c r="AT22">
        <f t="shared" si="22"/>
        <v>0</v>
      </c>
      <c r="AU22" t="str">
        <f t="shared" si="7"/>
        <v/>
      </c>
      <c r="AX22">
        <v>0</v>
      </c>
      <c r="AY22">
        <v>0</v>
      </c>
      <c r="AZ22">
        <v>1</v>
      </c>
      <c r="BB22" s="2"/>
      <c r="BC22" s="2"/>
      <c r="BD22" s="2"/>
      <c r="BE22" s="2"/>
      <c r="BF22" s="2"/>
      <c r="BG22" s="2"/>
      <c r="BH22" s="2"/>
      <c r="BI22" s="2"/>
      <c r="BJ22" s="2"/>
    </row>
    <row r="23" spans="1:74">
      <c r="C23" t="s">
        <v>310</v>
      </c>
      <c r="D23">
        <v>1.6950000000000001</v>
      </c>
      <c r="E23">
        <v>1.7010000000000001</v>
      </c>
      <c r="F23">
        <v>1.6950000000000001</v>
      </c>
      <c r="G23">
        <v>1.702</v>
      </c>
      <c r="H23">
        <v>1.702</v>
      </c>
      <c r="I23">
        <v>1.7070000000000001</v>
      </c>
      <c r="J23" s="119">
        <f t="shared" si="8"/>
        <v>1.6957998664287619</v>
      </c>
      <c r="K23" s="119">
        <f t="shared" si="0"/>
        <v>1.7019226301412156</v>
      </c>
      <c r="L23" s="119">
        <f t="shared" si="1"/>
        <v>5.2260769284315778E-3</v>
      </c>
      <c r="M23" s="119">
        <f t="shared" si="25"/>
        <v>4.2442267599671624E-3</v>
      </c>
      <c r="N23">
        <v>0</v>
      </c>
      <c r="O23">
        <v>50</v>
      </c>
      <c r="P23" t="s">
        <v>160</v>
      </c>
      <c r="R23" t="s">
        <v>523</v>
      </c>
      <c r="S23" s="48" t="s">
        <v>426</v>
      </c>
      <c r="T23">
        <v>0</v>
      </c>
      <c r="U23">
        <v>1</v>
      </c>
      <c r="V23">
        <v>0</v>
      </c>
      <c r="W23" s="120">
        <f t="shared" si="26"/>
        <v>34.875570449489885</v>
      </c>
      <c r="X23" s="120">
        <f t="shared" si="2"/>
        <v>53.073540794032709</v>
      </c>
      <c r="Y23" s="16" t="s">
        <v>33</v>
      </c>
      <c r="Z23" s="16" t="s">
        <v>33</v>
      </c>
      <c r="AA23" s="16" t="s">
        <v>33</v>
      </c>
      <c r="AB23" s="16" t="s">
        <v>33</v>
      </c>
      <c r="AC23" s="16" t="s">
        <v>33</v>
      </c>
      <c r="AD23" s="120" t="s">
        <v>33</v>
      </c>
      <c r="AE23" s="120" t="s">
        <v>33</v>
      </c>
      <c r="AF23" s="16" t="s">
        <v>33</v>
      </c>
      <c r="AG23" s="16" t="s">
        <v>928</v>
      </c>
      <c r="AH23" t="s">
        <v>832</v>
      </c>
      <c r="AI23">
        <f t="shared" si="12"/>
        <v>0</v>
      </c>
      <c r="AJ23">
        <f t="shared" si="13"/>
        <v>0</v>
      </c>
      <c r="AK23">
        <f t="shared" si="14"/>
        <v>0</v>
      </c>
      <c r="AL23">
        <f t="shared" si="15"/>
        <v>0</v>
      </c>
      <c r="AM23">
        <f t="shared" si="16"/>
        <v>0</v>
      </c>
      <c r="AN23">
        <f t="shared" si="17"/>
        <v>0</v>
      </c>
      <c r="AO23">
        <f t="shared" si="18"/>
        <v>0</v>
      </c>
      <c r="AP23">
        <f t="shared" si="19"/>
        <v>0</v>
      </c>
      <c r="AQ23">
        <f t="shared" si="6"/>
        <v>0</v>
      </c>
      <c r="AR23">
        <f t="shared" si="20"/>
        <v>1</v>
      </c>
      <c r="AS23">
        <f t="shared" si="27"/>
        <v>0</v>
      </c>
      <c r="AT23">
        <f t="shared" si="22"/>
        <v>1</v>
      </c>
      <c r="AU23" t="str">
        <f t="shared" si="7"/>
        <v/>
      </c>
      <c r="BB23" s="2"/>
      <c r="BC23" s="2"/>
      <c r="BD23" s="2"/>
      <c r="BE23" s="2"/>
      <c r="BF23" s="2"/>
      <c r="BG23" s="2"/>
      <c r="BH23" s="2"/>
      <c r="BI23" s="2"/>
      <c r="BJ23" s="2"/>
    </row>
    <row r="24" spans="1:74">
      <c r="C24" t="s">
        <v>626</v>
      </c>
      <c r="D24">
        <v>1.7050000000000001</v>
      </c>
      <c r="E24">
        <v>1.7170000000000001</v>
      </c>
      <c r="F24">
        <v>1.7090000000000001</v>
      </c>
      <c r="G24">
        <v>1.722</v>
      </c>
      <c r="H24">
        <v>1.7110000000000001</v>
      </c>
      <c r="I24">
        <v>1.724</v>
      </c>
      <c r="J24" s="119">
        <f t="shared" si="8"/>
        <v>1.7066301856409583</v>
      </c>
      <c r="K24" s="119">
        <f t="shared" si="0"/>
        <v>1.7189794234459101</v>
      </c>
      <c r="L24" s="119">
        <f t="shared" si="1"/>
        <v>3.540014779869427E-3</v>
      </c>
      <c r="M24" s="119">
        <f t="shared" si="25"/>
        <v>4.0521521462986154E-3</v>
      </c>
      <c r="N24">
        <v>50</v>
      </c>
      <c r="O24">
        <v>70</v>
      </c>
      <c r="P24" t="s">
        <v>159</v>
      </c>
      <c r="R24" t="s">
        <v>419</v>
      </c>
      <c r="S24" s="48" t="s">
        <v>426</v>
      </c>
      <c r="T24">
        <v>0</v>
      </c>
      <c r="U24">
        <v>1</v>
      </c>
      <c r="V24">
        <v>0</v>
      </c>
      <c r="W24" s="120">
        <f t="shared" si="26"/>
        <v>34.875570449489885</v>
      </c>
      <c r="X24" s="120">
        <f t="shared" si="2"/>
        <v>53.073540794032709</v>
      </c>
      <c r="Y24" s="16" t="s">
        <v>33</v>
      </c>
      <c r="Z24" s="16" t="s">
        <v>33</v>
      </c>
      <c r="AA24" s="16" t="s">
        <v>33</v>
      </c>
      <c r="AB24" s="16" t="s">
        <v>33</v>
      </c>
      <c r="AC24" s="16" t="s">
        <v>33</v>
      </c>
      <c r="AD24" s="120" t="s">
        <v>33</v>
      </c>
      <c r="AE24" s="120" t="s">
        <v>33</v>
      </c>
      <c r="AF24" s="16" t="s">
        <v>33</v>
      </c>
      <c r="AG24" s="16" t="s">
        <v>928</v>
      </c>
      <c r="AH24" t="s">
        <v>832</v>
      </c>
      <c r="AI24">
        <f t="shared" si="12"/>
        <v>0</v>
      </c>
      <c r="AJ24">
        <f t="shared" si="13"/>
        <v>0</v>
      </c>
      <c r="AK24">
        <f t="shared" si="14"/>
        <v>0</v>
      </c>
      <c r="AL24">
        <f t="shared" si="15"/>
        <v>0</v>
      </c>
      <c r="AM24">
        <f t="shared" si="16"/>
        <v>0</v>
      </c>
      <c r="AN24">
        <f t="shared" si="17"/>
        <v>1</v>
      </c>
      <c r="AO24">
        <f t="shared" si="18"/>
        <v>1</v>
      </c>
      <c r="AP24">
        <f t="shared" si="19"/>
        <v>0</v>
      </c>
      <c r="AQ24">
        <f t="shared" si="6"/>
        <v>0</v>
      </c>
      <c r="AR24">
        <f t="shared" si="20"/>
        <v>1</v>
      </c>
      <c r="AS24">
        <f t="shared" si="27"/>
        <v>0</v>
      </c>
      <c r="AT24">
        <f t="shared" si="22"/>
        <v>3</v>
      </c>
      <c r="AU24" t="str">
        <f t="shared" si="7"/>
        <v/>
      </c>
      <c r="AW24" t="s">
        <v>950</v>
      </c>
      <c r="AX24" t="s">
        <v>939</v>
      </c>
      <c r="AY24" t="s">
        <v>940</v>
      </c>
      <c r="AZ24" t="s">
        <v>941</v>
      </c>
      <c r="BB24" s="2"/>
      <c r="BC24" s="2"/>
      <c r="BD24" s="2"/>
      <c r="BE24" s="2"/>
      <c r="BF24" s="2"/>
      <c r="BG24" s="2"/>
      <c r="BH24" s="2"/>
      <c r="BI24" s="2"/>
      <c r="BJ24" s="2"/>
    </row>
    <row r="25" spans="1:74">
      <c r="C25" t="s">
        <v>319</v>
      </c>
      <c r="D25">
        <v>1.6060000000000001</v>
      </c>
      <c r="E25">
        <v>1.635</v>
      </c>
      <c r="F25">
        <v>1.609</v>
      </c>
      <c r="G25">
        <v>1.637</v>
      </c>
      <c r="H25">
        <v>1.6160000000000001</v>
      </c>
      <c r="I25">
        <v>1.6439999999999999</v>
      </c>
      <c r="J25" s="119">
        <f t="shared" si="8"/>
        <v>1.607848569093888</v>
      </c>
      <c r="K25" s="119">
        <f t="shared" si="0"/>
        <v>1.6364994749323474</v>
      </c>
      <c r="L25" s="119">
        <f t="shared" si="1"/>
        <v>6.7595298669163029E-3</v>
      </c>
      <c r="M25" s="119">
        <f t="shared" si="25"/>
        <v>6.2481912323759659E-3</v>
      </c>
      <c r="N25">
        <v>44</v>
      </c>
      <c r="O25">
        <v>66</v>
      </c>
      <c r="P25" t="s">
        <v>160</v>
      </c>
      <c r="R25" t="s">
        <v>524</v>
      </c>
      <c r="S25" s="48" t="s">
        <v>426</v>
      </c>
      <c r="T25">
        <v>0</v>
      </c>
      <c r="U25">
        <v>0</v>
      </c>
      <c r="V25">
        <v>1</v>
      </c>
      <c r="W25" s="120">
        <f t="shared" si="26"/>
        <v>55.124478529568719</v>
      </c>
      <c r="X25" s="120">
        <f t="shared" si="2"/>
        <v>37.026528418700508</v>
      </c>
      <c r="Y25" s="16" t="s">
        <v>33</v>
      </c>
      <c r="Z25" s="16" t="s">
        <v>33</v>
      </c>
      <c r="AA25" s="16" t="s">
        <v>33</v>
      </c>
      <c r="AB25" s="16" t="s">
        <v>33</v>
      </c>
      <c r="AC25" s="16" t="s">
        <v>33</v>
      </c>
      <c r="AD25" s="120" t="s">
        <v>33</v>
      </c>
      <c r="AE25" s="120" t="s">
        <v>33</v>
      </c>
      <c r="AF25" s="16" t="s">
        <v>33</v>
      </c>
      <c r="AG25" s="16" t="s">
        <v>928</v>
      </c>
      <c r="AH25" t="s">
        <v>832</v>
      </c>
      <c r="AI25">
        <f t="shared" si="12"/>
        <v>0</v>
      </c>
      <c r="AJ25">
        <f t="shared" si="13"/>
        <v>0</v>
      </c>
      <c r="AK25">
        <f t="shared" si="14"/>
        <v>0</v>
      </c>
      <c r="AL25">
        <f t="shared" si="15"/>
        <v>0</v>
      </c>
      <c r="AM25">
        <f t="shared" si="16"/>
        <v>0</v>
      </c>
      <c r="AN25">
        <f t="shared" si="17"/>
        <v>1</v>
      </c>
      <c r="AO25">
        <f t="shared" si="18"/>
        <v>0</v>
      </c>
      <c r="AP25">
        <f t="shared" si="19"/>
        <v>0</v>
      </c>
      <c r="AQ25">
        <f t="shared" si="6"/>
        <v>0</v>
      </c>
      <c r="AR25">
        <f t="shared" si="20"/>
        <v>1</v>
      </c>
      <c r="AS25">
        <f t="shared" si="27"/>
        <v>0</v>
      </c>
      <c r="AT25">
        <f t="shared" si="22"/>
        <v>2</v>
      </c>
      <c r="AU25" t="str">
        <f t="shared" si="7"/>
        <v/>
      </c>
      <c r="AX25">
        <f>DEGREES(ACOS((AX26*AX27+AY26*AY27+AZ26*AZ27)/((SQRT((AX26^2)+(AY26^2)+(AZ26^2)))*(SQRT((AX27^2)+(AY27^2)+(AZ27^2))))))</f>
        <v>111.74939461102446</v>
      </c>
      <c r="AY25">
        <f>DEGREES(ACOS((AX28*AX29+AY28*AY29+AZ28*AZ29)/((SQRT((AX28^2)+(AY28^2)+(AZ28^2)))*(SQRT((AX29^2)+(AY29^2)+(AZ29^2))))))</f>
        <v>88.093881893769776</v>
      </c>
      <c r="AZ25">
        <f>DEGREES(ACOS((AX30*AX31+AY30*AY31+AZ30*AZ31)/((SQRT((AX30^2)+(AY30^2)+(AZ30^2)))*(SQRT((AX31^2)+(AY31^2)+(AZ31^2))))))</f>
        <v>158.15867031629935</v>
      </c>
      <c r="BB25" s="2"/>
      <c r="BC25" s="2"/>
      <c r="BD25" s="2"/>
      <c r="BE25" s="2"/>
      <c r="BF25" s="2"/>
      <c r="BG25" s="2"/>
      <c r="BH25" s="2"/>
      <c r="BI25" s="2"/>
      <c r="BJ25" s="2"/>
    </row>
    <row r="26" spans="1:74">
      <c r="C26" t="s">
        <v>320</v>
      </c>
      <c r="D26">
        <v>1.7390000000000001</v>
      </c>
      <c r="E26">
        <v>1.7470000000000001</v>
      </c>
      <c r="F26">
        <v>1.7450000000000001</v>
      </c>
      <c r="G26">
        <v>1.7529999999999999</v>
      </c>
      <c r="H26">
        <v>1.752</v>
      </c>
      <c r="I26">
        <v>1.762</v>
      </c>
      <c r="J26" s="119">
        <f t="shared" si="8"/>
        <v>1.7418950829526372</v>
      </c>
      <c r="K26" s="119">
        <f t="shared" si="0"/>
        <v>1.7501206701067904</v>
      </c>
      <c r="L26" s="119">
        <f t="shared" si="1"/>
        <v>8.2948973029000062E-3</v>
      </c>
      <c r="M26" s="119">
        <f t="shared" si="25"/>
        <v>9.7868443756652379E-3</v>
      </c>
      <c r="N26">
        <v>79</v>
      </c>
      <c r="O26">
        <v>90</v>
      </c>
      <c r="P26" t="s">
        <v>160</v>
      </c>
      <c r="R26" t="s">
        <v>419</v>
      </c>
      <c r="S26" s="48" t="s">
        <v>426</v>
      </c>
      <c r="T26">
        <v>1</v>
      </c>
      <c r="U26">
        <v>0</v>
      </c>
      <c r="V26">
        <v>0</v>
      </c>
      <c r="W26" s="120">
        <f t="shared" si="26"/>
        <v>89.948688604434622</v>
      </c>
      <c r="X26" s="120">
        <f t="shared" si="2"/>
        <v>87.651975286119622</v>
      </c>
      <c r="Y26" s="16" t="s">
        <v>33</v>
      </c>
      <c r="Z26" s="16" t="s">
        <v>33</v>
      </c>
      <c r="AA26" s="16" t="s">
        <v>33</v>
      </c>
      <c r="AB26" s="16" t="s">
        <v>33</v>
      </c>
      <c r="AC26" s="16" t="s">
        <v>33</v>
      </c>
      <c r="AD26" s="120" t="s">
        <v>33</v>
      </c>
      <c r="AE26" s="120" t="s">
        <v>33</v>
      </c>
      <c r="AF26" s="16" t="s">
        <v>33</v>
      </c>
      <c r="AG26" s="16" t="s">
        <v>928</v>
      </c>
      <c r="AH26" t="s">
        <v>832</v>
      </c>
      <c r="AI26">
        <f t="shared" si="12"/>
        <v>0</v>
      </c>
      <c r="AJ26">
        <f t="shared" si="13"/>
        <v>0</v>
      </c>
      <c r="AK26">
        <f t="shared" si="14"/>
        <v>0</v>
      </c>
      <c r="AL26">
        <f t="shared" si="15"/>
        <v>0</v>
      </c>
      <c r="AM26">
        <f t="shared" si="16"/>
        <v>0</v>
      </c>
      <c r="AN26">
        <f t="shared" si="17"/>
        <v>0</v>
      </c>
      <c r="AO26">
        <f t="shared" si="18"/>
        <v>0</v>
      </c>
      <c r="AP26">
        <f t="shared" si="19"/>
        <v>0</v>
      </c>
      <c r="AQ26">
        <f t="shared" si="6"/>
        <v>0</v>
      </c>
      <c r="AR26">
        <f t="shared" si="20"/>
        <v>1</v>
      </c>
      <c r="AS26">
        <f t="shared" si="27"/>
        <v>0</v>
      </c>
      <c r="AT26">
        <f t="shared" si="22"/>
        <v>1</v>
      </c>
      <c r="AU26" t="str">
        <f t="shared" si="7"/>
        <v/>
      </c>
      <c r="AX26">
        <f>BF8</f>
        <v>-0.37054762365873584</v>
      </c>
      <c r="AY26">
        <f>BF9</f>
        <v>3.3261900590461337E-2</v>
      </c>
      <c r="AZ26">
        <f>BF10</f>
        <v>-0.92821770321944086</v>
      </c>
      <c r="BB26" s="2"/>
      <c r="BC26" s="2"/>
      <c r="BD26" s="2"/>
      <c r="BE26" s="2"/>
      <c r="BF26" s="2"/>
      <c r="BG26" s="2"/>
      <c r="BH26" s="2"/>
      <c r="BI26" s="2"/>
      <c r="BJ26" s="2"/>
    </row>
    <row r="27" spans="1:74">
      <c r="C27" t="s">
        <v>321</v>
      </c>
      <c r="D27">
        <v>1.6180000000000001</v>
      </c>
      <c r="E27">
        <v>1.6220000000000001</v>
      </c>
      <c r="F27">
        <v>1.63</v>
      </c>
      <c r="G27">
        <v>1.6339999999999999</v>
      </c>
      <c r="H27">
        <v>1.6319999999999999</v>
      </c>
      <c r="I27">
        <v>1.6359999999999999</v>
      </c>
      <c r="J27" s="119">
        <f t="shared" si="8"/>
        <v>1.6224108819087393</v>
      </c>
      <c r="K27" s="119">
        <f t="shared" si="0"/>
        <v>1.6264109650375664</v>
      </c>
      <c r="L27" s="119">
        <f t="shared" si="1"/>
        <v>7.6430888241663109E-3</v>
      </c>
      <c r="M27" s="119">
        <f t="shared" si="25"/>
        <v>7.6430588592468762E-3</v>
      </c>
      <c r="N27">
        <v>36</v>
      </c>
      <c r="O27">
        <v>42</v>
      </c>
      <c r="P27" t="s">
        <v>159</v>
      </c>
      <c r="S27" s="48" t="s">
        <v>426</v>
      </c>
      <c r="W27" s="120" t="e">
        <f t="shared" si="26"/>
        <v>#DIV/0!</v>
      </c>
      <c r="X27" s="120" t="e">
        <f t="shared" si="2"/>
        <v>#DIV/0!</v>
      </c>
      <c r="Y27" s="16" t="s">
        <v>33</v>
      </c>
      <c r="Z27" s="16" t="s">
        <v>33</v>
      </c>
      <c r="AA27" s="16" t="s">
        <v>33</v>
      </c>
      <c r="AB27" s="16" t="s">
        <v>33</v>
      </c>
      <c r="AC27" s="16" t="s">
        <v>33</v>
      </c>
      <c r="AD27" s="120" t="s">
        <v>33</v>
      </c>
      <c r="AE27" s="120" t="s">
        <v>33</v>
      </c>
      <c r="AF27" s="16" t="s">
        <v>33</v>
      </c>
      <c r="AG27" s="16" t="s">
        <v>928</v>
      </c>
      <c r="AH27" t="s">
        <v>832</v>
      </c>
      <c r="AI27">
        <f t="shared" si="12"/>
        <v>0</v>
      </c>
      <c r="AJ27">
        <f t="shared" si="13"/>
        <v>0</v>
      </c>
      <c r="AK27">
        <f t="shared" si="14"/>
        <v>0</v>
      </c>
      <c r="AL27">
        <f t="shared" si="15"/>
        <v>0</v>
      </c>
      <c r="AM27">
        <f t="shared" si="16"/>
        <v>0</v>
      </c>
      <c r="AN27">
        <f t="shared" si="17"/>
        <v>0</v>
      </c>
      <c r="AO27">
        <f t="shared" si="18"/>
        <v>1</v>
      </c>
      <c r="AP27" t="e">
        <f t="shared" si="19"/>
        <v>#DIV/0!</v>
      </c>
      <c r="AQ27">
        <f t="shared" si="6"/>
        <v>0</v>
      </c>
      <c r="AR27">
        <f t="shared" si="20"/>
        <v>1</v>
      </c>
      <c r="AS27">
        <f t="shared" si="27"/>
        <v>0</v>
      </c>
      <c r="AT27">
        <f t="shared" si="22"/>
        <v>0</v>
      </c>
      <c r="AU27" t="str">
        <f t="shared" si="7"/>
        <v/>
      </c>
      <c r="AX27">
        <v>1</v>
      </c>
      <c r="AY27">
        <v>0</v>
      </c>
      <c r="AZ27">
        <v>0</v>
      </c>
      <c r="BB27" s="2"/>
      <c r="BC27" s="2"/>
      <c r="BD27" s="2"/>
      <c r="BE27" s="2"/>
      <c r="BF27" s="2"/>
      <c r="BG27" s="2"/>
      <c r="BH27" s="2"/>
      <c r="BI27" s="2"/>
      <c r="BJ27" s="2"/>
    </row>
    <row r="28" spans="1:74">
      <c r="C28" t="s">
        <v>625</v>
      </c>
      <c r="D28">
        <v>1.665</v>
      </c>
      <c r="E28">
        <v>1.702</v>
      </c>
      <c r="F28">
        <v>1.67</v>
      </c>
      <c r="G28">
        <v>1.7090000000000001</v>
      </c>
      <c r="H28">
        <v>1.6830000000000001</v>
      </c>
      <c r="I28">
        <v>1.722</v>
      </c>
      <c r="J28" s="119">
        <f t="shared" si="8"/>
        <v>1.6682208295482837</v>
      </c>
      <c r="K28" s="119">
        <f t="shared" si="0"/>
        <v>1.7059158140033432</v>
      </c>
      <c r="L28" s="119">
        <f t="shared" si="1"/>
        <v>1.2258570842652361E-2</v>
      </c>
      <c r="M28" s="119">
        <f t="shared" si="25"/>
        <v>1.3281790445724306E-2</v>
      </c>
      <c r="N28">
        <v>10</v>
      </c>
      <c r="O28">
        <v>85</v>
      </c>
      <c r="P28" t="s">
        <v>160</v>
      </c>
      <c r="S28" s="48" t="s">
        <v>426</v>
      </c>
      <c r="W28" s="120" t="e">
        <f t="shared" si="26"/>
        <v>#DIV/0!</v>
      </c>
      <c r="X28" s="120" t="e">
        <f t="shared" si="2"/>
        <v>#DIV/0!</v>
      </c>
      <c r="Y28" s="16" t="s">
        <v>33</v>
      </c>
      <c r="Z28" s="16" t="s">
        <v>33</v>
      </c>
      <c r="AA28" s="16" t="s">
        <v>33</v>
      </c>
      <c r="AB28" s="16" t="s">
        <v>33</v>
      </c>
      <c r="AC28" s="16" t="s">
        <v>33</v>
      </c>
      <c r="AD28" s="120" t="s">
        <v>33</v>
      </c>
      <c r="AE28" s="120" t="s">
        <v>33</v>
      </c>
      <c r="AF28" s="16" t="s">
        <v>33</v>
      </c>
      <c r="AG28" s="16" t="s">
        <v>928</v>
      </c>
      <c r="AH28" t="s">
        <v>832</v>
      </c>
      <c r="AI28">
        <f t="shared" si="12"/>
        <v>0</v>
      </c>
      <c r="AJ28">
        <f t="shared" si="13"/>
        <v>0</v>
      </c>
      <c r="AK28">
        <f t="shared" si="14"/>
        <v>0</v>
      </c>
      <c r="AL28">
        <f t="shared" si="15"/>
        <v>0</v>
      </c>
      <c r="AM28">
        <f t="shared" si="16"/>
        <v>0</v>
      </c>
      <c r="AN28">
        <f t="shared" si="17"/>
        <v>1</v>
      </c>
      <c r="AO28">
        <f t="shared" si="18"/>
        <v>0</v>
      </c>
      <c r="AP28" t="e">
        <f t="shared" si="19"/>
        <v>#DIV/0!</v>
      </c>
      <c r="AQ28">
        <f t="shared" si="6"/>
        <v>0</v>
      </c>
      <c r="AR28">
        <f t="shared" si="20"/>
        <v>1</v>
      </c>
      <c r="AS28">
        <f t="shared" si="27"/>
        <v>0</v>
      </c>
      <c r="AT28">
        <f t="shared" si="22"/>
        <v>0</v>
      </c>
      <c r="AU28" t="str">
        <f t="shared" si="7"/>
        <v/>
      </c>
      <c r="AX28">
        <f>AX26</f>
        <v>-0.37054762365873584</v>
      </c>
      <c r="AY28">
        <f>AY26</f>
        <v>3.3261900590461337E-2</v>
      </c>
      <c r="AZ28">
        <f>AZ26</f>
        <v>-0.92821770321944086</v>
      </c>
      <c r="BB28" s="2"/>
      <c r="BC28" s="2"/>
      <c r="BD28" s="2"/>
      <c r="BE28" s="2"/>
      <c r="BF28" s="2"/>
      <c r="BG28" s="2"/>
      <c r="BH28" s="2"/>
      <c r="BI28" s="2"/>
      <c r="BJ28" s="2"/>
    </row>
    <row r="29" spans="1:74">
      <c r="C29" t="s">
        <v>514</v>
      </c>
      <c r="D29">
        <v>1.611</v>
      </c>
      <c r="E29">
        <v>1.63</v>
      </c>
      <c r="F29">
        <v>1.617</v>
      </c>
      <c r="G29">
        <v>1.641</v>
      </c>
      <c r="H29">
        <v>1.6319999999999999</v>
      </c>
      <c r="I29">
        <v>1.669</v>
      </c>
      <c r="J29" s="119">
        <f t="shared" si="8"/>
        <v>1.614789986153222</v>
      </c>
      <c r="K29" s="119">
        <f t="shared" si="0"/>
        <v>1.6369429683954348</v>
      </c>
      <c r="L29" s="119">
        <f t="shared" si="1"/>
        <v>1.4261157627351473E-2</v>
      </c>
      <c r="M29" s="119">
        <f t="shared" si="25"/>
        <v>2.6504454441842018E-2</v>
      </c>
      <c r="N29">
        <v>65</v>
      </c>
      <c r="O29">
        <v>69</v>
      </c>
      <c r="P29" t="s">
        <v>160</v>
      </c>
      <c r="R29" t="s">
        <v>524</v>
      </c>
      <c r="S29" s="48" t="s">
        <v>426</v>
      </c>
      <c r="T29">
        <v>0</v>
      </c>
      <c r="U29">
        <v>0</v>
      </c>
      <c r="V29">
        <v>1</v>
      </c>
      <c r="W29" s="120">
        <f t="shared" si="26"/>
        <v>55.124478529568719</v>
      </c>
      <c r="X29" s="120">
        <f t="shared" si="2"/>
        <v>37.026528418700508</v>
      </c>
      <c r="Y29" s="16" t="s">
        <v>33</v>
      </c>
      <c r="Z29" s="16" t="s">
        <v>33</v>
      </c>
      <c r="AA29" s="16" t="s">
        <v>33</v>
      </c>
      <c r="AB29" s="16" t="s">
        <v>33</v>
      </c>
      <c r="AC29" s="16" t="s">
        <v>33</v>
      </c>
      <c r="AD29" s="120" t="s">
        <v>33</v>
      </c>
      <c r="AE29" s="120" t="s">
        <v>33</v>
      </c>
      <c r="AF29" s="16" t="s">
        <v>33</v>
      </c>
      <c r="AG29" s="16" t="s">
        <v>928</v>
      </c>
      <c r="AH29" t="s">
        <v>832</v>
      </c>
      <c r="AI29">
        <f t="shared" si="12"/>
        <v>0</v>
      </c>
      <c r="AJ29">
        <f t="shared" si="13"/>
        <v>0</v>
      </c>
      <c r="AK29">
        <f t="shared" si="14"/>
        <v>0</v>
      </c>
      <c r="AL29">
        <f t="shared" si="15"/>
        <v>0</v>
      </c>
      <c r="AM29">
        <f t="shared" si="16"/>
        <v>0</v>
      </c>
      <c r="AN29">
        <f t="shared" si="17"/>
        <v>1</v>
      </c>
      <c r="AO29">
        <f t="shared" si="18"/>
        <v>0</v>
      </c>
      <c r="AP29">
        <f t="shared" si="19"/>
        <v>0</v>
      </c>
      <c r="AQ29">
        <f t="shared" si="6"/>
        <v>0</v>
      </c>
      <c r="AR29">
        <f t="shared" si="20"/>
        <v>1</v>
      </c>
      <c r="AS29">
        <f t="shared" si="27"/>
        <v>0</v>
      </c>
      <c r="AT29">
        <f t="shared" si="22"/>
        <v>2</v>
      </c>
      <c r="AU29" t="str">
        <f t="shared" si="7"/>
        <v/>
      </c>
      <c r="AX29">
        <v>0</v>
      </c>
      <c r="AY29">
        <v>1</v>
      </c>
      <c r="AZ29">
        <v>0</v>
      </c>
    </row>
    <row r="30" spans="1:74">
      <c r="C30" t="s">
        <v>517</v>
      </c>
      <c r="D30">
        <v>1.665</v>
      </c>
      <c r="E30">
        <v>1.665</v>
      </c>
      <c r="F30">
        <v>1.673</v>
      </c>
      <c r="G30">
        <v>1.6739999999999999</v>
      </c>
      <c r="H30">
        <v>1.6839999999999999</v>
      </c>
      <c r="I30">
        <v>1.6859999999999999</v>
      </c>
      <c r="J30" s="119">
        <f t="shared" si="8"/>
        <v>1.6690381301041892</v>
      </c>
      <c r="K30" s="119">
        <f t="shared" si="0"/>
        <v>1.6694961087519411</v>
      </c>
      <c r="L30" s="119">
        <f t="shared" si="1"/>
        <v>1.2302263264782232E-2</v>
      </c>
      <c r="M30" s="119">
        <f t="shared" si="25"/>
        <v>1.3560003446486668E-2</v>
      </c>
      <c r="N30">
        <v>79</v>
      </c>
      <c r="O30">
        <v>85</v>
      </c>
      <c r="P30" t="s">
        <v>159</v>
      </c>
      <c r="R30" t="s">
        <v>419</v>
      </c>
      <c r="S30" s="48" t="s">
        <v>426</v>
      </c>
      <c r="T30">
        <v>0</v>
      </c>
      <c r="U30">
        <v>0</v>
      </c>
      <c r="V30">
        <v>1</v>
      </c>
      <c r="W30" s="120">
        <f t="shared" si="26"/>
        <v>55.124478529568719</v>
      </c>
      <c r="X30" s="120">
        <f t="shared" si="2"/>
        <v>37.026528418700508</v>
      </c>
      <c r="Y30" s="16" t="s">
        <v>33</v>
      </c>
      <c r="Z30" s="16" t="s">
        <v>33</v>
      </c>
      <c r="AA30" s="16" t="s">
        <v>33</v>
      </c>
      <c r="AB30" s="16" t="s">
        <v>33</v>
      </c>
      <c r="AC30" s="16" t="s">
        <v>33</v>
      </c>
      <c r="AD30" s="120" t="s">
        <v>33</v>
      </c>
      <c r="AE30" s="120" t="s">
        <v>33</v>
      </c>
      <c r="AF30" s="16" t="s">
        <v>33</v>
      </c>
      <c r="AG30" s="16" t="s">
        <v>928</v>
      </c>
      <c r="AH30" t="s">
        <v>832</v>
      </c>
      <c r="AI30">
        <f t="shared" si="12"/>
        <v>0</v>
      </c>
      <c r="AJ30">
        <f t="shared" si="13"/>
        <v>0</v>
      </c>
      <c r="AK30">
        <f t="shared" si="14"/>
        <v>0</v>
      </c>
      <c r="AL30">
        <f t="shared" si="15"/>
        <v>0</v>
      </c>
      <c r="AM30">
        <f t="shared" si="16"/>
        <v>0</v>
      </c>
      <c r="AN30">
        <f t="shared" si="17"/>
        <v>0</v>
      </c>
      <c r="AO30">
        <f t="shared" si="18"/>
        <v>1</v>
      </c>
      <c r="AP30">
        <f t="shared" si="19"/>
        <v>0</v>
      </c>
      <c r="AQ30">
        <f t="shared" si="6"/>
        <v>0</v>
      </c>
      <c r="AR30">
        <f t="shared" si="20"/>
        <v>1</v>
      </c>
      <c r="AS30">
        <f t="shared" si="27"/>
        <v>0</v>
      </c>
      <c r="AT30">
        <f t="shared" si="22"/>
        <v>2</v>
      </c>
      <c r="AU30" t="str">
        <f t="shared" si="7"/>
        <v/>
      </c>
      <c r="AX30">
        <f>AX28</f>
        <v>-0.37054762365873584</v>
      </c>
      <c r="AY30">
        <f>AY28</f>
        <v>3.3261900590461337E-2</v>
      </c>
      <c r="AZ30">
        <f>AZ28</f>
        <v>-0.92821770321944086</v>
      </c>
    </row>
    <row r="31" spans="1:74">
      <c r="C31" t="s">
        <v>513</v>
      </c>
      <c r="D31">
        <v>1.53</v>
      </c>
      <c r="E31">
        <v>1.56</v>
      </c>
      <c r="F31">
        <v>1.5349999999999999</v>
      </c>
      <c r="G31">
        <v>1.5740000000000001</v>
      </c>
      <c r="H31">
        <v>1.538</v>
      </c>
      <c r="I31">
        <v>1.5780000000000001</v>
      </c>
      <c r="J31" s="119">
        <f t="shared" si="8"/>
        <v>1.5320922902679723</v>
      </c>
      <c r="K31" s="119">
        <f t="shared" si="0"/>
        <v>1.5653249540538463</v>
      </c>
      <c r="L31" s="119">
        <f t="shared" si="1"/>
        <v>4.7985074233005687E-3</v>
      </c>
      <c r="M31" s="119">
        <f t="shared" si="25"/>
        <v>1.0162178569805391E-2</v>
      </c>
      <c r="N31">
        <v>42</v>
      </c>
      <c r="O31">
        <v>90</v>
      </c>
      <c r="P31" t="s">
        <v>159</v>
      </c>
      <c r="S31" s="48" t="s">
        <v>833</v>
      </c>
      <c r="W31" s="120" t="e">
        <f t="shared" si="26"/>
        <v>#DIV/0!</v>
      </c>
      <c r="X31" s="120" t="e">
        <f t="shared" si="2"/>
        <v>#DIV/0!</v>
      </c>
      <c r="Y31" s="16" t="s">
        <v>33</v>
      </c>
      <c r="Z31" s="16" t="s">
        <v>33</v>
      </c>
      <c r="AA31" s="16" t="s">
        <v>33</v>
      </c>
      <c r="AB31" s="16" t="s">
        <v>33</v>
      </c>
      <c r="AC31" s="16" t="s">
        <v>33</v>
      </c>
      <c r="AD31" s="120" t="s">
        <v>33</v>
      </c>
      <c r="AE31" s="120" t="s">
        <v>33</v>
      </c>
      <c r="AF31" s="16" t="s">
        <v>33</v>
      </c>
      <c r="AG31" s="16" t="s">
        <v>928</v>
      </c>
      <c r="AH31" t="s">
        <v>832</v>
      </c>
      <c r="AI31">
        <f t="shared" si="12"/>
        <v>0</v>
      </c>
      <c r="AJ31">
        <f t="shared" si="13"/>
        <v>0</v>
      </c>
      <c r="AK31">
        <f t="shared" si="14"/>
        <v>0</v>
      </c>
      <c r="AL31">
        <f t="shared" si="15"/>
        <v>0</v>
      </c>
      <c r="AM31">
        <f t="shared" si="16"/>
        <v>0</v>
      </c>
      <c r="AN31">
        <f t="shared" si="17"/>
        <v>1</v>
      </c>
      <c r="AO31">
        <f t="shared" si="18"/>
        <v>1</v>
      </c>
      <c r="AP31" t="e">
        <f t="shared" si="19"/>
        <v>#DIV/0!</v>
      </c>
      <c r="AQ31">
        <f t="shared" si="6"/>
        <v>0</v>
      </c>
      <c r="AR31">
        <f t="shared" si="20"/>
        <v>1</v>
      </c>
      <c r="AS31">
        <f t="shared" si="27"/>
        <v>0</v>
      </c>
      <c r="AT31">
        <f t="shared" si="22"/>
        <v>0</v>
      </c>
      <c r="AU31" t="str">
        <f t="shared" si="7"/>
        <v/>
      </c>
      <c r="AX31">
        <v>0</v>
      </c>
      <c r="AY31">
        <v>0</v>
      </c>
      <c r="AZ31">
        <v>1</v>
      </c>
    </row>
    <row r="32" spans="1:74">
      <c r="C32" t="s">
        <v>519</v>
      </c>
      <c r="D32">
        <v>1.885</v>
      </c>
      <c r="E32">
        <v>1.921</v>
      </c>
      <c r="F32">
        <v>1.8959999999999999</v>
      </c>
      <c r="G32">
        <v>1.9319999999999999</v>
      </c>
      <c r="H32">
        <v>1.9930000000000001</v>
      </c>
      <c r="I32">
        <v>2.081</v>
      </c>
      <c r="J32" s="119">
        <f t="shared" si="8"/>
        <v>1.8991532755967278</v>
      </c>
      <c r="K32" s="119">
        <f t="shared" si="0"/>
        <v>1.94017841266791</v>
      </c>
      <c r="L32" s="119">
        <f t="shared" si="1"/>
        <v>7.7799188821047638E-2</v>
      </c>
      <c r="M32" s="119">
        <f t="shared" si="25"/>
        <v>0.11628817789244161</v>
      </c>
      <c r="N32">
        <v>23</v>
      </c>
      <c r="O32">
        <v>50</v>
      </c>
      <c r="P32" t="s">
        <v>160</v>
      </c>
      <c r="S32" s="48" t="s">
        <v>426</v>
      </c>
      <c r="W32" s="120" t="e">
        <f t="shared" si="26"/>
        <v>#DIV/0!</v>
      </c>
      <c r="X32" s="120" t="e">
        <f t="shared" si="2"/>
        <v>#DIV/0!</v>
      </c>
      <c r="Y32" s="16" t="s">
        <v>33</v>
      </c>
      <c r="Z32" s="16" t="s">
        <v>33</v>
      </c>
      <c r="AA32" s="16" t="s">
        <v>33</v>
      </c>
      <c r="AB32" s="16" t="s">
        <v>33</v>
      </c>
      <c r="AC32" s="16" t="s">
        <v>33</v>
      </c>
      <c r="AD32" s="120" t="s">
        <v>33</v>
      </c>
      <c r="AE32" s="120" t="s">
        <v>33</v>
      </c>
      <c r="AF32" s="16" t="s">
        <v>33</v>
      </c>
      <c r="AG32" s="16" t="s">
        <v>928</v>
      </c>
      <c r="AH32" t="s">
        <v>832</v>
      </c>
      <c r="AI32">
        <f t="shared" si="12"/>
        <v>0</v>
      </c>
      <c r="AJ32">
        <f t="shared" si="13"/>
        <v>0</v>
      </c>
      <c r="AK32">
        <f t="shared" si="14"/>
        <v>0</v>
      </c>
      <c r="AL32">
        <f t="shared" si="15"/>
        <v>0</v>
      </c>
      <c r="AM32">
        <f t="shared" si="16"/>
        <v>0</v>
      </c>
      <c r="AN32">
        <f>IF(AND($BF$2&gt;=N32-($BO$2*0.01*N32),$BF$2&lt;=O32+($BO$2*0.01*O32)),1,0)</f>
        <v>0</v>
      </c>
      <c r="AO32">
        <f t="shared" si="18"/>
        <v>0</v>
      </c>
      <c r="AP32" t="e">
        <f t="shared" si="19"/>
        <v>#DIV/0!</v>
      </c>
      <c r="AQ32">
        <f t="shared" si="6"/>
        <v>0</v>
      </c>
      <c r="AR32">
        <f t="shared" si="20"/>
        <v>1</v>
      </c>
      <c r="AS32">
        <f t="shared" si="27"/>
        <v>0</v>
      </c>
      <c r="AT32">
        <f t="shared" si="22"/>
        <v>0</v>
      </c>
      <c r="AU32" t="str">
        <f t="shared" si="7"/>
        <v/>
      </c>
    </row>
    <row r="33" spans="1:51">
      <c r="C33" t="s">
        <v>518</v>
      </c>
      <c r="D33">
        <v>1.5980000000000001</v>
      </c>
      <c r="E33">
        <v>1.6160000000000001</v>
      </c>
      <c r="F33">
        <v>1.651</v>
      </c>
      <c r="G33">
        <v>1.696</v>
      </c>
      <c r="H33">
        <v>1.6519999999999999</v>
      </c>
      <c r="I33">
        <v>1.6970000000000001</v>
      </c>
      <c r="J33" s="119">
        <f t="shared" si="8"/>
        <v>1.6161377240672596</v>
      </c>
      <c r="K33" s="119">
        <f t="shared" si="0"/>
        <v>1.6428994272274171</v>
      </c>
      <c r="L33" s="119">
        <f t="shared" si="1"/>
        <v>2.812135752302658E-2</v>
      </c>
      <c r="M33" s="119">
        <f t="shared" si="25"/>
        <v>4.225278960837775E-2</v>
      </c>
      <c r="N33">
        <v>0</v>
      </c>
      <c r="O33">
        <v>33</v>
      </c>
      <c r="P33" t="s">
        <v>159</v>
      </c>
      <c r="R33" t="s">
        <v>524</v>
      </c>
      <c r="S33" s="48" t="s">
        <v>426</v>
      </c>
      <c r="W33" s="120" t="e">
        <f t="shared" si="26"/>
        <v>#DIV/0!</v>
      </c>
      <c r="X33" s="120" t="e">
        <f t="shared" si="2"/>
        <v>#DIV/0!</v>
      </c>
      <c r="Y33" s="16" t="s">
        <v>33</v>
      </c>
      <c r="Z33" s="16" t="s">
        <v>33</v>
      </c>
      <c r="AA33" s="16" t="s">
        <v>33</v>
      </c>
      <c r="AB33" s="16" t="s">
        <v>33</v>
      </c>
      <c r="AC33" s="16" t="s">
        <v>33</v>
      </c>
      <c r="AD33" s="120" t="s">
        <v>33</v>
      </c>
      <c r="AE33" s="120" t="s">
        <v>33</v>
      </c>
      <c r="AF33" s="16" t="s">
        <v>33</v>
      </c>
      <c r="AG33" s="16" t="s">
        <v>928</v>
      </c>
      <c r="AH33" t="s">
        <v>832</v>
      </c>
      <c r="AI33">
        <f>IF(AND($BA$2&gt;=D33,$BA$2&lt;=E33),1,0)</f>
        <v>0</v>
      </c>
      <c r="AJ33">
        <f t="shared" si="13"/>
        <v>0</v>
      </c>
      <c r="AK33">
        <f t="shared" si="14"/>
        <v>0</v>
      </c>
      <c r="AL33">
        <f t="shared" si="15"/>
        <v>0</v>
      </c>
      <c r="AM33">
        <f t="shared" si="16"/>
        <v>0</v>
      </c>
      <c r="AN33">
        <f t="shared" si="17"/>
        <v>0</v>
      </c>
      <c r="AO33">
        <f t="shared" si="18"/>
        <v>1</v>
      </c>
      <c r="AP33" t="e">
        <f t="shared" si="19"/>
        <v>#DIV/0!</v>
      </c>
      <c r="AQ33">
        <f t="shared" si="6"/>
        <v>0</v>
      </c>
      <c r="AR33">
        <f t="shared" si="20"/>
        <v>1</v>
      </c>
      <c r="AS33">
        <f t="shared" si="27"/>
        <v>0</v>
      </c>
      <c r="AT33">
        <f t="shared" si="22"/>
        <v>0</v>
      </c>
      <c r="AU33" t="str">
        <f t="shared" si="7"/>
        <v/>
      </c>
    </row>
    <row r="34" spans="1:51">
      <c r="C34" t="s">
        <v>521</v>
      </c>
      <c r="D34">
        <v>1.659</v>
      </c>
      <c r="E34">
        <v>1.6859999999999999</v>
      </c>
      <c r="F34">
        <v>1.6839999999999999</v>
      </c>
      <c r="G34">
        <v>1.72</v>
      </c>
      <c r="H34">
        <v>1.6859999999999999</v>
      </c>
      <c r="I34">
        <v>1.7230000000000001</v>
      </c>
      <c r="J34" s="119">
        <f t="shared" si="8"/>
        <v>1.6678767379796795</v>
      </c>
      <c r="K34" s="119">
        <f t="shared" si="0"/>
        <v>1.6980423358688377</v>
      </c>
      <c r="L34" s="119">
        <f t="shared" si="1"/>
        <v>1.4335604299226867E-2</v>
      </c>
      <c r="M34" s="119">
        <f t="shared" si="25"/>
        <v>1.9729466734945023E-2</v>
      </c>
      <c r="N34">
        <v>13</v>
      </c>
      <c r="O34">
        <v>63</v>
      </c>
      <c r="P34" t="s">
        <v>159</v>
      </c>
      <c r="R34" t="s">
        <v>523</v>
      </c>
      <c r="S34" s="48" t="s">
        <v>426</v>
      </c>
      <c r="T34">
        <v>0</v>
      </c>
      <c r="U34">
        <v>0</v>
      </c>
      <c r="V34">
        <v>1</v>
      </c>
      <c r="W34" s="120">
        <f t="shared" si="26"/>
        <v>55.124478529568719</v>
      </c>
      <c r="X34" s="120">
        <f t="shared" si="2"/>
        <v>37.026528418700508</v>
      </c>
      <c r="Y34" s="16" t="s">
        <v>33</v>
      </c>
      <c r="Z34" s="16" t="s">
        <v>33</v>
      </c>
      <c r="AA34" s="16" t="s">
        <v>33</v>
      </c>
      <c r="AB34" s="16" t="s">
        <v>33</v>
      </c>
      <c r="AC34" s="16" t="s">
        <v>33</v>
      </c>
      <c r="AD34" s="120" t="s">
        <v>33</v>
      </c>
      <c r="AE34" s="120" t="s">
        <v>33</v>
      </c>
      <c r="AF34" s="16" t="s">
        <v>33</v>
      </c>
      <c r="AG34" s="16" t="s">
        <v>928</v>
      </c>
      <c r="AH34" t="s">
        <v>832</v>
      </c>
      <c r="AI34">
        <f t="shared" si="12"/>
        <v>0</v>
      </c>
      <c r="AJ34">
        <f t="shared" si="13"/>
        <v>0</v>
      </c>
      <c r="AK34">
        <f t="shared" si="14"/>
        <v>0</v>
      </c>
      <c r="AL34">
        <f t="shared" si="15"/>
        <v>0</v>
      </c>
      <c r="AM34">
        <f t="shared" si="16"/>
        <v>0</v>
      </c>
      <c r="AN34">
        <f t="shared" si="17"/>
        <v>1</v>
      </c>
      <c r="AO34">
        <f t="shared" si="18"/>
        <v>1</v>
      </c>
      <c r="AP34">
        <f t="shared" si="19"/>
        <v>0</v>
      </c>
      <c r="AQ34">
        <f t="shared" si="6"/>
        <v>0</v>
      </c>
      <c r="AR34">
        <f t="shared" si="20"/>
        <v>1</v>
      </c>
      <c r="AS34">
        <f t="shared" si="27"/>
        <v>0</v>
      </c>
      <c r="AT34">
        <f t="shared" si="22"/>
        <v>3</v>
      </c>
      <c r="AU34" t="str">
        <f t="shared" si="7"/>
        <v/>
      </c>
    </row>
    <row r="35" spans="1:51">
      <c r="C35" t="s">
        <v>522</v>
      </c>
      <c r="D35">
        <v>1.552</v>
      </c>
      <c r="E35">
        <v>1.556</v>
      </c>
      <c r="F35">
        <v>1.5880000000000001</v>
      </c>
      <c r="G35">
        <v>1.589</v>
      </c>
      <c r="H35">
        <v>1.6</v>
      </c>
      <c r="I35">
        <v>1.601</v>
      </c>
      <c r="J35" s="119">
        <f t="shared" si="8"/>
        <v>1.5656693887615074</v>
      </c>
      <c r="K35" s="119">
        <f t="shared" si="0"/>
        <v>1.5686657411957119</v>
      </c>
      <c r="L35" s="119">
        <f t="shared" si="1"/>
        <v>2.7462095989781554E-2</v>
      </c>
      <c r="M35" s="119">
        <f t="shared" si="25"/>
        <v>2.5910332884259146E-2</v>
      </c>
      <c r="N35">
        <v>53</v>
      </c>
      <c r="O35">
        <v>62</v>
      </c>
      <c r="P35" t="s">
        <v>159</v>
      </c>
      <c r="R35" t="s">
        <v>524</v>
      </c>
      <c r="S35" s="48" t="s">
        <v>426</v>
      </c>
      <c r="W35" s="120" t="e">
        <f t="shared" si="26"/>
        <v>#DIV/0!</v>
      </c>
      <c r="X35" s="120" t="e">
        <f t="shared" si="2"/>
        <v>#DIV/0!</v>
      </c>
      <c r="Y35" s="16" t="s">
        <v>33</v>
      </c>
      <c r="Z35" s="16" t="s">
        <v>33</v>
      </c>
      <c r="AA35" s="16" t="s">
        <v>33</v>
      </c>
      <c r="AB35" s="16" t="s">
        <v>33</v>
      </c>
      <c r="AC35" s="16" t="s">
        <v>33</v>
      </c>
      <c r="AD35" s="120" t="s">
        <v>33</v>
      </c>
      <c r="AE35" s="120" t="s">
        <v>33</v>
      </c>
      <c r="AF35" s="16" t="s">
        <v>33</v>
      </c>
      <c r="AG35" s="16" t="s">
        <v>928</v>
      </c>
      <c r="AH35" t="s">
        <v>832</v>
      </c>
      <c r="AI35">
        <f t="shared" si="12"/>
        <v>0</v>
      </c>
      <c r="AJ35">
        <f t="shared" si="13"/>
        <v>0</v>
      </c>
      <c r="AK35">
        <f t="shared" si="14"/>
        <v>0</v>
      </c>
      <c r="AL35">
        <f t="shared" si="15"/>
        <v>0</v>
      </c>
      <c r="AM35">
        <f t="shared" si="16"/>
        <v>0</v>
      </c>
      <c r="AN35">
        <f t="shared" si="17"/>
        <v>1</v>
      </c>
      <c r="AO35">
        <f t="shared" ref="AO35:AO66" si="30">IF(OR($BH$2=P35,P35="-/+"),1,0)</f>
        <v>1</v>
      </c>
      <c r="AP35" t="e">
        <f t="shared" si="19"/>
        <v>#DIV/0!</v>
      </c>
      <c r="AQ35">
        <f t="shared" si="6"/>
        <v>0</v>
      </c>
      <c r="AR35">
        <f t="shared" si="20"/>
        <v>1</v>
      </c>
      <c r="AS35">
        <f t="shared" si="27"/>
        <v>0</v>
      </c>
      <c r="AT35">
        <f t="shared" si="22"/>
        <v>0</v>
      </c>
      <c r="AU35" t="str">
        <f t="shared" si="7"/>
        <v/>
      </c>
    </row>
    <row r="36" spans="1:51">
      <c r="C36" t="s">
        <v>520</v>
      </c>
      <c r="D36">
        <v>1.6819999999999999</v>
      </c>
      <c r="E36">
        <v>1.728</v>
      </c>
      <c r="F36">
        <v>1.6879999999999999</v>
      </c>
      <c r="G36">
        <v>1.734</v>
      </c>
      <c r="H36">
        <v>1.694</v>
      </c>
      <c r="I36">
        <v>1.74</v>
      </c>
      <c r="J36" s="119">
        <f t="shared" si="8"/>
        <v>1.6847815818348753</v>
      </c>
      <c r="K36" s="119">
        <f t="shared" si="0"/>
        <v>1.7307819865079657</v>
      </c>
      <c r="L36" s="119">
        <f t="shared" si="1"/>
        <v>7.5488750050045628E-3</v>
      </c>
      <c r="M36" s="119">
        <f t="shared" si="25"/>
        <v>7.5488762712629942E-3</v>
      </c>
      <c r="N36">
        <v>36</v>
      </c>
      <c r="O36">
        <v>90</v>
      </c>
      <c r="P36" t="s">
        <v>160</v>
      </c>
      <c r="R36" t="s">
        <v>524</v>
      </c>
      <c r="S36" s="48" t="s">
        <v>426</v>
      </c>
      <c r="W36" s="120" t="e">
        <f t="shared" si="26"/>
        <v>#DIV/0!</v>
      </c>
      <c r="X36" s="120" t="e">
        <f t="shared" si="2"/>
        <v>#DIV/0!</v>
      </c>
      <c r="Y36" s="16" t="s">
        <v>33</v>
      </c>
      <c r="Z36" s="16" t="s">
        <v>33</v>
      </c>
      <c r="AA36" s="16" t="s">
        <v>33</v>
      </c>
      <c r="AB36" s="16" t="s">
        <v>33</v>
      </c>
      <c r="AC36" s="16" t="s">
        <v>33</v>
      </c>
      <c r="AD36" s="120" t="s">
        <v>33</v>
      </c>
      <c r="AE36" s="120" t="s">
        <v>33</v>
      </c>
      <c r="AF36" s="16" t="s">
        <v>33</v>
      </c>
      <c r="AG36" s="16" t="s">
        <v>928</v>
      </c>
      <c r="AH36" t="s">
        <v>832</v>
      </c>
      <c r="AI36">
        <f t="shared" si="12"/>
        <v>0</v>
      </c>
      <c r="AJ36">
        <f t="shared" si="13"/>
        <v>0</v>
      </c>
      <c r="AK36">
        <f t="shared" si="14"/>
        <v>0</v>
      </c>
      <c r="AL36">
        <f>IF($BD$2=0,0,(IF(AND($BD$2&gt;=J36-(0.01*$BO$4*J36),$BD$2&lt;=K36+(0.01*$BO$4*K36)),1,0)))</f>
        <v>0</v>
      </c>
      <c r="AM36">
        <f t="shared" si="16"/>
        <v>0</v>
      </c>
      <c r="AN36">
        <f t="shared" si="17"/>
        <v>1</v>
      </c>
      <c r="AO36">
        <f t="shared" si="30"/>
        <v>0</v>
      </c>
      <c r="AP36" t="e">
        <f t="shared" si="19"/>
        <v>#DIV/0!</v>
      </c>
      <c r="AQ36">
        <f t="shared" si="6"/>
        <v>0</v>
      </c>
      <c r="AR36">
        <f t="shared" si="20"/>
        <v>1</v>
      </c>
      <c r="AS36">
        <f t="shared" si="27"/>
        <v>0</v>
      </c>
      <c r="AT36">
        <f t="shared" si="22"/>
        <v>0</v>
      </c>
      <c r="AU36" t="str">
        <f t="shared" si="7"/>
        <v/>
      </c>
    </row>
    <row r="37" spans="1:51">
      <c r="A37" t="s">
        <v>275</v>
      </c>
      <c r="C37" t="s">
        <v>324</v>
      </c>
      <c r="D37">
        <v>1.4730000000000001</v>
      </c>
      <c r="E37">
        <v>1.4890000000000001</v>
      </c>
      <c r="F37">
        <v>1.476</v>
      </c>
      <c r="G37">
        <v>1.4910000000000001</v>
      </c>
      <c r="H37">
        <v>1.4850000000000001</v>
      </c>
      <c r="I37">
        <v>1.5009999999999999</v>
      </c>
      <c r="J37" s="119">
        <f t="shared" si="8"/>
        <v>1.4750733362882595</v>
      </c>
      <c r="K37" s="119">
        <f t="shared" si="0"/>
        <v>1.4908373923104268</v>
      </c>
      <c r="L37" s="119">
        <f t="shared" si="1"/>
        <v>8.2515981334740918E-3</v>
      </c>
      <c r="M37" s="119">
        <f t="shared" si="25"/>
        <v>8.4866058253061372E-3</v>
      </c>
      <c r="N37">
        <v>58</v>
      </c>
      <c r="O37">
        <v>64</v>
      </c>
      <c r="P37" t="s">
        <v>160</v>
      </c>
      <c r="S37" s="48" t="s">
        <v>426</v>
      </c>
      <c r="W37" s="120" t="e">
        <f t="shared" si="26"/>
        <v>#DIV/0!</v>
      </c>
      <c r="X37" s="120" t="e">
        <f t="shared" si="2"/>
        <v>#DIV/0!</v>
      </c>
      <c r="Y37" s="16" t="s">
        <v>33</v>
      </c>
      <c r="Z37" s="16" t="s">
        <v>33</v>
      </c>
      <c r="AA37" s="16" t="s">
        <v>33</v>
      </c>
      <c r="AB37" s="16" t="s">
        <v>33</v>
      </c>
      <c r="AC37" s="16" t="s">
        <v>33</v>
      </c>
      <c r="AD37" s="120" t="s">
        <v>33</v>
      </c>
      <c r="AE37" s="120" t="s">
        <v>33</v>
      </c>
      <c r="AF37" s="16" t="s">
        <v>33</v>
      </c>
      <c r="AG37" s="16" t="s">
        <v>928</v>
      </c>
      <c r="AH37" t="s">
        <v>832</v>
      </c>
      <c r="AI37">
        <f t="shared" si="12"/>
        <v>0</v>
      </c>
      <c r="AJ37">
        <f t="shared" si="13"/>
        <v>0</v>
      </c>
      <c r="AK37">
        <f t="shared" si="14"/>
        <v>0</v>
      </c>
      <c r="AL37">
        <f t="shared" si="15"/>
        <v>0</v>
      </c>
      <c r="AM37">
        <f t="shared" si="16"/>
        <v>0</v>
      </c>
      <c r="AN37">
        <f t="shared" si="17"/>
        <v>1</v>
      </c>
      <c r="AO37">
        <f t="shared" si="30"/>
        <v>0</v>
      </c>
      <c r="AP37" t="e">
        <f t="shared" si="19"/>
        <v>#DIV/0!</v>
      </c>
      <c r="AQ37">
        <f t="shared" si="6"/>
        <v>0</v>
      </c>
      <c r="AR37">
        <f t="shared" si="20"/>
        <v>1</v>
      </c>
      <c r="AS37">
        <f t="shared" si="27"/>
        <v>0</v>
      </c>
      <c r="AT37">
        <f t="shared" si="22"/>
        <v>0</v>
      </c>
      <c r="AU37" t="str">
        <f t="shared" si="7"/>
        <v/>
      </c>
    </row>
    <row r="38" spans="1:51">
      <c r="A38" t="s">
        <v>275</v>
      </c>
      <c r="C38" t="s">
        <v>325</v>
      </c>
      <c r="D38">
        <v>1.504</v>
      </c>
      <c r="E38">
        <v>1.508</v>
      </c>
      <c r="F38">
        <v>1.504</v>
      </c>
      <c r="G38">
        <v>1.508</v>
      </c>
      <c r="H38">
        <v>1.5049999999999999</v>
      </c>
      <c r="I38">
        <v>1.5089999999999999</v>
      </c>
      <c r="J38" s="119">
        <f t="shared" si="8"/>
        <v>1.5041147922861682</v>
      </c>
      <c r="K38" s="119">
        <f t="shared" si="0"/>
        <v>1.5081147925547862</v>
      </c>
      <c r="L38" s="119">
        <f t="shared" si="1"/>
        <v>7.4667687341301026E-4</v>
      </c>
      <c r="M38" s="119">
        <f t="shared" si="25"/>
        <v>7.4667692032059918E-4</v>
      </c>
      <c r="N38">
        <v>78</v>
      </c>
      <c r="O38">
        <v>82</v>
      </c>
      <c r="P38" t="s">
        <v>160</v>
      </c>
      <c r="S38" s="48" t="s">
        <v>426</v>
      </c>
      <c r="W38" s="120" t="e">
        <f t="shared" si="26"/>
        <v>#DIV/0!</v>
      </c>
      <c r="X38" s="120" t="e">
        <f t="shared" si="2"/>
        <v>#DIV/0!</v>
      </c>
      <c r="Y38" s="16" t="s">
        <v>33</v>
      </c>
      <c r="Z38" s="16" t="s">
        <v>33</v>
      </c>
      <c r="AA38" s="16" t="s">
        <v>33</v>
      </c>
      <c r="AB38" s="16" t="s">
        <v>33</v>
      </c>
      <c r="AC38" s="16" t="s">
        <v>33</v>
      </c>
      <c r="AD38" s="120" t="s">
        <v>33</v>
      </c>
      <c r="AE38" s="120" t="s">
        <v>33</v>
      </c>
      <c r="AF38" s="16" t="s">
        <v>33</v>
      </c>
      <c r="AG38" s="16" t="s">
        <v>928</v>
      </c>
      <c r="AH38" t="s">
        <v>832</v>
      </c>
      <c r="AI38">
        <f t="shared" si="12"/>
        <v>0</v>
      </c>
      <c r="AJ38">
        <f t="shared" si="13"/>
        <v>0</v>
      </c>
      <c r="AK38">
        <f t="shared" si="14"/>
        <v>0</v>
      </c>
      <c r="AL38">
        <f t="shared" si="15"/>
        <v>0</v>
      </c>
      <c r="AM38">
        <f t="shared" si="16"/>
        <v>0</v>
      </c>
      <c r="AN38">
        <f t="shared" si="17"/>
        <v>0</v>
      </c>
      <c r="AO38">
        <f t="shared" si="30"/>
        <v>0</v>
      </c>
      <c r="AP38" t="e">
        <f t="shared" si="19"/>
        <v>#DIV/0!</v>
      </c>
      <c r="AQ38">
        <f t="shared" si="6"/>
        <v>0</v>
      </c>
      <c r="AR38">
        <f t="shared" si="20"/>
        <v>1</v>
      </c>
      <c r="AS38">
        <f t="shared" si="27"/>
        <v>0</v>
      </c>
      <c r="AT38">
        <f t="shared" si="22"/>
        <v>0</v>
      </c>
      <c r="AU38" t="str">
        <f t="shared" si="7"/>
        <v/>
      </c>
    </row>
    <row r="39" spans="1:51">
      <c r="A39" t="s">
        <v>275</v>
      </c>
      <c r="C39" t="s">
        <v>326</v>
      </c>
      <c r="D39">
        <v>1.486</v>
      </c>
      <c r="E39">
        <v>1.498</v>
      </c>
      <c r="F39">
        <v>1.494</v>
      </c>
      <c r="G39">
        <v>1.5069999999999999</v>
      </c>
      <c r="H39">
        <v>1.496</v>
      </c>
      <c r="I39">
        <v>1.5089999999999999</v>
      </c>
      <c r="J39" s="119">
        <f t="shared" si="8"/>
        <v>1.4890223317246833</v>
      </c>
      <c r="K39" s="119">
        <f t="shared" si="0"/>
        <v>1.5013695729831211</v>
      </c>
      <c r="L39" s="119">
        <f t="shared" si="1"/>
        <v>5.5904366503045644E-3</v>
      </c>
      <c r="M39" s="119">
        <f t="shared" si="25"/>
        <v>6.1034928272638567E-3</v>
      </c>
      <c r="N39">
        <v>30</v>
      </c>
      <c r="O39">
        <v>49</v>
      </c>
      <c r="P39" t="s">
        <v>159</v>
      </c>
      <c r="R39" t="s">
        <v>419</v>
      </c>
      <c r="S39" s="48" t="s">
        <v>426</v>
      </c>
      <c r="T39">
        <v>0</v>
      </c>
      <c r="U39">
        <v>1</v>
      </c>
      <c r="V39">
        <v>0</v>
      </c>
      <c r="W39" s="120">
        <f t="shared" si="26"/>
        <v>34.875570449489885</v>
      </c>
      <c r="X39" s="120">
        <f t="shared" si="2"/>
        <v>53.073540794032709</v>
      </c>
      <c r="Y39" s="16" t="s">
        <v>33</v>
      </c>
      <c r="Z39" s="16" t="s">
        <v>33</v>
      </c>
      <c r="AA39" s="16" t="s">
        <v>33</v>
      </c>
      <c r="AB39" s="16" t="s">
        <v>33</v>
      </c>
      <c r="AC39" s="16" t="s">
        <v>33</v>
      </c>
      <c r="AD39" s="120" t="s">
        <v>33</v>
      </c>
      <c r="AE39" s="120" t="s">
        <v>33</v>
      </c>
      <c r="AF39" s="16" t="s">
        <v>33</v>
      </c>
      <c r="AG39" s="16" t="s">
        <v>928</v>
      </c>
      <c r="AH39" t="s">
        <v>832</v>
      </c>
      <c r="AI39">
        <f t="shared" si="12"/>
        <v>0</v>
      </c>
      <c r="AJ39">
        <f t="shared" si="13"/>
        <v>0</v>
      </c>
      <c r="AK39">
        <f t="shared" si="14"/>
        <v>0</v>
      </c>
      <c r="AL39">
        <f t="shared" si="15"/>
        <v>0</v>
      </c>
      <c r="AM39">
        <f t="shared" si="16"/>
        <v>0</v>
      </c>
      <c r="AN39">
        <f t="shared" si="17"/>
        <v>0</v>
      </c>
      <c r="AO39">
        <f t="shared" si="30"/>
        <v>1</v>
      </c>
      <c r="AP39">
        <f t="shared" si="19"/>
        <v>0</v>
      </c>
      <c r="AQ39">
        <f t="shared" si="6"/>
        <v>0</v>
      </c>
      <c r="AR39">
        <f t="shared" si="20"/>
        <v>1</v>
      </c>
      <c r="AS39">
        <f t="shared" si="27"/>
        <v>0</v>
      </c>
      <c r="AT39">
        <f t="shared" si="22"/>
        <v>2</v>
      </c>
      <c r="AU39" t="str">
        <f t="shared" si="7"/>
        <v/>
      </c>
    </row>
    <row r="40" spans="1:51">
      <c r="A40" t="s">
        <v>275</v>
      </c>
      <c r="C40" t="s">
        <v>327</v>
      </c>
      <c r="D40">
        <v>1.496</v>
      </c>
      <c r="E40">
        <v>1.4990000000000001</v>
      </c>
      <c r="F40">
        <v>1.4970000000000001</v>
      </c>
      <c r="G40">
        <v>1.5</v>
      </c>
      <c r="H40">
        <v>1.5009999999999999</v>
      </c>
      <c r="I40">
        <v>1.5049999999999999</v>
      </c>
      <c r="J40" s="119">
        <f t="shared" si="8"/>
        <v>1.4968083757250763</v>
      </c>
      <c r="K40" s="119">
        <f t="shared" si="0"/>
        <v>1.4999222157241301</v>
      </c>
      <c r="L40" s="119">
        <f t="shared" si="1"/>
        <v>3.4976892694724704E-3</v>
      </c>
      <c r="M40" s="119">
        <f t="shared" si="25"/>
        <v>4.2441318506609704E-3</v>
      </c>
      <c r="N40">
        <v>0</v>
      </c>
      <c r="O40">
        <v>55</v>
      </c>
      <c r="P40" t="s">
        <v>160</v>
      </c>
      <c r="R40" t="s">
        <v>419</v>
      </c>
      <c r="S40" s="48" t="s">
        <v>426</v>
      </c>
      <c r="T40">
        <v>0</v>
      </c>
      <c r="U40">
        <v>0</v>
      </c>
      <c r="V40">
        <v>1</v>
      </c>
      <c r="W40" s="120">
        <f t="shared" si="26"/>
        <v>55.124478529568719</v>
      </c>
      <c r="X40" s="120">
        <f t="shared" si="2"/>
        <v>37.026528418700508</v>
      </c>
      <c r="Y40" s="16" t="s">
        <v>33</v>
      </c>
      <c r="Z40" s="16" t="s">
        <v>33</v>
      </c>
      <c r="AA40" s="16" t="s">
        <v>33</v>
      </c>
      <c r="AB40" s="16" t="s">
        <v>33</v>
      </c>
      <c r="AC40" s="16" t="s">
        <v>33</v>
      </c>
      <c r="AD40" s="120" t="s">
        <v>33</v>
      </c>
      <c r="AE40" s="120" t="s">
        <v>33</v>
      </c>
      <c r="AF40" s="16" t="s">
        <v>33</v>
      </c>
      <c r="AG40" s="16" t="s">
        <v>928</v>
      </c>
      <c r="AH40" t="s">
        <v>832</v>
      </c>
      <c r="AI40">
        <f t="shared" si="12"/>
        <v>0</v>
      </c>
      <c r="AJ40">
        <f t="shared" si="13"/>
        <v>0</v>
      </c>
      <c r="AK40">
        <f t="shared" si="14"/>
        <v>0</v>
      </c>
      <c r="AL40">
        <f t="shared" si="15"/>
        <v>0</v>
      </c>
      <c r="AM40">
        <f t="shared" si="16"/>
        <v>0</v>
      </c>
      <c r="AN40">
        <f t="shared" si="17"/>
        <v>1</v>
      </c>
      <c r="AO40">
        <f t="shared" si="30"/>
        <v>0</v>
      </c>
      <c r="AP40">
        <f t="shared" si="19"/>
        <v>0</v>
      </c>
      <c r="AQ40">
        <f t="shared" si="6"/>
        <v>0</v>
      </c>
      <c r="AR40">
        <f t="shared" si="20"/>
        <v>1</v>
      </c>
      <c r="AS40">
        <f t="shared" si="27"/>
        <v>0</v>
      </c>
      <c r="AT40">
        <f t="shared" si="22"/>
        <v>2</v>
      </c>
      <c r="AU40" t="str">
        <f t="shared" si="7"/>
        <v/>
      </c>
    </row>
    <row r="41" spans="1:51">
      <c r="A41" t="s">
        <v>275</v>
      </c>
      <c r="C41" t="s">
        <v>328</v>
      </c>
      <c r="D41">
        <v>1.4970000000000001</v>
      </c>
      <c r="E41">
        <v>1.53</v>
      </c>
      <c r="F41">
        <v>1.5129999999999999</v>
      </c>
      <c r="G41">
        <v>1.532</v>
      </c>
      <c r="H41">
        <v>1.518</v>
      </c>
      <c r="I41">
        <v>1.5449999999999999</v>
      </c>
      <c r="J41" s="119">
        <f t="shared" si="8"/>
        <v>1.5031222161402662</v>
      </c>
      <c r="K41" s="119">
        <f t="shared" si="0"/>
        <v>1.5321748042347394</v>
      </c>
      <c r="L41" s="119">
        <f t="shared" si="1"/>
        <v>1.1936422628388454E-2</v>
      </c>
      <c r="M41" s="119">
        <f t="shared" si="25"/>
        <v>1.072494981998684E-2</v>
      </c>
      <c r="N41">
        <v>47</v>
      </c>
      <c r="O41">
        <v>75</v>
      </c>
      <c r="P41" t="s">
        <v>160</v>
      </c>
      <c r="R41" t="s">
        <v>419</v>
      </c>
      <c r="S41" s="48" t="s">
        <v>426</v>
      </c>
      <c r="T41">
        <v>0</v>
      </c>
      <c r="U41">
        <v>0</v>
      </c>
      <c r="V41">
        <v>1</v>
      </c>
      <c r="W41" s="120">
        <f t="shared" si="26"/>
        <v>55.124478529568719</v>
      </c>
      <c r="X41" s="120">
        <f t="shared" si="2"/>
        <v>37.026528418700508</v>
      </c>
      <c r="Y41" s="16" t="s">
        <v>33</v>
      </c>
      <c r="Z41" s="16" t="s">
        <v>33</v>
      </c>
      <c r="AA41" s="16" t="s">
        <v>33</v>
      </c>
      <c r="AB41" s="16" t="s">
        <v>33</v>
      </c>
      <c r="AC41" s="16" t="s">
        <v>33</v>
      </c>
      <c r="AD41" s="120" t="s">
        <v>33</v>
      </c>
      <c r="AE41" s="120" t="s">
        <v>33</v>
      </c>
      <c r="AF41" s="16" t="s">
        <v>33</v>
      </c>
      <c r="AG41" s="16" t="s">
        <v>928</v>
      </c>
      <c r="AH41" t="s">
        <v>832</v>
      </c>
      <c r="AI41">
        <f t="shared" si="12"/>
        <v>0</v>
      </c>
      <c r="AJ41">
        <f t="shared" si="13"/>
        <v>0</v>
      </c>
      <c r="AK41">
        <f t="shared" si="14"/>
        <v>0</v>
      </c>
      <c r="AL41">
        <f t="shared" si="15"/>
        <v>0</v>
      </c>
      <c r="AM41">
        <f t="shared" si="16"/>
        <v>0</v>
      </c>
      <c r="AN41">
        <f t="shared" si="17"/>
        <v>1</v>
      </c>
      <c r="AO41">
        <f t="shared" si="30"/>
        <v>0</v>
      </c>
      <c r="AP41">
        <f t="shared" si="19"/>
        <v>0</v>
      </c>
      <c r="AQ41">
        <f t="shared" si="6"/>
        <v>0</v>
      </c>
      <c r="AR41">
        <f t="shared" si="20"/>
        <v>1</v>
      </c>
      <c r="AS41">
        <f t="shared" si="27"/>
        <v>0</v>
      </c>
      <c r="AT41">
        <f t="shared" si="22"/>
        <v>2</v>
      </c>
      <c r="AU41" t="str">
        <f t="shared" si="7"/>
        <v/>
      </c>
    </row>
    <row r="42" spans="1:51" ht="17" thickBot="1">
      <c r="A42" s="103" t="s">
        <v>275</v>
      </c>
      <c r="B42" s="103"/>
      <c r="C42" s="103" t="s">
        <v>329</v>
      </c>
      <c r="D42" s="103">
        <v>1.502</v>
      </c>
      <c r="E42" s="103">
        <v>1.5129999999999999</v>
      </c>
      <c r="F42" s="103">
        <v>1.512</v>
      </c>
      <c r="G42" s="103">
        <v>1.524</v>
      </c>
      <c r="H42" s="103">
        <v>1.514</v>
      </c>
      <c r="I42" s="103">
        <v>1.5249999999999999</v>
      </c>
      <c r="J42" s="119">
        <f t="shared" si="8"/>
        <v>1.5057162942495381</v>
      </c>
      <c r="K42" s="119">
        <f t="shared" si="0"/>
        <v>1.5169497497611315</v>
      </c>
      <c r="L42" s="119">
        <f t="shared" si="1"/>
        <v>6.616780889236118E-3</v>
      </c>
      <c r="M42" s="119">
        <f t="shared" si="25"/>
        <v>6.3845553976622504E-3</v>
      </c>
      <c r="N42" s="103">
        <v>32</v>
      </c>
      <c r="O42" s="103">
        <v>47</v>
      </c>
      <c r="P42" s="103" t="s">
        <v>159</v>
      </c>
      <c r="Q42" s="103"/>
      <c r="R42" s="103" t="s">
        <v>419</v>
      </c>
      <c r="S42" s="162" t="s">
        <v>426</v>
      </c>
      <c r="T42" s="103">
        <v>0</v>
      </c>
      <c r="U42" s="103">
        <v>1</v>
      </c>
      <c r="V42" s="103">
        <v>0</v>
      </c>
      <c r="W42" s="211">
        <f t="shared" si="26"/>
        <v>34.875570449489885</v>
      </c>
      <c r="X42" s="120">
        <f t="shared" si="2"/>
        <v>53.073540794032709</v>
      </c>
      <c r="Y42" s="16" t="s">
        <v>33</v>
      </c>
      <c r="Z42" s="16" t="s">
        <v>33</v>
      </c>
      <c r="AA42" s="16" t="s">
        <v>33</v>
      </c>
      <c r="AB42" s="16" t="s">
        <v>33</v>
      </c>
      <c r="AC42" s="16" t="s">
        <v>33</v>
      </c>
      <c r="AD42" s="120" t="s">
        <v>33</v>
      </c>
      <c r="AE42" s="120" t="s">
        <v>33</v>
      </c>
      <c r="AF42" s="16" t="s">
        <v>33</v>
      </c>
      <c r="AG42" s="16" t="s">
        <v>928</v>
      </c>
      <c r="AH42" s="103" t="s">
        <v>832</v>
      </c>
      <c r="AI42" s="103">
        <f t="shared" si="12"/>
        <v>0</v>
      </c>
      <c r="AJ42" s="103">
        <f t="shared" si="13"/>
        <v>0</v>
      </c>
      <c r="AK42" s="103">
        <f t="shared" si="14"/>
        <v>0</v>
      </c>
      <c r="AL42">
        <f t="shared" si="15"/>
        <v>0</v>
      </c>
      <c r="AM42">
        <f t="shared" si="16"/>
        <v>0</v>
      </c>
      <c r="AN42">
        <f t="shared" si="17"/>
        <v>0</v>
      </c>
      <c r="AO42" s="103">
        <f t="shared" si="30"/>
        <v>1</v>
      </c>
      <c r="AP42">
        <f t="shared" si="19"/>
        <v>0</v>
      </c>
      <c r="AQ42">
        <f t="shared" si="6"/>
        <v>0</v>
      </c>
      <c r="AR42">
        <f t="shared" si="20"/>
        <v>1</v>
      </c>
      <c r="AS42">
        <f t="shared" si="27"/>
        <v>0</v>
      </c>
      <c r="AT42">
        <f t="shared" si="22"/>
        <v>2</v>
      </c>
      <c r="AU42" t="str">
        <f t="shared" si="7"/>
        <v/>
      </c>
    </row>
    <row r="43" spans="1:51">
      <c r="A43" s="118" t="s">
        <v>401</v>
      </c>
      <c r="B43" s="118" t="s">
        <v>303</v>
      </c>
      <c r="C43" s="118" t="s">
        <v>337</v>
      </c>
      <c r="D43" s="160">
        <v>1.5289999999999999</v>
      </c>
      <c r="E43" s="160"/>
      <c r="F43" s="160">
        <v>1.5329999999999999</v>
      </c>
      <c r="G43" s="160"/>
      <c r="H43" s="160">
        <v>1.5389999999999999</v>
      </c>
      <c r="I43" s="160"/>
      <c r="J43" s="119">
        <f t="shared" si="8"/>
        <v>1.5310837445369327</v>
      </c>
      <c r="L43" s="119">
        <f t="shared" si="1"/>
        <v>6.5249124611967968E-3</v>
      </c>
      <c r="N43" s="118">
        <f>180-DEGREES(ACOS(((2*((((D43^2)/(F43^2))-1)/(((D43^2)/(H43^2))-1))))-1))</f>
        <v>78.737615048711476</v>
      </c>
      <c r="O43" s="160"/>
      <c r="P43" s="161" t="s">
        <v>160</v>
      </c>
      <c r="Q43" s="118">
        <v>0</v>
      </c>
      <c r="R43" s="118" t="s">
        <v>419</v>
      </c>
      <c r="S43" s="118" t="s">
        <v>427</v>
      </c>
      <c r="T43" s="118">
        <f>COS(RADIANS(AV43))*SIN(RADIANS(AW43))</f>
        <v>-1.6733711713008088E-2</v>
      </c>
      <c r="U43" s="118">
        <f>COS(RADIANS(AW43))</f>
        <v>0.28401534470392276</v>
      </c>
      <c r="V43" s="118">
        <f>SIN(RADIANS(AV43))*SIN(RADIANS(AW43))</f>
        <v>0.95867370197842494</v>
      </c>
      <c r="W43" s="120">
        <f t="shared" si="26"/>
        <v>38.633530364456419</v>
      </c>
      <c r="X43" s="120">
        <f>IF((DEGREES(ACOS((T43*$BL$2+U43*$BM$2+V43*$BN$2)/((SQRT(T43^2+U43^2+V43^2))*(SQRT($BL$2^2+$BM$2^2+$BN$2^2))))))&gt;90,ABS(180-(DEGREES(ACOS((T43*$BL$2+U43*$BM$2+V43*$BN$2)/((SQRT(T43^2+U43^2+V43^2))*(SQRT($BL$2^2+$BM$2^2+$BN$2^2))))))),(DEGREES(ACOS((T43*$BL$2+U43*$BM$2+V43*$BN$2)/((SQRT(T43^2+U43^2+V43^2))*(SQRT($BL$2^2+$BM$2^2+$BN$2^2)))))))</f>
        <v>53.55544226718203</v>
      </c>
      <c r="Y43" s="160"/>
      <c r="Z43" s="160"/>
      <c r="AA43" s="160"/>
      <c r="AB43" s="160"/>
      <c r="AC43" s="160"/>
      <c r="AD43" s="120" t="e">
        <f t="shared" ref="AD43" si="31">IF((DEGREES(ACOS((AA43*$BI$2+AB43*$BJ$2+AC43*$BK$2)/((SQRT(AA43^2+AB43^2+AC43^2))*(SQRT($BI$2^2+$BJ$2^2+$BK$2^2))))))&gt;90,ABS(180-(DEGREES(ACOS((AA43*$BI$2+AB43*$BJ$2+AC43*$BK$2)/((SQRT(AA43^2+AB43^2+AC43^2))*(SQRT($BI$2^2+$BJ$2^2+$BK$2^2))))))),(DEGREES(ACOS((AA43*$BI$2+AB43*$BJ$2+AC43*$BK$2)/((SQRT(AA43^2+AB43^2+AC43^2))*(SQRT($BI$2^2+$BJ$2^2+$BK$2^2)))))))</f>
        <v>#DIV/0!</v>
      </c>
      <c r="AE43" s="120" t="e">
        <f t="shared" si="28"/>
        <v>#DIV/0!</v>
      </c>
      <c r="AF43" s="118"/>
      <c r="AG43" s="16" t="s">
        <v>928</v>
      </c>
      <c r="AH43" s="118" t="s">
        <v>834</v>
      </c>
      <c r="AI43" s="2">
        <f>IF($BA$2=0,0,IF(1-((ABS(D43-$BA$2))/D43)&gt;(1-(0.01*$BO$4)),1-((ABS(D43-$BA$2))/D43),0))</f>
        <v>0</v>
      </c>
      <c r="AJ43" s="2">
        <f>IF($BB$2=0,0,IF(1-((ABS(F43-$BB$2))/F43)&gt;(1-(0.01*$BO$4)),1-((ABS(F43-$BB$2))/F43),0))</f>
        <v>0</v>
      </c>
      <c r="AK43" s="2">
        <f>IF($BC$2=0,0,IF(1-((ABS(H43-$BC$2))/H43)&gt;(1-(0.01*$BO$4)),1-((ABS(H43-$BC$2))/H43),0))</f>
        <v>0</v>
      </c>
      <c r="AL43" s="2">
        <f>IF($BD$2=0,0,IF(1-((ABS(J43-$BD$2))/J43)&gt;(1-(0.01*$BO$4)),1-((ABS(J43-$BD$2))/J43),0))</f>
        <v>0</v>
      </c>
      <c r="AM43">
        <f t="shared" si="16"/>
        <v>0</v>
      </c>
      <c r="AN43" s="2">
        <f>IF((IF(AO43=1,1-ABS(($BF$2-N43)/90),ABS((90-$BF$2-N43)/90)))&gt;(1-(0.01*$BO$2)),(IF(AO43=1,1-ABS(($BF$2-N43)/90),ABS((90-$BF$2-N43)/90))),0)</f>
        <v>0</v>
      </c>
      <c r="AO43">
        <f t="shared" si="30"/>
        <v>0</v>
      </c>
      <c r="AP43">
        <f>IF((IF(OR(W43&lt;$BO$2,X43&lt;$BO$2),(90-(IF(X43&lt;W43,X43,W43)))/90,0))&gt;(1-(0.01*$BO$2)),(IF(OR(W43&lt;$BO$2,X43&lt;$BO$2),(90-(IF(X43&lt;W43,X43,W43)))/90,0)),0)</f>
        <v>0</v>
      </c>
      <c r="AQ43" t="e">
        <f>IF((IF(OR(AD43&lt;$BO$2,AE43&lt;$BO$2),(90-(IF(AE43&lt;AD43,AE43,AD43)))/90,0))&gt;(1-(0.01*$BO$2)),(IF(OR(AD43&lt;$BO$2,AE43&lt;$BO$2),(90-(IF(AE43&lt;AD43,AE43,AD43)))/90,0)),0)</f>
        <v>#DIV/0!</v>
      </c>
      <c r="AR43">
        <f t="shared" si="20"/>
        <v>1</v>
      </c>
      <c r="AS43">
        <f t="shared" si="27"/>
        <v>0</v>
      </c>
      <c r="AT43">
        <f t="shared" si="22"/>
        <v>0</v>
      </c>
      <c r="AU43" t="str">
        <f t="shared" si="7"/>
        <v/>
      </c>
      <c r="AV43" s="155">
        <v>91</v>
      </c>
      <c r="AW43" s="155">
        <v>73.5</v>
      </c>
      <c r="AX43" s="2">
        <f>V43/(1+U43)</f>
        <v>0.74662168636269888</v>
      </c>
      <c r="AY43" s="2">
        <f>T43/(1+U43)</f>
        <v>-1.3032330012276187E-2</v>
      </c>
    </row>
    <row r="44" spans="1:51">
      <c r="A44" t="s">
        <v>401</v>
      </c>
      <c r="B44" t="s">
        <v>303</v>
      </c>
      <c r="C44" t="s">
        <v>338</v>
      </c>
      <c r="D44">
        <f t="shared" ref="D44:D75" si="32">(($D$125-$D$43)/100)*Q44+$D$43</f>
        <v>1.5295749999999999</v>
      </c>
      <c r="F44">
        <f t="shared" ref="F44:F75" si="33">(($F$125-$F$43)/100)*Q44+$F$43</f>
        <v>1.533625</v>
      </c>
      <c r="H44">
        <f t="shared" ref="H44:H75" si="34">(($H$125-$H$43)/100)*Q44+$H$43</f>
        <v>1.5396124999999998</v>
      </c>
      <c r="I44" s="16"/>
      <c r="J44" s="119">
        <f t="shared" si="8"/>
        <v>1.531674764015361</v>
      </c>
      <c r="L44" s="119">
        <f t="shared" si="1"/>
        <v>6.5411750559203341E-3</v>
      </c>
      <c r="N44">
        <f t="shared" ref="N44:N76" si="35">180-DEGREES(ACOS(((2*((((D44^2)/(F44^2))-1)/(((D44^2)/(H44^2))-1))))-1))</f>
        <v>79.146446893270067</v>
      </c>
      <c r="O44" s="16"/>
      <c r="P44" s="159" t="s">
        <v>160</v>
      </c>
      <c r="Q44">
        <v>1.25</v>
      </c>
      <c r="R44" s="156" t="s">
        <v>419</v>
      </c>
      <c r="S44" s="156" t="s">
        <v>427</v>
      </c>
      <c r="T44" s="156">
        <f>(T43+T45)/(SQRT((T43+T45)^2+(U43+U45)^2+(V43+V45)^2))</f>
        <v>-1.7451741903123506E-2</v>
      </c>
      <c r="U44" s="156">
        <f>(U43+U45)/(SQRT((T43+T45)^2+(U43+U45)^2+(V43+V45)^2))</f>
        <v>8.7265354983739642E-3</v>
      </c>
      <c r="V44" s="156">
        <f>(V43+V45)/(SQRT((T43+T45)^2+(U43+U45)^2+(V43+V45)^2))</f>
        <v>0.99980962401986428</v>
      </c>
      <c r="W44" s="120">
        <f t="shared" si="26"/>
        <v>54.63169605844412</v>
      </c>
      <c r="X44" s="120">
        <f t="shared" ref="X44:X107" si="36">IF((DEGREES(ACOS((T44*$BL$2+U44*$BM$2+V44*$BN$2)/((SQRT(T44^2+U44^2+V44^2))*(SQRT($BL$2^2+$BM$2^2+$BN$2^2))))))&gt;90,ABS(180-(DEGREES(ACOS((T44*$BL$2+U44*$BM$2+V44*$BN$2)/((SQRT(T44^2+U44^2+V44^2))*(SQRT($BL$2^2+$BM$2^2+$BN$2^2))))))),(DEGREES(ACOS((T44*$BL$2+U44*$BM$2+V44*$BN$2)/((SQRT(T44^2+U44^2+V44^2))*(SQRT($BL$2^2+$BM$2^2+$BN$2^2)))))))</f>
        <v>37.604004705288773</v>
      </c>
      <c r="Y44" s="16"/>
      <c r="Z44" s="16"/>
      <c r="AA44" s="16"/>
      <c r="AB44" s="16"/>
      <c r="AC44" s="16"/>
      <c r="AD44" s="120" t="s">
        <v>33</v>
      </c>
      <c r="AE44" s="120" t="s">
        <v>33</v>
      </c>
      <c r="AG44" s="16" t="s">
        <v>928</v>
      </c>
      <c r="AH44" t="s">
        <v>834</v>
      </c>
      <c r="AI44" s="2">
        <f t="shared" ref="AI44:AI107" si="37">IF($BA$2=0,0,IF(1-((ABS(D44-$BA$2))/D44)&gt;(1-(0.01*$BO$4)),1-((ABS(D44-$BA$2))/D44),0))</f>
        <v>0</v>
      </c>
      <c r="AJ44" s="2">
        <f t="shared" ref="AJ44:AJ107" si="38">IF($BB$2=0,0,IF(1-((ABS(F44-$BB$2))/F44)&gt;(1-(0.01*$BO$4)),1-((ABS(F44-$BB$2))/F44),0))</f>
        <v>0</v>
      </c>
      <c r="AK44" s="2">
        <f t="shared" ref="AK44:AK107" si="39">IF($BC$2=0,0,IF(1-((ABS(H44-$BC$2))/H44)&gt;(1-(0.01*$BO$4)),1-((ABS(H44-$BC$2))/H44),0))</f>
        <v>0</v>
      </c>
      <c r="AL44" s="2">
        <f t="shared" ref="AL44:AL107" si="40">IF($BD$2=0,0,IF(1-((ABS(J44-$BD$2))/J44)&gt;(1-(0.01*$BO$4)),1-((ABS(J44-$BD$2))/J44),0))</f>
        <v>0</v>
      </c>
      <c r="AM44">
        <f t="shared" si="16"/>
        <v>0</v>
      </c>
      <c r="AN44" s="2">
        <f t="shared" ref="AN44:AN107" si="41">IF((IF(AO44=1,1-ABS(($BF$2-N44)/90),ABS((90-$BF$2-N44)/90)))&gt;(1-(0.01*$BO$2)),(IF(AO44=1,1-ABS(($BF$2-N44)/90),ABS((90-$BF$2-N44)/90))),0)</f>
        <v>0</v>
      </c>
      <c r="AO44">
        <f t="shared" si="30"/>
        <v>0</v>
      </c>
      <c r="AP44">
        <f t="shared" ref="AP44:AP107" si="42">IF((IF(OR(W44&lt;$BO$2,X44&lt;$BO$2),(90-(IF(X44&lt;W44,X44,W44)))/90,0))&gt;(1-(0.01*$BO$2)),(IF(OR(W44&lt;$BO$2,X44&lt;$BO$2),(90-(IF(X44&lt;W44,X44,W44)))/90,0)),0)</f>
        <v>0</v>
      </c>
      <c r="AQ44">
        <f t="shared" ref="AQ44:AQ107" si="43">IF((IF(OR(AD44&lt;$BO$2,AE44&lt;$BO$2),(90-(IF(AE44&lt;AD44,AE44,AD44)))/90,0))&gt;(1-(0.01*$BO$2)),(IF(OR(AD44&lt;$BO$2,AE44&lt;$BO$2),(90-(IF(AE44&lt;AD44,AE44,AD44)))/90,0)),0)</f>
        <v>0</v>
      </c>
      <c r="AR44">
        <f t="shared" si="20"/>
        <v>1</v>
      </c>
      <c r="AS44">
        <f t="shared" si="27"/>
        <v>0</v>
      </c>
      <c r="AT44">
        <f t="shared" si="22"/>
        <v>1</v>
      </c>
      <c r="AU44" t="str">
        <f t="shared" si="7"/>
        <v/>
      </c>
    </row>
    <row r="45" spans="1:51">
      <c r="A45" t="s">
        <v>401</v>
      </c>
      <c r="B45" t="s">
        <v>303</v>
      </c>
      <c r="C45" s="118" t="s">
        <v>339</v>
      </c>
      <c r="D45">
        <f t="shared" si="32"/>
        <v>1.5301499999999999</v>
      </c>
      <c r="F45">
        <f t="shared" si="33"/>
        <v>1.5342499999999999</v>
      </c>
      <c r="H45">
        <f t="shared" si="34"/>
        <v>1.540225</v>
      </c>
      <c r="I45" s="16"/>
      <c r="J45" s="119">
        <f t="shared" si="8"/>
        <v>1.5322657826149328</v>
      </c>
      <c r="L45" s="119">
        <f t="shared" si="1"/>
        <v>6.5574382639141948E-3</v>
      </c>
      <c r="N45">
        <f t="shared" si="35"/>
        <v>79.551666547135042</v>
      </c>
      <c r="O45" s="16"/>
      <c r="P45" s="159" t="s">
        <v>160</v>
      </c>
      <c r="Q45">
        <v>2.5</v>
      </c>
      <c r="R45" s="156" t="s">
        <v>419</v>
      </c>
      <c r="S45" s="156" t="s">
        <v>427</v>
      </c>
      <c r="T45" s="156">
        <f>COS(RADIANS(AV45))*SIN(RADIANS(AW45))</f>
        <v>-1.6817670324740564E-2</v>
      </c>
      <c r="U45" s="156">
        <f>-COS(RADIANS(AW45))</f>
        <v>-0.26723837607825696</v>
      </c>
      <c r="V45" s="156">
        <f>SIN(RADIANS(AV45))*SIN(RADIANS(AW45))</f>
        <v>0.9634836876231504</v>
      </c>
      <c r="W45" s="120">
        <f t="shared" si="26"/>
        <v>70.630482152830808</v>
      </c>
      <c r="X45" s="120">
        <f t="shared" si="36"/>
        <v>21.709891622844296</v>
      </c>
      <c r="Y45" s="16"/>
      <c r="Z45" s="16"/>
      <c r="AA45" s="16"/>
      <c r="AB45" s="16"/>
      <c r="AC45" s="16"/>
      <c r="AD45" s="120" t="s">
        <v>33</v>
      </c>
      <c r="AE45" s="120" t="s">
        <v>33</v>
      </c>
      <c r="AG45" s="16" t="s">
        <v>928</v>
      </c>
      <c r="AH45" t="s">
        <v>834</v>
      </c>
      <c r="AI45" s="2">
        <f t="shared" si="37"/>
        <v>0</v>
      </c>
      <c r="AJ45" s="2">
        <f t="shared" si="38"/>
        <v>0</v>
      </c>
      <c r="AK45" s="2">
        <f t="shared" si="39"/>
        <v>0</v>
      </c>
      <c r="AL45" s="2">
        <f t="shared" si="40"/>
        <v>0</v>
      </c>
      <c r="AM45">
        <f t="shared" si="16"/>
        <v>0</v>
      </c>
      <c r="AN45" s="2">
        <f t="shared" si="41"/>
        <v>0</v>
      </c>
      <c r="AO45">
        <f t="shared" si="30"/>
        <v>0</v>
      </c>
      <c r="AP45">
        <f t="shared" si="42"/>
        <v>0</v>
      </c>
      <c r="AQ45">
        <f t="shared" si="43"/>
        <v>0</v>
      </c>
      <c r="AR45">
        <f t="shared" si="20"/>
        <v>1</v>
      </c>
      <c r="AS45">
        <f t="shared" si="27"/>
        <v>0</v>
      </c>
      <c r="AT45">
        <f t="shared" si="22"/>
        <v>1</v>
      </c>
      <c r="AU45" t="str">
        <f t="shared" si="7"/>
        <v/>
      </c>
      <c r="AV45" s="155">
        <v>91</v>
      </c>
      <c r="AW45" s="155">
        <v>74.5</v>
      </c>
      <c r="AX45" s="2">
        <f>V45/(1+U45)</f>
        <v>1.314866467032733</v>
      </c>
      <c r="AY45" s="2">
        <f>T45/(1+U45)</f>
        <v>-2.2951079553992372E-2</v>
      </c>
    </row>
    <row r="46" spans="1:51">
      <c r="A46" t="s">
        <v>401</v>
      </c>
      <c r="B46" t="s">
        <v>303</v>
      </c>
      <c r="C46" t="s">
        <v>340</v>
      </c>
      <c r="D46">
        <f t="shared" si="32"/>
        <v>1.5307249999999999</v>
      </c>
      <c r="F46">
        <f t="shared" si="33"/>
        <v>1.534875</v>
      </c>
      <c r="H46">
        <f t="shared" si="34"/>
        <v>1.5408374999999999</v>
      </c>
      <c r="I46" s="16"/>
      <c r="J46" s="119">
        <f t="shared" si="8"/>
        <v>1.5328568003367005</v>
      </c>
      <c r="L46" s="119">
        <f t="shared" si="1"/>
        <v>6.5737020844240934E-3</v>
      </c>
      <c r="N46">
        <f t="shared" si="35"/>
        <v>79.953342576333043</v>
      </c>
      <c r="O46" s="16"/>
      <c r="P46" s="159" t="s">
        <v>160</v>
      </c>
      <c r="Q46">
        <v>3.75</v>
      </c>
      <c r="R46" s="156" t="s">
        <v>419</v>
      </c>
      <c r="S46" s="156" t="s">
        <v>427</v>
      </c>
      <c r="T46" s="156">
        <f>(T45+T47)/(SQRT((T45+T47)^2+(U45+U47)^2+(V45+V47)^2))</f>
        <v>-1.5399945510258851E-2</v>
      </c>
      <c r="U46" s="156">
        <f>(U45+U47)/(SQRT((T45+T47)^2+(U45+U47)^2+(V45+V47)^2))</f>
        <v>-0.21004604729839005</v>
      </c>
      <c r="V46" s="156">
        <f>(V45+V47)/(SQRT((T45+T47)^2+(U45+U47)^2+(V45+V47)^2))</f>
        <v>0.97757020192546973</v>
      </c>
      <c r="W46" s="120">
        <f t="shared" si="26"/>
        <v>67.254688620627448</v>
      </c>
      <c r="X46" s="120">
        <f t="shared" si="36"/>
        <v>25.040027022126139</v>
      </c>
      <c r="Y46" s="16"/>
      <c r="Z46" s="16"/>
      <c r="AA46" s="16"/>
      <c r="AB46" s="16"/>
      <c r="AC46" s="16"/>
      <c r="AD46" s="120" t="s">
        <v>33</v>
      </c>
      <c r="AE46" s="120" t="s">
        <v>33</v>
      </c>
      <c r="AG46" s="16" t="s">
        <v>928</v>
      </c>
      <c r="AH46" t="s">
        <v>834</v>
      </c>
      <c r="AI46" s="2">
        <f t="shared" si="37"/>
        <v>0</v>
      </c>
      <c r="AJ46" s="2">
        <f t="shared" si="38"/>
        <v>0</v>
      </c>
      <c r="AK46" s="2">
        <f t="shared" si="39"/>
        <v>0</v>
      </c>
      <c r="AL46" s="2">
        <f t="shared" si="40"/>
        <v>0</v>
      </c>
      <c r="AM46">
        <f t="shared" si="16"/>
        <v>0</v>
      </c>
      <c r="AN46" s="2">
        <f t="shared" si="41"/>
        <v>0</v>
      </c>
      <c r="AO46">
        <f t="shared" si="30"/>
        <v>0</v>
      </c>
      <c r="AP46">
        <f t="shared" si="42"/>
        <v>0</v>
      </c>
      <c r="AQ46">
        <f t="shared" si="43"/>
        <v>0</v>
      </c>
      <c r="AR46">
        <f t="shared" si="20"/>
        <v>1</v>
      </c>
      <c r="AS46">
        <f t="shared" si="27"/>
        <v>0</v>
      </c>
      <c r="AT46">
        <f t="shared" si="22"/>
        <v>1</v>
      </c>
      <c r="AU46" t="str">
        <f t="shared" si="7"/>
        <v/>
      </c>
    </row>
    <row r="47" spans="1:51">
      <c r="A47" t="s">
        <v>401</v>
      </c>
      <c r="B47" t="s">
        <v>303</v>
      </c>
      <c r="C47" s="16" t="s">
        <v>422</v>
      </c>
      <c r="D47">
        <f t="shared" si="32"/>
        <v>1.5310124999999999</v>
      </c>
      <c r="F47">
        <f t="shared" si="33"/>
        <v>1.5351874999999999</v>
      </c>
      <c r="H47">
        <f t="shared" si="34"/>
        <v>1.54114375</v>
      </c>
      <c r="I47" s="16"/>
      <c r="J47" s="119">
        <f t="shared" si="8"/>
        <v>1.533152308868736</v>
      </c>
      <c r="L47" s="119">
        <f t="shared" si="1"/>
        <v>6.5818342241370509E-3</v>
      </c>
      <c r="N47">
        <f t="shared" si="35"/>
        <v>80.152872608540747</v>
      </c>
      <c r="O47" s="16"/>
      <c r="P47" s="159" t="s">
        <v>160</v>
      </c>
      <c r="Q47">
        <v>4.375</v>
      </c>
      <c r="R47" s="156" t="s">
        <v>419</v>
      </c>
      <c r="S47" s="156" t="s">
        <v>427</v>
      </c>
      <c r="T47" s="156">
        <f>(T45+T49)/(SQRT((T45+T49)^2+(U45+U49)^2+(V45+V49)^2))</f>
        <v>-1.3928761289511355E-2</v>
      </c>
      <c r="U47" s="156">
        <f>(U45+U49)/(SQRT((T45+T49)^2+(U45+U49)^2+(V45+V49)^2))</f>
        <v>-0.15212456418680381</v>
      </c>
      <c r="V47" s="156">
        <f>(V45+V49)/(SQRT((T45+T49)^2+(U45+U49)^2+(V45+V49)^2))</f>
        <v>0.98826317678031228</v>
      </c>
      <c r="W47" s="120">
        <f t="shared" si="26"/>
        <v>63.878919558264215</v>
      </c>
      <c r="X47" s="120">
        <f t="shared" si="36"/>
        <v>28.380452517568198</v>
      </c>
      <c r="Y47" s="16"/>
      <c r="Z47" s="16"/>
      <c r="AA47" s="16"/>
      <c r="AB47" s="16"/>
      <c r="AC47" s="16"/>
      <c r="AD47" s="120" t="s">
        <v>33</v>
      </c>
      <c r="AE47" s="120" t="s">
        <v>33</v>
      </c>
      <c r="AG47" s="16" t="s">
        <v>928</v>
      </c>
      <c r="AH47" t="s">
        <v>834</v>
      </c>
      <c r="AI47" s="2">
        <f t="shared" si="37"/>
        <v>0</v>
      </c>
      <c r="AJ47" s="2">
        <f t="shared" si="38"/>
        <v>0</v>
      </c>
      <c r="AK47" s="2">
        <f t="shared" si="39"/>
        <v>0</v>
      </c>
      <c r="AL47" s="2">
        <f t="shared" si="40"/>
        <v>0</v>
      </c>
      <c r="AM47">
        <f t="shared" si="16"/>
        <v>0</v>
      </c>
      <c r="AN47" s="2">
        <f t="shared" si="41"/>
        <v>0</v>
      </c>
      <c r="AO47">
        <f t="shared" si="30"/>
        <v>0</v>
      </c>
      <c r="AP47">
        <f t="shared" si="42"/>
        <v>0</v>
      </c>
      <c r="AQ47">
        <f t="shared" si="43"/>
        <v>0</v>
      </c>
      <c r="AR47">
        <f t="shared" si="20"/>
        <v>1</v>
      </c>
      <c r="AS47">
        <f t="shared" si="27"/>
        <v>0</v>
      </c>
      <c r="AT47">
        <f t="shared" si="22"/>
        <v>1</v>
      </c>
      <c r="AU47" t="str">
        <f t="shared" si="7"/>
        <v/>
      </c>
    </row>
    <row r="48" spans="1:51">
      <c r="A48" t="s">
        <v>401</v>
      </c>
      <c r="B48" t="s">
        <v>303</v>
      </c>
      <c r="C48" s="2" t="s">
        <v>341</v>
      </c>
      <c r="D48">
        <f t="shared" si="32"/>
        <v>1.5312999999999999</v>
      </c>
      <c r="F48">
        <f t="shared" si="33"/>
        <v>1.5354999999999999</v>
      </c>
      <c r="H48">
        <f t="shared" si="34"/>
        <v>1.54145</v>
      </c>
      <c r="I48" s="16"/>
      <c r="J48" s="119">
        <f t="shared" si="8"/>
        <v>1.5334478171817145</v>
      </c>
      <c r="L48" s="119">
        <f t="shared" si="1"/>
        <v>6.5899665166964105E-3</v>
      </c>
      <c r="N48">
        <f t="shared" si="35"/>
        <v>80.351541543611901</v>
      </c>
      <c r="O48" s="16"/>
      <c r="P48" s="159" t="s">
        <v>160</v>
      </c>
      <c r="Q48">
        <v>5</v>
      </c>
      <c r="R48" s="156" t="s">
        <v>419</v>
      </c>
      <c r="S48" s="156" t="s">
        <v>427</v>
      </c>
      <c r="T48" s="156">
        <f>(T47+T49)/(SQRT((T47+T49)^2+(U47+U49)^2+(V47+V49)^2))</f>
        <v>-1.2409224734785861E-2</v>
      </c>
      <c r="U48" s="156">
        <f>(U47+U49)/(SQRT((T47+T49)^2+(U47+U49)^2+(V47+V49)^2))</f>
        <v>-9.3674995513197301E-2</v>
      </c>
      <c r="V48" s="156">
        <f>(V47+V49)/(SQRT((T47+T49)^2+(U47+U49)^2+(V47+V49)^2))</f>
        <v>0.9955254925701722</v>
      </c>
      <c r="W48" s="120">
        <f t="shared" si="26"/>
        <v>60.503180697726449</v>
      </c>
      <c r="X48" s="120">
        <f t="shared" si="36"/>
        <v>31.727905837017552</v>
      </c>
      <c r="Y48" s="16"/>
      <c r="Z48" s="16"/>
      <c r="AA48" s="16"/>
      <c r="AB48" s="16"/>
      <c r="AC48" s="16"/>
      <c r="AD48" s="120" t="s">
        <v>33</v>
      </c>
      <c r="AE48" s="120" t="s">
        <v>33</v>
      </c>
      <c r="AG48" s="16" t="s">
        <v>928</v>
      </c>
      <c r="AH48" t="s">
        <v>834</v>
      </c>
      <c r="AI48" s="2">
        <f t="shared" si="37"/>
        <v>0</v>
      </c>
      <c r="AJ48" s="2">
        <f t="shared" si="38"/>
        <v>0</v>
      </c>
      <c r="AK48" s="2">
        <f t="shared" si="39"/>
        <v>0</v>
      </c>
      <c r="AL48" s="2">
        <f t="shared" si="40"/>
        <v>0</v>
      </c>
      <c r="AM48">
        <f t="shared" si="16"/>
        <v>0</v>
      </c>
      <c r="AN48" s="2">
        <f t="shared" si="41"/>
        <v>0</v>
      </c>
      <c r="AO48">
        <f t="shared" si="30"/>
        <v>0</v>
      </c>
      <c r="AP48">
        <f t="shared" si="42"/>
        <v>0</v>
      </c>
      <c r="AQ48">
        <f t="shared" si="43"/>
        <v>0</v>
      </c>
      <c r="AR48">
        <f t="shared" si="20"/>
        <v>1</v>
      </c>
      <c r="AS48">
        <f t="shared" si="27"/>
        <v>0</v>
      </c>
      <c r="AT48">
        <f t="shared" si="22"/>
        <v>1</v>
      </c>
      <c r="AU48" t="str">
        <f t="shared" si="7"/>
        <v/>
      </c>
    </row>
    <row r="49" spans="1:66">
      <c r="A49" t="s">
        <v>401</v>
      </c>
      <c r="B49" t="s">
        <v>303</v>
      </c>
      <c r="C49" t="s">
        <v>342</v>
      </c>
      <c r="D49">
        <f t="shared" si="32"/>
        <v>1.5318749999999999</v>
      </c>
      <c r="F49">
        <f t="shared" si="33"/>
        <v>1.536125</v>
      </c>
      <c r="H49">
        <f t="shared" si="34"/>
        <v>1.5420624999999999</v>
      </c>
      <c r="I49" s="16"/>
      <c r="J49" s="119">
        <f t="shared" si="8"/>
        <v>1.5340388331510242</v>
      </c>
      <c r="L49" s="119">
        <f t="shared" si="1"/>
        <v>6.6062315599784149E-3</v>
      </c>
      <c r="N49">
        <f t="shared" si="35"/>
        <v>80.746328089728607</v>
      </c>
      <c r="O49" s="16"/>
      <c r="P49" s="159" t="s">
        <v>160</v>
      </c>
      <c r="Q49">
        <v>6.25</v>
      </c>
      <c r="R49" s="156" t="s">
        <v>419</v>
      </c>
      <c r="S49" s="156" t="s">
        <v>427</v>
      </c>
      <c r="T49" s="156">
        <f>(T45+T53)/(SQRT((T45+T53)^2+(U45+U53)^2+(V45+V53)^2))</f>
        <v>-1.0846610768773531E-2</v>
      </c>
      <c r="U49" s="156">
        <f>(U45+U53)/(SQRT((T45+T53)^2+(U45+U53)^2+(V45+V53)^2))</f>
        <v>-3.4900243244704122E-2</v>
      </c>
      <c r="V49" s="156">
        <f>(V45+V53)/(SQRT((T45+T53)^2+(U45+U53)^2+(V45+V53)^2))</f>
        <v>0.99933193887531258</v>
      </c>
      <c r="W49" s="120">
        <f t="shared" si="26"/>
        <v>57.127478925229724</v>
      </c>
      <c r="X49" s="120">
        <f t="shared" si="36"/>
        <v>35.080362293349886</v>
      </c>
      <c r="Y49" s="16"/>
      <c r="Z49" s="16"/>
      <c r="AA49" s="16"/>
      <c r="AB49" s="16"/>
      <c r="AC49" s="16"/>
      <c r="AD49" s="120" t="s">
        <v>33</v>
      </c>
      <c r="AE49" s="120" t="s">
        <v>33</v>
      </c>
      <c r="AG49" s="16" t="s">
        <v>928</v>
      </c>
      <c r="AH49" t="s">
        <v>834</v>
      </c>
      <c r="AI49" s="2">
        <f t="shared" si="37"/>
        <v>0</v>
      </c>
      <c r="AJ49" s="2">
        <f t="shared" si="38"/>
        <v>0</v>
      </c>
      <c r="AK49" s="2">
        <f t="shared" si="39"/>
        <v>0</v>
      </c>
      <c r="AL49" s="2">
        <f t="shared" si="40"/>
        <v>0</v>
      </c>
      <c r="AM49">
        <f t="shared" si="16"/>
        <v>0</v>
      </c>
      <c r="AN49" s="2">
        <f t="shared" si="41"/>
        <v>0</v>
      </c>
      <c r="AO49">
        <f t="shared" si="30"/>
        <v>0</v>
      </c>
      <c r="AP49">
        <f t="shared" si="42"/>
        <v>0</v>
      </c>
      <c r="AQ49">
        <f t="shared" si="43"/>
        <v>0</v>
      </c>
      <c r="AR49">
        <f t="shared" si="20"/>
        <v>1</v>
      </c>
      <c r="AS49">
        <f t="shared" si="27"/>
        <v>0</v>
      </c>
      <c r="AT49">
        <f t="shared" si="22"/>
        <v>1</v>
      </c>
      <c r="AU49" t="str">
        <f t="shared" si="7"/>
        <v/>
      </c>
    </row>
    <row r="50" spans="1:66">
      <c r="A50" t="s">
        <v>401</v>
      </c>
      <c r="B50" t="s">
        <v>303</v>
      </c>
      <c r="C50" t="s">
        <v>343</v>
      </c>
      <c r="D50">
        <f t="shared" si="32"/>
        <v>1.5324499999999999</v>
      </c>
      <c r="F50">
        <f t="shared" si="33"/>
        <v>1.5367499999999998</v>
      </c>
      <c r="H50">
        <f t="shared" si="34"/>
        <v>1.542675</v>
      </c>
      <c r="I50" s="16"/>
      <c r="J50" s="119">
        <f t="shared" si="8"/>
        <v>1.5346298482456768</v>
      </c>
      <c r="L50" s="119">
        <f t="shared" si="1"/>
        <v>6.6224972135193738E-3</v>
      </c>
      <c r="N50">
        <f t="shared" si="35"/>
        <v>81.137765010464065</v>
      </c>
      <c r="O50" s="16"/>
      <c r="P50" s="159" t="s">
        <v>160</v>
      </c>
      <c r="Q50">
        <v>7.5</v>
      </c>
      <c r="R50" s="156" t="s">
        <v>419</v>
      </c>
      <c r="S50" s="156" t="s">
        <v>427</v>
      </c>
      <c r="T50" s="156">
        <f>(T49+T51)/(SQRT((T49+T51)^2+(U49+U51)^2+(V49+V51)^2))</f>
        <v>-9.2463438531901494E-3</v>
      </c>
      <c r="U50" s="156">
        <f>(U49+U51)/(SQRT((T49+T51)^2+(U49+U51)^2+(V49+V51)^2))</f>
        <v>2.3995661808462909E-2</v>
      </c>
      <c r="V50" s="156">
        <f>(V49+V51)/(SQRT((T49+T51)^2+(U49+U51)^2+(V49+V51)^2))</f>
        <v>0.99966930198927406</v>
      </c>
      <c r="W50" s="120">
        <f t="shared" si="26"/>
        <v>53.751822670571855</v>
      </c>
      <c r="X50" s="120">
        <f t="shared" si="36"/>
        <v>38.436499241235587</v>
      </c>
      <c r="Y50" s="16"/>
      <c r="Z50" s="16"/>
      <c r="AA50" s="16"/>
      <c r="AB50" s="16"/>
      <c r="AC50" s="16"/>
      <c r="AD50" s="120" t="s">
        <v>33</v>
      </c>
      <c r="AE50" s="120" t="s">
        <v>33</v>
      </c>
      <c r="AG50" s="16" t="s">
        <v>928</v>
      </c>
      <c r="AH50" t="s">
        <v>834</v>
      </c>
      <c r="AI50" s="2">
        <f t="shared" si="37"/>
        <v>0</v>
      </c>
      <c r="AJ50" s="2">
        <f t="shared" si="38"/>
        <v>0</v>
      </c>
      <c r="AK50" s="2">
        <f t="shared" si="39"/>
        <v>0</v>
      </c>
      <c r="AL50" s="2">
        <f t="shared" si="40"/>
        <v>0</v>
      </c>
      <c r="AM50">
        <f t="shared" si="16"/>
        <v>0</v>
      </c>
      <c r="AN50" s="2">
        <f t="shared" si="41"/>
        <v>0</v>
      </c>
      <c r="AO50">
        <f t="shared" si="30"/>
        <v>0</v>
      </c>
      <c r="AP50">
        <f t="shared" si="42"/>
        <v>0</v>
      </c>
      <c r="AQ50">
        <f t="shared" si="43"/>
        <v>0</v>
      </c>
      <c r="AR50">
        <f t="shared" si="20"/>
        <v>1</v>
      </c>
      <c r="AS50">
        <f t="shared" si="27"/>
        <v>0</v>
      </c>
      <c r="AT50">
        <f t="shared" si="22"/>
        <v>1</v>
      </c>
      <c r="AU50" t="str">
        <f t="shared" si="7"/>
        <v/>
      </c>
    </row>
    <row r="51" spans="1:66">
      <c r="A51" t="s">
        <v>401</v>
      </c>
      <c r="B51" t="s">
        <v>303</v>
      </c>
      <c r="C51" t="s">
        <v>423</v>
      </c>
      <c r="D51">
        <f t="shared" si="32"/>
        <v>1.5327374999999999</v>
      </c>
      <c r="F51">
        <f t="shared" si="33"/>
        <v>1.5370625</v>
      </c>
      <c r="H51">
        <f t="shared" si="34"/>
        <v>1.54298125</v>
      </c>
      <c r="I51" s="16"/>
      <c r="J51" s="119">
        <f t="shared" si="8"/>
        <v>1.5349253554653337</v>
      </c>
      <c r="L51" s="119">
        <f t="shared" si="1"/>
        <v>6.6306302689020935E-3</v>
      </c>
      <c r="N51">
        <f t="shared" si="35"/>
        <v>81.332246498583856</v>
      </c>
      <c r="O51" s="16"/>
      <c r="P51" s="159" t="s">
        <v>160</v>
      </c>
      <c r="Q51">
        <v>8.125</v>
      </c>
      <c r="R51" s="156" t="s">
        <v>419</v>
      </c>
      <c r="S51" s="156" t="s">
        <v>427</v>
      </c>
      <c r="T51" s="156">
        <f>(T49+T53)/(SQRT((T49+T53)^2+(U49+U53)^2+(V49+V53)^2))</f>
        <v>-7.6139791582872599E-3</v>
      </c>
      <c r="U51" s="156">
        <f>(U49+U53)/(SQRT((T49+T53)^2+(U49+U53)^2+(V49+V53)^2))</f>
        <v>8.2808268266035545E-2</v>
      </c>
      <c r="V51" s="156">
        <f>(V49+V53)/(SQRT((T49+T53)^2+(U49+U53)^2+(V49+V53)^2))</f>
        <v>0.99653641078896738</v>
      </c>
      <c r="W51" s="120">
        <f t="shared" si="26"/>
        <v>50.37622244842737</v>
      </c>
      <c r="X51" s="120">
        <f t="shared" si="36"/>
        <v>41.795415861625798</v>
      </c>
      <c r="Y51" s="16"/>
      <c r="Z51" s="16"/>
      <c r="AA51" s="16"/>
      <c r="AB51" s="16"/>
      <c r="AC51" s="16"/>
      <c r="AD51" s="120" t="s">
        <v>33</v>
      </c>
      <c r="AE51" s="120" t="s">
        <v>33</v>
      </c>
      <c r="AG51" s="16" t="s">
        <v>928</v>
      </c>
      <c r="AH51" t="s">
        <v>834</v>
      </c>
      <c r="AI51" s="2">
        <f t="shared" si="37"/>
        <v>0</v>
      </c>
      <c r="AJ51" s="2">
        <f t="shared" si="38"/>
        <v>0</v>
      </c>
      <c r="AK51" s="2">
        <f t="shared" si="39"/>
        <v>0</v>
      </c>
      <c r="AL51" s="2">
        <f t="shared" si="40"/>
        <v>0</v>
      </c>
      <c r="AM51">
        <f t="shared" si="16"/>
        <v>0</v>
      </c>
      <c r="AN51" s="2">
        <f t="shared" si="41"/>
        <v>0</v>
      </c>
      <c r="AO51">
        <f t="shared" si="30"/>
        <v>0</v>
      </c>
      <c r="AP51">
        <f t="shared" si="42"/>
        <v>0</v>
      </c>
      <c r="AQ51">
        <f t="shared" si="43"/>
        <v>0</v>
      </c>
      <c r="AR51">
        <f t="shared" si="20"/>
        <v>1</v>
      </c>
      <c r="AS51">
        <f t="shared" si="27"/>
        <v>0</v>
      </c>
      <c r="AT51">
        <f t="shared" si="22"/>
        <v>1</v>
      </c>
      <c r="AU51" t="str">
        <f t="shared" si="7"/>
        <v/>
      </c>
    </row>
    <row r="52" spans="1:66">
      <c r="A52" t="s">
        <v>401</v>
      </c>
      <c r="B52" t="s">
        <v>303</v>
      </c>
      <c r="C52" t="s">
        <v>344</v>
      </c>
      <c r="D52">
        <f t="shared" si="32"/>
        <v>1.5330249999999999</v>
      </c>
      <c r="F52">
        <f t="shared" si="33"/>
        <v>1.5373749999999999</v>
      </c>
      <c r="H52">
        <f t="shared" si="34"/>
        <v>1.5432874999999999</v>
      </c>
      <c r="I52" s="16"/>
      <c r="J52" s="119">
        <f t="shared" si="8"/>
        <v>1.5352208624667183</v>
      </c>
      <c r="L52" s="119">
        <f t="shared" si="1"/>
        <v>6.6387634765685544E-3</v>
      </c>
      <c r="N52">
        <f t="shared" si="35"/>
        <v>81.525913329744284</v>
      </c>
      <c r="O52" s="16"/>
      <c r="P52" s="159" t="s">
        <v>160</v>
      </c>
      <c r="Q52">
        <v>8.75</v>
      </c>
      <c r="R52" s="156" t="s">
        <v>419</v>
      </c>
      <c r="S52" s="156" t="s">
        <v>427</v>
      </c>
      <c r="T52" s="156">
        <f>(T51+T53)/(SQRT((T51+T53)^2+(U51+U53)^2+(V51+V53)^2))</f>
        <v>-5.955183278621351E-3</v>
      </c>
      <c r="U52" s="156">
        <f>(U51+U53)/(SQRT((T51+T53)^2+(U51+U53)^2+(V51+V53)^2))</f>
        <v>0.14133341391068188</v>
      </c>
      <c r="V52" s="156">
        <f>(V51+V53)/(SQRT((T51+T53)^2+(U51+U53)^2+(V51+V53)^2))</f>
        <v>0.98994414080011095</v>
      </c>
      <c r="W52" s="120">
        <f t="shared" si="26"/>
        <v>47.000691628811097</v>
      </c>
      <c r="X52" s="120">
        <f t="shared" si="36"/>
        <v>45.156476936050694</v>
      </c>
      <c r="Y52" s="16"/>
      <c r="Z52" s="16"/>
      <c r="AA52" s="16"/>
      <c r="AB52" s="16"/>
      <c r="AC52" s="16"/>
      <c r="AD52" s="120" t="s">
        <v>33</v>
      </c>
      <c r="AE52" s="120" t="s">
        <v>33</v>
      </c>
      <c r="AG52" s="16" t="s">
        <v>928</v>
      </c>
      <c r="AH52" t="s">
        <v>834</v>
      </c>
      <c r="AI52" s="2">
        <f t="shared" si="37"/>
        <v>0</v>
      </c>
      <c r="AJ52" s="2">
        <f t="shared" si="38"/>
        <v>0</v>
      </c>
      <c r="AK52" s="2">
        <f t="shared" si="39"/>
        <v>0</v>
      </c>
      <c r="AL52" s="2">
        <f t="shared" si="40"/>
        <v>0</v>
      </c>
      <c r="AM52">
        <f t="shared" si="16"/>
        <v>0</v>
      </c>
      <c r="AN52" s="2">
        <f t="shared" si="41"/>
        <v>0</v>
      </c>
      <c r="AO52">
        <f t="shared" si="30"/>
        <v>0</v>
      </c>
      <c r="AP52">
        <f t="shared" si="42"/>
        <v>0</v>
      </c>
      <c r="AQ52">
        <f t="shared" si="43"/>
        <v>0</v>
      </c>
      <c r="AR52">
        <f t="shared" si="20"/>
        <v>1</v>
      </c>
      <c r="AS52">
        <f t="shared" si="27"/>
        <v>0</v>
      </c>
      <c r="AT52">
        <f t="shared" si="22"/>
        <v>1</v>
      </c>
      <c r="AU52" t="str">
        <f t="shared" si="7"/>
        <v/>
      </c>
    </row>
    <row r="53" spans="1:66">
      <c r="A53" t="s">
        <v>401</v>
      </c>
      <c r="B53" t="s">
        <v>303</v>
      </c>
      <c r="C53" s="118" t="s">
        <v>345</v>
      </c>
      <c r="D53">
        <f t="shared" si="32"/>
        <v>1.5335999999999999</v>
      </c>
      <c r="F53">
        <f t="shared" si="33"/>
        <v>1.5379999999999998</v>
      </c>
      <c r="H53">
        <f t="shared" si="34"/>
        <v>1.5438999999999998</v>
      </c>
      <c r="I53" s="16"/>
      <c r="J53" s="119">
        <f t="shared" si="8"/>
        <v>1.5358118758151926</v>
      </c>
      <c r="L53" s="119">
        <f t="shared" si="1"/>
        <v>6.6550303483778883E-3</v>
      </c>
      <c r="N53">
        <f t="shared" si="35"/>
        <v>81.910832369002591</v>
      </c>
      <c r="O53" s="16"/>
      <c r="P53" s="159" t="s">
        <v>160</v>
      </c>
      <c r="Q53">
        <v>10</v>
      </c>
      <c r="R53" s="156" t="s">
        <v>419</v>
      </c>
      <c r="S53" s="156" t="s">
        <v>427</v>
      </c>
      <c r="T53" s="156">
        <f>COS(RADIANS(AV53))*SIN(RADIANS(AW53))</f>
        <v>-4.275714562024498E-3</v>
      </c>
      <c r="U53" s="156">
        <f>COS(RADIANS(AW53))</f>
        <v>0.19936793441719719</v>
      </c>
      <c r="V53" s="156">
        <f>SIN(RADIANS(AV53))*SIN(RADIANS(AW53))</f>
        <v>0.97991537644390714</v>
      </c>
      <c r="W53" s="120">
        <f t="shared" si="26"/>
        <v>43.62524756153806</v>
      </c>
      <c r="X53" s="120">
        <f t="shared" si="36"/>
        <v>48.51922107924387</v>
      </c>
      <c r="Y53" s="16"/>
      <c r="Z53" s="16"/>
      <c r="AA53" s="16"/>
      <c r="AB53" s="16"/>
      <c r="AC53" s="16"/>
      <c r="AD53" s="120" t="s">
        <v>33</v>
      </c>
      <c r="AE53" s="120" t="s">
        <v>33</v>
      </c>
      <c r="AG53" s="16" t="s">
        <v>928</v>
      </c>
      <c r="AH53" t="s">
        <v>834</v>
      </c>
      <c r="AI53" s="2">
        <f t="shared" si="37"/>
        <v>0</v>
      </c>
      <c r="AJ53" s="2">
        <f t="shared" si="38"/>
        <v>0</v>
      </c>
      <c r="AK53" s="2">
        <f t="shared" si="39"/>
        <v>0</v>
      </c>
      <c r="AL53" s="2">
        <f t="shared" si="40"/>
        <v>0</v>
      </c>
      <c r="AM53">
        <f t="shared" si="16"/>
        <v>0</v>
      </c>
      <c r="AN53" s="2">
        <f t="shared" si="41"/>
        <v>0</v>
      </c>
      <c r="AO53">
        <f t="shared" si="30"/>
        <v>0</v>
      </c>
      <c r="AP53">
        <f t="shared" si="42"/>
        <v>0</v>
      </c>
      <c r="AQ53">
        <f t="shared" si="43"/>
        <v>0</v>
      </c>
      <c r="AR53">
        <f t="shared" si="20"/>
        <v>1</v>
      </c>
      <c r="AS53">
        <f t="shared" si="27"/>
        <v>0</v>
      </c>
      <c r="AT53">
        <f t="shared" si="22"/>
        <v>1</v>
      </c>
      <c r="AU53" t="str">
        <f t="shared" si="7"/>
        <v/>
      </c>
      <c r="AV53" s="155">
        <v>90.25</v>
      </c>
      <c r="AW53" s="155">
        <v>78.5</v>
      </c>
      <c r="AX53" s="2">
        <f>V53/(1+U53)</f>
        <v>0.81702649230827773</v>
      </c>
      <c r="AY53" s="2">
        <f>T53/(1+U53)</f>
        <v>-3.5649732157481549E-3</v>
      </c>
    </row>
    <row r="54" spans="1:66">
      <c r="A54" t="s">
        <v>401</v>
      </c>
      <c r="B54" t="s">
        <v>303</v>
      </c>
      <c r="C54" t="s">
        <v>346</v>
      </c>
      <c r="D54">
        <f t="shared" si="32"/>
        <v>1.5341749999999998</v>
      </c>
      <c r="F54">
        <f t="shared" si="33"/>
        <v>1.5386249999999999</v>
      </c>
      <c r="H54">
        <f t="shared" si="34"/>
        <v>1.5445125</v>
      </c>
      <c r="I54" s="16"/>
      <c r="J54" s="119">
        <f t="shared" si="8"/>
        <v>1.5364028882921421</v>
      </c>
      <c r="L54" s="119">
        <f t="shared" si="1"/>
        <v>6.6712978282004176E-3</v>
      </c>
      <c r="N54">
        <f t="shared" si="35"/>
        <v>82.292579813110649</v>
      </c>
      <c r="O54" s="16"/>
      <c r="P54" s="159" t="s">
        <v>160</v>
      </c>
      <c r="Q54">
        <v>11.25</v>
      </c>
      <c r="R54" s="156" t="s">
        <v>419</v>
      </c>
      <c r="S54" s="156" t="s">
        <v>427</v>
      </c>
      <c r="T54" s="156">
        <f>(T53+T55)/(SQRT((T53+T55)^2+(U53+U55)^2+(V53+V55)^2))</f>
        <v>-1.0407507901253263E-3</v>
      </c>
      <c r="U54" s="156">
        <f>(U53+U55)/(SQRT((T53+T55)^2+(U53+U55)^2+(V53+V55)^2))</f>
        <v>0.18009258030116856</v>
      </c>
      <c r="V54" s="156">
        <f>(V53+V55)/(SQRT((T53+T55)^2+(U53+U55)^2+(V53+V55)^2))</f>
        <v>0.98364911394168397</v>
      </c>
      <c r="W54" s="120">
        <f t="shared" si="26"/>
        <v>44.749434779591837</v>
      </c>
      <c r="X54" s="120">
        <f t="shared" si="36"/>
        <v>47.385473362633803</v>
      </c>
      <c r="Y54" s="16"/>
      <c r="Z54" s="16"/>
      <c r="AA54" s="16"/>
      <c r="AB54" s="16"/>
      <c r="AC54" s="16"/>
      <c r="AD54" s="120" t="s">
        <v>33</v>
      </c>
      <c r="AE54" s="120" t="s">
        <v>33</v>
      </c>
      <c r="AG54" s="16" t="s">
        <v>928</v>
      </c>
      <c r="AH54" t="s">
        <v>834</v>
      </c>
      <c r="AI54" s="2">
        <f t="shared" si="37"/>
        <v>0</v>
      </c>
      <c r="AJ54" s="2">
        <f t="shared" si="38"/>
        <v>0</v>
      </c>
      <c r="AK54" s="2">
        <f t="shared" si="39"/>
        <v>0</v>
      </c>
      <c r="AL54" s="2">
        <f t="shared" si="40"/>
        <v>0</v>
      </c>
      <c r="AM54">
        <f t="shared" si="16"/>
        <v>0</v>
      </c>
      <c r="AN54" s="2">
        <f t="shared" si="41"/>
        <v>0</v>
      </c>
      <c r="AO54">
        <f t="shared" si="30"/>
        <v>0</v>
      </c>
      <c r="AP54">
        <f t="shared" si="42"/>
        <v>0</v>
      </c>
      <c r="AQ54">
        <f t="shared" si="43"/>
        <v>0</v>
      </c>
      <c r="AR54">
        <f t="shared" si="20"/>
        <v>1</v>
      </c>
      <c r="AS54">
        <f t="shared" si="27"/>
        <v>0</v>
      </c>
      <c r="AT54">
        <f t="shared" si="22"/>
        <v>1</v>
      </c>
      <c r="AU54" t="str">
        <f t="shared" si="7"/>
        <v/>
      </c>
    </row>
    <row r="55" spans="1:66">
      <c r="A55" t="s">
        <v>401</v>
      </c>
      <c r="B55" t="s">
        <v>303</v>
      </c>
      <c r="C55" t="s">
        <v>347</v>
      </c>
      <c r="D55">
        <f t="shared" si="32"/>
        <v>1.5347499999999998</v>
      </c>
      <c r="F55">
        <f t="shared" si="33"/>
        <v>1.53925</v>
      </c>
      <c r="H55">
        <f t="shared" si="34"/>
        <v>1.5451249999999999</v>
      </c>
      <c r="I55" s="16"/>
      <c r="J55" s="119">
        <f t="shared" si="8"/>
        <v>1.5369938998986072</v>
      </c>
      <c r="K55" s="120"/>
      <c r="L55" s="119">
        <f t="shared" si="1"/>
        <v>6.6875659152889622E-3</v>
      </c>
      <c r="M55" s="120"/>
      <c r="N55">
        <f t="shared" si="35"/>
        <v>82.671211773012516</v>
      </c>
      <c r="O55" s="16"/>
      <c r="P55" s="159" t="s">
        <v>160</v>
      </c>
      <c r="Q55">
        <v>12.5</v>
      </c>
      <c r="R55" s="156" t="s">
        <v>419</v>
      </c>
      <c r="S55" s="156" t="s">
        <v>427</v>
      </c>
      <c r="T55" s="156">
        <f>(T53+T57)/(SQRT((T53+T57)^2+(U53+U57)^2+(V53+V57)^2))</f>
        <v>2.194625061910599E-3</v>
      </c>
      <c r="U55" s="156">
        <f>(U53+U57)/(SQRT((T53+T57)^2+(U53+U57)^2+(V53+V57)^2))</f>
        <v>0.16074591941715771</v>
      </c>
      <c r="V55" s="156">
        <f>(V53+V57)/(SQRT((T53+T57)^2+(U53+U57)^2+(V53+V57)^2))</f>
        <v>0.98699338042945872</v>
      </c>
      <c r="W55" s="120">
        <f t="shared" si="26"/>
        <v>45.874244591524189</v>
      </c>
      <c r="X55" s="120">
        <f t="shared" si="36"/>
        <v>46.251962333829404</v>
      </c>
      <c r="Y55" s="16"/>
      <c r="Z55" s="16"/>
      <c r="AA55" s="16"/>
      <c r="AB55" s="16"/>
      <c r="AC55" s="16"/>
      <c r="AD55" s="120" t="s">
        <v>33</v>
      </c>
      <c r="AE55" s="120" t="s">
        <v>33</v>
      </c>
      <c r="AG55" s="16" t="s">
        <v>928</v>
      </c>
      <c r="AH55" t="s">
        <v>834</v>
      </c>
      <c r="AI55" s="2">
        <f t="shared" si="37"/>
        <v>0</v>
      </c>
      <c r="AJ55" s="2">
        <f t="shared" si="38"/>
        <v>0</v>
      </c>
      <c r="AK55" s="2">
        <f t="shared" si="39"/>
        <v>0</v>
      </c>
      <c r="AL55" s="2">
        <f t="shared" si="40"/>
        <v>0</v>
      </c>
      <c r="AM55">
        <f t="shared" si="16"/>
        <v>0</v>
      </c>
      <c r="AN55" s="2">
        <f t="shared" si="41"/>
        <v>0</v>
      </c>
      <c r="AO55">
        <f t="shared" si="30"/>
        <v>0</v>
      </c>
      <c r="AP55">
        <f t="shared" si="42"/>
        <v>0</v>
      </c>
      <c r="AQ55">
        <f t="shared" si="43"/>
        <v>0</v>
      </c>
      <c r="AR55">
        <f t="shared" si="20"/>
        <v>1</v>
      </c>
      <c r="AS55">
        <f t="shared" si="27"/>
        <v>0</v>
      </c>
      <c r="AT55">
        <f t="shared" si="22"/>
        <v>1</v>
      </c>
      <c r="AU55" t="str">
        <f t="shared" si="7"/>
        <v/>
      </c>
    </row>
    <row r="56" spans="1:66">
      <c r="A56" t="s">
        <v>401</v>
      </c>
      <c r="B56" t="s">
        <v>303</v>
      </c>
      <c r="C56" t="s">
        <v>348</v>
      </c>
      <c r="D56">
        <f t="shared" si="32"/>
        <v>1.5353249999999998</v>
      </c>
      <c r="F56">
        <f t="shared" si="33"/>
        <v>1.5398749999999999</v>
      </c>
      <c r="H56">
        <f t="shared" si="34"/>
        <v>1.5457375</v>
      </c>
      <c r="I56" s="16"/>
      <c r="J56" s="119">
        <f t="shared" si="8"/>
        <v>1.5375849106356276</v>
      </c>
      <c r="K56" s="120"/>
      <c r="L56" s="119">
        <f t="shared" si="1"/>
        <v>6.7038346088987844E-3</v>
      </c>
      <c r="M56" s="120"/>
      <c r="N56">
        <f t="shared" si="35"/>
        <v>83.046782845302758</v>
      </c>
      <c r="O56" s="16"/>
      <c r="P56" s="159" t="s">
        <v>160</v>
      </c>
      <c r="Q56">
        <v>13.75</v>
      </c>
      <c r="R56" s="156" t="s">
        <v>419</v>
      </c>
      <c r="S56" s="156" t="s">
        <v>427</v>
      </c>
      <c r="T56" s="156">
        <f>(T55+T57)/(SQRT((T55+T57)^2+(U55+U57)^2+(V55+V57)^2))</f>
        <v>5.4291319629889891E-3</v>
      </c>
      <c r="U56" s="156">
        <f>(U55+U57)/(SQRT((T55+T57)^2+(U55+U57)^2+(V55+V57)^2))</f>
        <v>0.14133561198001954</v>
      </c>
      <c r="V56" s="156">
        <f>(V55+V57)/(SQRT((T55+T57)^2+(U55+U57)^2+(V55+V57)^2))</f>
        <v>0.98994685176142749</v>
      </c>
      <c r="W56" s="120">
        <f t="shared" si="26"/>
        <v>46.999630201525036</v>
      </c>
      <c r="X56" s="120">
        <f t="shared" si="36"/>
        <v>45.118706889320791</v>
      </c>
      <c r="Y56" s="16"/>
      <c r="Z56" s="16"/>
      <c r="AA56" s="16"/>
      <c r="AB56" s="16"/>
      <c r="AC56" s="16"/>
      <c r="AD56" s="120" t="s">
        <v>33</v>
      </c>
      <c r="AE56" s="120" t="s">
        <v>33</v>
      </c>
      <c r="AG56" s="16" t="s">
        <v>928</v>
      </c>
      <c r="AH56" t="s">
        <v>834</v>
      </c>
      <c r="AI56" s="2">
        <f t="shared" si="37"/>
        <v>0</v>
      </c>
      <c r="AJ56" s="2">
        <f t="shared" si="38"/>
        <v>0</v>
      </c>
      <c r="AK56" s="2">
        <f t="shared" si="39"/>
        <v>0</v>
      </c>
      <c r="AL56" s="2">
        <f t="shared" si="40"/>
        <v>0</v>
      </c>
      <c r="AM56">
        <f t="shared" si="16"/>
        <v>0</v>
      </c>
      <c r="AN56" s="2">
        <f t="shared" si="41"/>
        <v>0</v>
      </c>
      <c r="AO56">
        <f t="shared" si="30"/>
        <v>0</v>
      </c>
      <c r="AP56">
        <f t="shared" si="42"/>
        <v>0</v>
      </c>
      <c r="AQ56">
        <f t="shared" si="43"/>
        <v>0</v>
      </c>
      <c r="AR56">
        <f t="shared" si="20"/>
        <v>1</v>
      </c>
      <c r="AS56">
        <f t="shared" si="27"/>
        <v>0</v>
      </c>
      <c r="AT56">
        <f t="shared" si="22"/>
        <v>1</v>
      </c>
      <c r="AU56" t="str">
        <f t="shared" si="7"/>
        <v/>
      </c>
    </row>
    <row r="57" spans="1:66">
      <c r="A57" t="s">
        <v>401</v>
      </c>
      <c r="B57" t="s">
        <v>303</v>
      </c>
      <c r="C57" s="118" t="s">
        <v>349</v>
      </c>
      <c r="D57">
        <f t="shared" si="32"/>
        <v>1.5358999999999998</v>
      </c>
      <c r="F57">
        <f t="shared" si="33"/>
        <v>1.5405</v>
      </c>
      <c r="H57">
        <f t="shared" si="34"/>
        <v>1.5463499999999999</v>
      </c>
      <c r="I57" s="16"/>
      <c r="J57" s="119">
        <f t="shared" si="8"/>
        <v>1.5381759205042405</v>
      </c>
      <c r="K57" s="120"/>
      <c r="L57" s="119">
        <f t="shared" si="1"/>
        <v>6.7201039082864789E-3</v>
      </c>
      <c r="M57" s="120"/>
      <c r="N57">
        <f t="shared" si="35"/>
        <v>83.419346168930574</v>
      </c>
      <c r="O57" s="16"/>
      <c r="P57" s="159" t="s">
        <v>160</v>
      </c>
      <c r="Q57">
        <v>15</v>
      </c>
      <c r="R57" s="156" t="s">
        <v>419</v>
      </c>
      <c r="S57" s="156" t="s">
        <v>427</v>
      </c>
      <c r="T57" s="156">
        <f>COS(RADIANS(AV57))*SIN(RADIANS(AW57))</f>
        <v>8.6614892260723966E-3</v>
      </c>
      <c r="U57" s="156">
        <f>COS(RADIANS(AW57))</f>
        <v>0.12186934340514749</v>
      </c>
      <c r="V57" s="156">
        <f>SIN(RADIANS(AV57))*SIN(RADIANS(AW57))</f>
        <v>0.99250835852519892</v>
      </c>
      <c r="W57" s="120">
        <f t="shared" si="26"/>
        <v>48.125549083728998</v>
      </c>
      <c r="X57" s="120">
        <f t="shared" si="36"/>
        <v>43.985727825356733</v>
      </c>
      <c r="Y57" s="16"/>
      <c r="Z57" s="16"/>
      <c r="AA57" s="16"/>
      <c r="AB57" s="16"/>
      <c r="AC57" s="16"/>
      <c r="AD57" s="120" t="s">
        <v>33</v>
      </c>
      <c r="AE57" s="120" t="s">
        <v>33</v>
      </c>
      <c r="AG57" s="16" t="s">
        <v>928</v>
      </c>
      <c r="AH57" t="s">
        <v>834</v>
      </c>
      <c r="AI57" s="2">
        <f t="shared" si="37"/>
        <v>0</v>
      </c>
      <c r="AJ57" s="2">
        <f t="shared" si="38"/>
        <v>0</v>
      </c>
      <c r="AK57" s="2">
        <f t="shared" si="39"/>
        <v>0</v>
      </c>
      <c r="AL57" s="2">
        <f t="shared" si="40"/>
        <v>0</v>
      </c>
      <c r="AM57">
        <f t="shared" si="16"/>
        <v>0</v>
      </c>
      <c r="AN57" s="2">
        <f t="shared" si="41"/>
        <v>0</v>
      </c>
      <c r="AO57">
        <f t="shared" si="30"/>
        <v>0</v>
      </c>
      <c r="AP57">
        <f t="shared" si="42"/>
        <v>0</v>
      </c>
      <c r="AQ57">
        <f t="shared" si="43"/>
        <v>0</v>
      </c>
      <c r="AR57">
        <f t="shared" si="20"/>
        <v>1</v>
      </c>
      <c r="AS57">
        <f t="shared" si="27"/>
        <v>0</v>
      </c>
      <c r="AT57">
        <f t="shared" si="22"/>
        <v>1</v>
      </c>
      <c r="AU57" t="str">
        <f t="shared" si="7"/>
        <v/>
      </c>
      <c r="AV57" s="155">
        <v>89.5</v>
      </c>
      <c r="AW57" s="155">
        <v>83</v>
      </c>
      <c r="AX57" s="2">
        <f>V57/(1+U57)</f>
        <v>0.88469157692881928</v>
      </c>
      <c r="AY57" s="2">
        <f>T57/(1+U57)</f>
        <v>7.72058642745568E-3</v>
      </c>
      <c r="BI57" s="2"/>
      <c r="BJ57" s="2"/>
      <c r="BK57" s="2"/>
      <c r="BL57" s="2"/>
      <c r="BM57" s="2"/>
      <c r="BN57" s="2"/>
    </row>
    <row r="58" spans="1:66">
      <c r="A58" t="s">
        <v>401</v>
      </c>
      <c r="B58" t="s">
        <v>303</v>
      </c>
      <c r="C58" t="s">
        <v>350</v>
      </c>
      <c r="D58">
        <f t="shared" si="32"/>
        <v>1.5364749999999998</v>
      </c>
      <c r="F58">
        <f t="shared" si="33"/>
        <v>1.5411249999999999</v>
      </c>
      <c r="H58">
        <f t="shared" si="34"/>
        <v>1.5469625</v>
      </c>
      <c r="I58" s="16"/>
      <c r="J58" s="119">
        <f t="shared" si="8"/>
        <v>1.5387669295054811</v>
      </c>
      <c r="K58" s="120"/>
      <c r="L58" s="119">
        <f t="shared" si="1"/>
        <v>6.7363738127090844E-3</v>
      </c>
      <c r="M58" s="120"/>
      <c r="N58">
        <f t="shared" si="35"/>
        <v>83.78895347916081</v>
      </c>
      <c r="O58" s="16"/>
      <c r="P58" s="159" t="s">
        <v>311</v>
      </c>
      <c r="Q58">
        <v>16.25</v>
      </c>
      <c r="R58" s="156" t="s">
        <v>419</v>
      </c>
      <c r="S58" s="156" t="s">
        <v>427</v>
      </c>
      <c r="T58" s="156">
        <f>(T57+T59)/(SQRT((T57+T59)^2+(U57+U59)^2+(V57+V59)^2))</f>
        <v>1.0872697023021115E-2</v>
      </c>
      <c r="U58" s="156">
        <f>(U57+U59)/(SQRT((T57+T59)^2+(U57+U59)^2+(V57+V59)^2))</f>
        <v>9.4760431515590882E-2</v>
      </c>
      <c r="V58" s="156">
        <f>(V57+V59)/(SQRT((T57+T59)^2+(U57+U59)^2+(V57+V59)^2))</f>
        <v>0.99544072906347603</v>
      </c>
      <c r="W58" s="120">
        <f t="shared" si="26"/>
        <v>49.688770098424328</v>
      </c>
      <c r="X58" s="120">
        <f t="shared" si="36"/>
        <v>42.419039072291682</v>
      </c>
      <c r="Y58" s="16"/>
      <c r="Z58" s="16"/>
      <c r="AA58" s="16"/>
      <c r="AB58" s="16"/>
      <c r="AC58" s="16"/>
      <c r="AD58" s="120" t="s">
        <v>33</v>
      </c>
      <c r="AE58" s="120" t="s">
        <v>33</v>
      </c>
      <c r="AG58" s="16" t="s">
        <v>928</v>
      </c>
      <c r="AH58" t="s">
        <v>834</v>
      </c>
      <c r="AI58" s="2">
        <f t="shared" si="37"/>
        <v>0</v>
      </c>
      <c r="AJ58" s="2">
        <f t="shared" si="38"/>
        <v>0</v>
      </c>
      <c r="AK58" s="2">
        <f t="shared" si="39"/>
        <v>0</v>
      </c>
      <c r="AL58" s="2">
        <f t="shared" si="40"/>
        <v>0</v>
      </c>
      <c r="AM58">
        <f t="shared" si="16"/>
        <v>0</v>
      </c>
      <c r="AN58" s="2">
        <f t="shared" si="41"/>
        <v>0</v>
      </c>
      <c r="AO58">
        <f t="shared" si="30"/>
        <v>1</v>
      </c>
      <c r="AP58">
        <f t="shared" si="42"/>
        <v>0</v>
      </c>
      <c r="AQ58">
        <f t="shared" si="43"/>
        <v>0</v>
      </c>
      <c r="AR58">
        <f t="shared" si="20"/>
        <v>1</v>
      </c>
      <c r="AS58">
        <f t="shared" si="27"/>
        <v>0</v>
      </c>
      <c r="AT58">
        <f t="shared" si="22"/>
        <v>2</v>
      </c>
      <c r="AU58" t="str">
        <f t="shared" si="7"/>
        <v/>
      </c>
      <c r="BC58" s="2"/>
      <c r="BD58" s="2"/>
      <c r="BE58" s="2"/>
      <c r="BF58" s="2"/>
      <c r="BG58" s="2"/>
      <c r="BI58" s="2"/>
      <c r="BJ58" s="2"/>
      <c r="BK58" s="2"/>
      <c r="BL58" s="2"/>
      <c r="BM58" s="2"/>
      <c r="BN58" s="2"/>
    </row>
    <row r="59" spans="1:66">
      <c r="A59" t="s">
        <v>401</v>
      </c>
      <c r="B59" t="s">
        <v>303</v>
      </c>
      <c r="C59" t="s">
        <v>351</v>
      </c>
      <c r="D59">
        <f t="shared" si="32"/>
        <v>1.53705</v>
      </c>
      <c r="F59">
        <f t="shared" si="33"/>
        <v>1.54175</v>
      </c>
      <c r="H59">
        <f t="shared" si="34"/>
        <v>1.5475749999999999</v>
      </c>
      <c r="I59" s="16"/>
      <c r="J59" s="119">
        <f t="shared" si="8"/>
        <v>1.539357937640385</v>
      </c>
      <c r="K59" s="120"/>
      <c r="L59" s="119">
        <f t="shared" si="1"/>
        <v>6.752644321424528E-3</v>
      </c>
      <c r="M59" s="120"/>
      <c r="N59">
        <f t="shared" si="35"/>
        <v>84.155655159007679</v>
      </c>
      <c r="O59" s="16"/>
      <c r="P59" s="159" t="s">
        <v>311</v>
      </c>
      <c r="Q59">
        <v>17.5</v>
      </c>
      <c r="R59" s="156" t="s">
        <v>419</v>
      </c>
      <c r="S59" s="156" t="s">
        <v>427</v>
      </c>
      <c r="T59" s="156">
        <f>(T57+T61)/(SQRT((T57+T61)^2+(U57+U61)^2+(V57+V61)^2))</f>
        <v>1.3075767896394384E-2</v>
      </c>
      <c r="U59" s="156">
        <f>(U57+U61)/(SQRT((T57+T61)^2+(U57+U61)^2+(V57+V61)^2))</f>
        <v>6.7580602687248428E-2</v>
      </c>
      <c r="V59" s="156">
        <f>(V57+V61)/(SQRT((T57+T61)^2+(U57+U61)^2+(V57+V61)^2))</f>
        <v>0.99762813033431852</v>
      </c>
      <c r="W59" s="120">
        <f t="shared" si="26"/>
        <v>51.252183414706934</v>
      </c>
      <c r="X59" s="120">
        <f t="shared" si="36"/>
        <v>40.852398190740075</v>
      </c>
      <c r="Y59" s="16"/>
      <c r="Z59" s="16"/>
      <c r="AA59" s="16"/>
      <c r="AB59" s="16"/>
      <c r="AC59" s="16"/>
      <c r="AD59" s="120" t="s">
        <v>33</v>
      </c>
      <c r="AE59" s="120" t="s">
        <v>33</v>
      </c>
      <c r="AG59" s="16" t="s">
        <v>928</v>
      </c>
      <c r="AH59" t="s">
        <v>834</v>
      </c>
      <c r="AI59" s="2">
        <f t="shared" si="37"/>
        <v>0</v>
      </c>
      <c r="AJ59" s="2">
        <f t="shared" si="38"/>
        <v>0</v>
      </c>
      <c r="AK59" s="2">
        <f t="shared" si="39"/>
        <v>0</v>
      </c>
      <c r="AL59" s="2">
        <f t="shared" si="40"/>
        <v>0</v>
      </c>
      <c r="AM59">
        <f t="shared" si="16"/>
        <v>0</v>
      </c>
      <c r="AN59" s="2">
        <f t="shared" si="41"/>
        <v>0</v>
      </c>
      <c r="AO59">
        <f t="shared" si="30"/>
        <v>1</v>
      </c>
      <c r="AP59">
        <f t="shared" si="42"/>
        <v>0</v>
      </c>
      <c r="AQ59">
        <f t="shared" si="43"/>
        <v>0</v>
      </c>
      <c r="AR59">
        <f t="shared" si="20"/>
        <v>1</v>
      </c>
      <c r="AS59">
        <f t="shared" si="27"/>
        <v>0</v>
      </c>
      <c r="AT59">
        <f t="shared" si="22"/>
        <v>2</v>
      </c>
      <c r="AU59" t="str">
        <f t="shared" si="7"/>
        <v/>
      </c>
    </row>
    <row r="60" spans="1:66">
      <c r="A60" t="s">
        <v>401</v>
      </c>
      <c r="B60" t="s">
        <v>303</v>
      </c>
      <c r="C60" t="s">
        <v>352</v>
      </c>
      <c r="D60">
        <f t="shared" si="32"/>
        <v>1.537625</v>
      </c>
      <c r="F60">
        <f t="shared" si="33"/>
        <v>1.5423749999999998</v>
      </c>
      <c r="H60">
        <f t="shared" si="34"/>
        <v>1.5481875</v>
      </c>
      <c r="I60" s="16"/>
      <c r="J60" s="119">
        <f t="shared" si="8"/>
        <v>1.5399489449099828</v>
      </c>
      <c r="K60" s="120"/>
      <c r="L60" s="119">
        <f t="shared" si="1"/>
        <v>6.7689154336945112E-3</v>
      </c>
      <c r="M60" s="120"/>
      <c r="N60">
        <f t="shared" si="35"/>
        <v>84.519500288236429</v>
      </c>
      <c r="O60" s="16"/>
      <c r="P60" s="159" t="s">
        <v>311</v>
      </c>
      <c r="Q60">
        <v>18.75</v>
      </c>
      <c r="R60" s="156" t="s">
        <v>419</v>
      </c>
      <c r="S60" s="156" t="s">
        <v>427</v>
      </c>
      <c r="T60" s="156">
        <f>(T59+T61)/(SQRT((T59+T61)^2+(U59+U61)^2+(V59+V61)^2))</f>
        <v>1.5269053109058265E-2</v>
      </c>
      <c r="U60" s="156">
        <f>(U59+U61)/(SQRT((T59+T61)^2+(U59+U61)^2+(V59+V61)^2))</f>
        <v>4.0350197796859485E-2</v>
      </c>
      <c r="V60" s="156">
        <f>(V59+V61)/(SQRT((T59+T61)^2+(U59+U61)^2+(V59+V61)^2))</f>
        <v>0.99906892532743063</v>
      </c>
      <c r="W60" s="120">
        <f t="shared" si="26"/>
        <v>52.815770613326251</v>
      </c>
      <c r="X60" s="120">
        <f t="shared" si="36"/>
        <v>39.285811106479876</v>
      </c>
      <c r="Y60" s="16"/>
      <c r="Z60" s="16"/>
      <c r="AA60" s="16"/>
      <c r="AB60" s="16"/>
      <c r="AC60" s="16"/>
      <c r="AD60" s="120" t="s">
        <v>33</v>
      </c>
      <c r="AE60" s="120" t="s">
        <v>33</v>
      </c>
      <c r="AG60" s="16" t="s">
        <v>928</v>
      </c>
      <c r="AH60" t="s">
        <v>834</v>
      </c>
      <c r="AI60" s="2">
        <f t="shared" si="37"/>
        <v>0</v>
      </c>
      <c r="AJ60" s="2">
        <f t="shared" si="38"/>
        <v>0</v>
      </c>
      <c r="AK60" s="2">
        <f t="shared" si="39"/>
        <v>0</v>
      </c>
      <c r="AL60" s="2">
        <f t="shared" si="40"/>
        <v>0</v>
      </c>
      <c r="AM60">
        <f t="shared" si="16"/>
        <v>0</v>
      </c>
      <c r="AN60" s="2">
        <f t="shared" si="41"/>
        <v>0</v>
      </c>
      <c r="AO60">
        <f t="shared" si="30"/>
        <v>1</v>
      </c>
      <c r="AP60">
        <f t="shared" si="42"/>
        <v>0</v>
      </c>
      <c r="AQ60">
        <f t="shared" si="43"/>
        <v>0</v>
      </c>
      <c r="AR60">
        <f t="shared" si="20"/>
        <v>1</v>
      </c>
      <c r="AS60">
        <f t="shared" si="27"/>
        <v>0</v>
      </c>
      <c r="AT60">
        <f t="shared" si="22"/>
        <v>2</v>
      </c>
      <c r="AU60" t="str">
        <f t="shared" si="7"/>
        <v/>
      </c>
    </row>
    <row r="61" spans="1:66">
      <c r="A61" t="s">
        <v>401</v>
      </c>
      <c r="B61" t="s">
        <v>303</v>
      </c>
      <c r="C61" s="118" t="s">
        <v>353</v>
      </c>
      <c r="D61">
        <f t="shared" si="32"/>
        <v>1.5382</v>
      </c>
      <c r="F61">
        <f t="shared" si="33"/>
        <v>1.5429999999999999</v>
      </c>
      <c r="H61">
        <f t="shared" si="34"/>
        <v>1.5488</v>
      </c>
      <c r="I61" s="16"/>
      <c r="J61" s="119">
        <f t="shared" si="8"/>
        <v>1.5405399513153071</v>
      </c>
      <c r="K61" s="120"/>
      <c r="L61" s="119">
        <f t="shared" si="1"/>
        <v>6.7851871487778492E-3</v>
      </c>
      <c r="M61" s="120"/>
      <c r="N61">
        <f t="shared" si="35"/>
        <v>84.88053669010813</v>
      </c>
      <c r="O61" s="16"/>
      <c r="P61" s="159" t="s">
        <v>159</v>
      </c>
      <c r="Q61">
        <v>20</v>
      </c>
      <c r="R61" s="156" t="s">
        <v>419</v>
      </c>
      <c r="S61" s="156" t="s">
        <v>427</v>
      </c>
      <c r="T61" s="156">
        <f>COS(RADIANS(AV61))*SIN(RADIANS(AW61))</f>
        <v>1.7450911247284699E-2</v>
      </c>
      <c r="U61" s="156">
        <f>COS(RADIANS(AW61))</f>
        <v>1.3089595571344575E-2</v>
      </c>
      <c r="V61" s="156">
        <f>SIN(RADIANS(AV61))*SIN(RADIANS(AW61))</f>
        <v>0.99976203577872369</v>
      </c>
      <c r="W61" s="120">
        <f t="shared" si="26"/>
        <v>54.379515317198639</v>
      </c>
      <c r="X61" s="120">
        <f t="shared" si="36"/>
        <v>37.719284717908764</v>
      </c>
      <c r="Y61" s="16"/>
      <c r="Z61" s="16"/>
      <c r="AA61" s="16"/>
      <c r="AB61" s="16"/>
      <c r="AC61" s="16"/>
      <c r="AD61" s="120" t="s">
        <v>33</v>
      </c>
      <c r="AE61" s="120" t="s">
        <v>33</v>
      </c>
      <c r="AG61" s="16" t="s">
        <v>928</v>
      </c>
      <c r="AH61" t="s">
        <v>834</v>
      </c>
      <c r="AI61" s="2">
        <f t="shared" si="37"/>
        <v>0</v>
      </c>
      <c r="AJ61" s="2">
        <f t="shared" si="38"/>
        <v>0</v>
      </c>
      <c r="AK61" s="2">
        <f t="shared" si="39"/>
        <v>0</v>
      </c>
      <c r="AL61" s="2">
        <f t="shared" si="40"/>
        <v>0</v>
      </c>
      <c r="AM61">
        <f t="shared" si="16"/>
        <v>0</v>
      </c>
      <c r="AN61" s="2">
        <f t="shared" si="41"/>
        <v>0</v>
      </c>
      <c r="AO61">
        <f t="shared" si="30"/>
        <v>1</v>
      </c>
      <c r="AP61">
        <f t="shared" si="42"/>
        <v>0</v>
      </c>
      <c r="AQ61">
        <f t="shared" si="43"/>
        <v>0</v>
      </c>
      <c r="AR61">
        <f t="shared" si="20"/>
        <v>1</v>
      </c>
      <c r="AS61">
        <f t="shared" si="27"/>
        <v>0</v>
      </c>
      <c r="AT61">
        <f t="shared" si="22"/>
        <v>2</v>
      </c>
      <c r="AU61" t="str">
        <f t="shared" si="7"/>
        <v/>
      </c>
      <c r="AV61" s="155">
        <v>89</v>
      </c>
      <c r="AW61" s="155">
        <v>89.25</v>
      </c>
      <c r="AX61" s="2">
        <f>V61/(1+U61)</f>
        <v>0.98684463856811733</v>
      </c>
      <c r="AY61" s="2">
        <f>T61/(1+U61)</f>
        <v>1.7225437240269988E-2</v>
      </c>
    </row>
    <row r="62" spans="1:66">
      <c r="A62" t="s">
        <v>401</v>
      </c>
      <c r="B62" t="s">
        <v>303</v>
      </c>
      <c r="C62" t="s">
        <v>354</v>
      </c>
      <c r="D62">
        <f t="shared" si="32"/>
        <v>1.538775</v>
      </c>
      <c r="F62">
        <f t="shared" si="33"/>
        <v>1.543625</v>
      </c>
      <c r="H62">
        <f t="shared" si="34"/>
        <v>1.5494124999999999</v>
      </c>
      <c r="I62" s="16"/>
      <c r="J62" s="119">
        <f t="shared" si="8"/>
        <v>1.5411309568573854</v>
      </c>
      <c r="K62" s="120"/>
      <c r="L62" s="119">
        <f t="shared" si="1"/>
        <v>6.8014594659386862E-3</v>
      </c>
      <c r="M62" s="120"/>
      <c r="N62">
        <f t="shared" si="35"/>
        <v>85.238810975963304</v>
      </c>
      <c r="O62" s="16"/>
      <c r="P62" s="159" t="s">
        <v>159</v>
      </c>
      <c r="Q62">
        <v>21.25</v>
      </c>
      <c r="R62" s="156" t="s">
        <v>419</v>
      </c>
      <c r="S62" s="156" t="s">
        <v>427</v>
      </c>
      <c r="T62" s="156">
        <f>(T61+T63)/(SQRT((T61+T63)^2+(U61+U63)^2+(V61+V63)^2))</f>
        <v>5.2976587724192004E-2</v>
      </c>
      <c r="U62" s="156">
        <f>(U61+U63)/(SQRT((T61+T63)^2+(U61+U63)^2+(V61+V63)^2))</f>
        <v>0.68908627403398293</v>
      </c>
      <c r="V62" s="156">
        <f>(V61+V63)/(SQRT((T61+T63)^2+(U61+U63)^2+(V61+V63)^2))</f>
        <v>0.72274033240927105</v>
      </c>
      <c r="W62" s="120">
        <f t="shared" si="26"/>
        <v>11.866185436752687</v>
      </c>
      <c r="X62" s="120">
        <f t="shared" si="36"/>
        <v>80.49235007801083</v>
      </c>
      <c r="Y62" s="16"/>
      <c r="Z62" s="16"/>
      <c r="AA62" s="16"/>
      <c r="AB62" s="16"/>
      <c r="AC62" s="16"/>
      <c r="AD62" s="120" t="s">
        <v>33</v>
      </c>
      <c r="AE62" s="120" t="s">
        <v>33</v>
      </c>
      <c r="AG62" s="16" t="s">
        <v>928</v>
      </c>
      <c r="AH62" t="s">
        <v>834</v>
      </c>
      <c r="AI62" s="2">
        <f t="shared" si="37"/>
        <v>0</v>
      </c>
      <c r="AJ62" s="2">
        <f t="shared" si="38"/>
        <v>0</v>
      </c>
      <c r="AK62" s="2">
        <f t="shared" si="39"/>
        <v>0</v>
      </c>
      <c r="AL62" s="2">
        <f t="shared" si="40"/>
        <v>0</v>
      </c>
      <c r="AM62">
        <f t="shared" si="16"/>
        <v>0</v>
      </c>
      <c r="AN62" s="2">
        <f t="shared" si="41"/>
        <v>0</v>
      </c>
      <c r="AO62">
        <f t="shared" si="30"/>
        <v>1</v>
      </c>
      <c r="AP62">
        <f t="shared" si="42"/>
        <v>0.86815349514719231</v>
      </c>
      <c r="AQ62">
        <f t="shared" si="43"/>
        <v>0</v>
      </c>
      <c r="AR62">
        <f t="shared" si="20"/>
        <v>1</v>
      </c>
      <c r="AS62">
        <f t="shared" si="27"/>
        <v>0</v>
      </c>
      <c r="AT62">
        <f t="shared" si="22"/>
        <v>2.8681534951471921</v>
      </c>
      <c r="AU62" t="str">
        <f t="shared" si="7"/>
        <v/>
      </c>
    </row>
    <row r="63" spans="1:66">
      <c r="A63" t="s">
        <v>401</v>
      </c>
      <c r="B63" t="s">
        <v>303</v>
      </c>
      <c r="C63" t="s">
        <v>355</v>
      </c>
      <c r="D63">
        <f t="shared" si="32"/>
        <v>1.53935</v>
      </c>
      <c r="F63">
        <f t="shared" si="33"/>
        <v>1.5442499999999999</v>
      </c>
      <c r="H63">
        <f t="shared" si="34"/>
        <v>1.550025</v>
      </c>
      <c r="I63" s="16"/>
      <c r="J63" s="119">
        <f t="shared" si="8"/>
        <v>1.5417219615372468</v>
      </c>
      <c r="K63" s="120"/>
      <c r="L63" s="119">
        <f t="shared" si="1"/>
        <v>6.8177323844387239E-3</v>
      </c>
      <c r="M63" s="120"/>
      <c r="N63">
        <f t="shared" si="35"/>
        <v>85.594368587796296</v>
      </c>
      <c r="O63" s="16"/>
      <c r="P63" s="159" t="s">
        <v>159</v>
      </c>
      <c r="Q63">
        <v>22.5</v>
      </c>
      <c r="R63" s="156" t="s">
        <v>419</v>
      </c>
      <c r="S63" s="156" t="s">
        <v>427</v>
      </c>
      <c r="T63" s="156">
        <f>(T61+T65)/(SQRT((T61+T65)^2+(U61+U65)^2+(V61+V65)^2))</f>
        <v>6.0161134996824607E-2</v>
      </c>
      <c r="U63" s="156">
        <f>(U61+U65)/(SQRT((T61+T65)^2+(U61+U65)^2+(V61+V65)^2))</f>
        <v>0.99643929377393747</v>
      </c>
      <c r="V63" s="156">
        <f>(V61+V65)/(SQRT((T61+T65)^2+(U61+U65)^2+(V61+V65)^2))</f>
        <v>5.9070903659842314E-2</v>
      </c>
      <c r="W63" s="120">
        <f t="shared" si="26"/>
        <v>31.646116237785833</v>
      </c>
      <c r="X63" s="120">
        <f t="shared" si="36"/>
        <v>56.699795195592316</v>
      </c>
      <c r="Y63" s="16"/>
      <c r="Z63" s="16"/>
      <c r="AA63" s="16"/>
      <c r="AB63" s="16"/>
      <c r="AC63" s="16"/>
      <c r="AD63" s="120" t="s">
        <v>33</v>
      </c>
      <c r="AE63" s="120" t="s">
        <v>33</v>
      </c>
      <c r="AG63" s="16" t="s">
        <v>928</v>
      </c>
      <c r="AH63" t="s">
        <v>834</v>
      </c>
      <c r="AI63" s="2">
        <f t="shared" si="37"/>
        <v>0</v>
      </c>
      <c r="AJ63" s="2">
        <f t="shared" si="38"/>
        <v>0</v>
      </c>
      <c r="AK63" s="2">
        <f t="shared" si="39"/>
        <v>0</v>
      </c>
      <c r="AL63" s="2">
        <f t="shared" si="40"/>
        <v>0</v>
      </c>
      <c r="AM63">
        <f t="shared" si="16"/>
        <v>0</v>
      </c>
      <c r="AN63" s="2">
        <f t="shared" si="41"/>
        <v>0</v>
      </c>
      <c r="AO63">
        <f t="shared" si="30"/>
        <v>1</v>
      </c>
      <c r="AP63">
        <f t="shared" si="42"/>
        <v>0</v>
      </c>
      <c r="AQ63">
        <f t="shared" si="43"/>
        <v>0</v>
      </c>
      <c r="AR63">
        <f t="shared" si="20"/>
        <v>1</v>
      </c>
      <c r="AS63">
        <f t="shared" si="27"/>
        <v>0</v>
      </c>
      <c r="AT63">
        <f t="shared" si="22"/>
        <v>2</v>
      </c>
      <c r="AU63" t="str">
        <f t="shared" si="7"/>
        <v/>
      </c>
    </row>
    <row r="64" spans="1:66">
      <c r="A64" t="s">
        <v>401</v>
      </c>
      <c r="B64" t="s">
        <v>303</v>
      </c>
      <c r="C64" t="s">
        <v>356</v>
      </c>
      <c r="D64">
        <f t="shared" si="32"/>
        <v>1.539925</v>
      </c>
      <c r="F64">
        <f t="shared" si="33"/>
        <v>1.544875</v>
      </c>
      <c r="H64">
        <f t="shared" si="34"/>
        <v>1.5506374999999999</v>
      </c>
      <c r="I64" s="16"/>
      <c r="J64" s="119">
        <f t="shared" si="8"/>
        <v>1.5423129653559164</v>
      </c>
      <c r="K64" s="120"/>
      <c r="L64" s="119">
        <f t="shared" si="1"/>
        <v>6.8340059035438827E-3</v>
      </c>
      <c r="M64" s="120"/>
      <c r="N64">
        <f t="shared" si="35"/>
        <v>85.947253838924098</v>
      </c>
      <c r="O64" s="16"/>
      <c r="P64" s="159" t="s">
        <v>159</v>
      </c>
      <c r="Q64">
        <v>23.75</v>
      </c>
      <c r="R64" s="156" t="s">
        <v>419</v>
      </c>
      <c r="S64" s="156" t="s">
        <v>427</v>
      </c>
      <c r="T64" s="156">
        <f>(T63+T65)/(SQRT((T63+T65)^2+(U63+U65)^2+(V63+V65)^2))</f>
        <v>3.5161002710675328E-2</v>
      </c>
      <c r="U64" s="156">
        <f>(U63+U65)/(SQRT((T63+T65)^2+(U63+U65)^2+(V63+V65)^2))</f>
        <v>0.77072259380887309</v>
      </c>
      <c r="V64" s="156">
        <f>(V63+V65)/(SQRT((T63+T65)^2+(U63+U65)^2+(V63+V65)^2))</f>
        <v>-0.63619995856719658</v>
      </c>
      <c r="W64" s="120">
        <f t="shared" si="26"/>
        <v>74.421831697349916</v>
      </c>
      <c r="X64" s="120">
        <f t="shared" si="36"/>
        <v>14.183480588215616</v>
      </c>
      <c r="Y64" s="16"/>
      <c r="Z64" s="16"/>
      <c r="AA64" s="16"/>
      <c r="AB64" s="16"/>
      <c r="AC64" s="16"/>
      <c r="AD64" s="120" t="s">
        <v>33</v>
      </c>
      <c r="AE64" s="120" t="s">
        <v>33</v>
      </c>
      <c r="AG64" s="16" t="s">
        <v>928</v>
      </c>
      <c r="AH64" t="s">
        <v>834</v>
      </c>
      <c r="AI64" s="2">
        <f t="shared" si="37"/>
        <v>0</v>
      </c>
      <c r="AJ64" s="2">
        <f t="shared" si="38"/>
        <v>0</v>
      </c>
      <c r="AK64" s="2">
        <f t="shared" si="39"/>
        <v>0</v>
      </c>
      <c r="AL64" s="2">
        <f t="shared" si="40"/>
        <v>0</v>
      </c>
      <c r="AM64">
        <f t="shared" si="16"/>
        <v>0</v>
      </c>
      <c r="AN64" s="2">
        <f t="shared" si="41"/>
        <v>0</v>
      </c>
      <c r="AO64">
        <f t="shared" si="30"/>
        <v>1</v>
      </c>
      <c r="AP64">
        <f t="shared" si="42"/>
        <v>0</v>
      </c>
      <c r="AQ64">
        <f t="shared" si="43"/>
        <v>0</v>
      </c>
      <c r="AR64">
        <f t="shared" si="20"/>
        <v>1</v>
      </c>
      <c r="AS64">
        <f t="shared" si="27"/>
        <v>0</v>
      </c>
      <c r="AT64">
        <f t="shared" si="22"/>
        <v>2</v>
      </c>
      <c r="AU64" t="str">
        <f t="shared" si="7"/>
        <v/>
      </c>
    </row>
    <row r="65" spans="1:51">
      <c r="A65" t="s">
        <v>401</v>
      </c>
      <c r="B65" t="s">
        <v>303</v>
      </c>
      <c r="C65" s="118" t="s">
        <v>357</v>
      </c>
      <c r="D65">
        <f t="shared" si="32"/>
        <v>1.5405</v>
      </c>
      <c r="F65">
        <f t="shared" si="33"/>
        <v>1.5454999999999999</v>
      </c>
      <c r="H65">
        <f t="shared" si="34"/>
        <v>1.55125</v>
      </c>
      <c r="I65" s="16"/>
      <c r="J65" s="119">
        <f t="shared" si="8"/>
        <v>1.5429039683144186</v>
      </c>
      <c r="K65" s="120"/>
      <c r="L65" s="119">
        <f t="shared" si="1"/>
        <v>6.8502800225196392E-3</v>
      </c>
      <c r="M65" s="120"/>
      <c r="N65">
        <f t="shared" si="35"/>
        <v>86.297509952810188</v>
      </c>
      <c r="O65" s="16"/>
      <c r="P65" s="159" t="s">
        <v>159</v>
      </c>
      <c r="Q65">
        <v>25</v>
      </c>
      <c r="R65" s="156" t="s">
        <v>419</v>
      </c>
      <c r="S65" s="156" t="s">
        <v>427</v>
      </c>
      <c r="T65" s="156">
        <f>COS(RADIANS(AV65))*SIN(RADIANS(AW65))</f>
        <v>-8.6493731865407222E-3</v>
      </c>
      <c r="U65" s="156">
        <f>COS(RADIANS(AW65))</f>
        <v>0.13268887702288198</v>
      </c>
      <c r="V65" s="156">
        <f>SIN(RADIANS(AV65))*SIN(RADIANS(AW65))</f>
        <v>-0.99111999791038752</v>
      </c>
      <c r="W65" s="120">
        <f t="shared" si="26"/>
        <v>62.750365912874528</v>
      </c>
      <c r="X65" s="120">
        <f t="shared" si="36"/>
        <v>29.385291147819601</v>
      </c>
      <c r="Y65" s="16"/>
      <c r="Z65" s="16"/>
      <c r="AA65" s="16"/>
      <c r="AB65" s="16"/>
      <c r="AC65" s="16"/>
      <c r="AD65" s="120" t="s">
        <v>33</v>
      </c>
      <c r="AE65" s="120" t="s">
        <v>33</v>
      </c>
      <c r="AG65" s="16" t="s">
        <v>928</v>
      </c>
      <c r="AH65" t="s">
        <v>834</v>
      </c>
      <c r="AI65" s="2">
        <f t="shared" si="37"/>
        <v>0</v>
      </c>
      <c r="AJ65" s="2">
        <f t="shared" si="38"/>
        <v>0</v>
      </c>
      <c r="AK65" s="2">
        <f t="shared" si="39"/>
        <v>0</v>
      </c>
      <c r="AL65" s="2">
        <f t="shared" si="40"/>
        <v>0</v>
      </c>
      <c r="AM65">
        <f t="shared" si="16"/>
        <v>0</v>
      </c>
      <c r="AN65" s="2">
        <f t="shared" si="41"/>
        <v>0</v>
      </c>
      <c r="AO65">
        <f t="shared" si="30"/>
        <v>1</v>
      </c>
      <c r="AP65">
        <f t="shared" si="42"/>
        <v>0</v>
      </c>
      <c r="AQ65">
        <f t="shared" si="43"/>
        <v>0</v>
      </c>
      <c r="AR65">
        <f t="shared" si="20"/>
        <v>1</v>
      </c>
      <c r="AS65">
        <f t="shared" si="27"/>
        <v>0</v>
      </c>
      <c r="AT65">
        <f t="shared" si="22"/>
        <v>2</v>
      </c>
      <c r="AU65" t="str">
        <f t="shared" si="7"/>
        <v/>
      </c>
      <c r="AV65" s="155">
        <v>269.5</v>
      </c>
      <c r="AW65" s="155">
        <v>82.375</v>
      </c>
      <c r="AX65" s="2">
        <f>V65/(1+U65)</f>
        <v>-0.87501521204605726</v>
      </c>
      <c r="AY65" s="2">
        <f>T65/(1+U65)</f>
        <v>-7.6361420704283934E-3</v>
      </c>
    </row>
    <row r="66" spans="1:51">
      <c r="A66" t="s">
        <v>401</v>
      </c>
      <c r="B66" t="s">
        <v>303</v>
      </c>
      <c r="C66" t="s">
        <v>358</v>
      </c>
      <c r="D66">
        <f t="shared" si="32"/>
        <v>1.541075</v>
      </c>
      <c r="F66">
        <f t="shared" si="33"/>
        <v>1.546125</v>
      </c>
      <c r="H66">
        <f t="shared" si="34"/>
        <v>1.5518624999999999</v>
      </c>
      <c r="I66" s="16"/>
      <c r="J66" s="119">
        <f t="shared" si="8"/>
        <v>1.5434949704137766</v>
      </c>
      <c r="K66" s="120"/>
      <c r="L66" s="119">
        <f t="shared" si="1"/>
        <v>6.86655474063258E-3</v>
      </c>
      <c r="M66" s="120"/>
      <c r="N66">
        <f t="shared" si="35"/>
        <v>86.645179100232724</v>
      </c>
      <c r="O66" s="16"/>
      <c r="P66" s="159" t="s">
        <v>159</v>
      </c>
      <c r="Q66">
        <v>26.25</v>
      </c>
      <c r="R66" s="156" t="s">
        <v>419</v>
      </c>
      <c r="S66" s="156" t="s">
        <v>427</v>
      </c>
      <c r="T66" s="156">
        <f>(T65+T67)/(SQRT((T65+T67)^2+(U65+U67)^2+(V65+V67)^2))</f>
        <v>-5.440136675414195E-3</v>
      </c>
      <c r="U66" s="156">
        <f>(U65+U67)/(SQRT((T65+T67)^2+(U65+U67)^2+(V65+V67)^2))</f>
        <v>0.16558840823735571</v>
      </c>
      <c r="V66" s="156">
        <f>(V65+V67)/(SQRT((T65+T67)^2+(U65+U67)^2+(V65+V67)^2))</f>
        <v>-0.98617994502543582</v>
      </c>
      <c r="W66" s="120">
        <f t="shared" si="26"/>
        <v>64.656126456069344</v>
      </c>
      <c r="X66" s="120">
        <f t="shared" si="36"/>
        <v>27.497610087863848</v>
      </c>
      <c r="Y66" s="16"/>
      <c r="Z66" s="16"/>
      <c r="AA66" s="16"/>
      <c r="AB66" s="16"/>
      <c r="AC66" s="16"/>
      <c r="AD66" s="120" t="s">
        <v>33</v>
      </c>
      <c r="AE66" s="120" t="s">
        <v>33</v>
      </c>
      <c r="AG66" s="16" t="s">
        <v>928</v>
      </c>
      <c r="AH66" t="s">
        <v>834</v>
      </c>
      <c r="AI66" s="2">
        <f t="shared" si="37"/>
        <v>0</v>
      </c>
      <c r="AJ66" s="2">
        <f t="shared" si="38"/>
        <v>0</v>
      </c>
      <c r="AK66" s="2">
        <f t="shared" si="39"/>
        <v>0</v>
      </c>
      <c r="AL66" s="2">
        <f t="shared" si="40"/>
        <v>0</v>
      </c>
      <c r="AM66">
        <f t="shared" si="16"/>
        <v>0</v>
      </c>
      <c r="AN66" s="2">
        <f t="shared" si="41"/>
        <v>0</v>
      </c>
      <c r="AO66">
        <f t="shared" si="30"/>
        <v>1</v>
      </c>
      <c r="AP66">
        <f t="shared" si="42"/>
        <v>0</v>
      </c>
      <c r="AQ66">
        <f t="shared" si="43"/>
        <v>0</v>
      </c>
      <c r="AR66">
        <f t="shared" si="20"/>
        <v>1</v>
      </c>
      <c r="AS66">
        <f t="shared" si="27"/>
        <v>0</v>
      </c>
      <c r="AT66">
        <f t="shared" si="22"/>
        <v>2</v>
      </c>
      <c r="AU66" t="str">
        <f t="shared" ref="AU66:AU129" si="44">IF(AT66=$AT$543,AS66,"")</f>
        <v/>
      </c>
    </row>
    <row r="67" spans="1:51">
      <c r="A67" t="s">
        <v>401</v>
      </c>
      <c r="B67" t="s">
        <v>303</v>
      </c>
      <c r="C67" t="s">
        <v>359</v>
      </c>
      <c r="D67">
        <f t="shared" si="32"/>
        <v>1.54165</v>
      </c>
      <c r="F67">
        <f t="shared" si="33"/>
        <v>1.5467499999999998</v>
      </c>
      <c r="H67">
        <f t="shared" si="34"/>
        <v>1.552475</v>
      </c>
      <c r="I67" s="16"/>
      <c r="J67" s="119">
        <f t="shared" ref="J67:J130" si="45">1/SQRT((((COS(RADIANS($AX$7)))^2)/(D67^2))+(((COS(RADIANS($AY$7)))^2)/(F67^2))+(((COS(RADIANS($AZ$7)))^2)/(H67^2)))</f>
        <v>1.5440859716550108</v>
      </c>
      <c r="K67" s="120"/>
      <c r="L67" s="119">
        <f t="shared" ref="L67:L130" si="46">ABS(1/SQRT((((COS(RADIANS($AX$16)))^2)/(D67^2))+(((COS(RADIANS($AY$16)))^2)/(F67^2))+(((COS(RADIANS($AZ$16)))^2)/(H67^2)))-(1/SQRT((((COS(RADIANS($AX$25)))^2)/(D67^2))+(((COS(RADIANS($AY$25)))^2)/(F67^2))+(((COS(RADIANS($AZ$25)))^2)/(H67^2)))))</f>
        <v>6.8828300571515122E-3</v>
      </c>
      <c r="M67" s="120"/>
      <c r="N67">
        <f t="shared" si="35"/>
        <v>86.990302434777348</v>
      </c>
      <c r="O67" s="16"/>
      <c r="P67" s="159" t="s">
        <v>159</v>
      </c>
      <c r="Q67">
        <v>27.5</v>
      </c>
      <c r="R67" s="156" t="s">
        <v>419</v>
      </c>
      <c r="S67" s="156" t="s">
        <v>427</v>
      </c>
      <c r="T67" s="156">
        <f>(T65+T69)/(SQRT((T65+T69)^2+(U65+U69)^2+(V65+V69)^2))</f>
        <v>-2.2248230829425703E-3</v>
      </c>
      <c r="U67" s="156">
        <f>(U65+U69)/(SQRT((T65+T69)^2+(U65+U69)^2+(V65+V69)^2))</f>
        <v>0.19830296354282126</v>
      </c>
      <c r="V67" s="156">
        <f>(V65+V69)/(SQRT((T65+T69)^2+(U65+U69)^2+(V65+V69)^2))</f>
        <v>-0.98013824780608583</v>
      </c>
      <c r="W67" s="120">
        <f t="shared" si="26"/>
        <v>66.562176693380934</v>
      </c>
      <c r="X67" s="120">
        <f t="shared" si="36"/>
        <v>25.613659038351187</v>
      </c>
      <c r="Y67" s="16"/>
      <c r="Z67" s="16"/>
      <c r="AA67" s="16"/>
      <c r="AB67" s="16"/>
      <c r="AC67" s="16"/>
      <c r="AD67" s="120" t="s">
        <v>33</v>
      </c>
      <c r="AE67" s="120" t="s">
        <v>33</v>
      </c>
      <c r="AG67" s="16" t="s">
        <v>928</v>
      </c>
      <c r="AH67" t="s">
        <v>834</v>
      </c>
      <c r="AI67" s="2">
        <f t="shared" si="37"/>
        <v>0</v>
      </c>
      <c r="AJ67" s="2">
        <f t="shared" si="38"/>
        <v>0</v>
      </c>
      <c r="AK67" s="2">
        <f t="shared" si="39"/>
        <v>0</v>
      </c>
      <c r="AL67" s="2">
        <f t="shared" si="40"/>
        <v>0</v>
      </c>
      <c r="AM67">
        <f t="shared" ref="AM67:AM130" si="47">IFERROR(IF($BE$2=0,0,IF(1-ABS(($BE$2-L67)/$BE$2)&gt;=1-($BO$6*0.01),1-ABS((($BE$2-L67)/$BE$2)),0)),0)</f>
        <v>0</v>
      </c>
      <c r="AN67" s="2">
        <f t="shared" si="41"/>
        <v>0</v>
      </c>
      <c r="AO67">
        <f t="shared" ref="AO67:AO130" si="48">IF(OR($BH$2=P67,P67="-/+"),1,0)</f>
        <v>1</v>
      </c>
      <c r="AP67">
        <f t="shared" si="42"/>
        <v>0</v>
      </c>
      <c r="AQ67">
        <f t="shared" si="43"/>
        <v>0</v>
      </c>
      <c r="AR67">
        <f t="shared" ref="AR67:AR130" si="49">IF(AG67=$BG$2,1,0)</f>
        <v>1</v>
      </c>
      <c r="AS67">
        <f t="shared" si="27"/>
        <v>0</v>
      </c>
      <c r="AT67">
        <f t="shared" ref="AT67:AT130" si="50">IFERROR(AI67+AJ67+AK67+AN67+AO67+AP67+AQ67+AR67+AM67+AL67,0)</f>
        <v>2</v>
      </c>
      <c r="AU67" t="str">
        <f t="shared" si="44"/>
        <v/>
      </c>
    </row>
    <row r="68" spans="1:51">
      <c r="A68" t="s">
        <v>401</v>
      </c>
      <c r="B68" t="s">
        <v>303</v>
      </c>
      <c r="C68" t="s">
        <v>360</v>
      </c>
      <c r="D68">
        <f t="shared" si="32"/>
        <v>1.542225</v>
      </c>
      <c r="F68">
        <f t="shared" si="33"/>
        <v>1.5473749999999999</v>
      </c>
      <c r="H68">
        <f t="shared" si="34"/>
        <v>1.5530875</v>
      </c>
      <c r="I68" s="16"/>
      <c r="J68" s="119">
        <f t="shared" si="45"/>
        <v>1.5446769720391411</v>
      </c>
      <c r="K68" s="120"/>
      <c r="L68" s="119">
        <f t="shared" si="46"/>
        <v>6.899105971345687E-3</v>
      </c>
      <c r="M68" s="120"/>
      <c r="N68">
        <f t="shared" si="35"/>
        <v>87.332920126846417</v>
      </c>
      <c r="O68" s="16"/>
      <c r="P68" s="159" t="s">
        <v>159</v>
      </c>
      <c r="Q68">
        <v>28.75</v>
      </c>
      <c r="R68" s="156" t="s">
        <v>419</v>
      </c>
      <c r="S68" s="156" t="s">
        <v>427</v>
      </c>
      <c r="T68" s="156">
        <f>(T67+T69)/(SQRT((T67+T69)^2+(U67+U69)^2+(V67+V69)^2))</f>
        <v>9.929758204063699E-4</v>
      </c>
      <c r="U68" s="156">
        <f>(U67+U69)/(SQRT((T67+T69)^2+(U67+U69)^2+(V67+V69)^2))</f>
        <v>0.23079599808284906</v>
      </c>
      <c r="V68" s="156">
        <f>(V67+V69)/(SQRT((T67+T69)^2+(U67+U69)^2+(V67+V69)^2))</f>
        <v>-0.97300165532642413</v>
      </c>
      <c r="W68" s="120">
        <f t="shared" si="26"/>
        <v>68.468484199407342</v>
      </c>
      <c r="X68" s="120">
        <f t="shared" si="36"/>
        <v>23.734330725881421</v>
      </c>
      <c r="Y68" s="16"/>
      <c r="Z68" s="16"/>
      <c r="AA68" s="16"/>
      <c r="AB68" s="16"/>
      <c r="AC68" s="16"/>
      <c r="AD68" s="120" t="s">
        <v>33</v>
      </c>
      <c r="AE68" s="120" t="s">
        <v>33</v>
      </c>
      <c r="AG68" s="16" t="s">
        <v>928</v>
      </c>
      <c r="AH68" t="s">
        <v>834</v>
      </c>
      <c r="AI68" s="2">
        <f t="shared" si="37"/>
        <v>0</v>
      </c>
      <c r="AJ68" s="2">
        <f t="shared" si="38"/>
        <v>0</v>
      </c>
      <c r="AK68" s="2">
        <f t="shared" si="39"/>
        <v>0</v>
      </c>
      <c r="AL68" s="2">
        <f t="shared" si="40"/>
        <v>0</v>
      </c>
      <c r="AM68">
        <f t="shared" si="47"/>
        <v>0</v>
      </c>
      <c r="AN68" s="2">
        <f t="shared" si="41"/>
        <v>0</v>
      </c>
      <c r="AO68">
        <f t="shared" si="48"/>
        <v>1</v>
      </c>
      <c r="AP68">
        <f t="shared" si="42"/>
        <v>0</v>
      </c>
      <c r="AQ68">
        <f t="shared" si="43"/>
        <v>0</v>
      </c>
      <c r="AR68">
        <f t="shared" si="49"/>
        <v>1</v>
      </c>
      <c r="AS68">
        <f t="shared" si="27"/>
        <v>0</v>
      </c>
      <c r="AT68">
        <f t="shared" si="50"/>
        <v>2</v>
      </c>
      <c r="AU68" t="str">
        <f t="shared" si="44"/>
        <v/>
      </c>
    </row>
    <row r="69" spans="1:51">
      <c r="A69" t="s">
        <v>401</v>
      </c>
      <c r="B69" t="s">
        <v>303</v>
      </c>
      <c r="C69" s="118" t="s">
        <v>361</v>
      </c>
      <c r="D69">
        <f t="shared" si="32"/>
        <v>1.5427999999999999</v>
      </c>
      <c r="F69">
        <f t="shared" si="33"/>
        <v>1.548</v>
      </c>
      <c r="H69">
        <f t="shared" si="34"/>
        <v>1.5536999999999999</v>
      </c>
      <c r="I69" s="16"/>
      <c r="J69" s="119">
        <f t="shared" si="45"/>
        <v>1.5452679715671855</v>
      </c>
      <c r="K69" s="120"/>
      <c r="L69" s="119">
        <f t="shared" si="46"/>
        <v>6.9153824824847998E-3</v>
      </c>
      <c r="M69" s="120"/>
      <c r="N69">
        <f t="shared" si="35"/>
        <v>87.673071396186089</v>
      </c>
      <c r="O69" s="16"/>
      <c r="P69" s="159" t="s">
        <v>159</v>
      </c>
      <c r="Q69">
        <v>30</v>
      </c>
      <c r="R69" s="156" t="s">
        <v>419</v>
      </c>
      <c r="S69" s="156" t="s">
        <v>427</v>
      </c>
      <c r="T69" s="156">
        <f>COS(RADIANS(AV69))*SIN(RADIANS(AW69))</f>
        <v>4.2096654878676174E-3</v>
      </c>
      <c r="U69" s="156">
        <f>COS(RADIANS(AW69))</f>
        <v>0.26303121445797473</v>
      </c>
      <c r="V69" s="156">
        <f>SIN(RADIANS(AV69))*SIN(RADIANS(AW69))</f>
        <v>-0.96477813974884574</v>
      </c>
      <c r="W69" s="120">
        <f t="shared" si="26"/>
        <v>70.375019474557703</v>
      </c>
      <c r="X69" s="120">
        <f t="shared" si="36"/>
        <v>21.860821851192128</v>
      </c>
      <c r="Y69" s="16"/>
      <c r="Z69" s="16"/>
      <c r="AA69" s="16"/>
      <c r="AB69" s="16"/>
      <c r="AC69" s="16"/>
      <c r="AD69" s="120" t="s">
        <v>33</v>
      </c>
      <c r="AE69" s="120" t="s">
        <v>33</v>
      </c>
      <c r="AG69" s="16" t="s">
        <v>928</v>
      </c>
      <c r="AH69" t="s">
        <v>834</v>
      </c>
      <c r="AI69" s="2">
        <f t="shared" si="37"/>
        <v>0</v>
      </c>
      <c r="AJ69" s="2">
        <f t="shared" si="38"/>
        <v>0</v>
      </c>
      <c r="AK69" s="2">
        <f t="shared" si="39"/>
        <v>0</v>
      </c>
      <c r="AL69" s="2">
        <f t="shared" si="40"/>
        <v>0</v>
      </c>
      <c r="AM69">
        <f t="shared" si="47"/>
        <v>0</v>
      </c>
      <c r="AN69" s="2">
        <f t="shared" si="41"/>
        <v>0</v>
      </c>
      <c r="AO69">
        <f t="shared" si="48"/>
        <v>1</v>
      </c>
      <c r="AP69">
        <f t="shared" si="42"/>
        <v>0</v>
      </c>
      <c r="AQ69">
        <f t="shared" si="43"/>
        <v>0</v>
      </c>
      <c r="AR69">
        <f t="shared" si="49"/>
        <v>1</v>
      </c>
      <c r="AS69">
        <f t="shared" si="27"/>
        <v>0</v>
      </c>
      <c r="AT69">
        <f t="shared" si="50"/>
        <v>2</v>
      </c>
      <c r="AU69" t="str">
        <f t="shared" si="44"/>
        <v/>
      </c>
      <c r="AV69" s="155">
        <v>270.25</v>
      </c>
      <c r="AW69" s="155">
        <v>74.75</v>
      </c>
      <c r="AX69" s="2">
        <f>V69/(1+U69)</f>
        <v>-0.76385930031260296</v>
      </c>
      <c r="AY69" s="2">
        <f>T69/(1+U69)</f>
        <v>3.3329861049191728E-3</v>
      </c>
    </row>
    <row r="70" spans="1:51">
      <c r="A70" t="s">
        <v>401</v>
      </c>
      <c r="B70" t="s">
        <v>303</v>
      </c>
      <c r="C70" t="s">
        <v>362</v>
      </c>
      <c r="D70">
        <f t="shared" si="32"/>
        <v>1.5433749999999999</v>
      </c>
      <c r="F70">
        <f t="shared" si="33"/>
        <v>1.5486249999999999</v>
      </c>
      <c r="H70">
        <f t="shared" si="34"/>
        <v>1.5543125</v>
      </c>
      <c r="I70" s="16"/>
      <c r="J70" s="119">
        <f t="shared" si="45"/>
        <v>1.5458589702401597</v>
      </c>
      <c r="K70" s="120"/>
      <c r="L70" s="119">
        <f t="shared" si="46"/>
        <v>6.9316595898423206E-3</v>
      </c>
      <c r="M70" s="120"/>
      <c r="N70">
        <f t="shared" si="35"/>
        <v>88.010794543037889</v>
      </c>
      <c r="O70" s="16"/>
      <c r="P70" s="159" t="s">
        <v>311</v>
      </c>
      <c r="Q70">
        <v>31.25</v>
      </c>
      <c r="R70" s="156" t="s">
        <v>419</v>
      </c>
      <c r="S70" s="156" t="s">
        <v>427</v>
      </c>
      <c r="T70" s="156">
        <f>(T69+T71)/(SQRT((T69+T71)^2+(U69+U71)^2+(V69+V71)^2))</f>
        <v>8.8579567387544987E-3</v>
      </c>
      <c r="U70" s="156">
        <f>(U69+U71)/(SQRT((T69+T71)^2+(U69+U71)^2+(V69+V71)^2))</f>
        <v>0.27564676810589062</v>
      </c>
      <c r="V70" s="156">
        <f>(V69+V71)/(SQRT((T69+T71)^2+(U69+U71)^2+(V69+V71)^2))</f>
        <v>-0.96121818326288</v>
      </c>
      <c r="W70" s="120">
        <f t="shared" si="26"/>
        <v>71.126924825719144</v>
      </c>
      <c r="X70" s="120">
        <f t="shared" si="36"/>
        <v>21.150190985847814</v>
      </c>
      <c r="Y70" s="16"/>
      <c r="Z70" s="16"/>
      <c r="AA70" s="16"/>
      <c r="AB70" s="16"/>
      <c r="AC70" s="16"/>
      <c r="AD70" s="120" t="s">
        <v>33</v>
      </c>
      <c r="AE70" s="120" t="s">
        <v>33</v>
      </c>
      <c r="AG70" s="16" t="s">
        <v>928</v>
      </c>
      <c r="AH70" t="s">
        <v>834</v>
      </c>
      <c r="AI70" s="2">
        <f t="shared" si="37"/>
        <v>0</v>
      </c>
      <c r="AJ70" s="2">
        <f t="shared" si="38"/>
        <v>0</v>
      </c>
      <c r="AK70" s="2">
        <f t="shared" si="39"/>
        <v>0</v>
      </c>
      <c r="AL70" s="2">
        <f t="shared" si="40"/>
        <v>0</v>
      </c>
      <c r="AM70">
        <f t="shared" si="47"/>
        <v>0</v>
      </c>
      <c r="AN70" s="2">
        <f t="shared" si="41"/>
        <v>0</v>
      </c>
      <c r="AO70">
        <f t="shared" si="48"/>
        <v>1</v>
      </c>
      <c r="AP70">
        <f t="shared" si="42"/>
        <v>0</v>
      </c>
      <c r="AQ70">
        <f t="shared" si="43"/>
        <v>0</v>
      </c>
      <c r="AR70">
        <f t="shared" si="49"/>
        <v>1</v>
      </c>
      <c r="AS70">
        <f t="shared" si="27"/>
        <v>0</v>
      </c>
      <c r="AT70">
        <f t="shared" si="50"/>
        <v>2</v>
      </c>
      <c r="AU70" t="str">
        <f t="shared" si="44"/>
        <v/>
      </c>
    </row>
    <row r="71" spans="1:51">
      <c r="A71" t="s">
        <v>401</v>
      </c>
      <c r="B71" t="s">
        <v>303</v>
      </c>
      <c r="C71" t="s">
        <v>363</v>
      </c>
      <c r="D71">
        <f t="shared" si="32"/>
        <v>1.5439499999999999</v>
      </c>
      <c r="F71">
        <f t="shared" si="33"/>
        <v>1.54925</v>
      </c>
      <c r="H71">
        <f t="shared" si="34"/>
        <v>1.5549249999999999</v>
      </c>
      <c r="I71" s="16"/>
      <c r="J71" s="119">
        <f t="shared" si="45"/>
        <v>1.5464499680590789</v>
      </c>
      <c r="K71" s="120"/>
      <c r="L71" s="119">
        <f t="shared" si="46"/>
        <v>6.9479372926892768E-3</v>
      </c>
      <c r="M71" s="120"/>
      <c r="N71">
        <f t="shared" si="35"/>
        <v>88.346126978023236</v>
      </c>
      <c r="O71" s="16"/>
      <c r="P71" s="159" t="s">
        <v>311</v>
      </c>
      <c r="Q71">
        <v>32.5</v>
      </c>
      <c r="R71" s="156" t="s">
        <v>419</v>
      </c>
      <c r="S71" s="156" t="s">
        <v>427</v>
      </c>
      <c r="T71" s="156">
        <f>(T69+T73)/(SQRT((T69+T73)^2+(U69+U73)^2+(V69+V73)^2))</f>
        <v>1.350453457650686E-2</v>
      </c>
      <c r="U71" s="156">
        <f>(U69+U73)/(SQRT((T69+T73)^2+(U69+U73)^2+(V69+V73)^2))</f>
        <v>0.28820900282181239</v>
      </c>
      <c r="V71" s="156">
        <f>(V69+V73)/(SQRT((T69+T73)^2+(U69+U73)^2+(V69+V73)^2))</f>
        <v>-0.95747229632941777</v>
      </c>
      <c r="W71" s="120">
        <f t="shared" si="26"/>
        <v>71.879243897822761</v>
      </c>
      <c r="X71" s="120">
        <f t="shared" si="36"/>
        <v>20.445619228978785</v>
      </c>
      <c r="Y71" s="16"/>
      <c r="Z71" s="16"/>
      <c r="AA71" s="16"/>
      <c r="AB71" s="16"/>
      <c r="AC71" s="16"/>
      <c r="AD71" s="120" t="s">
        <v>33</v>
      </c>
      <c r="AE71" s="120" t="s">
        <v>33</v>
      </c>
      <c r="AG71" s="16" t="s">
        <v>928</v>
      </c>
      <c r="AH71" t="s">
        <v>834</v>
      </c>
      <c r="AI71" s="2">
        <f t="shared" si="37"/>
        <v>0</v>
      </c>
      <c r="AJ71" s="2">
        <f t="shared" si="38"/>
        <v>0</v>
      </c>
      <c r="AK71" s="2">
        <f t="shared" si="39"/>
        <v>0</v>
      </c>
      <c r="AL71" s="2">
        <f t="shared" si="40"/>
        <v>0</v>
      </c>
      <c r="AM71">
        <f t="shared" si="47"/>
        <v>0</v>
      </c>
      <c r="AN71" s="2">
        <f t="shared" si="41"/>
        <v>0</v>
      </c>
      <c r="AO71">
        <f t="shared" si="48"/>
        <v>1</v>
      </c>
      <c r="AP71">
        <f t="shared" si="42"/>
        <v>0</v>
      </c>
      <c r="AQ71">
        <f t="shared" si="43"/>
        <v>0</v>
      </c>
      <c r="AR71">
        <f t="shared" si="49"/>
        <v>1</v>
      </c>
      <c r="AS71">
        <f t="shared" si="27"/>
        <v>0</v>
      </c>
      <c r="AT71">
        <f t="shared" si="50"/>
        <v>2</v>
      </c>
      <c r="AU71" t="str">
        <f t="shared" si="44"/>
        <v/>
      </c>
    </row>
    <row r="72" spans="1:51">
      <c r="A72" t="s">
        <v>401</v>
      </c>
      <c r="B72" t="s">
        <v>303</v>
      </c>
      <c r="C72" t="s">
        <v>364</v>
      </c>
      <c r="D72">
        <f t="shared" si="32"/>
        <v>1.5445249999999999</v>
      </c>
      <c r="F72">
        <f t="shared" si="33"/>
        <v>1.5498749999999999</v>
      </c>
      <c r="H72">
        <f t="shared" si="34"/>
        <v>1.5555375</v>
      </c>
      <c r="I72" s="16"/>
      <c r="J72" s="119">
        <f t="shared" si="45"/>
        <v>1.5470409650249559</v>
      </c>
      <c r="K72" s="120"/>
      <c r="L72" s="119">
        <f t="shared" si="46"/>
        <v>6.9642155903009151E-3</v>
      </c>
      <c r="M72" s="120"/>
      <c r="N72">
        <f t="shared" si="35"/>
        <v>88.679105250717427</v>
      </c>
      <c r="O72" s="16"/>
      <c r="P72" s="159" t="s">
        <v>311</v>
      </c>
      <c r="Q72">
        <v>33.75</v>
      </c>
      <c r="R72" s="156" t="s">
        <v>419</v>
      </c>
      <c r="S72" s="156" t="s">
        <v>427</v>
      </c>
      <c r="T72" s="156">
        <f>(T71+T73)/(SQRT((T71+T73)^2+(U71+U73)^2+(V71+V73)^2))</f>
        <v>1.8148500203836276E-2</v>
      </c>
      <c r="U72" s="156">
        <f>(U71+U73)/(SQRT((T71+T73)^2+(U71+U73)^2+(V71+V73)^2))</f>
        <v>0.30071548866635378</v>
      </c>
      <c r="V72" s="156">
        <f>(V71+V73)/(SQRT((T71+T73)^2+(U71+U73)^2+(V71+V73)^2))</f>
        <v>-0.95354120352321814</v>
      </c>
      <c r="W72" s="120">
        <f t="shared" si="26"/>
        <v>72.631955556399888</v>
      </c>
      <c r="X72" s="120">
        <f t="shared" si="36"/>
        <v>19.74775625378291</v>
      </c>
      <c r="Y72" s="16"/>
      <c r="Z72" s="16"/>
      <c r="AA72" s="16"/>
      <c r="AB72" s="16"/>
      <c r="AC72" s="16"/>
      <c r="AD72" s="120" t="s">
        <v>33</v>
      </c>
      <c r="AE72" s="120" t="s">
        <v>33</v>
      </c>
      <c r="AG72" s="16" t="s">
        <v>928</v>
      </c>
      <c r="AH72" t="s">
        <v>834</v>
      </c>
      <c r="AI72" s="2">
        <f t="shared" si="37"/>
        <v>0</v>
      </c>
      <c r="AJ72" s="2">
        <f t="shared" si="38"/>
        <v>0</v>
      </c>
      <c r="AK72" s="2">
        <f t="shared" si="39"/>
        <v>0</v>
      </c>
      <c r="AL72" s="2">
        <f t="shared" si="40"/>
        <v>0</v>
      </c>
      <c r="AM72">
        <f t="shared" si="47"/>
        <v>0</v>
      </c>
      <c r="AN72" s="2">
        <f t="shared" si="41"/>
        <v>0</v>
      </c>
      <c r="AO72">
        <f t="shared" si="48"/>
        <v>1</v>
      </c>
      <c r="AP72">
        <f t="shared" si="42"/>
        <v>0</v>
      </c>
      <c r="AQ72">
        <f t="shared" si="43"/>
        <v>0</v>
      </c>
      <c r="AR72">
        <f t="shared" si="49"/>
        <v>1</v>
      </c>
      <c r="AS72">
        <f t="shared" si="27"/>
        <v>0</v>
      </c>
      <c r="AT72">
        <f t="shared" si="50"/>
        <v>2</v>
      </c>
      <c r="AU72" t="str">
        <f t="shared" si="44"/>
        <v/>
      </c>
    </row>
    <row r="73" spans="1:51">
      <c r="A73" t="s">
        <v>401</v>
      </c>
      <c r="B73" t="s">
        <v>303</v>
      </c>
      <c r="C73" s="118" t="s">
        <v>365</v>
      </c>
      <c r="D73">
        <f t="shared" si="32"/>
        <v>1.5450999999999999</v>
      </c>
      <c r="F73">
        <f t="shared" si="33"/>
        <v>1.5505</v>
      </c>
      <c r="H73">
        <f t="shared" si="34"/>
        <v>1.5561499999999999</v>
      </c>
      <c r="I73" s="16"/>
      <c r="J73" s="119">
        <f t="shared" si="45"/>
        <v>1.5476319611388021</v>
      </c>
      <c r="K73" s="120"/>
      <c r="L73" s="119">
        <f t="shared" si="46"/>
        <v>6.9804944819522596E-3</v>
      </c>
      <c r="M73" s="120"/>
      <c r="N73">
        <f t="shared" si="35"/>
        <v>89.009765077126289</v>
      </c>
      <c r="O73" s="16"/>
      <c r="P73" s="159" t="s">
        <v>311</v>
      </c>
      <c r="Q73">
        <v>35</v>
      </c>
      <c r="R73" s="156" t="s">
        <v>419</v>
      </c>
      <c r="S73" s="156" t="s">
        <v>427</v>
      </c>
      <c r="T73" s="156">
        <f>COS(RADIANS(AV73))*SIN(RADIANS(AW73))</f>
        <v>2.278895532873966E-2</v>
      </c>
      <c r="U73" s="156">
        <f>COS(RADIANS(AW73))</f>
        <v>0.31316380648374953</v>
      </c>
      <c r="V73" s="156">
        <f>SIN(RADIANS(AV73))*SIN(RADIANS(AW73))</f>
        <v>-0.94942566524380068</v>
      </c>
      <c r="W73" s="120">
        <f t="shared" si="26"/>
        <v>73.385039285178408</v>
      </c>
      <c r="X73" s="120">
        <f t="shared" si="36"/>
        <v>19.057340191116083</v>
      </c>
      <c r="Y73" s="16"/>
      <c r="Z73" s="16"/>
      <c r="AA73" s="16"/>
      <c r="AB73" s="16"/>
      <c r="AC73" s="16"/>
      <c r="AD73" s="120" t="s">
        <v>33</v>
      </c>
      <c r="AE73" s="120" t="s">
        <v>33</v>
      </c>
      <c r="AG73" s="16" t="s">
        <v>928</v>
      </c>
      <c r="AH73" t="s">
        <v>834</v>
      </c>
      <c r="AI73" s="2">
        <f t="shared" si="37"/>
        <v>0</v>
      </c>
      <c r="AJ73" s="2">
        <f t="shared" si="38"/>
        <v>0</v>
      </c>
      <c r="AK73" s="2">
        <f t="shared" si="39"/>
        <v>0</v>
      </c>
      <c r="AL73" s="2">
        <f t="shared" si="40"/>
        <v>0</v>
      </c>
      <c r="AM73">
        <f t="shared" si="47"/>
        <v>0</v>
      </c>
      <c r="AN73" s="2">
        <f t="shared" si="41"/>
        <v>0</v>
      </c>
      <c r="AO73">
        <f t="shared" si="48"/>
        <v>1</v>
      </c>
      <c r="AP73">
        <f t="shared" si="42"/>
        <v>0</v>
      </c>
      <c r="AQ73">
        <f t="shared" si="43"/>
        <v>0</v>
      </c>
      <c r="AR73">
        <f t="shared" si="49"/>
        <v>1</v>
      </c>
      <c r="AS73">
        <f t="shared" si="27"/>
        <v>0</v>
      </c>
      <c r="AT73">
        <f t="shared" si="50"/>
        <v>2</v>
      </c>
      <c r="AU73" t="str">
        <f t="shared" si="44"/>
        <v/>
      </c>
      <c r="AV73" s="155">
        <v>271.375</v>
      </c>
      <c r="AW73" s="155">
        <v>71.75</v>
      </c>
      <c r="AX73" s="2">
        <f>V73/(1+U73)</f>
        <v>-0.72300626970984827</v>
      </c>
      <c r="AY73" s="2">
        <f>T73/(1+U73)</f>
        <v>1.7354236551616133E-2</v>
      </c>
    </row>
    <row r="74" spans="1:51">
      <c r="A74" t="s">
        <v>401</v>
      </c>
      <c r="B74" t="s">
        <v>303</v>
      </c>
      <c r="C74" t="s">
        <v>366</v>
      </c>
      <c r="D74">
        <f t="shared" si="32"/>
        <v>1.5456749999999999</v>
      </c>
      <c r="F74">
        <f t="shared" si="33"/>
        <v>1.5511249999999999</v>
      </c>
      <c r="H74">
        <f t="shared" si="34"/>
        <v>1.5567625</v>
      </c>
      <c r="I74" s="16"/>
      <c r="J74" s="119">
        <f t="shared" si="45"/>
        <v>1.548222956401627</v>
      </c>
      <c r="K74" s="120"/>
      <c r="L74" s="119">
        <f t="shared" si="46"/>
        <v>6.9967739669203333E-3</v>
      </c>
      <c r="M74" s="120"/>
      <c r="N74">
        <f t="shared" si="35"/>
        <v>89.338141365979652</v>
      </c>
      <c r="O74" s="16"/>
      <c r="P74" s="159" t="s">
        <v>311</v>
      </c>
      <c r="Q74">
        <v>36.25</v>
      </c>
      <c r="R74" s="156" t="s">
        <v>419</v>
      </c>
      <c r="S74" s="156" t="s">
        <v>427</v>
      </c>
      <c r="T74" s="156">
        <f>(T73+T75)/(SQRT((T73+T75)^2+(U73+U75)^2+(V73+V75)^2))</f>
        <v>3.4915106968358388E-2</v>
      </c>
      <c r="U74" s="156">
        <f>(U73+U75)/(SQRT((T73+T75)^2+(U73+U75)^2+(V73+V75)^2))</f>
        <v>0.32461229640293754</v>
      </c>
      <c r="V74" s="156">
        <f>(V73+V75)/(SQRT((T73+T75)^2+(U73+U75)^2+(V73+V75)^2))</f>
        <v>-0.94520251392460841</v>
      </c>
      <c r="W74" s="120">
        <f t="shared" si="26"/>
        <v>74.090382007631518</v>
      </c>
      <c r="X74" s="120">
        <f t="shared" si="36"/>
        <v>18.521948906405157</v>
      </c>
      <c r="Y74" s="16"/>
      <c r="Z74" s="16"/>
      <c r="AA74" s="16"/>
      <c r="AB74" s="16"/>
      <c r="AC74" s="16"/>
      <c r="AD74" s="120" t="s">
        <v>33</v>
      </c>
      <c r="AE74" s="120" t="s">
        <v>33</v>
      </c>
      <c r="AG74" s="16" t="s">
        <v>928</v>
      </c>
      <c r="AH74" t="s">
        <v>834</v>
      </c>
      <c r="AI74" s="2">
        <f t="shared" si="37"/>
        <v>0</v>
      </c>
      <c r="AJ74" s="2">
        <f t="shared" si="38"/>
        <v>0</v>
      </c>
      <c r="AK74" s="2">
        <f t="shared" si="39"/>
        <v>0</v>
      </c>
      <c r="AL74" s="2">
        <f t="shared" si="40"/>
        <v>0</v>
      </c>
      <c r="AM74">
        <f t="shared" si="47"/>
        <v>0</v>
      </c>
      <c r="AN74" s="2">
        <f t="shared" si="41"/>
        <v>0</v>
      </c>
      <c r="AO74">
        <f t="shared" si="48"/>
        <v>1</v>
      </c>
      <c r="AP74">
        <f t="shared" si="42"/>
        <v>0</v>
      </c>
      <c r="AQ74">
        <f t="shared" si="43"/>
        <v>0</v>
      </c>
      <c r="AR74">
        <f t="shared" si="49"/>
        <v>1</v>
      </c>
      <c r="AS74">
        <f t="shared" ref="AS74:AS137" si="51">IF(AT74=$AT$543,C74,0)</f>
        <v>0</v>
      </c>
      <c r="AT74">
        <f t="shared" si="50"/>
        <v>2</v>
      </c>
      <c r="AU74" t="str">
        <f t="shared" si="44"/>
        <v/>
      </c>
    </row>
    <row r="75" spans="1:51">
      <c r="A75" t="s">
        <v>401</v>
      </c>
      <c r="B75" t="s">
        <v>303</v>
      </c>
      <c r="C75" t="s">
        <v>367</v>
      </c>
      <c r="D75">
        <f t="shared" si="32"/>
        <v>1.5462499999999999</v>
      </c>
      <c r="F75">
        <f t="shared" si="33"/>
        <v>1.55175</v>
      </c>
      <c r="H75">
        <f t="shared" si="34"/>
        <v>1.557375</v>
      </c>
      <c r="I75" s="16"/>
      <c r="J75" s="119">
        <f t="shared" si="45"/>
        <v>1.5488139508144398</v>
      </c>
      <c r="K75" s="120"/>
      <c r="L75" s="119">
        <f t="shared" si="46"/>
        <v>7.0130540444814926E-3</v>
      </c>
      <c r="M75" s="120"/>
      <c r="N75">
        <f t="shared" si="35"/>
        <v>89.664268244019866</v>
      </c>
      <c r="O75" s="16"/>
      <c r="P75" s="159" t="s">
        <v>311</v>
      </c>
      <c r="Q75">
        <v>37.5</v>
      </c>
      <c r="R75" s="156" t="s">
        <v>419</v>
      </c>
      <c r="S75" s="156" t="s">
        <v>427</v>
      </c>
      <c r="T75" s="156">
        <f>(T73+T77)/(SQRT((T73+T77)^2+(U73+U77)^2+(V73+V77)^2))</f>
        <v>4.7030925604898327E-2</v>
      </c>
      <c r="U75" s="156">
        <f>(U73+U77)/(SQRT((T73+T77)^2+(U73+U77)^2+(V73+V77)^2))</f>
        <v>0.33596471845496473</v>
      </c>
      <c r="V75" s="156">
        <f>(V73+V77)/(SQRT((T73+T77)^2+(U73+U77)^2+(V73+V77)^2))</f>
        <v>-0.94069963324656547</v>
      </c>
      <c r="W75" s="120">
        <f t="shared" si="26"/>
        <v>74.798074900110507</v>
      </c>
      <c r="X75" s="120">
        <f t="shared" si="36"/>
        <v>18.023227094265707</v>
      </c>
      <c r="Y75" s="16"/>
      <c r="Z75" s="16"/>
      <c r="AA75" s="16"/>
      <c r="AB75" s="16"/>
      <c r="AC75" s="16"/>
      <c r="AD75" s="120" t="s">
        <v>33</v>
      </c>
      <c r="AE75" s="120" t="s">
        <v>33</v>
      </c>
      <c r="AG75" s="16" t="s">
        <v>928</v>
      </c>
      <c r="AH75" t="s">
        <v>834</v>
      </c>
      <c r="AI75" s="2">
        <f t="shared" si="37"/>
        <v>0</v>
      </c>
      <c r="AJ75" s="2">
        <f t="shared" si="38"/>
        <v>0</v>
      </c>
      <c r="AK75" s="2">
        <f t="shared" si="39"/>
        <v>0</v>
      </c>
      <c r="AL75" s="2">
        <f t="shared" si="40"/>
        <v>0</v>
      </c>
      <c r="AM75">
        <f t="shared" si="47"/>
        <v>0</v>
      </c>
      <c r="AN75" s="2">
        <f t="shared" si="41"/>
        <v>0</v>
      </c>
      <c r="AO75">
        <f t="shared" si="48"/>
        <v>1</v>
      </c>
      <c r="AP75">
        <f t="shared" si="42"/>
        <v>0</v>
      </c>
      <c r="AQ75">
        <f t="shared" si="43"/>
        <v>0</v>
      </c>
      <c r="AR75">
        <f t="shared" si="49"/>
        <v>1</v>
      </c>
      <c r="AS75">
        <f t="shared" si="51"/>
        <v>0</v>
      </c>
      <c r="AT75">
        <f t="shared" si="50"/>
        <v>2</v>
      </c>
      <c r="AU75" t="str">
        <f t="shared" si="44"/>
        <v/>
      </c>
    </row>
    <row r="76" spans="1:51">
      <c r="A76" t="s">
        <v>401</v>
      </c>
      <c r="B76" t="s">
        <v>303</v>
      </c>
      <c r="C76" t="s">
        <v>368</v>
      </c>
      <c r="D76">
        <f t="shared" ref="D76:D107" si="52">(($D$125-$D$43)/100)*Q76+$D$43</f>
        <v>1.5468249999999999</v>
      </c>
      <c r="F76">
        <f t="shared" ref="F76:F107" si="53">(($F$125-$F$43)/100)*Q76+$F$43</f>
        <v>1.5523749999999998</v>
      </c>
      <c r="H76">
        <f t="shared" ref="H76:H107" si="54">(($H$125-$H$43)/100)*Q76+$H$43</f>
        <v>1.5579875000000001</v>
      </c>
      <c r="I76" s="16"/>
      <c r="J76" s="119">
        <f t="shared" si="45"/>
        <v>1.5494049443782458</v>
      </c>
      <c r="K76" s="120"/>
      <c r="L76" s="119">
        <f t="shared" si="46"/>
        <v>7.0293347139163131E-3</v>
      </c>
      <c r="M76" s="120"/>
      <c r="N76">
        <f t="shared" si="35"/>
        <v>89.988179080223603</v>
      </c>
      <c r="O76" s="16"/>
      <c r="P76" s="159" t="s">
        <v>311</v>
      </c>
      <c r="Q76">
        <v>38.75</v>
      </c>
      <c r="R76" s="156" t="s">
        <v>419</v>
      </c>
      <c r="S76" s="156" t="s">
        <v>427</v>
      </c>
      <c r="T76" s="156">
        <f>(T75+T77)/(SQRT((T75+T77)^2+(U75+U77)^2+(V75+V77)^2))</f>
        <v>5.9132825604456464E-2</v>
      </c>
      <c r="U76" s="156">
        <f>(U75+U77)/(SQRT((T75+T77)^2+(U75+U77)^2+(V75+V77)^2))</f>
        <v>0.34721771293046166</v>
      </c>
      <c r="V76" s="156">
        <f>(V75+V77)/(SQRT((T75+T77)^2+(U75+U77)^2+(V75+V77)^2))</f>
        <v>-0.93591835582136784</v>
      </c>
      <c r="W76" s="120">
        <f t="shared" ref="W76:W139" si="55">IF((DEGREES(ACOS((T76*$BI$2+U76*$BJ$2+V76*$BK$2)/((SQRT(T76^2+U76^2+V76^2))*(SQRT($BI$2^2+$BJ$2^2+$BK$2^2))))))&gt;90,ABS(180-(DEGREES(ACOS((T76*$BI$2+U76*$BJ$2+V76*$BK$2)/((SQRT(T76^2+U76^2+V76^2))*(SQRT($BI$2^2+$BJ$2^2+$BK$2^2))))))),(DEGREES(ACOS((T76*$BI$2+U76*$BJ$2+V76*$BK$2)/((SQRT(T76^2+U76^2+V76^2))*(SQRT($BI$2^2+$BJ$2^2+$BK$2^2)))))))</f>
        <v>75.507992875238529</v>
      </c>
      <c r="X76" s="120">
        <f t="shared" si="36"/>
        <v>17.564301760690171</v>
      </c>
      <c r="Y76" s="16"/>
      <c r="Z76" s="16"/>
      <c r="AA76" s="16"/>
      <c r="AB76" s="16"/>
      <c r="AC76" s="16"/>
      <c r="AD76" s="120" t="s">
        <v>33</v>
      </c>
      <c r="AE76" s="120" t="s">
        <v>33</v>
      </c>
      <c r="AG76" s="16" t="s">
        <v>928</v>
      </c>
      <c r="AH76" t="s">
        <v>834</v>
      </c>
      <c r="AI76" s="2">
        <f t="shared" si="37"/>
        <v>0</v>
      </c>
      <c r="AJ76" s="2">
        <f t="shared" si="38"/>
        <v>0</v>
      </c>
      <c r="AK76" s="2">
        <f t="shared" si="39"/>
        <v>0</v>
      </c>
      <c r="AL76" s="2">
        <f t="shared" si="40"/>
        <v>0</v>
      </c>
      <c r="AM76">
        <f t="shared" si="47"/>
        <v>0</v>
      </c>
      <c r="AN76" s="2">
        <f t="shared" si="41"/>
        <v>0</v>
      </c>
      <c r="AO76">
        <f t="shared" si="48"/>
        <v>1</v>
      </c>
      <c r="AP76">
        <f t="shared" si="42"/>
        <v>0</v>
      </c>
      <c r="AQ76">
        <f t="shared" si="43"/>
        <v>0</v>
      </c>
      <c r="AR76">
        <f t="shared" si="49"/>
        <v>1</v>
      </c>
      <c r="AS76">
        <f t="shared" si="51"/>
        <v>0</v>
      </c>
      <c r="AT76">
        <f t="shared" si="50"/>
        <v>2</v>
      </c>
      <c r="AU76" t="str">
        <f t="shared" si="44"/>
        <v/>
      </c>
    </row>
    <row r="77" spans="1:51">
      <c r="A77" t="s">
        <v>401</v>
      </c>
      <c r="B77" t="s">
        <v>303</v>
      </c>
      <c r="C77" s="118" t="s">
        <v>369</v>
      </c>
      <c r="D77">
        <f t="shared" si="52"/>
        <v>1.5473999999999999</v>
      </c>
      <c r="F77">
        <f t="shared" si="53"/>
        <v>1.5529999999999999</v>
      </c>
      <c r="H77">
        <f t="shared" si="54"/>
        <v>1.5586</v>
      </c>
      <c r="I77" s="16"/>
      <c r="J77" s="119">
        <f t="shared" si="45"/>
        <v>1.5499959370940515</v>
      </c>
      <c r="K77" s="120"/>
      <c r="L77" s="119">
        <f t="shared" si="46"/>
        <v>7.0456159745027058E-3</v>
      </c>
      <c r="M77" s="120"/>
      <c r="N77">
        <f>DEGREES(ACOS(((2*((((D77^2)/(F77^2))-1)/(((D77^2)/(H77^2))-1))))-1))</f>
        <v>89.690093490882063</v>
      </c>
      <c r="O77" s="16"/>
      <c r="P77" s="159" t="s">
        <v>311</v>
      </c>
      <c r="Q77">
        <v>40</v>
      </c>
      <c r="R77" s="156" t="s">
        <v>419</v>
      </c>
      <c r="S77" s="156" t="s">
        <v>427</v>
      </c>
      <c r="T77" s="156">
        <f>COS(RADIANS(AV77))*SIN(RADIANS(AW77))</f>
        <v>7.1217225452301414E-2</v>
      </c>
      <c r="U77" s="156">
        <f>COS(RADIANS(AW77))</f>
        <v>0.35836794954530038</v>
      </c>
      <c r="V77" s="156">
        <f>SIN(RADIANS(AV77))*SIN(RADIANS(AW77))</f>
        <v>-0.93086009665124925</v>
      </c>
      <c r="W77" s="120">
        <f t="shared" si="55"/>
        <v>76.220013483581369</v>
      </c>
      <c r="X77" s="120">
        <f t="shared" si="36"/>
        <v>17.148371185045903</v>
      </c>
      <c r="Y77" s="16"/>
      <c r="Z77" s="16"/>
      <c r="AA77" s="16"/>
      <c r="AB77" s="16"/>
      <c r="AC77" s="16"/>
      <c r="AD77" s="120" t="s">
        <v>33</v>
      </c>
      <c r="AE77" s="120" t="s">
        <v>33</v>
      </c>
      <c r="AG77" s="16" t="s">
        <v>928</v>
      </c>
      <c r="AH77" t="s">
        <v>834</v>
      </c>
      <c r="AI77" s="2">
        <f t="shared" si="37"/>
        <v>0</v>
      </c>
      <c r="AJ77" s="2">
        <f t="shared" si="38"/>
        <v>0</v>
      </c>
      <c r="AK77" s="2">
        <f t="shared" si="39"/>
        <v>0</v>
      </c>
      <c r="AL77" s="2">
        <f t="shared" si="40"/>
        <v>0</v>
      </c>
      <c r="AM77">
        <f t="shared" si="47"/>
        <v>0</v>
      </c>
      <c r="AN77" s="2">
        <f t="shared" si="41"/>
        <v>0</v>
      </c>
      <c r="AO77">
        <f t="shared" si="48"/>
        <v>1</v>
      </c>
      <c r="AP77">
        <f t="shared" si="42"/>
        <v>0</v>
      </c>
      <c r="AQ77">
        <f t="shared" si="43"/>
        <v>0</v>
      </c>
      <c r="AR77">
        <f t="shared" si="49"/>
        <v>1</v>
      </c>
      <c r="AS77">
        <f t="shared" si="51"/>
        <v>0</v>
      </c>
      <c r="AT77">
        <f t="shared" si="50"/>
        <v>2</v>
      </c>
      <c r="AU77" t="str">
        <f t="shared" si="44"/>
        <v/>
      </c>
      <c r="AV77" s="155">
        <v>274.375</v>
      </c>
      <c r="AW77" s="155">
        <v>69</v>
      </c>
      <c r="AX77" s="2">
        <f>V77/(1+U77)</f>
        <v>-0.68527831281858864</v>
      </c>
      <c r="AY77" s="2">
        <f>T77/(1+U77)</f>
        <v>5.2428523123017323E-2</v>
      </c>
    </row>
    <row r="78" spans="1:51">
      <c r="A78" t="s">
        <v>401</v>
      </c>
      <c r="B78" t="s">
        <v>303</v>
      </c>
      <c r="C78" t="s">
        <v>370</v>
      </c>
      <c r="D78">
        <f t="shared" si="52"/>
        <v>1.5479749999999999</v>
      </c>
      <c r="F78">
        <f t="shared" si="53"/>
        <v>1.553625</v>
      </c>
      <c r="H78">
        <f t="shared" si="54"/>
        <v>1.5592124999999999</v>
      </c>
      <c r="I78" s="16"/>
      <c r="J78" s="119">
        <f t="shared" si="45"/>
        <v>1.5505869289628593</v>
      </c>
      <c r="K78" s="120"/>
      <c r="L78" s="119">
        <f t="shared" si="46"/>
        <v>7.0618978255230225E-3</v>
      </c>
      <c r="M78" s="120"/>
      <c r="N78">
        <f t="shared" ref="N78:N125" si="56">DEGREES(ACOS(((2*((((D78^2)/(F78^2))-1)/(((D78^2)/(H78^2))-1))))-1))</f>
        <v>89.370517546861876</v>
      </c>
      <c r="O78" s="16"/>
      <c r="P78" s="159" t="s">
        <v>311</v>
      </c>
      <c r="Q78">
        <v>41.25</v>
      </c>
      <c r="R78" s="156" t="s">
        <v>419</v>
      </c>
      <c r="S78" s="156" t="s">
        <v>427</v>
      </c>
      <c r="T78" s="156">
        <f>(T77+T79)/(SQRT((T77+T79)^2+(U77+U79)^2+(V77+V79)^2))</f>
        <v>8.5981402936795154E-2</v>
      </c>
      <c r="U78" s="156">
        <f>(U77+U79)/(SQRT((T77+T79)^2+(U77+U79)^2+(V77+V79)^2))</f>
        <v>0.36662965718874346</v>
      </c>
      <c r="V78" s="156">
        <f>(V77+V79)/(SQRT((T77+T79)^2+(U77+U79)^2+(V77+V79)^2))</f>
        <v>-0.92638539108660667</v>
      </c>
      <c r="W78" s="120">
        <f t="shared" si="55"/>
        <v>76.770946842375949</v>
      </c>
      <c r="X78" s="120">
        <f t="shared" si="36"/>
        <v>16.994916590764177</v>
      </c>
      <c r="Y78" s="16"/>
      <c r="Z78" s="16"/>
      <c r="AA78" s="16"/>
      <c r="AB78" s="16"/>
      <c r="AC78" s="16"/>
      <c r="AD78" s="120" t="s">
        <v>33</v>
      </c>
      <c r="AE78" s="120" t="s">
        <v>33</v>
      </c>
      <c r="AG78" s="16" t="s">
        <v>928</v>
      </c>
      <c r="AH78" t="s">
        <v>834</v>
      </c>
      <c r="AI78" s="2">
        <f t="shared" si="37"/>
        <v>0</v>
      </c>
      <c r="AJ78" s="2">
        <f t="shared" si="38"/>
        <v>0</v>
      </c>
      <c r="AK78" s="2">
        <f t="shared" si="39"/>
        <v>0</v>
      </c>
      <c r="AL78" s="2">
        <f t="shared" si="40"/>
        <v>0</v>
      </c>
      <c r="AM78">
        <f t="shared" si="47"/>
        <v>0</v>
      </c>
      <c r="AN78" s="2">
        <f t="shared" si="41"/>
        <v>0</v>
      </c>
      <c r="AO78">
        <f t="shared" si="48"/>
        <v>1</v>
      </c>
      <c r="AP78">
        <f t="shared" si="42"/>
        <v>0</v>
      </c>
      <c r="AQ78">
        <f t="shared" si="43"/>
        <v>0</v>
      </c>
      <c r="AR78">
        <f t="shared" si="49"/>
        <v>1</v>
      </c>
      <c r="AS78">
        <f t="shared" si="51"/>
        <v>0</v>
      </c>
      <c r="AT78">
        <f t="shared" si="50"/>
        <v>2</v>
      </c>
      <c r="AU78" t="str">
        <f t="shared" si="44"/>
        <v/>
      </c>
    </row>
    <row r="79" spans="1:51">
      <c r="A79" t="s">
        <v>401</v>
      </c>
      <c r="B79" t="s">
        <v>303</v>
      </c>
      <c r="C79" t="s">
        <v>371</v>
      </c>
      <c r="D79">
        <f t="shared" si="52"/>
        <v>1.5485499999999999</v>
      </c>
      <c r="F79">
        <f t="shared" si="53"/>
        <v>1.5542499999999999</v>
      </c>
      <c r="H79">
        <f t="shared" si="54"/>
        <v>1.559825</v>
      </c>
      <c r="I79" s="16"/>
      <c r="J79" s="119">
        <f t="shared" si="45"/>
        <v>1.5511779199856717</v>
      </c>
      <c r="K79" s="120"/>
      <c r="L79" s="119">
        <f t="shared" si="46"/>
        <v>7.0781802662596149E-3</v>
      </c>
      <c r="M79" s="120"/>
      <c r="N79">
        <f t="shared" si="56"/>
        <v>89.05306185586123</v>
      </c>
      <c r="O79" s="16"/>
      <c r="P79" s="159" t="s">
        <v>311</v>
      </c>
      <c r="Q79">
        <v>42.5</v>
      </c>
      <c r="R79" s="156" t="s">
        <v>419</v>
      </c>
      <c r="S79" s="156" t="s">
        <v>427</v>
      </c>
      <c r="T79" s="156">
        <f>(T77+T81)/(SQRT((T77+T81)^2+(U77+U81)^2+(V77+V81)^2))</f>
        <v>0.10071924777919183</v>
      </c>
      <c r="U79" s="156">
        <f>(U77+U81)/(SQRT((T77+T81)^2+(U77+U81)^2+(V77+V81)^2))</f>
        <v>0.3747790809287474</v>
      </c>
      <c r="V79" s="156">
        <f>(V77+V81)/(SQRT((T77+T81)^2+(U77+U81)^2+(V77+V81)^2))</f>
        <v>-0.92162697097307067</v>
      </c>
      <c r="W79" s="120">
        <f t="shared" si="55"/>
        <v>77.324753559286862</v>
      </c>
      <c r="X79" s="120">
        <f t="shared" si="36"/>
        <v>16.897934360688083</v>
      </c>
      <c r="Y79" s="16"/>
      <c r="Z79" s="16"/>
      <c r="AA79" s="16"/>
      <c r="AB79" s="16"/>
      <c r="AC79" s="16"/>
      <c r="AD79" s="120" t="s">
        <v>33</v>
      </c>
      <c r="AE79" s="120" t="s">
        <v>33</v>
      </c>
      <c r="AG79" s="16" t="s">
        <v>928</v>
      </c>
      <c r="AH79" t="s">
        <v>834</v>
      </c>
      <c r="AI79" s="2">
        <f t="shared" si="37"/>
        <v>0</v>
      </c>
      <c r="AJ79" s="2">
        <f t="shared" si="38"/>
        <v>0</v>
      </c>
      <c r="AK79" s="2">
        <f t="shared" si="39"/>
        <v>0</v>
      </c>
      <c r="AL79" s="2">
        <f t="shared" si="40"/>
        <v>0</v>
      </c>
      <c r="AM79">
        <f t="shared" si="47"/>
        <v>0</v>
      </c>
      <c r="AN79" s="2">
        <f t="shared" si="41"/>
        <v>0</v>
      </c>
      <c r="AO79">
        <f t="shared" si="48"/>
        <v>1</v>
      </c>
      <c r="AP79">
        <f t="shared" si="42"/>
        <v>0</v>
      </c>
      <c r="AQ79">
        <f t="shared" si="43"/>
        <v>0</v>
      </c>
      <c r="AR79">
        <f t="shared" si="49"/>
        <v>1</v>
      </c>
      <c r="AS79">
        <f t="shared" si="51"/>
        <v>0</v>
      </c>
      <c r="AT79">
        <f t="shared" si="50"/>
        <v>2</v>
      </c>
      <c r="AU79" t="str">
        <f t="shared" si="44"/>
        <v/>
      </c>
    </row>
    <row r="80" spans="1:51">
      <c r="A80" t="s">
        <v>401</v>
      </c>
      <c r="B80" t="s">
        <v>303</v>
      </c>
      <c r="C80" t="s">
        <v>372</v>
      </c>
      <c r="D80">
        <f t="shared" si="52"/>
        <v>1.5491249999999999</v>
      </c>
      <c r="F80">
        <f t="shared" si="53"/>
        <v>1.554875</v>
      </c>
      <c r="H80">
        <f t="shared" si="54"/>
        <v>1.5604374999999999</v>
      </c>
      <c r="I80" s="16"/>
      <c r="J80" s="119">
        <f t="shared" si="45"/>
        <v>1.5517689101634886</v>
      </c>
      <c r="K80" s="120"/>
      <c r="L80" s="119">
        <f t="shared" si="46"/>
        <v>7.0944632959955012E-3</v>
      </c>
      <c r="M80" s="120"/>
      <c r="N80">
        <f t="shared" si="56"/>
        <v>88.737695855913614</v>
      </c>
      <c r="O80" s="16"/>
      <c r="P80" s="159" t="s">
        <v>311</v>
      </c>
      <c r="Q80">
        <v>43.75</v>
      </c>
      <c r="R80" s="156" t="s">
        <v>419</v>
      </c>
      <c r="S80" s="156" t="s">
        <v>427</v>
      </c>
      <c r="T80" s="156">
        <f>(T79+T81)/(SQRT((T79+T81)^2+(U79+U81)^2+(V79+V81)^2))</f>
        <v>0.1154262463709638</v>
      </c>
      <c r="U80" s="156">
        <f>(U79+U81)/(SQRT((T79+T81)^2+(U79+U81)^2+(V79+V81)^2))</f>
        <v>0.3828137249249175</v>
      </c>
      <c r="V80" s="156">
        <f>(V79+V81)/(SQRT((T79+T81)^2+(U79+U81)^2+(V79+V81)^2))</f>
        <v>-0.9165862936231477</v>
      </c>
      <c r="W80" s="120">
        <f t="shared" si="55"/>
        <v>77.881297048758199</v>
      </c>
      <c r="X80" s="120">
        <f t="shared" si="36"/>
        <v>16.858399836122771</v>
      </c>
      <c r="Y80" s="16"/>
      <c r="Z80" s="16"/>
      <c r="AA80" s="16"/>
      <c r="AB80" s="16"/>
      <c r="AC80" s="16"/>
      <c r="AD80" s="120" t="s">
        <v>33</v>
      </c>
      <c r="AE80" s="120" t="s">
        <v>33</v>
      </c>
      <c r="AG80" s="16" t="s">
        <v>928</v>
      </c>
      <c r="AH80" t="s">
        <v>834</v>
      </c>
      <c r="AI80" s="2">
        <f t="shared" si="37"/>
        <v>0</v>
      </c>
      <c r="AJ80" s="2">
        <f t="shared" si="38"/>
        <v>0</v>
      </c>
      <c r="AK80" s="2">
        <f t="shared" si="39"/>
        <v>0</v>
      </c>
      <c r="AL80" s="2">
        <f t="shared" si="40"/>
        <v>0</v>
      </c>
      <c r="AM80">
        <f t="shared" si="47"/>
        <v>0</v>
      </c>
      <c r="AN80" s="2">
        <f t="shared" si="41"/>
        <v>0</v>
      </c>
      <c r="AO80">
        <f t="shared" si="48"/>
        <v>1</v>
      </c>
      <c r="AP80">
        <f t="shared" si="42"/>
        <v>0</v>
      </c>
      <c r="AQ80">
        <f t="shared" si="43"/>
        <v>0</v>
      </c>
      <c r="AR80">
        <f t="shared" si="49"/>
        <v>1</v>
      </c>
      <c r="AS80">
        <f t="shared" si="51"/>
        <v>0</v>
      </c>
      <c r="AT80">
        <f t="shared" si="50"/>
        <v>2</v>
      </c>
      <c r="AU80" t="str">
        <f t="shared" si="44"/>
        <v/>
      </c>
    </row>
    <row r="81" spans="1:51">
      <c r="A81" t="s">
        <v>401</v>
      </c>
      <c r="B81" t="s">
        <v>303</v>
      </c>
      <c r="C81" s="118" t="s">
        <v>373</v>
      </c>
      <c r="D81">
        <f t="shared" si="52"/>
        <v>1.5496999999999999</v>
      </c>
      <c r="F81">
        <f t="shared" si="53"/>
        <v>1.5554999999999999</v>
      </c>
      <c r="H81">
        <f t="shared" si="54"/>
        <v>1.56105</v>
      </c>
      <c r="I81" s="16"/>
      <c r="J81" s="119">
        <f t="shared" si="45"/>
        <v>1.5523598994973089</v>
      </c>
      <c r="K81" s="120"/>
      <c r="L81" s="119">
        <f t="shared" si="46"/>
        <v>7.1107469140156976E-3</v>
      </c>
      <c r="M81" s="120"/>
      <c r="N81">
        <f t="shared" si="56"/>
        <v>88.424389635084353</v>
      </c>
      <c r="O81" s="16"/>
      <c r="P81" s="159" t="s">
        <v>311</v>
      </c>
      <c r="Q81">
        <v>45</v>
      </c>
      <c r="R81" s="156" t="s">
        <v>419</v>
      </c>
      <c r="S81" s="156" t="s">
        <v>427</v>
      </c>
      <c r="T81" s="156">
        <f>COS(RADIANS(AV81))*SIN(RADIANS(AW81))</f>
        <v>0.13009789455054807</v>
      </c>
      <c r="U81" s="156">
        <f>COS(RADIANS(AW81))</f>
        <v>0.39073112848927372</v>
      </c>
      <c r="V81" s="156">
        <f>SIN(RADIANS(AV81))*SIN(RADIANS(AW81))</f>
        <v>-0.91126490279337169</v>
      </c>
      <c r="W81" s="120">
        <f t="shared" si="55"/>
        <v>78.440442267165182</v>
      </c>
      <c r="X81" s="120">
        <f t="shared" si="36"/>
        <v>16.87671702704742</v>
      </c>
      <c r="Y81" s="16"/>
      <c r="Z81" s="16"/>
      <c r="AA81" s="16"/>
      <c r="AB81" s="16"/>
      <c r="AC81" s="16"/>
      <c r="AD81" s="120" t="s">
        <v>33</v>
      </c>
      <c r="AE81" s="120" t="s">
        <v>33</v>
      </c>
      <c r="AG81" s="16" t="s">
        <v>928</v>
      </c>
      <c r="AH81" t="s">
        <v>834</v>
      </c>
      <c r="AI81" s="2">
        <f t="shared" si="37"/>
        <v>0</v>
      </c>
      <c r="AJ81" s="2">
        <f t="shared" si="38"/>
        <v>0</v>
      </c>
      <c r="AK81" s="2">
        <f t="shared" si="39"/>
        <v>0</v>
      </c>
      <c r="AL81" s="2">
        <f t="shared" si="40"/>
        <v>0</v>
      </c>
      <c r="AM81">
        <f t="shared" si="47"/>
        <v>0</v>
      </c>
      <c r="AN81" s="2">
        <f t="shared" si="41"/>
        <v>0</v>
      </c>
      <c r="AO81">
        <f t="shared" si="48"/>
        <v>1</v>
      </c>
      <c r="AP81">
        <f t="shared" si="42"/>
        <v>0</v>
      </c>
      <c r="AQ81">
        <f t="shared" si="43"/>
        <v>0</v>
      </c>
      <c r="AR81">
        <f t="shared" si="49"/>
        <v>1</v>
      </c>
      <c r="AS81">
        <f t="shared" si="51"/>
        <v>0</v>
      </c>
      <c r="AT81">
        <f t="shared" si="50"/>
        <v>2</v>
      </c>
      <c r="AU81" t="str">
        <f t="shared" si="44"/>
        <v/>
      </c>
      <c r="AV81" s="155">
        <v>278.125</v>
      </c>
      <c r="AW81" s="155">
        <v>67</v>
      </c>
      <c r="AX81" s="2">
        <f>V81/(1+U81)</f>
        <v>-0.65524160934203179</v>
      </c>
      <c r="AY81" s="2">
        <f>T81/(1+U81)</f>
        <v>9.3546402957033897E-2</v>
      </c>
    </row>
    <row r="82" spans="1:51">
      <c r="A82" t="s">
        <v>401</v>
      </c>
      <c r="B82" t="s">
        <v>303</v>
      </c>
      <c r="C82" t="s">
        <v>374</v>
      </c>
      <c r="D82">
        <f t="shared" si="52"/>
        <v>1.5502749999999998</v>
      </c>
      <c r="F82">
        <f t="shared" si="53"/>
        <v>1.556125</v>
      </c>
      <c r="H82">
        <f t="shared" si="54"/>
        <v>1.5616625</v>
      </c>
      <c r="I82" s="16"/>
      <c r="J82" s="119">
        <f t="shared" si="45"/>
        <v>1.55295088798813</v>
      </c>
      <c r="K82" s="120"/>
      <c r="L82" s="119">
        <f t="shared" si="46"/>
        <v>7.1270311196056646E-3</v>
      </c>
      <c r="M82" s="120"/>
      <c r="N82">
        <f t="shared" si="56"/>
        <v>88.113113912303334</v>
      </c>
      <c r="O82" s="16"/>
      <c r="P82" s="159" t="s">
        <v>311</v>
      </c>
      <c r="Q82">
        <v>46.25</v>
      </c>
      <c r="R82" s="156" t="s">
        <v>419</v>
      </c>
      <c r="S82" s="156" t="s">
        <v>427</v>
      </c>
      <c r="T82" s="156">
        <f>(T81+T83)/(SQRT((T81+T83)^2+(U81+U83)^2+(V81+V83)^2))</f>
        <v>0.14507282888720119</v>
      </c>
      <c r="U82" s="156">
        <f>(U81+U83)/(SQRT((T81+T83)^2+(U81+U83)^2+(V81+V83)^2))</f>
        <v>0.39538844863711847</v>
      </c>
      <c r="V82" s="156">
        <f>(V81+V83)/(SQRT((T81+T83)^2+(U81+U83)^2+(V81+V83)^2))</f>
        <v>-0.90698503240295958</v>
      </c>
      <c r="W82" s="120">
        <f t="shared" si="55"/>
        <v>78.807556796195442</v>
      </c>
      <c r="X82" s="120">
        <f t="shared" si="36"/>
        <v>17.11824588871275</v>
      </c>
      <c r="Y82" s="16"/>
      <c r="Z82" s="16"/>
      <c r="AA82" s="16"/>
      <c r="AB82" s="16"/>
      <c r="AC82" s="16"/>
      <c r="AD82" s="120" t="s">
        <v>33</v>
      </c>
      <c r="AE82" s="120" t="s">
        <v>33</v>
      </c>
      <c r="AG82" s="16" t="s">
        <v>928</v>
      </c>
      <c r="AH82" t="s">
        <v>834</v>
      </c>
      <c r="AI82" s="2">
        <f t="shared" si="37"/>
        <v>0</v>
      </c>
      <c r="AJ82" s="2">
        <f t="shared" si="38"/>
        <v>0</v>
      </c>
      <c r="AK82" s="2">
        <f t="shared" si="39"/>
        <v>0</v>
      </c>
      <c r="AL82" s="2">
        <f t="shared" si="40"/>
        <v>0</v>
      </c>
      <c r="AM82">
        <f t="shared" si="47"/>
        <v>0</v>
      </c>
      <c r="AN82" s="2">
        <f t="shared" si="41"/>
        <v>0</v>
      </c>
      <c r="AO82">
        <f t="shared" si="48"/>
        <v>1</v>
      </c>
      <c r="AP82">
        <f t="shared" si="42"/>
        <v>0</v>
      </c>
      <c r="AQ82">
        <f t="shared" si="43"/>
        <v>0</v>
      </c>
      <c r="AR82">
        <f t="shared" si="49"/>
        <v>1</v>
      </c>
      <c r="AS82">
        <f t="shared" si="51"/>
        <v>0</v>
      </c>
      <c r="AT82">
        <f t="shared" si="50"/>
        <v>2</v>
      </c>
      <c r="AU82" t="str">
        <f t="shared" si="44"/>
        <v/>
      </c>
    </row>
    <row r="83" spans="1:51">
      <c r="A83" t="s">
        <v>401</v>
      </c>
      <c r="B83" t="s">
        <v>303</v>
      </c>
      <c r="C83" t="s">
        <v>375</v>
      </c>
      <c r="D83">
        <f t="shared" si="52"/>
        <v>1.5508499999999998</v>
      </c>
      <c r="F83">
        <f t="shared" si="53"/>
        <v>1.5567499999999999</v>
      </c>
      <c r="H83">
        <f t="shared" si="54"/>
        <v>1.5622750000000001</v>
      </c>
      <c r="I83" s="16"/>
      <c r="J83" s="119">
        <f t="shared" si="45"/>
        <v>1.5535418756369472</v>
      </c>
      <c r="K83" s="120"/>
      <c r="L83" s="119">
        <f t="shared" si="46"/>
        <v>7.143315912052417E-3</v>
      </c>
      <c r="M83" s="120"/>
      <c r="N83">
        <f t="shared" si="56"/>
        <v>87.803840018979685</v>
      </c>
      <c r="O83" s="16"/>
      <c r="P83" s="159" t="s">
        <v>160</v>
      </c>
      <c r="Q83">
        <v>47.5</v>
      </c>
      <c r="R83" s="156" t="s">
        <v>419</v>
      </c>
      <c r="S83" s="156" t="s">
        <v>427</v>
      </c>
      <c r="T83" s="156">
        <f>(T81+T85)/(SQRT((T81+T85)^2+(U81+U85)^2+(V81+V85)^2))</f>
        <v>0.16000942677425536</v>
      </c>
      <c r="U83" s="156">
        <f>(U81+U85)/(SQRT((T81+T85)^2+(U81+U85)^2+(V81+V85)^2))</f>
        <v>0.39994128478579227</v>
      </c>
      <c r="V83" s="156">
        <f>(V81+V85)/(SQRT((T81+T85)^2+(U81+U85)^2+(V81+V85)^2))</f>
        <v>-0.90246548524985926</v>
      </c>
      <c r="W83" s="120">
        <f t="shared" si="55"/>
        <v>79.17719861278367</v>
      </c>
      <c r="X83" s="120">
        <f t="shared" si="36"/>
        <v>17.404953397828649</v>
      </c>
      <c r="Y83" s="16"/>
      <c r="Z83" s="16"/>
      <c r="AA83" s="16"/>
      <c r="AB83" s="16"/>
      <c r="AC83" s="16"/>
      <c r="AD83" s="120" t="s">
        <v>33</v>
      </c>
      <c r="AE83" s="120" t="s">
        <v>33</v>
      </c>
      <c r="AG83" s="16" t="s">
        <v>928</v>
      </c>
      <c r="AH83" t="s">
        <v>834</v>
      </c>
      <c r="AI83" s="2">
        <f t="shared" si="37"/>
        <v>0</v>
      </c>
      <c r="AJ83" s="2">
        <f t="shared" si="38"/>
        <v>0</v>
      </c>
      <c r="AK83" s="2">
        <f t="shared" si="39"/>
        <v>0</v>
      </c>
      <c r="AL83" s="2">
        <f t="shared" si="40"/>
        <v>0</v>
      </c>
      <c r="AM83">
        <f t="shared" si="47"/>
        <v>0</v>
      </c>
      <c r="AN83" s="2">
        <f t="shared" si="41"/>
        <v>0</v>
      </c>
      <c r="AO83">
        <f t="shared" si="48"/>
        <v>0</v>
      </c>
      <c r="AP83">
        <f t="shared" si="42"/>
        <v>0</v>
      </c>
      <c r="AQ83">
        <f t="shared" si="43"/>
        <v>0</v>
      </c>
      <c r="AR83">
        <f t="shared" si="49"/>
        <v>1</v>
      </c>
      <c r="AS83">
        <f t="shared" si="51"/>
        <v>0</v>
      </c>
      <c r="AT83">
        <f t="shared" si="50"/>
        <v>1</v>
      </c>
      <c r="AU83" t="str">
        <f t="shared" si="44"/>
        <v/>
      </c>
    </row>
    <row r="84" spans="1:51">
      <c r="A84" t="s">
        <v>401</v>
      </c>
      <c r="B84" t="s">
        <v>303</v>
      </c>
      <c r="C84" t="s">
        <v>376</v>
      </c>
      <c r="D84">
        <f t="shared" si="52"/>
        <v>1.5514249999999998</v>
      </c>
      <c r="F84">
        <f t="shared" si="53"/>
        <v>1.557375</v>
      </c>
      <c r="H84">
        <f t="shared" si="54"/>
        <v>1.5628875</v>
      </c>
      <c r="I84" s="16"/>
      <c r="J84" s="119">
        <f t="shared" si="45"/>
        <v>1.5541328624447546</v>
      </c>
      <c r="K84" s="120"/>
      <c r="L84" s="119">
        <f t="shared" si="46"/>
        <v>7.1596012906440798E-3</v>
      </c>
      <c r="M84" s="120"/>
      <c r="N84">
        <f t="shared" si="56"/>
        <v>87.496539881242626</v>
      </c>
      <c r="O84" s="16"/>
      <c r="P84" s="159" t="s">
        <v>160</v>
      </c>
      <c r="Q84">
        <v>48.75</v>
      </c>
      <c r="R84" s="156" t="s">
        <v>419</v>
      </c>
      <c r="S84" s="156" t="s">
        <v>427</v>
      </c>
      <c r="T84" s="156">
        <f>(T83+T85)/(SQRT((T83+T85)^2+(U83+U85)^2+(V83+V85)^2))</f>
        <v>0.17490374111743756</v>
      </c>
      <c r="U84" s="156">
        <f>(U83+U85)/(SQRT((T83+T85)^2+(U83+U85)^2+(V83+V85)^2))</f>
        <v>0.40438843381838568</v>
      </c>
      <c r="V84" s="156">
        <f>(V83+V85)/(SQRT((T83+T85)^2+(U83+U85)^2+(V83+V85)^2))</f>
        <v>-0.89770745565414434</v>
      </c>
      <c r="W84" s="120">
        <f t="shared" si="55"/>
        <v>79.549276077226622</v>
      </c>
      <c r="X84" s="120">
        <f t="shared" si="36"/>
        <v>17.734646909550975</v>
      </c>
      <c r="Y84" s="16"/>
      <c r="Z84" s="16"/>
      <c r="AA84" s="16"/>
      <c r="AB84" s="16"/>
      <c r="AC84" s="16"/>
      <c r="AD84" s="120" t="s">
        <v>33</v>
      </c>
      <c r="AE84" s="120" t="s">
        <v>33</v>
      </c>
      <c r="AG84" s="16" t="s">
        <v>928</v>
      </c>
      <c r="AH84" t="s">
        <v>834</v>
      </c>
      <c r="AI84" s="2">
        <f t="shared" si="37"/>
        <v>0</v>
      </c>
      <c r="AJ84" s="2">
        <f t="shared" si="38"/>
        <v>0</v>
      </c>
      <c r="AK84" s="2">
        <f t="shared" si="39"/>
        <v>0</v>
      </c>
      <c r="AL84" s="2">
        <f t="shared" si="40"/>
        <v>0</v>
      </c>
      <c r="AM84">
        <f t="shared" si="47"/>
        <v>0</v>
      </c>
      <c r="AN84" s="2">
        <f t="shared" si="41"/>
        <v>0</v>
      </c>
      <c r="AO84">
        <f t="shared" si="48"/>
        <v>0</v>
      </c>
      <c r="AP84">
        <f t="shared" si="42"/>
        <v>0</v>
      </c>
      <c r="AQ84">
        <f t="shared" si="43"/>
        <v>0</v>
      </c>
      <c r="AR84">
        <f t="shared" si="49"/>
        <v>1</v>
      </c>
      <c r="AS84">
        <f t="shared" si="51"/>
        <v>0</v>
      </c>
      <c r="AT84">
        <f t="shared" si="50"/>
        <v>1</v>
      </c>
      <c r="AU84" t="str">
        <f t="shared" si="44"/>
        <v/>
      </c>
    </row>
    <row r="85" spans="1:51">
      <c r="A85" t="s">
        <v>401</v>
      </c>
      <c r="B85" t="s">
        <v>303</v>
      </c>
      <c r="C85" s="118" t="s">
        <v>377</v>
      </c>
      <c r="D85">
        <f t="shared" si="52"/>
        <v>1.552</v>
      </c>
      <c r="F85">
        <f t="shared" si="53"/>
        <v>1.5579999999999998</v>
      </c>
      <c r="H85">
        <f t="shared" si="54"/>
        <v>1.5634999999999999</v>
      </c>
      <c r="I85" s="16"/>
      <c r="J85" s="119">
        <f t="shared" si="45"/>
        <v>1.5547238484125447</v>
      </c>
      <c r="K85" s="120"/>
      <c r="L85" s="119">
        <f t="shared" si="46"/>
        <v>7.1758872546696661E-3</v>
      </c>
      <c r="M85" s="120"/>
      <c r="N85">
        <f t="shared" si="56"/>
        <v>87.191186002899926</v>
      </c>
      <c r="O85" s="16"/>
      <c r="P85" s="159" t="s">
        <v>160</v>
      </c>
      <c r="Q85">
        <v>50</v>
      </c>
      <c r="R85" s="156" t="s">
        <v>419</v>
      </c>
      <c r="S85" s="156" t="s">
        <v>427</v>
      </c>
      <c r="T85" s="156">
        <f>COS(RADIANS(AV85))*SIN(RADIANS(AW85))</f>
        <v>0.1897518359961794</v>
      </c>
      <c r="U85" s="156">
        <f>COS(RADIANS(AW85))</f>
        <v>0.40872872054650489</v>
      </c>
      <c r="V85" s="156">
        <f>SIN(RADIANS(AV85))*SIN(RADIANS(AW85))</f>
        <v>-0.89271220095644266</v>
      </c>
      <c r="W85" s="120">
        <f t="shared" si="55"/>
        <v>79.923697809760256</v>
      </c>
      <c r="X85" s="120">
        <f t="shared" si="36"/>
        <v>18.104976358969026</v>
      </c>
      <c r="Y85" s="16"/>
      <c r="Z85" s="16"/>
      <c r="AA85" s="16"/>
      <c r="AB85" s="16"/>
      <c r="AC85" s="16"/>
      <c r="AD85" s="120" t="s">
        <v>33</v>
      </c>
      <c r="AE85" s="120" t="s">
        <v>33</v>
      </c>
      <c r="AG85" s="16" t="s">
        <v>928</v>
      </c>
      <c r="AH85" t="s">
        <v>834</v>
      </c>
      <c r="AI85" s="2">
        <f t="shared" si="37"/>
        <v>0</v>
      </c>
      <c r="AJ85" s="2">
        <f t="shared" si="38"/>
        <v>0</v>
      </c>
      <c r="AK85" s="2">
        <f t="shared" si="39"/>
        <v>0</v>
      </c>
      <c r="AL85" s="2">
        <f t="shared" si="40"/>
        <v>0</v>
      </c>
      <c r="AM85">
        <f t="shared" si="47"/>
        <v>0</v>
      </c>
      <c r="AN85" s="2">
        <f t="shared" si="41"/>
        <v>0</v>
      </c>
      <c r="AO85">
        <f t="shared" si="48"/>
        <v>0</v>
      </c>
      <c r="AP85">
        <f t="shared" si="42"/>
        <v>0</v>
      </c>
      <c r="AQ85">
        <f t="shared" si="43"/>
        <v>0</v>
      </c>
      <c r="AR85">
        <f t="shared" si="49"/>
        <v>1</v>
      </c>
      <c r="AS85">
        <f t="shared" si="51"/>
        <v>0</v>
      </c>
      <c r="AT85">
        <f t="shared" si="50"/>
        <v>1</v>
      </c>
      <c r="AU85" t="str">
        <f t="shared" si="44"/>
        <v/>
      </c>
      <c r="AV85" s="155">
        <v>282</v>
      </c>
      <c r="AW85" s="155">
        <v>65.875</v>
      </c>
      <c r="AX85" s="2">
        <f>V85/(1+U85)</f>
        <v>-0.63370057551614489</v>
      </c>
      <c r="AY85" s="2">
        <f>T85/(1+U85)</f>
        <v>0.13469721546002605</v>
      </c>
    </row>
    <row r="86" spans="1:51">
      <c r="A86" t="s">
        <v>401</v>
      </c>
      <c r="B86" t="s">
        <v>303</v>
      </c>
      <c r="C86" t="s">
        <v>378</v>
      </c>
      <c r="D86">
        <f t="shared" si="52"/>
        <v>1.552575</v>
      </c>
      <c r="F86">
        <f t="shared" si="53"/>
        <v>1.5586249999999999</v>
      </c>
      <c r="H86">
        <f t="shared" si="54"/>
        <v>1.5641125</v>
      </c>
      <c r="I86" s="16"/>
      <c r="J86" s="119">
        <f t="shared" si="45"/>
        <v>1.5553148335413085</v>
      </c>
      <c r="K86" s="120"/>
      <c r="L86" s="119">
        <f t="shared" si="46"/>
        <v>7.1921738034199656E-3</v>
      </c>
      <c r="M86" s="120"/>
      <c r="N86">
        <f t="shared" si="56"/>
        <v>86.88775144895375</v>
      </c>
      <c r="O86" s="16"/>
      <c r="P86" s="159" t="s">
        <v>160</v>
      </c>
      <c r="Q86">
        <v>51.25</v>
      </c>
      <c r="R86" s="156" t="s">
        <v>419</v>
      </c>
      <c r="S86" s="156" t="s">
        <v>427</v>
      </c>
      <c r="T86" s="156">
        <f>(T85+T87)/(SQRT((T85+T87)^2+(U85+U87)^2+(V85+V87)^2))</f>
        <v>0.20594012614362589</v>
      </c>
      <c r="U86" s="156">
        <f>(U85+U87)/(SQRT((T85+T87)^2+(U85+U87)^2+(V85+V87)^2))</f>
        <v>0.41139266649876877</v>
      </c>
      <c r="V86" s="156">
        <f>(V85+V87)/(SQRT((T85+T87)^2+(U85+U87)^2+(V85+V87)^2))</f>
        <v>-0.88788779606151813</v>
      </c>
      <c r="W86" s="120">
        <f t="shared" si="55"/>
        <v>80.212125371388041</v>
      </c>
      <c r="X86" s="120">
        <f t="shared" si="36"/>
        <v>18.634819963624153</v>
      </c>
      <c r="Y86" s="16"/>
      <c r="Z86" s="16"/>
      <c r="AA86" s="16"/>
      <c r="AB86" s="16"/>
      <c r="AC86" s="16"/>
      <c r="AD86" s="120" t="s">
        <v>33</v>
      </c>
      <c r="AE86" s="120" t="s">
        <v>33</v>
      </c>
      <c r="AG86" s="16" t="s">
        <v>928</v>
      </c>
      <c r="AH86" t="s">
        <v>834</v>
      </c>
      <c r="AI86" s="2">
        <f t="shared" si="37"/>
        <v>0</v>
      </c>
      <c r="AJ86" s="2">
        <f t="shared" si="38"/>
        <v>0</v>
      </c>
      <c r="AK86" s="2">
        <f t="shared" si="39"/>
        <v>0</v>
      </c>
      <c r="AL86" s="2">
        <f t="shared" si="40"/>
        <v>0</v>
      </c>
      <c r="AM86">
        <f t="shared" si="47"/>
        <v>0</v>
      </c>
      <c r="AN86" s="2">
        <f t="shared" si="41"/>
        <v>0</v>
      </c>
      <c r="AO86">
        <f t="shared" si="48"/>
        <v>0</v>
      </c>
      <c r="AP86">
        <f t="shared" si="42"/>
        <v>0</v>
      </c>
      <c r="AQ86">
        <f t="shared" si="43"/>
        <v>0</v>
      </c>
      <c r="AR86">
        <f t="shared" si="49"/>
        <v>1</v>
      </c>
      <c r="AS86">
        <f t="shared" si="51"/>
        <v>0</v>
      </c>
      <c r="AT86">
        <f t="shared" si="50"/>
        <v>1</v>
      </c>
      <c r="AU86" t="str">
        <f t="shared" si="44"/>
        <v/>
      </c>
    </row>
    <row r="87" spans="1:51">
      <c r="A87" t="s">
        <v>401</v>
      </c>
      <c r="B87" t="s">
        <v>303</v>
      </c>
      <c r="C87" t="s">
        <v>379</v>
      </c>
      <c r="D87">
        <f t="shared" si="52"/>
        <v>1.55315</v>
      </c>
      <c r="F87">
        <f t="shared" si="53"/>
        <v>1.55925</v>
      </c>
      <c r="H87">
        <f t="shared" si="54"/>
        <v>1.5647249999999999</v>
      </c>
      <c r="I87" s="16"/>
      <c r="J87" s="119">
        <f t="shared" si="45"/>
        <v>1.5559058178320353</v>
      </c>
      <c r="K87" s="120"/>
      <c r="L87" s="119">
        <f t="shared" si="46"/>
        <v>7.2084609361857677E-3</v>
      </c>
      <c r="M87" s="120"/>
      <c r="N87">
        <f t="shared" si="56"/>
        <v>86.58620982977051</v>
      </c>
      <c r="O87" s="16"/>
      <c r="P87" s="159" t="s">
        <v>160</v>
      </c>
      <c r="Q87">
        <v>52.5</v>
      </c>
      <c r="R87" s="156" t="s">
        <v>419</v>
      </c>
      <c r="S87" s="156" t="s">
        <v>427</v>
      </c>
      <c r="T87" s="156">
        <f>(T85+T89)/(SQRT((T85+T89)^2+(U85+U89)^2+(V85+V89)^2))</f>
        <v>0.22206819276104164</v>
      </c>
      <c r="U87" s="156">
        <f>(U85+U89)/(SQRT((T85+T89)^2+(U85+U89)^2+(V85+V89)^2))</f>
        <v>0.41393630797676984</v>
      </c>
      <c r="V87" s="156">
        <f>(V85+V89)/(SQRT((T85+T89)^2+(U85+U89)^2+(V85+V89)^2))</f>
        <v>-0.88280374415971175</v>
      </c>
      <c r="W87" s="120">
        <f t="shared" si="55"/>
        <v>80.503190650110625</v>
      </c>
      <c r="X87" s="120">
        <f t="shared" si="36"/>
        <v>19.198854274327488</v>
      </c>
      <c r="Y87" s="16"/>
      <c r="Z87" s="16"/>
      <c r="AA87" s="16"/>
      <c r="AB87" s="16"/>
      <c r="AC87" s="16"/>
      <c r="AD87" s="120" t="s">
        <v>33</v>
      </c>
      <c r="AE87" s="120" t="s">
        <v>33</v>
      </c>
      <c r="AG87" s="16" t="s">
        <v>928</v>
      </c>
      <c r="AH87" t="s">
        <v>834</v>
      </c>
      <c r="AI87" s="2">
        <f t="shared" si="37"/>
        <v>0</v>
      </c>
      <c r="AJ87" s="2">
        <f t="shared" si="38"/>
        <v>0</v>
      </c>
      <c r="AK87" s="2">
        <f t="shared" si="39"/>
        <v>0</v>
      </c>
      <c r="AL87" s="2">
        <f t="shared" si="40"/>
        <v>0</v>
      </c>
      <c r="AM87">
        <f t="shared" si="47"/>
        <v>0</v>
      </c>
      <c r="AN87" s="2">
        <f t="shared" si="41"/>
        <v>0</v>
      </c>
      <c r="AO87">
        <f t="shared" si="48"/>
        <v>0</v>
      </c>
      <c r="AP87">
        <f t="shared" si="42"/>
        <v>0</v>
      </c>
      <c r="AQ87">
        <f t="shared" si="43"/>
        <v>0</v>
      </c>
      <c r="AR87">
        <f t="shared" si="49"/>
        <v>1</v>
      </c>
      <c r="AS87">
        <f t="shared" si="51"/>
        <v>0</v>
      </c>
      <c r="AT87">
        <f t="shared" si="50"/>
        <v>1</v>
      </c>
      <c r="AU87" t="str">
        <f t="shared" si="44"/>
        <v/>
      </c>
    </row>
    <row r="88" spans="1:51">
      <c r="A88" t="s">
        <v>401</v>
      </c>
      <c r="B88" t="s">
        <v>303</v>
      </c>
      <c r="C88" t="s">
        <v>380</v>
      </c>
      <c r="D88">
        <f t="shared" si="52"/>
        <v>1.553725</v>
      </c>
      <c r="F88">
        <f t="shared" si="53"/>
        <v>1.5598749999999999</v>
      </c>
      <c r="H88">
        <f t="shared" si="54"/>
        <v>1.5653375</v>
      </c>
      <c r="I88" s="16"/>
      <c r="J88" s="119">
        <f t="shared" si="45"/>
        <v>1.556496801285713</v>
      </c>
      <c r="K88" s="120"/>
      <c r="L88" s="119">
        <f t="shared" si="46"/>
        <v>7.2247486522598603E-3</v>
      </c>
      <c r="M88" s="120"/>
      <c r="N88">
        <f t="shared" si="56"/>
        <v>86.286535285794386</v>
      </c>
      <c r="O88" s="16"/>
      <c r="P88" s="159" t="s">
        <v>160</v>
      </c>
      <c r="Q88">
        <v>53.75</v>
      </c>
      <c r="R88" s="156" t="s">
        <v>419</v>
      </c>
      <c r="S88" s="156" t="s">
        <v>427</v>
      </c>
      <c r="T88" s="156">
        <f>(T87+T89)/(SQRT((T87+T89)^2+(U87+U89)^2+(V87+V89)^2))</f>
        <v>0.23813131948196378</v>
      </c>
      <c r="U88" s="156">
        <f>(U87+U89)/(SQRT((T87+T89)^2+(U87+U89)^2+(V87+V89)^2))</f>
        <v>0.41635890113776192</v>
      </c>
      <c r="V88" s="156">
        <f>(V87+V89)/(SQRT((T87+T89)^2+(U87+U89)^2+(V87+V89)^2))</f>
        <v>-0.87746153199165056</v>
      </c>
      <c r="W88" s="120">
        <f t="shared" si="55"/>
        <v>80.796809319204343</v>
      </c>
      <c r="X88" s="120">
        <f t="shared" si="36"/>
        <v>19.794153604851743</v>
      </c>
      <c r="Y88" s="16"/>
      <c r="Z88" s="16"/>
      <c r="AA88" s="16"/>
      <c r="AB88" s="16"/>
      <c r="AC88" s="16"/>
      <c r="AD88" s="120" t="s">
        <v>33</v>
      </c>
      <c r="AE88" s="120" t="s">
        <v>33</v>
      </c>
      <c r="AG88" s="16" t="s">
        <v>928</v>
      </c>
      <c r="AH88" t="s">
        <v>834</v>
      </c>
      <c r="AI88" s="2">
        <f t="shared" si="37"/>
        <v>0</v>
      </c>
      <c r="AJ88" s="2">
        <f t="shared" si="38"/>
        <v>0</v>
      </c>
      <c r="AK88" s="2">
        <f t="shared" si="39"/>
        <v>0</v>
      </c>
      <c r="AL88" s="2">
        <f t="shared" si="40"/>
        <v>0</v>
      </c>
      <c r="AM88">
        <f t="shared" si="47"/>
        <v>0</v>
      </c>
      <c r="AN88" s="2">
        <f t="shared" si="41"/>
        <v>0</v>
      </c>
      <c r="AO88">
        <f t="shared" si="48"/>
        <v>0</v>
      </c>
      <c r="AP88">
        <f t="shared" si="42"/>
        <v>0</v>
      </c>
      <c r="AQ88">
        <f t="shared" si="43"/>
        <v>0</v>
      </c>
      <c r="AR88">
        <f t="shared" si="49"/>
        <v>1</v>
      </c>
      <c r="AS88">
        <f t="shared" si="51"/>
        <v>0</v>
      </c>
      <c r="AT88">
        <f t="shared" si="50"/>
        <v>1</v>
      </c>
      <c r="AU88" t="str">
        <f t="shared" si="44"/>
        <v/>
      </c>
    </row>
    <row r="89" spans="1:51">
      <c r="A89" t="s">
        <v>401</v>
      </c>
      <c r="B89" t="s">
        <v>303</v>
      </c>
      <c r="C89" s="118" t="s">
        <v>381</v>
      </c>
      <c r="D89">
        <f t="shared" si="52"/>
        <v>1.5543</v>
      </c>
      <c r="F89">
        <f t="shared" si="53"/>
        <v>1.5605</v>
      </c>
      <c r="H89">
        <f t="shared" si="54"/>
        <v>1.56595</v>
      </c>
      <c r="I89" s="16"/>
      <c r="J89" s="119">
        <f t="shared" si="45"/>
        <v>1.5570877839033275</v>
      </c>
      <c r="K89" s="120"/>
      <c r="L89" s="119">
        <f t="shared" si="46"/>
        <v>7.2410369509370298E-3</v>
      </c>
      <c r="M89" s="120"/>
      <c r="N89">
        <f t="shared" si="56"/>
        <v>85.988702472798153</v>
      </c>
      <c r="O89" s="16"/>
      <c r="P89" s="159" t="s">
        <v>160</v>
      </c>
      <c r="Q89">
        <v>55</v>
      </c>
      <c r="R89" s="156" t="s">
        <v>419</v>
      </c>
      <c r="S89" s="156" t="s">
        <v>427</v>
      </c>
      <c r="T89" s="156">
        <f>COS(RADIANS(AV89))*SIN(RADIANS(AW89))</f>
        <v>0.25412480893044825</v>
      </c>
      <c r="U89" s="156">
        <f>COS(RADIANS(AW89))</f>
        <v>0.41865973753742813</v>
      </c>
      <c r="V89" s="156">
        <f>SIN(RADIANS(AV89))*SIN(RADIANS(AW89))</f>
        <v>-0.87186272179234436</v>
      </c>
      <c r="W89" s="120">
        <f t="shared" si="55"/>
        <v>81.092896868571302</v>
      </c>
      <c r="X89" s="120">
        <f t="shared" si="36"/>
        <v>20.417980192733722</v>
      </c>
      <c r="Y89" s="16"/>
      <c r="Z89" s="16"/>
      <c r="AA89" s="16"/>
      <c r="AB89" s="16"/>
      <c r="AC89" s="16"/>
      <c r="AD89" s="120" t="s">
        <v>33</v>
      </c>
      <c r="AE89" s="120" t="s">
        <v>33</v>
      </c>
      <c r="AG89" s="16" t="s">
        <v>928</v>
      </c>
      <c r="AH89" t="s">
        <v>834</v>
      </c>
      <c r="AI89" s="2">
        <f t="shared" si="37"/>
        <v>0</v>
      </c>
      <c r="AJ89" s="2">
        <f t="shared" si="38"/>
        <v>0</v>
      </c>
      <c r="AK89" s="2">
        <f t="shared" si="39"/>
        <v>0</v>
      </c>
      <c r="AL89" s="2">
        <f t="shared" si="40"/>
        <v>0</v>
      </c>
      <c r="AM89">
        <f t="shared" si="47"/>
        <v>0</v>
      </c>
      <c r="AN89" s="2">
        <f t="shared" si="41"/>
        <v>0</v>
      </c>
      <c r="AO89">
        <f t="shared" si="48"/>
        <v>0</v>
      </c>
      <c r="AP89">
        <f t="shared" si="42"/>
        <v>0</v>
      </c>
      <c r="AQ89">
        <f t="shared" si="43"/>
        <v>0</v>
      </c>
      <c r="AR89">
        <f t="shared" si="49"/>
        <v>1</v>
      </c>
      <c r="AS89">
        <f t="shared" si="51"/>
        <v>0</v>
      </c>
      <c r="AT89">
        <f t="shared" si="50"/>
        <v>1</v>
      </c>
      <c r="AU89" t="str">
        <f t="shared" si="44"/>
        <v/>
      </c>
      <c r="AV89" s="155">
        <v>286.25</v>
      </c>
      <c r="AW89" s="155">
        <v>65.25</v>
      </c>
      <c r="AX89" s="2">
        <f>V89/(1+U89)</f>
        <v>-0.61456789018751035</v>
      </c>
      <c r="AY89" s="2">
        <f>T89/(1+U89)</f>
        <v>0.17913020452076073</v>
      </c>
    </row>
    <row r="90" spans="1:51">
      <c r="A90" t="s">
        <v>401</v>
      </c>
      <c r="B90" t="s">
        <v>303</v>
      </c>
      <c r="C90" t="s">
        <v>382</v>
      </c>
      <c r="D90">
        <f t="shared" si="52"/>
        <v>1.554875</v>
      </c>
      <c r="F90">
        <f t="shared" si="53"/>
        <v>1.5611249999999999</v>
      </c>
      <c r="H90">
        <f t="shared" si="54"/>
        <v>1.5665625000000001</v>
      </c>
      <c r="I90" s="16"/>
      <c r="J90" s="119">
        <f t="shared" si="45"/>
        <v>1.5576787656858637</v>
      </c>
      <c r="K90" s="120"/>
      <c r="L90" s="119">
        <f t="shared" si="46"/>
        <v>7.2573258315111744E-3</v>
      </c>
      <c r="M90" s="120"/>
      <c r="N90">
        <f t="shared" si="56"/>
        <v>85.692686547686478</v>
      </c>
      <c r="O90" s="16"/>
      <c r="P90" s="159" t="s">
        <v>160</v>
      </c>
      <c r="Q90">
        <v>56.25</v>
      </c>
      <c r="R90" s="156" t="s">
        <v>419</v>
      </c>
      <c r="S90" s="156" t="s">
        <v>427</v>
      </c>
      <c r="T90" s="156">
        <f>(T89+T91)/(SQRT((T89+T91)^2+(U89+U91)^2+(V89+V91)^2))</f>
        <v>0.26660500437095136</v>
      </c>
      <c r="U90" s="156">
        <f>(U89+U91)/(SQRT((T89+T91)^2+(U89+U91)^2+(V89+V91)^2))</f>
        <v>0.42670022768670707</v>
      </c>
      <c r="V90" s="156">
        <f>(V89+V91)/(SQRT((T89+T91)^2+(U89+U91)^2+(V89+V91)^2))</f>
        <v>-0.86420407736626514</v>
      </c>
      <c r="W90" s="120">
        <f t="shared" si="55"/>
        <v>81.729533328022029</v>
      </c>
      <c r="X90" s="120">
        <f t="shared" si="36"/>
        <v>20.710771297771487</v>
      </c>
      <c r="Y90" s="16"/>
      <c r="Z90" s="16"/>
      <c r="AA90" s="16"/>
      <c r="AB90" s="16"/>
      <c r="AC90" s="16"/>
      <c r="AD90" s="120" t="s">
        <v>33</v>
      </c>
      <c r="AE90" s="120" t="s">
        <v>33</v>
      </c>
      <c r="AG90" s="16" t="s">
        <v>928</v>
      </c>
      <c r="AH90" t="s">
        <v>834</v>
      </c>
      <c r="AI90" s="2">
        <f t="shared" si="37"/>
        <v>0</v>
      </c>
      <c r="AJ90" s="2">
        <f t="shared" si="38"/>
        <v>0</v>
      </c>
      <c r="AK90" s="2">
        <f t="shared" si="39"/>
        <v>0</v>
      </c>
      <c r="AL90" s="2">
        <f t="shared" si="40"/>
        <v>0</v>
      </c>
      <c r="AM90">
        <f t="shared" si="47"/>
        <v>0</v>
      </c>
      <c r="AN90" s="2">
        <f t="shared" si="41"/>
        <v>0</v>
      </c>
      <c r="AO90">
        <f t="shared" si="48"/>
        <v>0</v>
      </c>
      <c r="AP90">
        <f t="shared" si="42"/>
        <v>0</v>
      </c>
      <c r="AQ90">
        <f t="shared" si="43"/>
        <v>0</v>
      </c>
      <c r="AR90">
        <f t="shared" si="49"/>
        <v>1</v>
      </c>
      <c r="AS90">
        <f t="shared" si="51"/>
        <v>0</v>
      </c>
      <c r="AT90">
        <f t="shared" si="50"/>
        <v>1</v>
      </c>
      <c r="AU90" t="str">
        <f t="shared" si="44"/>
        <v/>
      </c>
    </row>
    <row r="91" spans="1:51">
      <c r="A91" t="s">
        <v>401</v>
      </c>
      <c r="B91" t="s">
        <v>303</v>
      </c>
      <c r="C91" t="s">
        <v>383</v>
      </c>
      <c r="D91">
        <f t="shared" si="52"/>
        <v>1.55545</v>
      </c>
      <c r="F91">
        <f t="shared" si="53"/>
        <v>1.56175</v>
      </c>
      <c r="H91">
        <f t="shared" si="54"/>
        <v>1.567175</v>
      </c>
      <c r="I91" s="16"/>
      <c r="J91" s="119">
        <f t="shared" si="45"/>
        <v>1.5582697466343047</v>
      </c>
      <c r="K91" s="120"/>
      <c r="L91" s="119">
        <f t="shared" si="46"/>
        <v>7.2736152932788567E-3</v>
      </c>
      <c r="M91" s="120"/>
      <c r="N91">
        <f t="shared" si="56"/>
        <v>85.398463154760364</v>
      </c>
      <c r="O91" s="16"/>
      <c r="P91" s="159" t="s">
        <v>160</v>
      </c>
      <c r="Q91">
        <v>57.5</v>
      </c>
      <c r="R91" s="156" t="s">
        <v>419</v>
      </c>
      <c r="S91" s="156" t="s">
        <v>427</v>
      </c>
      <c r="T91" s="156">
        <f>(T89+T93)/(SQRT((T89+T93)^2+(U89+U93)^2+(V89+V93)^2))</f>
        <v>0.27901080112703786</v>
      </c>
      <c r="U91" s="156">
        <f>(U89+U93)/(SQRT((T89+T93)^2+(U89+U93)^2+(V89+V93)^2))</f>
        <v>0.43462164304346651</v>
      </c>
      <c r="V91" s="156">
        <f>(V89+V93)/(SQRT((T89+T93)^2+(U89+U93)^2+(V89+V93)^2))</f>
        <v>-0.85630426850077423</v>
      </c>
      <c r="W91" s="120">
        <f t="shared" si="55"/>
        <v>82.367463653288723</v>
      </c>
      <c r="X91" s="120">
        <f t="shared" si="36"/>
        <v>21.041351347609378</v>
      </c>
      <c r="Y91" s="16"/>
      <c r="Z91" s="16"/>
      <c r="AA91" s="16"/>
      <c r="AB91" s="16"/>
      <c r="AC91" s="16"/>
      <c r="AD91" s="120" t="s">
        <v>33</v>
      </c>
      <c r="AE91" s="120" t="s">
        <v>33</v>
      </c>
      <c r="AG91" s="16" t="s">
        <v>928</v>
      </c>
      <c r="AH91" t="s">
        <v>834</v>
      </c>
      <c r="AI91" s="2">
        <f t="shared" si="37"/>
        <v>0</v>
      </c>
      <c r="AJ91" s="2">
        <f t="shared" si="38"/>
        <v>0</v>
      </c>
      <c r="AK91" s="2">
        <f t="shared" si="39"/>
        <v>0</v>
      </c>
      <c r="AL91" s="2">
        <f t="shared" si="40"/>
        <v>0</v>
      </c>
      <c r="AM91">
        <f t="shared" si="47"/>
        <v>0</v>
      </c>
      <c r="AN91" s="2">
        <f t="shared" si="41"/>
        <v>0</v>
      </c>
      <c r="AO91">
        <f t="shared" si="48"/>
        <v>0</v>
      </c>
      <c r="AP91">
        <f t="shared" si="42"/>
        <v>0</v>
      </c>
      <c r="AQ91">
        <f t="shared" si="43"/>
        <v>0</v>
      </c>
      <c r="AR91">
        <f t="shared" si="49"/>
        <v>1</v>
      </c>
      <c r="AS91">
        <f t="shared" si="51"/>
        <v>0</v>
      </c>
      <c r="AT91">
        <f t="shared" si="50"/>
        <v>1</v>
      </c>
      <c r="AU91" t="str">
        <f t="shared" si="44"/>
        <v/>
      </c>
    </row>
    <row r="92" spans="1:51">
      <c r="A92" t="s">
        <v>401</v>
      </c>
      <c r="B92" t="s">
        <v>303</v>
      </c>
      <c r="C92" t="s">
        <v>384</v>
      </c>
      <c r="D92">
        <f t="shared" si="52"/>
        <v>1.556025</v>
      </c>
      <c r="F92">
        <f t="shared" si="53"/>
        <v>1.5623749999999998</v>
      </c>
      <c r="H92">
        <f t="shared" si="54"/>
        <v>1.5677875000000001</v>
      </c>
      <c r="I92" s="16"/>
      <c r="J92" s="119">
        <f t="shared" si="45"/>
        <v>1.5588607267496322</v>
      </c>
      <c r="K92" s="120"/>
      <c r="L92" s="119">
        <f t="shared" si="46"/>
        <v>7.2899053355368615E-3</v>
      </c>
      <c r="M92" s="120"/>
      <c r="N92">
        <f t="shared" si="56"/>
        <v>85.106008412498213</v>
      </c>
      <c r="O92" s="16"/>
      <c r="P92" s="159" t="s">
        <v>160</v>
      </c>
      <c r="Q92">
        <v>58.75</v>
      </c>
      <c r="R92" s="156" t="s">
        <v>419</v>
      </c>
      <c r="S92" s="156" t="s">
        <v>427</v>
      </c>
      <c r="T92" s="156">
        <f>(T91+T93)/(SQRT((T91+T93)^2+(U91+U93)^2+(V91+V93)^2))</f>
        <v>0.29133873724209558</v>
      </c>
      <c r="U92" s="156">
        <f>(U91+U93)/(SQRT((T91+T93)^2+(U91+U93)^2+(V91+V93)^2))</f>
        <v>0.44242177306074915</v>
      </c>
      <c r="V92" s="156">
        <f>(V91+V93)/(SQRT((T91+T93)^2+(U91+U93)^2+(V91+V93)^2))</f>
        <v>-0.84816549971333088</v>
      </c>
      <c r="W92" s="120">
        <f t="shared" si="55"/>
        <v>83.006583099140727</v>
      </c>
      <c r="X92" s="120">
        <f t="shared" si="36"/>
        <v>21.407966954973631</v>
      </c>
      <c r="Y92" s="16"/>
      <c r="Z92" s="16"/>
      <c r="AA92" s="16"/>
      <c r="AB92" s="16"/>
      <c r="AC92" s="16"/>
      <c r="AD92" s="120" t="s">
        <v>33</v>
      </c>
      <c r="AE92" s="120" t="s">
        <v>33</v>
      </c>
      <c r="AG92" s="16" t="s">
        <v>928</v>
      </c>
      <c r="AH92" t="s">
        <v>834</v>
      </c>
      <c r="AI92" s="2">
        <f t="shared" si="37"/>
        <v>0</v>
      </c>
      <c r="AJ92" s="2">
        <f t="shared" si="38"/>
        <v>0</v>
      </c>
      <c r="AK92" s="2">
        <f t="shared" si="39"/>
        <v>0</v>
      </c>
      <c r="AL92" s="2">
        <f t="shared" si="40"/>
        <v>0</v>
      </c>
      <c r="AM92">
        <f t="shared" si="47"/>
        <v>0</v>
      </c>
      <c r="AN92" s="2">
        <f t="shared" si="41"/>
        <v>0</v>
      </c>
      <c r="AO92">
        <f t="shared" si="48"/>
        <v>0</v>
      </c>
      <c r="AP92">
        <f t="shared" si="42"/>
        <v>0</v>
      </c>
      <c r="AQ92">
        <f t="shared" si="43"/>
        <v>0</v>
      </c>
      <c r="AR92">
        <f t="shared" si="49"/>
        <v>1</v>
      </c>
      <c r="AS92">
        <f t="shared" si="51"/>
        <v>0</v>
      </c>
      <c r="AT92">
        <f t="shared" si="50"/>
        <v>1</v>
      </c>
      <c r="AU92" t="str">
        <f t="shared" si="44"/>
        <v/>
      </c>
    </row>
    <row r="93" spans="1:51">
      <c r="A93" t="s">
        <v>401</v>
      </c>
      <c r="B93" t="s">
        <v>303</v>
      </c>
      <c r="C93" s="118" t="s">
        <v>385</v>
      </c>
      <c r="D93">
        <f t="shared" si="52"/>
        <v>1.5566</v>
      </c>
      <c r="F93">
        <f t="shared" si="53"/>
        <v>1.5629999999999999</v>
      </c>
      <c r="H93">
        <f t="shared" si="54"/>
        <v>1.5684</v>
      </c>
      <c r="I93" s="16"/>
      <c r="J93" s="119">
        <f t="shared" si="45"/>
        <v>1.5594517060328266</v>
      </c>
      <c r="K93" s="120"/>
      <c r="L93" s="119">
        <f t="shared" si="46"/>
        <v>7.3061959575835278E-3</v>
      </c>
      <c r="M93" s="120"/>
      <c r="N93">
        <f t="shared" si="56"/>
        <v>84.815298900759629</v>
      </c>
      <c r="O93" s="16"/>
      <c r="P93" s="159" t="s">
        <v>160</v>
      </c>
      <c r="Q93">
        <v>60</v>
      </c>
      <c r="R93" s="156" t="s">
        <v>419</v>
      </c>
      <c r="S93" s="156" t="s">
        <v>427</v>
      </c>
      <c r="T93" s="156">
        <f>COS(RADIANS(AV93))*SIN(RADIANS(AW93))</f>
        <v>0.30358537248727074</v>
      </c>
      <c r="U93" s="156">
        <f>COS(RADIANS(AW93))</f>
        <v>0.45009844103743507</v>
      </c>
      <c r="V93" s="156">
        <f>SIN(RADIANS(AV93))*SIN(RADIANS(AW93))</f>
        <v>-0.83979004220545239</v>
      </c>
      <c r="W93" s="120">
        <f t="shared" si="55"/>
        <v>83.646787939651162</v>
      </c>
      <c r="X93" s="120">
        <f t="shared" si="36"/>
        <v>21.808797704632156</v>
      </c>
      <c r="Y93" s="16"/>
      <c r="Z93" s="16"/>
      <c r="AA93" s="16"/>
      <c r="AB93" s="16"/>
      <c r="AC93" s="16"/>
      <c r="AD93" s="120" t="s">
        <v>33</v>
      </c>
      <c r="AE93" s="120" t="s">
        <v>33</v>
      </c>
      <c r="AG93" s="16" t="s">
        <v>928</v>
      </c>
      <c r="AH93" t="s">
        <v>834</v>
      </c>
      <c r="AI93" s="2">
        <f t="shared" si="37"/>
        <v>0</v>
      </c>
      <c r="AJ93" s="2">
        <f t="shared" si="38"/>
        <v>0</v>
      </c>
      <c r="AK93" s="2">
        <f t="shared" si="39"/>
        <v>0</v>
      </c>
      <c r="AL93" s="2">
        <f t="shared" si="40"/>
        <v>0</v>
      </c>
      <c r="AM93">
        <f t="shared" si="47"/>
        <v>0</v>
      </c>
      <c r="AN93" s="2">
        <f t="shared" si="41"/>
        <v>0</v>
      </c>
      <c r="AO93">
        <f t="shared" si="48"/>
        <v>0</v>
      </c>
      <c r="AP93">
        <f t="shared" si="42"/>
        <v>0</v>
      </c>
      <c r="AQ93">
        <f t="shared" si="43"/>
        <v>0</v>
      </c>
      <c r="AR93">
        <f t="shared" si="49"/>
        <v>1</v>
      </c>
      <c r="AS93">
        <f t="shared" si="51"/>
        <v>0</v>
      </c>
      <c r="AT93">
        <f t="shared" si="50"/>
        <v>1</v>
      </c>
      <c r="AU93" t="str">
        <f t="shared" si="44"/>
        <v/>
      </c>
      <c r="AV93" s="155">
        <v>289.875</v>
      </c>
      <c r="AW93" s="155">
        <v>63.25</v>
      </c>
      <c r="AX93" s="2">
        <f>V93/(1+U93)</f>
        <v>-0.57912622925423363</v>
      </c>
      <c r="AY93" s="2">
        <f>T93/(1+U93)</f>
        <v>0.20935500921584227</v>
      </c>
    </row>
    <row r="94" spans="1:51">
      <c r="A94" t="s">
        <v>401</v>
      </c>
      <c r="B94" t="s">
        <v>303</v>
      </c>
      <c r="C94" t="s">
        <v>386</v>
      </c>
      <c r="D94">
        <f t="shared" si="52"/>
        <v>1.557175</v>
      </c>
      <c r="F94">
        <f t="shared" si="53"/>
        <v>1.563625</v>
      </c>
      <c r="H94">
        <f t="shared" si="54"/>
        <v>1.5690124999999999</v>
      </c>
      <c r="I94" s="16"/>
      <c r="J94" s="119">
        <f t="shared" si="45"/>
        <v>1.5600426844848654</v>
      </c>
      <c r="K94" s="120"/>
      <c r="L94" s="119">
        <f t="shared" si="46"/>
        <v>7.322487158718749E-3</v>
      </c>
      <c r="M94" s="120"/>
      <c r="N94">
        <f t="shared" si="56"/>
        <v>84.526311648453472</v>
      </c>
      <c r="O94" s="16"/>
      <c r="P94" s="159" t="s">
        <v>160</v>
      </c>
      <c r="Q94">
        <v>61.25</v>
      </c>
      <c r="R94" s="156" t="s">
        <v>419</v>
      </c>
      <c r="S94" s="156" t="s">
        <v>427</v>
      </c>
      <c r="T94" s="156">
        <f>(T93+T95)/(SQRT((T93+T95)^2+(U93+U95)^2+(V93+V95)^2))</f>
        <v>0.32029475245553546</v>
      </c>
      <c r="U94" s="156">
        <f>(U93+U95)/(SQRT((T93+T95)^2+(U93+U95)^2+(V93+V95)^2))</f>
        <v>0.45520749339022432</v>
      </c>
      <c r="V94" s="156">
        <f>(V93+V95)/(SQRT((T93+T95)^2+(U93+U95)^2+(V93+V95)^2))</f>
        <v>-0.83078120435577751</v>
      </c>
      <c r="W94" s="120">
        <f t="shared" si="55"/>
        <v>84.185978688765616</v>
      </c>
      <c r="X94" s="120">
        <f t="shared" si="36"/>
        <v>22.53861357392168</v>
      </c>
      <c r="Y94" s="16"/>
      <c r="Z94" s="16"/>
      <c r="AA94" s="16"/>
      <c r="AB94" s="16"/>
      <c r="AC94" s="16"/>
      <c r="AD94" s="120" t="s">
        <v>33</v>
      </c>
      <c r="AE94" s="120" t="s">
        <v>33</v>
      </c>
      <c r="AG94" s="16" t="s">
        <v>928</v>
      </c>
      <c r="AH94" t="s">
        <v>834</v>
      </c>
      <c r="AI94" s="2">
        <f t="shared" si="37"/>
        <v>0</v>
      </c>
      <c r="AJ94" s="2">
        <f t="shared" si="38"/>
        <v>0</v>
      </c>
      <c r="AK94" s="2">
        <f t="shared" si="39"/>
        <v>0</v>
      </c>
      <c r="AL94" s="2">
        <f t="shared" si="40"/>
        <v>0</v>
      </c>
      <c r="AM94">
        <f t="shared" si="47"/>
        <v>0</v>
      </c>
      <c r="AN94" s="2">
        <f t="shared" si="41"/>
        <v>0</v>
      </c>
      <c r="AO94">
        <f t="shared" si="48"/>
        <v>0</v>
      </c>
      <c r="AP94">
        <f t="shared" si="42"/>
        <v>0</v>
      </c>
      <c r="AQ94">
        <f t="shared" si="43"/>
        <v>0</v>
      </c>
      <c r="AR94">
        <f t="shared" si="49"/>
        <v>1</v>
      </c>
      <c r="AS94">
        <f t="shared" si="51"/>
        <v>0</v>
      </c>
      <c r="AT94">
        <f t="shared" si="50"/>
        <v>1</v>
      </c>
      <c r="AU94" t="str">
        <f t="shared" si="44"/>
        <v/>
      </c>
    </row>
    <row r="95" spans="1:51">
      <c r="A95" t="s">
        <v>401</v>
      </c>
      <c r="B95" t="s">
        <v>303</v>
      </c>
      <c r="C95" t="s">
        <v>387</v>
      </c>
      <c r="D95">
        <f t="shared" si="52"/>
        <v>1.55775</v>
      </c>
      <c r="F95">
        <f t="shared" si="53"/>
        <v>1.5642499999999999</v>
      </c>
      <c r="H95">
        <f t="shared" si="54"/>
        <v>1.569625</v>
      </c>
      <c r="I95" s="16"/>
      <c r="J95" s="119">
        <f t="shared" si="45"/>
        <v>1.5606336621067269</v>
      </c>
      <c r="K95" s="120"/>
      <c r="L95" s="119">
        <f t="shared" si="46"/>
        <v>7.3387789382426405E-3</v>
      </c>
      <c r="M95" s="120"/>
      <c r="N95">
        <f t="shared" si="56"/>
        <v>84.239024121617774</v>
      </c>
      <c r="O95" s="16"/>
      <c r="P95" s="159" t="s">
        <v>160</v>
      </c>
      <c r="Q95">
        <v>62.5</v>
      </c>
      <c r="R95" s="156" t="s">
        <v>419</v>
      </c>
      <c r="S95" s="156" t="s">
        <v>427</v>
      </c>
      <c r="T95" s="156">
        <f>(T93+T97)/(SQRT((T93+T97)^2+(U93+U97)^2+(V93+V97)^2))</f>
        <v>0.3368803497269397</v>
      </c>
      <c r="U95" s="156">
        <f>(U93+U97)/(SQRT((T93+T97)^2+(U93+U97)^2+(V93+V97)^2))</f>
        <v>0.46014062399989747</v>
      </c>
      <c r="V95" s="156">
        <f>(V93+V97)/(SQRT((T93+T97)^2+(U93+U97)^2+(V93+V97)^2))</f>
        <v>-0.82145129868595357</v>
      </c>
      <c r="W95" s="120">
        <f t="shared" si="55"/>
        <v>84.726905845126652</v>
      </c>
      <c r="X95" s="120">
        <f t="shared" si="36"/>
        <v>23.298447532465474</v>
      </c>
      <c r="Y95" s="16"/>
      <c r="Z95" s="16"/>
      <c r="AA95" s="16"/>
      <c r="AB95" s="16"/>
      <c r="AC95" s="16"/>
      <c r="AD95" s="120" t="s">
        <v>33</v>
      </c>
      <c r="AE95" s="120" t="s">
        <v>33</v>
      </c>
      <c r="AG95" s="16" t="s">
        <v>928</v>
      </c>
      <c r="AH95" t="s">
        <v>834</v>
      </c>
      <c r="AI95" s="2">
        <f t="shared" si="37"/>
        <v>0</v>
      </c>
      <c r="AJ95" s="2">
        <f t="shared" si="38"/>
        <v>0</v>
      </c>
      <c r="AK95" s="2">
        <f t="shared" si="39"/>
        <v>0</v>
      </c>
      <c r="AL95" s="2">
        <f t="shared" si="40"/>
        <v>0</v>
      </c>
      <c r="AM95">
        <f t="shared" si="47"/>
        <v>0</v>
      </c>
      <c r="AN95" s="2">
        <f t="shared" si="41"/>
        <v>0</v>
      </c>
      <c r="AO95">
        <f t="shared" si="48"/>
        <v>0</v>
      </c>
      <c r="AP95">
        <f t="shared" si="42"/>
        <v>0</v>
      </c>
      <c r="AQ95">
        <f t="shared" si="43"/>
        <v>0</v>
      </c>
      <c r="AR95">
        <f t="shared" si="49"/>
        <v>1</v>
      </c>
      <c r="AS95">
        <f t="shared" si="51"/>
        <v>0</v>
      </c>
      <c r="AT95">
        <f t="shared" si="50"/>
        <v>1</v>
      </c>
      <c r="AU95" t="str">
        <f t="shared" si="44"/>
        <v/>
      </c>
    </row>
    <row r="96" spans="1:51">
      <c r="A96" t="s">
        <v>401</v>
      </c>
      <c r="B96" t="s">
        <v>303</v>
      </c>
      <c r="C96" t="s">
        <v>388</v>
      </c>
      <c r="D96">
        <f t="shared" si="52"/>
        <v>1.558325</v>
      </c>
      <c r="F96">
        <f t="shared" si="53"/>
        <v>1.564875</v>
      </c>
      <c r="H96">
        <f t="shared" si="54"/>
        <v>1.5702375</v>
      </c>
      <c r="I96" s="16"/>
      <c r="J96" s="119">
        <f t="shared" si="45"/>
        <v>1.5612246388993858</v>
      </c>
      <c r="K96" s="120"/>
      <c r="L96" s="119">
        <f t="shared" si="46"/>
        <v>7.355071295456872E-3</v>
      </c>
      <c r="M96" s="120"/>
      <c r="N96">
        <f t="shared" si="56"/>
        <v>83.953414211879917</v>
      </c>
      <c r="O96" s="16"/>
      <c r="P96" s="159" t="s">
        <v>160</v>
      </c>
      <c r="Q96">
        <v>63.75</v>
      </c>
      <c r="R96" s="156" t="s">
        <v>419</v>
      </c>
      <c r="S96" s="156" t="s">
        <v>427</v>
      </c>
      <c r="T96" s="156">
        <f>(T95+T97)/(SQRT((T95+T97)^2+(U95+U97)^2+(V95+V97)^2))</f>
        <v>0.35333575454939264</v>
      </c>
      <c r="U96" s="156">
        <f>(U95+U97)/(SQRT((T95+T97)^2+(U95+U97)^2+(V95+V97)^2))</f>
        <v>0.46489592638435917</v>
      </c>
      <c r="V96" s="156">
        <f>(V95+V97)/(SQRT((T95+T97)^2+(U95+U97)^2+(V95+V97)^2))</f>
        <v>-0.81180393087754876</v>
      </c>
      <c r="W96" s="120">
        <f t="shared" si="55"/>
        <v>85.269404012155491</v>
      </c>
      <c r="X96" s="120">
        <f t="shared" si="36"/>
        <v>24.085452122521758</v>
      </c>
      <c r="Y96" s="16"/>
      <c r="Z96" s="16"/>
      <c r="AA96" s="16"/>
      <c r="AB96" s="16"/>
      <c r="AC96" s="16"/>
      <c r="AD96" s="120" t="s">
        <v>33</v>
      </c>
      <c r="AE96" s="120" t="s">
        <v>33</v>
      </c>
      <c r="AG96" s="16" t="s">
        <v>928</v>
      </c>
      <c r="AH96" t="s">
        <v>834</v>
      </c>
      <c r="AI96" s="2">
        <f t="shared" si="37"/>
        <v>0</v>
      </c>
      <c r="AJ96" s="2">
        <f t="shared" si="38"/>
        <v>0</v>
      </c>
      <c r="AK96" s="2">
        <f t="shared" si="39"/>
        <v>0</v>
      </c>
      <c r="AL96" s="2">
        <f t="shared" si="40"/>
        <v>0</v>
      </c>
      <c r="AM96">
        <f t="shared" si="47"/>
        <v>0</v>
      </c>
      <c r="AN96" s="2">
        <f t="shared" si="41"/>
        <v>0</v>
      </c>
      <c r="AO96">
        <f t="shared" si="48"/>
        <v>0</v>
      </c>
      <c r="AP96">
        <f t="shared" si="42"/>
        <v>0</v>
      </c>
      <c r="AQ96">
        <f t="shared" si="43"/>
        <v>0</v>
      </c>
      <c r="AR96">
        <f t="shared" si="49"/>
        <v>1</v>
      </c>
      <c r="AS96">
        <f t="shared" si="51"/>
        <v>0</v>
      </c>
      <c r="AT96">
        <f t="shared" si="50"/>
        <v>1</v>
      </c>
      <c r="AU96" t="str">
        <f t="shared" si="44"/>
        <v/>
      </c>
    </row>
    <row r="97" spans="1:51">
      <c r="A97" t="s">
        <v>401</v>
      </c>
      <c r="B97" t="s">
        <v>303</v>
      </c>
      <c r="C97" s="118" t="s">
        <v>389</v>
      </c>
      <c r="D97">
        <f t="shared" si="52"/>
        <v>1.5589</v>
      </c>
      <c r="F97">
        <f t="shared" si="53"/>
        <v>1.5654999999999999</v>
      </c>
      <c r="H97">
        <f t="shared" si="54"/>
        <v>1.5708500000000001</v>
      </c>
      <c r="I97" s="16"/>
      <c r="J97" s="119">
        <f t="shared" si="45"/>
        <v>1.561815614863816</v>
      </c>
      <c r="K97" s="120"/>
      <c r="L97" s="119">
        <f t="shared" si="46"/>
        <v>7.3713642296651116E-3</v>
      </c>
      <c r="M97" s="120"/>
      <c r="N97">
        <f t="shared" si="56"/>
        <v>83.669460225353248</v>
      </c>
      <c r="O97" s="16"/>
      <c r="P97" s="159" t="s">
        <v>160</v>
      </c>
      <c r="Q97">
        <v>65</v>
      </c>
      <c r="R97" s="156" t="s">
        <v>419</v>
      </c>
      <c r="S97" s="156" t="s">
        <v>427</v>
      </c>
      <c r="T97" s="156">
        <f>COS(RADIANS(AV97))*SIN(RADIANS(AW97))</f>
        <v>0.3696546074856219</v>
      </c>
      <c r="U97" s="156">
        <f>COS(RADIANS(AW97))</f>
        <v>0.46947156278589086</v>
      </c>
      <c r="V97" s="156">
        <f>SIN(RADIANS(AV97))*SIN(RADIANS(AW97))</f>
        <v>-0.80184282930012174</v>
      </c>
      <c r="W97" s="120">
        <f t="shared" si="55"/>
        <v>85.813308452231055</v>
      </c>
      <c r="X97" s="120">
        <f t="shared" si="36"/>
        <v>24.897043937032123</v>
      </c>
      <c r="Y97" s="16"/>
      <c r="Z97" s="16"/>
      <c r="AA97" s="16"/>
      <c r="AB97" s="16"/>
      <c r="AC97" s="16"/>
      <c r="AD97" s="120" t="s">
        <v>33</v>
      </c>
      <c r="AE97" s="120" t="s">
        <v>33</v>
      </c>
      <c r="AG97" s="16" t="s">
        <v>928</v>
      </c>
      <c r="AH97" t="s">
        <v>834</v>
      </c>
      <c r="AI97" s="2">
        <f t="shared" si="37"/>
        <v>0</v>
      </c>
      <c r="AJ97" s="2">
        <f t="shared" si="38"/>
        <v>0</v>
      </c>
      <c r="AK97" s="2">
        <f t="shared" si="39"/>
        <v>0</v>
      </c>
      <c r="AL97" s="2">
        <f t="shared" si="40"/>
        <v>0</v>
      </c>
      <c r="AM97">
        <f t="shared" si="47"/>
        <v>0</v>
      </c>
      <c r="AN97" s="2">
        <f t="shared" si="41"/>
        <v>0</v>
      </c>
      <c r="AO97">
        <f t="shared" si="48"/>
        <v>0</v>
      </c>
      <c r="AP97">
        <f t="shared" si="42"/>
        <v>0</v>
      </c>
      <c r="AQ97">
        <f t="shared" si="43"/>
        <v>0</v>
      </c>
      <c r="AR97">
        <f t="shared" si="49"/>
        <v>1</v>
      </c>
      <c r="AS97">
        <f t="shared" si="51"/>
        <v>0</v>
      </c>
      <c r="AT97">
        <f t="shared" si="50"/>
        <v>1</v>
      </c>
      <c r="AU97" t="str">
        <f t="shared" si="44"/>
        <v/>
      </c>
      <c r="AV97" s="155">
        <v>294.75</v>
      </c>
      <c r="AW97" s="155">
        <v>62</v>
      </c>
      <c r="AX97" s="2">
        <f>V97/(1+U97)</f>
        <v>-0.54566746959019186</v>
      </c>
      <c r="AY97" s="2">
        <f>T97/(1+U97)</f>
        <v>0.25155614905865475</v>
      </c>
    </row>
    <row r="98" spans="1:51">
      <c r="A98" t="s">
        <v>401</v>
      </c>
      <c r="B98" t="s">
        <v>303</v>
      </c>
      <c r="C98" t="s">
        <v>390</v>
      </c>
      <c r="D98">
        <f t="shared" si="52"/>
        <v>1.5594749999999999</v>
      </c>
      <c r="F98">
        <f t="shared" si="53"/>
        <v>1.566125</v>
      </c>
      <c r="H98">
        <f t="shared" si="54"/>
        <v>1.5714625</v>
      </c>
      <c r="I98" s="16"/>
      <c r="J98" s="119">
        <f t="shared" si="45"/>
        <v>1.5624065900009905</v>
      </c>
      <c r="K98" s="120"/>
      <c r="L98" s="119">
        <f t="shared" si="46"/>
        <v>7.3876577401699173E-3</v>
      </c>
      <c r="M98" s="120"/>
      <c r="N98">
        <f t="shared" si="56"/>
        <v>83.387140871841879</v>
      </c>
      <c r="O98" s="16"/>
      <c r="P98" s="159" t="s">
        <v>160</v>
      </c>
      <c r="Q98">
        <v>66.25</v>
      </c>
      <c r="R98" s="156" t="s">
        <v>419</v>
      </c>
      <c r="S98" s="156" t="s">
        <v>427</v>
      </c>
      <c r="T98" s="156">
        <f>(T97+T99)/(SQRT((T97+T99)^2+(U97+U99)^2+(V97+V99)^2))</f>
        <v>0.38391592855885498</v>
      </c>
      <c r="U98" s="156">
        <f>(U97+U99)/(SQRT((T97+T99)^2+(U97+U99)^2+(V97+V99)^2))</f>
        <v>0.47158599326359418</v>
      </c>
      <c r="V98" s="156">
        <f>(V97+V99)/(SQRT((T97+T99)^2+(U97+U99)^2+(V97+V99)^2))</f>
        <v>-0.79386095177706117</v>
      </c>
      <c r="W98" s="120">
        <f t="shared" si="55"/>
        <v>86.175813525786538</v>
      </c>
      <c r="X98" s="120">
        <f t="shared" si="36"/>
        <v>25.660020111015456</v>
      </c>
      <c r="Y98" s="16"/>
      <c r="Z98" s="16"/>
      <c r="AA98" s="16"/>
      <c r="AB98" s="16"/>
      <c r="AC98" s="16"/>
      <c r="AD98" s="120" t="s">
        <v>33</v>
      </c>
      <c r="AE98" s="120" t="s">
        <v>33</v>
      </c>
      <c r="AG98" s="16" t="s">
        <v>928</v>
      </c>
      <c r="AH98" t="s">
        <v>834</v>
      </c>
      <c r="AI98" s="2">
        <f t="shared" si="37"/>
        <v>0</v>
      </c>
      <c r="AJ98" s="2">
        <f t="shared" si="38"/>
        <v>0</v>
      </c>
      <c r="AK98" s="2">
        <f t="shared" si="39"/>
        <v>0</v>
      </c>
      <c r="AL98" s="2">
        <f t="shared" si="40"/>
        <v>0</v>
      </c>
      <c r="AM98">
        <f t="shared" si="47"/>
        <v>0</v>
      </c>
      <c r="AN98" s="2">
        <f t="shared" si="41"/>
        <v>0</v>
      </c>
      <c r="AO98">
        <f t="shared" si="48"/>
        <v>0</v>
      </c>
      <c r="AP98">
        <f t="shared" si="42"/>
        <v>0</v>
      </c>
      <c r="AQ98">
        <f t="shared" si="43"/>
        <v>0</v>
      </c>
      <c r="AR98">
        <f t="shared" si="49"/>
        <v>1</v>
      </c>
      <c r="AS98">
        <f t="shared" si="51"/>
        <v>0</v>
      </c>
      <c r="AT98">
        <f t="shared" si="50"/>
        <v>1</v>
      </c>
      <c r="AU98" t="str">
        <f t="shared" si="44"/>
        <v/>
      </c>
    </row>
    <row r="99" spans="1:51">
      <c r="A99" t="s">
        <v>401</v>
      </c>
      <c r="B99" t="s">
        <v>303</v>
      </c>
      <c r="C99" t="s">
        <v>391</v>
      </c>
      <c r="D99">
        <f t="shared" si="52"/>
        <v>1.5600499999999999</v>
      </c>
      <c r="F99">
        <f t="shared" si="53"/>
        <v>1.5667499999999999</v>
      </c>
      <c r="H99">
        <f t="shared" si="54"/>
        <v>1.5720750000000001</v>
      </c>
      <c r="I99" s="16"/>
      <c r="J99" s="119">
        <f t="shared" si="45"/>
        <v>1.5629975643118796</v>
      </c>
      <c r="K99" s="120"/>
      <c r="L99" s="119">
        <f t="shared" si="46"/>
        <v>7.4039518262773996E-3</v>
      </c>
      <c r="M99" s="120"/>
      <c r="N99">
        <f t="shared" si="56"/>
        <v>83.10643525446477</v>
      </c>
      <c r="O99" s="16"/>
      <c r="P99" s="159" t="s">
        <v>160</v>
      </c>
      <c r="Q99">
        <v>67.5</v>
      </c>
      <c r="R99" s="156" t="s">
        <v>419</v>
      </c>
      <c r="S99" s="156" t="s">
        <v>427</v>
      </c>
      <c r="T99" s="156">
        <f>(T97+T101)/(SQRT((T97+T101)^2+(U97+U101)^2+(V97+V101)^2))</f>
        <v>0.39807299094097587</v>
      </c>
      <c r="U99" s="156">
        <f>(U97+U101)/(SQRT((T97+T101)^2+(U97+U101)^2+(V97+V101)^2))</f>
        <v>0.47357235680073306</v>
      </c>
      <c r="V99" s="156">
        <f>(V97+V101)/(SQRT((T97+T101)^2+(U97+U101)^2+(V97+V101)^2))</f>
        <v>-0.78566348824258392</v>
      </c>
      <c r="W99" s="120">
        <f t="shared" si="55"/>
        <v>86.539204999046575</v>
      </c>
      <c r="X99" s="120">
        <f t="shared" si="36"/>
        <v>26.433931656372266</v>
      </c>
      <c r="Y99" s="16"/>
      <c r="Z99" s="16"/>
      <c r="AA99" s="16"/>
      <c r="AB99" s="16"/>
      <c r="AC99" s="16"/>
      <c r="AD99" s="120" t="s">
        <v>33</v>
      </c>
      <c r="AE99" s="120" t="s">
        <v>33</v>
      </c>
      <c r="AG99" s="16" t="s">
        <v>928</v>
      </c>
      <c r="AH99" t="s">
        <v>834</v>
      </c>
      <c r="AI99" s="2">
        <f t="shared" si="37"/>
        <v>0</v>
      </c>
      <c r="AJ99" s="2">
        <f t="shared" si="38"/>
        <v>0</v>
      </c>
      <c r="AK99" s="2">
        <f t="shared" si="39"/>
        <v>0</v>
      </c>
      <c r="AL99" s="2">
        <f t="shared" si="40"/>
        <v>0</v>
      </c>
      <c r="AM99">
        <f t="shared" si="47"/>
        <v>0</v>
      </c>
      <c r="AN99" s="2">
        <f t="shared" si="41"/>
        <v>0</v>
      </c>
      <c r="AO99">
        <f t="shared" si="48"/>
        <v>0</v>
      </c>
      <c r="AP99">
        <f t="shared" si="42"/>
        <v>0</v>
      </c>
      <c r="AQ99">
        <f t="shared" si="43"/>
        <v>0</v>
      </c>
      <c r="AR99">
        <f t="shared" si="49"/>
        <v>1</v>
      </c>
      <c r="AS99">
        <f t="shared" si="51"/>
        <v>0</v>
      </c>
      <c r="AT99">
        <f t="shared" si="50"/>
        <v>1</v>
      </c>
      <c r="AU99" t="str">
        <f t="shared" si="44"/>
        <v/>
      </c>
    </row>
    <row r="100" spans="1:51">
      <c r="A100" t="s">
        <v>401</v>
      </c>
      <c r="B100" t="s">
        <v>303</v>
      </c>
      <c r="C100" t="s">
        <v>392</v>
      </c>
      <c r="D100">
        <f t="shared" si="52"/>
        <v>1.5606249999999999</v>
      </c>
      <c r="F100">
        <f t="shared" si="53"/>
        <v>1.567375</v>
      </c>
      <c r="H100">
        <f t="shared" si="54"/>
        <v>1.5726875</v>
      </c>
      <c r="I100" s="16"/>
      <c r="J100" s="119">
        <f t="shared" si="45"/>
        <v>1.563588537797453</v>
      </c>
      <c r="K100" s="120"/>
      <c r="L100" s="119">
        <f t="shared" si="46"/>
        <v>7.420246487293003E-3</v>
      </c>
      <c r="M100" s="120"/>
      <c r="N100">
        <f t="shared" si="56"/>
        <v>82.82732285955062</v>
      </c>
      <c r="O100" s="16"/>
      <c r="P100" s="159" t="s">
        <v>311</v>
      </c>
      <c r="Q100">
        <v>68.75</v>
      </c>
      <c r="R100" s="156" t="s">
        <v>419</v>
      </c>
      <c r="S100" s="156" t="s">
        <v>427</v>
      </c>
      <c r="T100" s="156">
        <f>(T99+T101)/(SQRT((T99+T101)^2+(U99+U101)^2+(V99+V101)^2))</f>
        <v>0.4121219500486159</v>
      </c>
      <c r="U100" s="156">
        <f>(U99+U101)/(SQRT((T99+T101)^2+(U99+U101)^2+(V99+V101)^2))</f>
        <v>0.47543011396758594</v>
      </c>
      <c r="V100" s="156">
        <f>(V99+V101)/(SQRT((T99+T101)^2+(U99+U101)^2+(V99+V101)^2))</f>
        <v>-0.77725266485287425</v>
      </c>
      <c r="W100" s="120">
        <f t="shared" si="55"/>
        <v>86.903397779105248</v>
      </c>
      <c r="X100" s="120">
        <f t="shared" si="36"/>
        <v>27.217842033439752</v>
      </c>
      <c r="Y100" s="16"/>
      <c r="Z100" s="16"/>
      <c r="AA100" s="16"/>
      <c r="AB100" s="16"/>
      <c r="AC100" s="16"/>
      <c r="AD100" s="120" t="s">
        <v>33</v>
      </c>
      <c r="AE100" s="120" t="s">
        <v>33</v>
      </c>
      <c r="AG100" s="16" t="s">
        <v>928</v>
      </c>
      <c r="AH100" t="s">
        <v>834</v>
      </c>
      <c r="AI100" s="2">
        <f t="shared" si="37"/>
        <v>0</v>
      </c>
      <c r="AJ100" s="2">
        <f t="shared" si="38"/>
        <v>0</v>
      </c>
      <c r="AK100" s="2">
        <f t="shared" si="39"/>
        <v>0</v>
      </c>
      <c r="AL100" s="2">
        <f t="shared" si="40"/>
        <v>0</v>
      </c>
      <c r="AM100">
        <f t="shared" si="47"/>
        <v>0</v>
      </c>
      <c r="AN100" s="2">
        <f t="shared" si="41"/>
        <v>0</v>
      </c>
      <c r="AO100">
        <f t="shared" si="48"/>
        <v>1</v>
      </c>
      <c r="AP100">
        <f t="shared" si="42"/>
        <v>0</v>
      </c>
      <c r="AQ100">
        <f t="shared" si="43"/>
        <v>0</v>
      </c>
      <c r="AR100">
        <f t="shared" si="49"/>
        <v>1</v>
      </c>
      <c r="AS100">
        <f t="shared" si="51"/>
        <v>0</v>
      </c>
      <c r="AT100">
        <f t="shared" si="50"/>
        <v>2</v>
      </c>
      <c r="AU100" t="str">
        <f t="shared" si="44"/>
        <v/>
      </c>
    </row>
    <row r="101" spans="1:51">
      <c r="A101" t="s">
        <v>401</v>
      </c>
      <c r="B101" t="s">
        <v>303</v>
      </c>
      <c r="C101" s="118" t="s">
        <v>393</v>
      </c>
      <c r="D101">
        <f t="shared" si="52"/>
        <v>1.5611999999999999</v>
      </c>
      <c r="F101">
        <f t="shared" si="53"/>
        <v>1.5680000000000001</v>
      </c>
      <c r="H101">
        <f t="shared" si="54"/>
        <v>1.5733000000000001</v>
      </c>
      <c r="I101" s="16"/>
      <c r="J101" s="119">
        <f t="shared" si="45"/>
        <v>1.5641795104586784</v>
      </c>
      <c r="K101" s="120"/>
      <c r="L101" s="119">
        <f t="shared" si="46"/>
        <v>7.4365417225246144E-3</v>
      </c>
      <c r="M101" s="120"/>
      <c r="N101">
        <f t="shared" si="56"/>
        <v>82.549783546933611</v>
      </c>
      <c r="O101" s="16"/>
      <c r="P101" s="159" t="s">
        <v>311</v>
      </c>
      <c r="Q101">
        <v>70</v>
      </c>
      <c r="R101" s="156" t="s">
        <v>419</v>
      </c>
      <c r="S101" s="156" t="s">
        <v>427</v>
      </c>
      <c r="T101" s="156">
        <f>COS(RADIANS(AV101))*SIN(RADIANS(AW101))</f>
        <v>0.42605899065563002</v>
      </c>
      <c r="U101" s="156">
        <f>COS(RADIANS(AW101))</f>
        <v>0.47715876025960841</v>
      </c>
      <c r="V101" s="156">
        <f>SIN(RADIANS(AV101))*SIN(RADIANS(AW101))</f>
        <v>-0.76863076570549738</v>
      </c>
      <c r="W101" s="120">
        <f t="shared" si="55"/>
        <v>87.2683068455149</v>
      </c>
      <c r="X101" s="120">
        <f t="shared" si="36"/>
        <v>28.01090795425327</v>
      </c>
      <c r="Y101" s="16"/>
      <c r="Z101" s="16"/>
      <c r="AA101" s="16"/>
      <c r="AB101" s="16"/>
      <c r="AC101" s="16"/>
      <c r="AD101" s="120" t="s">
        <v>33</v>
      </c>
      <c r="AE101" s="120" t="s">
        <v>33</v>
      </c>
      <c r="AG101" s="16" t="s">
        <v>928</v>
      </c>
      <c r="AH101" t="s">
        <v>834</v>
      </c>
      <c r="AI101" s="2">
        <f t="shared" si="37"/>
        <v>0</v>
      </c>
      <c r="AJ101" s="2">
        <f t="shared" si="38"/>
        <v>0</v>
      </c>
      <c r="AK101" s="2">
        <f t="shared" si="39"/>
        <v>0</v>
      </c>
      <c r="AL101" s="2">
        <f t="shared" si="40"/>
        <v>0</v>
      </c>
      <c r="AM101">
        <f t="shared" si="47"/>
        <v>0</v>
      </c>
      <c r="AN101" s="2">
        <f t="shared" si="41"/>
        <v>0</v>
      </c>
      <c r="AO101">
        <f t="shared" si="48"/>
        <v>1</v>
      </c>
      <c r="AP101">
        <f t="shared" si="42"/>
        <v>0</v>
      </c>
      <c r="AQ101">
        <f t="shared" si="43"/>
        <v>0</v>
      </c>
      <c r="AR101">
        <f t="shared" si="49"/>
        <v>1</v>
      </c>
      <c r="AS101">
        <f t="shared" si="51"/>
        <v>0</v>
      </c>
      <c r="AT101">
        <f t="shared" si="50"/>
        <v>2</v>
      </c>
      <c r="AU101" t="str">
        <f t="shared" si="44"/>
        <v/>
      </c>
      <c r="AV101" s="155">
        <v>299</v>
      </c>
      <c r="AW101" s="155">
        <v>61.5</v>
      </c>
      <c r="AX101" s="2">
        <f>V101/(1+U101)</f>
        <v>-0.52034404586979655</v>
      </c>
      <c r="AY101" s="2">
        <f>T101/(1+U101)</f>
        <v>0.28843141449518317</v>
      </c>
    </row>
    <row r="102" spans="1:51">
      <c r="A102" t="s">
        <v>401</v>
      </c>
      <c r="B102" t="s">
        <v>303</v>
      </c>
      <c r="C102" t="s">
        <v>394</v>
      </c>
      <c r="D102">
        <f t="shared" si="52"/>
        <v>1.5617749999999999</v>
      </c>
      <c r="F102">
        <f t="shared" si="53"/>
        <v>1.5686249999999999</v>
      </c>
      <c r="H102">
        <f t="shared" si="54"/>
        <v>1.5739125</v>
      </c>
      <c r="I102" s="16"/>
      <c r="J102" s="119">
        <f t="shared" si="45"/>
        <v>1.5647704822965223</v>
      </c>
      <c r="K102" s="120"/>
      <c r="L102" s="119">
        <f t="shared" si="46"/>
        <v>7.452837531280343E-3</v>
      </c>
      <c r="M102" s="120"/>
      <c r="N102">
        <f t="shared" si="56"/>
        <v>82.273797540505853</v>
      </c>
      <c r="O102" s="16"/>
      <c r="P102" s="159" t="s">
        <v>311</v>
      </c>
      <c r="Q102">
        <v>71.25</v>
      </c>
      <c r="R102" s="156" t="s">
        <v>419</v>
      </c>
      <c r="S102" s="156" t="s">
        <v>427</v>
      </c>
      <c r="T102" s="156">
        <f>(T101+T103)/(SQRT((T101+T103)^2+(U101+U103)^2+(V101+V103)^2))</f>
        <v>0.43233589891752189</v>
      </c>
      <c r="U102" s="156">
        <f>(U101+U103)/(SQRT((T101+T103)^2+(U101+U103)^2+(V101+V103)^2))</f>
        <v>0.47863824189510074</v>
      </c>
      <c r="V102" s="156">
        <f>(V101+V103)/(SQRT((T101+T103)^2+(U101+U103)^2+(V101+V103)^2))</f>
        <v>-0.76419310642189475</v>
      </c>
      <c r="W102" s="120">
        <f t="shared" si="55"/>
        <v>87.483782540973053</v>
      </c>
      <c r="X102" s="120">
        <f t="shared" si="36"/>
        <v>28.364022024329671</v>
      </c>
      <c r="Y102" s="16"/>
      <c r="Z102" s="16"/>
      <c r="AA102" s="16"/>
      <c r="AB102" s="16"/>
      <c r="AC102" s="16"/>
      <c r="AD102" s="120" t="s">
        <v>33</v>
      </c>
      <c r="AE102" s="120" t="s">
        <v>33</v>
      </c>
      <c r="AG102" s="16" t="s">
        <v>928</v>
      </c>
      <c r="AH102" t="s">
        <v>834</v>
      </c>
      <c r="AI102" s="2">
        <f t="shared" si="37"/>
        <v>0</v>
      </c>
      <c r="AJ102" s="2">
        <f t="shared" si="38"/>
        <v>0</v>
      </c>
      <c r="AK102" s="2">
        <f t="shared" si="39"/>
        <v>0</v>
      </c>
      <c r="AL102" s="2">
        <f t="shared" si="40"/>
        <v>0</v>
      </c>
      <c r="AM102">
        <f t="shared" si="47"/>
        <v>0</v>
      </c>
      <c r="AN102" s="2">
        <f t="shared" si="41"/>
        <v>0</v>
      </c>
      <c r="AO102">
        <f t="shared" si="48"/>
        <v>1</v>
      </c>
      <c r="AP102">
        <f t="shared" si="42"/>
        <v>0</v>
      </c>
      <c r="AQ102">
        <f t="shared" si="43"/>
        <v>0</v>
      </c>
      <c r="AR102">
        <f t="shared" si="49"/>
        <v>1</v>
      </c>
      <c r="AS102">
        <f t="shared" si="51"/>
        <v>0</v>
      </c>
      <c r="AT102">
        <f t="shared" si="50"/>
        <v>2</v>
      </c>
      <c r="AU102" t="str">
        <f t="shared" si="44"/>
        <v/>
      </c>
    </row>
    <row r="103" spans="1:51">
      <c r="A103" t="s">
        <v>401</v>
      </c>
      <c r="B103" t="s">
        <v>303</v>
      </c>
      <c r="C103" t="s">
        <v>395</v>
      </c>
      <c r="D103">
        <f t="shared" si="52"/>
        <v>1.5623499999999999</v>
      </c>
      <c r="F103">
        <f t="shared" si="53"/>
        <v>1.56925</v>
      </c>
      <c r="H103">
        <f t="shared" si="54"/>
        <v>1.574525</v>
      </c>
      <c r="I103" s="16"/>
      <c r="J103" s="119">
        <f t="shared" si="45"/>
        <v>1.5653614533119495</v>
      </c>
      <c r="K103" s="120"/>
      <c r="L103" s="119">
        <f t="shared" si="46"/>
        <v>7.4691339128691858E-3</v>
      </c>
      <c r="M103" s="120"/>
      <c r="N103">
        <f t="shared" si="56"/>
        <v>81.999345419088272</v>
      </c>
      <c r="O103" s="16"/>
      <c r="P103" s="159" t="s">
        <v>159</v>
      </c>
      <c r="Q103">
        <v>72.5</v>
      </c>
      <c r="R103" s="156" t="s">
        <v>419</v>
      </c>
      <c r="S103" s="156" t="s">
        <v>427</v>
      </c>
      <c r="T103" s="156">
        <f>(T101+T105)/(SQRT((T101+T105)^2+(U101+U105)^2+(V101+V105)^2))</f>
        <v>0.43858631308942075</v>
      </c>
      <c r="U103" s="156">
        <f>(U101+U105)/(SQRT((T101+T105)^2+(U101+U105)^2+(V101+V105)^2))</f>
        <v>0.48008839197453534</v>
      </c>
      <c r="V103" s="156">
        <f>(V101+V105)/(SQRT((T101+T105)^2+(U101+U105)^2+(V101+V105)^2))</f>
        <v>-0.75970861641943588</v>
      </c>
      <c r="W103" s="120">
        <f t="shared" si="55"/>
        <v>87.699376903326069</v>
      </c>
      <c r="X103" s="120">
        <f t="shared" si="36"/>
        <v>28.719580733724683</v>
      </c>
      <c r="Y103" s="16"/>
      <c r="Z103" s="16"/>
      <c r="AA103" s="16"/>
      <c r="AB103" s="16"/>
      <c r="AC103" s="16"/>
      <c r="AD103" s="120" t="s">
        <v>33</v>
      </c>
      <c r="AE103" s="120" t="s">
        <v>33</v>
      </c>
      <c r="AG103" s="16" t="s">
        <v>928</v>
      </c>
      <c r="AH103" t="s">
        <v>834</v>
      </c>
      <c r="AI103" s="2">
        <f t="shared" si="37"/>
        <v>0</v>
      </c>
      <c r="AJ103" s="2">
        <f t="shared" si="38"/>
        <v>0</v>
      </c>
      <c r="AK103" s="2">
        <f t="shared" si="39"/>
        <v>0</v>
      </c>
      <c r="AL103" s="2">
        <f t="shared" si="40"/>
        <v>0</v>
      </c>
      <c r="AM103">
        <f t="shared" si="47"/>
        <v>0</v>
      </c>
      <c r="AN103" s="2">
        <f t="shared" si="41"/>
        <v>0</v>
      </c>
      <c r="AO103">
        <f t="shared" si="48"/>
        <v>1</v>
      </c>
      <c r="AP103">
        <f t="shared" si="42"/>
        <v>0</v>
      </c>
      <c r="AQ103">
        <f t="shared" si="43"/>
        <v>0</v>
      </c>
      <c r="AR103">
        <f t="shared" si="49"/>
        <v>1</v>
      </c>
      <c r="AS103">
        <f t="shared" si="51"/>
        <v>0</v>
      </c>
      <c r="AT103">
        <f t="shared" si="50"/>
        <v>2</v>
      </c>
      <c r="AU103" t="str">
        <f t="shared" si="44"/>
        <v/>
      </c>
    </row>
    <row r="104" spans="1:51">
      <c r="A104" t="s">
        <v>401</v>
      </c>
      <c r="B104" t="s">
        <v>303</v>
      </c>
      <c r="C104" t="s">
        <v>396</v>
      </c>
      <c r="D104">
        <f t="shared" si="52"/>
        <v>1.5629249999999999</v>
      </c>
      <c r="F104">
        <f t="shared" si="53"/>
        <v>1.5698749999999999</v>
      </c>
      <c r="H104">
        <f t="shared" si="54"/>
        <v>1.5751375000000001</v>
      </c>
      <c r="I104" s="16"/>
      <c r="J104" s="119">
        <f t="shared" si="45"/>
        <v>1.5659524235059235</v>
      </c>
      <c r="K104" s="120"/>
      <c r="L104" s="119">
        <f t="shared" si="46"/>
        <v>7.4854308666025826E-3</v>
      </c>
      <c r="M104" s="120"/>
      <c r="N104">
        <f t="shared" si="56"/>
        <v>81.726408107619037</v>
      </c>
      <c r="O104" s="16"/>
      <c r="P104" s="159" t="s">
        <v>159</v>
      </c>
      <c r="Q104">
        <v>73.75</v>
      </c>
      <c r="R104" s="156" t="s">
        <v>419</v>
      </c>
      <c r="S104" s="156" t="s">
        <v>427</v>
      </c>
      <c r="T104" s="156">
        <f>(T103+T105)/(SQRT((T103+T105)^2+(U103+U105)^2+(V103+V105)^2))</f>
        <v>0.44480985013805074</v>
      </c>
      <c r="U104" s="156">
        <f>(U103+U105)/(SQRT((T103+T105)^2+(U103+U105)^2+(V103+V105)^2))</f>
        <v>0.48150912163088344</v>
      </c>
      <c r="V104" s="156">
        <f>(V103+V105)/(SQRT((T103+T105)^2+(U103+U105)^2+(V103+V105)^2))</f>
        <v>-0.75517757051333279</v>
      </c>
      <c r="W104" s="120">
        <f t="shared" si="55"/>
        <v>87.915079719183126</v>
      </c>
      <c r="X104" s="120">
        <f t="shared" si="36"/>
        <v>29.07749385848507</v>
      </c>
      <c r="Y104" s="16"/>
      <c r="Z104" s="16"/>
      <c r="AA104" s="16"/>
      <c r="AB104" s="16"/>
      <c r="AC104" s="16"/>
      <c r="AD104" s="120" t="s">
        <v>33</v>
      </c>
      <c r="AE104" s="120" t="s">
        <v>33</v>
      </c>
      <c r="AG104" s="16" t="s">
        <v>928</v>
      </c>
      <c r="AH104" t="s">
        <v>834</v>
      </c>
      <c r="AI104" s="2">
        <f t="shared" si="37"/>
        <v>0</v>
      </c>
      <c r="AJ104" s="2">
        <f t="shared" si="38"/>
        <v>0</v>
      </c>
      <c r="AK104" s="2">
        <f t="shared" si="39"/>
        <v>0</v>
      </c>
      <c r="AL104" s="2">
        <f t="shared" si="40"/>
        <v>0</v>
      </c>
      <c r="AM104">
        <f t="shared" si="47"/>
        <v>0</v>
      </c>
      <c r="AN104" s="2">
        <f t="shared" si="41"/>
        <v>0</v>
      </c>
      <c r="AO104">
        <f t="shared" si="48"/>
        <v>1</v>
      </c>
      <c r="AP104">
        <f t="shared" si="42"/>
        <v>0</v>
      </c>
      <c r="AQ104">
        <f t="shared" si="43"/>
        <v>0</v>
      </c>
      <c r="AR104">
        <f t="shared" si="49"/>
        <v>1</v>
      </c>
      <c r="AS104">
        <f t="shared" si="51"/>
        <v>0</v>
      </c>
      <c r="AT104">
        <f t="shared" si="50"/>
        <v>2</v>
      </c>
      <c r="AU104" t="str">
        <f t="shared" si="44"/>
        <v/>
      </c>
    </row>
    <row r="105" spans="1:51">
      <c r="A105" t="s">
        <v>401</v>
      </c>
      <c r="B105" t="s">
        <v>303</v>
      </c>
      <c r="C105" s="118" t="s">
        <v>397</v>
      </c>
      <c r="D105">
        <f t="shared" si="52"/>
        <v>1.5634999999999999</v>
      </c>
      <c r="F105">
        <f t="shared" si="53"/>
        <v>1.5705</v>
      </c>
      <c r="H105">
        <f t="shared" si="54"/>
        <v>1.57575</v>
      </c>
      <c r="I105" s="16"/>
      <c r="J105" s="119">
        <f t="shared" si="45"/>
        <v>1.5665433928794059</v>
      </c>
      <c r="K105" s="120"/>
      <c r="L105" s="119">
        <f t="shared" si="46"/>
        <v>7.501728391791751E-3</v>
      </c>
      <c r="M105" s="120"/>
      <c r="N105">
        <f t="shared" si="56"/>
        <v>81.454966868569599</v>
      </c>
      <c r="O105" s="16"/>
      <c r="P105" s="159" t="s">
        <v>159</v>
      </c>
      <c r="Q105">
        <v>75</v>
      </c>
      <c r="R105" s="156" t="s">
        <v>419</v>
      </c>
      <c r="S105" s="156" t="s">
        <v>427</v>
      </c>
      <c r="T105" s="156">
        <f>COS(RADIANS(AV105))*SIN(RADIANS(AW105))</f>
        <v>0.45100612867720041</v>
      </c>
      <c r="U105" s="156">
        <f>COS(RADIANS(AW105))</f>
        <v>0.48290034380003732</v>
      </c>
      <c r="V105" s="156">
        <f>SIN(RADIANS(AV105))*SIN(RADIANS(AW105))</f>
        <v>-0.75060024637180223</v>
      </c>
      <c r="W105" s="120">
        <f t="shared" si="55"/>
        <v>88.130880782339077</v>
      </c>
      <c r="X105" s="120">
        <f t="shared" si="36"/>
        <v>29.437674970915168</v>
      </c>
      <c r="Y105" s="16"/>
      <c r="Z105" s="16"/>
      <c r="AA105" s="16"/>
      <c r="AB105" s="16"/>
      <c r="AC105" s="16"/>
      <c r="AD105" s="120" t="s">
        <v>33</v>
      </c>
      <c r="AE105" s="120" t="s">
        <v>33</v>
      </c>
      <c r="AG105" s="16" t="s">
        <v>928</v>
      </c>
      <c r="AH105" t="s">
        <v>834</v>
      </c>
      <c r="AI105" s="2">
        <f t="shared" si="37"/>
        <v>0</v>
      </c>
      <c r="AJ105" s="2">
        <f t="shared" si="38"/>
        <v>0</v>
      </c>
      <c r="AK105" s="2">
        <f t="shared" si="39"/>
        <v>0</v>
      </c>
      <c r="AL105" s="2">
        <f t="shared" si="40"/>
        <v>0</v>
      </c>
      <c r="AM105">
        <f t="shared" si="47"/>
        <v>0</v>
      </c>
      <c r="AN105" s="2">
        <f t="shared" si="41"/>
        <v>0</v>
      </c>
      <c r="AO105">
        <f t="shared" si="48"/>
        <v>1</v>
      </c>
      <c r="AP105">
        <f t="shared" si="42"/>
        <v>0</v>
      </c>
      <c r="AQ105">
        <f t="shared" si="43"/>
        <v>0</v>
      </c>
      <c r="AR105">
        <f t="shared" si="49"/>
        <v>1</v>
      </c>
      <c r="AS105">
        <f t="shared" si="51"/>
        <v>0</v>
      </c>
      <c r="AT105">
        <f t="shared" si="50"/>
        <v>2</v>
      </c>
      <c r="AU105" t="str">
        <f t="shared" si="44"/>
        <v/>
      </c>
      <c r="AV105" s="155">
        <v>301</v>
      </c>
      <c r="AW105" s="155">
        <v>61.125</v>
      </c>
      <c r="AX105" s="2">
        <f>V105/(1+U105)</f>
        <v>-0.50617039068743885</v>
      </c>
      <c r="AY105" s="2">
        <f>T105/(1+U105)</f>
        <v>0.30413785428187656</v>
      </c>
    </row>
    <row r="106" spans="1:51">
      <c r="A106" t="s">
        <v>401</v>
      </c>
      <c r="B106" t="s">
        <v>303</v>
      </c>
      <c r="C106" t="s">
        <v>398</v>
      </c>
      <c r="D106">
        <f t="shared" si="52"/>
        <v>1.5640749999999999</v>
      </c>
      <c r="F106">
        <f t="shared" si="53"/>
        <v>1.5711249999999999</v>
      </c>
      <c r="H106">
        <f t="shared" si="54"/>
        <v>1.5763625000000001</v>
      </c>
      <c r="I106" s="16"/>
      <c r="J106" s="119">
        <f t="shared" si="45"/>
        <v>1.5671343614333568</v>
      </c>
      <c r="K106" s="120"/>
      <c r="L106" s="119">
        <f t="shared" si="46"/>
        <v>7.518026487750129E-3</v>
      </c>
      <c r="M106" s="120"/>
      <c r="N106">
        <f t="shared" si="56"/>
        <v>81.185003293682769</v>
      </c>
      <c r="O106" s="16"/>
      <c r="P106" s="159" t="s">
        <v>159</v>
      </c>
      <c r="Q106">
        <v>76.25</v>
      </c>
      <c r="R106" s="156" t="s">
        <v>419</v>
      </c>
      <c r="S106" s="156" t="s">
        <v>427</v>
      </c>
      <c r="T106" s="156">
        <f>(T105+T107)/(SQRT((T105+T107)^2+(U105+U107)^2+(V105+V107)^2))</f>
        <v>0.460173440285713</v>
      </c>
      <c r="U106" s="156">
        <f>(U105+U107)/(SQRT((T105+T107)^2+(U105+U107)^2+(V105+V107)^2))</f>
        <v>0.48490497150965273</v>
      </c>
      <c r="V106" s="156">
        <f>(V105+V107)/(SQRT((T105+T107)^2+(U105+U107)^2+(V105+V107)^2))</f>
        <v>-0.74371202320577967</v>
      </c>
      <c r="W106" s="120">
        <f t="shared" si="55"/>
        <v>88.451390366226249</v>
      </c>
      <c r="X106" s="120">
        <f t="shared" si="36"/>
        <v>29.977653355625364</v>
      </c>
      <c r="Y106" s="16"/>
      <c r="Z106" s="16"/>
      <c r="AA106" s="16"/>
      <c r="AB106" s="16"/>
      <c r="AC106" s="16"/>
      <c r="AD106" s="120" t="s">
        <v>33</v>
      </c>
      <c r="AE106" s="120" t="s">
        <v>33</v>
      </c>
      <c r="AG106" s="16" t="s">
        <v>928</v>
      </c>
      <c r="AH106" t="s">
        <v>834</v>
      </c>
      <c r="AI106" s="2">
        <f t="shared" si="37"/>
        <v>0</v>
      </c>
      <c r="AJ106" s="2">
        <f t="shared" si="38"/>
        <v>0</v>
      </c>
      <c r="AK106" s="2">
        <f t="shared" si="39"/>
        <v>0</v>
      </c>
      <c r="AL106" s="2">
        <f t="shared" si="40"/>
        <v>0</v>
      </c>
      <c r="AM106">
        <f t="shared" si="47"/>
        <v>0</v>
      </c>
      <c r="AN106" s="2">
        <f t="shared" si="41"/>
        <v>0</v>
      </c>
      <c r="AO106">
        <f t="shared" si="48"/>
        <v>1</v>
      </c>
      <c r="AP106">
        <f t="shared" si="42"/>
        <v>0</v>
      </c>
      <c r="AQ106">
        <f t="shared" si="43"/>
        <v>0</v>
      </c>
      <c r="AR106">
        <f t="shared" si="49"/>
        <v>1</v>
      </c>
      <c r="AS106">
        <f t="shared" si="51"/>
        <v>0</v>
      </c>
      <c r="AT106">
        <f t="shared" si="50"/>
        <v>2</v>
      </c>
      <c r="AU106" t="str">
        <f t="shared" si="44"/>
        <v/>
      </c>
    </row>
    <row r="107" spans="1:51">
      <c r="A107" t="s">
        <v>401</v>
      </c>
      <c r="B107" t="s">
        <v>303</v>
      </c>
      <c r="C107" t="s">
        <v>399</v>
      </c>
      <c r="D107">
        <f t="shared" si="52"/>
        <v>1.5646499999999999</v>
      </c>
      <c r="F107">
        <f t="shared" si="53"/>
        <v>1.57175</v>
      </c>
      <c r="H107">
        <f t="shared" si="54"/>
        <v>1.576975</v>
      </c>
      <c r="I107" s="16"/>
      <c r="J107" s="119">
        <f t="shared" si="45"/>
        <v>1.5677253291687361</v>
      </c>
      <c r="K107" s="120"/>
      <c r="L107" s="119">
        <f t="shared" si="46"/>
        <v>7.5343251537900446E-3</v>
      </c>
      <c r="M107" s="120"/>
      <c r="N107">
        <f t="shared" si="56"/>
        <v>80.916499295918882</v>
      </c>
      <c r="O107" s="16"/>
      <c r="P107" s="159" t="s">
        <v>159</v>
      </c>
      <c r="Q107">
        <v>77.5</v>
      </c>
      <c r="R107" s="156" t="s">
        <v>419</v>
      </c>
      <c r="S107" s="156" t="s">
        <v>427</v>
      </c>
      <c r="T107" s="156">
        <f>(T105+T109)/(SQRT((T105+T109)^2+(U105+U109)^2+(V105+V109)^2))</f>
        <v>0.46927839574579644</v>
      </c>
      <c r="U107" s="156">
        <f>(U105+U109)/(SQRT((T105+T109)^2+(U105+U109)^2+(V105+V109)^2))</f>
        <v>0.48684389180608351</v>
      </c>
      <c r="V107" s="156">
        <f>(V105+V109)/(SQRT((T105+T109)^2+(U105+U109)^2+(V105+V109)^2))</f>
        <v>-0.73672302278221102</v>
      </c>
      <c r="W107" s="120">
        <f t="shared" si="55"/>
        <v>88.772061353697751</v>
      </c>
      <c r="X107" s="120">
        <f t="shared" si="36"/>
        <v>30.522194448854748</v>
      </c>
      <c r="Y107" s="16"/>
      <c r="Z107" s="16"/>
      <c r="AA107" s="16"/>
      <c r="AB107" s="16"/>
      <c r="AC107" s="16"/>
      <c r="AD107" s="120" t="s">
        <v>33</v>
      </c>
      <c r="AE107" s="120" t="s">
        <v>33</v>
      </c>
      <c r="AG107" s="16" t="s">
        <v>928</v>
      </c>
      <c r="AH107" t="s">
        <v>834</v>
      </c>
      <c r="AI107" s="2">
        <f t="shared" si="37"/>
        <v>0</v>
      </c>
      <c r="AJ107" s="2">
        <f t="shared" si="38"/>
        <v>0</v>
      </c>
      <c r="AK107" s="2">
        <f t="shared" si="39"/>
        <v>0</v>
      </c>
      <c r="AL107" s="2">
        <f t="shared" si="40"/>
        <v>0</v>
      </c>
      <c r="AM107">
        <f t="shared" si="47"/>
        <v>0</v>
      </c>
      <c r="AN107" s="2">
        <f t="shared" si="41"/>
        <v>0</v>
      </c>
      <c r="AO107">
        <f t="shared" si="48"/>
        <v>1</v>
      </c>
      <c r="AP107">
        <f t="shared" si="42"/>
        <v>0</v>
      </c>
      <c r="AQ107">
        <f t="shared" si="43"/>
        <v>0</v>
      </c>
      <c r="AR107">
        <f t="shared" si="49"/>
        <v>1</v>
      </c>
      <c r="AS107">
        <f t="shared" si="51"/>
        <v>0</v>
      </c>
      <c r="AT107">
        <f t="shared" si="50"/>
        <v>2</v>
      </c>
      <c r="AU107" t="str">
        <f t="shared" si="44"/>
        <v/>
      </c>
    </row>
    <row r="108" spans="1:51">
      <c r="A108" t="s">
        <v>401</v>
      </c>
      <c r="B108" t="s">
        <v>303</v>
      </c>
      <c r="C108" t="s">
        <v>400</v>
      </c>
      <c r="D108">
        <f t="shared" ref="D108:D124" si="57">(($D$125-$D$43)/100)*Q108+$D$43</f>
        <v>1.5652249999999999</v>
      </c>
      <c r="F108">
        <f t="shared" ref="F108:F124" si="58">(($F$125-$F$43)/100)*Q108+$F$43</f>
        <v>1.5723749999999999</v>
      </c>
      <c r="H108">
        <f t="shared" ref="H108:H124" si="59">(($H$125-$H$43)/100)*Q108+$H$43</f>
        <v>1.5775875000000001</v>
      </c>
      <c r="I108" s="16"/>
      <c r="J108" s="119">
        <f t="shared" si="45"/>
        <v>1.5683162960865</v>
      </c>
      <c r="K108" s="120"/>
      <c r="L108" s="119">
        <f t="shared" si="46"/>
        <v>7.5506243892282665E-3</v>
      </c>
      <c r="M108" s="120"/>
      <c r="N108">
        <f t="shared" si="56"/>
        <v>80.649437101697742</v>
      </c>
      <c r="O108" s="16"/>
      <c r="P108" s="159" t="s">
        <v>159</v>
      </c>
      <c r="Q108">
        <v>78.75</v>
      </c>
      <c r="R108" s="156" t="s">
        <v>419</v>
      </c>
      <c r="S108" s="156" t="s">
        <v>427</v>
      </c>
      <c r="T108" s="156">
        <f>(T107+T109)/(SQRT((T107+T109)^2+(U107+U109)^2+(V107+V109)^2))</f>
        <v>0.4783197612836072</v>
      </c>
      <c r="U108" s="156">
        <f>(U107+U109)/(SQRT((T107+T109)^2+(U107+U109)^2+(V107+V109)^2))</f>
        <v>0.48871684195447518</v>
      </c>
      <c r="V108" s="156">
        <f>(V107+V109)/(SQRT((T107+T109)^2+(U107+U109)^2+(V107+V109)^2))</f>
        <v>-0.72963419215085967</v>
      </c>
      <c r="W108" s="120">
        <f t="shared" si="55"/>
        <v>89.092860276592091</v>
      </c>
      <c r="X108" s="120">
        <f t="shared" ref="X108:X171" si="60">IF((DEGREES(ACOS((T108*$BL$2+U108*$BM$2+V108*$BN$2)/((SQRT(T108^2+U108^2+V108^2))*(SQRT($BL$2^2+$BM$2^2+$BN$2^2))))))&gt;90,ABS(180-(DEGREES(ACOS((T108*$BL$2+U108*$BM$2+V108*$BN$2)/((SQRT(T108^2+U108^2+V108^2))*(SQRT($BL$2^2+$BM$2^2+$BN$2^2))))))),(DEGREES(ACOS((T108*$BL$2+U108*$BM$2+V108*$BN$2)/((SQRT(T108^2+U108^2+V108^2))*(SQRT($BL$2^2+$BM$2^2+$BN$2^2)))))))</f>
        <v>31.071056504030537</v>
      </c>
      <c r="Y108" s="16"/>
      <c r="Z108" s="16"/>
      <c r="AA108" s="16"/>
      <c r="AB108" s="16"/>
      <c r="AC108" s="16"/>
      <c r="AD108" s="120" t="s">
        <v>33</v>
      </c>
      <c r="AE108" s="120" t="s">
        <v>33</v>
      </c>
      <c r="AG108" s="16" t="s">
        <v>928</v>
      </c>
      <c r="AH108" t="s">
        <v>834</v>
      </c>
      <c r="AI108" s="2">
        <f t="shared" ref="AI108:AI171" si="61">IF($BA$2=0,0,IF(1-((ABS(D108-$BA$2))/D108)&gt;(1-(0.01*$BO$4)),1-((ABS(D108-$BA$2))/D108),0))</f>
        <v>0</v>
      </c>
      <c r="AJ108" s="2">
        <f t="shared" ref="AJ108:AJ171" si="62">IF($BB$2=0,0,IF(1-((ABS(F108-$BB$2))/F108)&gt;(1-(0.01*$BO$4)),1-((ABS(F108-$BB$2))/F108),0))</f>
        <v>0</v>
      </c>
      <c r="AK108" s="2">
        <f t="shared" ref="AK108:AK171" si="63">IF($BC$2=0,0,IF(1-((ABS(H108-$BC$2))/H108)&gt;(1-(0.01*$BO$4)),1-((ABS(H108-$BC$2))/H108),0))</f>
        <v>0</v>
      </c>
      <c r="AL108" s="2">
        <f t="shared" ref="AL108:AL171" si="64">IF($BD$2=0,0,IF(1-((ABS(J108-$BD$2))/J108)&gt;(1-(0.01*$BO$4)),1-((ABS(J108-$BD$2))/J108),0))</f>
        <v>0</v>
      </c>
      <c r="AM108">
        <f t="shared" si="47"/>
        <v>0</v>
      </c>
      <c r="AN108" s="2">
        <f t="shared" ref="AN108:AN171" si="65">IF((IF(AO108=1,1-ABS(($BF$2-N108)/90),ABS((90-$BF$2-N108)/90)))&gt;(1-(0.01*$BO$2)),(IF(AO108=1,1-ABS(($BF$2-N108)/90),ABS((90-$BF$2-N108)/90))),0)</f>
        <v>0</v>
      </c>
      <c r="AO108">
        <f t="shared" si="48"/>
        <v>1</v>
      </c>
      <c r="AP108">
        <f t="shared" ref="AP108:AP171" si="66">IF((IF(OR(W108&lt;$BO$2,X108&lt;$BO$2),(90-(IF(X108&lt;W108,X108,W108)))/90,0))&gt;(1-(0.01*$BO$2)),(IF(OR(W108&lt;$BO$2,X108&lt;$BO$2),(90-(IF(X108&lt;W108,X108,W108)))/90,0)),0)</f>
        <v>0</v>
      </c>
      <c r="AQ108">
        <f t="shared" ref="AQ108:AQ171" si="67">IF((IF(OR(AD108&lt;$BO$2,AE108&lt;$BO$2),(90-(IF(AE108&lt;AD108,AE108,AD108)))/90,0))&gt;(1-(0.01*$BO$2)),(IF(OR(AD108&lt;$BO$2,AE108&lt;$BO$2),(90-(IF(AE108&lt;AD108,AE108,AD108)))/90,0)),0)</f>
        <v>0</v>
      </c>
      <c r="AR108">
        <f t="shared" si="49"/>
        <v>1</v>
      </c>
      <c r="AS108">
        <f t="shared" si="51"/>
        <v>0</v>
      </c>
      <c r="AT108">
        <f t="shared" si="50"/>
        <v>2</v>
      </c>
      <c r="AU108" t="str">
        <f t="shared" si="44"/>
        <v/>
      </c>
    </row>
    <row r="109" spans="1:51">
      <c r="A109" t="s">
        <v>401</v>
      </c>
      <c r="B109" t="s">
        <v>303</v>
      </c>
      <c r="C109" s="118" t="s">
        <v>402</v>
      </c>
      <c r="D109">
        <f t="shared" si="57"/>
        <v>1.5657999999999999</v>
      </c>
      <c r="F109">
        <f t="shared" si="58"/>
        <v>1.573</v>
      </c>
      <c r="H109">
        <f t="shared" si="59"/>
        <v>1.5782</v>
      </c>
      <c r="I109" s="16"/>
      <c r="J109" s="119">
        <f t="shared" si="45"/>
        <v>1.5689072621876043</v>
      </c>
      <c r="K109" s="120"/>
      <c r="L109" s="119">
        <f t="shared" si="46"/>
        <v>7.5669241933802311E-3</v>
      </c>
      <c r="M109" s="120"/>
      <c r="N109">
        <f t="shared" si="56"/>
        <v>80.383799243329534</v>
      </c>
      <c r="O109" s="16"/>
      <c r="P109" s="159" t="s">
        <v>159</v>
      </c>
      <c r="Q109">
        <v>80</v>
      </c>
      <c r="R109" s="156" t="s">
        <v>419</v>
      </c>
      <c r="S109" s="156" t="s">
        <v>427</v>
      </c>
      <c r="T109" s="156">
        <f>COS(RADIANS(AV109))*SIN(RADIANS(AW109))</f>
        <v>0.48729631174210203</v>
      </c>
      <c r="U109" s="156">
        <f>COS(RADIANS(AW109))</f>
        <v>0.49052356815930809</v>
      </c>
      <c r="V109" s="156">
        <f>SIN(RADIANS(AV109))*SIN(RADIANS(AW109))</f>
        <v>-0.72244649188905674</v>
      </c>
      <c r="W109" s="120">
        <f t="shared" si="55"/>
        <v>89.413753685494498</v>
      </c>
      <c r="X109" s="120">
        <f t="shared" si="60"/>
        <v>31.624012661436012</v>
      </c>
      <c r="Y109" s="16"/>
      <c r="Z109" s="16"/>
      <c r="AA109" s="16"/>
      <c r="AB109" s="16"/>
      <c r="AC109" s="16"/>
      <c r="AD109" s="120" t="s">
        <v>33</v>
      </c>
      <c r="AE109" s="120" t="s">
        <v>33</v>
      </c>
      <c r="AG109" s="16" t="s">
        <v>928</v>
      </c>
      <c r="AH109" t="s">
        <v>834</v>
      </c>
      <c r="AI109" s="2">
        <f t="shared" si="61"/>
        <v>0</v>
      </c>
      <c r="AJ109" s="2">
        <f t="shared" si="62"/>
        <v>0</v>
      </c>
      <c r="AK109" s="2">
        <f t="shared" si="63"/>
        <v>0</v>
      </c>
      <c r="AL109" s="2">
        <f t="shared" si="64"/>
        <v>0</v>
      </c>
      <c r="AM109">
        <f t="shared" si="47"/>
        <v>0</v>
      </c>
      <c r="AN109" s="2">
        <f t="shared" si="65"/>
        <v>0</v>
      </c>
      <c r="AO109">
        <f t="shared" si="48"/>
        <v>1</v>
      </c>
      <c r="AP109">
        <f t="shared" si="66"/>
        <v>0</v>
      </c>
      <c r="AQ109">
        <f t="shared" si="67"/>
        <v>0</v>
      </c>
      <c r="AR109">
        <f t="shared" si="49"/>
        <v>1</v>
      </c>
      <c r="AS109">
        <f t="shared" si="51"/>
        <v>0</v>
      </c>
      <c r="AT109">
        <f t="shared" si="50"/>
        <v>2</v>
      </c>
      <c r="AU109" t="str">
        <f t="shared" si="44"/>
        <v/>
      </c>
      <c r="AV109" s="155">
        <v>304</v>
      </c>
      <c r="AW109" s="155">
        <v>60.625</v>
      </c>
      <c r="AX109" s="2">
        <f>V109/(1+U109)</f>
        <v>-0.48469310202268551</v>
      </c>
      <c r="AY109" s="2">
        <f>T109/(1+U109)</f>
        <v>0.32692962536907666</v>
      </c>
    </row>
    <row r="110" spans="1:51">
      <c r="A110" t="s">
        <v>401</v>
      </c>
      <c r="B110" t="s">
        <v>303</v>
      </c>
      <c r="C110" t="s">
        <v>403</v>
      </c>
      <c r="D110">
        <f t="shared" si="57"/>
        <v>1.5663749999999999</v>
      </c>
      <c r="F110">
        <f t="shared" si="58"/>
        <v>1.5736250000000001</v>
      </c>
      <c r="H110">
        <f t="shared" si="59"/>
        <v>1.5788125</v>
      </c>
      <c r="I110" s="16"/>
      <c r="J110" s="119">
        <f t="shared" si="45"/>
        <v>1.5694982274730045</v>
      </c>
      <c r="K110" s="120"/>
      <c r="L110" s="119">
        <f t="shared" si="46"/>
        <v>7.5832245655620412E-3</v>
      </c>
      <c r="M110" s="120"/>
      <c r="N110">
        <f t="shared" si="56"/>
        <v>80.119568551722722</v>
      </c>
      <c r="O110" s="16"/>
      <c r="P110" s="159" t="s">
        <v>159</v>
      </c>
      <c r="Q110">
        <v>81.25</v>
      </c>
      <c r="R110" s="156" t="s">
        <v>419</v>
      </c>
      <c r="S110" s="156" t="s">
        <v>427</v>
      </c>
      <c r="T110" s="156">
        <f>(T109+T111)/(SQRT((T109+T111)^2+(U109+U111)^2+(V109+V111)^2))</f>
        <v>0.49722931335022263</v>
      </c>
      <c r="U110" s="156">
        <f>(U109+U111)/(SQRT((T109+T111)^2+(U109+U111)^2+(V109+V111)^2))</f>
        <v>0.49015206557570695</v>
      </c>
      <c r="V110" s="156">
        <f>(V109+V111)/(SQRT((T109+T111)^2+(U109+U111)^2+(V109+V111)^2))</f>
        <v>-0.71590080497030728</v>
      </c>
      <c r="W110" s="120">
        <f t="shared" si="55"/>
        <v>89.611254340710431</v>
      </c>
      <c r="X110" s="120">
        <f t="shared" si="60"/>
        <v>32.258213235040301</v>
      </c>
      <c r="Y110" s="16"/>
      <c r="Z110" s="16"/>
      <c r="AA110" s="16"/>
      <c r="AB110" s="16"/>
      <c r="AC110" s="16"/>
      <c r="AD110" s="120" t="s">
        <v>33</v>
      </c>
      <c r="AE110" s="120" t="s">
        <v>33</v>
      </c>
      <c r="AG110" s="16" t="s">
        <v>928</v>
      </c>
      <c r="AH110" t="s">
        <v>834</v>
      </c>
      <c r="AI110" s="2">
        <f t="shared" si="61"/>
        <v>0</v>
      </c>
      <c r="AJ110" s="2">
        <f t="shared" si="62"/>
        <v>0</v>
      </c>
      <c r="AK110" s="2">
        <f t="shared" si="63"/>
        <v>0</v>
      </c>
      <c r="AL110" s="2">
        <f t="shared" si="64"/>
        <v>0</v>
      </c>
      <c r="AM110">
        <f t="shared" si="47"/>
        <v>0</v>
      </c>
      <c r="AN110" s="2">
        <f t="shared" si="65"/>
        <v>0</v>
      </c>
      <c r="AO110">
        <f t="shared" si="48"/>
        <v>1</v>
      </c>
      <c r="AP110">
        <f t="shared" si="66"/>
        <v>0</v>
      </c>
      <c r="AQ110">
        <f t="shared" si="67"/>
        <v>0</v>
      </c>
      <c r="AR110">
        <f t="shared" si="49"/>
        <v>1</v>
      </c>
      <c r="AS110">
        <f t="shared" si="51"/>
        <v>0</v>
      </c>
      <c r="AT110">
        <f t="shared" si="50"/>
        <v>2</v>
      </c>
      <c r="AU110" t="str">
        <f t="shared" si="44"/>
        <v/>
      </c>
    </row>
    <row r="111" spans="1:51">
      <c r="A111" t="s">
        <v>401</v>
      </c>
      <c r="B111" t="s">
        <v>303</v>
      </c>
      <c r="C111" t="s">
        <v>404</v>
      </c>
      <c r="D111">
        <f t="shared" si="57"/>
        <v>1.5669499999999998</v>
      </c>
      <c r="F111">
        <f t="shared" si="58"/>
        <v>1.5742499999999999</v>
      </c>
      <c r="H111">
        <f t="shared" si="59"/>
        <v>1.5794250000000001</v>
      </c>
      <c r="I111" s="16"/>
      <c r="J111" s="119">
        <f t="shared" si="45"/>
        <v>1.5700891919436528</v>
      </c>
      <c r="K111" s="120"/>
      <c r="L111" s="119">
        <f t="shared" si="46"/>
        <v>7.5995255050933519E-3</v>
      </c>
      <c r="M111" s="120"/>
      <c r="N111">
        <f t="shared" si="56"/>
        <v>79.856728149280571</v>
      </c>
      <c r="O111" s="16"/>
      <c r="P111" s="159" t="s">
        <v>159</v>
      </c>
      <c r="Q111">
        <v>82.5</v>
      </c>
      <c r="R111" s="156" t="s">
        <v>419</v>
      </c>
      <c r="S111" s="156" t="s">
        <v>427</v>
      </c>
      <c r="T111" s="156">
        <f>(T109+T113)/(SQRT((T109+T113)^2+(U109+U113)^2+(V109+V113)^2))</f>
        <v>0.50709188314591891</v>
      </c>
      <c r="U111" s="156">
        <f>(U109+U113)/(SQRT((T109+T113)^2+(U109+U113)^2+(V109+V113)^2))</f>
        <v>0.48971113366158331</v>
      </c>
      <c r="V111" s="156">
        <f>(V109+V113)/(SQRT((T109+T113)^2+(U109+U113)^2+(V109+V113)^2))</f>
        <v>-0.70925371173890417</v>
      </c>
      <c r="W111" s="120">
        <f t="shared" si="55"/>
        <v>89.808805441984646</v>
      </c>
      <c r="X111" s="120">
        <f t="shared" si="60"/>
        <v>32.894120510164669</v>
      </c>
      <c r="Y111" s="16"/>
      <c r="Z111" s="16"/>
      <c r="AA111" s="16"/>
      <c r="AB111" s="16"/>
      <c r="AC111" s="16"/>
      <c r="AD111" s="120" t="s">
        <v>33</v>
      </c>
      <c r="AE111" s="120" t="s">
        <v>33</v>
      </c>
      <c r="AG111" s="16" t="s">
        <v>928</v>
      </c>
      <c r="AH111" t="s">
        <v>834</v>
      </c>
      <c r="AI111" s="2">
        <f t="shared" si="61"/>
        <v>0</v>
      </c>
      <c r="AJ111" s="2">
        <f t="shared" si="62"/>
        <v>0</v>
      </c>
      <c r="AK111" s="2">
        <f t="shared" si="63"/>
        <v>0</v>
      </c>
      <c r="AL111" s="2">
        <f t="shared" si="64"/>
        <v>0</v>
      </c>
      <c r="AM111">
        <f t="shared" si="47"/>
        <v>0</v>
      </c>
      <c r="AN111" s="2">
        <f t="shared" si="65"/>
        <v>0</v>
      </c>
      <c r="AO111">
        <f t="shared" si="48"/>
        <v>1</v>
      </c>
      <c r="AP111">
        <f t="shared" si="66"/>
        <v>0</v>
      </c>
      <c r="AQ111">
        <f t="shared" si="67"/>
        <v>0</v>
      </c>
      <c r="AR111">
        <f t="shared" si="49"/>
        <v>1</v>
      </c>
      <c r="AS111">
        <f t="shared" si="51"/>
        <v>0</v>
      </c>
      <c r="AT111">
        <f t="shared" si="50"/>
        <v>2</v>
      </c>
      <c r="AU111" t="str">
        <f t="shared" si="44"/>
        <v/>
      </c>
    </row>
    <row r="112" spans="1:51">
      <c r="A112" t="s">
        <v>401</v>
      </c>
      <c r="B112" t="s">
        <v>303</v>
      </c>
      <c r="C112" t="s">
        <v>405</v>
      </c>
      <c r="D112">
        <f t="shared" si="57"/>
        <v>1.5675249999999998</v>
      </c>
      <c r="F112">
        <f t="shared" si="58"/>
        <v>1.574875</v>
      </c>
      <c r="H112">
        <f t="shared" si="59"/>
        <v>1.5800375</v>
      </c>
      <c r="I112" s="16"/>
      <c r="J112" s="119">
        <f t="shared" si="45"/>
        <v>1.5706801556005003</v>
      </c>
      <c r="K112" s="120"/>
      <c r="L112" s="119">
        <f t="shared" si="46"/>
        <v>7.6158270112933746E-3</v>
      </c>
      <c r="M112" s="120"/>
      <c r="N112">
        <f t="shared" si="56"/>
        <v>79.595261443018018</v>
      </c>
      <c r="O112" s="16"/>
      <c r="P112" s="159" t="s">
        <v>159</v>
      </c>
      <c r="Q112">
        <v>83.75</v>
      </c>
      <c r="R112" s="156" t="s">
        <v>419</v>
      </c>
      <c r="S112" s="156" t="s">
        <v>427</v>
      </c>
      <c r="T112" s="156">
        <f>(T111+T113)/(SQRT((T111+T113)^2+(U111+U113)^2+(V111+V113)^2))</f>
        <v>0.51688262411045671</v>
      </c>
      <c r="U112" s="156">
        <f>(U111+U113)/(SQRT((T111+T113)^2+(U111+U113)^2+(V111+V113)^2))</f>
        <v>0.48920083487430444</v>
      </c>
      <c r="V112" s="156">
        <f>(V111+V113)/(SQRT((T111+T113)^2+(U111+U113)^2+(V111+V113)^2))</f>
        <v>-0.70250615374598091</v>
      </c>
      <c r="W112" s="120">
        <f t="shared" si="55"/>
        <v>89.993618647298703</v>
      </c>
      <c r="X112" s="120">
        <f t="shared" si="60"/>
        <v>33.531636356230479</v>
      </c>
      <c r="Y112" s="16"/>
      <c r="Z112" s="16"/>
      <c r="AA112" s="16"/>
      <c r="AB112" s="16"/>
      <c r="AC112" s="16"/>
      <c r="AD112" s="120" t="s">
        <v>33</v>
      </c>
      <c r="AE112" s="120" t="s">
        <v>33</v>
      </c>
      <c r="AG112" s="16" t="s">
        <v>928</v>
      </c>
      <c r="AH112" t="s">
        <v>834</v>
      </c>
      <c r="AI112" s="2">
        <f t="shared" si="61"/>
        <v>0</v>
      </c>
      <c r="AJ112" s="2">
        <f t="shared" si="62"/>
        <v>0</v>
      </c>
      <c r="AK112" s="2">
        <f t="shared" si="63"/>
        <v>0</v>
      </c>
      <c r="AL112" s="2">
        <f t="shared" si="64"/>
        <v>0</v>
      </c>
      <c r="AM112">
        <f t="shared" si="47"/>
        <v>0</v>
      </c>
      <c r="AN112" s="2">
        <f t="shared" si="65"/>
        <v>0</v>
      </c>
      <c r="AO112">
        <f t="shared" si="48"/>
        <v>1</v>
      </c>
      <c r="AP112">
        <f t="shared" si="66"/>
        <v>0</v>
      </c>
      <c r="AQ112">
        <f t="shared" si="67"/>
        <v>0</v>
      </c>
      <c r="AR112">
        <f t="shared" si="49"/>
        <v>1</v>
      </c>
      <c r="AS112">
        <f t="shared" si="51"/>
        <v>0</v>
      </c>
      <c r="AT112">
        <f t="shared" si="50"/>
        <v>2</v>
      </c>
      <c r="AU112" t="str">
        <f t="shared" si="44"/>
        <v/>
      </c>
    </row>
    <row r="113" spans="1:51">
      <c r="A113" t="s">
        <v>401</v>
      </c>
      <c r="B113" t="s">
        <v>303</v>
      </c>
      <c r="C113" s="118" t="s">
        <v>406</v>
      </c>
      <c r="D113">
        <f t="shared" si="57"/>
        <v>1.5681</v>
      </c>
      <c r="F113">
        <f t="shared" si="58"/>
        <v>1.5754999999999999</v>
      </c>
      <c r="H113">
        <f t="shared" si="59"/>
        <v>1.5806500000000001</v>
      </c>
      <c r="I113" s="16"/>
      <c r="J113" s="119">
        <f t="shared" si="45"/>
        <v>1.5712711184444976</v>
      </c>
      <c r="K113" s="120"/>
      <c r="L113" s="119">
        <f t="shared" si="46"/>
        <v>7.6321290834822086E-3</v>
      </c>
      <c r="M113" s="120"/>
      <c r="N113">
        <f t="shared" si="56"/>
        <v>79.33515211790214</v>
      </c>
      <c r="O113" s="16"/>
      <c r="P113" s="159" t="s">
        <v>159</v>
      </c>
      <c r="Q113">
        <v>85</v>
      </c>
      <c r="R113" s="156" t="s">
        <v>419</v>
      </c>
      <c r="S113" s="156" t="s">
        <v>427</v>
      </c>
      <c r="T113" s="156">
        <f>COS(RADIANS(AV113))*SIN(RADIANS(AW113))</f>
        <v>0.52660014939955191</v>
      </c>
      <c r="U113" s="156">
        <f>COS(RADIANS(AW113))</f>
        <v>0.48862124149695496</v>
      </c>
      <c r="V113" s="156">
        <f>SIN(RADIANS(AV113))*SIN(RADIANS(AW113))</f>
        <v>-0.69565908677335919</v>
      </c>
      <c r="W113" s="120">
        <f t="shared" si="55"/>
        <v>89.796043564615303</v>
      </c>
      <c r="X113" s="120">
        <f t="shared" si="60"/>
        <v>34.170669700318598</v>
      </c>
      <c r="Y113" s="16"/>
      <c r="Z113" s="16"/>
      <c r="AA113" s="16"/>
      <c r="AB113" s="16"/>
      <c r="AC113" s="16"/>
      <c r="AD113" s="120" t="s">
        <v>33</v>
      </c>
      <c r="AE113" s="120" t="s">
        <v>33</v>
      </c>
      <c r="AG113" s="16" t="s">
        <v>928</v>
      </c>
      <c r="AH113" t="s">
        <v>834</v>
      </c>
      <c r="AI113" s="2">
        <f t="shared" si="61"/>
        <v>0</v>
      </c>
      <c r="AJ113" s="2">
        <f t="shared" si="62"/>
        <v>0</v>
      </c>
      <c r="AK113" s="2">
        <f t="shared" si="63"/>
        <v>0</v>
      </c>
      <c r="AL113" s="2">
        <f t="shared" si="64"/>
        <v>0</v>
      </c>
      <c r="AM113">
        <f t="shared" si="47"/>
        <v>0</v>
      </c>
      <c r="AN113" s="2">
        <f t="shared" si="65"/>
        <v>0</v>
      </c>
      <c r="AO113">
        <f t="shared" si="48"/>
        <v>1</v>
      </c>
      <c r="AP113">
        <f t="shared" si="66"/>
        <v>0</v>
      </c>
      <c r="AQ113">
        <f t="shared" si="67"/>
        <v>0</v>
      </c>
      <c r="AR113">
        <f t="shared" si="49"/>
        <v>1</v>
      </c>
      <c r="AS113">
        <f t="shared" si="51"/>
        <v>0</v>
      </c>
      <c r="AT113">
        <f t="shared" si="50"/>
        <v>2</v>
      </c>
      <c r="AU113" t="str">
        <f t="shared" si="44"/>
        <v/>
      </c>
      <c r="AV113" s="155">
        <v>307.125</v>
      </c>
      <c r="AW113" s="155">
        <v>60.75</v>
      </c>
      <c r="AX113" s="2">
        <f>V113/(1+U113)</f>
        <v>-0.46731772151377171</v>
      </c>
      <c r="AY113" s="2">
        <f>T113/(1+U113)</f>
        <v>0.35375025877637195</v>
      </c>
    </row>
    <row r="114" spans="1:51">
      <c r="A114" t="s">
        <v>401</v>
      </c>
      <c r="B114" t="s">
        <v>303</v>
      </c>
      <c r="C114" t="s">
        <v>407</v>
      </c>
      <c r="D114">
        <f t="shared" si="57"/>
        <v>1.568675</v>
      </c>
      <c r="F114">
        <f t="shared" si="58"/>
        <v>1.576125</v>
      </c>
      <c r="H114">
        <f t="shared" si="59"/>
        <v>1.5812625</v>
      </c>
      <c r="I114" s="16"/>
      <c r="J114" s="119">
        <f t="shared" si="45"/>
        <v>1.5718620804765928</v>
      </c>
      <c r="K114" s="120"/>
      <c r="L114" s="119">
        <f t="shared" si="46"/>
        <v>7.6484317209806196E-3</v>
      </c>
      <c r="M114" s="120"/>
      <c r="N114">
        <f t="shared" si="56"/>
        <v>79.076384130350476</v>
      </c>
      <c r="O114" s="16"/>
      <c r="P114" s="159" t="s">
        <v>159</v>
      </c>
      <c r="Q114">
        <v>86.25</v>
      </c>
      <c r="R114" s="156" t="s">
        <v>419</v>
      </c>
      <c r="S114" s="156" t="s">
        <v>427</v>
      </c>
      <c r="T114" s="156">
        <f>(T113+T115)/(SQRT((T113+T115)^2+(U113+U115)^2+(V113+V115)^2))</f>
        <v>0.53164575924416857</v>
      </c>
      <c r="U114" s="156">
        <f>(U113+U115)/(SQRT((T113+T115)^2+(U113+U115)^2+(V113+V115)^2))</f>
        <v>0.48386865544303831</v>
      </c>
      <c r="V114" s="156">
        <f>(V113+V115)/(SQRT((T113+T115)^2+(U113+U115)^2+(V113+V115)^2))</f>
        <v>-0.69514308667887792</v>
      </c>
      <c r="W114" s="120">
        <f t="shared" si="55"/>
        <v>89.997723496060928</v>
      </c>
      <c r="X114" s="120">
        <f t="shared" si="60"/>
        <v>34.523457045252513</v>
      </c>
      <c r="Y114" s="16"/>
      <c r="Z114" s="16"/>
      <c r="AA114" s="16"/>
      <c r="AB114" s="16"/>
      <c r="AC114" s="16"/>
      <c r="AD114" s="120" t="s">
        <v>33</v>
      </c>
      <c r="AE114" s="120" t="s">
        <v>33</v>
      </c>
      <c r="AG114" s="16" t="s">
        <v>928</v>
      </c>
      <c r="AH114" t="s">
        <v>834</v>
      </c>
      <c r="AI114" s="2">
        <f t="shared" si="61"/>
        <v>0</v>
      </c>
      <c r="AJ114" s="2">
        <f t="shared" si="62"/>
        <v>0</v>
      </c>
      <c r="AK114" s="2">
        <f t="shared" si="63"/>
        <v>0</v>
      </c>
      <c r="AL114" s="2">
        <f t="shared" si="64"/>
        <v>0</v>
      </c>
      <c r="AM114">
        <f t="shared" si="47"/>
        <v>0</v>
      </c>
      <c r="AN114" s="2">
        <f t="shared" si="65"/>
        <v>0</v>
      </c>
      <c r="AO114">
        <f t="shared" si="48"/>
        <v>1</v>
      </c>
      <c r="AP114">
        <f t="shared" si="66"/>
        <v>0</v>
      </c>
      <c r="AQ114">
        <f t="shared" si="67"/>
        <v>0</v>
      </c>
      <c r="AR114">
        <f t="shared" si="49"/>
        <v>1</v>
      </c>
      <c r="AS114">
        <f t="shared" si="51"/>
        <v>0</v>
      </c>
      <c r="AT114">
        <f t="shared" si="50"/>
        <v>2</v>
      </c>
      <c r="AU114" t="str">
        <f t="shared" si="44"/>
        <v/>
      </c>
    </row>
    <row r="115" spans="1:51">
      <c r="A115" t="s">
        <v>401</v>
      </c>
      <c r="B115" t="s">
        <v>303</v>
      </c>
      <c r="C115" t="s">
        <v>408</v>
      </c>
      <c r="D115">
        <f t="shared" si="57"/>
        <v>1.56925</v>
      </c>
      <c r="F115">
        <f t="shared" si="58"/>
        <v>1.5767499999999999</v>
      </c>
      <c r="H115">
        <f t="shared" si="59"/>
        <v>1.5818750000000001</v>
      </c>
      <c r="I115" s="16"/>
      <c r="J115" s="119">
        <f t="shared" si="45"/>
        <v>1.5724530416977325</v>
      </c>
      <c r="K115" s="120"/>
      <c r="L115" s="119">
        <f t="shared" si="46"/>
        <v>7.6647349231129258E-3</v>
      </c>
      <c r="M115" s="120"/>
      <c r="N115">
        <f t="shared" si="56"/>
        <v>78.81894170197539</v>
      </c>
      <c r="O115" s="16"/>
      <c r="P115" s="159" t="s">
        <v>159</v>
      </c>
      <c r="Q115">
        <v>87.5</v>
      </c>
      <c r="R115" s="156" t="s">
        <v>419</v>
      </c>
      <c r="S115" s="156" t="s">
        <v>427</v>
      </c>
      <c r="T115" s="156">
        <f>(T113+T117)/(SQRT((T113+T117)^2+(U113+U117)^2+(V113+V117)^2))</f>
        <v>0.53666568447990182</v>
      </c>
      <c r="U115" s="156">
        <f>(U113+U117)/(SQRT((T113+T117)^2+(U113+U117)^2+(V113+V117)^2))</f>
        <v>0.47909269296421864</v>
      </c>
      <c r="V115" s="156">
        <f>(V113+V117)/(SQRT((T113+T117)^2+(U113+U117)^2+(V113+V117)^2))</f>
        <v>-0.69459350317290713</v>
      </c>
      <c r="W115" s="120">
        <f t="shared" si="55"/>
        <v>89.791490637224683</v>
      </c>
      <c r="X115" s="120">
        <f t="shared" si="60"/>
        <v>34.877102897527436</v>
      </c>
      <c r="Y115" s="16"/>
      <c r="Z115" s="16"/>
      <c r="AA115" s="16"/>
      <c r="AB115" s="16"/>
      <c r="AC115" s="16"/>
      <c r="AD115" s="120" t="s">
        <v>33</v>
      </c>
      <c r="AE115" s="120" t="s">
        <v>33</v>
      </c>
      <c r="AG115" s="16" t="s">
        <v>928</v>
      </c>
      <c r="AH115" t="s">
        <v>834</v>
      </c>
      <c r="AI115" s="2">
        <f t="shared" si="61"/>
        <v>0</v>
      </c>
      <c r="AJ115" s="2">
        <f t="shared" si="62"/>
        <v>0</v>
      </c>
      <c r="AK115" s="2">
        <f t="shared" si="63"/>
        <v>0</v>
      </c>
      <c r="AL115" s="2">
        <f t="shared" si="64"/>
        <v>0</v>
      </c>
      <c r="AM115">
        <f t="shared" si="47"/>
        <v>0</v>
      </c>
      <c r="AN115" s="2">
        <f t="shared" si="65"/>
        <v>0</v>
      </c>
      <c r="AO115">
        <f t="shared" si="48"/>
        <v>1</v>
      </c>
      <c r="AP115">
        <f t="shared" si="66"/>
        <v>0</v>
      </c>
      <c r="AQ115">
        <f t="shared" si="67"/>
        <v>0</v>
      </c>
      <c r="AR115">
        <f t="shared" si="49"/>
        <v>1</v>
      </c>
      <c r="AS115">
        <f t="shared" si="51"/>
        <v>0</v>
      </c>
      <c r="AT115">
        <f t="shared" si="50"/>
        <v>2</v>
      </c>
      <c r="AU115" t="str">
        <f t="shared" si="44"/>
        <v/>
      </c>
    </row>
    <row r="116" spans="1:51">
      <c r="A116" t="s">
        <v>401</v>
      </c>
      <c r="B116" t="s">
        <v>303</v>
      </c>
      <c r="C116" t="s">
        <v>409</v>
      </c>
      <c r="D116">
        <f t="shared" si="57"/>
        <v>1.569825</v>
      </c>
      <c r="F116">
        <f t="shared" si="58"/>
        <v>1.577375</v>
      </c>
      <c r="H116">
        <f t="shared" si="59"/>
        <v>1.5824875</v>
      </c>
      <c r="I116" s="16"/>
      <c r="J116" s="119">
        <f t="shared" si="45"/>
        <v>1.5730440021088627</v>
      </c>
      <c r="K116" s="120"/>
      <c r="L116" s="119">
        <f t="shared" si="46"/>
        <v>7.6810386892014471E-3</v>
      </c>
      <c r="M116" s="120"/>
      <c r="N116">
        <f t="shared" si="56"/>
        <v>78.56280931345114</v>
      </c>
      <c r="O116" s="16"/>
      <c r="P116" s="159" t="s">
        <v>159</v>
      </c>
      <c r="Q116">
        <v>88.75</v>
      </c>
      <c r="R116" s="156" t="s">
        <v>419</v>
      </c>
      <c r="S116" s="156" t="s">
        <v>427</v>
      </c>
      <c r="T116" s="156">
        <f>(T115+T117)/(SQRT((T115+T117)^2+(U115+U117)^2+(V115+V117)^2))</f>
        <v>0.54165968258658859</v>
      </c>
      <c r="U116" s="156">
        <f>(U115+U117)/(SQRT((T115+T117)^2+(U115+U117)^2+(V115+V117)^2))</f>
        <v>0.47429358479445033</v>
      </c>
      <c r="V116" s="156">
        <f>(V115+V117)/(SQRT((T115+T117)^2+(U115+U117)^2+(V115+V117)^2))</f>
        <v>-0.69401036280665551</v>
      </c>
      <c r="W116" s="120">
        <f t="shared" si="55"/>
        <v>89.585265150525842</v>
      </c>
      <c r="X116" s="120">
        <f t="shared" si="60"/>
        <v>35.231581037536017</v>
      </c>
      <c r="Y116" s="16"/>
      <c r="Z116" s="16"/>
      <c r="AA116" s="16"/>
      <c r="AB116" s="16"/>
      <c r="AC116" s="16"/>
      <c r="AD116" s="120" t="s">
        <v>33</v>
      </c>
      <c r="AE116" s="120" t="s">
        <v>33</v>
      </c>
      <c r="AG116" s="16" t="s">
        <v>928</v>
      </c>
      <c r="AH116" t="s">
        <v>834</v>
      </c>
      <c r="AI116" s="2">
        <f t="shared" si="61"/>
        <v>0</v>
      </c>
      <c r="AJ116" s="2">
        <f t="shared" si="62"/>
        <v>0</v>
      </c>
      <c r="AK116" s="2">
        <f t="shared" si="63"/>
        <v>0</v>
      </c>
      <c r="AL116" s="2">
        <f t="shared" si="64"/>
        <v>0</v>
      </c>
      <c r="AM116">
        <f t="shared" si="47"/>
        <v>0</v>
      </c>
      <c r="AN116" s="2">
        <f t="shared" si="65"/>
        <v>0</v>
      </c>
      <c r="AO116">
        <f t="shared" si="48"/>
        <v>1</v>
      </c>
      <c r="AP116">
        <f t="shared" si="66"/>
        <v>0</v>
      </c>
      <c r="AQ116">
        <f t="shared" si="67"/>
        <v>0</v>
      </c>
      <c r="AR116">
        <f t="shared" si="49"/>
        <v>1</v>
      </c>
      <c r="AS116">
        <f t="shared" si="51"/>
        <v>0</v>
      </c>
      <c r="AT116">
        <f t="shared" si="50"/>
        <v>2</v>
      </c>
      <c r="AU116" t="str">
        <f t="shared" si="44"/>
        <v/>
      </c>
    </row>
    <row r="117" spans="1:51">
      <c r="A117" t="s">
        <v>401</v>
      </c>
      <c r="B117" t="s">
        <v>303</v>
      </c>
      <c r="C117" s="118" t="s">
        <v>410</v>
      </c>
      <c r="D117">
        <f t="shared" si="57"/>
        <v>1.5704</v>
      </c>
      <c r="F117">
        <f t="shared" si="58"/>
        <v>1.5779999999999998</v>
      </c>
      <c r="H117">
        <f t="shared" si="59"/>
        <v>1.5831</v>
      </c>
      <c r="I117" s="16"/>
      <c r="J117" s="119">
        <f t="shared" si="45"/>
        <v>1.5736349617109271</v>
      </c>
      <c r="K117" s="120"/>
      <c r="L117" s="119">
        <f t="shared" si="46"/>
        <v>7.6973430185713898E-3</v>
      </c>
      <c r="M117" s="120"/>
      <c r="N117">
        <f t="shared" si="56"/>
        <v>78.307971698612633</v>
      </c>
      <c r="O117" s="16"/>
      <c r="P117" s="159" t="s">
        <v>159</v>
      </c>
      <c r="Q117">
        <v>90</v>
      </c>
      <c r="R117" s="156" t="s">
        <v>419</v>
      </c>
      <c r="S117" s="156" t="s">
        <v>427</v>
      </c>
      <c r="T117" s="156">
        <f>COS(RADIANS(AV117))*SIN(RADIANS(AW117))</f>
        <v>0.54662751229664441</v>
      </c>
      <c r="U117" s="156">
        <f>COS(RADIANS(AW117))</f>
        <v>0.46947156278589086</v>
      </c>
      <c r="V117" s="156">
        <f>SIN(RADIANS(AV117))*SIN(RADIANS(AW117))</f>
        <v>-0.69339369375251403</v>
      </c>
      <c r="W117" s="120">
        <f t="shared" si="55"/>
        <v>89.379054328117746</v>
      </c>
      <c r="X117" s="120">
        <f t="shared" si="60"/>
        <v>35.586866224779243</v>
      </c>
      <c r="Y117" s="16"/>
      <c r="Z117" s="16"/>
      <c r="AA117" s="16"/>
      <c r="AB117" s="16"/>
      <c r="AC117" s="16"/>
      <c r="AD117" s="120" t="s">
        <v>33</v>
      </c>
      <c r="AE117" s="120" t="s">
        <v>33</v>
      </c>
      <c r="AG117" s="16" t="s">
        <v>928</v>
      </c>
      <c r="AH117" t="s">
        <v>834</v>
      </c>
      <c r="AI117" s="2">
        <f t="shared" si="61"/>
        <v>0</v>
      </c>
      <c r="AJ117" s="2">
        <f t="shared" si="62"/>
        <v>0</v>
      </c>
      <c r="AK117" s="2">
        <f t="shared" si="63"/>
        <v>0</v>
      </c>
      <c r="AL117" s="2">
        <f t="shared" si="64"/>
        <v>0</v>
      </c>
      <c r="AM117">
        <f t="shared" si="47"/>
        <v>0</v>
      </c>
      <c r="AN117" s="2">
        <f t="shared" si="65"/>
        <v>0</v>
      </c>
      <c r="AO117">
        <f t="shared" si="48"/>
        <v>1</v>
      </c>
      <c r="AP117">
        <f t="shared" si="66"/>
        <v>0</v>
      </c>
      <c r="AQ117">
        <f t="shared" si="67"/>
        <v>0</v>
      </c>
      <c r="AR117">
        <f t="shared" si="49"/>
        <v>1</v>
      </c>
      <c r="AS117">
        <f t="shared" si="51"/>
        <v>0</v>
      </c>
      <c r="AT117">
        <f t="shared" si="50"/>
        <v>2</v>
      </c>
      <c r="AU117" t="str">
        <f t="shared" si="44"/>
        <v/>
      </c>
      <c r="AV117" s="155">
        <v>308.25</v>
      </c>
      <c r="AW117" s="155">
        <v>62</v>
      </c>
      <c r="AX117" s="2">
        <f>V117/(1+U117)</f>
        <v>-0.47186601722182825</v>
      </c>
      <c r="AY117" s="2">
        <f>T117/(1+U117)</f>
        <v>0.37198917361852396</v>
      </c>
    </row>
    <row r="118" spans="1:51">
      <c r="A118" t="s">
        <v>401</v>
      </c>
      <c r="B118" t="s">
        <v>303</v>
      </c>
      <c r="C118" t="s">
        <v>411</v>
      </c>
      <c r="D118">
        <f t="shared" si="57"/>
        <v>1.570975</v>
      </c>
      <c r="F118">
        <f t="shared" si="58"/>
        <v>1.5786249999999999</v>
      </c>
      <c r="H118">
        <f t="shared" si="59"/>
        <v>1.5837125000000001</v>
      </c>
      <c r="I118" s="16"/>
      <c r="J118" s="119">
        <f t="shared" si="45"/>
        <v>1.574225920504869</v>
      </c>
      <c r="K118" s="120"/>
      <c r="L118" s="119">
        <f t="shared" si="46"/>
        <v>7.7136479105481826E-3</v>
      </c>
      <c r="M118" s="120"/>
      <c r="N118">
        <f t="shared" si="56"/>
        <v>78.054413838682052</v>
      </c>
      <c r="O118" s="16"/>
      <c r="P118" s="159" t="s">
        <v>159</v>
      </c>
      <c r="Q118">
        <v>91.25</v>
      </c>
      <c r="R118" s="156" t="s">
        <v>419</v>
      </c>
      <c r="S118" s="156" t="s">
        <v>427</v>
      </c>
      <c r="T118" s="156">
        <f>(T117+T119)/(SQRT((T117+T119)^2+(U117+U119)^2+(V117+V119)^2))</f>
        <v>0.553622097188471</v>
      </c>
      <c r="U118" s="156">
        <f>(U117+U119)/(SQRT((T117+T119)^2+(U117+U119)^2+(V117+V119)^2))</f>
        <v>0.4665935135279845</v>
      </c>
      <c r="V118" s="156">
        <f>(V117+V119)/(SQRT((T117+T119)^2+(U117+U119)^2+(V117+V119)^2))</f>
        <v>-0.68977754866206664</v>
      </c>
      <c r="W118" s="120">
        <f t="shared" si="55"/>
        <v>89.362599126185572</v>
      </c>
      <c r="X118" s="120">
        <f t="shared" si="60"/>
        <v>36.066762832853357</v>
      </c>
      <c r="Y118" s="16"/>
      <c r="Z118" s="16"/>
      <c r="AA118" s="16"/>
      <c r="AB118" s="16"/>
      <c r="AC118" s="16"/>
      <c r="AD118" s="120" t="s">
        <v>33</v>
      </c>
      <c r="AE118" s="120" t="s">
        <v>33</v>
      </c>
      <c r="AG118" s="16" t="s">
        <v>928</v>
      </c>
      <c r="AH118" t="s">
        <v>834</v>
      </c>
      <c r="AI118" s="2">
        <f t="shared" si="61"/>
        <v>0</v>
      </c>
      <c r="AJ118" s="2">
        <f t="shared" si="62"/>
        <v>0</v>
      </c>
      <c r="AK118" s="2">
        <f t="shared" si="63"/>
        <v>0</v>
      </c>
      <c r="AL118" s="2">
        <f t="shared" si="64"/>
        <v>0</v>
      </c>
      <c r="AM118">
        <f t="shared" si="47"/>
        <v>0</v>
      </c>
      <c r="AN118" s="2">
        <f t="shared" si="65"/>
        <v>0</v>
      </c>
      <c r="AO118">
        <f t="shared" si="48"/>
        <v>1</v>
      </c>
      <c r="AP118">
        <f t="shared" si="66"/>
        <v>0</v>
      </c>
      <c r="AQ118">
        <f t="shared" si="67"/>
        <v>0</v>
      </c>
      <c r="AR118">
        <f t="shared" si="49"/>
        <v>1</v>
      </c>
      <c r="AS118">
        <f t="shared" si="51"/>
        <v>0</v>
      </c>
      <c r="AT118">
        <f t="shared" si="50"/>
        <v>2</v>
      </c>
      <c r="AU118" t="str">
        <f t="shared" si="44"/>
        <v/>
      </c>
    </row>
    <row r="119" spans="1:51">
      <c r="A119" t="s">
        <v>401</v>
      </c>
      <c r="B119" t="s">
        <v>303</v>
      </c>
      <c r="C119" s="118" t="s">
        <v>412</v>
      </c>
      <c r="D119">
        <f t="shared" si="57"/>
        <v>1.57155</v>
      </c>
      <c r="F119">
        <f t="shared" si="58"/>
        <v>1.57925</v>
      </c>
      <c r="H119">
        <f t="shared" si="59"/>
        <v>1.584325</v>
      </c>
      <c r="I119" s="16"/>
      <c r="J119" s="119">
        <f t="shared" si="45"/>
        <v>1.5748168784916283</v>
      </c>
      <c r="K119" s="120"/>
      <c r="L119" s="119">
        <f t="shared" si="46"/>
        <v>7.7299533644596963E-3</v>
      </c>
      <c r="M119" s="120"/>
      <c r="N119">
        <f t="shared" si="56"/>
        <v>77.802120956687617</v>
      </c>
      <c r="O119" s="16"/>
      <c r="P119" s="159" t="s">
        <v>159</v>
      </c>
      <c r="Q119">
        <v>92.5</v>
      </c>
      <c r="R119" s="156" t="s">
        <v>419</v>
      </c>
      <c r="S119" s="156" t="s">
        <v>427</v>
      </c>
      <c r="T119" s="156">
        <f>COS(RADIANS(AV119))*SIN(RADIANS(AW119))</f>
        <v>0.56057777136535458</v>
      </c>
      <c r="U119" s="156">
        <f>COS(RADIANS(AW119))</f>
        <v>0.46368267026259297</v>
      </c>
      <c r="V119" s="156">
        <f>SIN(RADIANS(AV119))*SIN(RADIANS(AW119))</f>
        <v>-0.68611292332181284</v>
      </c>
      <c r="W119" s="120">
        <f t="shared" si="55"/>
        <v>89.346188672683013</v>
      </c>
      <c r="X119" s="120">
        <f t="shared" si="60"/>
        <v>36.546669604663634</v>
      </c>
      <c r="Y119" s="16"/>
      <c r="Z119" s="16"/>
      <c r="AA119" s="16"/>
      <c r="AB119" s="16"/>
      <c r="AC119" s="16"/>
      <c r="AD119" s="120" t="s">
        <v>33</v>
      </c>
      <c r="AE119" s="120" t="s">
        <v>33</v>
      </c>
      <c r="AG119" s="16" t="s">
        <v>928</v>
      </c>
      <c r="AH119" t="s">
        <v>834</v>
      </c>
      <c r="AI119" s="2">
        <f t="shared" si="61"/>
        <v>0</v>
      </c>
      <c r="AJ119" s="2">
        <f t="shared" si="62"/>
        <v>0</v>
      </c>
      <c r="AK119" s="2">
        <f t="shared" si="63"/>
        <v>0</v>
      </c>
      <c r="AL119" s="2">
        <f t="shared" si="64"/>
        <v>0</v>
      </c>
      <c r="AM119">
        <f t="shared" si="47"/>
        <v>0</v>
      </c>
      <c r="AN119" s="2">
        <f t="shared" si="65"/>
        <v>0</v>
      </c>
      <c r="AO119">
        <f t="shared" si="48"/>
        <v>1</v>
      </c>
      <c r="AP119">
        <f t="shared" si="66"/>
        <v>0</v>
      </c>
      <c r="AQ119">
        <f t="shared" si="67"/>
        <v>0</v>
      </c>
      <c r="AR119">
        <f t="shared" si="49"/>
        <v>1</v>
      </c>
      <c r="AS119">
        <f t="shared" si="51"/>
        <v>0</v>
      </c>
      <c r="AT119">
        <f t="shared" si="50"/>
        <v>2</v>
      </c>
      <c r="AU119" t="str">
        <f t="shared" si="44"/>
        <v/>
      </c>
      <c r="AV119" s="155">
        <v>309.25</v>
      </c>
      <c r="AW119" s="155">
        <v>62.375</v>
      </c>
      <c r="AX119" s="2">
        <f>V119/(1+U119)</f>
        <v>-0.46875797415755449</v>
      </c>
      <c r="AY119" s="2">
        <f>T119/(1+U119)</f>
        <v>0.38299132916889955</v>
      </c>
    </row>
    <row r="120" spans="1:51">
      <c r="A120" t="s">
        <v>401</v>
      </c>
      <c r="B120" t="s">
        <v>303</v>
      </c>
      <c r="C120" t="s">
        <v>413</v>
      </c>
      <c r="D120">
        <f t="shared" si="57"/>
        <v>1.572125</v>
      </c>
      <c r="F120">
        <f t="shared" si="58"/>
        <v>1.5798749999999999</v>
      </c>
      <c r="H120">
        <f t="shared" si="59"/>
        <v>1.5849375000000001</v>
      </c>
      <c r="I120" s="16"/>
      <c r="J120" s="119">
        <f t="shared" si="45"/>
        <v>1.5754078356721455</v>
      </c>
      <c r="K120" s="120"/>
      <c r="L120" s="119">
        <f t="shared" si="46"/>
        <v>7.7462593796333579E-3</v>
      </c>
      <c r="M120" s="120"/>
      <c r="N120">
        <f t="shared" si="56"/>
        <v>77.551078512041911</v>
      </c>
      <c r="O120" s="16"/>
      <c r="P120" s="159" t="s">
        <v>159</v>
      </c>
      <c r="Q120">
        <v>93.75</v>
      </c>
      <c r="R120" s="156" t="s">
        <v>419</v>
      </c>
      <c r="S120" s="156" t="s">
        <v>427</v>
      </c>
      <c r="T120" s="158"/>
      <c r="U120" s="158"/>
      <c r="V120" s="158"/>
      <c r="W120" s="120" t="e">
        <f t="shared" si="55"/>
        <v>#DIV/0!</v>
      </c>
      <c r="X120" s="120" t="e">
        <f t="shared" si="60"/>
        <v>#DIV/0!</v>
      </c>
      <c r="Y120" s="16"/>
      <c r="Z120" s="16"/>
      <c r="AA120" s="16"/>
      <c r="AB120" s="16"/>
      <c r="AC120" s="16"/>
      <c r="AD120" s="120" t="s">
        <v>33</v>
      </c>
      <c r="AE120" s="120" t="s">
        <v>33</v>
      </c>
      <c r="AG120" s="16" t="s">
        <v>928</v>
      </c>
      <c r="AH120" t="s">
        <v>834</v>
      </c>
      <c r="AI120" s="2">
        <f t="shared" si="61"/>
        <v>0</v>
      </c>
      <c r="AJ120" s="2">
        <f t="shared" si="62"/>
        <v>0</v>
      </c>
      <c r="AK120" s="2">
        <f t="shared" si="63"/>
        <v>0</v>
      </c>
      <c r="AL120" s="2">
        <f t="shared" si="64"/>
        <v>0</v>
      </c>
      <c r="AM120">
        <f t="shared" si="47"/>
        <v>0</v>
      </c>
      <c r="AN120" s="2">
        <f t="shared" si="65"/>
        <v>0</v>
      </c>
      <c r="AO120">
        <f t="shared" si="48"/>
        <v>1</v>
      </c>
      <c r="AP120" t="e">
        <f t="shared" si="66"/>
        <v>#DIV/0!</v>
      </c>
      <c r="AQ120">
        <f t="shared" si="67"/>
        <v>0</v>
      </c>
      <c r="AR120">
        <f t="shared" si="49"/>
        <v>1</v>
      </c>
      <c r="AS120">
        <f t="shared" si="51"/>
        <v>0</v>
      </c>
      <c r="AT120">
        <f t="shared" si="50"/>
        <v>0</v>
      </c>
      <c r="AU120" t="str">
        <f t="shared" si="44"/>
        <v/>
      </c>
    </row>
    <row r="121" spans="1:51">
      <c r="A121" t="s">
        <v>401</v>
      </c>
      <c r="B121" t="s">
        <v>303</v>
      </c>
      <c r="C121" s="2" t="s">
        <v>414</v>
      </c>
      <c r="D121">
        <f t="shared" si="57"/>
        <v>1.5727</v>
      </c>
      <c r="F121">
        <f t="shared" si="58"/>
        <v>1.5805</v>
      </c>
      <c r="H121">
        <f t="shared" si="59"/>
        <v>1.58555</v>
      </c>
      <c r="I121" s="16"/>
      <c r="J121" s="119">
        <f t="shared" si="45"/>
        <v>1.5759987920473586</v>
      </c>
      <c r="K121" s="120"/>
      <c r="L121" s="119">
        <f t="shared" si="46"/>
        <v>7.7625659553974824E-3</v>
      </c>
      <c r="M121" s="120"/>
      <c r="N121">
        <f t="shared" si="56"/>
        <v>77.301272195234958</v>
      </c>
      <c r="O121" s="16"/>
      <c r="P121" s="159" t="s">
        <v>159</v>
      </c>
      <c r="Q121">
        <v>95</v>
      </c>
      <c r="R121" s="156" t="s">
        <v>419</v>
      </c>
      <c r="S121" s="156" t="s">
        <v>427</v>
      </c>
      <c r="T121" s="158"/>
      <c r="U121" s="158"/>
      <c r="V121" s="158"/>
      <c r="W121" s="120" t="e">
        <f t="shared" si="55"/>
        <v>#DIV/0!</v>
      </c>
      <c r="X121" s="120" t="e">
        <f t="shared" si="60"/>
        <v>#DIV/0!</v>
      </c>
      <c r="Y121" s="16"/>
      <c r="Z121" s="16"/>
      <c r="AA121" s="16"/>
      <c r="AB121" s="16"/>
      <c r="AC121" s="16"/>
      <c r="AD121" s="120" t="s">
        <v>33</v>
      </c>
      <c r="AE121" s="120" t="s">
        <v>33</v>
      </c>
      <c r="AG121" s="16" t="s">
        <v>928</v>
      </c>
      <c r="AH121" t="s">
        <v>834</v>
      </c>
      <c r="AI121" s="2">
        <f t="shared" si="61"/>
        <v>0</v>
      </c>
      <c r="AJ121" s="2">
        <f t="shared" si="62"/>
        <v>0</v>
      </c>
      <c r="AK121" s="2">
        <f t="shared" si="63"/>
        <v>0</v>
      </c>
      <c r="AL121" s="2">
        <f t="shared" si="64"/>
        <v>0</v>
      </c>
      <c r="AM121">
        <f t="shared" si="47"/>
        <v>0</v>
      </c>
      <c r="AN121" s="2">
        <f t="shared" si="65"/>
        <v>0</v>
      </c>
      <c r="AO121">
        <f t="shared" si="48"/>
        <v>1</v>
      </c>
      <c r="AP121" t="e">
        <f t="shared" si="66"/>
        <v>#DIV/0!</v>
      </c>
      <c r="AQ121">
        <f t="shared" si="67"/>
        <v>0</v>
      </c>
      <c r="AR121">
        <f t="shared" si="49"/>
        <v>1</v>
      </c>
      <c r="AS121">
        <f t="shared" si="51"/>
        <v>0</v>
      </c>
      <c r="AT121">
        <f t="shared" si="50"/>
        <v>0</v>
      </c>
      <c r="AU121" t="str">
        <f t="shared" si="44"/>
        <v/>
      </c>
    </row>
    <row r="122" spans="1:51">
      <c r="A122" t="s">
        <v>401</v>
      </c>
      <c r="B122" t="s">
        <v>303</v>
      </c>
      <c r="C122" t="s">
        <v>415</v>
      </c>
      <c r="D122">
        <f t="shared" si="57"/>
        <v>1.573275</v>
      </c>
      <c r="F122">
        <f t="shared" si="58"/>
        <v>1.5811249999999999</v>
      </c>
      <c r="H122">
        <f t="shared" si="59"/>
        <v>1.5861625000000001</v>
      </c>
      <c r="I122" s="16"/>
      <c r="J122" s="119">
        <f t="shared" si="45"/>
        <v>1.5765897476182043</v>
      </c>
      <c r="K122" s="120"/>
      <c r="L122" s="119">
        <f t="shared" si="46"/>
        <v>7.7788730910834936E-3</v>
      </c>
      <c r="M122" s="120"/>
      <c r="N122">
        <f t="shared" si="56"/>
        <v>77.052687922739565</v>
      </c>
      <c r="O122" s="16"/>
      <c r="P122" s="159" t="s">
        <v>159</v>
      </c>
      <c r="Q122">
        <v>96.25</v>
      </c>
      <c r="R122" s="156" t="s">
        <v>419</v>
      </c>
      <c r="S122" s="156" t="s">
        <v>427</v>
      </c>
      <c r="T122" s="158"/>
      <c r="U122" s="158"/>
      <c r="V122" s="158"/>
      <c r="W122" s="120" t="e">
        <f t="shared" si="55"/>
        <v>#DIV/0!</v>
      </c>
      <c r="X122" s="120" t="e">
        <f t="shared" si="60"/>
        <v>#DIV/0!</v>
      </c>
      <c r="Y122" s="16"/>
      <c r="Z122" s="16"/>
      <c r="AA122" s="16"/>
      <c r="AB122" s="16"/>
      <c r="AC122" s="16"/>
      <c r="AD122" s="120" t="s">
        <v>33</v>
      </c>
      <c r="AE122" s="120" t="s">
        <v>33</v>
      </c>
      <c r="AG122" s="16" t="s">
        <v>928</v>
      </c>
      <c r="AH122" t="s">
        <v>834</v>
      </c>
      <c r="AI122" s="2">
        <f t="shared" si="61"/>
        <v>0</v>
      </c>
      <c r="AJ122" s="2">
        <f t="shared" si="62"/>
        <v>0</v>
      </c>
      <c r="AK122" s="2">
        <f t="shared" si="63"/>
        <v>0</v>
      </c>
      <c r="AL122" s="2">
        <f t="shared" si="64"/>
        <v>0</v>
      </c>
      <c r="AM122">
        <f t="shared" si="47"/>
        <v>0</v>
      </c>
      <c r="AN122" s="2">
        <f t="shared" si="65"/>
        <v>0</v>
      </c>
      <c r="AO122">
        <f t="shared" si="48"/>
        <v>1</v>
      </c>
      <c r="AP122" t="e">
        <f t="shared" si="66"/>
        <v>#DIV/0!</v>
      </c>
      <c r="AQ122">
        <f t="shared" si="67"/>
        <v>0</v>
      </c>
      <c r="AR122">
        <f t="shared" si="49"/>
        <v>1</v>
      </c>
      <c r="AS122">
        <f t="shared" si="51"/>
        <v>0</v>
      </c>
      <c r="AT122">
        <f t="shared" si="50"/>
        <v>0</v>
      </c>
      <c r="AU122" t="str">
        <f t="shared" si="44"/>
        <v/>
      </c>
    </row>
    <row r="123" spans="1:51">
      <c r="A123" t="s">
        <v>401</v>
      </c>
      <c r="B123" t="s">
        <v>303</v>
      </c>
      <c r="C123" t="s">
        <v>416</v>
      </c>
      <c r="D123">
        <f t="shared" si="57"/>
        <v>1.57385</v>
      </c>
      <c r="F123">
        <f t="shared" si="58"/>
        <v>1.58175</v>
      </c>
      <c r="H123">
        <f t="shared" si="59"/>
        <v>1.586775</v>
      </c>
      <c r="I123" s="16"/>
      <c r="J123" s="119">
        <f t="shared" si="45"/>
        <v>1.5771807023856179</v>
      </c>
      <c r="K123" s="120"/>
      <c r="L123" s="119">
        <f t="shared" si="46"/>
        <v>7.7951807860212607E-3</v>
      </c>
      <c r="M123" s="120"/>
      <c r="N123">
        <f t="shared" si="56"/>
        <v>76.805311831998921</v>
      </c>
      <c r="O123" s="16"/>
      <c r="P123" s="159" t="s">
        <v>159</v>
      </c>
      <c r="Q123">
        <v>97.5</v>
      </c>
      <c r="R123" s="156" t="s">
        <v>419</v>
      </c>
      <c r="S123" s="156" t="s">
        <v>427</v>
      </c>
      <c r="T123" s="158"/>
      <c r="U123" s="158"/>
      <c r="V123" s="158"/>
      <c r="W123" s="120" t="e">
        <f t="shared" si="55"/>
        <v>#DIV/0!</v>
      </c>
      <c r="X123" s="120" t="e">
        <f t="shared" si="60"/>
        <v>#DIV/0!</v>
      </c>
      <c r="Y123" s="16"/>
      <c r="Z123" s="16"/>
      <c r="AA123" s="16"/>
      <c r="AB123" s="16"/>
      <c r="AC123" s="16"/>
      <c r="AD123" s="120" t="s">
        <v>33</v>
      </c>
      <c r="AE123" s="120" t="s">
        <v>33</v>
      </c>
      <c r="AG123" s="16" t="s">
        <v>928</v>
      </c>
      <c r="AH123" t="s">
        <v>834</v>
      </c>
      <c r="AI123" s="2">
        <f t="shared" si="61"/>
        <v>0</v>
      </c>
      <c r="AJ123" s="2">
        <f t="shared" si="62"/>
        <v>0</v>
      </c>
      <c r="AK123" s="2">
        <f t="shared" si="63"/>
        <v>0</v>
      </c>
      <c r="AL123" s="2">
        <f t="shared" si="64"/>
        <v>0</v>
      </c>
      <c r="AM123">
        <f t="shared" si="47"/>
        <v>0</v>
      </c>
      <c r="AN123" s="2">
        <f t="shared" si="65"/>
        <v>0</v>
      </c>
      <c r="AO123">
        <f t="shared" si="48"/>
        <v>1</v>
      </c>
      <c r="AP123" t="e">
        <f t="shared" si="66"/>
        <v>#DIV/0!</v>
      </c>
      <c r="AQ123">
        <f t="shared" si="67"/>
        <v>0</v>
      </c>
      <c r="AR123">
        <f t="shared" si="49"/>
        <v>1</v>
      </c>
      <c r="AS123">
        <f t="shared" si="51"/>
        <v>0</v>
      </c>
      <c r="AT123">
        <f t="shared" si="50"/>
        <v>0</v>
      </c>
      <c r="AU123" t="str">
        <f t="shared" si="44"/>
        <v/>
      </c>
    </row>
    <row r="124" spans="1:51">
      <c r="A124" t="s">
        <v>401</v>
      </c>
      <c r="B124" t="s">
        <v>303</v>
      </c>
      <c r="C124" t="s">
        <v>417</v>
      </c>
      <c r="D124">
        <f t="shared" si="57"/>
        <v>1.574425</v>
      </c>
      <c r="F124">
        <f t="shared" si="58"/>
        <v>1.5823749999999999</v>
      </c>
      <c r="H124">
        <f t="shared" si="59"/>
        <v>1.5873875000000002</v>
      </c>
      <c r="I124" s="16"/>
      <c r="J124" s="119">
        <f t="shared" si="45"/>
        <v>1.5777716563505335</v>
      </c>
      <c r="K124" s="120"/>
      <c r="L124" s="119">
        <f t="shared" si="46"/>
        <v>7.8114890395435399E-3</v>
      </c>
      <c r="M124" s="120"/>
      <c r="N124">
        <f t="shared" si="56"/>
        <v>76.559130276598225</v>
      </c>
      <c r="O124" s="16"/>
      <c r="P124" s="159" t="s">
        <v>159</v>
      </c>
      <c r="Q124">
        <v>98.75</v>
      </c>
      <c r="R124" s="156" t="s">
        <v>419</v>
      </c>
      <c r="S124" s="156" t="s">
        <v>427</v>
      </c>
      <c r="T124" s="158"/>
      <c r="U124" s="158"/>
      <c r="V124" s="158"/>
      <c r="W124" s="120" t="e">
        <f t="shared" si="55"/>
        <v>#DIV/0!</v>
      </c>
      <c r="X124" s="120" t="e">
        <f t="shared" si="60"/>
        <v>#DIV/0!</v>
      </c>
      <c r="Y124" s="16"/>
      <c r="Z124" s="16"/>
      <c r="AA124" s="16"/>
      <c r="AB124" s="16"/>
      <c r="AC124" s="16"/>
      <c r="AD124" s="120" t="s">
        <v>33</v>
      </c>
      <c r="AE124" s="120" t="s">
        <v>33</v>
      </c>
      <c r="AG124" s="16" t="s">
        <v>928</v>
      </c>
      <c r="AH124" t="s">
        <v>834</v>
      </c>
      <c r="AI124" s="2">
        <f t="shared" si="61"/>
        <v>0</v>
      </c>
      <c r="AJ124" s="2">
        <f t="shared" si="62"/>
        <v>0</v>
      </c>
      <c r="AK124" s="2">
        <f t="shared" si="63"/>
        <v>0</v>
      </c>
      <c r="AL124" s="2">
        <f t="shared" si="64"/>
        <v>0</v>
      </c>
      <c r="AM124">
        <f t="shared" si="47"/>
        <v>0</v>
      </c>
      <c r="AN124" s="2">
        <f t="shared" si="65"/>
        <v>0</v>
      </c>
      <c r="AO124">
        <f t="shared" si="48"/>
        <v>1</v>
      </c>
      <c r="AP124" t="e">
        <f t="shared" si="66"/>
        <v>#DIV/0!</v>
      </c>
      <c r="AQ124">
        <f t="shared" si="67"/>
        <v>0</v>
      </c>
      <c r="AR124">
        <f t="shared" si="49"/>
        <v>1</v>
      </c>
      <c r="AS124">
        <f t="shared" si="51"/>
        <v>0</v>
      </c>
      <c r="AT124">
        <f t="shared" si="50"/>
        <v>0</v>
      </c>
      <c r="AU124" t="str">
        <f t="shared" si="44"/>
        <v/>
      </c>
    </row>
    <row r="125" spans="1:51">
      <c r="A125" t="s">
        <v>401</v>
      </c>
      <c r="B125" t="s">
        <v>303</v>
      </c>
      <c r="C125" s="2" t="s">
        <v>418</v>
      </c>
      <c r="D125" s="16">
        <v>1.575</v>
      </c>
      <c r="E125" s="16"/>
      <c r="F125" s="16">
        <v>1.583</v>
      </c>
      <c r="G125" s="16"/>
      <c r="H125" s="16">
        <v>1.5880000000000001</v>
      </c>
      <c r="I125" s="16"/>
      <c r="J125" s="119">
        <f t="shared" si="45"/>
        <v>1.5783626095138827</v>
      </c>
      <c r="K125" s="120"/>
      <c r="L125" s="119">
        <f t="shared" si="46"/>
        <v>7.8277978509844193E-3</v>
      </c>
      <c r="M125" s="120"/>
      <c r="N125">
        <f t="shared" si="56"/>
        <v>76.314129821527189</v>
      </c>
      <c r="O125" s="16"/>
      <c r="P125" s="159" t="s">
        <v>159</v>
      </c>
      <c r="Q125">
        <v>100</v>
      </c>
      <c r="R125" s="156" t="s">
        <v>419</v>
      </c>
      <c r="S125" s="156" t="s">
        <v>427</v>
      </c>
      <c r="T125" s="158"/>
      <c r="U125" s="158"/>
      <c r="V125" s="158"/>
      <c r="W125" s="120" t="e">
        <f t="shared" si="55"/>
        <v>#DIV/0!</v>
      </c>
      <c r="X125" s="120" t="e">
        <f t="shared" si="60"/>
        <v>#DIV/0!</v>
      </c>
      <c r="Y125" s="16"/>
      <c r="Z125" s="16"/>
      <c r="AA125" s="16"/>
      <c r="AB125" s="16"/>
      <c r="AC125" s="16"/>
      <c r="AD125" s="120" t="s">
        <v>33</v>
      </c>
      <c r="AE125" s="120" t="s">
        <v>33</v>
      </c>
      <c r="AG125" s="16" t="s">
        <v>928</v>
      </c>
      <c r="AH125" t="s">
        <v>834</v>
      </c>
      <c r="AI125" s="2">
        <f t="shared" si="61"/>
        <v>0</v>
      </c>
      <c r="AJ125" s="2">
        <f t="shared" si="62"/>
        <v>0</v>
      </c>
      <c r="AK125" s="2">
        <f t="shared" si="63"/>
        <v>0</v>
      </c>
      <c r="AL125" s="2">
        <f t="shared" si="64"/>
        <v>0</v>
      </c>
      <c r="AM125">
        <f t="shared" si="47"/>
        <v>0</v>
      </c>
      <c r="AN125" s="2">
        <f t="shared" si="65"/>
        <v>0</v>
      </c>
      <c r="AO125">
        <f t="shared" si="48"/>
        <v>1</v>
      </c>
      <c r="AP125" t="e">
        <f t="shared" si="66"/>
        <v>#DIV/0!</v>
      </c>
      <c r="AQ125">
        <f t="shared" si="67"/>
        <v>0</v>
      </c>
      <c r="AR125">
        <f t="shared" si="49"/>
        <v>1</v>
      </c>
      <c r="AS125">
        <f t="shared" si="51"/>
        <v>0</v>
      </c>
      <c r="AT125">
        <f t="shared" si="50"/>
        <v>0</v>
      </c>
      <c r="AU125" t="str">
        <f t="shared" si="44"/>
        <v/>
      </c>
    </row>
    <row r="126" spans="1:51">
      <c r="A126" t="s">
        <v>401</v>
      </c>
      <c r="B126" t="s">
        <v>303</v>
      </c>
      <c r="C126" s="118" t="s">
        <v>428</v>
      </c>
      <c r="D126" s="16">
        <v>1.5289999999999999</v>
      </c>
      <c r="E126" s="16"/>
      <c r="F126" s="16">
        <v>1.5329999999999999</v>
      </c>
      <c r="G126" s="16"/>
      <c r="H126" s="16">
        <v>1.5389999999999999</v>
      </c>
      <c r="I126" s="16"/>
      <c r="J126" s="119">
        <f t="shared" si="45"/>
        <v>1.5310837445369327</v>
      </c>
      <c r="K126" s="120"/>
      <c r="L126" s="119">
        <f t="shared" si="46"/>
        <v>6.5249124611967968E-3</v>
      </c>
      <c r="M126" s="120"/>
      <c r="N126">
        <f t="shared" ref="N126:N157" si="68">180-DEGREES(ACOS(((2*((((D126^2)/(F126^2))-1)/(((D126^2)/(H126^2))-1))))-1))</f>
        <v>78.737615048711476</v>
      </c>
      <c r="O126" s="16"/>
      <c r="P126" s="159" t="s">
        <v>159</v>
      </c>
      <c r="Q126">
        <v>0</v>
      </c>
      <c r="R126" s="156" t="s">
        <v>419</v>
      </c>
      <c r="S126" s="156" t="s">
        <v>427</v>
      </c>
      <c r="T126" s="156">
        <f>COS(RADIANS(AV126))*SIN(RADIANS(AW126))</f>
        <v>7.0431233061764173E-2</v>
      </c>
      <c r="U126" s="156">
        <f>COS(RADIANS(AW126))</f>
        <v>0.31109114077109085</v>
      </c>
      <c r="V126" s="156">
        <f>SIN(RADIANS(AV126))*SIN(RADIANS(AW126))</f>
        <v>0.94776671367121812</v>
      </c>
      <c r="W126" s="120">
        <f t="shared" si="55"/>
        <v>37.135541325121011</v>
      </c>
      <c r="X126" s="120">
        <f t="shared" si="60"/>
        <v>55.065387708770203</v>
      </c>
      <c r="Y126" s="16"/>
      <c r="Z126" s="16"/>
      <c r="AA126" s="16"/>
      <c r="AB126" s="16"/>
      <c r="AC126" s="16"/>
      <c r="AD126" s="120" t="s">
        <v>33</v>
      </c>
      <c r="AE126" s="120" t="s">
        <v>33</v>
      </c>
      <c r="AG126" s="16" t="s">
        <v>928</v>
      </c>
      <c r="AH126" t="s">
        <v>834</v>
      </c>
      <c r="AI126" s="2">
        <f t="shared" si="61"/>
        <v>0</v>
      </c>
      <c r="AJ126" s="2">
        <f t="shared" si="62"/>
        <v>0</v>
      </c>
      <c r="AK126" s="2">
        <f t="shared" si="63"/>
        <v>0</v>
      </c>
      <c r="AL126" s="2">
        <f t="shared" si="64"/>
        <v>0</v>
      </c>
      <c r="AM126">
        <f t="shared" si="47"/>
        <v>0</v>
      </c>
      <c r="AN126" s="2">
        <f t="shared" si="65"/>
        <v>0</v>
      </c>
      <c r="AO126">
        <f t="shared" si="48"/>
        <v>1</v>
      </c>
      <c r="AP126">
        <f t="shared" si="66"/>
        <v>0</v>
      </c>
      <c r="AQ126">
        <f t="shared" si="67"/>
        <v>0</v>
      </c>
      <c r="AR126">
        <f t="shared" si="49"/>
        <v>1</v>
      </c>
      <c r="AS126">
        <f t="shared" si="51"/>
        <v>0</v>
      </c>
      <c r="AT126">
        <f t="shared" si="50"/>
        <v>2</v>
      </c>
      <c r="AU126" t="str">
        <f t="shared" si="44"/>
        <v/>
      </c>
      <c r="AV126" s="155">
        <v>85.75</v>
      </c>
      <c r="AW126" s="155">
        <v>71.875</v>
      </c>
      <c r="AX126" s="2">
        <f>V126/(1+U126)</f>
        <v>0.72288392789673572</v>
      </c>
      <c r="AY126" s="2">
        <f>T126/(1+U126)</f>
        <v>5.3719555316605619E-2</v>
      </c>
    </row>
    <row r="127" spans="1:51">
      <c r="A127" t="s">
        <v>401</v>
      </c>
      <c r="B127" t="s">
        <v>303</v>
      </c>
      <c r="C127" t="s">
        <v>429</v>
      </c>
      <c r="D127">
        <f t="shared" ref="D127:D158" si="69">(($D$206-$D$126)/100)*Q127+$D$126</f>
        <v>1.5295749999999999</v>
      </c>
      <c r="F127">
        <f t="shared" ref="F127:F158" si="70">(($F$206-$F$126)/100)*Q127+$F$126</f>
        <v>1.533625</v>
      </c>
      <c r="H127">
        <f t="shared" ref="H127:H158" si="71">(($H$206-$H$126)/100)*Q127+$H$126</f>
        <v>1.5396124999999998</v>
      </c>
      <c r="I127" s="16"/>
      <c r="J127" s="119">
        <f t="shared" si="45"/>
        <v>1.531674764015361</v>
      </c>
      <c r="K127" s="120"/>
      <c r="L127" s="119">
        <f t="shared" si="46"/>
        <v>6.5411750559203341E-3</v>
      </c>
      <c r="M127" s="120"/>
      <c r="N127">
        <f t="shared" si="68"/>
        <v>79.146446893270067</v>
      </c>
      <c r="O127" s="16"/>
      <c r="P127" s="159" t="s">
        <v>159</v>
      </c>
      <c r="Q127">
        <v>1.25</v>
      </c>
      <c r="R127" s="156" t="s">
        <v>419</v>
      </c>
      <c r="S127" s="156" t="s">
        <v>427</v>
      </c>
      <c r="T127" s="156">
        <f>(T126+T128)/(SQRT((T126+T128)^2+(U126+U128)^2+(V126+V128)^2))</f>
        <v>7.1832435007100168E-2</v>
      </c>
      <c r="U127" s="156">
        <f>(U126+U128)/(SQRT((T126+T128)^2+(U126+U128)^2+(V126+V128)^2))</f>
        <v>0.27301500374812088</v>
      </c>
      <c r="V127" s="156">
        <f>(V126+V128)/(SQRT((T126+T128)^2+(U126+U128)^2+(V126+V128)^2))</f>
        <v>0.95932419390389834</v>
      </c>
      <c r="W127" s="120">
        <f t="shared" si="55"/>
        <v>39.413692346767249</v>
      </c>
      <c r="X127" s="120">
        <f t="shared" si="60"/>
        <v>52.785450604363362</v>
      </c>
      <c r="Y127" s="16"/>
      <c r="Z127" s="16"/>
      <c r="AA127" s="16"/>
      <c r="AB127" s="16"/>
      <c r="AC127" s="16"/>
      <c r="AD127" s="120" t="s">
        <v>33</v>
      </c>
      <c r="AE127" s="120" t="s">
        <v>33</v>
      </c>
      <c r="AG127" s="16" t="s">
        <v>928</v>
      </c>
      <c r="AH127" t="s">
        <v>834</v>
      </c>
      <c r="AI127" s="2">
        <f t="shared" si="61"/>
        <v>0</v>
      </c>
      <c r="AJ127" s="2">
        <f t="shared" si="62"/>
        <v>0</v>
      </c>
      <c r="AK127" s="2">
        <f t="shared" si="63"/>
        <v>0</v>
      </c>
      <c r="AL127" s="2">
        <f t="shared" si="64"/>
        <v>0</v>
      </c>
      <c r="AM127">
        <f t="shared" si="47"/>
        <v>0</v>
      </c>
      <c r="AN127" s="2">
        <f t="shared" si="65"/>
        <v>0</v>
      </c>
      <c r="AO127">
        <f t="shared" si="48"/>
        <v>1</v>
      </c>
      <c r="AP127">
        <f t="shared" si="66"/>
        <v>0</v>
      </c>
      <c r="AQ127">
        <f t="shared" si="67"/>
        <v>0</v>
      </c>
      <c r="AR127">
        <f t="shared" si="49"/>
        <v>1</v>
      </c>
      <c r="AS127">
        <f t="shared" si="51"/>
        <v>0</v>
      </c>
      <c r="AT127">
        <f t="shared" si="50"/>
        <v>2</v>
      </c>
      <c r="AU127" t="str">
        <f t="shared" si="44"/>
        <v/>
      </c>
    </row>
    <row r="128" spans="1:51">
      <c r="A128" t="s">
        <v>401</v>
      </c>
      <c r="B128" t="s">
        <v>303</v>
      </c>
      <c r="C128" s="2" t="s">
        <v>430</v>
      </c>
      <c r="D128">
        <f t="shared" si="69"/>
        <v>1.5301499999999999</v>
      </c>
      <c r="F128">
        <f t="shared" si="70"/>
        <v>1.5342499999999999</v>
      </c>
      <c r="H128">
        <f t="shared" si="71"/>
        <v>1.540225</v>
      </c>
      <c r="I128" s="16"/>
      <c r="J128" s="119">
        <f t="shared" si="45"/>
        <v>1.5322657826149328</v>
      </c>
      <c r="K128" s="120"/>
      <c r="L128" s="119">
        <f t="shared" si="46"/>
        <v>6.5574382639141948E-3</v>
      </c>
      <c r="M128" s="120"/>
      <c r="N128">
        <f t="shared" si="68"/>
        <v>79.551666547135042</v>
      </c>
      <c r="O128" s="16"/>
      <c r="P128" s="159" t="s">
        <v>159</v>
      </c>
      <c r="Q128">
        <v>2.5</v>
      </c>
      <c r="R128" s="156" t="s">
        <v>419</v>
      </c>
      <c r="S128" s="156" t="s">
        <v>427</v>
      </c>
      <c r="T128" s="156">
        <f>(T126+T130)/(SQRT((T126+T130)^2+(U126+U130)^2+(V126+V130)^2))</f>
        <v>7.3119758771671178E-2</v>
      </c>
      <c r="U128" s="156">
        <f>(U126+U130)/(SQRT((T126+T130)^2+(U126+U130)^2+(V126+V130)^2))</f>
        <v>0.23450604759622512</v>
      </c>
      <c r="V128" s="156">
        <f>(V126+V130)/(SQRT((T126+T130)^2+(U126+U130)^2+(V126+V130)^2))</f>
        <v>0.96936082782314326</v>
      </c>
      <c r="W128" s="120">
        <f t="shared" si="55"/>
        <v>41.692148397519418</v>
      </c>
      <c r="X128" s="120">
        <f t="shared" si="60"/>
        <v>50.50560798113635</v>
      </c>
      <c r="Y128" s="16"/>
      <c r="Z128" s="16"/>
      <c r="AA128" s="16"/>
      <c r="AB128" s="16"/>
      <c r="AC128" s="16"/>
      <c r="AD128" s="120" t="s">
        <v>33</v>
      </c>
      <c r="AE128" s="120" t="s">
        <v>33</v>
      </c>
      <c r="AG128" s="16" t="s">
        <v>928</v>
      </c>
      <c r="AH128" t="s">
        <v>834</v>
      </c>
      <c r="AI128" s="2">
        <f t="shared" si="61"/>
        <v>0</v>
      </c>
      <c r="AJ128" s="2">
        <f t="shared" si="62"/>
        <v>0</v>
      </c>
      <c r="AK128" s="2">
        <f t="shared" si="63"/>
        <v>0</v>
      </c>
      <c r="AL128" s="2">
        <f t="shared" si="64"/>
        <v>0</v>
      </c>
      <c r="AM128">
        <f t="shared" si="47"/>
        <v>0</v>
      </c>
      <c r="AN128" s="2">
        <f t="shared" si="65"/>
        <v>0</v>
      </c>
      <c r="AO128">
        <f t="shared" si="48"/>
        <v>1</v>
      </c>
      <c r="AP128">
        <f t="shared" si="66"/>
        <v>0</v>
      </c>
      <c r="AQ128">
        <f t="shared" si="67"/>
        <v>0</v>
      </c>
      <c r="AR128">
        <f t="shared" si="49"/>
        <v>1</v>
      </c>
      <c r="AS128">
        <f t="shared" si="51"/>
        <v>0</v>
      </c>
      <c r="AT128">
        <f t="shared" si="50"/>
        <v>2</v>
      </c>
      <c r="AU128" t="str">
        <f t="shared" si="44"/>
        <v/>
      </c>
    </row>
    <row r="129" spans="1:66">
      <c r="A129" t="s">
        <v>401</v>
      </c>
      <c r="B129" t="s">
        <v>303</v>
      </c>
      <c r="C129" t="s">
        <v>431</v>
      </c>
      <c r="D129">
        <f t="shared" si="69"/>
        <v>1.5307249999999999</v>
      </c>
      <c r="F129">
        <f t="shared" si="70"/>
        <v>1.534875</v>
      </c>
      <c r="H129">
        <f t="shared" si="71"/>
        <v>1.5408374999999999</v>
      </c>
      <c r="I129" s="16"/>
      <c r="J129" s="119">
        <f t="shared" si="45"/>
        <v>1.5328568003367005</v>
      </c>
      <c r="K129" s="120"/>
      <c r="L129" s="119">
        <f t="shared" si="46"/>
        <v>6.5737020844240934E-3</v>
      </c>
      <c r="M129" s="120"/>
      <c r="N129">
        <f t="shared" si="68"/>
        <v>79.953342576333043</v>
      </c>
      <c r="O129" s="16"/>
      <c r="P129" s="159" t="s">
        <v>159</v>
      </c>
      <c r="Q129">
        <v>3.75</v>
      </c>
      <c r="R129" s="156" t="s">
        <v>419</v>
      </c>
      <c r="S129" s="156" t="s">
        <v>427</v>
      </c>
      <c r="T129" s="156">
        <f>(T128+T130)/(SQRT((T128+T130)^2+(U128+U130)^2+(V128+V130)^2))</f>
        <v>7.4291163521300399E-2</v>
      </c>
      <c r="U129" s="156">
        <f>(U128+U130)/(SQRT((T128+T130)^2+(U128+U130)^2+(V128+V130)^2))</f>
        <v>0.19562532175455058</v>
      </c>
      <c r="V129" s="156">
        <f>(V128+V130)/(SQRT((T128+T130)^2+(U128+U130)^2+(V128+V130)^2))</f>
        <v>0.97786070404279979</v>
      </c>
      <c r="W129" s="120">
        <f t="shared" si="55"/>
        <v>43.970860802267282</v>
      </c>
      <c r="X129" s="120">
        <f t="shared" si="60"/>
        <v>48.225874575808881</v>
      </c>
      <c r="Y129" s="16"/>
      <c r="Z129" s="16"/>
      <c r="AA129" s="16"/>
      <c r="AB129" s="16"/>
      <c r="AC129" s="16"/>
      <c r="AD129" s="120" t="s">
        <v>33</v>
      </c>
      <c r="AE129" s="120" t="s">
        <v>33</v>
      </c>
      <c r="AG129" s="16" t="s">
        <v>928</v>
      </c>
      <c r="AH129" t="s">
        <v>834</v>
      </c>
      <c r="AI129" s="2">
        <f t="shared" si="61"/>
        <v>0</v>
      </c>
      <c r="AJ129" s="2">
        <f t="shared" si="62"/>
        <v>0</v>
      </c>
      <c r="AK129" s="2">
        <f t="shared" si="63"/>
        <v>0</v>
      </c>
      <c r="AL129" s="2">
        <f t="shared" si="64"/>
        <v>0</v>
      </c>
      <c r="AM129">
        <f t="shared" si="47"/>
        <v>0</v>
      </c>
      <c r="AN129" s="2">
        <f t="shared" si="65"/>
        <v>0</v>
      </c>
      <c r="AO129">
        <f t="shared" si="48"/>
        <v>1</v>
      </c>
      <c r="AP129">
        <f t="shared" si="66"/>
        <v>0</v>
      </c>
      <c r="AQ129">
        <f t="shared" si="67"/>
        <v>0</v>
      </c>
      <c r="AR129">
        <f t="shared" si="49"/>
        <v>1</v>
      </c>
      <c r="AS129">
        <f t="shared" si="51"/>
        <v>0</v>
      </c>
      <c r="AT129">
        <f t="shared" si="50"/>
        <v>2</v>
      </c>
      <c r="AU129" t="str">
        <f t="shared" si="44"/>
        <v/>
      </c>
    </row>
    <row r="130" spans="1:66">
      <c r="A130" t="s">
        <v>401</v>
      </c>
      <c r="B130" t="s">
        <v>303</v>
      </c>
      <c r="C130" s="118" t="s">
        <v>432</v>
      </c>
      <c r="D130">
        <f t="shared" si="69"/>
        <v>1.5312999999999999</v>
      </c>
      <c r="F130">
        <f t="shared" si="70"/>
        <v>1.5354999999999999</v>
      </c>
      <c r="H130">
        <f t="shared" si="71"/>
        <v>1.54145</v>
      </c>
      <c r="I130" s="16"/>
      <c r="J130" s="119">
        <f t="shared" si="45"/>
        <v>1.5334478171817145</v>
      </c>
      <c r="K130" s="120"/>
      <c r="L130" s="119">
        <f t="shared" si="46"/>
        <v>6.5899665166964105E-3</v>
      </c>
      <c r="M130" s="120"/>
      <c r="N130">
        <f t="shared" si="68"/>
        <v>80.351541543611901</v>
      </c>
      <c r="O130" s="16"/>
      <c r="P130" s="159" t="s">
        <v>159</v>
      </c>
      <c r="Q130">
        <v>5</v>
      </c>
      <c r="R130" s="156" t="s">
        <v>419</v>
      </c>
      <c r="S130" s="156" t="s">
        <v>427</v>
      </c>
      <c r="T130" s="156">
        <f>COS(RADIANS(AV130))*SIN(RADIANS(AW130))</f>
        <v>7.5344792191810422E-2</v>
      </c>
      <c r="U130" s="156">
        <f>COS(RADIANS(AW130))</f>
        <v>0.15643446504023092</v>
      </c>
      <c r="V130" s="156">
        <f>SIN(RADIANS(AV130))*SIN(RADIANS(AW130))</f>
        <v>0.98481034744622264</v>
      </c>
      <c r="W130" s="120">
        <f t="shared" si="55"/>
        <v>46.249790369551135</v>
      </c>
      <c r="X130" s="120">
        <f t="shared" si="60"/>
        <v>45.946267939994264</v>
      </c>
      <c r="Y130" s="16"/>
      <c r="Z130" s="16"/>
      <c r="AA130" s="16"/>
      <c r="AB130" s="16"/>
      <c r="AC130" s="16"/>
      <c r="AD130" s="120" t="s">
        <v>33</v>
      </c>
      <c r="AE130" s="120" t="s">
        <v>33</v>
      </c>
      <c r="AG130" s="16" t="s">
        <v>928</v>
      </c>
      <c r="AH130" t="s">
        <v>834</v>
      </c>
      <c r="AI130" s="2">
        <f t="shared" si="61"/>
        <v>0</v>
      </c>
      <c r="AJ130" s="2">
        <f t="shared" si="62"/>
        <v>0</v>
      </c>
      <c r="AK130" s="2">
        <f t="shared" si="63"/>
        <v>0</v>
      </c>
      <c r="AL130" s="2">
        <f t="shared" si="64"/>
        <v>0</v>
      </c>
      <c r="AM130">
        <f t="shared" si="47"/>
        <v>0</v>
      </c>
      <c r="AN130" s="2">
        <f t="shared" si="65"/>
        <v>0</v>
      </c>
      <c r="AO130">
        <f t="shared" si="48"/>
        <v>1</v>
      </c>
      <c r="AP130">
        <f t="shared" si="66"/>
        <v>0</v>
      </c>
      <c r="AQ130">
        <f t="shared" si="67"/>
        <v>0</v>
      </c>
      <c r="AR130">
        <f t="shared" si="49"/>
        <v>1</v>
      </c>
      <c r="AS130">
        <f t="shared" si="51"/>
        <v>0</v>
      </c>
      <c r="AT130">
        <f t="shared" si="50"/>
        <v>2</v>
      </c>
      <c r="AU130" t="str">
        <f t="shared" ref="AU130:AU193" si="72">IF(AT130=$AT$543,AS130,"")</f>
        <v/>
      </c>
      <c r="AV130" s="155">
        <v>85.625</v>
      </c>
      <c r="AW130" s="155">
        <v>81</v>
      </c>
      <c r="AX130" s="2">
        <f>V130/(1+U130)</f>
        <v>0.85159200734471563</v>
      </c>
      <c r="AY130" s="2">
        <f>T130/(1+U130)</f>
        <v>6.5152669234213173E-2</v>
      </c>
    </row>
    <row r="131" spans="1:66">
      <c r="A131" t="s">
        <v>401</v>
      </c>
      <c r="B131" t="s">
        <v>303</v>
      </c>
      <c r="C131" t="s">
        <v>433</v>
      </c>
      <c r="D131">
        <f t="shared" si="69"/>
        <v>1.5318749999999999</v>
      </c>
      <c r="F131">
        <f t="shared" si="70"/>
        <v>1.536125</v>
      </c>
      <c r="H131">
        <f t="shared" si="71"/>
        <v>1.5420624999999999</v>
      </c>
      <c r="I131" s="16"/>
      <c r="J131" s="119">
        <f t="shared" ref="J131:J194" si="73">1/SQRT((((COS(RADIANS($AX$7)))^2)/(D131^2))+(((COS(RADIANS($AY$7)))^2)/(F131^2))+(((COS(RADIANS($AZ$7)))^2)/(H131^2)))</f>
        <v>1.5340388331510242</v>
      </c>
      <c r="K131" s="120"/>
      <c r="L131" s="119">
        <f t="shared" ref="L131:L194" si="74">ABS(1/SQRT((((COS(RADIANS($AX$16)))^2)/(D131^2))+(((COS(RADIANS($AY$16)))^2)/(F131^2))+(((COS(RADIANS($AZ$16)))^2)/(H131^2)))-(1/SQRT((((COS(RADIANS($AX$25)))^2)/(D131^2))+(((COS(RADIANS($AY$25)))^2)/(F131^2))+(((COS(RADIANS($AZ$25)))^2)/(H131^2)))))</f>
        <v>6.6062315599784149E-3</v>
      </c>
      <c r="M131" s="120"/>
      <c r="N131">
        <f t="shared" si="68"/>
        <v>80.746328089728607</v>
      </c>
      <c r="O131" s="16"/>
      <c r="P131" s="159" t="s">
        <v>159</v>
      </c>
      <c r="Q131">
        <v>6.25</v>
      </c>
      <c r="R131" s="156" t="s">
        <v>419</v>
      </c>
      <c r="S131" s="156" t="s">
        <v>427</v>
      </c>
      <c r="T131" s="156">
        <f>(T130+T132)/(SQRT((T130+T132)^2+(U130+U132)^2+(V130+V132)^2))</f>
        <v>7.5663533885350603E-2</v>
      </c>
      <c r="U131" s="156">
        <f>(U130+U132)/(SQRT((T130+T132)^2+(U130+U132)^2+(V130+V132)^2))</f>
        <v>0.12728100337391327</v>
      </c>
      <c r="V131" s="156">
        <f>(V130+V132)/(SQRT((T130+T132)^2+(U130+U132)^2+(V130+V132)^2))</f>
        <v>0.98897652945866732</v>
      </c>
      <c r="W131" s="120">
        <f t="shared" si="55"/>
        <v>47.93441612483204</v>
      </c>
      <c r="X131" s="120">
        <f t="shared" si="60"/>
        <v>44.259444351456118</v>
      </c>
      <c r="Y131" s="16"/>
      <c r="Z131" s="16"/>
      <c r="AA131" s="16"/>
      <c r="AB131" s="16"/>
      <c r="AC131" s="16"/>
      <c r="AD131" s="120" t="s">
        <v>33</v>
      </c>
      <c r="AE131" s="120" t="s">
        <v>33</v>
      </c>
      <c r="AG131" s="16" t="s">
        <v>928</v>
      </c>
      <c r="AH131" t="s">
        <v>834</v>
      </c>
      <c r="AI131" s="2">
        <f t="shared" si="61"/>
        <v>0</v>
      </c>
      <c r="AJ131" s="2">
        <f t="shared" si="62"/>
        <v>0</v>
      </c>
      <c r="AK131" s="2">
        <f t="shared" si="63"/>
        <v>0</v>
      </c>
      <c r="AL131" s="2">
        <f t="shared" si="64"/>
        <v>0</v>
      </c>
      <c r="AM131">
        <f t="shared" ref="AM131:AM194" si="75">IFERROR(IF($BE$2=0,0,IF(1-ABS(($BE$2-L131)/$BE$2)&gt;=1-($BO$6*0.01),1-ABS((($BE$2-L131)/$BE$2)),0)),0)</f>
        <v>0</v>
      </c>
      <c r="AN131" s="2">
        <f t="shared" si="65"/>
        <v>0</v>
      </c>
      <c r="AO131">
        <f t="shared" ref="AO131:AO194" si="76">IF(OR($BH$2=P131,P131="-/+"),1,0)</f>
        <v>1</v>
      </c>
      <c r="AP131">
        <f t="shared" si="66"/>
        <v>0</v>
      </c>
      <c r="AQ131">
        <f t="shared" si="67"/>
        <v>0</v>
      </c>
      <c r="AR131">
        <f t="shared" ref="AR131:AR194" si="77">IF(AG131=$BG$2,1,0)</f>
        <v>1</v>
      </c>
      <c r="AS131">
        <f t="shared" si="51"/>
        <v>0</v>
      </c>
      <c r="AT131">
        <f t="shared" ref="AT131:AT194" si="78">IFERROR(AI131+AJ131+AK131+AN131+AO131+AP131+AQ131+AR131+AM131+AL131,0)</f>
        <v>2</v>
      </c>
      <c r="AU131" t="str">
        <f t="shared" si="72"/>
        <v/>
      </c>
    </row>
    <row r="132" spans="1:66">
      <c r="A132" t="s">
        <v>401</v>
      </c>
      <c r="B132" t="s">
        <v>303</v>
      </c>
      <c r="C132" t="s">
        <v>434</v>
      </c>
      <c r="D132">
        <f t="shared" si="69"/>
        <v>1.5324499999999999</v>
      </c>
      <c r="F132">
        <f t="shared" si="70"/>
        <v>1.5367499999999998</v>
      </c>
      <c r="H132">
        <f t="shared" si="71"/>
        <v>1.542675</v>
      </c>
      <c r="I132" s="16"/>
      <c r="J132" s="119">
        <f t="shared" si="73"/>
        <v>1.5346298482456768</v>
      </c>
      <c r="K132" s="120"/>
      <c r="L132" s="119">
        <f t="shared" si="74"/>
        <v>6.6224972135193738E-3</v>
      </c>
      <c r="M132" s="120"/>
      <c r="N132">
        <f t="shared" si="68"/>
        <v>81.137765010464065</v>
      </c>
      <c r="O132" s="16"/>
      <c r="P132" s="159" t="s">
        <v>159</v>
      </c>
      <c r="Q132">
        <v>7.5</v>
      </c>
      <c r="R132" s="156" t="s">
        <v>419</v>
      </c>
      <c r="S132" s="156" t="s">
        <v>427</v>
      </c>
      <c r="T132" s="156">
        <f>(T130+T134)/(SQRT((T130+T134)^2+(U130+U134)^2+(V130+V134)^2))</f>
        <v>7.5916646316184583E-2</v>
      </c>
      <c r="U132" s="156">
        <f>(U130+U134)/(SQRT((T130+T134)^2+(U130+U134)^2+(V130+V134)^2))</f>
        <v>9.8017140329560673E-2</v>
      </c>
      <c r="V132" s="156">
        <f>(V130+V134)/(SQRT((T130+T134)^2+(U130+U134)^2+(V130+V134)^2))</f>
        <v>0.99228489004605869</v>
      </c>
      <c r="W132" s="120">
        <f t="shared" si="55"/>
        <v>49.619190641261468</v>
      </c>
      <c r="X132" s="120">
        <f t="shared" si="60"/>
        <v>42.572662928218143</v>
      </c>
      <c r="Y132" s="16"/>
      <c r="Z132" s="16"/>
      <c r="AA132" s="16"/>
      <c r="AB132" s="16"/>
      <c r="AC132" s="16"/>
      <c r="AD132" s="120" t="s">
        <v>33</v>
      </c>
      <c r="AE132" s="120" t="s">
        <v>33</v>
      </c>
      <c r="AG132" s="16" t="s">
        <v>928</v>
      </c>
      <c r="AH132" t="s">
        <v>834</v>
      </c>
      <c r="AI132" s="2">
        <f t="shared" si="61"/>
        <v>0</v>
      </c>
      <c r="AJ132" s="2">
        <f t="shared" si="62"/>
        <v>0</v>
      </c>
      <c r="AK132" s="2">
        <f t="shared" si="63"/>
        <v>0</v>
      </c>
      <c r="AL132" s="2">
        <f t="shared" si="64"/>
        <v>0</v>
      </c>
      <c r="AM132">
        <f t="shared" si="75"/>
        <v>0</v>
      </c>
      <c r="AN132" s="2">
        <f t="shared" si="65"/>
        <v>0</v>
      </c>
      <c r="AO132">
        <f t="shared" si="76"/>
        <v>1</v>
      </c>
      <c r="AP132">
        <f t="shared" si="66"/>
        <v>0</v>
      </c>
      <c r="AQ132">
        <f t="shared" si="67"/>
        <v>0</v>
      </c>
      <c r="AR132">
        <f t="shared" si="77"/>
        <v>1</v>
      </c>
      <c r="AS132">
        <f t="shared" si="51"/>
        <v>0</v>
      </c>
      <c r="AT132">
        <f t="shared" si="78"/>
        <v>2</v>
      </c>
      <c r="AU132" t="str">
        <f t="shared" si="72"/>
        <v/>
      </c>
    </row>
    <row r="133" spans="1:66">
      <c r="A133" t="s">
        <v>401</v>
      </c>
      <c r="B133" t="s">
        <v>303</v>
      </c>
      <c r="C133" t="s">
        <v>435</v>
      </c>
      <c r="D133">
        <f t="shared" si="69"/>
        <v>1.5330249999999999</v>
      </c>
      <c r="F133">
        <f t="shared" si="70"/>
        <v>1.5373749999999999</v>
      </c>
      <c r="H133">
        <f>(($H$206-$H$126)/100)*Q133+$H$126</f>
        <v>1.5432874999999999</v>
      </c>
      <c r="I133" s="16"/>
      <c r="J133" s="119">
        <f t="shared" si="73"/>
        <v>1.5352208624667183</v>
      </c>
      <c r="K133" s="120"/>
      <c r="L133" s="119">
        <f t="shared" si="74"/>
        <v>6.6387634765685544E-3</v>
      </c>
      <c r="M133" s="120"/>
      <c r="N133">
        <f t="shared" si="68"/>
        <v>81.525913329744284</v>
      </c>
      <c r="O133" s="16"/>
      <c r="P133" s="159" t="s">
        <v>159</v>
      </c>
      <c r="Q133">
        <v>8.75</v>
      </c>
      <c r="R133" s="156" t="s">
        <v>419</v>
      </c>
      <c r="S133" s="156" t="s">
        <v>427</v>
      </c>
      <c r="T133" s="156">
        <f>(T132+T134)/(SQRT((T132+T134)^2+(U132+U134)^2+(V132+V134)^2))</f>
        <v>7.610390993889378E-2</v>
      </c>
      <c r="U133" s="156">
        <f>(U132+U134)/(SQRT((T132+T134)^2+(U132+U134)^2+(V132+V134)^2))</f>
        <v>6.866825888437382E-2</v>
      </c>
      <c r="V133" s="156">
        <f>(V132+V134)/(SQRT((T132+T134)^2+(U132+U134)^2+(V132+V134)^2))</f>
        <v>0.99473255959267837</v>
      </c>
      <c r="W133" s="120">
        <f t="shared" si="55"/>
        <v>51.304098297179962</v>
      </c>
      <c r="X133" s="120">
        <f t="shared" si="60"/>
        <v>40.885929109542275</v>
      </c>
      <c r="Y133" s="16"/>
      <c r="Z133" s="16"/>
      <c r="AA133" s="16"/>
      <c r="AB133" s="16"/>
      <c r="AC133" s="16"/>
      <c r="AD133" s="120" t="s">
        <v>33</v>
      </c>
      <c r="AE133" s="120" t="s">
        <v>33</v>
      </c>
      <c r="AG133" s="16" t="s">
        <v>928</v>
      </c>
      <c r="AH133" t="s">
        <v>834</v>
      </c>
      <c r="AI133" s="2">
        <f t="shared" si="61"/>
        <v>0</v>
      </c>
      <c r="AJ133" s="2">
        <f t="shared" si="62"/>
        <v>0</v>
      </c>
      <c r="AK133" s="2">
        <f t="shared" si="63"/>
        <v>0</v>
      </c>
      <c r="AL133" s="2">
        <f t="shared" si="64"/>
        <v>0</v>
      </c>
      <c r="AM133">
        <f t="shared" si="75"/>
        <v>0</v>
      </c>
      <c r="AN133" s="2">
        <f t="shared" si="65"/>
        <v>0</v>
      </c>
      <c r="AO133">
        <f t="shared" si="76"/>
        <v>1</v>
      </c>
      <c r="AP133">
        <f t="shared" si="66"/>
        <v>0</v>
      </c>
      <c r="AQ133">
        <f t="shared" si="67"/>
        <v>0</v>
      </c>
      <c r="AR133">
        <f t="shared" si="77"/>
        <v>1</v>
      </c>
      <c r="AS133">
        <f t="shared" si="51"/>
        <v>0</v>
      </c>
      <c r="AT133">
        <f t="shared" si="78"/>
        <v>2</v>
      </c>
      <c r="AU133" t="str">
        <f t="shared" si="72"/>
        <v/>
      </c>
    </row>
    <row r="134" spans="1:66">
      <c r="A134" t="s">
        <v>401</v>
      </c>
      <c r="B134" t="s">
        <v>303</v>
      </c>
      <c r="C134" s="118" t="s">
        <v>436</v>
      </c>
      <c r="D134">
        <f t="shared" si="69"/>
        <v>1.5335999999999999</v>
      </c>
      <c r="F134">
        <f t="shared" si="70"/>
        <v>1.5379999999999998</v>
      </c>
      <c r="H134">
        <f t="shared" si="71"/>
        <v>1.5438999999999998</v>
      </c>
      <c r="I134" s="16"/>
      <c r="J134" s="119">
        <f t="shared" si="73"/>
        <v>1.5358118758151926</v>
      </c>
      <c r="K134" s="120"/>
      <c r="L134" s="119">
        <f t="shared" si="74"/>
        <v>6.6550303483778883E-3</v>
      </c>
      <c r="M134" s="120"/>
      <c r="N134">
        <f t="shared" si="68"/>
        <v>81.910832369002591</v>
      </c>
      <c r="O134" s="16"/>
      <c r="P134" s="159" t="s">
        <v>159</v>
      </c>
      <c r="Q134">
        <v>10</v>
      </c>
      <c r="R134" s="156" t="s">
        <v>419</v>
      </c>
      <c r="S134" s="156" t="s">
        <v>427</v>
      </c>
      <c r="T134" s="156">
        <f>COS(RADIANS(AV134))*SIN(RADIANS(AW134))</f>
        <v>7.6225162324196113E-2</v>
      </c>
      <c r="U134" s="156">
        <f>COS(RADIANS(AW134))</f>
        <v>3.9259815759068666E-2</v>
      </c>
      <c r="V134" s="156">
        <f>SIN(RADIANS(AV134))*SIN(RADIANS(AW134))</f>
        <v>0.99631741503158211</v>
      </c>
      <c r="W134" s="120">
        <f t="shared" si="55"/>
        <v>52.989125398946598</v>
      </c>
      <c r="X134" s="120">
        <f t="shared" si="60"/>
        <v>39.199249257003459</v>
      </c>
      <c r="Y134" s="16"/>
      <c r="Z134" s="16"/>
      <c r="AA134" s="16"/>
      <c r="AB134" s="16"/>
      <c r="AC134" s="16"/>
      <c r="AD134" s="120" t="s">
        <v>33</v>
      </c>
      <c r="AE134" s="120" t="s">
        <v>33</v>
      </c>
      <c r="AG134" s="16" t="s">
        <v>928</v>
      </c>
      <c r="AH134" t="s">
        <v>834</v>
      </c>
      <c r="AI134" s="2">
        <f t="shared" si="61"/>
        <v>0</v>
      </c>
      <c r="AJ134" s="2">
        <f t="shared" si="62"/>
        <v>0</v>
      </c>
      <c r="AK134" s="2">
        <f t="shared" si="63"/>
        <v>0</v>
      </c>
      <c r="AL134" s="2">
        <f t="shared" si="64"/>
        <v>0</v>
      </c>
      <c r="AM134">
        <f t="shared" si="75"/>
        <v>0</v>
      </c>
      <c r="AN134" s="2">
        <f t="shared" si="65"/>
        <v>0</v>
      </c>
      <c r="AO134">
        <f t="shared" si="76"/>
        <v>1</v>
      </c>
      <c r="AP134">
        <f t="shared" si="66"/>
        <v>0</v>
      </c>
      <c r="AQ134">
        <f t="shared" si="67"/>
        <v>0</v>
      </c>
      <c r="AR134">
        <f t="shared" si="77"/>
        <v>1</v>
      </c>
      <c r="AS134">
        <f t="shared" si="51"/>
        <v>0</v>
      </c>
      <c r="AT134">
        <f t="shared" si="78"/>
        <v>2</v>
      </c>
      <c r="AU134" t="str">
        <f t="shared" si="72"/>
        <v/>
      </c>
      <c r="AV134" s="155">
        <v>85.625</v>
      </c>
      <c r="AW134" s="155">
        <v>87.75</v>
      </c>
      <c r="AX134" s="2">
        <f>V134/(1+U134)</f>
        <v>0.95867982185367029</v>
      </c>
      <c r="AY134" s="2">
        <f>T134/(1+U134)</f>
        <v>7.3345626539521064E-2</v>
      </c>
    </row>
    <row r="135" spans="1:66">
      <c r="A135" t="s">
        <v>401</v>
      </c>
      <c r="B135" t="s">
        <v>303</v>
      </c>
      <c r="C135" t="s">
        <v>437</v>
      </c>
      <c r="D135">
        <f t="shared" si="69"/>
        <v>1.5341749999999998</v>
      </c>
      <c r="F135">
        <f t="shared" si="70"/>
        <v>1.5386249999999999</v>
      </c>
      <c r="H135">
        <f t="shared" si="71"/>
        <v>1.5445125</v>
      </c>
      <c r="I135" s="16"/>
      <c r="J135" s="119">
        <f t="shared" si="73"/>
        <v>1.5364028882921421</v>
      </c>
      <c r="K135" s="120"/>
      <c r="L135" s="119">
        <f t="shared" si="74"/>
        <v>6.6712978282004176E-3</v>
      </c>
      <c r="M135" s="120"/>
      <c r="N135">
        <f t="shared" si="68"/>
        <v>82.292579813110649</v>
      </c>
      <c r="O135" s="16"/>
      <c r="P135" s="159" t="s">
        <v>159</v>
      </c>
      <c r="Q135">
        <v>11.25</v>
      </c>
      <c r="R135" s="156" t="s">
        <v>419</v>
      </c>
      <c r="S135" s="156" t="s">
        <v>427</v>
      </c>
      <c r="T135" s="156">
        <f>(T134+T136)/(SQRT((T134+T136)^2+(U134+U136)^2+(V134+V136)^2))</f>
        <v>-3.6315213178748675E-2</v>
      </c>
      <c r="U135" s="156">
        <f>(U134+U136)/(SQRT((T134+T136)^2+(U134+U136)^2+(V134+V136)^2))</f>
        <v>0.7055424585809047</v>
      </c>
      <c r="V135" s="156">
        <f>(V134+V136)/(SQRT((T134+T136)^2+(U134+U136)^2+(V134+V136)^2))</f>
        <v>0.70773656428885634</v>
      </c>
      <c r="W135" s="120">
        <f t="shared" si="55"/>
        <v>10.431510408159539</v>
      </c>
      <c r="X135" s="120">
        <f t="shared" si="60"/>
        <v>81.972058732620653</v>
      </c>
      <c r="Y135" s="16"/>
      <c r="Z135" s="16"/>
      <c r="AA135" s="16"/>
      <c r="AB135" s="16"/>
      <c r="AC135" s="16"/>
      <c r="AD135" s="120" t="s">
        <v>33</v>
      </c>
      <c r="AE135" s="120" t="s">
        <v>33</v>
      </c>
      <c r="AG135" s="16" t="s">
        <v>928</v>
      </c>
      <c r="AH135" t="s">
        <v>834</v>
      </c>
      <c r="AI135" s="2">
        <f t="shared" si="61"/>
        <v>0</v>
      </c>
      <c r="AJ135" s="2">
        <f t="shared" si="62"/>
        <v>0</v>
      </c>
      <c r="AK135" s="2">
        <f t="shared" si="63"/>
        <v>0</v>
      </c>
      <c r="AL135" s="2">
        <f t="shared" si="64"/>
        <v>0</v>
      </c>
      <c r="AM135">
        <f t="shared" si="75"/>
        <v>0</v>
      </c>
      <c r="AN135" s="2">
        <f t="shared" si="65"/>
        <v>0</v>
      </c>
      <c r="AO135">
        <f t="shared" si="76"/>
        <v>1</v>
      </c>
      <c r="AP135">
        <f t="shared" si="66"/>
        <v>0.88409432879822736</v>
      </c>
      <c r="AQ135">
        <f t="shared" si="67"/>
        <v>0</v>
      </c>
      <c r="AR135">
        <f t="shared" si="77"/>
        <v>1</v>
      </c>
      <c r="AS135">
        <f t="shared" si="51"/>
        <v>0</v>
      </c>
      <c r="AT135">
        <f t="shared" si="78"/>
        <v>2.8840943287982275</v>
      </c>
      <c r="AU135" t="str">
        <f t="shared" si="72"/>
        <v/>
      </c>
    </row>
    <row r="136" spans="1:66">
      <c r="A136" t="s">
        <v>401</v>
      </c>
      <c r="B136" t="s">
        <v>303</v>
      </c>
      <c r="C136" t="s">
        <v>438</v>
      </c>
      <c r="D136">
        <f t="shared" si="69"/>
        <v>1.5347499999999998</v>
      </c>
      <c r="F136">
        <f t="shared" si="70"/>
        <v>1.53925</v>
      </c>
      <c r="H136">
        <f t="shared" si="71"/>
        <v>1.5451249999999999</v>
      </c>
      <c r="I136" s="16"/>
      <c r="J136" s="119">
        <f t="shared" si="73"/>
        <v>1.5369938998986072</v>
      </c>
      <c r="K136" s="120"/>
      <c r="L136" s="119">
        <f t="shared" si="74"/>
        <v>6.6875659152889622E-3</v>
      </c>
      <c r="M136" s="120"/>
      <c r="N136">
        <f t="shared" si="68"/>
        <v>82.671211773012516</v>
      </c>
      <c r="O136" s="16"/>
      <c r="P136" s="159" t="s">
        <v>159</v>
      </c>
      <c r="Q136">
        <v>12.5</v>
      </c>
      <c r="R136" s="156" t="s">
        <v>419</v>
      </c>
      <c r="S136" s="156" t="s">
        <v>427</v>
      </c>
      <c r="T136" s="156">
        <f>(T134+T138)/(SQRT((T134+T138)^2+(U134+U138)^2+(V134+V138)^2))</f>
        <v>-0.12924984746654128</v>
      </c>
      <c r="U136" s="156">
        <f>(U134+U138)/(SQRT((T134+T138)^2+(U134+U138)^2+(V134+V138)^2))</f>
        <v>0.99091909401809453</v>
      </c>
      <c r="V136" s="156">
        <f>(V134+V138)/(SQRT((T134+T138)^2+(U134+U138)^2+(V134+V138)^2))</f>
        <v>3.7065159384984669E-2</v>
      </c>
      <c r="W136" s="120">
        <f t="shared" si="55"/>
        <v>33.485678932281644</v>
      </c>
      <c r="X136" s="120">
        <f t="shared" si="60"/>
        <v>55.177373767548787</v>
      </c>
      <c r="Y136" s="16"/>
      <c r="Z136" s="16"/>
      <c r="AA136" s="16"/>
      <c r="AB136" s="16"/>
      <c r="AC136" s="16"/>
      <c r="AD136" s="120" t="s">
        <v>33</v>
      </c>
      <c r="AE136" s="120" t="s">
        <v>33</v>
      </c>
      <c r="AG136" s="16" t="s">
        <v>928</v>
      </c>
      <c r="AH136" t="s">
        <v>834</v>
      </c>
      <c r="AI136" s="2">
        <f t="shared" si="61"/>
        <v>0</v>
      </c>
      <c r="AJ136" s="2">
        <f t="shared" si="62"/>
        <v>0</v>
      </c>
      <c r="AK136" s="2">
        <f t="shared" si="63"/>
        <v>0</v>
      </c>
      <c r="AL136" s="2">
        <f t="shared" si="64"/>
        <v>0</v>
      </c>
      <c r="AM136">
        <f t="shared" si="75"/>
        <v>0</v>
      </c>
      <c r="AN136" s="2">
        <f t="shared" si="65"/>
        <v>0</v>
      </c>
      <c r="AO136">
        <f t="shared" si="76"/>
        <v>1</v>
      </c>
      <c r="AP136">
        <f t="shared" si="66"/>
        <v>0</v>
      </c>
      <c r="AQ136">
        <f t="shared" si="67"/>
        <v>0</v>
      </c>
      <c r="AR136">
        <f t="shared" si="77"/>
        <v>1</v>
      </c>
      <c r="AS136">
        <f t="shared" si="51"/>
        <v>0</v>
      </c>
      <c r="AT136">
        <f t="shared" si="78"/>
        <v>2</v>
      </c>
      <c r="AU136" t="str">
        <f t="shared" si="72"/>
        <v/>
      </c>
    </row>
    <row r="137" spans="1:66">
      <c r="A137" t="s">
        <v>401</v>
      </c>
      <c r="B137" t="s">
        <v>303</v>
      </c>
      <c r="C137" t="s">
        <v>439</v>
      </c>
      <c r="D137">
        <f t="shared" si="69"/>
        <v>1.5353249999999998</v>
      </c>
      <c r="F137">
        <f t="shared" si="70"/>
        <v>1.5398749999999999</v>
      </c>
      <c r="H137">
        <f t="shared" si="71"/>
        <v>1.5457375</v>
      </c>
      <c r="I137" s="16"/>
      <c r="J137" s="119">
        <f t="shared" si="73"/>
        <v>1.5375849106356276</v>
      </c>
      <c r="K137" s="120"/>
      <c r="L137" s="119">
        <f t="shared" si="74"/>
        <v>6.7038346088987844E-3</v>
      </c>
      <c r="M137" s="120"/>
      <c r="N137">
        <f t="shared" si="68"/>
        <v>83.046782845302758</v>
      </c>
      <c r="O137" s="16"/>
      <c r="P137" s="159" t="s">
        <v>159</v>
      </c>
      <c r="Q137">
        <v>13.75</v>
      </c>
      <c r="R137" s="156" t="s">
        <v>419</v>
      </c>
      <c r="S137" s="156" t="s">
        <v>427</v>
      </c>
      <c r="T137" s="156">
        <f>(T136+T138)/(SQRT((T136+T138)^2+(U136+U138)^2+(V136+V138)^2))</f>
        <v>-0.15240548723063396</v>
      </c>
      <c r="U137" s="156">
        <f>(U136+U138)/(SQRT((T136+T138)^2+(U136+U138)^2+(V136+V138)^2))</f>
        <v>0.74132149629173794</v>
      </c>
      <c r="V137" s="156">
        <f>(V136+V138)/(SQRT((T136+T138)^2+(U136+U138)^2+(V136+V138)^2))</f>
        <v>-0.6536168652947778</v>
      </c>
      <c r="W137" s="120">
        <f t="shared" si="55"/>
        <v>76.449318931857434</v>
      </c>
      <c r="X137" s="120">
        <f t="shared" si="60"/>
        <v>13.234422112821107</v>
      </c>
      <c r="Y137" s="16"/>
      <c r="Z137" s="16"/>
      <c r="AA137" s="16"/>
      <c r="AB137" s="16"/>
      <c r="AC137" s="16"/>
      <c r="AD137" s="120" t="s">
        <v>33</v>
      </c>
      <c r="AE137" s="120" t="s">
        <v>33</v>
      </c>
      <c r="AG137" s="16" t="s">
        <v>928</v>
      </c>
      <c r="AH137" t="s">
        <v>834</v>
      </c>
      <c r="AI137" s="2">
        <f t="shared" si="61"/>
        <v>0</v>
      </c>
      <c r="AJ137" s="2">
        <f t="shared" si="62"/>
        <v>0</v>
      </c>
      <c r="AK137" s="2">
        <f t="shared" si="63"/>
        <v>0</v>
      </c>
      <c r="AL137" s="2">
        <f t="shared" si="64"/>
        <v>0</v>
      </c>
      <c r="AM137">
        <f t="shared" si="75"/>
        <v>0</v>
      </c>
      <c r="AN137" s="2">
        <f t="shared" si="65"/>
        <v>0</v>
      </c>
      <c r="AO137">
        <f t="shared" si="76"/>
        <v>1</v>
      </c>
      <c r="AP137">
        <f t="shared" si="66"/>
        <v>0.85295086541309884</v>
      </c>
      <c r="AQ137">
        <f t="shared" si="67"/>
        <v>0</v>
      </c>
      <c r="AR137">
        <f t="shared" si="77"/>
        <v>1</v>
      </c>
      <c r="AS137">
        <f t="shared" si="51"/>
        <v>0</v>
      </c>
      <c r="AT137">
        <f t="shared" si="78"/>
        <v>2.8529508654130988</v>
      </c>
      <c r="AU137" t="str">
        <f t="shared" si="72"/>
        <v/>
      </c>
    </row>
    <row r="138" spans="1:66">
      <c r="A138" t="s">
        <v>401</v>
      </c>
      <c r="B138" t="s">
        <v>303</v>
      </c>
      <c r="C138" s="118" t="s">
        <v>440</v>
      </c>
      <c r="D138">
        <f t="shared" si="69"/>
        <v>1.5358999999999998</v>
      </c>
      <c r="F138">
        <f t="shared" si="70"/>
        <v>1.5405</v>
      </c>
      <c r="H138">
        <f t="shared" si="71"/>
        <v>1.5463499999999999</v>
      </c>
      <c r="I138" s="16"/>
      <c r="J138" s="119">
        <f t="shared" si="73"/>
        <v>1.5381759205042405</v>
      </c>
      <c r="K138" s="120"/>
      <c r="L138" s="119">
        <f t="shared" si="74"/>
        <v>6.7201039082864789E-3</v>
      </c>
      <c r="M138" s="120"/>
      <c r="N138">
        <f t="shared" si="68"/>
        <v>83.419346168930574</v>
      </c>
      <c r="O138" s="16"/>
      <c r="P138" s="159" t="s">
        <v>159</v>
      </c>
      <c r="Q138">
        <v>15</v>
      </c>
      <c r="R138" s="156" t="s">
        <v>419</v>
      </c>
      <c r="S138" s="156" t="s">
        <v>427</v>
      </c>
      <c r="T138" s="156">
        <f>COS(RADIANS(AV138))*SIN(RADIANS(AW138))</f>
        <v>-9.3280939688500208E-2</v>
      </c>
      <c r="U138" s="156">
        <f>COS(RADIANS(AW138))</f>
        <v>9.150161866340252E-2</v>
      </c>
      <c r="V138" s="156">
        <f>SIN(RADIANS(AV138))*SIN(RADIANS(AW138))</f>
        <v>-0.99142630592132652</v>
      </c>
      <c r="W138" s="120">
        <f t="shared" si="55"/>
        <v>60.533866223621537</v>
      </c>
      <c r="X138" s="120">
        <f t="shared" si="60"/>
        <v>31.754948483837211</v>
      </c>
      <c r="Y138" s="16"/>
      <c r="Z138" s="16"/>
      <c r="AA138" s="16"/>
      <c r="AB138" s="16"/>
      <c r="AC138" s="16"/>
      <c r="AD138" s="120" t="s">
        <v>33</v>
      </c>
      <c r="AE138" s="120" t="s">
        <v>33</v>
      </c>
      <c r="AG138" s="16" t="s">
        <v>928</v>
      </c>
      <c r="AH138" t="s">
        <v>834</v>
      </c>
      <c r="AI138" s="2">
        <f t="shared" si="61"/>
        <v>0</v>
      </c>
      <c r="AJ138" s="2">
        <f t="shared" si="62"/>
        <v>0</v>
      </c>
      <c r="AK138" s="2">
        <f t="shared" si="63"/>
        <v>0</v>
      </c>
      <c r="AL138" s="2">
        <f t="shared" si="64"/>
        <v>0</v>
      </c>
      <c r="AM138">
        <f t="shared" si="75"/>
        <v>0</v>
      </c>
      <c r="AN138" s="2">
        <f t="shared" si="65"/>
        <v>0</v>
      </c>
      <c r="AO138">
        <f t="shared" si="76"/>
        <v>1</v>
      </c>
      <c r="AP138">
        <f t="shared" si="66"/>
        <v>0</v>
      </c>
      <c r="AQ138">
        <f t="shared" si="67"/>
        <v>0</v>
      </c>
      <c r="AR138">
        <f t="shared" si="77"/>
        <v>1</v>
      </c>
      <c r="AS138">
        <f t="shared" ref="AS138:AS201" si="79">IF(AT138=$AT$543,C138,0)</f>
        <v>0</v>
      </c>
      <c r="AT138">
        <f t="shared" si="78"/>
        <v>2</v>
      </c>
      <c r="AU138" t="str">
        <f t="shared" si="72"/>
        <v/>
      </c>
      <c r="AV138" s="155">
        <v>264.625</v>
      </c>
      <c r="AW138" s="155">
        <v>84.75</v>
      </c>
      <c r="AX138" s="2">
        <f>V138/(1+U138)</f>
        <v>-0.90831409589238798</v>
      </c>
      <c r="AY138" s="2">
        <f>T138/(1+U138)</f>
        <v>-8.5461109808272484E-2</v>
      </c>
      <c r="BI138" s="2"/>
      <c r="BJ138" s="2"/>
      <c r="BK138" s="2"/>
      <c r="BL138" s="2"/>
      <c r="BM138" s="2"/>
      <c r="BN138" s="2"/>
    </row>
    <row r="139" spans="1:66">
      <c r="A139" t="s">
        <v>401</v>
      </c>
      <c r="B139" t="s">
        <v>303</v>
      </c>
      <c r="C139" t="s">
        <v>441</v>
      </c>
      <c r="D139">
        <f t="shared" si="69"/>
        <v>1.5364749999999998</v>
      </c>
      <c r="F139">
        <f t="shared" si="70"/>
        <v>1.5411249999999999</v>
      </c>
      <c r="H139">
        <f t="shared" si="71"/>
        <v>1.5469625</v>
      </c>
      <c r="I139" s="16"/>
      <c r="J139" s="119">
        <f t="shared" si="73"/>
        <v>1.5387669295054811</v>
      </c>
      <c r="K139" s="120"/>
      <c r="L139" s="119">
        <f t="shared" si="74"/>
        <v>6.7363738127090844E-3</v>
      </c>
      <c r="M139" s="120"/>
      <c r="N139">
        <f t="shared" si="68"/>
        <v>83.78895347916081</v>
      </c>
      <c r="O139" s="16"/>
      <c r="P139" s="159" t="s">
        <v>159</v>
      </c>
      <c r="Q139">
        <v>16.25</v>
      </c>
      <c r="R139" s="156" t="s">
        <v>419</v>
      </c>
      <c r="S139" s="156" t="s">
        <v>427</v>
      </c>
      <c r="T139" s="156">
        <f>(T138+T140)/(SQRT((T138+T140)^2+(U138+U140)^2+(V138+V140)^2))</f>
        <v>-8.9827974012669884E-2</v>
      </c>
      <c r="U139" s="156">
        <f>(U138+U140)/(SQRT((T138+T140)^2+(U138+U140)^2+(V138+V140)^2))</f>
        <v>0.11699568641528395</v>
      </c>
      <c r="V139" s="156">
        <f>(V138+V140)/(SQRT((T138+T140)^2+(U138+U140)^2+(V138+V140)^2))</f>
        <v>-0.98906164845523947</v>
      </c>
      <c r="W139" s="120">
        <f t="shared" si="55"/>
        <v>61.989159558577846</v>
      </c>
      <c r="X139" s="120">
        <f t="shared" si="60"/>
        <v>30.277451841777236</v>
      </c>
      <c r="Y139" s="16"/>
      <c r="Z139" s="16"/>
      <c r="AA139" s="16"/>
      <c r="AB139" s="16"/>
      <c r="AC139" s="16"/>
      <c r="AD139" s="120" t="s">
        <v>33</v>
      </c>
      <c r="AE139" s="120" t="s">
        <v>33</v>
      </c>
      <c r="AG139" s="16" t="s">
        <v>928</v>
      </c>
      <c r="AH139" t="s">
        <v>834</v>
      </c>
      <c r="AI139" s="2">
        <f t="shared" si="61"/>
        <v>0</v>
      </c>
      <c r="AJ139" s="2">
        <f t="shared" si="62"/>
        <v>0</v>
      </c>
      <c r="AK139" s="2">
        <f t="shared" si="63"/>
        <v>0</v>
      </c>
      <c r="AL139" s="2">
        <f t="shared" si="64"/>
        <v>0</v>
      </c>
      <c r="AM139">
        <f t="shared" si="75"/>
        <v>0</v>
      </c>
      <c r="AN139" s="2">
        <f t="shared" si="65"/>
        <v>0</v>
      </c>
      <c r="AO139">
        <f t="shared" si="76"/>
        <v>1</v>
      </c>
      <c r="AP139">
        <f t="shared" si="66"/>
        <v>0</v>
      </c>
      <c r="AQ139">
        <f t="shared" si="67"/>
        <v>0</v>
      </c>
      <c r="AR139">
        <f t="shared" si="77"/>
        <v>1</v>
      </c>
      <c r="AS139">
        <f t="shared" si="79"/>
        <v>0</v>
      </c>
      <c r="AT139">
        <f t="shared" si="78"/>
        <v>2</v>
      </c>
      <c r="AU139" t="str">
        <f t="shared" si="72"/>
        <v/>
      </c>
      <c r="BC139" s="2"/>
      <c r="BD139" s="2"/>
      <c r="BE139" s="2"/>
      <c r="BF139" s="2"/>
      <c r="BG139" s="2"/>
      <c r="BI139" s="2"/>
      <c r="BJ139" s="2"/>
      <c r="BK139" s="2"/>
      <c r="BL139" s="2"/>
      <c r="BM139" s="2"/>
      <c r="BN139" s="2"/>
    </row>
    <row r="140" spans="1:66">
      <c r="A140" t="s">
        <v>401</v>
      </c>
      <c r="B140" t="s">
        <v>303</v>
      </c>
      <c r="C140" t="s">
        <v>442</v>
      </c>
      <c r="D140">
        <f t="shared" si="69"/>
        <v>1.53705</v>
      </c>
      <c r="F140">
        <f t="shared" si="70"/>
        <v>1.54175</v>
      </c>
      <c r="H140">
        <f t="shared" si="71"/>
        <v>1.5475749999999999</v>
      </c>
      <c r="I140" s="16"/>
      <c r="J140" s="119">
        <f t="shared" si="73"/>
        <v>1.539357937640385</v>
      </c>
      <c r="K140" s="120"/>
      <c r="L140" s="119">
        <f t="shared" si="74"/>
        <v>6.752644321424528E-3</v>
      </c>
      <c r="M140" s="120"/>
      <c r="N140">
        <f t="shared" si="68"/>
        <v>84.155655159007679</v>
      </c>
      <c r="O140" s="16"/>
      <c r="P140" s="159" t="s">
        <v>159</v>
      </c>
      <c r="Q140">
        <v>17.5</v>
      </c>
      <c r="R140" s="156" t="s">
        <v>419</v>
      </c>
      <c r="S140" s="156" t="s">
        <v>427</v>
      </c>
      <c r="T140" s="156">
        <f>(T138+T142)/(SQRT((T138+T142)^2+(U138+U142)^2+(V138+V142)^2))</f>
        <v>-8.6315051571592208E-2</v>
      </c>
      <c r="U140" s="156">
        <f>(U138+U142)/(SQRT((T138+T142)^2+(U138+U142)^2+(V138+V142)^2))</f>
        <v>0.14241166398443048</v>
      </c>
      <c r="V140" s="156">
        <f>(V138+V142)/(SQRT((T138+T142)^2+(U138+U142)^2+(V138+V142)^2))</f>
        <v>-0.98603682985646079</v>
      </c>
      <c r="W140" s="120">
        <f t="shared" ref="W140:W203" si="80">IF((DEGREES(ACOS((T140*$BI$2+U140*$BJ$2+V140*$BK$2)/((SQRT(T140^2+U140^2+V140^2))*(SQRT($BI$2^2+$BJ$2^2+$BK$2^2))))))&gt;90,ABS(180-(DEGREES(ACOS((T140*$BI$2+U140*$BJ$2+V140*$BK$2)/((SQRT(T140^2+U140^2+V140^2))*(SQRT($BI$2^2+$BJ$2^2+$BK$2^2))))))),(DEGREES(ACOS((T140*$BI$2+U140*$BJ$2+V140*$BK$2)/((SQRT(T140^2+U140^2+V140^2))*(SQRT($BI$2^2+$BJ$2^2+$BK$2^2)))))))</f>
        <v>63.44512534285515</v>
      </c>
      <c r="X140" s="120">
        <f t="shared" si="60"/>
        <v>28.800214046278569</v>
      </c>
      <c r="Y140" s="16"/>
      <c r="Z140" s="16"/>
      <c r="AA140" s="16"/>
      <c r="AB140" s="16"/>
      <c r="AC140" s="16"/>
      <c r="AD140" s="120" t="s">
        <v>33</v>
      </c>
      <c r="AE140" s="120" t="s">
        <v>33</v>
      </c>
      <c r="AG140" s="16" t="s">
        <v>928</v>
      </c>
      <c r="AH140" t="s">
        <v>834</v>
      </c>
      <c r="AI140" s="2">
        <f t="shared" si="61"/>
        <v>0</v>
      </c>
      <c r="AJ140" s="2">
        <f t="shared" si="62"/>
        <v>0</v>
      </c>
      <c r="AK140" s="2">
        <f t="shared" si="63"/>
        <v>0</v>
      </c>
      <c r="AL140" s="2">
        <f t="shared" si="64"/>
        <v>0</v>
      </c>
      <c r="AM140">
        <f t="shared" si="75"/>
        <v>0</v>
      </c>
      <c r="AN140" s="2">
        <f t="shared" si="65"/>
        <v>0</v>
      </c>
      <c r="AO140">
        <f t="shared" si="76"/>
        <v>1</v>
      </c>
      <c r="AP140">
        <f t="shared" si="66"/>
        <v>0</v>
      </c>
      <c r="AQ140">
        <f t="shared" si="67"/>
        <v>0</v>
      </c>
      <c r="AR140">
        <f t="shared" si="77"/>
        <v>1</v>
      </c>
      <c r="AS140">
        <f t="shared" si="79"/>
        <v>0</v>
      </c>
      <c r="AT140">
        <f t="shared" si="78"/>
        <v>2</v>
      </c>
      <c r="AU140" t="str">
        <f t="shared" si="72"/>
        <v/>
      </c>
    </row>
    <row r="141" spans="1:66">
      <c r="A141" t="s">
        <v>401</v>
      </c>
      <c r="B141" t="s">
        <v>303</v>
      </c>
      <c r="C141" t="s">
        <v>443</v>
      </c>
      <c r="D141">
        <f t="shared" si="69"/>
        <v>1.537625</v>
      </c>
      <c r="F141">
        <f t="shared" si="70"/>
        <v>1.5423749999999998</v>
      </c>
      <c r="H141">
        <f t="shared" si="71"/>
        <v>1.5481875</v>
      </c>
      <c r="I141" s="16"/>
      <c r="J141" s="119">
        <f t="shared" si="73"/>
        <v>1.5399489449099828</v>
      </c>
      <c r="K141" s="120"/>
      <c r="L141" s="119">
        <f t="shared" si="74"/>
        <v>6.7689154336945112E-3</v>
      </c>
      <c r="M141" s="120"/>
      <c r="N141">
        <f t="shared" si="68"/>
        <v>84.519500288236429</v>
      </c>
      <c r="O141" s="16"/>
      <c r="P141" s="159" t="s">
        <v>159</v>
      </c>
      <c r="Q141">
        <v>18.75</v>
      </c>
      <c r="R141" s="156" t="s">
        <v>419</v>
      </c>
      <c r="S141" s="156" t="s">
        <v>427</v>
      </c>
      <c r="T141" s="156">
        <f>(T140+T142)/(SQRT((T140+T142)^2+(U140+U142)^2+(V140+V142)^2))</f>
        <v>-8.274451710774243E-2</v>
      </c>
      <c r="U141" s="156">
        <f>(U140+U142)/(SQRT((T140+T142)^2+(U140+U142)^2+(V140+V142)^2))</f>
        <v>0.16773258716990813</v>
      </c>
      <c r="V141" s="156">
        <f>(V140+V142)/(SQRT((T140+T142)^2+(U140+U142)^2+(V140+V142)^2))</f>
        <v>-0.98235386907666611</v>
      </c>
      <c r="W141" s="120">
        <f t="shared" si="80"/>
        <v>64.901706545578762</v>
      </c>
      <c r="X141" s="120">
        <f t="shared" si="60"/>
        <v>27.32327740497152</v>
      </c>
      <c r="Y141" s="16"/>
      <c r="Z141" s="16"/>
      <c r="AA141" s="16"/>
      <c r="AB141" s="16"/>
      <c r="AC141" s="16"/>
      <c r="AD141" s="120" t="s">
        <v>33</v>
      </c>
      <c r="AE141" s="120" t="s">
        <v>33</v>
      </c>
      <c r="AG141" s="16" t="s">
        <v>928</v>
      </c>
      <c r="AH141" t="s">
        <v>834</v>
      </c>
      <c r="AI141" s="2">
        <f t="shared" si="61"/>
        <v>0</v>
      </c>
      <c r="AJ141" s="2">
        <f t="shared" si="62"/>
        <v>0</v>
      </c>
      <c r="AK141" s="2">
        <f t="shared" si="63"/>
        <v>0</v>
      </c>
      <c r="AL141" s="2">
        <f t="shared" si="64"/>
        <v>0</v>
      </c>
      <c r="AM141">
        <f t="shared" si="75"/>
        <v>0</v>
      </c>
      <c r="AN141" s="2">
        <f t="shared" si="65"/>
        <v>0</v>
      </c>
      <c r="AO141">
        <f t="shared" si="76"/>
        <v>1</v>
      </c>
      <c r="AP141">
        <f t="shared" si="66"/>
        <v>0</v>
      </c>
      <c r="AQ141">
        <f t="shared" si="67"/>
        <v>0</v>
      </c>
      <c r="AR141">
        <f t="shared" si="77"/>
        <v>1</v>
      </c>
      <c r="AS141">
        <f t="shared" si="79"/>
        <v>0</v>
      </c>
      <c r="AT141">
        <f t="shared" si="78"/>
        <v>2</v>
      </c>
      <c r="AU141" t="str">
        <f t="shared" si="72"/>
        <v/>
      </c>
    </row>
    <row r="142" spans="1:66">
      <c r="A142" t="s">
        <v>401</v>
      </c>
      <c r="B142" t="s">
        <v>303</v>
      </c>
      <c r="C142" s="118" t="s">
        <v>444</v>
      </c>
      <c r="D142">
        <f t="shared" si="69"/>
        <v>1.5382</v>
      </c>
      <c r="F142">
        <f t="shared" si="70"/>
        <v>1.5429999999999999</v>
      </c>
      <c r="H142">
        <f t="shared" si="71"/>
        <v>1.5488</v>
      </c>
      <c r="I142" s="16"/>
      <c r="J142" s="119">
        <f t="shared" si="73"/>
        <v>1.5405399513153071</v>
      </c>
      <c r="K142" s="120"/>
      <c r="L142" s="119">
        <f t="shared" si="74"/>
        <v>6.7851871487778492E-3</v>
      </c>
      <c r="M142" s="120"/>
      <c r="N142">
        <f t="shared" si="68"/>
        <v>84.88053669010813</v>
      </c>
      <c r="O142" s="16"/>
      <c r="P142" s="159" t="s">
        <v>159</v>
      </c>
      <c r="Q142">
        <v>20</v>
      </c>
      <c r="R142" s="156" t="s">
        <v>419</v>
      </c>
      <c r="S142" s="156" t="s">
        <v>427</v>
      </c>
      <c r="T142" s="156">
        <f>COS(RADIANS(AV142))*SIN(RADIANS(AW142))</f>
        <v>-7.9118753817435578E-2</v>
      </c>
      <c r="U142" s="156">
        <f>COS(RADIANS(AW142))</f>
        <v>0.19294155521597833</v>
      </c>
      <c r="V142" s="156">
        <f>SIN(RADIANS(AV142))*SIN(RADIANS(AW142))</f>
        <v>-0.97801522435247179</v>
      </c>
      <c r="W142" s="120">
        <f t="shared" si="80"/>
        <v>66.358850493998787</v>
      </c>
      <c r="X142" s="120">
        <f t="shared" si="60"/>
        <v>25.846693864819485</v>
      </c>
      <c r="Y142" s="16"/>
      <c r="Z142" s="16"/>
      <c r="AA142" s="16"/>
      <c r="AB142" s="16"/>
      <c r="AC142" s="16"/>
      <c r="AD142" s="120" t="s">
        <v>33</v>
      </c>
      <c r="AE142" s="120" t="s">
        <v>33</v>
      </c>
      <c r="AG142" s="16" t="s">
        <v>928</v>
      </c>
      <c r="AH142" t="s">
        <v>834</v>
      </c>
      <c r="AI142" s="2">
        <f t="shared" si="61"/>
        <v>0</v>
      </c>
      <c r="AJ142" s="2">
        <f t="shared" si="62"/>
        <v>0</v>
      </c>
      <c r="AK142" s="2">
        <f t="shared" si="63"/>
        <v>0</v>
      </c>
      <c r="AL142" s="2">
        <f t="shared" si="64"/>
        <v>0</v>
      </c>
      <c r="AM142">
        <f t="shared" si="75"/>
        <v>0</v>
      </c>
      <c r="AN142" s="2">
        <f t="shared" si="65"/>
        <v>0</v>
      </c>
      <c r="AO142">
        <f t="shared" si="76"/>
        <v>1</v>
      </c>
      <c r="AP142">
        <f t="shared" si="66"/>
        <v>0</v>
      </c>
      <c r="AQ142">
        <f t="shared" si="67"/>
        <v>0</v>
      </c>
      <c r="AR142">
        <f t="shared" si="77"/>
        <v>1</v>
      </c>
      <c r="AS142">
        <f t="shared" si="79"/>
        <v>0</v>
      </c>
      <c r="AT142">
        <f t="shared" si="78"/>
        <v>2</v>
      </c>
      <c r="AU142" t="str">
        <f t="shared" si="72"/>
        <v/>
      </c>
      <c r="AV142" s="155">
        <v>265.375</v>
      </c>
      <c r="AW142" s="155">
        <v>78.875500000000002</v>
      </c>
      <c r="AX142" s="2">
        <f>V142/(1+U142)</f>
        <v>-0.81983498694988888</v>
      </c>
      <c r="AY142" s="2">
        <f>T142/(1+U142)</f>
        <v>-6.6322405713422711E-2</v>
      </c>
    </row>
    <row r="143" spans="1:66">
      <c r="A143" t="s">
        <v>401</v>
      </c>
      <c r="B143" t="s">
        <v>303</v>
      </c>
      <c r="C143" t="s">
        <v>445</v>
      </c>
      <c r="D143">
        <f t="shared" si="69"/>
        <v>1.538775</v>
      </c>
      <c r="F143">
        <f t="shared" si="70"/>
        <v>1.543625</v>
      </c>
      <c r="H143">
        <f t="shared" si="71"/>
        <v>1.5494124999999999</v>
      </c>
      <c r="I143" s="16"/>
      <c r="J143" s="119">
        <f t="shared" si="73"/>
        <v>1.5411309568573854</v>
      </c>
      <c r="K143" s="120"/>
      <c r="L143" s="119">
        <f t="shared" si="74"/>
        <v>6.8014594659386862E-3</v>
      </c>
      <c r="M143" s="120"/>
      <c r="N143">
        <f t="shared" si="68"/>
        <v>85.238810975963304</v>
      </c>
      <c r="O143" s="16"/>
      <c r="P143" s="159" t="s">
        <v>159</v>
      </c>
      <c r="Q143">
        <v>21.25</v>
      </c>
      <c r="R143" s="156" t="s">
        <v>419</v>
      </c>
      <c r="S143" s="156" t="s">
        <v>427</v>
      </c>
      <c r="T143" s="156">
        <f>(T142+T144)/(SQRT((T142+T144)^2+(U142+U144)^2+(V142+V144)^2))</f>
        <v>-7.6096354332210847E-2</v>
      </c>
      <c r="U143" s="156">
        <f>(U142+U144)/(SQRT((T142+T144)^2+(U142+U144)^2+(V142+V144)^2))</f>
        <v>0.21760699735602532</v>
      </c>
      <c r="V143" s="156">
        <f>(V142+V144)/(SQRT((T142+T144)^2+(U142+U144)^2+(V142+V144)^2))</f>
        <v>-0.97306553713459676</v>
      </c>
      <c r="W143" s="120">
        <f t="shared" si="80"/>
        <v>67.79393966396195</v>
      </c>
      <c r="X143" s="120">
        <f t="shared" si="60"/>
        <v>24.396752844160773</v>
      </c>
      <c r="Y143" s="16"/>
      <c r="Z143" s="16"/>
      <c r="AA143" s="16"/>
      <c r="AB143" s="16"/>
      <c r="AC143" s="16"/>
      <c r="AD143" s="120" t="s">
        <v>33</v>
      </c>
      <c r="AE143" s="120" t="s">
        <v>33</v>
      </c>
      <c r="AG143" s="16" t="s">
        <v>928</v>
      </c>
      <c r="AH143" t="s">
        <v>834</v>
      </c>
      <c r="AI143" s="2">
        <f t="shared" si="61"/>
        <v>0</v>
      </c>
      <c r="AJ143" s="2">
        <f t="shared" si="62"/>
        <v>0</v>
      </c>
      <c r="AK143" s="2">
        <f t="shared" si="63"/>
        <v>0</v>
      </c>
      <c r="AL143" s="2">
        <f t="shared" si="64"/>
        <v>0</v>
      </c>
      <c r="AM143">
        <f t="shared" si="75"/>
        <v>0</v>
      </c>
      <c r="AN143" s="2">
        <f t="shared" si="65"/>
        <v>0</v>
      </c>
      <c r="AO143">
        <f t="shared" si="76"/>
        <v>1</v>
      </c>
      <c r="AP143">
        <f t="shared" si="66"/>
        <v>0</v>
      </c>
      <c r="AQ143">
        <f t="shared" si="67"/>
        <v>0</v>
      </c>
      <c r="AR143">
        <f t="shared" si="77"/>
        <v>1</v>
      </c>
      <c r="AS143">
        <f t="shared" si="79"/>
        <v>0</v>
      </c>
      <c r="AT143">
        <f t="shared" si="78"/>
        <v>2</v>
      </c>
      <c r="AU143" t="str">
        <f t="shared" si="72"/>
        <v/>
      </c>
    </row>
    <row r="144" spans="1:66">
      <c r="A144" t="s">
        <v>401</v>
      </c>
      <c r="B144" t="s">
        <v>303</v>
      </c>
      <c r="C144" t="s">
        <v>446</v>
      </c>
      <c r="D144">
        <f t="shared" si="69"/>
        <v>1.53935</v>
      </c>
      <c r="F144">
        <f t="shared" si="70"/>
        <v>1.5442499999999999</v>
      </c>
      <c r="H144">
        <f t="shared" si="71"/>
        <v>1.550025</v>
      </c>
      <c r="I144" s="16"/>
      <c r="J144" s="119">
        <f t="shared" si="73"/>
        <v>1.5417219615372468</v>
      </c>
      <c r="K144" s="120"/>
      <c r="L144" s="119">
        <f t="shared" si="74"/>
        <v>6.8177323844387239E-3</v>
      </c>
      <c r="M144" s="120"/>
      <c r="N144">
        <f t="shared" si="68"/>
        <v>85.594368587796296</v>
      </c>
      <c r="O144" s="16"/>
      <c r="P144" s="159" t="s">
        <v>159</v>
      </c>
      <c r="Q144">
        <v>22.5</v>
      </c>
      <c r="R144" s="156" t="s">
        <v>419</v>
      </c>
      <c r="S144" s="156" t="s">
        <v>427</v>
      </c>
      <c r="T144" s="156">
        <f>(T142+T146)/(SQRT((T142+T146)^2+(U142+U146)^2+(V142+V146)^2))</f>
        <v>-7.3025099592037193E-2</v>
      </c>
      <c r="U144" s="156">
        <f>(U142+U146)/(SQRT((T142+T146)^2+(U142+U146)^2+(V142+V146)^2))</f>
        <v>0.24213273181325634</v>
      </c>
      <c r="V144" s="156">
        <f>(V142+V146)/(SQRT((T142+T146)^2+(U142+U146)^2+(V142+V146)^2))</f>
        <v>-0.96749112399764303</v>
      </c>
      <c r="W144" s="120">
        <f t="shared" si="80"/>
        <v>69.229369217808014</v>
      </c>
      <c r="X144" s="120">
        <f t="shared" si="60"/>
        <v>22.94703218280651</v>
      </c>
      <c r="Y144" s="16"/>
      <c r="Z144" s="16"/>
      <c r="AA144" s="16"/>
      <c r="AB144" s="16"/>
      <c r="AC144" s="16"/>
      <c r="AD144" s="120" t="s">
        <v>33</v>
      </c>
      <c r="AE144" s="120" t="s">
        <v>33</v>
      </c>
      <c r="AG144" s="16" t="s">
        <v>928</v>
      </c>
      <c r="AH144" t="s">
        <v>834</v>
      </c>
      <c r="AI144" s="2">
        <f t="shared" si="61"/>
        <v>0</v>
      </c>
      <c r="AJ144" s="2">
        <f t="shared" si="62"/>
        <v>0</v>
      </c>
      <c r="AK144" s="2">
        <f t="shared" si="63"/>
        <v>0</v>
      </c>
      <c r="AL144" s="2">
        <f t="shared" si="64"/>
        <v>0</v>
      </c>
      <c r="AM144">
        <f t="shared" si="75"/>
        <v>0</v>
      </c>
      <c r="AN144" s="2">
        <f t="shared" si="65"/>
        <v>0</v>
      </c>
      <c r="AO144">
        <f t="shared" si="76"/>
        <v>1</v>
      </c>
      <c r="AP144">
        <f t="shared" si="66"/>
        <v>0</v>
      </c>
      <c r="AQ144">
        <f t="shared" si="67"/>
        <v>0</v>
      </c>
      <c r="AR144">
        <f t="shared" si="77"/>
        <v>1</v>
      </c>
      <c r="AS144">
        <f t="shared" si="79"/>
        <v>0</v>
      </c>
      <c r="AT144">
        <f t="shared" si="78"/>
        <v>2</v>
      </c>
      <c r="AU144" t="str">
        <f t="shared" si="72"/>
        <v/>
      </c>
    </row>
    <row r="145" spans="1:51">
      <c r="A145" t="s">
        <v>401</v>
      </c>
      <c r="B145" t="s">
        <v>303</v>
      </c>
      <c r="C145" t="s">
        <v>447</v>
      </c>
      <c r="D145">
        <f t="shared" si="69"/>
        <v>1.539925</v>
      </c>
      <c r="F145">
        <f t="shared" si="70"/>
        <v>1.544875</v>
      </c>
      <c r="H145">
        <f t="shared" si="71"/>
        <v>1.5506374999999999</v>
      </c>
      <c r="I145" s="16"/>
      <c r="J145" s="119">
        <f t="shared" si="73"/>
        <v>1.5423129653559164</v>
      </c>
      <c r="K145" s="120"/>
      <c r="L145" s="119">
        <f t="shared" si="74"/>
        <v>6.8340059035438827E-3</v>
      </c>
      <c r="M145" s="120"/>
      <c r="N145">
        <f t="shared" si="68"/>
        <v>85.947253838924098</v>
      </c>
      <c r="O145" s="16"/>
      <c r="P145" s="159" t="s">
        <v>159</v>
      </c>
      <c r="Q145">
        <v>23.75</v>
      </c>
      <c r="R145" s="156" t="s">
        <v>419</v>
      </c>
      <c r="S145" s="156" t="s">
        <v>427</v>
      </c>
      <c r="T145" s="156">
        <f>(T144+T146)/(SQRT((T144+T146)^2+(U144+U146)^2+(V144+V146)^2))</f>
        <v>-6.9906961398778958E-2</v>
      </c>
      <c r="U145" s="156">
        <f>(U144+U146)/(SQRT((T144+T146)^2+(U144+U146)^2+(V144+V146)^2))</f>
        <v>0.26650301261639275</v>
      </c>
      <c r="V145" s="156">
        <f>(V144+V146)/(SQRT((T144+T146)^2+(U144+U146)^2+(V144+V146)^2))</f>
        <v>-0.96129556381706893</v>
      </c>
      <c r="W145" s="120">
        <f t="shared" si="80"/>
        <v>70.665108844302665</v>
      </c>
      <c r="X145" s="120">
        <f t="shared" si="60"/>
        <v>21.497576598610067</v>
      </c>
      <c r="Y145" s="16"/>
      <c r="Z145" s="16"/>
      <c r="AA145" s="16"/>
      <c r="AB145" s="16"/>
      <c r="AC145" s="16"/>
      <c r="AD145" s="120" t="s">
        <v>33</v>
      </c>
      <c r="AE145" s="120" t="s">
        <v>33</v>
      </c>
      <c r="AG145" s="16" t="s">
        <v>928</v>
      </c>
      <c r="AH145" t="s">
        <v>834</v>
      </c>
      <c r="AI145" s="2">
        <f t="shared" si="61"/>
        <v>0</v>
      </c>
      <c r="AJ145" s="2">
        <f t="shared" si="62"/>
        <v>0</v>
      </c>
      <c r="AK145" s="2">
        <f t="shared" si="63"/>
        <v>0</v>
      </c>
      <c r="AL145" s="2">
        <f t="shared" si="64"/>
        <v>0</v>
      </c>
      <c r="AM145">
        <f t="shared" si="75"/>
        <v>0</v>
      </c>
      <c r="AN145" s="2">
        <f t="shared" si="65"/>
        <v>0</v>
      </c>
      <c r="AO145">
        <f t="shared" si="76"/>
        <v>1</v>
      </c>
      <c r="AP145">
        <f t="shared" si="66"/>
        <v>0</v>
      </c>
      <c r="AQ145">
        <f t="shared" si="67"/>
        <v>0</v>
      </c>
      <c r="AR145">
        <f t="shared" si="77"/>
        <v>1</v>
      </c>
      <c r="AS145">
        <f t="shared" si="79"/>
        <v>0</v>
      </c>
      <c r="AT145">
        <f t="shared" si="78"/>
        <v>2</v>
      </c>
      <c r="AU145" t="str">
        <f t="shared" si="72"/>
        <v/>
      </c>
    </row>
    <row r="146" spans="1:51">
      <c r="A146" t="s">
        <v>401</v>
      </c>
      <c r="B146" t="s">
        <v>303</v>
      </c>
      <c r="C146" s="118" t="s">
        <v>448</v>
      </c>
      <c r="D146">
        <f t="shared" si="69"/>
        <v>1.5405</v>
      </c>
      <c r="F146">
        <f t="shared" si="70"/>
        <v>1.5454999999999999</v>
      </c>
      <c r="H146">
        <f t="shared" si="71"/>
        <v>1.55125</v>
      </c>
      <c r="I146" s="16"/>
      <c r="J146" s="119">
        <f t="shared" si="73"/>
        <v>1.5429039683144186</v>
      </c>
      <c r="K146" s="120"/>
      <c r="L146" s="119">
        <f t="shared" si="74"/>
        <v>6.8502800225196392E-3</v>
      </c>
      <c r="M146" s="120"/>
      <c r="N146">
        <f t="shared" si="68"/>
        <v>86.297509952810188</v>
      </c>
      <c r="O146" s="16"/>
      <c r="P146" s="159" t="s">
        <v>159</v>
      </c>
      <c r="Q146">
        <v>25</v>
      </c>
      <c r="R146" s="156" t="s">
        <v>419</v>
      </c>
      <c r="S146" s="156" t="s">
        <v>427</v>
      </c>
      <c r="T146" s="156">
        <f>COS(RADIANS(AV146))*SIN(RADIANS(AW146))</f>
        <v>-6.6743941654337183E-2</v>
      </c>
      <c r="U146" s="156">
        <f>COS(RADIANS(AW146))</f>
        <v>0.29070219359825261</v>
      </c>
      <c r="V146" s="156">
        <f>SIN(RADIANS(AV146))*SIN(RADIANS(AW146))</f>
        <v>-0.95448283425612557</v>
      </c>
      <c r="W146" s="120">
        <f t="shared" si="80"/>
        <v>72.101130122491014</v>
      </c>
      <c r="X146" s="120">
        <f t="shared" si="60"/>
        <v>20.0484437216152</v>
      </c>
      <c r="Y146" s="16"/>
      <c r="Z146" s="16"/>
      <c r="AA146" s="16"/>
      <c r="AB146" s="16"/>
      <c r="AC146" s="16"/>
      <c r="AD146" s="120" t="s">
        <v>33</v>
      </c>
      <c r="AE146" s="120" t="s">
        <v>33</v>
      </c>
      <c r="AG146" s="16" t="s">
        <v>928</v>
      </c>
      <c r="AH146" t="s">
        <v>834</v>
      </c>
      <c r="AI146" s="2">
        <f t="shared" si="61"/>
        <v>0</v>
      </c>
      <c r="AJ146" s="2">
        <f t="shared" si="62"/>
        <v>0</v>
      </c>
      <c r="AK146" s="2">
        <f t="shared" si="63"/>
        <v>0</v>
      </c>
      <c r="AL146" s="2">
        <f t="shared" si="64"/>
        <v>0</v>
      </c>
      <c r="AM146">
        <f t="shared" si="75"/>
        <v>0</v>
      </c>
      <c r="AN146" s="2">
        <f t="shared" si="65"/>
        <v>0</v>
      </c>
      <c r="AO146">
        <f t="shared" si="76"/>
        <v>1</v>
      </c>
      <c r="AP146">
        <f t="shared" si="66"/>
        <v>0</v>
      </c>
      <c r="AQ146">
        <f t="shared" si="67"/>
        <v>0</v>
      </c>
      <c r="AR146">
        <f t="shared" si="77"/>
        <v>1</v>
      </c>
      <c r="AS146">
        <f t="shared" si="79"/>
        <v>0</v>
      </c>
      <c r="AT146">
        <f t="shared" si="78"/>
        <v>2</v>
      </c>
      <c r="AU146" t="str">
        <f t="shared" si="72"/>
        <v/>
      </c>
      <c r="AV146" s="155">
        <v>266</v>
      </c>
      <c r="AW146" s="155">
        <v>73.099999999999994</v>
      </c>
      <c r="AX146" s="2">
        <f>V146/(1+U146)</f>
        <v>-0.73950663366829328</v>
      </c>
      <c r="AY146" s="2">
        <f>T146/(1+U146)</f>
        <v>-5.1711341303501406E-2</v>
      </c>
    </row>
    <row r="147" spans="1:51">
      <c r="A147" t="s">
        <v>401</v>
      </c>
      <c r="B147" t="s">
        <v>303</v>
      </c>
      <c r="C147" t="s">
        <v>449</v>
      </c>
      <c r="D147">
        <f t="shared" si="69"/>
        <v>1.541075</v>
      </c>
      <c r="F147">
        <f t="shared" si="70"/>
        <v>1.546125</v>
      </c>
      <c r="H147">
        <f t="shared" si="71"/>
        <v>1.5518624999999999</v>
      </c>
      <c r="I147" s="16"/>
      <c r="J147" s="119">
        <f t="shared" si="73"/>
        <v>1.5434949704137766</v>
      </c>
      <c r="K147" s="120"/>
      <c r="L147" s="119">
        <f t="shared" si="74"/>
        <v>6.86655474063258E-3</v>
      </c>
      <c r="M147" s="120"/>
      <c r="N147">
        <f t="shared" si="68"/>
        <v>86.645179100232724</v>
      </c>
      <c r="O147" s="16"/>
      <c r="P147" s="159" t="s">
        <v>159</v>
      </c>
      <c r="Q147">
        <v>26.25</v>
      </c>
      <c r="R147" s="156" t="s">
        <v>419</v>
      </c>
      <c r="S147" s="156" t="s">
        <v>427</v>
      </c>
      <c r="T147" s="156">
        <f>(T146+T148)/(SQRT((T146+T148)^2+(U146+U148)^2+(V146+V148)^2))</f>
        <v>-6.0920208504411648E-2</v>
      </c>
      <c r="U147" s="156">
        <f>(U146+U148)/(SQRT((T146+T148)^2+(U146+U148)^2+(V146+V148)^2))</f>
        <v>0.30487899052924211</v>
      </c>
      <c r="V147" s="156">
        <f>(V146+V148)/(SQRT((T146+T148)^2+(U146+U148)^2+(V146+V148)^2))</f>
        <v>-0.95044070268988867</v>
      </c>
      <c r="W147" s="120">
        <f t="shared" si="80"/>
        <v>72.938933660473836</v>
      </c>
      <c r="X147" s="120">
        <f t="shared" si="60"/>
        <v>19.186345286513415</v>
      </c>
      <c r="Y147" s="16"/>
      <c r="Z147" s="16"/>
      <c r="AA147" s="16"/>
      <c r="AB147" s="16"/>
      <c r="AC147" s="16"/>
      <c r="AD147" s="120" t="s">
        <v>33</v>
      </c>
      <c r="AE147" s="120" t="s">
        <v>33</v>
      </c>
      <c r="AG147" s="16" t="s">
        <v>928</v>
      </c>
      <c r="AH147" t="s">
        <v>834</v>
      </c>
      <c r="AI147" s="2">
        <f t="shared" si="61"/>
        <v>0</v>
      </c>
      <c r="AJ147" s="2">
        <f t="shared" si="62"/>
        <v>0</v>
      </c>
      <c r="AK147" s="2">
        <f t="shared" si="63"/>
        <v>0</v>
      </c>
      <c r="AL147" s="2">
        <f t="shared" si="64"/>
        <v>0</v>
      </c>
      <c r="AM147">
        <f t="shared" si="75"/>
        <v>0</v>
      </c>
      <c r="AN147" s="2">
        <f t="shared" si="65"/>
        <v>0</v>
      </c>
      <c r="AO147">
        <f t="shared" si="76"/>
        <v>1</v>
      </c>
      <c r="AP147">
        <f t="shared" si="66"/>
        <v>0</v>
      </c>
      <c r="AQ147">
        <f t="shared" si="67"/>
        <v>0</v>
      </c>
      <c r="AR147">
        <f t="shared" si="77"/>
        <v>1</v>
      </c>
      <c r="AS147">
        <f t="shared" si="79"/>
        <v>0</v>
      </c>
      <c r="AT147">
        <f t="shared" si="78"/>
        <v>2</v>
      </c>
      <c r="AU147" t="str">
        <f t="shared" si="72"/>
        <v/>
      </c>
    </row>
    <row r="148" spans="1:51">
      <c r="A148" t="s">
        <v>401</v>
      </c>
      <c r="B148" t="s">
        <v>303</v>
      </c>
      <c r="C148" t="s">
        <v>450</v>
      </c>
      <c r="D148">
        <f t="shared" si="69"/>
        <v>1.54165</v>
      </c>
      <c r="F148">
        <f t="shared" si="70"/>
        <v>1.5467499999999998</v>
      </c>
      <c r="H148">
        <f t="shared" si="71"/>
        <v>1.552475</v>
      </c>
      <c r="I148" s="16"/>
      <c r="J148" s="119">
        <f t="shared" si="73"/>
        <v>1.5440859716550108</v>
      </c>
      <c r="K148" s="120"/>
      <c r="L148" s="119">
        <f t="shared" si="74"/>
        <v>6.8828300571515122E-3</v>
      </c>
      <c r="M148" s="120"/>
      <c r="N148">
        <f t="shared" si="68"/>
        <v>86.990302434777348</v>
      </c>
      <c r="O148" s="16"/>
      <c r="P148" s="159" t="s">
        <v>159</v>
      </c>
      <c r="Q148">
        <v>27.5</v>
      </c>
      <c r="R148" s="156" t="s">
        <v>419</v>
      </c>
      <c r="S148" s="156" t="s">
        <v>427</v>
      </c>
      <c r="T148" s="156">
        <f>(T146+T150)/(SQRT((T146+T150)^2+(U146+U150)^2+(V146+V150)^2))</f>
        <v>-5.5081169988739596E-2</v>
      </c>
      <c r="U148" s="156">
        <f>(U146+U150)/(SQRT((T146+T150)^2+(U146+U150)^2+(V146+V150)^2))</f>
        <v>0.31897919080087933</v>
      </c>
      <c r="V148" s="156">
        <f>(V146+V150)/(SQRT((T146+T150)^2+(U146+U150)^2+(V146+V150)^2))</f>
        <v>-0.94615978594986161</v>
      </c>
      <c r="W148" s="120">
        <f t="shared" si="80"/>
        <v>73.777392396892537</v>
      </c>
      <c r="X148" s="120">
        <f t="shared" si="60"/>
        <v>18.328522617775576</v>
      </c>
      <c r="Y148" s="16"/>
      <c r="Z148" s="16"/>
      <c r="AA148" s="16"/>
      <c r="AB148" s="16"/>
      <c r="AC148" s="16"/>
      <c r="AD148" s="120" t="s">
        <v>33</v>
      </c>
      <c r="AE148" s="120" t="s">
        <v>33</v>
      </c>
      <c r="AG148" s="16" t="s">
        <v>928</v>
      </c>
      <c r="AH148" t="s">
        <v>834</v>
      </c>
      <c r="AI148" s="2">
        <f t="shared" si="61"/>
        <v>0</v>
      </c>
      <c r="AJ148" s="2">
        <f t="shared" si="62"/>
        <v>0</v>
      </c>
      <c r="AK148" s="2">
        <f t="shared" si="63"/>
        <v>0</v>
      </c>
      <c r="AL148" s="2">
        <f t="shared" si="64"/>
        <v>0</v>
      </c>
      <c r="AM148">
        <f t="shared" si="75"/>
        <v>0</v>
      </c>
      <c r="AN148" s="2">
        <f t="shared" si="65"/>
        <v>0</v>
      </c>
      <c r="AO148">
        <f t="shared" si="76"/>
        <v>1</v>
      </c>
      <c r="AP148">
        <f t="shared" si="66"/>
        <v>0</v>
      </c>
      <c r="AQ148">
        <f t="shared" si="67"/>
        <v>0</v>
      </c>
      <c r="AR148">
        <f t="shared" si="77"/>
        <v>1</v>
      </c>
      <c r="AS148">
        <f t="shared" si="79"/>
        <v>0</v>
      </c>
      <c r="AT148">
        <f t="shared" si="78"/>
        <v>2</v>
      </c>
      <c r="AU148" t="str">
        <f t="shared" si="72"/>
        <v/>
      </c>
    </row>
    <row r="149" spans="1:51">
      <c r="A149" t="s">
        <v>401</v>
      </c>
      <c r="B149" t="s">
        <v>303</v>
      </c>
      <c r="C149" t="s">
        <v>451</v>
      </c>
      <c r="D149">
        <f t="shared" si="69"/>
        <v>1.542225</v>
      </c>
      <c r="F149">
        <f t="shared" si="70"/>
        <v>1.5473749999999999</v>
      </c>
      <c r="H149">
        <f t="shared" si="71"/>
        <v>1.5530875</v>
      </c>
      <c r="I149" s="16"/>
      <c r="J149" s="119">
        <f t="shared" si="73"/>
        <v>1.5446769720391411</v>
      </c>
      <c r="K149" s="120"/>
      <c r="L149" s="119">
        <f t="shared" si="74"/>
        <v>6.899105971345687E-3</v>
      </c>
      <c r="M149" s="120"/>
      <c r="N149">
        <f t="shared" si="68"/>
        <v>87.332920126846417</v>
      </c>
      <c r="O149" s="16"/>
      <c r="P149" s="159" t="s">
        <v>159</v>
      </c>
      <c r="Q149">
        <v>28.75</v>
      </c>
      <c r="R149" s="156" t="s">
        <v>419</v>
      </c>
      <c r="S149" s="156" t="s">
        <v>427</v>
      </c>
      <c r="T149" s="156">
        <f>(T148+T150)/(SQRT((T148+T150)^2+(U148+U150)^2+(V148+V150)^2))</f>
        <v>-4.9228293085558344E-2</v>
      </c>
      <c r="U149" s="156">
        <f>(U148+U150)/(SQRT((T148+T150)^2+(U148+U150)^2+(V148+V150)^2))</f>
        <v>0.33299925193148933</v>
      </c>
      <c r="V149" s="156">
        <f>(V148+V150)/(SQRT((T148+T150)^2+(U148+U150)^2+(V148+V150)^2))</f>
        <v>-0.94164115955758365</v>
      </c>
      <c r="W149" s="120">
        <f t="shared" si="80"/>
        <v>74.616466885929214</v>
      </c>
      <c r="X149" s="120">
        <f t="shared" si="60"/>
        <v>17.475606102136481</v>
      </c>
      <c r="Y149" s="16"/>
      <c r="Z149" s="16"/>
      <c r="AA149" s="16"/>
      <c r="AB149" s="16"/>
      <c r="AC149" s="16"/>
      <c r="AD149" s="120" t="s">
        <v>33</v>
      </c>
      <c r="AE149" s="120" t="s">
        <v>33</v>
      </c>
      <c r="AG149" s="16" t="s">
        <v>928</v>
      </c>
      <c r="AH149" t="s">
        <v>834</v>
      </c>
      <c r="AI149" s="2">
        <f t="shared" si="61"/>
        <v>0</v>
      </c>
      <c r="AJ149" s="2">
        <f t="shared" si="62"/>
        <v>0</v>
      </c>
      <c r="AK149" s="2">
        <f t="shared" si="63"/>
        <v>0</v>
      </c>
      <c r="AL149" s="2">
        <f t="shared" si="64"/>
        <v>0</v>
      </c>
      <c r="AM149">
        <f t="shared" si="75"/>
        <v>0</v>
      </c>
      <c r="AN149" s="2">
        <f t="shared" si="65"/>
        <v>0</v>
      </c>
      <c r="AO149">
        <f t="shared" si="76"/>
        <v>1</v>
      </c>
      <c r="AP149">
        <f t="shared" si="66"/>
        <v>0</v>
      </c>
      <c r="AQ149">
        <f t="shared" si="67"/>
        <v>0</v>
      </c>
      <c r="AR149">
        <f t="shared" si="77"/>
        <v>1</v>
      </c>
      <c r="AS149">
        <f t="shared" si="79"/>
        <v>0</v>
      </c>
      <c r="AT149">
        <f t="shared" si="78"/>
        <v>2</v>
      </c>
      <c r="AU149" t="str">
        <f t="shared" si="72"/>
        <v/>
      </c>
    </row>
    <row r="150" spans="1:51">
      <c r="A150" t="s">
        <v>401</v>
      </c>
      <c r="B150" t="s">
        <v>303</v>
      </c>
      <c r="C150" s="118" t="s">
        <v>452</v>
      </c>
      <c r="D150">
        <f t="shared" si="69"/>
        <v>1.5427999999999999</v>
      </c>
      <c r="F150">
        <f t="shared" si="70"/>
        <v>1.548</v>
      </c>
      <c r="H150">
        <f t="shared" si="71"/>
        <v>1.5536999999999999</v>
      </c>
      <c r="I150" s="16"/>
      <c r="J150" s="119">
        <f t="shared" si="73"/>
        <v>1.5452679715671855</v>
      </c>
      <c r="K150" s="120"/>
      <c r="L150" s="119">
        <f t="shared" si="74"/>
        <v>6.9153824824847998E-3</v>
      </c>
      <c r="M150" s="120"/>
      <c r="N150">
        <f t="shared" si="68"/>
        <v>87.673071396186089</v>
      </c>
      <c r="O150" s="16"/>
      <c r="P150" s="159" t="s">
        <v>159</v>
      </c>
      <c r="Q150">
        <v>30</v>
      </c>
      <c r="R150" s="156" t="s">
        <v>419</v>
      </c>
      <c r="S150" s="156" t="s">
        <v>427</v>
      </c>
      <c r="T150" s="156">
        <f>COS(RADIANS(AV150))*SIN(RADIANS(AW150))</f>
        <v>-4.336304824981007E-2</v>
      </c>
      <c r="U150" s="156">
        <f>COS(RADIANS(AW150))</f>
        <v>0.34693565157325584</v>
      </c>
      <c r="V150" s="156">
        <f>SIN(RADIANS(AV150))*SIN(RADIANS(AW150))</f>
        <v>-0.93688595875588021</v>
      </c>
      <c r="W150" s="120">
        <f t="shared" si="80"/>
        <v>75.456118843555075</v>
      </c>
      <c r="X150" s="120">
        <f t="shared" si="60"/>
        <v>16.628351427598005</v>
      </c>
      <c r="Y150" s="16"/>
      <c r="Z150" s="16"/>
      <c r="AA150" s="16"/>
      <c r="AB150" s="16"/>
      <c r="AC150" s="16"/>
      <c r="AD150" s="120" t="s">
        <v>33</v>
      </c>
      <c r="AE150" s="120" t="s">
        <v>33</v>
      </c>
      <c r="AG150" s="16" t="s">
        <v>928</v>
      </c>
      <c r="AH150" t="s">
        <v>834</v>
      </c>
      <c r="AI150" s="2">
        <f t="shared" si="61"/>
        <v>0</v>
      </c>
      <c r="AJ150" s="2">
        <f t="shared" si="62"/>
        <v>0</v>
      </c>
      <c r="AK150" s="2">
        <f t="shared" si="63"/>
        <v>0</v>
      </c>
      <c r="AL150" s="2">
        <f t="shared" si="64"/>
        <v>0</v>
      </c>
      <c r="AM150">
        <f t="shared" si="75"/>
        <v>0</v>
      </c>
      <c r="AN150" s="2">
        <f t="shared" si="65"/>
        <v>0</v>
      </c>
      <c r="AO150">
        <f t="shared" si="76"/>
        <v>1</v>
      </c>
      <c r="AP150">
        <f t="shared" si="66"/>
        <v>0</v>
      </c>
      <c r="AQ150">
        <f t="shared" si="67"/>
        <v>0</v>
      </c>
      <c r="AR150">
        <f t="shared" si="77"/>
        <v>1</v>
      </c>
      <c r="AS150">
        <f t="shared" si="79"/>
        <v>0</v>
      </c>
      <c r="AT150">
        <f t="shared" si="78"/>
        <v>2</v>
      </c>
      <c r="AU150" t="str">
        <f t="shared" si="72"/>
        <v/>
      </c>
      <c r="AV150" s="155">
        <v>267.35000000000002</v>
      </c>
      <c r="AW150" s="155">
        <v>69.7</v>
      </c>
      <c r="AX150" s="2">
        <f>V150/(1+U150)</f>
        <v>-0.69556846138980222</v>
      </c>
      <c r="AY150" s="2">
        <f>T150/(1+U150)</f>
        <v>-3.2193852912840271E-2</v>
      </c>
    </row>
    <row r="151" spans="1:51">
      <c r="A151" t="s">
        <v>401</v>
      </c>
      <c r="B151" t="s">
        <v>303</v>
      </c>
      <c r="C151" t="s">
        <v>453</v>
      </c>
      <c r="D151">
        <f t="shared" si="69"/>
        <v>1.5433749999999999</v>
      </c>
      <c r="F151">
        <f t="shared" si="70"/>
        <v>1.5486249999999999</v>
      </c>
      <c r="H151">
        <f t="shared" si="71"/>
        <v>1.5543125</v>
      </c>
      <c r="I151" s="16"/>
      <c r="J151" s="119">
        <f t="shared" si="73"/>
        <v>1.5458589702401597</v>
      </c>
      <c r="K151" s="120"/>
      <c r="L151" s="119">
        <f t="shared" si="74"/>
        <v>6.9316595898423206E-3</v>
      </c>
      <c r="M151" s="120"/>
      <c r="N151">
        <f t="shared" si="68"/>
        <v>88.010794543037889</v>
      </c>
      <c r="O151" s="16"/>
      <c r="P151" s="159" t="s">
        <v>311</v>
      </c>
      <c r="Q151">
        <v>31.25</v>
      </c>
      <c r="R151" s="156" t="s">
        <v>419</v>
      </c>
      <c r="S151" s="156" t="s">
        <v>427</v>
      </c>
      <c r="T151" s="156">
        <f>(T150+T152)/(SQRT((T150+T152)^2+(U150+U152)^2+(V150+V152)^2))</f>
        <v>-3.8523488643506694E-2</v>
      </c>
      <c r="U151" s="156">
        <f>(U150+U152)/(SQRT((T150+T152)^2+(U150+U152)^2+(V150+V152)^2))</f>
        <v>0.36122975800384982</v>
      </c>
      <c r="V151" s="156">
        <f>(V150+V152)/(SQRT((T150+T152)^2+(U150+U152)^2+(V150+V152)^2))</f>
        <v>-0.93168074078796626</v>
      </c>
      <c r="W151" s="120">
        <f t="shared" si="80"/>
        <v>76.325016329375799</v>
      </c>
      <c r="X151" s="120">
        <f t="shared" si="60"/>
        <v>15.758502455123079</v>
      </c>
      <c r="Y151" s="16"/>
      <c r="Z151" s="16"/>
      <c r="AA151" s="16"/>
      <c r="AB151" s="16"/>
      <c r="AC151" s="16"/>
      <c r="AD151" s="120" t="s">
        <v>33</v>
      </c>
      <c r="AE151" s="120" t="s">
        <v>33</v>
      </c>
      <c r="AG151" s="16" t="s">
        <v>928</v>
      </c>
      <c r="AH151" t="s">
        <v>834</v>
      </c>
      <c r="AI151" s="2">
        <f t="shared" si="61"/>
        <v>0</v>
      </c>
      <c r="AJ151" s="2">
        <f t="shared" si="62"/>
        <v>0</v>
      </c>
      <c r="AK151" s="2">
        <f t="shared" si="63"/>
        <v>0</v>
      </c>
      <c r="AL151" s="2">
        <f t="shared" si="64"/>
        <v>0</v>
      </c>
      <c r="AM151">
        <f t="shared" si="75"/>
        <v>0</v>
      </c>
      <c r="AN151" s="2">
        <f t="shared" si="65"/>
        <v>0</v>
      </c>
      <c r="AO151">
        <f t="shared" si="76"/>
        <v>1</v>
      </c>
      <c r="AP151">
        <f t="shared" si="66"/>
        <v>0</v>
      </c>
      <c r="AQ151">
        <f t="shared" si="67"/>
        <v>0</v>
      </c>
      <c r="AR151">
        <f t="shared" si="77"/>
        <v>1</v>
      </c>
      <c r="AS151">
        <f t="shared" si="79"/>
        <v>0</v>
      </c>
      <c r="AT151">
        <f t="shared" si="78"/>
        <v>2</v>
      </c>
      <c r="AU151" t="str">
        <f t="shared" si="72"/>
        <v/>
      </c>
    </row>
    <row r="152" spans="1:51">
      <c r="A152" t="s">
        <v>401</v>
      </c>
      <c r="B152" t="s">
        <v>303</v>
      </c>
      <c r="C152" t="s">
        <v>454</v>
      </c>
      <c r="D152">
        <f t="shared" si="69"/>
        <v>1.5439499999999999</v>
      </c>
      <c r="F152">
        <f t="shared" si="70"/>
        <v>1.54925</v>
      </c>
      <c r="H152">
        <f t="shared" si="71"/>
        <v>1.5549249999999999</v>
      </c>
      <c r="I152" s="16"/>
      <c r="J152" s="119">
        <f t="shared" si="73"/>
        <v>1.5464499680590789</v>
      </c>
      <c r="K152" s="120"/>
      <c r="L152" s="119">
        <f t="shared" si="74"/>
        <v>6.9479372926892768E-3</v>
      </c>
      <c r="M152" s="120"/>
      <c r="N152">
        <f t="shared" si="68"/>
        <v>88.346126978023236</v>
      </c>
      <c r="O152" s="16"/>
      <c r="P152" s="159" t="s">
        <v>311</v>
      </c>
      <c r="Q152">
        <v>32.5</v>
      </c>
      <c r="R152" s="156" t="s">
        <v>419</v>
      </c>
      <c r="S152" s="156" t="s">
        <v>427</v>
      </c>
      <c r="T152" s="156">
        <f>(T150+T154)/(SQRT((T150+T154)^2+(U150+U154)^2+(V150+V154)^2))</f>
        <v>-3.3674111822693142E-2</v>
      </c>
      <c r="U152" s="156">
        <f>(U150+U154)/(SQRT((T150+T154)^2+(U150+U154)^2+(V150+V154)^2))</f>
        <v>0.37543180968689499</v>
      </c>
      <c r="V152" s="156">
        <f>(V150+V154)/(SQRT((T150+T154)^2+(U150+U154)^2+(V150+V154)^2))</f>
        <v>-0.92623809599269658</v>
      </c>
      <c r="W152" s="120">
        <f t="shared" si="80"/>
        <v>77.194259154664678</v>
      </c>
      <c r="X152" s="120">
        <f t="shared" si="60"/>
        <v>14.893879778939493</v>
      </c>
      <c r="Y152" s="16"/>
      <c r="Z152" s="16"/>
      <c r="AA152" s="16"/>
      <c r="AB152" s="16"/>
      <c r="AC152" s="16"/>
      <c r="AD152" s="120" t="s">
        <v>33</v>
      </c>
      <c r="AE152" s="120" t="s">
        <v>33</v>
      </c>
      <c r="AG152" s="16" t="s">
        <v>928</v>
      </c>
      <c r="AH152" t="s">
        <v>834</v>
      </c>
      <c r="AI152" s="2">
        <f t="shared" si="61"/>
        <v>0</v>
      </c>
      <c r="AJ152" s="2">
        <f t="shared" si="62"/>
        <v>0</v>
      </c>
      <c r="AK152" s="2">
        <f t="shared" si="63"/>
        <v>0</v>
      </c>
      <c r="AL152" s="2">
        <f t="shared" si="64"/>
        <v>0</v>
      </c>
      <c r="AM152">
        <f t="shared" si="75"/>
        <v>0</v>
      </c>
      <c r="AN152" s="2">
        <f t="shared" si="65"/>
        <v>0</v>
      </c>
      <c r="AO152">
        <f t="shared" si="76"/>
        <v>1</v>
      </c>
      <c r="AP152">
        <f t="shared" si="66"/>
        <v>0</v>
      </c>
      <c r="AQ152">
        <f t="shared" si="67"/>
        <v>0</v>
      </c>
      <c r="AR152">
        <f t="shared" si="77"/>
        <v>1</v>
      </c>
      <c r="AS152">
        <f t="shared" si="79"/>
        <v>0</v>
      </c>
      <c r="AT152">
        <f t="shared" si="78"/>
        <v>2</v>
      </c>
      <c r="AU152" t="str">
        <f t="shared" si="72"/>
        <v/>
      </c>
    </row>
    <row r="153" spans="1:51">
      <c r="A153" t="s">
        <v>401</v>
      </c>
      <c r="B153" t="s">
        <v>303</v>
      </c>
      <c r="C153" t="s">
        <v>455</v>
      </c>
      <c r="D153">
        <f t="shared" si="69"/>
        <v>1.5445249999999999</v>
      </c>
      <c r="F153">
        <f t="shared" si="70"/>
        <v>1.5498749999999999</v>
      </c>
      <c r="H153">
        <f t="shared" si="71"/>
        <v>1.5555375</v>
      </c>
      <c r="I153" s="16"/>
      <c r="J153" s="119">
        <f t="shared" si="73"/>
        <v>1.5470409650249559</v>
      </c>
      <c r="K153" s="120"/>
      <c r="L153" s="119">
        <f t="shared" si="74"/>
        <v>6.9642155903009151E-3</v>
      </c>
      <c r="M153" s="120"/>
      <c r="N153">
        <f t="shared" si="68"/>
        <v>88.679105250717427</v>
      </c>
      <c r="O153" s="16"/>
      <c r="P153" s="159" t="s">
        <v>311</v>
      </c>
      <c r="Q153">
        <v>33.75</v>
      </c>
      <c r="R153" s="156" t="s">
        <v>419</v>
      </c>
      <c r="S153" s="156" t="s">
        <v>427</v>
      </c>
      <c r="T153" s="156">
        <f>(T152+T154)/(SQRT((T152+T154)^2+(U152+U154)^2+(V152+V154)^2))</f>
        <v>-2.8816153588543388E-2</v>
      </c>
      <c r="U153" s="156">
        <f>(U152+U154)/(SQRT((T152+T154)^2+(U152+U154)^2+(V152+V154)^2))</f>
        <v>0.38953818741258539</v>
      </c>
      <c r="V153" s="156">
        <f>(V152+V154)/(SQRT((T152+T154)^2+(U152+U154)^2+(V152+V154)^2))</f>
        <v>-0.92055941135794106</v>
      </c>
      <c r="W153" s="120">
        <f t="shared" si="80"/>
        <v>78.063822298338209</v>
      </c>
      <c r="X153" s="120">
        <f t="shared" si="60"/>
        <v>14.03544978860117</v>
      </c>
      <c r="Y153" s="16"/>
      <c r="Z153" s="16"/>
      <c r="AA153" s="16"/>
      <c r="AB153" s="16"/>
      <c r="AC153" s="16"/>
      <c r="AD153" s="120" t="s">
        <v>33</v>
      </c>
      <c r="AE153" s="120" t="s">
        <v>33</v>
      </c>
      <c r="AG153" s="16" t="s">
        <v>928</v>
      </c>
      <c r="AH153" t="s">
        <v>834</v>
      </c>
      <c r="AI153" s="2">
        <f t="shared" si="61"/>
        <v>0</v>
      </c>
      <c r="AJ153" s="2">
        <f t="shared" si="62"/>
        <v>0</v>
      </c>
      <c r="AK153" s="2">
        <f t="shared" si="63"/>
        <v>0</v>
      </c>
      <c r="AL153" s="2">
        <f t="shared" si="64"/>
        <v>0</v>
      </c>
      <c r="AM153">
        <f t="shared" si="75"/>
        <v>0</v>
      </c>
      <c r="AN153" s="2">
        <f t="shared" si="65"/>
        <v>0</v>
      </c>
      <c r="AO153">
        <f t="shared" si="76"/>
        <v>1</v>
      </c>
      <c r="AP153">
        <f t="shared" si="66"/>
        <v>0</v>
      </c>
      <c r="AQ153">
        <f t="shared" si="67"/>
        <v>0</v>
      </c>
      <c r="AR153">
        <f t="shared" si="77"/>
        <v>1</v>
      </c>
      <c r="AS153">
        <f t="shared" si="79"/>
        <v>0</v>
      </c>
      <c r="AT153">
        <f t="shared" si="78"/>
        <v>2</v>
      </c>
      <c r="AU153" t="str">
        <f t="shared" si="72"/>
        <v/>
      </c>
    </row>
    <row r="154" spans="1:51">
      <c r="A154" t="s">
        <v>401</v>
      </c>
      <c r="B154" t="s">
        <v>303</v>
      </c>
      <c r="C154" s="118" t="s">
        <v>456</v>
      </c>
      <c r="D154">
        <f t="shared" si="69"/>
        <v>1.5450999999999999</v>
      </c>
      <c r="F154">
        <f t="shared" si="70"/>
        <v>1.5505</v>
      </c>
      <c r="H154">
        <f t="shared" si="71"/>
        <v>1.5561499999999999</v>
      </c>
      <c r="I154" s="16"/>
      <c r="J154" s="119">
        <f t="shared" si="73"/>
        <v>1.5476319611388021</v>
      </c>
      <c r="K154" s="120"/>
      <c r="L154" s="119">
        <f t="shared" si="74"/>
        <v>6.9804944819522596E-3</v>
      </c>
      <c r="M154" s="120"/>
      <c r="N154">
        <f t="shared" si="68"/>
        <v>89.009765077126289</v>
      </c>
      <c r="O154" s="16"/>
      <c r="P154" s="159" t="s">
        <v>311</v>
      </c>
      <c r="Q154">
        <v>35</v>
      </c>
      <c r="R154" s="156" t="s">
        <v>419</v>
      </c>
      <c r="S154" s="156" t="s">
        <v>427</v>
      </c>
      <c r="T154" s="156">
        <f>COS(RADIANS(AV154))*SIN(RADIANS(AW154))</f>
        <v>-2.3950851929093957E-2</v>
      </c>
      <c r="U154" s="156">
        <f>COS(RADIANS(AW154))</f>
        <v>0.40354529635239</v>
      </c>
      <c r="V154" s="156">
        <f>SIN(RADIANS(AV154))*SIN(RADIANS(AW154))</f>
        <v>-0.91464613402328032</v>
      </c>
      <c r="W154" s="120">
        <f t="shared" si="80"/>
        <v>78.933681366289505</v>
      </c>
      <c r="X154" s="120">
        <f t="shared" si="60"/>
        <v>13.184422636157933</v>
      </c>
      <c r="Y154" s="16"/>
      <c r="Z154" s="16"/>
      <c r="AA154" s="16"/>
      <c r="AB154" s="16"/>
      <c r="AC154" s="16"/>
      <c r="AD154" s="120" t="s">
        <v>33</v>
      </c>
      <c r="AE154" s="120" t="s">
        <v>33</v>
      </c>
      <c r="AG154" s="16" t="s">
        <v>928</v>
      </c>
      <c r="AH154" t="s">
        <v>834</v>
      </c>
      <c r="AI154" s="2">
        <f t="shared" si="61"/>
        <v>0</v>
      </c>
      <c r="AJ154" s="2">
        <f t="shared" si="62"/>
        <v>0</v>
      </c>
      <c r="AK154" s="2">
        <f t="shared" si="63"/>
        <v>0</v>
      </c>
      <c r="AL154" s="2">
        <f t="shared" si="64"/>
        <v>0</v>
      </c>
      <c r="AM154">
        <f t="shared" si="75"/>
        <v>0</v>
      </c>
      <c r="AN154" s="2">
        <f t="shared" si="65"/>
        <v>0</v>
      </c>
      <c r="AO154">
        <f t="shared" si="76"/>
        <v>1</v>
      </c>
      <c r="AP154">
        <f t="shared" si="66"/>
        <v>0.85350641515380077</v>
      </c>
      <c r="AQ154">
        <f t="shared" si="67"/>
        <v>0</v>
      </c>
      <c r="AR154">
        <f t="shared" si="77"/>
        <v>1</v>
      </c>
      <c r="AS154">
        <f t="shared" si="79"/>
        <v>0</v>
      </c>
      <c r="AT154">
        <f t="shared" si="78"/>
        <v>2.8535064151538005</v>
      </c>
      <c r="AU154" t="str">
        <f t="shared" si="72"/>
        <v/>
      </c>
      <c r="AV154" s="155">
        <v>268.5</v>
      </c>
      <c r="AW154" s="155">
        <v>66.2</v>
      </c>
      <c r="AX154" s="2">
        <f>V154/(1+U154)</f>
        <v>-0.65166841170022272</v>
      </c>
      <c r="AY154" s="2">
        <f>T154/(1+U154)</f>
        <v>-1.7064537917898862E-2</v>
      </c>
    </row>
    <row r="155" spans="1:51">
      <c r="A155" t="s">
        <v>401</v>
      </c>
      <c r="B155" t="s">
        <v>303</v>
      </c>
      <c r="C155" t="s">
        <v>457</v>
      </c>
      <c r="D155">
        <f t="shared" si="69"/>
        <v>1.5456749999999999</v>
      </c>
      <c r="F155">
        <f t="shared" si="70"/>
        <v>1.5511249999999999</v>
      </c>
      <c r="H155">
        <f t="shared" si="71"/>
        <v>1.5567625</v>
      </c>
      <c r="I155" s="16"/>
      <c r="J155" s="119">
        <f t="shared" si="73"/>
        <v>1.548222956401627</v>
      </c>
      <c r="K155" s="120"/>
      <c r="L155" s="119">
        <f t="shared" si="74"/>
        <v>6.9967739669203333E-3</v>
      </c>
      <c r="M155" s="120"/>
      <c r="N155">
        <f t="shared" si="68"/>
        <v>89.338141365979652</v>
      </c>
      <c r="O155" s="16"/>
      <c r="P155" s="159" t="s">
        <v>311</v>
      </c>
      <c r="Q155">
        <v>36.25</v>
      </c>
      <c r="R155" s="156" t="s">
        <v>419</v>
      </c>
      <c r="S155" s="156" t="s">
        <v>427</v>
      </c>
      <c r="T155" s="156">
        <f>(T154+T156)/(SQRT((T154+T156)^2+(U154+U156)^2+(V154+V156)^2))</f>
        <v>-1.0795823900105358E-2</v>
      </c>
      <c r="U155" s="156">
        <f>(U154+U156)/(SQRT((T154+T156)^2+(U154+U156)^2+(V154+V156)^2))</f>
        <v>0.41778021007375621</v>
      </c>
      <c r="V155" s="156">
        <f>(V154+V156)/(SQRT((T154+T156)^2+(U154+U156)^2+(V154+V156)^2))</f>
        <v>-0.908483982388818</v>
      </c>
      <c r="W155" s="120">
        <f t="shared" si="80"/>
        <v>79.820560854019192</v>
      </c>
      <c r="X155" s="120">
        <f t="shared" si="60"/>
        <v>12.38336340708446</v>
      </c>
      <c r="Y155" s="16"/>
      <c r="Z155" s="16"/>
      <c r="AA155" s="16"/>
      <c r="AB155" s="16"/>
      <c r="AC155" s="16"/>
      <c r="AD155" s="120" t="s">
        <v>33</v>
      </c>
      <c r="AE155" s="120" t="s">
        <v>33</v>
      </c>
      <c r="AG155" s="16" t="s">
        <v>928</v>
      </c>
      <c r="AH155" t="s">
        <v>834</v>
      </c>
      <c r="AI155" s="2">
        <f t="shared" si="61"/>
        <v>0</v>
      </c>
      <c r="AJ155" s="2">
        <f t="shared" si="62"/>
        <v>0</v>
      </c>
      <c r="AK155" s="2">
        <f t="shared" si="63"/>
        <v>0</v>
      </c>
      <c r="AL155" s="2">
        <f t="shared" si="64"/>
        <v>0</v>
      </c>
      <c r="AM155">
        <f t="shared" si="75"/>
        <v>0</v>
      </c>
      <c r="AN155" s="2">
        <f t="shared" si="65"/>
        <v>0</v>
      </c>
      <c r="AO155">
        <f t="shared" si="76"/>
        <v>1</v>
      </c>
      <c r="AP155">
        <f t="shared" si="66"/>
        <v>0.86240707325461707</v>
      </c>
      <c r="AQ155">
        <f t="shared" si="67"/>
        <v>0</v>
      </c>
      <c r="AR155">
        <f t="shared" si="77"/>
        <v>1</v>
      </c>
      <c r="AS155">
        <f t="shared" si="79"/>
        <v>0</v>
      </c>
      <c r="AT155">
        <f t="shared" si="78"/>
        <v>2.8624070732546172</v>
      </c>
      <c r="AU155" t="str">
        <f t="shared" si="72"/>
        <v/>
      </c>
    </row>
    <row r="156" spans="1:51">
      <c r="A156" t="s">
        <v>401</v>
      </c>
      <c r="B156" t="s">
        <v>303</v>
      </c>
      <c r="C156" t="s">
        <v>458</v>
      </c>
      <c r="D156">
        <f t="shared" si="69"/>
        <v>1.5462499999999999</v>
      </c>
      <c r="F156">
        <f t="shared" si="70"/>
        <v>1.55175</v>
      </c>
      <c r="H156">
        <f t="shared" si="71"/>
        <v>1.557375</v>
      </c>
      <c r="I156" s="16"/>
      <c r="J156" s="119">
        <f t="shared" si="73"/>
        <v>1.5488139508144398</v>
      </c>
      <c r="K156" s="120"/>
      <c r="L156" s="119">
        <f t="shared" si="74"/>
        <v>7.0130540444814926E-3</v>
      </c>
      <c r="M156" s="120"/>
      <c r="N156">
        <f t="shared" si="68"/>
        <v>89.664268244019866</v>
      </c>
      <c r="O156" s="16"/>
      <c r="P156" s="159" t="s">
        <v>311</v>
      </c>
      <c r="Q156">
        <v>37.5</v>
      </c>
      <c r="R156" s="156" t="s">
        <v>419</v>
      </c>
      <c r="S156" s="156" t="s">
        <v>427</v>
      </c>
      <c r="T156" s="156">
        <f>(T154+T158)/(SQRT((T154+T158)^2+(U154+U158)^2+(V154+V158)^2))</f>
        <v>2.3636699255529811E-3</v>
      </c>
      <c r="U156" s="156">
        <f>(U154+U158)/(SQRT((T154+T158)^2+(U154+U158)^2+(V154+V158)^2))</f>
        <v>0.43184230498220977</v>
      </c>
      <c r="V156" s="156">
        <f>(V154+V158)/(SQRT((T154+T158)^2+(U154+U158)^2+(V154+V158)^2))</f>
        <v>-0.9019460275937442</v>
      </c>
      <c r="W156" s="120">
        <f t="shared" si="80"/>
        <v>80.709226363191746</v>
      </c>
      <c r="X156" s="120">
        <f t="shared" si="60"/>
        <v>11.642964617120469</v>
      </c>
      <c r="Y156" s="16"/>
      <c r="Z156" s="16"/>
      <c r="AA156" s="16"/>
      <c r="AB156" s="16"/>
      <c r="AC156" s="16"/>
      <c r="AD156" s="120" t="s">
        <v>33</v>
      </c>
      <c r="AE156" s="120" t="s">
        <v>33</v>
      </c>
      <c r="AG156" s="16" t="s">
        <v>928</v>
      </c>
      <c r="AH156" t="s">
        <v>834</v>
      </c>
      <c r="AI156" s="2">
        <f t="shared" si="61"/>
        <v>0</v>
      </c>
      <c r="AJ156" s="2">
        <f t="shared" si="62"/>
        <v>0</v>
      </c>
      <c r="AK156" s="2">
        <f t="shared" si="63"/>
        <v>0</v>
      </c>
      <c r="AL156" s="2">
        <f t="shared" si="64"/>
        <v>0</v>
      </c>
      <c r="AM156">
        <f t="shared" si="75"/>
        <v>0</v>
      </c>
      <c r="AN156" s="2">
        <f t="shared" si="65"/>
        <v>0</v>
      </c>
      <c r="AO156">
        <f t="shared" si="76"/>
        <v>1</v>
      </c>
      <c r="AP156">
        <f t="shared" si="66"/>
        <v>0.87063372647643922</v>
      </c>
      <c r="AQ156">
        <f t="shared" si="67"/>
        <v>0</v>
      </c>
      <c r="AR156">
        <f t="shared" si="77"/>
        <v>1</v>
      </c>
      <c r="AS156">
        <f t="shared" si="79"/>
        <v>0</v>
      </c>
      <c r="AT156">
        <f t="shared" si="78"/>
        <v>2.8706337264764392</v>
      </c>
      <c r="AU156" t="str">
        <f t="shared" si="72"/>
        <v/>
      </c>
    </row>
    <row r="157" spans="1:51">
      <c r="A157" t="s">
        <v>401</v>
      </c>
      <c r="B157" t="s">
        <v>303</v>
      </c>
      <c r="C157" t="s">
        <v>459</v>
      </c>
      <c r="D157">
        <f t="shared" si="69"/>
        <v>1.5468249999999999</v>
      </c>
      <c r="F157">
        <f t="shared" si="70"/>
        <v>1.5523749999999998</v>
      </c>
      <c r="H157">
        <f t="shared" si="71"/>
        <v>1.5579875000000001</v>
      </c>
      <c r="I157" s="16"/>
      <c r="J157" s="119">
        <f t="shared" si="73"/>
        <v>1.5494049443782458</v>
      </c>
      <c r="K157" s="120"/>
      <c r="L157" s="119">
        <f t="shared" si="74"/>
        <v>7.0293347139163131E-3</v>
      </c>
      <c r="M157" s="120"/>
      <c r="N157">
        <f t="shared" si="68"/>
        <v>89.988179080223603</v>
      </c>
      <c r="O157" s="16"/>
      <c r="P157" s="159" t="s">
        <v>311</v>
      </c>
      <c r="Q157">
        <v>38.75</v>
      </c>
      <c r="R157" s="156" t="s">
        <v>419</v>
      </c>
      <c r="S157" s="156" t="s">
        <v>427</v>
      </c>
      <c r="T157" s="156">
        <f>(T156+T158)/(SQRT((T156+T158)^2+(U156+U158)^2+(V156+V158)^2))</f>
        <v>1.5522185996351703E-2</v>
      </c>
      <c r="U157" s="156">
        <f>(U156+U158)/(SQRT((T156+T158)^2+(U156+U158)^2+(V156+V158)^2))</f>
        <v>0.44572576415657883</v>
      </c>
      <c r="V157" s="156">
        <f>(V156+V158)/(SQRT((T156+T158)^2+(U156+U158)^2+(V156+V158)^2))</f>
        <v>-0.89503497412611122</v>
      </c>
      <c r="W157" s="120">
        <f t="shared" si="80"/>
        <v>81.599510435951331</v>
      </c>
      <c r="X157" s="120">
        <f t="shared" si="60"/>
        <v>10.97551180199946</v>
      </c>
      <c r="Y157" s="16"/>
      <c r="Z157" s="16"/>
      <c r="AA157" s="16"/>
      <c r="AB157" s="16"/>
      <c r="AC157" s="16"/>
      <c r="AD157" s="120" t="s">
        <v>33</v>
      </c>
      <c r="AE157" s="120" t="s">
        <v>33</v>
      </c>
      <c r="AG157" s="16" t="s">
        <v>928</v>
      </c>
      <c r="AH157" t="s">
        <v>834</v>
      </c>
      <c r="AI157" s="2">
        <f t="shared" si="61"/>
        <v>0</v>
      </c>
      <c r="AJ157" s="2">
        <f t="shared" si="62"/>
        <v>0</v>
      </c>
      <c r="AK157" s="2">
        <f t="shared" si="63"/>
        <v>0</v>
      </c>
      <c r="AL157" s="2">
        <f t="shared" si="64"/>
        <v>0</v>
      </c>
      <c r="AM157">
        <f t="shared" si="75"/>
        <v>0</v>
      </c>
      <c r="AN157" s="2">
        <f t="shared" si="65"/>
        <v>0</v>
      </c>
      <c r="AO157">
        <f t="shared" si="76"/>
        <v>1</v>
      </c>
      <c r="AP157">
        <f t="shared" si="66"/>
        <v>0.87804986886667269</v>
      </c>
      <c r="AQ157">
        <f t="shared" si="67"/>
        <v>0</v>
      </c>
      <c r="AR157">
        <f t="shared" si="77"/>
        <v>1</v>
      </c>
      <c r="AS157">
        <f t="shared" si="79"/>
        <v>0</v>
      </c>
      <c r="AT157">
        <f t="shared" si="78"/>
        <v>2.8780498688666727</v>
      </c>
      <c r="AU157" t="str">
        <f t="shared" si="72"/>
        <v/>
      </c>
    </row>
    <row r="158" spans="1:51">
      <c r="A158" t="s">
        <v>401</v>
      </c>
      <c r="B158" t="s">
        <v>303</v>
      </c>
      <c r="C158" s="118" t="s">
        <v>460</v>
      </c>
      <c r="D158">
        <f t="shared" si="69"/>
        <v>1.5473999999999999</v>
      </c>
      <c r="F158">
        <f t="shared" si="70"/>
        <v>1.5529999999999999</v>
      </c>
      <c r="H158">
        <f t="shared" si="71"/>
        <v>1.5586</v>
      </c>
      <c r="I158" s="16"/>
      <c r="J158" s="119">
        <f t="shared" si="73"/>
        <v>1.5499959370940515</v>
      </c>
      <c r="K158" s="120"/>
      <c r="L158" s="119">
        <f t="shared" si="74"/>
        <v>7.0456159745027058E-3</v>
      </c>
      <c r="M158" s="120"/>
      <c r="N158">
        <f>DEGREES(ACOS(((2*((((D158^2)/(F158^2))-1)/(((D158^2)/(H158^2))-1))))-1))</f>
        <v>89.690093490882063</v>
      </c>
      <c r="O158" s="16"/>
      <c r="P158" s="159" t="s">
        <v>311</v>
      </c>
      <c r="Q158">
        <v>40</v>
      </c>
      <c r="R158" s="156" t="s">
        <v>419</v>
      </c>
      <c r="S158" s="156" t="s">
        <v>427</v>
      </c>
      <c r="T158" s="156">
        <f>COS(RADIANS(AV158))*SIN(RADIANS(AW158))</f>
        <v>2.8674281165219178E-2</v>
      </c>
      <c r="U158" s="156">
        <f>COS(RADIANS(AW158))</f>
        <v>0.4594248445700857</v>
      </c>
      <c r="V158" s="156">
        <f>SIN(RADIANS(AV158))*SIN(RADIANS(AW158))</f>
        <v>-0.88775368080983508</v>
      </c>
      <c r="W158" s="120">
        <f t="shared" si="80"/>
        <v>82.49124855940056</v>
      </c>
      <c r="X158" s="120">
        <f t="shared" si="60"/>
        <v>10.395067855781377</v>
      </c>
      <c r="Y158" s="16"/>
      <c r="Z158" s="16"/>
      <c r="AA158" s="16"/>
      <c r="AB158" s="16"/>
      <c r="AC158" s="16"/>
      <c r="AD158" s="120" t="s">
        <v>33</v>
      </c>
      <c r="AE158" s="120" t="s">
        <v>33</v>
      </c>
      <c r="AG158" s="16" t="s">
        <v>928</v>
      </c>
      <c r="AH158" t="s">
        <v>834</v>
      </c>
      <c r="AI158" s="2">
        <f t="shared" si="61"/>
        <v>0</v>
      </c>
      <c r="AJ158" s="2">
        <f t="shared" si="62"/>
        <v>0</v>
      </c>
      <c r="AK158" s="2">
        <f t="shared" si="63"/>
        <v>0</v>
      </c>
      <c r="AL158" s="2">
        <f t="shared" si="64"/>
        <v>0</v>
      </c>
      <c r="AM158">
        <f t="shared" si="75"/>
        <v>0</v>
      </c>
      <c r="AN158" s="2">
        <f t="shared" si="65"/>
        <v>0</v>
      </c>
      <c r="AO158">
        <f t="shared" si="76"/>
        <v>1</v>
      </c>
      <c r="AP158">
        <f t="shared" si="66"/>
        <v>0.88449924604687358</v>
      </c>
      <c r="AQ158">
        <f t="shared" si="67"/>
        <v>0</v>
      </c>
      <c r="AR158">
        <f t="shared" si="77"/>
        <v>1</v>
      </c>
      <c r="AS158">
        <f t="shared" si="79"/>
        <v>0</v>
      </c>
      <c r="AT158">
        <f t="shared" si="78"/>
        <v>2.8844992460468735</v>
      </c>
      <c r="AU158" t="str">
        <f t="shared" si="72"/>
        <v/>
      </c>
      <c r="AV158" s="155">
        <v>271.85000000000002</v>
      </c>
      <c r="AW158" s="155">
        <v>62.65</v>
      </c>
      <c r="AX158" s="2">
        <f>V158/(1+U158)</f>
        <v>-0.60829009737143924</v>
      </c>
      <c r="AY158" s="2">
        <f>T158/(1+U158)</f>
        <v>1.9647658645735873E-2</v>
      </c>
    </row>
    <row r="159" spans="1:51">
      <c r="A159" t="s">
        <v>401</v>
      </c>
      <c r="B159" t="s">
        <v>303</v>
      </c>
      <c r="C159" t="s">
        <v>461</v>
      </c>
      <c r="D159">
        <f t="shared" ref="D159:D190" si="81">(($D$206-$D$126)/100)*Q159+$D$126</f>
        <v>1.5479749999999999</v>
      </c>
      <c r="F159">
        <f t="shared" ref="F159:F190" si="82">(($F$206-$F$126)/100)*Q159+$F$126</f>
        <v>1.553625</v>
      </c>
      <c r="H159">
        <f t="shared" ref="H159:H190" si="83">(($H$206-$H$126)/100)*Q159+$H$126</f>
        <v>1.5592124999999999</v>
      </c>
      <c r="I159" s="16"/>
      <c r="J159" s="119">
        <f t="shared" si="73"/>
        <v>1.5505869289628593</v>
      </c>
      <c r="K159" s="120"/>
      <c r="L159" s="119">
        <f t="shared" si="74"/>
        <v>7.0618978255230225E-3</v>
      </c>
      <c r="M159" s="120"/>
      <c r="N159">
        <f t="shared" ref="N159:N206" si="84">DEGREES(ACOS(((2*((((D159^2)/(F159^2))-1)/(((D159^2)/(H159^2))-1))))-1))</f>
        <v>89.370517546861876</v>
      </c>
      <c r="O159" s="16"/>
      <c r="P159" s="159" t="s">
        <v>311</v>
      </c>
      <c r="Q159">
        <v>41.25</v>
      </c>
      <c r="R159" s="156" t="s">
        <v>419</v>
      </c>
      <c r="S159" s="156" t="s">
        <v>427</v>
      </c>
      <c r="T159" s="156">
        <f>(T158+T160)/(SQRT((T158+T160)^2+(U158+U160)^2+(V158+V160)^2))</f>
        <v>4.1036890528273071E-2</v>
      </c>
      <c r="U159" s="156">
        <f>(U158+U160)/(SQRT((T158+T160)^2+(U158+U160)^2+(V158+V160)^2))</f>
        <v>0.46823649662571898</v>
      </c>
      <c r="V159" s="156">
        <f>(V158+V160)/(SQRT((T158+T160)^2+(U158+U160)^2+(V158+V160)^2))</f>
        <v>-0.88264973621671894</v>
      </c>
      <c r="W159" s="120">
        <f t="shared" si="80"/>
        <v>83.077937749700283</v>
      </c>
      <c r="X159" s="120">
        <f t="shared" si="60"/>
        <v>10.166266416627593</v>
      </c>
      <c r="Y159" s="16"/>
      <c r="Z159" s="16"/>
      <c r="AA159" s="16"/>
      <c r="AB159" s="16"/>
      <c r="AC159" s="16"/>
      <c r="AD159" s="120" t="s">
        <v>33</v>
      </c>
      <c r="AE159" s="120" t="s">
        <v>33</v>
      </c>
      <c r="AG159" s="16" t="s">
        <v>928</v>
      </c>
      <c r="AH159" t="s">
        <v>834</v>
      </c>
      <c r="AI159" s="2">
        <f t="shared" si="61"/>
        <v>0</v>
      </c>
      <c r="AJ159" s="2">
        <f t="shared" si="62"/>
        <v>0</v>
      </c>
      <c r="AK159" s="2">
        <f t="shared" si="63"/>
        <v>0</v>
      </c>
      <c r="AL159" s="2">
        <f t="shared" si="64"/>
        <v>0</v>
      </c>
      <c r="AM159">
        <f t="shared" si="75"/>
        <v>0</v>
      </c>
      <c r="AN159" s="2">
        <f t="shared" si="65"/>
        <v>0</v>
      </c>
      <c r="AO159">
        <f t="shared" si="76"/>
        <v>1</v>
      </c>
      <c r="AP159">
        <f t="shared" si="66"/>
        <v>0.88704148425969342</v>
      </c>
      <c r="AQ159">
        <f t="shared" si="67"/>
        <v>0</v>
      </c>
      <c r="AR159">
        <f t="shared" si="77"/>
        <v>1</v>
      </c>
      <c r="AS159">
        <f t="shared" si="79"/>
        <v>0</v>
      </c>
      <c r="AT159">
        <f t="shared" si="78"/>
        <v>2.8870414842596936</v>
      </c>
      <c r="AU159" t="str">
        <f t="shared" si="72"/>
        <v/>
      </c>
    </row>
    <row r="160" spans="1:51">
      <c r="A160" t="s">
        <v>401</v>
      </c>
      <c r="B160" t="s">
        <v>303</v>
      </c>
      <c r="C160" t="s">
        <v>462</v>
      </c>
      <c r="D160">
        <f t="shared" si="81"/>
        <v>1.5485499999999999</v>
      </c>
      <c r="F160">
        <f t="shared" si="82"/>
        <v>1.5542499999999999</v>
      </c>
      <c r="H160">
        <f t="shared" si="83"/>
        <v>1.559825</v>
      </c>
      <c r="I160" s="16"/>
      <c r="J160" s="119">
        <f t="shared" si="73"/>
        <v>1.5511779199856717</v>
      </c>
      <c r="K160" s="120"/>
      <c r="L160" s="119">
        <f t="shared" si="74"/>
        <v>7.0781802662596149E-3</v>
      </c>
      <c r="M160" s="120"/>
      <c r="N160">
        <f t="shared" si="84"/>
        <v>89.05306185586123</v>
      </c>
      <c r="O160" s="16"/>
      <c r="P160" s="159" t="s">
        <v>311</v>
      </c>
      <c r="Q160">
        <v>42.5</v>
      </c>
      <c r="R160" s="156" t="s">
        <v>419</v>
      </c>
      <c r="S160" s="156" t="s">
        <v>427</v>
      </c>
      <c r="T160" s="156">
        <f>(T158+T162)/(SQRT((T158+T162)^2+(U158+U162)^2+(V158+V162)^2))</f>
        <v>5.3388972715337983E-2</v>
      </c>
      <c r="U160" s="156">
        <f>(U158+U162)/(SQRT((T158+T162)^2+(U158+U162)^2+(V158+V162)^2))</f>
        <v>0.47692803217298646</v>
      </c>
      <c r="V160" s="156">
        <f>(V158+V162)/(SQRT((T158+T162)^2+(U158+U162)^2+(V158+V162)^2))</f>
        <v>-0.87731936586399573</v>
      </c>
      <c r="W160" s="120">
        <f t="shared" si="80"/>
        <v>83.665680760004506</v>
      </c>
      <c r="X160" s="120">
        <f t="shared" si="60"/>
        <v>10.015780988816289</v>
      </c>
      <c r="Y160" s="16"/>
      <c r="Z160" s="16"/>
      <c r="AA160" s="16"/>
      <c r="AB160" s="16"/>
      <c r="AC160" s="16"/>
      <c r="AD160" s="120" t="s">
        <v>33</v>
      </c>
      <c r="AE160" s="120" t="s">
        <v>33</v>
      </c>
      <c r="AG160" s="16" t="s">
        <v>928</v>
      </c>
      <c r="AH160" t="s">
        <v>834</v>
      </c>
      <c r="AI160" s="2">
        <f t="shared" si="61"/>
        <v>0</v>
      </c>
      <c r="AJ160" s="2">
        <f t="shared" si="62"/>
        <v>0</v>
      </c>
      <c r="AK160" s="2">
        <f t="shared" si="63"/>
        <v>0</v>
      </c>
      <c r="AL160" s="2">
        <f t="shared" si="64"/>
        <v>0</v>
      </c>
      <c r="AM160">
        <f t="shared" si="75"/>
        <v>0</v>
      </c>
      <c r="AN160" s="2">
        <f t="shared" si="65"/>
        <v>0</v>
      </c>
      <c r="AO160">
        <f t="shared" si="76"/>
        <v>1</v>
      </c>
      <c r="AP160">
        <f t="shared" si="66"/>
        <v>0.88871354456870788</v>
      </c>
      <c r="AQ160">
        <f t="shared" si="67"/>
        <v>0</v>
      </c>
      <c r="AR160">
        <f t="shared" si="77"/>
        <v>1</v>
      </c>
      <c r="AS160">
        <f t="shared" si="79"/>
        <v>0</v>
      </c>
      <c r="AT160">
        <f t="shared" si="78"/>
        <v>2.888713544568708</v>
      </c>
      <c r="AU160" t="str">
        <f t="shared" si="72"/>
        <v/>
      </c>
    </row>
    <row r="161" spans="1:51">
      <c r="A161" t="s">
        <v>401</v>
      </c>
      <c r="B161" t="s">
        <v>303</v>
      </c>
      <c r="C161" t="s">
        <v>463</v>
      </c>
      <c r="D161">
        <f t="shared" si="81"/>
        <v>1.5491249999999999</v>
      </c>
      <c r="F161">
        <f t="shared" si="82"/>
        <v>1.554875</v>
      </c>
      <c r="H161">
        <f t="shared" si="83"/>
        <v>1.5604374999999999</v>
      </c>
      <c r="I161" s="16"/>
      <c r="J161" s="119">
        <f t="shared" si="73"/>
        <v>1.5517689101634886</v>
      </c>
      <c r="K161" s="120"/>
      <c r="L161" s="119">
        <f t="shared" si="74"/>
        <v>7.0944632959955012E-3</v>
      </c>
      <c r="M161" s="120"/>
      <c r="N161">
        <f t="shared" si="84"/>
        <v>88.737695855913614</v>
      </c>
      <c r="O161" s="16"/>
      <c r="P161" s="159" t="s">
        <v>311</v>
      </c>
      <c r="Q161">
        <v>43.75</v>
      </c>
      <c r="R161" s="156" t="s">
        <v>419</v>
      </c>
      <c r="S161" s="156" t="s">
        <v>427</v>
      </c>
      <c r="T161" s="156">
        <f>(T160+T162)/(SQRT((T160+T162)^2+(U160+U162)^2+(V160+V162)^2))</f>
        <v>6.5727359052049461E-2</v>
      </c>
      <c r="U161" s="156">
        <f>(U160+U162)/(SQRT((T160+T162)^2+(U160+U162)^2+(V160+V162)^2))</f>
        <v>0.4854972215759889</v>
      </c>
      <c r="V161" s="156">
        <f>(V160+V162)/(SQRT((T160+T162)^2+(U160+U162)^2+(V160+V162)^2))</f>
        <v>-0.8717639371492939</v>
      </c>
      <c r="W161" s="120">
        <f t="shared" si="80"/>
        <v>84.254385050101178</v>
      </c>
      <c r="X161" s="120">
        <f t="shared" si="60"/>
        <v>9.9471669282991115</v>
      </c>
      <c r="Y161" s="16"/>
      <c r="Z161" s="16"/>
      <c r="AA161" s="16"/>
      <c r="AB161" s="16"/>
      <c r="AC161" s="16"/>
      <c r="AD161" s="120" t="s">
        <v>33</v>
      </c>
      <c r="AE161" s="120" t="s">
        <v>33</v>
      </c>
      <c r="AG161" s="16" t="s">
        <v>928</v>
      </c>
      <c r="AH161" t="s">
        <v>834</v>
      </c>
      <c r="AI161" s="2">
        <f t="shared" si="61"/>
        <v>0</v>
      </c>
      <c r="AJ161" s="2">
        <f t="shared" si="62"/>
        <v>0</v>
      </c>
      <c r="AK161" s="2">
        <f t="shared" si="63"/>
        <v>0</v>
      </c>
      <c r="AL161" s="2">
        <f t="shared" si="64"/>
        <v>0</v>
      </c>
      <c r="AM161">
        <f t="shared" si="75"/>
        <v>0</v>
      </c>
      <c r="AN161" s="2">
        <f t="shared" si="65"/>
        <v>0</v>
      </c>
      <c r="AO161">
        <f t="shared" si="76"/>
        <v>1</v>
      </c>
      <c r="AP161">
        <f t="shared" si="66"/>
        <v>0.88947592301889877</v>
      </c>
      <c r="AQ161">
        <f t="shared" si="67"/>
        <v>0</v>
      </c>
      <c r="AR161">
        <f t="shared" si="77"/>
        <v>1</v>
      </c>
      <c r="AS161">
        <f t="shared" si="79"/>
        <v>0</v>
      </c>
      <c r="AT161">
        <f t="shared" si="78"/>
        <v>2.8894759230188987</v>
      </c>
      <c r="AU161" t="str">
        <f t="shared" si="72"/>
        <v/>
      </c>
    </row>
    <row r="162" spans="1:51">
      <c r="A162" t="s">
        <v>401</v>
      </c>
      <c r="B162" t="s">
        <v>303</v>
      </c>
      <c r="C162" s="118" t="s">
        <v>464</v>
      </c>
      <c r="D162">
        <f t="shared" si="81"/>
        <v>1.5496999999999999</v>
      </c>
      <c r="F162">
        <f t="shared" si="82"/>
        <v>1.5554999999999999</v>
      </c>
      <c r="H162">
        <f t="shared" si="83"/>
        <v>1.56105</v>
      </c>
      <c r="I162" s="16"/>
      <c r="J162" s="119">
        <f t="shared" si="73"/>
        <v>1.5523598994973089</v>
      </c>
      <c r="K162" s="120"/>
      <c r="L162" s="119">
        <f t="shared" si="74"/>
        <v>7.1107469140156976E-3</v>
      </c>
      <c r="M162" s="120"/>
      <c r="N162">
        <f t="shared" si="84"/>
        <v>88.424389635084353</v>
      </c>
      <c r="O162" s="16"/>
      <c r="P162" s="159" t="s">
        <v>311</v>
      </c>
      <c r="Q162">
        <v>45</v>
      </c>
      <c r="R162" s="156" t="s">
        <v>419</v>
      </c>
      <c r="S162" s="156" t="s">
        <v>427</v>
      </c>
      <c r="T162" s="156">
        <f>COS(RADIANS(AV162))*SIN(RADIANS(AW162))</f>
        <v>7.8048884377433722E-2</v>
      </c>
      <c r="U162" s="156">
        <f>COS(RADIANS(AW162))</f>
        <v>0.49394186658423106</v>
      </c>
      <c r="V162" s="156">
        <f>SIN(RADIANS(AV162))*SIN(RADIANS(AW162))</f>
        <v>-0.8659848752043674</v>
      </c>
      <c r="W162" s="120">
        <f t="shared" si="80"/>
        <v>84.843958754680699</v>
      </c>
      <c r="X162" s="120">
        <f t="shared" si="60"/>
        <v>9.9621161877826694</v>
      </c>
      <c r="Y162" s="16"/>
      <c r="Z162" s="16"/>
      <c r="AA162" s="16"/>
      <c r="AB162" s="16"/>
      <c r="AC162" s="16"/>
      <c r="AD162" s="120" t="s">
        <v>33</v>
      </c>
      <c r="AE162" s="120" t="s">
        <v>33</v>
      </c>
      <c r="AG162" s="16" t="s">
        <v>928</v>
      </c>
      <c r="AH162" t="s">
        <v>834</v>
      </c>
      <c r="AI162" s="2">
        <f t="shared" si="61"/>
        <v>0</v>
      </c>
      <c r="AJ162" s="2">
        <f t="shared" si="62"/>
        <v>0</v>
      </c>
      <c r="AK162" s="2">
        <f t="shared" si="63"/>
        <v>0</v>
      </c>
      <c r="AL162" s="2">
        <f t="shared" si="64"/>
        <v>0</v>
      </c>
      <c r="AM162">
        <f t="shared" si="75"/>
        <v>0</v>
      </c>
      <c r="AN162" s="2">
        <f t="shared" si="65"/>
        <v>0</v>
      </c>
      <c r="AO162">
        <f t="shared" si="76"/>
        <v>1</v>
      </c>
      <c r="AP162">
        <f t="shared" si="66"/>
        <v>0.88930982013574811</v>
      </c>
      <c r="AQ162">
        <f t="shared" si="67"/>
        <v>0</v>
      </c>
      <c r="AR162">
        <f t="shared" si="77"/>
        <v>1</v>
      </c>
      <c r="AS162">
        <f t="shared" si="79"/>
        <v>0</v>
      </c>
      <c r="AT162">
        <f t="shared" si="78"/>
        <v>2.8893098201357481</v>
      </c>
      <c r="AU162" t="str">
        <f t="shared" si="72"/>
        <v/>
      </c>
      <c r="AV162" s="155">
        <v>275.14999999999998</v>
      </c>
      <c r="AW162" s="155">
        <v>60.4</v>
      </c>
      <c r="AX162" s="2">
        <f>V162/(1+U162)</f>
        <v>-0.57966437287440575</v>
      </c>
      <c r="AY162" s="2">
        <f>T162/(1+U162)</f>
        <v>5.2243588671817436E-2</v>
      </c>
    </row>
    <row r="163" spans="1:51">
      <c r="A163" t="s">
        <v>401</v>
      </c>
      <c r="B163" t="s">
        <v>303</v>
      </c>
      <c r="C163" t="s">
        <v>465</v>
      </c>
      <c r="D163">
        <f t="shared" si="81"/>
        <v>1.5502749999999998</v>
      </c>
      <c r="F163">
        <f t="shared" si="82"/>
        <v>1.556125</v>
      </c>
      <c r="H163">
        <f t="shared" si="83"/>
        <v>1.5616625</v>
      </c>
      <c r="I163" s="16"/>
      <c r="J163" s="119">
        <f t="shared" si="73"/>
        <v>1.55295088798813</v>
      </c>
      <c r="K163" s="120"/>
      <c r="L163" s="119">
        <f t="shared" si="74"/>
        <v>7.1270311196056646E-3</v>
      </c>
      <c r="M163" s="120"/>
      <c r="N163">
        <f t="shared" si="84"/>
        <v>88.113113912303334</v>
      </c>
      <c r="O163" s="16"/>
      <c r="P163" s="159" t="s">
        <v>311</v>
      </c>
      <c r="Q163">
        <v>46.25</v>
      </c>
      <c r="R163" s="156" t="s">
        <v>419</v>
      </c>
      <c r="S163" s="156" t="s">
        <v>427</v>
      </c>
      <c r="T163" s="156">
        <f>(T162+T164)/(SQRT((T162+T164)^2+(U162+U164)^2+(V162+V164)^2))</f>
        <v>9.2165678392023914E-2</v>
      </c>
      <c r="U163" s="156">
        <f>(U162+U164)/(SQRT((T162+T164)^2+(U162+U164)^2+(V162+V164)^2))</f>
        <v>0.49864634512822259</v>
      </c>
      <c r="V163" s="156">
        <f>(V162+V164)/(SQRT((T162+T164)^2+(U162+U164)^2+(V162+V164)^2))</f>
        <v>-0.86189170445990682</v>
      </c>
      <c r="W163" s="120">
        <f t="shared" si="80"/>
        <v>85.201264367277133</v>
      </c>
      <c r="X163" s="120">
        <f t="shared" si="60"/>
        <v>10.294374421613639</v>
      </c>
      <c r="Y163" s="16"/>
      <c r="Z163" s="16"/>
      <c r="AA163" s="16"/>
      <c r="AB163" s="16"/>
      <c r="AC163" s="16"/>
      <c r="AD163" s="120" t="s">
        <v>33</v>
      </c>
      <c r="AE163" s="120" t="s">
        <v>33</v>
      </c>
      <c r="AG163" s="16" t="s">
        <v>928</v>
      </c>
      <c r="AH163" t="s">
        <v>834</v>
      </c>
      <c r="AI163" s="2">
        <f t="shared" si="61"/>
        <v>0</v>
      </c>
      <c r="AJ163" s="2">
        <f t="shared" si="62"/>
        <v>0</v>
      </c>
      <c r="AK163" s="2">
        <f t="shared" si="63"/>
        <v>0</v>
      </c>
      <c r="AL163" s="2">
        <f t="shared" si="64"/>
        <v>0</v>
      </c>
      <c r="AM163">
        <f t="shared" si="75"/>
        <v>0</v>
      </c>
      <c r="AN163" s="2">
        <f t="shared" si="65"/>
        <v>0</v>
      </c>
      <c r="AO163">
        <f t="shared" si="76"/>
        <v>1</v>
      </c>
      <c r="AP163">
        <f t="shared" si="66"/>
        <v>0.88561806198207071</v>
      </c>
      <c r="AQ163">
        <f t="shared" si="67"/>
        <v>0</v>
      </c>
      <c r="AR163">
        <f t="shared" si="77"/>
        <v>1</v>
      </c>
      <c r="AS163">
        <f t="shared" si="79"/>
        <v>0</v>
      </c>
      <c r="AT163">
        <f t="shared" si="78"/>
        <v>2.8856180619820706</v>
      </c>
      <c r="AU163" t="str">
        <f t="shared" si="72"/>
        <v/>
      </c>
    </row>
    <row r="164" spans="1:51">
      <c r="A164" t="s">
        <v>401</v>
      </c>
      <c r="B164" t="s">
        <v>303</v>
      </c>
      <c r="C164" t="s">
        <v>466</v>
      </c>
      <c r="D164">
        <f t="shared" si="81"/>
        <v>1.5508499999999998</v>
      </c>
      <c r="F164">
        <f t="shared" si="82"/>
        <v>1.5567499999999999</v>
      </c>
      <c r="H164">
        <f t="shared" si="83"/>
        <v>1.5622750000000001</v>
      </c>
      <c r="I164" s="16"/>
      <c r="J164" s="119">
        <f t="shared" si="73"/>
        <v>1.5535418756369472</v>
      </c>
      <c r="K164" s="120"/>
      <c r="L164" s="119">
        <f t="shared" si="74"/>
        <v>7.143315912052417E-3</v>
      </c>
      <c r="M164" s="120"/>
      <c r="N164">
        <f t="shared" si="84"/>
        <v>87.803840018979685</v>
      </c>
      <c r="O164" s="16"/>
      <c r="P164" s="159" t="s">
        <v>160</v>
      </c>
      <c r="Q164">
        <v>47.5</v>
      </c>
      <c r="R164" s="156" t="s">
        <v>419</v>
      </c>
      <c r="S164" s="156" t="s">
        <v>427</v>
      </c>
      <c r="T164" s="156">
        <f>(T162+T166)/(SQRT((T162+T166)^2+(U162+U166)^2+(V162+V166)^2))</f>
        <v>0.10626052130345562</v>
      </c>
      <c r="U164" s="156">
        <f>(U162+U166)/(SQRT((T162+T166)^2+(U162+U166)^2+(V162+V166)^2))</f>
        <v>0.50323206105306473</v>
      </c>
      <c r="V164" s="156">
        <f>(V162+V166)/(SQRT((T162+T166)^2+(U162+U166)^2+(V162+V166)^2))</f>
        <v>-0.85759325693512911</v>
      </c>
      <c r="W164" s="120">
        <f t="shared" si="80"/>
        <v>85.559528032988368</v>
      </c>
      <c r="X164" s="120">
        <f t="shared" si="60"/>
        <v>10.688980134260049</v>
      </c>
      <c r="Y164" s="16"/>
      <c r="Z164" s="16"/>
      <c r="AA164" s="16"/>
      <c r="AB164" s="16"/>
      <c r="AC164" s="16"/>
      <c r="AD164" s="120" t="s">
        <v>33</v>
      </c>
      <c r="AE164" s="120" t="s">
        <v>33</v>
      </c>
      <c r="AG164" s="16" t="s">
        <v>928</v>
      </c>
      <c r="AH164" t="s">
        <v>834</v>
      </c>
      <c r="AI164" s="2">
        <f t="shared" si="61"/>
        <v>0</v>
      </c>
      <c r="AJ164" s="2">
        <f t="shared" si="62"/>
        <v>0</v>
      </c>
      <c r="AK164" s="2">
        <f t="shared" si="63"/>
        <v>0</v>
      </c>
      <c r="AL164" s="2">
        <f t="shared" si="64"/>
        <v>0</v>
      </c>
      <c r="AM164">
        <f t="shared" si="75"/>
        <v>0</v>
      </c>
      <c r="AN164" s="2">
        <f t="shared" si="65"/>
        <v>0</v>
      </c>
      <c r="AO164">
        <f t="shared" si="76"/>
        <v>0</v>
      </c>
      <c r="AP164">
        <f t="shared" si="66"/>
        <v>0.88123355406377724</v>
      </c>
      <c r="AQ164">
        <f t="shared" si="67"/>
        <v>0</v>
      </c>
      <c r="AR164">
        <f t="shared" si="77"/>
        <v>1</v>
      </c>
      <c r="AS164">
        <f t="shared" si="79"/>
        <v>0</v>
      </c>
      <c r="AT164">
        <f t="shared" si="78"/>
        <v>1.8812335540637772</v>
      </c>
      <c r="AU164" t="str">
        <f t="shared" si="72"/>
        <v/>
      </c>
    </row>
    <row r="165" spans="1:51">
      <c r="A165" t="s">
        <v>401</v>
      </c>
      <c r="B165" t="s">
        <v>303</v>
      </c>
      <c r="C165" t="s">
        <v>467</v>
      </c>
      <c r="D165">
        <f t="shared" si="81"/>
        <v>1.5514249999999998</v>
      </c>
      <c r="F165">
        <f t="shared" si="82"/>
        <v>1.557375</v>
      </c>
      <c r="H165">
        <f t="shared" si="83"/>
        <v>1.5628875</v>
      </c>
      <c r="I165" s="16"/>
      <c r="J165" s="119">
        <f t="shared" si="73"/>
        <v>1.5541328624447546</v>
      </c>
      <c r="K165" s="120"/>
      <c r="L165" s="119">
        <f t="shared" si="74"/>
        <v>7.1596012906440798E-3</v>
      </c>
      <c r="M165" s="120"/>
      <c r="N165">
        <f t="shared" si="84"/>
        <v>87.496539881242626</v>
      </c>
      <c r="O165" s="16"/>
      <c r="P165" s="159" t="s">
        <v>160</v>
      </c>
      <c r="Q165">
        <v>48.75</v>
      </c>
      <c r="R165" s="156" t="s">
        <v>419</v>
      </c>
      <c r="S165" s="156" t="s">
        <v>427</v>
      </c>
      <c r="T165" s="156">
        <f>(T164+T166)/(SQRT((T164+T166)^2+(U164+U166)^2+(V164+V166)^2))</f>
        <v>0.12033005614245182</v>
      </c>
      <c r="U165" s="156">
        <f>(U164+U166)/(SQRT((T164+T166)^2+(U164+U166)^2+(V164+V166)^2))</f>
        <v>0.50769792217861953</v>
      </c>
      <c r="V165" s="156">
        <f>(V164+V166)/(SQRT((T164+T166)^2+(U164+U166)^2+(V164+V166)^2))</f>
        <v>-0.85309055639144582</v>
      </c>
      <c r="W165" s="120">
        <f t="shared" si="80"/>
        <v>85.918677031795738</v>
      </c>
      <c r="X165" s="120">
        <f t="shared" si="60"/>
        <v>11.139308753572465</v>
      </c>
      <c r="Y165" s="16"/>
      <c r="Z165" s="16"/>
      <c r="AA165" s="16"/>
      <c r="AB165" s="16"/>
      <c r="AC165" s="16"/>
      <c r="AD165" s="120" t="s">
        <v>33</v>
      </c>
      <c r="AE165" s="120" t="s">
        <v>33</v>
      </c>
      <c r="AG165" s="16" t="s">
        <v>928</v>
      </c>
      <c r="AH165" t="s">
        <v>834</v>
      </c>
      <c r="AI165" s="2">
        <f t="shared" si="61"/>
        <v>0</v>
      </c>
      <c r="AJ165" s="2">
        <f t="shared" si="62"/>
        <v>0</v>
      </c>
      <c r="AK165" s="2">
        <f t="shared" si="63"/>
        <v>0</v>
      </c>
      <c r="AL165" s="2">
        <f t="shared" si="64"/>
        <v>0</v>
      </c>
      <c r="AM165">
        <f t="shared" si="75"/>
        <v>0</v>
      </c>
      <c r="AN165" s="2">
        <f t="shared" si="65"/>
        <v>0</v>
      </c>
      <c r="AO165">
        <f t="shared" si="76"/>
        <v>0</v>
      </c>
      <c r="AP165">
        <f t="shared" si="66"/>
        <v>0.87622990273808377</v>
      </c>
      <c r="AQ165">
        <f t="shared" si="67"/>
        <v>0</v>
      </c>
      <c r="AR165">
        <f t="shared" si="77"/>
        <v>1</v>
      </c>
      <c r="AS165">
        <f t="shared" si="79"/>
        <v>0</v>
      </c>
      <c r="AT165">
        <f t="shared" si="78"/>
        <v>1.8762299027380838</v>
      </c>
      <c r="AU165" t="str">
        <f t="shared" si="72"/>
        <v/>
      </c>
    </row>
    <row r="166" spans="1:51">
      <c r="A166" t="s">
        <v>401</v>
      </c>
      <c r="B166" t="s">
        <v>303</v>
      </c>
      <c r="C166" s="118" t="s">
        <v>468</v>
      </c>
      <c r="D166">
        <f t="shared" si="81"/>
        <v>1.552</v>
      </c>
      <c r="F166">
        <f t="shared" si="82"/>
        <v>1.5579999999999998</v>
      </c>
      <c r="H166">
        <f t="shared" si="83"/>
        <v>1.5634999999999999</v>
      </c>
      <c r="I166" s="16"/>
      <c r="J166" s="119">
        <f t="shared" si="73"/>
        <v>1.5547238484125447</v>
      </c>
      <c r="K166" s="120"/>
      <c r="L166" s="119">
        <f t="shared" si="74"/>
        <v>7.1758872546696661E-3</v>
      </c>
      <c r="M166" s="120"/>
      <c r="N166">
        <f t="shared" si="84"/>
        <v>87.191186002899926</v>
      </c>
      <c r="O166" s="16"/>
      <c r="P166" s="159" t="s">
        <v>160</v>
      </c>
      <c r="Q166">
        <v>50</v>
      </c>
      <c r="R166" s="156" t="s">
        <v>419</v>
      </c>
      <c r="S166" s="156" t="s">
        <v>427</v>
      </c>
      <c r="T166" s="156">
        <f>COS(RADIANS(AV166))*SIN(RADIANS(AW166))</f>
        <v>0.13437093196736016</v>
      </c>
      <c r="U166" s="156">
        <f>COS(RADIANS(AW166))</f>
        <v>0.51204286487057149</v>
      </c>
      <c r="V166" s="156">
        <f>SIN(RADIANS(AV166))*SIN(RADIANS(AW166))</f>
        <v>-0.8483846752372185</v>
      </c>
      <c r="W166" s="120">
        <f t="shared" si="80"/>
        <v>86.27863874440159</v>
      </c>
      <c r="X166" s="120">
        <f t="shared" si="60"/>
        <v>11.638893310064219</v>
      </c>
      <c r="Y166" s="16"/>
      <c r="Z166" s="16"/>
      <c r="AA166" s="16"/>
      <c r="AB166" s="16"/>
      <c r="AC166" s="16"/>
      <c r="AD166" s="120" t="s">
        <v>33</v>
      </c>
      <c r="AE166" s="120" t="s">
        <v>33</v>
      </c>
      <c r="AG166" s="16" t="s">
        <v>928</v>
      </c>
      <c r="AH166" t="s">
        <v>834</v>
      </c>
      <c r="AI166" s="2">
        <f t="shared" si="61"/>
        <v>0</v>
      </c>
      <c r="AJ166" s="2">
        <f t="shared" si="62"/>
        <v>0</v>
      </c>
      <c r="AK166" s="2">
        <f t="shared" si="63"/>
        <v>0</v>
      </c>
      <c r="AL166" s="2">
        <f t="shared" si="64"/>
        <v>0</v>
      </c>
      <c r="AM166">
        <f t="shared" si="75"/>
        <v>0</v>
      </c>
      <c r="AN166" s="2">
        <f t="shared" si="65"/>
        <v>0</v>
      </c>
      <c r="AO166">
        <f t="shared" si="76"/>
        <v>0</v>
      </c>
      <c r="AP166">
        <f t="shared" si="66"/>
        <v>0.87067896322150873</v>
      </c>
      <c r="AQ166">
        <f t="shared" si="67"/>
        <v>0</v>
      </c>
      <c r="AR166">
        <f t="shared" si="77"/>
        <v>1</v>
      </c>
      <c r="AS166">
        <f t="shared" si="79"/>
        <v>0</v>
      </c>
      <c r="AT166">
        <f t="shared" si="78"/>
        <v>1.8706789632215086</v>
      </c>
      <c r="AU166" t="str">
        <f t="shared" si="72"/>
        <v/>
      </c>
      <c r="AV166" s="155">
        <v>279</v>
      </c>
      <c r="AW166" s="155">
        <v>59.2</v>
      </c>
      <c r="AX166" s="2">
        <f>V166/(1+U166)</f>
        <v>-0.56108506904653055</v>
      </c>
      <c r="AY166" s="2">
        <f>T166/(1+U166)</f>
        <v>8.8867144635388431E-2</v>
      </c>
    </row>
    <row r="167" spans="1:51">
      <c r="A167" t="s">
        <v>401</v>
      </c>
      <c r="B167" t="s">
        <v>303</v>
      </c>
      <c r="C167" t="s">
        <v>469</v>
      </c>
      <c r="D167">
        <f t="shared" si="81"/>
        <v>1.552575</v>
      </c>
      <c r="F167">
        <f t="shared" si="82"/>
        <v>1.5586249999999999</v>
      </c>
      <c r="H167">
        <f t="shared" si="83"/>
        <v>1.5641125</v>
      </c>
      <c r="I167" s="16"/>
      <c r="J167" s="119">
        <f t="shared" si="73"/>
        <v>1.5553148335413085</v>
      </c>
      <c r="K167" s="120"/>
      <c r="L167" s="119">
        <f t="shared" si="74"/>
        <v>7.1921738034199656E-3</v>
      </c>
      <c r="M167" s="120"/>
      <c r="N167">
        <f t="shared" si="84"/>
        <v>86.88775144895375</v>
      </c>
      <c r="O167" s="16"/>
      <c r="P167" s="159" t="s">
        <v>160</v>
      </c>
      <c r="Q167">
        <v>51.25</v>
      </c>
      <c r="R167" s="156" t="s">
        <v>419</v>
      </c>
      <c r="S167" s="156" t="s">
        <v>427</v>
      </c>
      <c r="T167" s="156">
        <f>(T166+T168)/(SQRT((T166+T168)^2+(U166+U168)^2+(V166+V168)^2))</f>
        <v>0.15501520925374021</v>
      </c>
      <c r="U167" s="156">
        <f>(U166+U168)/(SQRT((T166+T168)^2+(U166+U168)^2+(V166+V168)^2))</f>
        <v>0.50993076947208826</v>
      </c>
      <c r="V167" s="156">
        <f>(V166+V168)/(SQRT((T166+T168)^2+(U166+U168)^2+(V166+V168)^2))</f>
        <v>-0.8461329063720564</v>
      </c>
      <c r="W167" s="120">
        <f t="shared" si="80"/>
        <v>86.254137779580617</v>
      </c>
      <c r="X167" s="120">
        <f t="shared" si="60"/>
        <v>12.702198387131745</v>
      </c>
      <c r="Y167" s="16"/>
      <c r="Z167" s="16"/>
      <c r="AA167" s="16"/>
      <c r="AB167" s="16"/>
      <c r="AC167" s="16"/>
      <c r="AD167" s="120" t="s">
        <v>33</v>
      </c>
      <c r="AE167" s="120" t="s">
        <v>33</v>
      </c>
      <c r="AG167" s="16" t="s">
        <v>928</v>
      </c>
      <c r="AH167" t="s">
        <v>834</v>
      </c>
      <c r="AI167" s="2">
        <f t="shared" si="61"/>
        <v>0</v>
      </c>
      <c r="AJ167" s="2">
        <f t="shared" si="62"/>
        <v>0</v>
      </c>
      <c r="AK167" s="2">
        <f t="shared" si="63"/>
        <v>0</v>
      </c>
      <c r="AL167" s="2">
        <f t="shared" si="64"/>
        <v>0</v>
      </c>
      <c r="AM167">
        <f t="shared" si="75"/>
        <v>0</v>
      </c>
      <c r="AN167" s="2">
        <f t="shared" si="65"/>
        <v>0</v>
      </c>
      <c r="AO167">
        <f t="shared" si="76"/>
        <v>0</v>
      </c>
      <c r="AP167">
        <f t="shared" si="66"/>
        <v>0.85886446236520286</v>
      </c>
      <c r="AQ167">
        <f t="shared" si="67"/>
        <v>0</v>
      </c>
      <c r="AR167">
        <f t="shared" si="77"/>
        <v>1</v>
      </c>
      <c r="AS167">
        <f t="shared" si="79"/>
        <v>0</v>
      </c>
      <c r="AT167">
        <f t="shared" si="78"/>
        <v>1.8588644623652029</v>
      </c>
      <c r="AU167" t="str">
        <f t="shared" si="72"/>
        <v/>
      </c>
    </row>
    <row r="168" spans="1:51">
      <c r="A168" t="s">
        <v>401</v>
      </c>
      <c r="B168" t="s">
        <v>303</v>
      </c>
      <c r="C168" t="s">
        <v>470</v>
      </c>
      <c r="D168">
        <f t="shared" si="81"/>
        <v>1.55315</v>
      </c>
      <c r="F168">
        <f t="shared" si="82"/>
        <v>1.55925</v>
      </c>
      <c r="H168">
        <f t="shared" si="83"/>
        <v>1.5647249999999999</v>
      </c>
      <c r="I168" s="16"/>
      <c r="J168" s="119">
        <f t="shared" si="73"/>
        <v>1.5559058178320353</v>
      </c>
      <c r="K168" s="120"/>
      <c r="L168" s="119">
        <f t="shared" si="74"/>
        <v>7.2084609361857677E-3</v>
      </c>
      <c r="M168" s="120"/>
      <c r="N168">
        <f t="shared" si="84"/>
        <v>86.58620982977051</v>
      </c>
      <c r="O168" s="16"/>
      <c r="P168" s="159" t="s">
        <v>160</v>
      </c>
      <c r="Q168">
        <v>52.5</v>
      </c>
      <c r="R168" s="156" t="s">
        <v>419</v>
      </c>
      <c r="S168" s="156" t="s">
        <v>427</v>
      </c>
      <c r="T168" s="156">
        <f>(T166+T170)/(SQRT((T166+T170)^2+(U166+U170)^2+(V166+V170)^2))</f>
        <v>0.17559194368600675</v>
      </c>
      <c r="U168" s="156">
        <f>(U166+U170)/(SQRT((T166+T170)^2+(U166+U170)^2+(V166+V170)^2))</f>
        <v>0.5075964882652817</v>
      </c>
      <c r="V168" s="156">
        <f>(V166+V170)/(SQRT((T166+T170)^2+(U166+U170)^2+(V166+V170)^2))</f>
        <v>-0.84351246251215761</v>
      </c>
      <c r="W168" s="120">
        <f t="shared" si="80"/>
        <v>86.231270640605857</v>
      </c>
      <c r="X168" s="120">
        <f t="shared" si="60"/>
        <v>13.786938311244512</v>
      </c>
      <c r="Y168" s="16"/>
      <c r="Z168" s="16"/>
      <c r="AA168" s="16"/>
      <c r="AB168" s="16"/>
      <c r="AC168" s="16"/>
      <c r="AD168" s="120" t="s">
        <v>33</v>
      </c>
      <c r="AE168" s="120" t="s">
        <v>33</v>
      </c>
      <c r="AG168" s="16" t="s">
        <v>928</v>
      </c>
      <c r="AH168" t="s">
        <v>834</v>
      </c>
      <c r="AI168" s="2">
        <f t="shared" si="61"/>
        <v>0</v>
      </c>
      <c r="AJ168" s="2">
        <f t="shared" si="62"/>
        <v>0</v>
      </c>
      <c r="AK168" s="2">
        <f t="shared" si="63"/>
        <v>0</v>
      </c>
      <c r="AL168" s="2">
        <f t="shared" si="64"/>
        <v>0</v>
      </c>
      <c r="AM168">
        <f t="shared" si="75"/>
        <v>0</v>
      </c>
      <c r="AN168" s="2">
        <f t="shared" si="65"/>
        <v>0</v>
      </c>
      <c r="AO168">
        <f t="shared" si="76"/>
        <v>0</v>
      </c>
      <c r="AP168">
        <f t="shared" si="66"/>
        <v>0</v>
      </c>
      <c r="AQ168">
        <f t="shared" si="67"/>
        <v>0</v>
      </c>
      <c r="AR168">
        <f t="shared" si="77"/>
        <v>1</v>
      </c>
      <c r="AS168">
        <f t="shared" si="79"/>
        <v>0</v>
      </c>
      <c r="AT168">
        <f t="shared" si="78"/>
        <v>1</v>
      </c>
      <c r="AU168" t="str">
        <f t="shared" si="72"/>
        <v/>
      </c>
    </row>
    <row r="169" spans="1:51">
      <c r="A169" t="s">
        <v>401</v>
      </c>
      <c r="B169" t="s">
        <v>303</v>
      </c>
      <c r="C169" t="s">
        <v>471</v>
      </c>
      <c r="D169">
        <f t="shared" si="81"/>
        <v>1.553725</v>
      </c>
      <c r="F169">
        <f t="shared" si="82"/>
        <v>1.5598749999999999</v>
      </c>
      <c r="H169">
        <f t="shared" si="83"/>
        <v>1.5653375</v>
      </c>
      <c r="I169" s="16"/>
      <c r="J169" s="119">
        <f t="shared" si="73"/>
        <v>1.556496801285713</v>
      </c>
      <c r="K169" s="120"/>
      <c r="L169" s="119">
        <f t="shared" si="74"/>
        <v>7.2247486522598603E-3</v>
      </c>
      <c r="M169" s="120"/>
      <c r="N169">
        <f t="shared" si="84"/>
        <v>86.286535285794386</v>
      </c>
      <c r="O169" s="16"/>
      <c r="P169" s="159" t="s">
        <v>160</v>
      </c>
      <c r="Q169">
        <v>53.75</v>
      </c>
      <c r="R169" s="156" t="s">
        <v>419</v>
      </c>
      <c r="S169" s="156" t="s">
        <v>427</v>
      </c>
      <c r="T169" s="156">
        <f>(T168+T170)/(SQRT((T168+T170)^2+(U168+U170)^2+(V168+V170)^2))</f>
        <v>0.19609216961892673</v>
      </c>
      <c r="U169" s="156">
        <f>(U168+U170)/(SQRT((T168+T170)^2+(U168+U170)^2+(V168+V170)^2))</f>
        <v>0.50504103833754455</v>
      </c>
      <c r="V169" s="156">
        <f>(V168+V170)/(SQRT((T168+T170)^2+(U168+U170)^2+(V168+V170)^2))</f>
        <v>-0.84052448543101765</v>
      </c>
      <c r="W169" s="120">
        <f t="shared" si="80"/>
        <v>86.210047416268225</v>
      </c>
      <c r="X169" s="120">
        <f t="shared" si="60"/>
        <v>14.888427655194079</v>
      </c>
      <c r="Y169" s="16"/>
      <c r="Z169" s="16"/>
      <c r="AA169" s="16"/>
      <c r="AB169" s="16"/>
      <c r="AC169" s="16"/>
      <c r="AD169" s="120" t="s">
        <v>33</v>
      </c>
      <c r="AE169" s="120" t="s">
        <v>33</v>
      </c>
      <c r="AG169" s="16" t="s">
        <v>928</v>
      </c>
      <c r="AH169" t="s">
        <v>834</v>
      </c>
      <c r="AI169" s="2">
        <f t="shared" si="61"/>
        <v>0</v>
      </c>
      <c r="AJ169" s="2">
        <f t="shared" si="62"/>
        <v>0</v>
      </c>
      <c r="AK169" s="2">
        <f t="shared" si="63"/>
        <v>0</v>
      </c>
      <c r="AL169" s="2">
        <f t="shared" si="64"/>
        <v>0</v>
      </c>
      <c r="AM169">
        <f t="shared" si="75"/>
        <v>0</v>
      </c>
      <c r="AN169" s="2">
        <f t="shared" si="65"/>
        <v>0</v>
      </c>
      <c r="AO169">
        <f t="shared" si="76"/>
        <v>0</v>
      </c>
      <c r="AP169">
        <f t="shared" si="66"/>
        <v>0</v>
      </c>
      <c r="AQ169">
        <f t="shared" si="67"/>
        <v>0</v>
      </c>
      <c r="AR169">
        <f t="shared" si="77"/>
        <v>1</v>
      </c>
      <c r="AS169">
        <f t="shared" si="79"/>
        <v>0</v>
      </c>
      <c r="AT169">
        <f t="shared" si="78"/>
        <v>1</v>
      </c>
      <c r="AU169" t="str">
        <f t="shared" si="72"/>
        <v/>
      </c>
    </row>
    <row r="170" spans="1:51">
      <c r="A170" t="s">
        <v>401</v>
      </c>
      <c r="B170" t="s">
        <v>303</v>
      </c>
      <c r="C170" s="118" t="s">
        <v>472</v>
      </c>
      <c r="D170">
        <f t="shared" si="81"/>
        <v>1.5543</v>
      </c>
      <c r="F170">
        <f t="shared" si="82"/>
        <v>1.5605</v>
      </c>
      <c r="H170">
        <f t="shared" si="83"/>
        <v>1.56595</v>
      </c>
      <c r="I170" s="16"/>
      <c r="J170" s="119">
        <f t="shared" si="73"/>
        <v>1.5570877839033275</v>
      </c>
      <c r="K170" s="120"/>
      <c r="L170" s="119">
        <f t="shared" si="74"/>
        <v>7.2410369509370298E-3</v>
      </c>
      <c r="M170" s="120"/>
      <c r="N170">
        <f t="shared" si="84"/>
        <v>85.988702472798153</v>
      </c>
      <c r="O170" s="16"/>
      <c r="P170" s="159" t="s">
        <v>160</v>
      </c>
      <c r="Q170">
        <v>55</v>
      </c>
      <c r="R170" s="156" t="s">
        <v>419</v>
      </c>
      <c r="S170" s="156" t="s">
        <v>427</v>
      </c>
      <c r="T170" s="156">
        <f>COS(RADIANS(AV170))*SIN(RADIANS(AW170))</f>
        <v>0.21650695474336643</v>
      </c>
      <c r="U170" s="156">
        <f>COS(RADIANS(AW170))</f>
        <v>0.50226553314337252</v>
      </c>
      <c r="V170" s="156">
        <f>SIN(RADIANS(AV170))*SIN(RADIANS(AW170))</f>
        <v>-0.83717027704282332</v>
      </c>
      <c r="W170" s="120">
        <f t="shared" si="80"/>
        <v>86.190477471962822</v>
      </c>
      <c r="X170" s="120">
        <f t="shared" si="60"/>
        <v>16.003207142781122</v>
      </c>
      <c r="Y170" s="16"/>
      <c r="Z170" s="16"/>
      <c r="AA170" s="16"/>
      <c r="AB170" s="16"/>
      <c r="AC170" s="16"/>
      <c r="AD170" s="120" t="s">
        <v>33</v>
      </c>
      <c r="AE170" s="120" t="s">
        <v>33</v>
      </c>
      <c r="AG170" s="16" t="s">
        <v>928</v>
      </c>
      <c r="AH170" t="s">
        <v>834</v>
      </c>
      <c r="AI170" s="2">
        <f t="shared" si="61"/>
        <v>0</v>
      </c>
      <c r="AJ170" s="2">
        <f t="shared" si="62"/>
        <v>0</v>
      </c>
      <c r="AK170" s="2">
        <f t="shared" si="63"/>
        <v>0</v>
      </c>
      <c r="AL170" s="2">
        <f t="shared" si="64"/>
        <v>0</v>
      </c>
      <c r="AM170">
        <f t="shared" si="75"/>
        <v>0</v>
      </c>
      <c r="AN170" s="2">
        <f t="shared" si="65"/>
        <v>0</v>
      </c>
      <c r="AO170">
        <f t="shared" si="76"/>
        <v>0</v>
      </c>
      <c r="AP170">
        <f t="shared" si="66"/>
        <v>0</v>
      </c>
      <c r="AQ170">
        <f t="shared" si="67"/>
        <v>0</v>
      </c>
      <c r="AR170">
        <f t="shared" si="77"/>
        <v>1</v>
      </c>
      <c r="AS170">
        <f t="shared" si="79"/>
        <v>0</v>
      </c>
      <c r="AT170">
        <f t="shared" si="78"/>
        <v>1</v>
      </c>
      <c r="AU170" t="str">
        <f t="shared" si="72"/>
        <v/>
      </c>
      <c r="AV170" s="155">
        <v>284.5</v>
      </c>
      <c r="AW170" s="155">
        <v>59.85</v>
      </c>
      <c r="AX170" s="2">
        <f>V170/(1+U170)</f>
        <v>-0.55727183948040815</v>
      </c>
      <c r="AY170" s="2">
        <f>T170/(1+U170)</f>
        <v>0.14412029695598663</v>
      </c>
    </row>
    <row r="171" spans="1:51">
      <c r="A171" t="s">
        <v>401</v>
      </c>
      <c r="B171" t="s">
        <v>303</v>
      </c>
      <c r="C171" t="s">
        <v>473</v>
      </c>
      <c r="D171">
        <f t="shared" si="81"/>
        <v>1.554875</v>
      </c>
      <c r="F171">
        <f t="shared" si="82"/>
        <v>1.5611249999999999</v>
      </c>
      <c r="H171">
        <f t="shared" si="83"/>
        <v>1.5665625000000001</v>
      </c>
      <c r="I171" s="16"/>
      <c r="J171" s="119">
        <f t="shared" si="73"/>
        <v>1.5576787656858637</v>
      </c>
      <c r="K171" s="120"/>
      <c r="L171" s="119">
        <f t="shared" si="74"/>
        <v>7.2573258315111744E-3</v>
      </c>
      <c r="M171" s="120"/>
      <c r="N171">
        <f t="shared" si="84"/>
        <v>85.692686547686478</v>
      </c>
      <c r="O171" s="16"/>
      <c r="P171" s="159" t="s">
        <v>160</v>
      </c>
      <c r="Q171">
        <v>56.25</v>
      </c>
      <c r="R171" s="156" t="s">
        <v>419</v>
      </c>
      <c r="S171" s="156" t="s">
        <v>427</v>
      </c>
      <c r="T171" s="156">
        <f>(T170+T172)/(SQRT((T170+T172)^2+(U170+U172)^2+(V170+V172)^2))</f>
        <v>0.23150813565727185</v>
      </c>
      <c r="U171" s="156">
        <f>(U170+U172)/(SQRT((T170+T172)^2+(U170+U172)^2+(V170+V172)^2))</f>
        <v>0.49998241566928409</v>
      </c>
      <c r="V171" s="156">
        <f>(V170+V172)/(SQRT((T170+T172)^2+(U170+U172)^2+(V170+V172)^2))</f>
        <v>-0.83451876380702272</v>
      </c>
      <c r="W171" s="120">
        <f t="shared" si="80"/>
        <v>86.170752425489667</v>
      </c>
      <c r="X171" s="120">
        <f t="shared" si="60"/>
        <v>16.834922471864786</v>
      </c>
      <c r="Y171" s="16"/>
      <c r="Z171" s="16"/>
      <c r="AA171" s="16"/>
      <c r="AB171" s="16"/>
      <c r="AC171" s="16"/>
      <c r="AD171" s="120" t="s">
        <v>33</v>
      </c>
      <c r="AE171" s="120" t="s">
        <v>33</v>
      </c>
      <c r="AG171" s="16" t="s">
        <v>928</v>
      </c>
      <c r="AH171" t="s">
        <v>834</v>
      </c>
      <c r="AI171" s="2">
        <f t="shared" si="61"/>
        <v>0</v>
      </c>
      <c r="AJ171" s="2">
        <f t="shared" si="62"/>
        <v>0</v>
      </c>
      <c r="AK171" s="2">
        <f t="shared" si="63"/>
        <v>0</v>
      </c>
      <c r="AL171" s="2">
        <f t="shared" si="64"/>
        <v>0</v>
      </c>
      <c r="AM171">
        <f t="shared" si="75"/>
        <v>0</v>
      </c>
      <c r="AN171" s="2">
        <f t="shared" si="65"/>
        <v>0</v>
      </c>
      <c r="AO171">
        <f t="shared" si="76"/>
        <v>0</v>
      </c>
      <c r="AP171">
        <f t="shared" si="66"/>
        <v>0</v>
      </c>
      <c r="AQ171">
        <f t="shared" si="67"/>
        <v>0</v>
      </c>
      <c r="AR171">
        <f t="shared" si="77"/>
        <v>1</v>
      </c>
      <c r="AS171">
        <f t="shared" si="79"/>
        <v>0</v>
      </c>
      <c r="AT171">
        <f t="shared" si="78"/>
        <v>1</v>
      </c>
      <c r="AU171" t="str">
        <f t="shared" si="72"/>
        <v/>
      </c>
    </row>
    <row r="172" spans="1:51">
      <c r="A172" t="s">
        <v>401</v>
      </c>
      <c r="B172" t="s">
        <v>303</v>
      </c>
      <c r="C172" t="s">
        <v>474</v>
      </c>
      <c r="D172">
        <f t="shared" si="81"/>
        <v>1.55545</v>
      </c>
      <c r="F172">
        <f t="shared" si="82"/>
        <v>1.56175</v>
      </c>
      <c r="H172">
        <f t="shared" si="83"/>
        <v>1.567175</v>
      </c>
      <c r="I172" s="16"/>
      <c r="J172" s="119">
        <f t="shared" si="73"/>
        <v>1.5582697466343047</v>
      </c>
      <c r="K172" s="120"/>
      <c r="L172" s="119">
        <f t="shared" si="74"/>
        <v>7.2736152932788567E-3</v>
      </c>
      <c r="M172" s="120"/>
      <c r="N172">
        <f t="shared" si="84"/>
        <v>85.398463154760364</v>
      </c>
      <c r="O172" s="16"/>
      <c r="P172" s="159" t="s">
        <v>160</v>
      </c>
      <c r="Q172">
        <v>57.5</v>
      </c>
      <c r="R172" s="156" t="s">
        <v>419</v>
      </c>
      <c r="S172" s="156" t="s">
        <v>427</v>
      </c>
      <c r="T172" s="156">
        <f>(T170+T174)/(SQRT((T170+T174)^2+(U170+U174)^2+(V170+V174)^2))</f>
        <v>0.24645438465026517</v>
      </c>
      <c r="U172" s="156">
        <f>(U170+U174)/(SQRT((T170+T174)^2+(U170+U174)^2+(V170+V174)^2))</f>
        <v>0.49758066307925464</v>
      </c>
      <c r="V172" s="156">
        <f>(V170+V174)/(SQRT((T170+T174)^2+(U170+U174)^2+(V170+V174)^2))</f>
        <v>-0.83166923714675678</v>
      </c>
      <c r="W172" s="120">
        <f t="shared" si="80"/>
        <v>86.151936898655691</v>
      </c>
      <c r="X172" s="120">
        <f t="shared" ref="X172:X235" si="85">IF((DEGREES(ACOS((T172*$BL$2+U172*$BM$2+V172*$BN$2)/((SQRT(T172^2+U172^2+V172^2))*(SQRT($BL$2^2+$BM$2^2+$BN$2^2))))))&gt;90,ABS(180-(DEGREES(ACOS((T172*$BL$2+U172*$BM$2+V172*$BN$2)/((SQRT(T172^2+U172^2+V172^2))*(SQRT($BL$2^2+$BM$2^2+$BN$2^2))))))),(DEGREES(ACOS((T172*$BL$2+U172*$BM$2+V172*$BN$2)/((SQRT(T172^2+U172^2+V172^2))*(SQRT($BL$2^2+$BM$2^2+$BN$2^2)))))))</f>
        <v>17.671437266345123</v>
      </c>
      <c r="Y172" s="16"/>
      <c r="Z172" s="16"/>
      <c r="AA172" s="16"/>
      <c r="AB172" s="16"/>
      <c r="AC172" s="16"/>
      <c r="AD172" s="120" t="s">
        <v>33</v>
      </c>
      <c r="AE172" s="120" t="s">
        <v>33</v>
      </c>
      <c r="AG172" s="16" t="s">
        <v>928</v>
      </c>
      <c r="AH172" t="s">
        <v>834</v>
      </c>
      <c r="AI172" s="2">
        <f t="shared" ref="AI172:AI235" si="86">IF($BA$2=0,0,IF(1-((ABS(D172-$BA$2))/D172)&gt;(1-(0.01*$BO$4)),1-((ABS(D172-$BA$2))/D172),0))</f>
        <v>0</v>
      </c>
      <c r="AJ172" s="2">
        <f t="shared" ref="AJ172:AJ235" si="87">IF($BB$2=0,0,IF(1-((ABS(F172-$BB$2))/F172)&gt;(1-(0.01*$BO$4)),1-((ABS(F172-$BB$2))/F172),0))</f>
        <v>0</v>
      </c>
      <c r="AK172" s="2">
        <f t="shared" ref="AK172:AK235" si="88">IF($BC$2=0,0,IF(1-((ABS(H172-$BC$2))/H172)&gt;(1-(0.01*$BO$4)),1-((ABS(H172-$BC$2))/H172),0))</f>
        <v>0</v>
      </c>
      <c r="AL172" s="2">
        <f t="shared" ref="AL172:AL235" si="89">IF($BD$2=0,0,IF(1-((ABS(J172-$BD$2))/J172)&gt;(1-(0.01*$BO$4)),1-((ABS(J172-$BD$2))/J172),0))</f>
        <v>0</v>
      </c>
      <c r="AM172">
        <f t="shared" si="75"/>
        <v>0</v>
      </c>
      <c r="AN172" s="2">
        <f t="shared" ref="AN172:AN235" si="90">IF((IF(AO172=1,1-ABS(($BF$2-N172)/90),ABS((90-$BF$2-N172)/90)))&gt;(1-(0.01*$BO$2)),(IF(AO172=1,1-ABS(($BF$2-N172)/90),ABS((90-$BF$2-N172)/90))),0)</f>
        <v>0</v>
      </c>
      <c r="AO172">
        <f t="shared" si="76"/>
        <v>0</v>
      </c>
      <c r="AP172">
        <f t="shared" ref="AP172:AP235" si="91">IF((IF(OR(W172&lt;$BO$2,X172&lt;$BO$2),(90-(IF(X172&lt;W172,X172,W172)))/90,0))&gt;(1-(0.01*$BO$2)),(IF(OR(W172&lt;$BO$2,X172&lt;$BO$2),(90-(IF(X172&lt;W172,X172,W172)))/90,0)),0)</f>
        <v>0</v>
      </c>
      <c r="AQ172">
        <f t="shared" ref="AQ172:AQ235" si="92">IF((IF(OR(AD172&lt;$BO$2,AE172&lt;$BO$2),(90-(IF(AE172&lt;AD172,AE172,AD172)))/90,0))&gt;(1-(0.01*$BO$2)),(IF(OR(AD172&lt;$BO$2,AE172&lt;$BO$2),(90-(IF(AE172&lt;AD172,AE172,AD172)))/90,0)),0)</f>
        <v>0</v>
      </c>
      <c r="AR172">
        <f t="shared" si="77"/>
        <v>1</v>
      </c>
      <c r="AS172">
        <f t="shared" si="79"/>
        <v>0</v>
      </c>
      <c r="AT172">
        <f t="shared" si="78"/>
        <v>1</v>
      </c>
      <c r="AU172" t="str">
        <f t="shared" si="72"/>
        <v/>
      </c>
    </row>
    <row r="173" spans="1:51">
      <c r="A173" t="s">
        <v>401</v>
      </c>
      <c r="B173" t="s">
        <v>303</v>
      </c>
      <c r="C173" t="s">
        <v>475</v>
      </c>
      <c r="D173">
        <f t="shared" si="81"/>
        <v>1.556025</v>
      </c>
      <c r="F173">
        <f t="shared" si="82"/>
        <v>1.5623749999999998</v>
      </c>
      <c r="H173">
        <f t="shared" si="83"/>
        <v>1.5677875000000001</v>
      </c>
      <c r="I173" s="16"/>
      <c r="J173" s="119">
        <f t="shared" si="73"/>
        <v>1.5588607267496322</v>
      </c>
      <c r="K173" s="120"/>
      <c r="L173" s="119">
        <f t="shared" si="74"/>
        <v>7.2899053355368615E-3</v>
      </c>
      <c r="M173" s="120"/>
      <c r="N173">
        <f t="shared" si="84"/>
        <v>85.106008412498213</v>
      </c>
      <c r="O173" s="16"/>
      <c r="P173" s="159" t="s">
        <v>160</v>
      </c>
      <c r="Q173">
        <v>58.75</v>
      </c>
      <c r="R173" s="156" t="s">
        <v>419</v>
      </c>
      <c r="S173" s="156" t="s">
        <v>427</v>
      </c>
      <c r="T173" s="156">
        <f>(T172+T174)/(SQRT((T172+T174)^2+(U172+U174)^2+(V172+V174)^2))</f>
        <v>0.26134215529765903</v>
      </c>
      <c r="U173" s="156">
        <f>(U172+U174)/(SQRT((T172+T174)^2+(U172+U174)^2+(V172+V174)^2))</f>
        <v>0.49506084525772026</v>
      </c>
      <c r="V173" s="156">
        <f>(V172+V174)/(SQRT((T172+T174)^2+(U172+U174)^2+(V172+V174)^2))</f>
        <v>-0.8286223731936555</v>
      </c>
      <c r="W173" s="120">
        <f t="shared" si="80"/>
        <v>86.134035414213358</v>
      </c>
      <c r="X173" s="120">
        <f t="shared" si="85"/>
        <v>18.512100450214376</v>
      </c>
      <c r="Y173" s="16"/>
      <c r="Z173" s="16"/>
      <c r="AA173" s="16"/>
      <c r="AB173" s="16"/>
      <c r="AC173" s="16"/>
      <c r="AD173" s="120" t="s">
        <v>33</v>
      </c>
      <c r="AE173" s="120" t="s">
        <v>33</v>
      </c>
      <c r="AG173" s="16" t="s">
        <v>928</v>
      </c>
      <c r="AH173" t="s">
        <v>834</v>
      </c>
      <c r="AI173" s="2">
        <f t="shared" si="86"/>
        <v>0</v>
      </c>
      <c r="AJ173" s="2">
        <f t="shared" si="87"/>
        <v>0</v>
      </c>
      <c r="AK173" s="2">
        <f t="shared" si="88"/>
        <v>0</v>
      </c>
      <c r="AL173" s="2">
        <f t="shared" si="89"/>
        <v>0</v>
      </c>
      <c r="AM173">
        <f t="shared" si="75"/>
        <v>0</v>
      </c>
      <c r="AN173" s="2">
        <f t="shared" si="90"/>
        <v>0</v>
      </c>
      <c r="AO173">
        <f t="shared" si="76"/>
        <v>0</v>
      </c>
      <c r="AP173">
        <f t="shared" si="91"/>
        <v>0</v>
      </c>
      <c r="AQ173">
        <f t="shared" si="92"/>
        <v>0</v>
      </c>
      <c r="AR173">
        <f t="shared" si="77"/>
        <v>1</v>
      </c>
      <c r="AS173">
        <f t="shared" si="79"/>
        <v>0</v>
      </c>
      <c r="AT173">
        <f t="shared" si="78"/>
        <v>1</v>
      </c>
      <c r="AU173" t="str">
        <f t="shared" si="72"/>
        <v/>
      </c>
    </row>
    <row r="174" spans="1:51">
      <c r="A174" t="s">
        <v>401</v>
      </c>
      <c r="B174" t="s">
        <v>303</v>
      </c>
      <c r="C174" s="118" t="s">
        <v>476</v>
      </c>
      <c r="D174">
        <f t="shared" si="81"/>
        <v>1.5566</v>
      </c>
      <c r="F174">
        <f t="shared" si="82"/>
        <v>1.5629999999999999</v>
      </c>
      <c r="H174">
        <f t="shared" si="83"/>
        <v>1.5684</v>
      </c>
      <c r="I174" s="16"/>
      <c r="J174" s="119">
        <f t="shared" si="73"/>
        <v>1.5594517060328266</v>
      </c>
      <c r="K174" s="120"/>
      <c r="L174" s="119">
        <f t="shared" si="74"/>
        <v>7.3061959575835278E-3</v>
      </c>
      <c r="M174" s="120"/>
      <c r="N174">
        <f t="shared" si="84"/>
        <v>84.815298900759629</v>
      </c>
      <c r="O174" s="16"/>
      <c r="P174" s="159" t="s">
        <v>160</v>
      </c>
      <c r="Q174">
        <v>60</v>
      </c>
      <c r="R174" s="156" t="s">
        <v>419</v>
      </c>
      <c r="S174" s="156" t="s">
        <v>427</v>
      </c>
      <c r="T174" s="156">
        <f>COS(RADIANS(AV174))*SIN(RADIANS(AW174))</f>
        <v>0.27616791505042482</v>
      </c>
      <c r="U174" s="156">
        <f>COS(RADIANS(AW174))</f>
        <v>0.49242356010346711</v>
      </c>
      <c r="V174" s="156">
        <f>SIN(RADIANS(AV174))*SIN(RADIANS(AW174))</f>
        <v>-0.82537889490326111</v>
      </c>
      <c r="W174" s="120">
        <f t="shared" si="80"/>
        <v>86.117052275940452</v>
      </c>
      <c r="X174" s="120">
        <f t="shared" si="85"/>
        <v>19.356371060963227</v>
      </c>
      <c r="Y174" s="16"/>
      <c r="Z174" s="16"/>
      <c r="AA174" s="16"/>
      <c r="AB174" s="16"/>
      <c r="AC174" s="16"/>
      <c r="AD174" s="120" t="s">
        <v>33</v>
      </c>
      <c r="AE174" s="120" t="s">
        <v>33</v>
      </c>
      <c r="AG174" s="16" t="s">
        <v>928</v>
      </c>
      <c r="AH174" t="s">
        <v>834</v>
      </c>
      <c r="AI174" s="2">
        <f t="shared" si="86"/>
        <v>0</v>
      </c>
      <c r="AJ174" s="2">
        <f t="shared" si="87"/>
        <v>0</v>
      </c>
      <c r="AK174" s="2">
        <f t="shared" si="88"/>
        <v>0</v>
      </c>
      <c r="AL174" s="2">
        <f t="shared" si="89"/>
        <v>0</v>
      </c>
      <c r="AM174">
        <f t="shared" si="75"/>
        <v>0</v>
      </c>
      <c r="AN174" s="2">
        <f t="shared" si="90"/>
        <v>0</v>
      </c>
      <c r="AO174">
        <f t="shared" si="76"/>
        <v>0</v>
      </c>
      <c r="AP174">
        <f t="shared" si="91"/>
        <v>0</v>
      </c>
      <c r="AQ174">
        <f t="shared" si="92"/>
        <v>0</v>
      </c>
      <c r="AR174">
        <f t="shared" si="77"/>
        <v>1</v>
      </c>
      <c r="AS174">
        <f t="shared" si="79"/>
        <v>0</v>
      </c>
      <c r="AT174">
        <f t="shared" si="78"/>
        <v>1</v>
      </c>
      <c r="AU174" t="str">
        <f t="shared" si="72"/>
        <v/>
      </c>
      <c r="AV174" s="155">
        <v>288.5</v>
      </c>
      <c r="AW174" s="155">
        <v>60.5</v>
      </c>
      <c r="AX174" s="2">
        <f>V174/(1+U174)</f>
        <v>-0.55304600983787666</v>
      </c>
      <c r="AY174" s="2">
        <f>T174/(1+U174)</f>
        <v>0.18504660636105111</v>
      </c>
    </row>
    <row r="175" spans="1:51">
      <c r="A175" t="s">
        <v>401</v>
      </c>
      <c r="B175" t="s">
        <v>303</v>
      </c>
      <c r="C175" t="s">
        <v>477</v>
      </c>
      <c r="D175">
        <f t="shared" si="81"/>
        <v>1.557175</v>
      </c>
      <c r="F175">
        <f t="shared" si="82"/>
        <v>1.563625</v>
      </c>
      <c r="H175">
        <f t="shared" si="83"/>
        <v>1.5690124999999999</v>
      </c>
      <c r="I175" s="16"/>
      <c r="J175" s="119">
        <f t="shared" si="73"/>
        <v>1.5600426844848654</v>
      </c>
      <c r="K175" s="120"/>
      <c r="L175" s="119">
        <f t="shared" si="74"/>
        <v>7.322487158718749E-3</v>
      </c>
      <c r="M175" s="120"/>
      <c r="N175">
        <f t="shared" si="84"/>
        <v>84.526311648453472</v>
      </c>
      <c r="O175" s="16"/>
      <c r="P175" s="159" t="s">
        <v>160</v>
      </c>
      <c r="Q175">
        <v>61.25</v>
      </c>
      <c r="R175" s="156" t="s">
        <v>419</v>
      </c>
      <c r="S175" s="156" t="s">
        <v>427</v>
      </c>
      <c r="T175" s="156">
        <f>(T174+T176)/(SQRT((T174+T176)^2+(U174+U176)^2+(V174+V176)^2))</f>
        <v>0.29315817405264916</v>
      </c>
      <c r="U175" s="156">
        <f>(U174+U176)/(SQRT((T174+T176)^2+(U174+U176)^2+(V174+V176)^2))</f>
        <v>0.49189910617619104</v>
      </c>
      <c r="V175" s="156">
        <f>(V174+V176)/(SQRT((T174+T176)^2+(U174+U176)^2+(V174+V176)^2))</f>
        <v>-0.81981312158880515</v>
      </c>
      <c r="W175" s="120">
        <f t="shared" si="80"/>
        <v>86.275964954093993</v>
      </c>
      <c r="X175" s="120">
        <f t="shared" si="85"/>
        <v>20.278231873407236</v>
      </c>
      <c r="Y175" s="16"/>
      <c r="Z175" s="16"/>
      <c r="AA175" s="16"/>
      <c r="AB175" s="16"/>
      <c r="AC175" s="16"/>
      <c r="AD175" s="120" t="s">
        <v>33</v>
      </c>
      <c r="AE175" s="120" t="s">
        <v>33</v>
      </c>
      <c r="AG175" s="16" t="s">
        <v>928</v>
      </c>
      <c r="AH175" t="s">
        <v>834</v>
      </c>
      <c r="AI175" s="2">
        <f t="shared" si="86"/>
        <v>0</v>
      </c>
      <c r="AJ175" s="2">
        <f t="shared" si="87"/>
        <v>0</v>
      </c>
      <c r="AK175" s="2">
        <f t="shared" si="88"/>
        <v>0</v>
      </c>
      <c r="AL175" s="2">
        <f t="shared" si="89"/>
        <v>0</v>
      </c>
      <c r="AM175">
        <f t="shared" si="75"/>
        <v>0</v>
      </c>
      <c r="AN175" s="2">
        <f t="shared" si="90"/>
        <v>0</v>
      </c>
      <c r="AO175">
        <f t="shared" si="76"/>
        <v>0</v>
      </c>
      <c r="AP175">
        <f t="shared" si="91"/>
        <v>0</v>
      </c>
      <c r="AQ175">
        <f t="shared" si="92"/>
        <v>0</v>
      </c>
      <c r="AR175">
        <f t="shared" si="77"/>
        <v>1</v>
      </c>
      <c r="AS175">
        <f t="shared" si="79"/>
        <v>0</v>
      </c>
      <c r="AT175">
        <f t="shared" si="78"/>
        <v>1</v>
      </c>
      <c r="AU175" t="str">
        <f t="shared" si="72"/>
        <v/>
      </c>
    </row>
    <row r="176" spans="1:51">
      <c r="A176" t="s">
        <v>401</v>
      </c>
      <c r="B176" t="s">
        <v>303</v>
      </c>
      <c r="C176" t="s">
        <v>478</v>
      </c>
      <c r="D176">
        <f t="shared" si="81"/>
        <v>1.55775</v>
      </c>
      <c r="F176">
        <f t="shared" si="82"/>
        <v>1.5642499999999999</v>
      </c>
      <c r="H176">
        <f t="shared" si="83"/>
        <v>1.569625</v>
      </c>
      <c r="I176" s="16"/>
      <c r="J176" s="119">
        <f t="shared" si="73"/>
        <v>1.5606336621067269</v>
      </c>
      <c r="K176" s="120"/>
      <c r="L176" s="119">
        <f t="shared" si="74"/>
        <v>7.3387789382426405E-3</v>
      </c>
      <c r="M176" s="120"/>
      <c r="N176">
        <f t="shared" si="84"/>
        <v>84.239024121617774</v>
      </c>
      <c r="O176" s="16"/>
      <c r="P176" s="159" t="s">
        <v>160</v>
      </c>
      <c r="Q176">
        <v>62.5</v>
      </c>
      <c r="R176" s="156" t="s">
        <v>419</v>
      </c>
      <c r="S176" s="156" t="s">
        <v>427</v>
      </c>
      <c r="T176" s="156">
        <f>(T174+T178)/(SQRT((T174+T178)^2+(U174+U178)^2+(V174+V178)^2))</f>
        <v>0.31005464536840471</v>
      </c>
      <c r="U176" s="156">
        <f>(U174+U178)/(SQRT((T174+T178)^2+(U174+U178)^2+(V174+V178)^2))</f>
        <v>0.4912172830085948</v>
      </c>
      <c r="V176" s="156">
        <f>(V174+V178)/(SQRT((T174+T178)^2+(U174+U178)^2+(V174+V178)^2))</f>
        <v>-0.81398507219673688</v>
      </c>
      <c r="W176" s="120">
        <f t="shared" si="80"/>
        <v>86.436041818504762</v>
      </c>
      <c r="X176" s="120">
        <f t="shared" si="85"/>
        <v>21.209164810194608</v>
      </c>
      <c r="Y176" s="16"/>
      <c r="Z176" s="16"/>
      <c r="AA176" s="16"/>
      <c r="AB176" s="16"/>
      <c r="AC176" s="16"/>
      <c r="AD176" s="120" t="s">
        <v>33</v>
      </c>
      <c r="AE176" s="120" t="s">
        <v>33</v>
      </c>
      <c r="AG176" s="16" t="s">
        <v>928</v>
      </c>
      <c r="AH176" t="s">
        <v>834</v>
      </c>
      <c r="AI176" s="2">
        <f t="shared" si="86"/>
        <v>0</v>
      </c>
      <c r="AJ176" s="2">
        <f t="shared" si="87"/>
        <v>0</v>
      </c>
      <c r="AK176" s="2">
        <f t="shared" si="88"/>
        <v>0</v>
      </c>
      <c r="AL176" s="2">
        <f t="shared" si="89"/>
        <v>0</v>
      </c>
      <c r="AM176">
        <f t="shared" si="75"/>
        <v>0</v>
      </c>
      <c r="AN176" s="2">
        <f t="shared" si="90"/>
        <v>0</v>
      </c>
      <c r="AO176">
        <f t="shared" si="76"/>
        <v>0</v>
      </c>
      <c r="AP176">
        <f t="shared" si="91"/>
        <v>0</v>
      </c>
      <c r="AQ176">
        <f t="shared" si="92"/>
        <v>0</v>
      </c>
      <c r="AR176">
        <f t="shared" si="77"/>
        <v>1</v>
      </c>
      <c r="AS176">
        <f t="shared" si="79"/>
        <v>0</v>
      </c>
      <c r="AT176">
        <f t="shared" si="78"/>
        <v>1</v>
      </c>
      <c r="AU176" t="str">
        <f t="shared" si="72"/>
        <v/>
      </c>
    </row>
    <row r="177" spans="1:51">
      <c r="A177" t="s">
        <v>401</v>
      </c>
      <c r="B177" t="s">
        <v>303</v>
      </c>
      <c r="C177" t="s">
        <v>479</v>
      </c>
      <c r="D177">
        <f t="shared" si="81"/>
        <v>1.558325</v>
      </c>
      <c r="F177">
        <f t="shared" si="82"/>
        <v>1.564875</v>
      </c>
      <c r="H177">
        <f t="shared" si="83"/>
        <v>1.5702375</v>
      </c>
      <c r="I177" s="16"/>
      <c r="J177" s="119">
        <f t="shared" si="73"/>
        <v>1.5612246388993858</v>
      </c>
      <c r="K177" s="120"/>
      <c r="L177" s="119">
        <f t="shared" si="74"/>
        <v>7.355071295456872E-3</v>
      </c>
      <c r="M177" s="120"/>
      <c r="N177">
        <f t="shared" si="84"/>
        <v>83.953414211879917</v>
      </c>
      <c r="O177" s="16"/>
      <c r="P177" s="159" t="s">
        <v>160</v>
      </c>
      <c r="Q177">
        <v>63.75</v>
      </c>
      <c r="R177" s="156" t="s">
        <v>419</v>
      </c>
      <c r="S177" s="156" t="s">
        <v>427</v>
      </c>
      <c r="T177" s="156">
        <f>(T176+T178)/(SQRT((T176+T178)^2+(U176+U178)^2+(V176+V178)^2))</f>
        <v>0.32685192344842001</v>
      </c>
      <c r="U177" s="156">
        <f>(U176+U178)/(SQRT((T176+T178)^2+(U176+U178)^2+(V176+V178)^2))</f>
        <v>0.49037830873076366</v>
      </c>
      <c r="V177" s="156">
        <f>(V176+V178)/(SQRT((T176+T178)^2+(U176+U178)^2+(V176+V178)^2))</f>
        <v>-0.8078966112470235</v>
      </c>
      <c r="W177" s="120">
        <f t="shared" si="80"/>
        <v>86.59723229840921</v>
      </c>
      <c r="X177" s="120">
        <f t="shared" si="85"/>
        <v>22.148024197067997</v>
      </c>
      <c r="Y177" s="16"/>
      <c r="Z177" s="16"/>
      <c r="AA177" s="16"/>
      <c r="AB177" s="16"/>
      <c r="AC177" s="16"/>
      <c r="AD177" s="120" t="s">
        <v>33</v>
      </c>
      <c r="AE177" s="120" t="s">
        <v>33</v>
      </c>
      <c r="AG177" s="16" t="s">
        <v>928</v>
      </c>
      <c r="AH177" t="s">
        <v>834</v>
      </c>
      <c r="AI177" s="2">
        <f t="shared" si="86"/>
        <v>0</v>
      </c>
      <c r="AJ177" s="2">
        <f t="shared" si="87"/>
        <v>0</v>
      </c>
      <c r="AK177" s="2">
        <f t="shared" si="88"/>
        <v>0</v>
      </c>
      <c r="AL177" s="2">
        <f t="shared" si="89"/>
        <v>0</v>
      </c>
      <c r="AM177">
        <f t="shared" si="75"/>
        <v>0</v>
      </c>
      <c r="AN177" s="2">
        <f t="shared" si="90"/>
        <v>0</v>
      </c>
      <c r="AO177">
        <f t="shared" si="76"/>
        <v>0</v>
      </c>
      <c r="AP177">
        <f t="shared" si="91"/>
        <v>0</v>
      </c>
      <c r="AQ177">
        <f t="shared" si="92"/>
        <v>0</v>
      </c>
      <c r="AR177">
        <f t="shared" si="77"/>
        <v>1</v>
      </c>
      <c r="AS177">
        <f t="shared" si="79"/>
        <v>0</v>
      </c>
      <c r="AT177">
        <f t="shared" si="78"/>
        <v>1</v>
      </c>
      <c r="AU177" t="str">
        <f t="shared" si="72"/>
        <v/>
      </c>
    </row>
    <row r="178" spans="1:51">
      <c r="A178" t="s">
        <v>401</v>
      </c>
      <c r="B178" t="s">
        <v>303</v>
      </c>
      <c r="C178" s="118" t="s">
        <v>480</v>
      </c>
      <c r="D178">
        <f t="shared" si="81"/>
        <v>1.5589</v>
      </c>
      <c r="F178">
        <f t="shared" si="82"/>
        <v>1.5654999999999999</v>
      </c>
      <c r="H178">
        <f t="shared" si="83"/>
        <v>1.5708500000000001</v>
      </c>
      <c r="I178" s="16"/>
      <c r="J178" s="119">
        <f t="shared" si="73"/>
        <v>1.561815614863816</v>
      </c>
      <c r="K178" s="120"/>
      <c r="L178" s="119">
        <f t="shared" si="74"/>
        <v>7.3713642296651116E-3</v>
      </c>
      <c r="M178" s="120"/>
      <c r="N178">
        <f t="shared" si="84"/>
        <v>83.669460225353248</v>
      </c>
      <c r="O178" s="16"/>
      <c r="P178" s="159" t="s">
        <v>160</v>
      </c>
      <c r="Q178">
        <v>65</v>
      </c>
      <c r="R178" s="156" t="s">
        <v>419</v>
      </c>
      <c r="S178" s="156" t="s">
        <v>427</v>
      </c>
      <c r="T178" s="156">
        <f>COS(RADIANS(AV178))*SIN(RADIANS(AW178))</f>
        <v>0.34354463447750055</v>
      </c>
      <c r="U178" s="156">
        <f>COS(RADIANS(AW178))</f>
        <v>0.48938245174884626</v>
      </c>
      <c r="V178" s="156">
        <f>SIN(RADIANS(AV178))*SIN(RADIANS(AW178))</f>
        <v>-0.80154968657096282</v>
      </c>
      <c r="W178" s="120">
        <f t="shared" si="80"/>
        <v>86.759485541888807</v>
      </c>
      <c r="X178" s="120">
        <f t="shared" si="85"/>
        <v>23.093841560733154</v>
      </c>
      <c r="Y178" s="16"/>
      <c r="Z178" s="16"/>
      <c r="AA178" s="16"/>
      <c r="AB178" s="16"/>
      <c r="AC178" s="16"/>
      <c r="AD178" s="120" t="s">
        <v>33</v>
      </c>
      <c r="AE178" s="120" t="s">
        <v>33</v>
      </c>
      <c r="AG178" s="16" t="s">
        <v>928</v>
      </c>
      <c r="AH178" t="s">
        <v>834</v>
      </c>
      <c r="AI178" s="2">
        <f t="shared" si="86"/>
        <v>0</v>
      </c>
      <c r="AJ178" s="2">
        <f t="shared" si="87"/>
        <v>0</v>
      </c>
      <c r="AK178" s="2">
        <f t="shared" si="88"/>
        <v>0</v>
      </c>
      <c r="AL178" s="2">
        <f t="shared" si="89"/>
        <v>0</v>
      </c>
      <c r="AM178">
        <f t="shared" si="75"/>
        <v>0</v>
      </c>
      <c r="AN178" s="2">
        <f t="shared" si="90"/>
        <v>0</v>
      </c>
      <c r="AO178">
        <f t="shared" si="76"/>
        <v>0</v>
      </c>
      <c r="AP178">
        <f t="shared" si="91"/>
        <v>0</v>
      </c>
      <c r="AQ178">
        <f t="shared" si="92"/>
        <v>0</v>
      </c>
      <c r="AR178">
        <f t="shared" si="77"/>
        <v>1</v>
      </c>
      <c r="AS178">
        <f t="shared" si="79"/>
        <v>0</v>
      </c>
      <c r="AT178">
        <f t="shared" si="78"/>
        <v>1</v>
      </c>
      <c r="AU178" t="str">
        <f t="shared" si="72"/>
        <v/>
      </c>
      <c r="AV178" s="155">
        <v>293.2</v>
      </c>
      <c r="AW178" s="155">
        <v>60.7</v>
      </c>
      <c r="AX178" s="2">
        <f>V178/(1+U178)</f>
        <v>-0.53817586317723565</v>
      </c>
      <c r="AY178" s="2">
        <f>T178/(1+U178)</f>
        <v>0.23066246958536898</v>
      </c>
    </row>
    <row r="179" spans="1:51">
      <c r="A179" t="s">
        <v>401</v>
      </c>
      <c r="B179" t="s">
        <v>303</v>
      </c>
      <c r="C179" t="s">
        <v>481</v>
      </c>
      <c r="D179">
        <f t="shared" si="81"/>
        <v>1.5594749999999999</v>
      </c>
      <c r="F179">
        <f t="shared" si="82"/>
        <v>1.566125</v>
      </c>
      <c r="H179">
        <f t="shared" si="83"/>
        <v>1.5714625</v>
      </c>
      <c r="I179" s="16"/>
      <c r="J179" s="119">
        <f t="shared" si="73"/>
        <v>1.5624065900009905</v>
      </c>
      <c r="K179" s="120"/>
      <c r="L179" s="119">
        <f t="shared" si="74"/>
        <v>7.3876577401699173E-3</v>
      </c>
      <c r="M179" s="120"/>
      <c r="N179">
        <f t="shared" si="84"/>
        <v>83.387140871841879</v>
      </c>
      <c r="O179" s="16"/>
      <c r="P179" s="159" t="s">
        <v>160</v>
      </c>
      <c r="Q179">
        <v>66.25</v>
      </c>
      <c r="R179" s="156" t="s">
        <v>419</v>
      </c>
      <c r="S179" s="156" t="s">
        <v>427</v>
      </c>
      <c r="T179" s="156">
        <f>(T178+T180)/(SQRT((T178+T180)^2+(U178+U180)^2+(V178+V180)^2))</f>
        <v>0.35724536622246222</v>
      </c>
      <c r="U179" s="156">
        <f>(U178+U180)/(SQRT((T178+T180)^2+(U178+U180)^2+(V178+V180)^2))</f>
        <v>0.49031349875879149</v>
      </c>
      <c r="V179" s="156">
        <f>(V178+V180)/(SQRT((T178+T180)^2+(U178+U180)^2+(V178+V180)^2))</f>
        <v>-0.79496441508251892</v>
      </c>
      <c r="W179" s="120">
        <f t="shared" si="80"/>
        <v>87.020079825777842</v>
      </c>
      <c r="X179" s="120">
        <f t="shared" si="85"/>
        <v>23.850402372082357</v>
      </c>
      <c r="Y179" s="16"/>
      <c r="Z179" s="16"/>
      <c r="AA179" s="16"/>
      <c r="AB179" s="16"/>
      <c r="AC179" s="16"/>
      <c r="AD179" s="120" t="s">
        <v>33</v>
      </c>
      <c r="AE179" s="120" t="s">
        <v>33</v>
      </c>
      <c r="AG179" s="16" t="s">
        <v>928</v>
      </c>
      <c r="AH179" t="s">
        <v>834</v>
      </c>
      <c r="AI179" s="2">
        <f t="shared" si="86"/>
        <v>0</v>
      </c>
      <c r="AJ179" s="2">
        <f t="shared" si="87"/>
        <v>0</v>
      </c>
      <c r="AK179" s="2">
        <f t="shared" si="88"/>
        <v>0</v>
      </c>
      <c r="AL179" s="2">
        <f t="shared" si="89"/>
        <v>0</v>
      </c>
      <c r="AM179">
        <f t="shared" si="75"/>
        <v>0</v>
      </c>
      <c r="AN179" s="2">
        <f t="shared" si="90"/>
        <v>0</v>
      </c>
      <c r="AO179">
        <f t="shared" si="76"/>
        <v>0</v>
      </c>
      <c r="AP179">
        <f t="shared" si="91"/>
        <v>0</v>
      </c>
      <c r="AQ179">
        <f t="shared" si="92"/>
        <v>0</v>
      </c>
      <c r="AR179">
        <f t="shared" si="77"/>
        <v>1</v>
      </c>
      <c r="AS179">
        <f t="shared" si="79"/>
        <v>0</v>
      </c>
      <c r="AT179">
        <f t="shared" si="78"/>
        <v>1</v>
      </c>
      <c r="AU179" t="str">
        <f t="shared" si="72"/>
        <v/>
      </c>
    </row>
    <row r="180" spans="1:51">
      <c r="A180" t="s">
        <v>401</v>
      </c>
      <c r="B180" t="s">
        <v>303</v>
      </c>
      <c r="C180" t="s">
        <v>482</v>
      </c>
      <c r="D180">
        <f t="shared" si="81"/>
        <v>1.5600499999999999</v>
      </c>
      <c r="F180">
        <f t="shared" si="82"/>
        <v>1.5667499999999999</v>
      </c>
      <c r="H180">
        <f t="shared" si="83"/>
        <v>1.5720750000000001</v>
      </c>
      <c r="I180" s="16"/>
      <c r="J180" s="119">
        <f t="shared" si="73"/>
        <v>1.5629975643118796</v>
      </c>
      <c r="K180" s="120"/>
      <c r="L180" s="119">
        <f t="shared" si="74"/>
        <v>7.4039518262773996E-3</v>
      </c>
      <c r="M180" s="120"/>
      <c r="N180">
        <f t="shared" si="84"/>
        <v>83.10643525446477</v>
      </c>
      <c r="O180" s="16"/>
      <c r="P180" s="159" t="s">
        <v>160</v>
      </c>
      <c r="Q180">
        <v>67.5</v>
      </c>
      <c r="R180" s="156" t="s">
        <v>419</v>
      </c>
      <c r="S180" s="156" t="s">
        <v>427</v>
      </c>
      <c r="T180" s="156">
        <f>(T178+T182)/(SQRT((T178+T182)^2+(U178+U182)^2+(V178+V182)^2))</f>
        <v>0.37086323751281325</v>
      </c>
      <c r="U180" s="156">
        <f>(U178+U182)/(SQRT((T178+T182)^2+(U178+U182)^2+(V178+V182)^2))</f>
        <v>0.49113082113225365</v>
      </c>
      <c r="V180" s="156">
        <f>(V178+V182)/(SQRT((T178+T182)^2+(U178+U182)^2+(V178+V182)^2))</f>
        <v>-0.78819475740166722</v>
      </c>
      <c r="W180" s="120">
        <f t="shared" si="80"/>
        <v>87.281304062176005</v>
      </c>
      <c r="X180" s="120">
        <f t="shared" si="85"/>
        <v>24.614209525990361</v>
      </c>
      <c r="Y180" s="16"/>
      <c r="Z180" s="16"/>
      <c r="AA180" s="16"/>
      <c r="AB180" s="16"/>
      <c r="AC180" s="16"/>
      <c r="AD180" s="120" t="s">
        <v>33</v>
      </c>
      <c r="AE180" s="120" t="s">
        <v>33</v>
      </c>
      <c r="AG180" s="16" t="s">
        <v>928</v>
      </c>
      <c r="AH180" t="s">
        <v>834</v>
      </c>
      <c r="AI180" s="2">
        <f t="shared" si="86"/>
        <v>0</v>
      </c>
      <c r="AJ180" s="2">
        <f t="shared" si="87"/>
        <v>0</v>
      </c>
      <c r="AK180" s="2">
        <f t="shared" si="88"/>
        <v>0</v>
      </c>
      <c r="AL180" s="2">
        <f t="shared" si="89"/>
        <v>0</v>
      </c>
      <c r="AM180">
        <f t="shared" si="75"/>
        <v>0</v>
      </c>
      <c r="AN180" s="2">
        <f t="shared" si="90"/>
        <v>0</v>
      </c>
      <c r="AO180">
        <f t="shared" si="76"/>
        <v>0</v>
      </c>
      <c r="AP180">
        <f t="shared" si="91"/>
        <v>0</v>
      </c>
      <c r="AQ180">
        <f t="shared" si="92"/>
        <v>0</v>
      </c>
      <c r="AR180">
        <f t="shared" si="77"/>
        <v>1</v>
      </c>
      <c r="AS180">
        <f t="shared" si="79"/>
        <v>0</v>
      </c>
      <c r="AT180">
        <f t="shared" si="78"/>
        <v>1</v>
      </c>
      <c r="AU180" t="str">
        <f t="shared" si="72"/>
        <v/>
      </c>
    </row>
    <row r="181" spans="1:51">
      <c r="A181" t="s">
        <v>401</v>
      </c>
      <c r="B181" t="s">
        <v>303</v>
      </c>
      <c r="C181" t="s">
        <v>483</v>
      </c>
      <c r="D181">
        <f t="shared" si="81"/>
        <v>1.5606249999999999</v>
      </c>
      <c r="F181">
        <f t="shared" si="82"/>
        <v>1.567375</v>
      </c>
      <c r="H181">
        <f t="shared" si="83"/>
        <v>1.5726875</v>
      </c>
      <c r="I181" s="16"/>
      <c r="J181" s="119">
        <f t="shared" si="73"/>
        <v>1.563588537797453</v>
      </c>
      <c r="K181" s="120"/>
      <c r="L181" s="119">
        <f t="shared" si="74"/>
        <v>7.420246487293003E-3</v>
      </c>
      <c r="M181" s="120"/>
      <c r="N181">
        <f t="shared" si="84"/>
        <v>82.82732285955062</v>
      </c>
      <c r="O181" s="16"/>
      <c r="P181" s="159" t="s">
        <v>160</v>
      </c>
      <c r="Q181">
        <v>68.75</v>
      </c>
      <c r="R181" s="156" t="s">
        <v>419</v>
      </c>
      <c r="S181" s="156" t="s">
        <v>427</v>
      </c>
      <c r="T181" s="156">
        <f>(T180+T182)/(SQRT((T180+T182)^2+(U180+U182)^2+(V180+V182)^2))</f>
        <v>0.38439508978272552</v>
      </c>
      <c r="U181" s="156">
        <f>(U180+U182)/(SQRT((T180+T182)^2+(U180+U182)^2+(V180+V182)^2))</f>
        <v>0.49183422929727505</v>
      </c>
      <c r="V181" s="156">
        <f>(V180+V182)/(SQRT((T180+T182)^2+(U180+U182)^2+(V180+V182)^2))</f>
        <v>-0.78124228370108439</v>
      </c>
      <c r="W181" s="120">
        <f t="shared" si="80"/>
        <v>87.543102680859676</v>
      </c>
      <c r="X181" s="120">
        <f t="shared" si="85"/>
        <v>25.384606981878278</v>
      </c>
      <c r="Y181" s="16"/>
      <c r="Z181" s="16"/>
      <c r="AA181" s="16"/>
      <c r="AB181" s="16"/>
      <c r="AC181" s="16"/>
      <c r="AD181" s="120" t="s">
        <v>33</v>
      </c>
      <c r="AE181" s="120" t="s">
        <v>33</v>
      </c>
      <c r="AG181" s="16" t="s">
        <v>928</v>
      </c>
      <c r="AH181" t="s">
        <v>834</v>
      </c>
      <c r="AI181" s="2">
        <f t="shared" si="86"/>
        <v>0</v>
      </c>
      <c r="AJ181" s="2">
        <f t="shared" si="87"/>
        <v>0</v>
      </c>
      <c r="AK181" s="2">
        <f t="shared" si="88"/>
        <v>0</v>
      </c>
      <c r="AL181" s="2">
        <f t="shared" si="89"/>
        <v>0</v>
      </c>
      <c r="AM181">
        <f t="shared" si="75"/>
        <v>0</v>
      </c>
      <c r="AN181" s="2">
        <f t="shared" si="90"/>
        <v>0</v>
      </c>
      <c r="AO181">
        <f t="shared" si="76"/>
        <v>0</v>
      </c>
      <c r="AP181">
        <f t="shared" si="91"/>
        <v>0</v>
      </c>
      <c r="AQ181">
        <f t="shared" si="92"/>
        <v>0</v>
      </c>
      <c r="AR181">
        <f t="shared" si="77"/>
        <v>1</v>
      </c>
      <c r="AS181">
        <f t="shared" si="79"/>
        <v>0</v>
      </c>
      <c r="AT181">
        <f t="shared" si="78"/>
        <v>1</v>
      </c>
      <c r="AU181" t="str">
        <f t="shared" si="72"/>
        <v/>
      </c>
    </row>
    <row r="182" spans="1:51">
      <c r="A182" t="s">
        <v>401</v>
      </c>
      <c r="B182" t="s">
        <v>303</v>
      </c>
      <c r="C182" s="118" t="s">
        <v>484</v>
      </c>
      <c r="D182">
        <f t="shared" si="81"/>
        <v>1.5611999999999999</v>
      </c>
      <c r="F182">
        <f t="shared" si="82"/>
        <v>1.5680000000000001</v>
      </c>
      <c r="H182">
        <f t="shared" si="83"/>
        <v>1.5733000000000001</v>
      </c>
      <c r="I182" s="16"/>
      <c r="J182" s="119">
        <f t="shared" si="73"/>
        <v>1.5641795104586784</v>
      </c>
      <c r="K182" s="120"/>
      <c r="L182" s="119">
        <f t="shared" si="74"/>
        <v>7.4365417225246144E-3</v>
      </c>
      <c r="M182" s="120"/>
      <c r="N182">
        <f t="shared" si="84"/>
        <v>82.549783546933611</v>
      </c>
      <c r="O182" s="16"/>
      <c r="P182" s="159" t="s">
        <v>160</v>
      </c>
      <c r="Q182">
        <v>70</v>
      </c>
      <c r="R182" s="156" t="s">
        <v>419</v>
      </c>
      <c r="S182" s="156" t="s">
        <v>427</v>
      </c>
      <c r="T182" s="156">
        <f>COS(RADIANS(AV182))*SIN(RADIANS(AW182))</f>
        <v>0.39783778441785494</v>
      </c>
      <c r="U182" s="156">
        <f>COS(RADIANS(AW182))</f>
        <v>0.49242356010346711</v>
      </c>
      <c r="V182" s="156">
        <f>SIN(RADIANS(AV182))*SIN(RADIANS(AW182))</f>
        <v>-0.7741086065562891</v>
      </c>
      <c r="W182" s="120">
        <f t="shared" si="80"/>
        <v>87.805420085553678</v>
      </c>
      <c r="X182" s="120">
        <f t="shared" si="85"/>
        <v>26.161010561809945</v>
      </c>
      <c r="Y182" s="16"/>
      <c r="Z182" s="16"/>
      <c r="AA182" s="16"/>
      <c r="AB182" s="16"/>
      <c r="AC182" s="16"/>
      <c r="AD182" s="120" t="s">
        <v>33</v>
      </c>
      <c r="AE182" s="120" t="s">
        <v>33</v>
      </c>
      <c r="AG182" s="16" t="s">
        <v>928</v>
      </c>
      <c r="AH182" t="s">
        <v>834</v>
      </c>
      <c r="AI182" s="2">
        <f t="shared" si="86"/>
        <v>0</v>
      </c>
      <c r="AJ182" s="2">
        <f t="shared" si="87"/>
        <v>0</v>
      </c>
      <c r="AK182" s="2">
        <f t="shared" si="88"/>
        <v>0</v>
      </c>
      <c r="AL182" s="2">
        <f t="shared" si="89"/>
        <v>0</v>
      </c>
      <c r="AM182">
        <f t="shared" si="75"/>
        <v>0</v>
      </c>
      <c r="AN182" s="2">
        <f t="shared" si="90"/>
        <v>0</v>
      </c>
      <c r="AO182">
        <f t="shared" si="76"/>
        <v>0</v>
      </c>
      <c r="AP182">
        <f t="shared" si="91"/>
        <v>0</v>
      </c>
      <c r="AQ182">
        <f t="shared" si="92"/>
        <v>0</v>
      </c>
      <c r="AR182">
        <f t="shared" si="77"/>
        <v>1</v>
      </c>
      <c r="AS182">
        <f t="shared" si="79"/>
        <v>0</v>
      </c>
      <c r="AT182">
        <f t="shared" si="78"/>
        <v>1</v>
      </c>
      <c r="AU182" t="str">
        <f t="shared" si="72"/>
        <v/>
      </c>
      <c r="AV182" s="155">
        <v>297.2</v>
      </c>
      <c r="AW182" s="155">
        <v>60.5</v>
      </c>
      <c r="AX182" s="2">
        <f>V182/(1+U182)</f>
        <v>-0.51869229838653941</v>
      </c>
      <c r="AY182" s="2">
        <f>T182/(1+U182)</f>
        <v>0.26657163224512048</v>
      </c>
    </row>
    <row r="183" spans="1:51">
      <c r="A183" t="s">
        <v>401</v>
      </c>
      <c r="B183" t="s">
        <v>303</v>
      </c>
      <c r="C183" t="s">
        <v>485</v>
      </c>
      <c r="D183">
        <f t="shared" si="81"/>
        <v>1.5617749999999999</v>
      </c>
      <c r="F183">
        <f t="shared" si="82"/>
        <v>1.5686249999999999</v>
      </c>
      <c r="H183">
        <f t="shared" si="83"/>
        <v>1.5739125</v>
      </c>
      <c r="I183" s="16"/>
      <c r="J183" s="119">
        <f t="shared" si="73"/>
        <v>1.5647704822965223</v>
      </c>
      <c r="K183" s="120"/>
      <c r="L183" s="119">
        <f t="shared" si="74"/>
        <v>7.452837531280343E-3</v>
      </c>
      <c r="M183" s="120"/>
      <c r="N183">
        <f t="shared" si="84"/>
        <v>82.273797540505853</v>
      </c>
      <c r="O183" s="16"/>
      <c r="P183" s="159" t="s">
        <v>311</v>
      </c>
      <c r="Q183">
        <v>71.25</v>
      </c>
      <c r="R183" s="156" t="s">
        <v>419</v>
      </c>
      <c r="S183" s="156" t="s">
        <v>427</v>
      </c>
      <c r="T183" s="156">
        <f>(T182+T184)/(SQRT((T182+T184)^2+(U182+U184)^2+(V182+V184)^2))</f>
        <v>0.41135212829295803</v>
      </c>
      <c r="U183" s="156">
        <f>(U182+U184)/(SQRT((T182+T184)^2+(U182+U184)^2+(V182+V184)^2))</f>
        <v>0.49221418602310046</v>
      </c>
      <c r="V183" s="156">
        <f>(V182+V184)/(SQRT((T182+T184)^2+(U182+U184)^2+(V182+V184)^2))</f>
        <v>-0.7671470664914718</v>
      </c>
      <c r="W183" s="120">
        <f t="shared" si="80"/>
        <v>88.024487273615023</v>
      </c>
      <c r="X183" s="120">
        <f t="shared" si="85"/>
        <v>26.960240587541108</v>
      </c>
      <c r="Y183" s="16"/>
      <c r="Z183" s="16"/>
      <c r="AA183" s="16"/>
      <c r="AB183" s="16"/>
      <c r="AC183" s="16"/>
      <c r="AD183" s="120" t="s">
        <v>33</v>
      </c>
      <c r="AE183" s="120" t="s">
        <v>33</v>
      </c>
      <c r="AG183" s="16" t="s">
        <v>928</v>
      </c>
      <c r="AH183" t="s">
        <v>834</v>
      </c>
      <c r="AI183" s="2">
        <f t="shared" si="86"/>
        <v>0</v>
      </c>
      <c r="AJ183" s="2">
        <f t="shared" si="87"/>
        <v>0</v>
      </c>
      <c r="AK183" s="2">
        <f t="shared" si="88"/>
        <v>0</v>
      </c>
      <c r="AL183" s="2">
        <f t="shared" si="89"/>
        <v>0</v>
      </c>
      <c r="AM183">
        <f t="shared" si="75"/>
        <v>0</v>
      </c>
      <c r="AN183" s="2">
        <f t="shared" si="90"/>
        <v>0</v>
      </c>
      <c r="AO183">
        <f t="shared" si="76"/>
        <v>1</v>
      </c>
      <c r="AP183">
        <f t="shared" si="91"/>
        <v>0</v>
      </c>
      <c r="AQ183">
        <f t="shared" si="92"/>
        <v>0</v>
      </c>
      <c r="AR183">
        <f t="shared" si="77"/>
        <v>1</v>
      </c>
      <c r="AS183">
        <f t="shared" si="79"/>
        <v>0</v>
      </c>
      <c r="AT183">
        <f t="shared" si="78"/>
        <v>2</v>
      </c>
      <c r="AU183" t="str">
        <f t="shared" si="72"/>
        <v/>
      </c>
    </row>
    <row r="184" spans="1:51">
      <c r="A184" t="s">
        <v>401</v>
      </c>
      <c r="B184" t="s">
        <v>303</v>
      </c>
      <c r="C184" t="s">
        <v>486</v>
      </c>
      <c r="D184">
        <f t="shared" si="81"/>
        <v>1.5623499999999999</v>
      </c>
      <c r="F184">
        <f t="shared" si="82"/>
        <v>1.56925</v>
      </c>
      <c r="H184">
        <f t="shared" si="83"/>
        <v>1.574525</v>
      </c>
      <c r="I184" s="16"/>
      <c r="J184" s="119">
        <f t="shared" si="73"/>
        <v>1.5653614533119495</v>
      </c>
      <c r="K184" s="120"/>
      <c r="L184" s="119">
        <f t="shared" si="74"/>
        <v>7.4691339128691858E-3</v>
      </c>
      <c r="M184" s="120"/>
      <c r="N184">
        <f t="shared" si="84"/>
        <v>81.999345419088272</v>
      </c>
      <c r="O184" s="16"/>
      <c r="P184" s="159" t="s">
        <v>311</v>
      </c>
      <c r="Q184">
        <v>72.5</v>
      </c>
      <c r="R184" s="156" t="s">
        <v>419</v>
      </c>
      <c r="S184" s="156" t="s">
        <v>427</v>
      </c>
      <c r="T184" s="156">
        <f>(T182+T186)/(SQRT((T182+T186)^2+(U182+U186)^2+(V182+V186)^2))</f>
        <v>0.42477139044036022</v>
      </c>
      <c r="U184" s="156">
        <f>(U182+U186)/(SQRT((T182+T186)^2+(U182+U186)^2+(V182+V186)^2))</f>
        <v>0.49189103940580742</v>
      </c>
      <c r="V184" s="156">
        <f>(V182+V186)/(SQRT((T182+T186)^2+(U182+U186)^2+(V182+V186)^2))</f>
        <v>-0.76000820470284225</v>
      </c>
      <c r="W184" s="120">
        <f t="shared" si="80"/>
        <v>88.243982327117607</v>
      </c>
      <c r="X184" s="120">
        <f t="shared" si="85"/>
        <v>27.763479834816735</v>
      </c>
      <c r="Y184" s="16"/>
      <c r="Z184" s="16"/>
      <c r="AA184" s="16"/>
      <c r="AB184" s="16"/>
      <c r="AC184" s="16"/>
      <c r="AD184" s="120" t="s">
        <v>33</v>
      </c>
      <c r="AE184" s="120" t="s">
        <v>33</v>
      </c>
      <c r="AG184" s="16" t="s">
        <v>928</v>
      </c>
      <c r="AH184" t="s">
        <v>834</v>
      </c>
      <c r="AI184" s="2">
        <f t="shared" si="86"/>
        <v>0</v>
      </c>
      <c r="AJ184" s="2">
        <f t="shared" si="87"/>
        <v>0</v>
      </c>
      <c r="AK184" s="2">
        <f t="shared" si="88"/>
        <v>0</v>
      </c>
      <c r="AL184" s="2">
        <f t="shared" si="89"/>
        <v>0</v>
      </c>
      <c r="AM184">
        <f t="shared" si="75"/>
        <v>0</v>
      </c>
      <c r="AN184" s="2">
        <f t="shared" si="90"/>
        <v>0</v>
      </c>
      <c r="AO184">
        <f t="shared" si="76"/>
        <v>1</v>
      </c>
      <c r="AP184">
        <f t="shared" si="91"/>
        <v>0</v>
      </c>
      <c r="AQ184">
        <f t="shared" si="92"/>
        <v>0</v>
      </c>
      <c r="AR184">
        <f t="shared" si="77"/>
        <v>1</v>
      </c>
      <c r="AS184">
        <f t="shared" si="79"/>
        <v>0</v>
      </c>
      <c r="AT184">
        <f t="shared" si="78"/>
        <v>2</v>
      </c>
      <c r="AU184" t="str">
        <f t="shared" si="72"/>
        <v/>
      </c>
    </row>
    <row r="185" spans="1:51">
      <c r="A185" t="s">
        <v>401</v>
      </c>
      <c r="B185" t="s">
        <v>303</v>
      </c>
      <c r="C185" t="s">
        <v>487</v>
      </c>
      <c r="D185">
        <f t="shared" si="81"/>
        <v>1.5629249999999999</v>
      </c>
      <c r="F185">
        <f t="shared" si="82"/>
        <v>1.5698749999999999</v>
      </c>
      <c r="H185">
        <f t="shared" si="83"/>
        <v>1.5751375000000001</v>
      </c>
      <c r="I185" s="16"/>
      <c r="J185" s="119">
        <f t="shared" si="73"/>
        <v>1.5659524235059235</v>
      </c>
      <c r="K185" s="120"/>
      <c r="L185" s="119">
        <f t="shared" si="74"/>
        <v>7.4854308666025826E-3</v>
      </c>
      <c r="M185" s="120"/>
      <c r="N185">
        <f t="shared" si="84"/>
        <v>81.726408107619037</v>
      </c>
      <c r="O185" s="16"/>
      <c r="P185" s="159" t="s">
        <v>311</v>
      </c>
      <c r="Q185">
        <v>73.75</v>
      </c>
      <c r="R185" s="156" t="s">
        <v>419</v>
      </c>
      <c r="S185" s="156" t="s">
        <v>427</v>
      </c>
      <c r="T185" s="156">
        <f>(T184+T186)/(SQRT((T184+T186)^2+(U184+U186)^2+(V184+V186)^2))</f>
        <v>0.4380924690731941</v>
      </c>
      <c r="U185" s="156">
        <f>(U184+U186)/(SQRT((T184+T186)^2+(U184+U186)^2+(V184+V186)^2))</f>
        <v>0.49145419494510872</v>
      </c>
      <c r="V185" s="156">
        <f>(V184+V186)/(SQRT((T184+T186)^2+(U184+U186)^2+(V184+V186)^2))</f>
        <v>-0.75269367129809694</v>
      </c>
      <c r="W185" s="120">
        <f t="shared" si="80"/>
        <v>88.463857580304676</v>
      </c>
      <c r="X185" s="120">
        <f t="shared" si="85"/>
        <v>28.57038848171419</v>
      </c>
      <c r="Y185" s="16"/>
      <c r="Z185" s="16"/>
      <c r="AA185" s="16"/>
      <c r="AB185" s="16"/>
      <c r="AC185" s="16"/>
      <c r="AD185" s="120" t="s">
        <v>33</v>
      </c>
      <c r="AE185" s="120" t="s">
        <v>33</v>
      </c>
      <c r="AG185" s="16" t="s">
        <v>928</v>
      </c>
      <c r="AH185" t="s">
        <v>834</v>
      </c>
      <c r="AI185" s="2">
        <f t="shared" si="86"/>
        <v>0</v>
      </c>
      <c r="AJ185" s="2">
        <f t="shared" si="87"/>
        <v>0</v>
      </c>
      <c r="AK185" s="2">
        <f t="shared" si="88"/>
        <v>0</v>
      </c>
      <c r="AL185" s="2">
        <f t="shared" si="89"/>
        <v>0</v>
      </c>
      <c r="AM185">
        <f t="shared" si="75"/>
        <v>0</v>
      </c>
      <c r="AN185" s="2">
        <f t="shared" si="90"/>
        <v>0</v>
      </c>
      <c r="AO185">
        <f t="shared" si="76"/>
        <v>1</v>
      </c>
      <c r="AP185">
        <f t="shared" si="91"/>
        <v>0</v>
      </c>
      <c r="AQ185">
        <f t="shared" si="92"/>
        <v>0</v>
      </c>
      <c r="AR185">
        <f t="shared" si="77"/>
        <v>1</v>
      </c>
      <c r="AS185">
        <f t="shared" si="79"/>
        <v>0</v>
      </c>
      <c r="AT185">
        <f t="shared" si="78"/>
        <v>2</v>
      </c>
      <c r="AU185" t="str">
        <f t="shared" si="72"/>
        <v/>
      </c>
    </row>
    <row r="186" spans="1:51">
      <c r="A186" t="s">
        <v>401</v>
      </c>
      <c r="B186" t="s">
        <v>303</v>
      </c>
      <c r="C186" s="118" t="s">
        <v>488</v>
      </c>
      <c r="D186">
        <f t="shared" si="81"/>
        <v>1.5634999999999999</v>
      </c>
      <c r="F186">
        <f t="shared" si="82"/>
        <v>1.5705</v>
      </c>
      <c r="H186">
        <f t="shared" si="83"/>
        <v>1.57575</v>
      </c>
      <c r="I186" s="16"/>
      <c r="J186" s="119">
        <f t="shared" si="73"/>
        <v>1.5665433928794059</v>
      </c>
      <c r="K186" s="120"/>
      <c r="L186" s="119">
        <f t="shared" si="74"/>
        <v>7.501728391791751E-3</v>
      </c>
      <c r="M186" s="120"/>
      <c r="N186">
        <f t="shared" si="84"/>
        <v>81.454966868569599</v>
      </c>
      <c r="O186" s="16"/>
      <c r="P186" s="159" t="s">
        <v>311</v>
      </c>
      <c r="Q186">
        <v>75</v>
      </c>
      <c r="R186" s="156" t="s">
        <v>419</v>
      </c>
      <c r="S186" s="156" t="s">
        <v>427</v>
      </c>
      <c r="T186" s="156">
        <f>COS(RADIANS(AV186))*SIN(RADIANS(AW186))</f>
        <v>0.45131228509915861</v>
      </c>
      <c r="U186" s="156">
        <f>COS(RADIANS(AW186))</f>
        <v>0.49090375361514094</v>
      </c>
      <c r="V186" s="156">
        <f>SIN(RADIANS(AV186))*SIN(RADIANS(AW186))</f>
        <v>-0.74520515699043632</v>
      </c>
      <c r="W186" s="120">
        <f t="shared" si="80"/>
        <v>88.684065329662985</v>
      </c>
      <c r="X186" s="120">
        <f t="shared" si="85"/>
        <v>29.380662507376769</v>
      </c>
      <c r="Y186" s="16"/>
      <c r="Z186" s="16"/>
      <c r="AA186" s="16"/>
      <c r="AB186" s="16"/>
      <c r="AC186" s="16"/>
      <c r="AD186" s="120" t="s">
        <v>33</v>
      </c>
      <c r="AE186" s="120" t="s">
        <v>33</v>
      </c>
      <c r="AG186" s="16" t="s">
        <v>928</v>
      </c>
      <c r="AH186" t="s">
        <v>834</v>
      </c>
      <c r="AI186" s="2">
        <f t="shared" si="86"/>
        <v>0</v>
      </c>
      <c r="AJ186" s="2">
        <f t="shared" si="87"/>
        <v>0</v>
      </c>
      <c r="AK186" s="2">
        <f t="shared" si="88"/>
        <v>0</v>
      </c>
      <c r="AL186" s="2">
        <f t="shared" si="89"/>
        <v>0</v>
      </c>
      <c r="AM186">
        <f t="shared" si="75"/>
        <v>0</v>
      </c>
      <c r="AN186" s="2">
        <f t="shared" si="90"/>
        <v>0</v>
      </c>
      <c r="AO186">
        <f t="shared" si="76"/>
        <v>1</v>
      </c>
      <c r="AP186">
        <f t="shared" si="91"/>
        <v>0</v>
      </c>
      <c r="AQ186">
        <f t="shared" si="92"/>
        <v>0</v>
      </c>
      <c r="AR186">
        <f t="shared" si="77"/>
        <v>1</v>
      </c>
      <c r="AS186">
        <f t="shared" si="79"/>
        <v>0</v>
      </c>
      <c r="AT186">
        <f t="shared" si="78"/>
        <v>2</v>
      </c>
      <c r="AU186" t="str">
        <f t="shared" si="72"/>
        <v/>
      </c>
      <c r="AV186" s="155">
        <v>301.2</v>
      </c>
      <c r="AW186" s="155">
        <v>60.6</v>
      </c>
      <c r="AX186" s="2">
        <f>V186/(1+U186)</f>
        <v>-0.49983451660341194</v>
      </c>
      <c r="AY186" s="2">
        <f>T186/(1+U186)</f>
        <v>0.30271054318886603</v>
      </c>
    </row>
    <row r="187" spans="1:51">
      <c r="A187" t="s">
        <v>401</v>
      </c>
      <c r="B187" t="s">
        <v>303</v>
      </c>
      <c r="C187" t="s">
        <v>489</v>
      </c>
      <c r="D187">
        <f t="shared" si="81"/>
        <v>1.5640749999999999</v>
      </c>
      <c r="F187">
        <f t="shared" si="82"/>
        <v>1.5711249999999999</v>
      </c>
      <c r="H187">
        <f t="shared" si="83"/>
        <v>1.5763625000000001</v>
      </c>
      <c r="I187" s="16"/>
      <c r="J187" s="119">
        <f t="shared" si="73"/>
        <v>1.5671343614333568</v>
      </c>
      <c r="K187" s="120"/>
      <c r="L187" s="119">
        <f t="shared" si="74"/>
        <v>7.518026487750129E-3</v>
      </c>
      <c r="M187" s="120"/>
      <c r="N187">
        <f t="shared" si="84"/>
        <v>81.185003293682769</v>
      </c>
      <c r="O187" s="16"/>
      <c r="P187" s="159" t="s">
        <v>311</v>
      </c>
      <c r="Q187">
        <v>76.25</v>
      </c>
      <c r="R187" s="156" t="s">
        <v>419</v>
      </c>
      <c r="S187" s="156" t="s">
        <v>427</v>
      </c>
      <c r="T187" s="156">
        <f>(T186+T188)/(SQRT((T186+T188)^2+(U186+U188)^2+(V186+V188)^2))</f>
        <v>0.46461628825618934</v>
      </c>
      <c r="U187" s="156">
        <f>(U186+U188)/(SQRT((T186+T188)^2+(U186+U188)^2+(V186+V188)^2))</f>
        <v>0.48878281715785116</v>
      </c>
      <c r="V187" s="156">
        <f>(V186+V188)/(SQRT((T186+T188)^2+(U186+U188)^2+(V186+V188)^2))</f>
        <v>-0.738392214435036</v>
      </c>
      <c r="W187" s="120">
        <f t="shared" si="80"/>
        <v>88.808284647842711</v>
      </c>
      <c r="X187" s="120">
        <f t="shared" si="85"/>
        <v>30.21751488259531</v>
      </c>
      <c r="Y187" s="16"/>
      <c r="Z187" s="16"/>
      <c r="AA187" s="16"/>
      <c r="AB187" s="16"/>
      <c r="AC187" s="16"/>
      <c r="AD187" s="120" t="s">
        <v>33</v>
      </c>
      <c r="AE187" s="120" t="s">
        <v>33</v>
      </c>
      <c r="AG187" s="16" t="s">
        <v>928</v>
      </c>
      <c r="AH187" t="s">
        <v>834</v>
      </c>
      <c r="AI187" s="2">
        <f t="shared" si="86"/>
        <v>0</v>
      </c>
      <c r="AJ187" s="2">
        <f t="shared" si="87"/>
        <v>0</v>
      </c>
      <c r="AK187" s="2">
        <f t="shared" si="88"/>
        <v>0</v>
      </c>
      <c r="AL187" s="2">
        <f t="shared" si="89"/>
        <v>0</v>
      </c>
      <c r="AM187">
        <f t="shared" si="75"/>
        <v>0</v>
      </c>
      <c r="AN187" s="2">
        <f t="shared" si="90"/>
        <v>0</v>
      </c>
      <c r="AO187">
        <f t="shared" si="76"/>
        <v>1</v>
      </c>
      <c r="AP187">
        <f t="shared" si="91"/>
        <v>0</v>
      </c>
      <c r="AQ187">
        <f t="shared" si="92"/>
        <v>0</v>
      </c>
      <c r="AR187">
        <f t="shared" si="77"/>
        <v>1</v>
      </c>
      <c r="AS187">
        <f t="shared" si="79"/>
        <v>0</v>
      </c>
      <c r="AT187">
        <f t="shared" si="78"/>
        <v>2</v>
      </c>
      <c r="AU187" t="str">
        <f t="shared" si="72"/>
        <v/>
      </c>
    </row>
    <row r="188" spans="1:51">
      <c r="A188" t="s">
        <v>401</v>
      </c>
      <c r="B188" t="s">
        <v>303</v>
      </c>
      <c r="C188" t="s">
        <v>490</v>
      </c>
      <c r="D188">
        <f t="shared" si="81"/>
        <v>1.5646499999999999</v>
      </c>
      <c r="F188">
        <f t="shared" si="82"/>
        <v>1.57175</v>
      </c>
      <c r="H188">
        <f t="shared" si="83"/>
        <v>1.576975</v>
      </c>
      <c r="I188" s="16"/>
      <c r="J188" s="119">
        <f t="shared" si="73"/>
        <v>1.5677253291687361</v>
      </c>
      <c r="K188" s="120"/>
      <c r="L188" s="119">
        <f t="shared" si="74"/>
        <v>7.5343251537900446E-3</v>
      </c>
      <c r="M188" s="120"/>
      <c r="N188">
        <f t="shared" si="84"/>
        <v>80.916499295918882</v>
      </c>
      <c r="O188" s="16"/>
      <c r="P188" s="159" t="s">
        <v>311</v>
      </c>
      <c r="Q188">
        <v>77.5</v>
      </c>
      <c r="R188" s="156" t="s">
        <v>419</v>
      </c>
      <c r="S188" s="156" t="s">
        <v>427</v>
      </c>
      <c r="T188" s="156">
        <f>(T186+T190)/(SQRT((T186+T190)^2+(U186+U190)^2+(V186+V190)^2))</f>
        <v>0.47781440022352911</v>
      </c>
      <c r="U188" s="156">
        <f>(U186+U190)/(SQRT((T186+T190)^2+(U186+U190)^2+(V186+V190)^2))</f>
        <v>0.486550481691707</v>
      </c>
      <c r="V188" s="156">
        <f>(V186+V190)/(SQRT((T186+T190)^2+(U186+U190)^2+(V186+V190)^2))</f>
        <v>-0.73141098412903061</v>
      </c>
      <c r="W188" s="120">
        <f t="shared" si="80"/>
        <v>88.932769996596647</v>
      </c>
      <c r="X188" s="120">
        <f t="shared" si="85"/>
        <v>31.055767033595203</v>
      </c>
      <c r="Y188" s="16"/>
      <c r="Z188" s="16"/>
      <c r="AA188" s="16"/>
      <c r="AB188" s="16"/>
      <c r="AC188" s="16"/>
      <c r="AD188" s="120" t="s">
        <v>33</v>
      </c>
      <c r="AE188" s="120" t="s">
        <v>33</v>
      </c>
      <c r="AG188" s="16" t="s">
        <v>928</v>
      </c>
      <c r="AH188" t="s">
        <v>834</v>
      </c>
      <c r="AI188" s="2">
        <f t="shared" si="86"/>
        <v>0</v>
      </c>
      <c r="AJ188" s="2">
        <f t="shared" si="87"/>
        <v>0</v>
      </c>
      <c r="AK188" s="2">
        <f t="shared" si="88"/>
        <v>0</v>
      </c>
      <c r="AL188" s="2">
        <f t="shared" si="89"/>
        <v>0</v>
      </c>
      <c r="AM188">
        <f t="shared" si="75"/>
        <v>0</v>
      </c>
      <c r="AN188" s="2">
        <f t="shared" si="90"/>
        <v>0</v>
      </c>
      <c r="AO188">
        <f t="shared" si="76"/>
        <v>1</v>
      </c>
      <c r="AP188">
        <f t="shared" si="91"/>
        <v>0</v>
      </c>
      <c r="AQ188">
        <f t="shared" si="92"/>
        <v>0</v>
      </c>
      <c r="AR188">
        <f t="shared" si="77"/>
        <v>1</v>
      </c>
      <c r="AS188">
        <f t="shared" si="79"/>
        <v>0</v>
      </c>
      <c r="AT188">
        <f t="shared" si="78"/>
        <v>2</v>
      </c>
      <c r="AU188" t="str">
        <f t="shared" si="72"/>
        <v/>
      </c>
    </row>
    <row r="189" spans="1:51">
      <c r="A189" t="s">
        <v>401</v>
      </c>
      <c r="B189" t="s">
        <v>303</v>
      </c>
      <c r="C189" t="s">
        <v>491</v>
      </c>
      <c r="D189">
        <f t="shared" si="81"/>
        <v>1.5652249999999999</v>
      </c>
      <c r="F189">
        <f t="shared" si="82"/>
        <v>1.5723749999999999</v>
      </c>
      <c r="H189">
        <f t="shared" si="83"/>
        <v>1.5775875000000001</v>
      </c>
      <c r="I189" s="16"/>
      <c r="J189" s="119">
        <f t="shared" si="73"/>
        <v>1.5683162960865</v>
      </c>
      <c r="K189" s="120"/>
      <c r="L189" s="119">
        <f t="shared" si="74"/>
        <v>7.5506243892282665E-3</v>
      </c>
      <c r="M189" s="120"/>
      <c r="N189">
        <f t="shared" si="84"/>
        <v>80.649437101697742</v>
      </c>
      <c r="O189" s="16"/>
      <c r="P189" s="159" t="s">
        <v>311</v>
      </c>
      <c r="Q189">
        <v>78.75</v>
      </c>
      <c r="R189" s="156" t="s">
        <v>419</v>
      </c>
      <c r="S189" s="156" t="s">
        <v>427</v>
      </c>
      <c r="T189" s="156">
        <f>(T188+T190)/(SQRT((T188+T190)^2+(U188+U190)^2+(V188+V190)^2))</f>
        <v>0.49090361300551943</v>
      </c>
      <c r="U189" s="156">
        <f>(U188+U190)/(SQRT((T188+T190)^2+(U188+U190)^2+(V188+V190)^2))</f>
        <v>0.48420725599064568</v>
      </c>
      <c r="V189" s="156">
        <f>(V188+V190)/(SQRT((T188+T190)^2+(U188+U190)^2+(V188+V190)^2))</f>
        <v>-0.72426305717200334</v>
      </c>
      <c r="W189" s="120">
        <f t="shared" si="80"/>
        <v>89.057493559438853</v>
      </c>
      <c r="X189" s="120">
        <f t="shared" si="85"/>
        <v>31.895307708921735</v>
      </c>
      <c r="Y189" s="16"/>
      <c r="Z189" s="16"/>
      <c r="AA189" s="16"/>
      <c r="AB189" s="16"/>
      <c r="AC189" s="16"/>
      <c r="AD189" s="120" t="s">
        <v>33</v>
      </c>
      <c r="AE189" s="120" t="s">
        <v>33</v>
      </c>
      <c r="AG189" s="16" t="s">
        <v>928</v>
      </c>
      <c r="AH189" t="s">
        <v>834</v>
      </c>
      <c r="AI189" s="2">
        <f t="shared" si="86"/>
        <v>0</v>
      </c>
      <c r="AJ189" s="2">
        <f t="shared" si="87"/>
        <v>0</v>
      </c>
      <c r="AK189" s="2">
        <f t="shared" si="88"/>
        <v>0</v>
      </c>
      <c r="AL189" s="2">
        <f t="shared" si="89"/>
        <v>0</v>
      </c>
      <c r="AM189">
        <f t="shared" si="75"/>
        <v>0</v>
      </c>
      <c r="AN189" s="2">
        <f t="shared" si="90"/>
        <v>0</v>
      </c>
      <c r="AO189">
        <f t="shared" si="76"/>
        <v>1</v>
      </c>
      <c r="AP189">
        <f t="shared" si="91"/>
        <v>0</v>
      </c>
      <c r="AQ189">
        <f t="shared" si="92"/>
        <v>0</v>
      </c>
      <c r="AR189">
        <f t="shared" si="77"/>
        <v>1</v>
      </c>
      <c r="AS189">
        <f t="shared" si="79"/>
        <v>0</v>
      </c>
      <c r="AT189">
        <f t="shared" si="78"/>
        <v>2</v>
      </c>
      <c r="AU189" t="str">
        <f t="shared" si="72"/>
        <v/>
      </c>
    </row>
    <row r="190" spans="1:51">
      <c r="A190" t="s">
        <v>401</v>
      </c>
      <c r="B190" t="s">
        <v>303</v>
      </c>
      <c r="C190" s="118" t="s">
        <v>492</v>
      </c>
      <c r="D190">
        <f t="shared" si="81"/>
        <v>1.5657999999999999</v>
      </c>
      <c r="F190">
        <f t="shared" si="82"/>
        <v>1.573</v>
      </c>
      <c r="H190">
        <f t="shared" si="83"/>
        <v>1.5782</v>
      </c>
      <c r="I190" s="16"/>
      <c r="J190" s="119">
        <f t="shared" si="73"/>
        <v>1.5689072621876043</v>
      </c>
      <c r="K190" s="120"/>
      <c r="L190" s="119">
        <f t="shared" si="74"/>
        <v>7.5669241933802311E-3</v>
      </c>
      <c r="M190" s="120"/>
      <c r="N190">
        <f t="shared" si="84"/>
        <v>80.383799243329534</v>
      </c>
      <c r="O190" s="16"/>
      <c r="P190" s="159" t="s">
        <v>311</v>
      </c>
      <c r="Q190">
        <v>80</v>
      </c>
      <c r="R190" s="156" t="s">
        <v>419</v>
      </c>
      <c r="S190" s="156" t="s">
        <v>427</v>
      </c>
      <c r="T190" s="156">
        <f>COS(RADIANS(AV190))*SIN(RADIANS(AW190))</f>
        <v>0.50388094342583045</v>
      </c>
      <c r="U190" s="156">
        <f>COS(RADIANS(AW190))</f>
        <v>0.48175367410171516</v>
      </c>
      <c r="V190" s="156">
        <f>SIN(RADIANS(AV190))*SIN(RADIANS(AW190))</f>
        <v>-0.71695006265554762</v>
      </c>
      <c r="W190" s="120">
        <f t="shared" si="80"/>
        <v>89.18242747567848</v>
      </c>
      <c r="X190" s="120">
        <f t="shared" si="85"/>
        <v>32.736036876377455</v>
      </c>
      <c r="Y190" s="16"/>
      <c r="Z190" s="16"/>
      <c r="AA190" s="16"/>
      <c r="AB190" s="16"/>
      <c r="AC190" s="16"/>
      <c r="AD190" s="120" t="s">
        <v>33</v>
      </c>
      <c r="AE190" s="120" t="s">
        <v>33</v>
      </c>
      <c r="AG190" s="16" t="s">
        <v>928</v>
      </c>
      <c r="AH190" t="s">
        <v>834</v>
      </c>
      <c r="AI190" s="2">
        <f t="shared" si="86"/>
        <v>0</v>
      </c>
      <c r="AJ190" s="2">
        <f t="shared" si="87"/>
        <v>0</v>
      </c>
      <c r="AK190" s="2">
        <f t="shared" si="88"/>
        <v>0</v>
      </c>
      <c r="AL190" s="2">
        <f t="shared" si="89"/>
        <v>0</v>
      </c>
      <c r="AM190">
        <f t="shared" si="75"/>
        <v>0</v>
      </c>
      <c r="AN190" s="2">
        <f t="shared" si="90"/>
        <v>0</v>
      </c>
      <c r="AO190">
        <f t="shared" si="76"/>
        <v>1</v>
      </c>
      <c r="AP190">
        <f t="shared" si="91"/>
        <v>0</v>
      </c>
      <c r="AQ190">
        <f t="shared" si="92"/>
        <v>0</v>
      </c>
      <c r="AR190">
        <f t="shared" si="77"/>
        <v>1</v>
      </c>
      <c r="AS190">
        <f t="shared" si="79"/>
        <v>0</v>
      </c>
      <c r="AT190">
        <f t="shared" si="78"/>
        <v>2</v>
      </c>
      <c r="AU190" t="str">
        <f t="shared" si="72"/>
        <v/>
      </c>
      <c r="AV190" s="155">
        <v>305.10000000000002</v>
      </c>
      <c r="AW190" s="155">
        <v>61.2</v>
      </c>
      <c r="AX190" s="2">
        <f>V190/(1+U190)</f>
        <v>-0.48385239408310216</v>
      </c>
      <c r="AY190" s="2">
        <f>T190/(1+U190)</f>
        <v>0.34005715810443232</v>
      </c>
    </row>
    <row r="191" spans="1:51">
      <c r="A191" t="s">
        <v>401</v>
      </c>
      <c r="B191" t="s">
        <v>303</v>
      </c>
      <c r="C191" t="s">
        <v>493</v>
      </c>
      <c r="D191">
        <f t="shared" ref="D191:D205" si="93">(($D$206-$D$126)/100)*Q191+$D$126</f>
        <v>1.5663749999999999</v>
      </c>
      <c r="F191">
        <f t="shared" ref="F191:F205" si="94">(($F$206-$F$126)/100)*Q191+$F$126</f>
        <v>1.5736250000000001</v>
      </c>
      <c r="H191">
        <f t="shared" ref="H191:H205" si="95">(($H$206-$H$126)/100)*Q191+$H$126</f>
        <v>1.5788125</v>
      </c>
      <c r="I191" s="16"/>
      <c r="J191" s="119">
        <f t="shared" si="73"/>
        <v>1.5694982274730045</v>
      </c>
      <c r="K191" s="120"/>
      <c r="L191" s="119">
        <f t="shared" si="74"/>
        <v>7.5832245655620412E-3</v>
      </c>
      <c r="M191" s="120"/>
      <c r="N191">
        <f t="shared" si="84"/>
        <v>80.119568551722722</v>
      </c>
      <c r="O191" s="16"/>
      <c r="P191" s="159" t="s">
        <v>311</v>
      </c>
      <c r="Q191">
        <v>81.25</v>
      </c>
      <c r="R191" s="156" t="s">
        <v>419</v>
      </c>
      <c r="S191" s="156" t="s">
        <v>427</v>
      </c>
      <c r="T191" s="156">
        <f>(T190+T192)/(SQRT((T190+T192)^2+(U190+U192)^2+(V190+V192)^2))</f>
        <v>0.50765926843715359</v>
      </c>
      <c r="U191" s="156">
        <f>(U190+U192)/(SQRT((T190+T192)^2+(U190+U192)^2+(V190+V192)^2))</f>
        <v>0.48025062344622416</v>
      </c>
      <c r="V191" s="156">
        <f>(V190+V192)/(SQRT((T190+T192)^2+(U190+U192)^2+(V190+V192)^2))</f>
        <v>-0.71529113362977392</v>
      </c>
      <c r="W191" s="120">
        <f t="shared" si="80"/>
        <v>89.166317401122157</v>
      </c>
      <c r="X191" s="120">
        <f t="shared" si="85"/>
        <v>32.987581504693566</v>
      </c>
      <c r="Y191" s="16"/>
      <c r="Z191" s="16"/>
      <c r="AA191" s="16"/>
      <c r="AB191" s="16"/>
      <c r="AC191" s="16"/>
      <c r="AD191" s="120" t="s">
        <v>33</v>
      </c>
      <c r="AE191" s="120" t="s">
        <v>33</v>
      </c>
      <c r="AG191" s="16" t="s">
        <v>928</v>
      </c>
      <c r="AH191" t="s">
        <v>834</v>
      </c>
      <c r="AI191" s="2">
        <f t="shared" si="86"/>
        <v>0</v>
      </c>
      <c r="AJ191" s="2">
        <f t="shared" si="87"/>
        <v>0</v>
      </c>
      <c r="AK191" s="2">
        <f t="shared" si="88"/>
        <v>0</v>
      </c>
      <c r="AL191" s="2">
        <f t="shared" si="89"/>
        <v>0</v>
      </c>
      <c r="AM191">
        <f t="shared" si="75"/>
        <v>0</v>
      </c>
      <c r="AN191" s="2">
        <f t="shared" si="90"/>
        <v>0</v>
      </c>
      <c r="AO191">
        <f t="shared" si="76"/>
        <v>1</v>
      </c>
      <c r="AP191">
        <f t="shared" si="91"/>
        <v>0</v>
      </c>
      <c r="AQ191">
        <f t="shared" si="92"/>
        <v>0</v>
      </c>
      <c r="AR191">
        <f t="shared" si="77"/>
        <v>1</v>
      </c>
      <c r="AS191">
        <f t="shared" si="79"/>
        <v>0</v>
      </c>
      <c r="AT191">
        <f t="shared" si="78"/>
        <v>2</v>
      </c>
      <c r="AU191" t="str">
        <f t="shared" si="72"/>
        <v/>
      </c>
    </row>
    <row r="192" spans="1:51">
      <c r="A192" t="s">
        <v>401</v>
      </c>
      <c r="B192" t="s">
        <v>303</v>
      </c>
      <c r="C192" t="s">
        <v>494</v>
      </c>
      <c r="D192">
        <f t="shared" si="93"/>
        <v>1.5669499999999998</v>
      </c>
      <c r="F192">
        <f t="shared" si="94"/>
        <v>1.5742499999999999</v>
      </c>
      <c r="H192">
        <f t="shared" si="95"/>
        <v>1.5794250000000001</v>
      </c>
      <c r="I192" s="16"/>
      <c r="J192" s="119">
        <f t="shared" si="73"/>
        <v>1.5700891919436528</v>
      </c>
      <c r="K192" s="120"/>
      <c r="L192" s="119">
        <f t="shared" si="74"/>
        <v>7.5995255050933519E-3</v>
      </c>
      <c r="M192" s="120"/>
      <c r="N192">
        <f t="shared" si="84"/>
        <v>79.856728149280571</v>
      </c>
      <c r="O192" s="16"/>
      <c r="P192" s="159" t="s">
        <v>311</v>
      </c>
      <c r="Q192">
        <v>82.5</v>
      </c>
      <c r="R192" s="156" t="s">
        <v>419</v>
      </c>
      <c r="S192" s="156" t="s">
        <v>427</v>
      </c>
      <c r="T192" s="156">
        <f>(T190+T194)/(SQRT((T190+T194)^2+(U190+U194)^2+(V190+V194)^2))</f>
        <v>0.51142780225123652</v>
      </c>
      <c r="U192" s="156">
        <f>(U190+U194)/(SQRT((T190+T194)^2+(U190+U194)^2+(V190+V194)^2))</f>
        <v>0.4787383102225673</v>
      </c>
      <c r="V192" s="156">
        <f>(V190+V194)/(SQRT((T190+T194)^2+(U190+U194)^2+(V190+V194)^2))</f>
        <v>-0.71361840882204763</v>
      </c>
      <c r="W192" s="120">
        <f t="shared" si="80"/>
        <v>89.150223341044097</v>
      </c>
      <c r="X192" s="120">
        <f t="shared" si="85"/>
        <v>33.239127220365788</v>
      </c>
      <c r="Y192" s="16"/>
      <c r="Z192" s="16"/>
      <c r="AA192" s="16"/>
      <c r="AB192" s="16"/>
      <c r="AC192" s="16"/>
      <c r="AD192" s="120" t="s">
        <v>33</v>
      </c>
      <c r="AE192" s="120" t="s">
        <v>33</v>
      </c>
      <c r="AG192" s="16" t="s">
        <v>928</v>
      </c>
      <c r="AH192" t="s">
        <v>834</v>
      </c>
      <c r="AI192" s="2">
        <f t="shared" si="86"/>
        <v>0</v>
      </c>
      <c r="AJ192" s="2">
        <f t="shared" si="87"/>
        <v>0</v>
      </c>
      <c r="AK192" s="2">
        <f t="shared" si="88"/>
        <v>0</v>
      </c>
      <c r="AL192" s="2">
        <f t="shared" si="89"/>
        <v>0</v>
      </c>
      <c r="AM192">
        <f t="shared" si="75"/>
        <v>0</v>
      </c>
      <c r="AN192" s="2">
        <f t="shared" si="90"/>
        <v>0</v>
      </c>
      <c r="AO192">
        <f t="shared" si="76"/>
        <v>1</v>
      </c>
      <c r="AP192">
        <f t="shared" si="91"/>
        <v>0</v>
      </c>
      <c r="AQ192">
        <f t="shared" si="92"/>
        <v>0</v>
      </c>
      <c r="AR192">
        <f t="shared" si="77"/>
        <v>1</v>
      </c>
      <c r="AS192">
        <f t="shared" si="79"/>
        <v>0</v>
      </c>
      <c r="AT192">
        <f t="shared" si="78"/>
        <v>2</v>
      </c>
      <c r="AU192" t="str">
        <f t="shared" si="72"/>
        <v/>
      </c>
    </row>
    <row r="193" spans="1:51">
      <c r="A193" t="s">
        <v>401</v>
      </c>
      <c r="B193" t="s">
        <v>303</v>
      </c>
      <c r="C193" t="s">
        <v>495</v>
      </c>
      <c r="D193">
        <f t="shared" si="93"/>
        <v>1.5675249999999998</v>
      </c>
      <c r="F193">
        <f t="shared" si="94"/>
        <v>1.574875</v>
      </c>
      <c r="H193">
        <f t="shared" si="95"/>
        <v>1.5800375</v>
      </c>
      <c r="I193" s="16"/>
      <c r="J193" s="119">
        <f t="shared" si="73"/>
        <v>1.5706801556005003</v>
      </c>
      <c r="K193" s="120"/>
      <c r="L193" s="119">
        <f t="shared" si="74"/>
        <v>7.6158270112933746E-3</v>
      </c>
      <c r="M193" s="120"/>
      <c r="N193">
        <f t="shared" si="84"/>
        <v>79.595261443018018</v>
      </c>
      <c r="O193" s="16"/>
      <c r="P193" s="159" t="s">
        <v>311</v>
      </c>
      <c r="Q193">
        <v>83.75</v>
      </c>
      <c r="R193" s="156" t="s">
        <v>419</v>
      </c>
      <c r="S193" s="156" t="s">
        <v>427</v>
      </c>
      <c r="T193" s="156">
        <f>(T192+T194)/(SQRT((T192+T194)^2+(U192+U194)^2+(V192+V194)^2))</f>
        <v>0.51518647218456837</v>
      </c>
      <c r="U193" s="156">
        <f>(U192+U194)/(SQRT((T192+T194)^2+(U192+U194)^2+(V192+V194)^2))</f>
        <v>0.47721676359864912</v>
      </c>
      <c r="V193" s="156">
        <f>(V192+V194)/(SQRT((T192+T194)^2+(U192+U194)^2+(V192+V194)^2))</f>
        <v>-0.71193192049412279</v>
      </c>
      <c r="W193" s="120">
        <f t="shared" si="80"/>
        <v>89.134145604779917</v>
      </c>
      <c r="X193" s="120">
        <f t="shared" si="85"/>
        <v>33.490673998608401</v>
      </c>
      <c r="Y193" s="16"/>
      <c r="Z193" s="16"/>
      <c r="AA193" s="16"/>
      <c r="AB193" s="16"/>
      <c r="AC193" s="16"/>
      <c r="AD193" s="120" t="s">
        <v>33</v>
      </c>
      <c r="AE193" s="120" t="s">
        <v>33</v>
      </c>
      <c r="AG193" s="16" t="s">
        <v>928</v>
      </c>
      <c r="AH193" t="s">
        <v>834</v>
      </c>
      <c r="AI193" s="2">
        <f t="shared" si="86"/>
        <v>0</v>
      </c>
      <c r="AJ193" s="2">
        <f t="shared" si="87"/>
        <v>0</v>
      </c>
      <c r="AK193" s="2">
        <f t="shared" si="88"/>
        <v>0</v>
      </c>
      <c r="AL193" s="2">
        <f t="shared" si="89"/>
        <v>0</v>
      </c>
      <c r="AM193">
        <f t="shared" si="75"/>
        <v>0</v>
      </c>
      <c r="AN193" s="2">
        <f t="shared" si="90"/>
        <v>0</v>
      </c>
      <c r="AO193">
        <f t="shared" si="76"/>
        <v>1</v>
      </c>
      <c r="AP193">
        <f t="shared" si="91"/>
        <v>0</v>
      </c>
      <c r="AQ193">
        <f t="shared" si="92"/>
        <v>0</v>
      </c>
      <c r="AR193">
        <f t="shared" si="77"/>
        <v>1</v>
      </c>
      <c r="AS193">
        <f t="shared" si="79"/>
        <v>0</v>
      </c>
      <c r="AT193">
        <f t="shared" si="78"/>
        <v>2</v>
      </c>
      <c r="AU193" t="str">
        <f t="shared" si="72"/>
        <v/>
      </c>
    </row>
    <row r="194" spans="1:51">
      <c r="A194" t="s">
        <v>401</v>
      </c>
      <c r="B194" t="s">
        <v>303</v>
      </c>
      <c r="C194" s="2" t="s">
        <v>496</v>
      </c>
      <c r="D194">
        <f t="shared" si="93"/>
        <v>1.5681</v>
      </c>
      <c r="F194">
        <f t="shared" si="94"/>
        <v>1.5754999999999999</v>
      </c>
      <c r="H194">
        <f t="shared" si="95"/>
        <v>1.5806500000000001</v>
      </c>
      <c r="I194" s="16"/>
      <c r="J194" s="119">
        <f t="shared" si="73"/>
        <v>1.5712711184444976</v>
      </c>
      <c r="K194" s="120"/>
      <c r="L194" s="119">
        <f t="shared" si="74"/>
        <v>7.6321290834822086E-3</v>
      </c>
      <c r="M194" s="120"/>
      <c r="N194">
        <f t="shared" si="84"/>
        <v>79.33515211790214</v>
      </c>
      <c r="O194" s="16"/>
      <c r="P194" s="159" t="s">
        <v>311</v>
      </c>
      <c r="Q194">
        <v>85</v>
      </c>
      <c r="R194" s="156" t="s">
        <v>419</v>
      </c>
      <c r="S194" s="156" t="s">
        <v>427</v>
      </c>
      <c r="T194" s="156">
        <f>(T190+T198)/(SQRT((T190+T198)^2+(U190+U198)^2+(V190+V198)^2))</f>
        <v>0.51893520574388263</v>
      </c>
      <c r="U194" s="156">
        <f>(U190+U198)/(SQRT((T190+T198)^2+(U190+U198)^2+(V190+V198)^2))</f>
        <v>0.4756860129204582</v>
      </c>
      <c r="V194" s="156">
        <f>(V190+V198)/(SQRT((T190+T198)^2+(U190+U198)^2+(V190+V198)^2))</f>
        <v>-0.71023170117320999</v>
      </c>
      <c r="W194" s="120">
        <f t="shared" si="80"/>
        <v>89.118084501361835</v>
      </c>
      <c r="X194" s="120">
        <f t="shared" si="85"/>
        <v>33.742221815371806</v>
      </c>
      <c r="Y194" s="16"/>
      <c r="Z194" s="16"/>
      <c r="AA194" s="16"/>
      <c r="AB194" s="16"/>
      <c r="AC194" s="16"/>
      <c r="AD194" s="120" t="s">
        <v>33</v>
      </c>
      <c r="AE194" s="120" t="s">
        <v>33</v>
      </c>
      <c r="AG194" s="16" t="s">
        <v>928</v>
      </c>
      <c r="AH194" t="s">
        <v>834</v>
      </c>
      <c r="AI194" s="2">
        <f t="shared" si="86"/>
        <v>0</v>
      </c>
      <c r="AJ194" s="2">
        <f t="shared" si="87"/>
        <v>0</v>
      </c>
      <c r="AK194" s="2">
        <f t="shared" si="88"/>
        <v>0</v>
      </c>
      <c r="AL194" s="2">
        <f t="shared" si="89"/>
        <v>0</v>
      </c>
      <c r="AM194">
        <f t="shared" si="75"/>
        <v>0</v>
      </c>
      <c r="AN194" s="2">
        <f t="shared" si="90"/>
        <v>0</v>
      </c>
      <c r="AO194">
        <f t="shared" si="76"/>
        <v>1</v>
      </c>
      <c r="AP194">
        <f t="shared" si="91"/>
        <v>0</v>
      </c>
      <c r="AQ194">
        <f t="shared" si="92"/>
        <v>0</v>
      </c>
      <c r="AR194">
        <f t="shared" si="77"/>
        <v>1</v>
      </c>
      <c r="AS194">
        <f t="shared" si="79"/>
        <v>0</v>
      </c>
      <c r="AT194">
        <f t="shared" si="78"/>
        <v>2</v>
      </c>
      <c r="AU194" t="str">
        <f t="shared" ref="AU194:AU257" si="96">IF(AT194=$AT$543,AS194,"")</f>
        <v/>
      </c>
    </row>
    <row r="195" spans="1:51">
      <c r="A195" t="s">
        <v>401</v>
      </c>
      <c r="B195" t="s">
        <v>303</v>
      </c>
      <c r="C195" t="s">
        <v>497</v>
      </c>
      <c r="D195">
        <f t="shared" si="93"/>
        <v>1.568675</v>
      </c>
      <c r="F195">
        <f t="shared" si="94"/>
        <v>1.576125</v>
      </c>
      <c r="H195">
        <f t="shared" si="95"/>
        <v>1.5812625</v>
      </c>
      <c r="I195" s="16"/>
      <c r="J195" s="119">
        <f t="shared" ref="J195:J258" si="97">1/SQRT((((COS(RADIANS($AX$7)))^2)/(D195^2))+(((COS(RADIANS($AY$7)))^2)/(F195^2))+(((COS(RADIANS($AZ$7)))^2)/(H195^2)))</f>
        <v>1.5718620804765928</v>
      </c>
      <c r="K195" s="120"/>
      <c r="L195" s="119">
        <f t="shared" ref="L195:L258" si="98">ABS(1/SQRT((((COS(RADIANS($AX$16)))^2)/(D195^2))+(((COS(RADIANS($AY$16)))^2)/(F195^2))+(((COS(RADIANS($AZ$16)))^2)/(H195^2)))-(1/SQRT((((COS(RADIANS($AX$25)))^2)/(D195^2))+(((COS(RADIANS($AY$25)))^2)/(F195^2))+(((COS(RADIANS($AZ$25)))^2)/(H195^2)))))</f>
        <v>7.6484317209806196E-3</v>
      </c>
      <c r="M195" s="120"/>
      <c r="N195">
        <f t="shared" si="84"/>
        <v>79.076384130350476</v>
      </c>
      <c r="O195" s="16"/>
      <c r="P195" s="159" t="s">
        <v>159</v>
      </c>
      <c r="Q195">
        <v>86.25</v>
      </c>
      <c r="R195" s="156" t="s">
        <v>419</v>
      </c>
      <c r="S195" s="156" t="s">
        <v>427</v>
      </c>
      <c r="T195" s="156">
        <f>(T194+T196)/(SQRT((T194+T196)^2+(U194+U196)^2+(V194+V196)^2))</f>
        <v>0.52267393062755507</v>
      </c>
      <c r="U195" s="156">
        <f>(U194+U196)/(SQRT((T194+T196)^2+(U194+U196)^2+(V194+V196)^2))</f>
        <v>0.47414608771150119</v>
      </c>
      <c r="V195" s="156">
        <f>(V194+V196)/(SQRT((T194+T196)^2+(U194+U196)^2+(V194+V196)^2))</f>
        <v>-0.70851778365134854</v>
      </c>
      <c r="W195" s="120">
        <f t="shared" si="80"/>
        <v>89.102040339512769</v>
      </c>
      <c r="X195" s="120">
        <f t="shared" si="85"/>
        <v>33.993770647315444</v>
      </c>
      <c r="Y195" s="16"/>
      <c r="Z195" s="16"/>
      <c r="AA195" s="16"/>
      <c r="AB195" s="16"/>
      <c r="AC195" s="16"/>
      <c r="AD195" s="120" t="s">
        <v>33</v>
      </c>
      <c r="AE195" s="120" t="s">
        <v>33</v>
      </c>
      <c r="AG195" s="16" t="s">
        <v>928</v>
      </c>
      <c r="AH195" t="s">
        <v>834</v>
      </c>
      <c r="AI195" s="2">
        <f t="shared" si="86"/>
        <v>0</v>
      </c>
      <c r="AJ195" s="2">
        <f t="shared" si="87"/>
        <v>0</v>
      </c>
      <c r="AK195" s="2">
        <f t="shared" si="88"/>
        <v>0</v>
      </c>
      <c r="AL195" s="2">
        <f t="shared" si="89"/>
        <v>0</v>
      </c>
      <c r="AM195">
        <f t="shared" ref="AM195:AM258" si="99">IFERROR(IF($BE$2=0,0,IF(1-ABS(($BE$2-L195)/$BE$2)&gt;=1-($BO$6*0.01),1-ABS((($BE$2-L195)/$BE$2)),0)),0)</f>
        <v>0</v>
      </c>
      <c r="AN195" s="2">
        <f t="shared" si="90"/>
        <v>0</v>
      </c>
      <c r="AO195">
        <f t="shared" ref="AO195:AO258" si="100">IF(OR($BH$2=P195,P195="-/+"),1,0)</f>
        <v>1</v>
      </c>
      <c r="AP195">
        <f t="shared" si="91"/>
        <v>0</v>
      </c>
      <c r="AQ195">
        <f t="shared" si="92"/>
        <v>0</v>
      </c>
      <c r="AR195">
        <f t="shared" ref="AR195:AR258" si="101">IF(AG195=$BG$2,1,0)</f>
        <v>1</v>
      </c>
      <c r="AS195">
        <f t="shared" si="79"/>
        <v>0</v>
      </c>
      <c r="AT195">
        <f t="shared" ref="AT195:AT258" si="102">IFERROR(AI195+AJ195+AK195+AN195+AO195+AP195+AQ195+AR195+AM195+AL195,0)</f>
        <v>2</v>
      </c>
      <c r="AU195" t="str">
        <f t="shared" si="96"/>
        <v/>
      </c>
    </row>
    <row r="196" spans="1:51">
      <c r="A196" t="s">
        <v>401</v>
      </c>
      <c r="B196" t="s">
        <v>303</v>
      </c>
      <c r="C196" t="s">
        <v>498</v>
      </c>
      <c r="D196">
        <f t="shared" si="93"/>
        <v>1.56925</v>
      </c>
      <c r="F196">
        <f t="shared" si="94"/>
        <v>1.5767499999999999</v>
      </c>
      <c r="H196">
        <f t="shared" si="95"/>
        <v>1.5818750000000001</v>
      </c>
      <c r="I196" s="16"/>
      <c r="J196" s="119">
        <f t="shared" si="97"/>
        <v>1.5724530416977325</v>
      </c>
      <c r="K196" s="120"/>
      <c r="L196" s="119">
        <f t="shared" si="98"/>
        <v>7.6647349231129258E-3</v>
      </c>
      <c r="M196" s="120"/>
      <c r="N196">
        <f t="shared" si="84"/>
        <v>78.81894170197539</v>
      </c>
      <c r="O196" s="16"/>
      <c r="P196" s="159" t="s">
        <v>159</v>
      </c>
      <c r="Q196">
        <v>87.5</v>
      </c>
      <c r="R196" s="156" t="s">
        <v>419</v>
      </c>
      <c r="S196" s="156" t="s">
        <v>427</v>
      </c>
      <c r="T196" s="156">
        <f>(T194+T198)/(SQRT((T194+T198)^2+(U194+U198)^2+(V194+V198)^2))</f>
        <v>0.52640257472699825</v>
      </c>
      <c r="U196" s="156">
        <f>(U194+U198)/(SQRT((T194+T198)^2+(U194+U198)^2+(V194+V198)^2))</f>
        <v>0.47259701767223355</v>
      </c>
      <c r="V196" s="156">
        <f>(V194+V198)/(SQRT((T194+T198)^2+(U194+U198)^2+(V194+V198)^2))</f>
        <v>-0.7067902009847743</v>
      </c>
      <c r="W196" s="120">
        <f t="shared" si="80"/>
        <v>89.086013427640651</v>
      </c>
      <c r="X196" s="120">
        <f t="shared" si="85"/>
        <v>34.245320471781412</v>
      </c>
      <c r="Y196" s="16"/>
      <c r="Z196" s="16"/>
      <c r="AA196" s="16"/>
      <c r="AB196" s="16"/>
      <c r="AC196" s="16"/>
      <c r="AD196" s="120" t="s">
        <v>33</v>
      </c>
      <c r="AE196" s="120" t="s">
        <v>33</v>
      </c>
      <c r="AG196" s="16" t="s">
        <v>928</v>
      </c>
      <c r="AH196" t="s">
        <v>834</v>
      </c>
      <c r="AI196" s="2">
        <f t="shared" si="86"/>
        <v>0</v>
      </c>
      <c r="AJ196" s="2">
        <f t="shared" si="87"/>
        <v>0</v>
      </c>
      <c r="AK196" s="2">
        <f t="shared" si="88"/>
        <v>0</v>
      </c>
      <c r="AL196" s="2">
        <f t="shared" si="89"/>
        <v>0</v>
      </c>
      <c r="AM196">
        <f t="shared" si="99"/>
        <v>0</v>
      </c>
      <c r="AN196" s="2">
        <f t="shared" si="90"/>
        <v>0</v>
      </c>
      <c r="AO196">
        <f t="shared" si="100"/>
        <v>1</v>
      </c>
      <c r="AP196">
        <f t="shared" si="91"/>
        <v>0</v>
      </c>
      <c r="AQ196">
        <f t="shared" si="92"/>
        <v>0</v>
      </c>
      <c r="AR196">
        <f t="shared" si="101"/>
        <v>1</v>
      </c>
      <c r="AS196">
        <f t="shared" si="79"/>
        <v>0</v>
      </c>
      <c r="AT196">
        <f t="shared" si="102"/>
        <v>2</v>
      </c>
      <c r="AU196" t="str">
        <f t="shared" si="96"/>
        <v/>
      </c>
    </row>
    <row r="197" spans="1:51">
      <c r="A197" t="s">
        <v>401</v>
      </c>
      <c r="B197" t="s">
        <v>303</v>
      </c>
      <c r="C197" t="s">
        <v>499</v>
      </c>
      <c r="D197">
        <f t="shared" si="93"/>
        <v>1.569825</v>
      </c>
      <c r="F197">
        <f t="shared" si="94"/>
        <v>1.577375</v>
      </c>
      <c r="H197">
        <f t="shared" si="95"/>
        <v>1.5824875</v>
      </c>
      <c r="I197" s="16"/>
      <c r="J197" s="119">
        <f t="shared" si="97"/>
        <v>1.5730440021088627</v>
      </c>
      <c r="K197" s="120"/>
      <c r="L197" s="119">
        <f t="shared" si="98"/>
        <v>7.6810386892014471E-3</v>
      </c>
      <c r="M197" s="120"/>
      <c r="N197">
        <f t="shared" si="84"/>
        <v>78.56280931345114</v>
      </c>
      <c r="O197" s="16"/>
      <c r="P197" s="159" t="s">
        <v>159</v>
      </c>
      <c r="Q197">
        <v>88.75</v>
      </c>
      <c r="R197" s="156" t="s">
        <v>419</v>
      </c>
      <c r="S197" s="156" t="s">
        <v>427</v>
      </c>
      <c r="T197" s="156">
        <f>(T196+T198)/(SQRT((T196+T198)^2+(U196+U198)^2+(V196+V198)^2))</f>
        <v>0.5301210661280521</v>
      </c>
      <c r="U197" s="156">
        <f>(U196+U198)/(SQRT((T196+T198)^2+(U196+U198)^2+(V196+V198)^2))</f>
        <v>0.47103883267948643</v>
      </c>
      <c r="V197" s="156">
        <f>(V196+V198)/(SQRT((T196+T198)^2+(U196+U198)^2+(V196+V198)^2))</f>
        <v>-0.70504898649328207</v>
      </c>
      <c r="W197" s="120">
        <f t="shared" si="80"/>
        <v>89.070004073832635</v>
      </c>
      <c r="X197" s="120">
        <f t="shared" si="85"/>
        <v>34.496871266769915</v>
      </c>
      <c r="Y197" s="16"/>
      <c r="Z197" s="16"/>
      <c r="AA197" s="16"/>
      <c r="AB197" s="16"/>
      <c r="AC197" s="16"/>
      <c r="AD197" s="120" t="s">
        <v>33</v>
      </c>
      <c r="AE197" s="120" t="s">
        <v>33</v>
      </c>
      <c r="AG197" s="16" t="s">
        <v>928</v>
      </c>
      <c r="AH197" t="s">
        <v>834</v>
      </c>
      <c r="AI197" s="2">
        <f t="shared" si="86"/>
        <v>0</v>
      </c>
      <c r="AJ197" s="2">
        <f t="shared" si="87"/>
        <v>0</v>
      </c>
      <c r="AK197" s="2">
        <f t="shared" si="88"/>
        <v>0</v>
      </c>
      <c r="AL197" s="2">
        <f t="shared" si="89"/>
        <v>0</v>
      </c>
      <c r="AM197">
        <f t="shared" si="99"/>
        <v>0</v>
      </c>
      <c r="AN197" s="2">
        <f t="shared" si="90"/>
        <v>0</v>
      </c>
      <c r="AO197">
        <f t="shared" si="100"/>
        <v>1</v>
      </c>
      <c r="AP197">
        <f t="shared" si="91"/>
        <v>0</v>
      </c>
      <c r="AQ197">
        <f t="shared" si="92"/>
        <v>0</v>
      </c>
      <c r="AR197">
        <f t="shared" si="101"/>
        <v>1</v>
      </c>
      <c r="AS197">
        <f t="shared" si="79"/>
        <v>0</v>
      </c>
      <c r="AT197">
        <f t="shared" si="102"/>
        <v>2</v>
      </c>
      <c r="AU197" t="str">
        <f t="shared" si="96"/>
        <v/>
      </c>
    </row>
    <row r="198" spans="1:51">
      <c r="A198" t="s">
        <v>401</v>
      </c>
      <c r="B198" t="s">
        <v>303</v>
      </c>
      <c r="C198" s="118" t="s">
        <v>500</v>
      </c>
      <c r="D198">
        <f t="shared" si="93"/>
        <v>1.5704</v>
      </c>
      <c r="F198">
        <f t="shared" si="94"/>
        <v>1.5779999999999998</v>
      </c>
      <c r="H198">
        <f t="shared" si="95"/>
        <v>1.5831</v>
      </c>
      <c r="I198" s="16"/>
      <c r="J198" s="119">
        <f t="shared" si="97"/>
        <v>1.5736349617109271</v>
      </c>
      <c r="K198" s="120"/>
      <c r="L198" s="119">
        <f t="shared" si="98"/>
        <v>7.6973430185713898E-3</v>
      </c>
      <c r="M198" s="120"/>
      <c r="N198">
        <f t="shared" si="84"/>
        <v>78.307971698612633</v>
      </c>
      <c r="O198" s="16"/>
      <c r="P198" s="159" t="s">
        <v>159</v>
      </c>
      <c r="Q198">
        <v>90</v>
      </c>
      <c r="R198" s="156" t="s">
        <v>419</v>
      </c>
      <c r="S198" s="156" t="s">
        <v>427</v>
      </c>
      <c r="T198" s="156">
        <f>COS(RADIANS(AV198))*SIN(RADIANS(AW198))</f>
        <v>0.53382933311237135</v>
      </c>
      <c r="U198" s="156">
        <f>COS(RADIANS(AW198))</f>
        <v>0.46947156278589086</v>
      </c>
      <c r="V198" s="156">
        <f>SIN(RADIANS(AV198))*SIN(RADIANS(AW198))</f>
        <v>-0.70329417375958281</v>
      </c>
      <c r="W198" s="120">
        <f t="shared" si="80"/>
        <v>89.054012585849321</v>
      </c>
      <c r="X198" s="120">
        <f t="shared" si="85"/>
        <v>34.748423010915133</v>
      </c>
      <c r="Y198" s="16"/>
      <c r="Z198" s="16"/>
      <c r="AA198" s="16"/>
      <c r="AB198" s="16"/>
      <c r="AC198" s="16"/>
      <c r="AD198" s="120" t="s">
        <v>33</v>
      </c>
      <c r="AE198" s="120" t="s">
        <v>33</v>
      </c>
      <c r="AG198" s="16" t="s">
        <v>928</v>
      </c>
      <c r="AH198" t="s">
        <v>834</v>
      </c>
      <c r="AI198" s="2">
        <f t="shared" si="86"/>
        <v>0</v>
      </c>
      <c r="AJ198" s="2">
        <f t="shared" si="87"/>
        <v>0</v>
      </c>
      <c r="AK198" s="2">
        <f t="shared" si="88"/>
        <v>0</v>
      </c>
      <c r="AL198" s="2">
        <f t="shared" si="89"/>
        <v>0</v>
      </c>
      <c r="AM198">
        <f t="shared" si="99"/>
        <v>0</v>
      </c>
      <c r="AN198" s="2">
        <f t="shared" si="90"/>
        <v>0</v>
      </c>
      <c r="AO198">
        <f t="shared" si="100"/>
        <v>1</v>
      </c>
      <c r="AP198">
        <f t="shared" si="91"/>
        <v>0</v>
      </c>
      <c r="AQ198">
        <f t="shared" si="92"/>
        <v>0</v>
      </c>
      <c r="AR198">
        <f t="shared" si="101"/>
        <v>1</v>
      </c>
      <c r="AS198">
        <f t="shared" si="79"/>
        <v>0</v>
      </c>
      <c r="AT198">
        <f t="shared" si="102"/>
        <v>2</v>
      </c>
      <c r="AU198" t="str">
        <f t="shared" si="96"/>
        <v/>
      </c>
      <c r="AV198" s="155">
        <v>307.2</v>
      </c>
      <c r="AW198" s="155">
        <v>62</v>
      </c>
      <c r="AX198" s="2">
        <f>V198/(1+U198)</f>
        <v>-0.47860345961799072</v>
      </c>
      <c r="AY198" s="2">
        <f>T198/(1+U198)</f>
        <v>0.36327979841972141</v>
      </c>
    </row>
    <row r="199" spans="1:51">
      <c r="A199" t="s">
        <v>401</v>
      </c>
      <c r="B199" t="s">
        <v>303</v>
      </c>
      <c r="C199" t="s">
        <v>501</v>
      </c>
      <c r="D199">
        <f t="shared" si="93"/>
        <v>1.570975</v>
      </c>
      <c r="F199">
        <f t="shared" si="94"/>
        <v>1.5786249999999999</v>
      </c>
      <c r="H199">
        <f t="shared" si="95"/>
        <v>1.5837125000000001</v>
      </c>
      <c r="I199" s="16"/>
      <c r="J199" s="119">
        <f t="shared" si="97"/>
        <v>1.574225920504869</v>
      </c>
      <c r="K199" s="120"/>
      <c r="L199" s="119">
        <f t="shared" si="98"/>
        <v>7.7136479105481826E-3</v>
      </c>
      <c r="M199" s="120"/>
      <c r="N199">
        <f t="shared" si="84"/>
        <v>78.054413838682052</v>
      </c>
      <c r="O199" s="16"/>
      <c r="P199" s="159" t="s">
        <v>159</v>
      </c>
      <c r="Q199">
        <v>91.25</v>
      </c>
      <c r="R199" s="156" t="s">
        <v>419</v>
      </c>
      <c r="S199" s="156" t="s">
        <v>427</v>
      </c>
      <c r="T199" s="156">
        <f>(T198+T200)/(SQRT((T198+T200)^2+(U198+U200)^2+(V198+V200)^2))</f>
        <v>0.54710597238974723</v>
      </c>
      <c r="U199" s="156">
        <f>(U198+U200)/(SQRT((T198+T200)^2+(U198+U200)^2+(V198+V200)^2))</f>
        <v>0.45914284442609943</v>
      </c>
      <c r="V199" s="156">
        <f>(V198+V200)/(SQRT((T198+T200)^2+(U198+U200)^2+(V198+V200)^2))</f>
        <v>-0.69990206699779056</v>
      </c>
      <c r="W199" s="120">
        <f t="shared" si="80"/>
        <v>88.680246876289957</v>
      </c>
      <c r="X199" s="120">
        <f t="shared" si="85"/>
        <v>35.688052119873277</v>
      </c>
      <c r="Y199" s="16"/>
      <c r="Z199" s="16"/>
      <c r="AA199" s="16"/>
      <c r="AB199" s="16"/>
      <c r="AC199" s="16"/>
      <c r="AD199" s="120" t="s">
        <v>33</v>
      </c>
      <c r="AE199" s="120" t="s">
        <v>33</v>
      </c>
      <c r="AG199" s="16" t="s">
        <v>928</v>
      </c>
      <c r="AH199" t="s">
        <v>834</v>
      </c>
      <c r="AI199" s="2">
        <f t="shared" si="86"/>
        <v>0</v>
      </c>
      <c r="AJ199" s="2">
        <f t="shared" si="87"/>
        <v>0</v>
      </c>
      <c r="AK199" s="2">
        <f t="shared" si="88"/>
        <v>0</v>
      </c>
      <c r="AL199" s="2">
        <f t="shared" si="89"/>
        <v>0</v>
      </c>
      <c r="AM199">
        <f t="shared" si="99"/>
        <v>0</v>
      </c>
      <c r="AN199" s="2">
        <f t="shared" si="90"/>
        <v>0</v>
      </c>
      <c r="AO199">
        <f t="shared" si="100"/>
        <v>1</v>
      </c>
      <c r="AP199">
        <f t="shared" si="91"/>
        <v>0</v>
      </c>
      <c r="AQ199">
        <f t="shared" si="92"/>
        <v>0</v>
      </c>
      <c r="AR199">
        <f t="shared" si="101"/>
        <v>1</v>
      </c>
      <c r="AS199">
        <f t="shared" si="79"/>
        <v>0</v>
      </c>
      <c r="AT199">
        <f t="shared" si="102"/>
        <v>2</v>
      </c>
      <c r="AU199" t="str">
        <f t="shared" si="96"/>
        <v/>
      </c>
    </row>
    <row r="200" spans="1:51">
      <c r="A200" t="s">
        <v>401</v>
      </c>
      <c r="B200" t="s">
        <v>303</v>
      </c>
      <c r="C200" s="2" t="s">
        <v>502</v>
      </c>
      <c r="D200">
        <f t="shared" si="93"/>
        <v>1.57155</v>
      </c>
      <c r="F200">
        <f t="shared" si="94"/>
        <v>1.57925</v>
      </c>
      <c r="H200">
        <f t="shared" si="95"/>
        <v>1.584325</v>
      </c>
      <c r="I200" s="16"/>
      <c r="J200" s="119">
        <f t="shared" si="97"/>
        <v>1.5748168784916283</v>
      </c>
      <c r="K200" s="120"/>
      <c r="L200" s="119">
        <f t="shared" si="98"/>
        <v>7.7299533644596963E-3</v>
      </c>
      <c r="M200" s="120"/>
      <c r="N200">
        <f t="shared" si="84"/>
        <v>77.802120956687617</v>
      </c>
      <c r="O200" s="16"/>
      <c r="P200" s="159" t="s">
        <v>159</v>
      </c>
      <c r="Q200">
        <v>92.5</v>
      </c>
      <c r="R200" s="156" t="s">
        <v>419</v>
      </c>
      <c r="S200" s="156" t="s">
        <v>427</v>
      </c>
      <c r="T200" s="156">
        <f>(T198+T202)/(SQRT((T198+T202)^2+(U198+U202)^2+(V198+V202)^2))</f>
        <v>0.56022151195763703</v>
      </c>
      <c r="U200" s="156">
        <f>(U198+U202)/(SQRT((T198+T202)^2+(U198+U202)^2+(V198+V202)^2))</f>
        <v>0.44867892780019042</v>
      </c>
      <c r="V200" s="156">
        <f>(V198+V202)/(SQRT((T198+T202)^2+(U198+U202)^2+(V198+V202)^2))</f>
        <v>-0.69630386849993209</v>
      </c>
      <c r="W200" s="120">
        <f t="shared" si="80"/>
        <v>88.306813732091712</v>
      </c>
      <c r="X200" s="120">
        <f t="shared" si="85"/>
        <v>36.629671467398055</v>
      </c>
      <c r="Y200" s="16"/>
      <c r="Z200" s="16"/>
      <c r="AA200" s="16"/>
      <c r="AB200" s="16"/>
      <c r="AC200" s="16"/>
      <c r="AD200" s="120" t="s">
        <v>33</v>
      </c>
      <c r="AE200" s="120" t="s">
        <v>33</v>
      </c>
      <c r="AG200" s="16" t="s">
        <v>928</v>
      </c>
      <c r="AH200" t="s">
        <v>834</v>
      </c>
      <c r="AI200" s="2">
        <f t="shared" si="86"/>
        <v>0</v>
      </c>
      <c r="AJ200" s="2">
        <f t="shared" si="87"/>
        <v>0</v>
      </c>
      <c r="AK200" s="2">
        <f t="shared" si="88"/>
        <v>0</v>
      </c>
      <c r="AL200" s="2">
        <f t="shared" si="89"/>
        <v>0</v>
      </c>
      <c r="AM200">
        <f t="shared" si="99"/>
        <v>0</v>
      </c>
      <c r="AN200" s="2">
        <f t="shared" si="90"/>
        <v>0</v>
      </c>
      <c r="AO200">
        <f t="shared" si="100"/>
        <v>1</v>
      </c>
      <c r="AP200">
        <f t="shared" si="91"/>
        <v>0</v>
      </c>
      <c r="AQ200">
        <f t="shared" si="92"/>
        <v>0</v>
      </c>
      <c r="AR200">
        <f t="shared" si="101"/>
        <v>1</v>
      </c>
      <c r="AS200">
        <f t="shared" si="79"/>
        <v>0</v>
      </c>
      <c r="AT200">
        <f t="shared" si="102"/>
        <v>2</v>
      </c>
      <c r="AU200" t="str">
        <f t="shared" si="96"/>
        <v/>
      </c>
    </row>
    <row r="201" spans="1:51">
      <c r="A201" t="s">
        <v>401</v>
      </c>
      <c r="B201" t="s">
        <v>303</v>
      </c>
      <c r="C201" t="s">
        <v>503</v>
      </c>
      <c r="D201">
        <f t="shared" si="93"/>
        <v>1.572125</v>
      </c>
      <c r="F201">
        <f t="shared" si="94"/>
        <v>1.5798749999999999</v>
      </c>
      <c r="H201">
        <f t="shared" si="95"/>
        <v>1.5849375000000001</v>
      </c>
      <c r="I201" s="16"/>
      <c r="J201" s="119">
        <f t="shared" si="97"/>
        <v>1.5754078356721455</v>
      </c>
      <c r="K201" s="120"/>
      <c r="L201" s="119">
        <f t="shared" si="98"/>
        <v>7.7462593796333579E-3</v>
      </c>
      <c r="M201" s="120"/>
      <c r="N201">
        <f t="shared" si="84"/>
        <v>77.551078512041911</v>
      </c>
      <c r="O201" s="16"/>
      <c r="P201" s="159" t="s">
        <v>159</v>
      </c>
      <c r="Q201">
        <v>93.75</v>
      </c>
      <c r="R201" s="156" t="s">
        <v>419</v>
      </c>
      <c r="S201" s="156" t="s">
        <v>427</v>
      </c>
      <c r="T201" s="156">
        <f>(T200+T202)/(SQRT((T200+T202)^2+(U200+U202)^2+(V200+V202)^2))</f>
        <v>0.57317208984099233</v>
      </c>
      <c r="U201" s="156">
        <f>(U200+U202)/(SQRT((T200+T202)^2+(U200+U202)^2+(V200+V202)^2))</f>
        <v>0.43808289409172524</v>
      </c>
      <c r="V201" s="156">
        <f>(V200+V202)/(SQRT((T200+T202)^2+(U200+U202)^2+(V200+V202)^2))</f>
        <v>-0.69250063778420268</v>
      </c>
      <c r="W201" s="120">
        <f t="shared" si="80"/>
        <v>87.933807449933042</v>
      </c>
      <c r="X201" s="120">
        <f t="shared" si="85"/>
        <v>37.57312893487213</v>
      </c>
      <c r="Y201" s="16"/>
      <c r="Z201" s="16"/>
      <c r="AA201" s="16"/>
      <c r="AB201" s="16"/>
      <c r="AC201" s="16"/>
      <c r="AD201" s="120" t="s">
        <v>33</v>
      </c>
      <c r="AE201" s="120" t="s">
        <v>33</v>
      </c>
      <c r="AG201" s="16" t="s">
        <v>928</v>
      </c>
      <c r="AH201" t="s">
        <v>834</v>
      </c>
      <c r="AI201" s="2">
        <f t="shared" si="86"/>
        <v>0</v>
      </c>
      <c r="AJ201" s="2">
        <f t="shared" si="87"/>
        <v>0</v>
      </c>
      <c r="AK201" s="2">
        <f t="shared" si="88"/>
        <v>0</v>
      </c>
      <c r="AL201" s="2">
        <f t="shared" si="89"/>
        <v>0</v>
      </c>
      <c r="AM201">
        <f t="shared" si="99"/>
        <v>0</v>
      </c>
      <c r="AN201" s="2">
        <f t="shared" si="90"/>
        <v>0</v>
      </c>
      <c r="AO201">
        <f t="shared" si="100"/>
        <v>1</v>
      </c>
      <c r="AP201">
        <f t="shared" si="91"/>
        <v>0</v>
      </c>
      <c r="AQ201">
        <f t="shared" si="92"/>
        <v>0</v>
      </c>
      <c r="AR201">
        <f t="shared" si="101"/>
        <v>1</v>
      </c>
      <c r="AS201">
        <f t="shared" si="79"/>
        <v>0</v>
      </c>
      <c r="AT201">
        <f t="shared" si="102"/>
        <v>2</v>
      </c>
      <c r="AU201" t="str">
        <f t="shared" si="96"/>
        <v/>
      </c>
    </row>
    <row r="202" spans="1:51">
      <c r="A202" t="s">
        <v>401</v>
      </c>
      <c r="B202" t="s">
        <v>303</v>
      </c>
      <c r="C202" s="118" t="s">
        <v>504</v>
      </c>
      <c r="D202">
        <f t="shared" si="93"/>
        <v>1.5727</v>
      </c>
      <c r="F202">
        <f t="shared" si="94"/>
        <v>1.5805</v>
      </c>
      <c r="H202">
        <f t="shared" si="95"/>
        <v>1.58555</v>
      </c>
      <c r="I202" s="16"/>
      <c r="J202" s="119">
        <f t="shared" si="97"/>
        <v>1.5759987920473586</v>
      </c>
      <c r="K202" s="120"/>
      <c r="L202" s="119">
        <f t="shared" si="98"/>
        <v>7.7625659553974824E-3</v>
      </c>
      <c r="M202" s="120"/>
      <c r="N202">
        <f t="shared" si="84"/>
        <v>77.301272195234958</v>
      </c>
      <c r="O202" s="16"/>
      <c r="P202" s="159" t="s">
        <v>159</v>
      </c>
      <c r="Q202">
        <v>95</v>
      </c>
      <c r="R202" s="156" t="s">
        <v>419</v>
      </c>
      <c r="S202" s="156" t="s">
        <v>427</v>
      </c>
      <c r="T202" s="156">
        <f>COS(RADIANS(AV202))*SIN(RADIANS(AW202))</f>
        <v>0.5859538926390464</v>
      </c>
      <c r="U202" s="156">
        <f>COS(RADIANS(AW202))</f>
        <v>0.42735786338719228</v>
      </c>
      <c r="V202" s="156">
        <f>SIN(RADIANS(AV202))*SIN(RADIANS(AW202))</f>
        <v>-0.68849349474216726</v>
      </c>
      <c r="W202" s="120">
        <f t="shared" si="80"/>
        <v>87.561322363682436</v>
      </c>
      <c r="X202" s="120">
        <f t="shared" si="85"/>
        <v>38.518286935130533</v>
      </c>
      <c r="Y202" s="16"/>
      <c r="Z202" s="16"/>
      <c r="AA202" s="16"/>
      <c r="AB202" s="16"/>
      <c r="AC202" s="16"/>
      <c r="AD202" s="120" t="s">
        <v>33</v>
      </c>
      <c r="AE202" s="120" t="s">
        <v>33</v>
      </c>
      <c r="AG202" s="16" t="s">
        <v>928</v>
      </c>
      <c r="AH202" t="s">
        <v>834</v>
      </c>
      <c r="AI202" s="2">
        <f t="shared" si="86"/>
        <v>0</v>
      </c>
      <c r="AJ202" s="2">
        <f t="shared" si="87"/>
        <v>0</v>
      </c>
      <c r="AK202" s="2">
        <f t="shared" si="88"/>
        <v>0</v>
      </c>
      <c r="AL202" s="2">
        <f t="shared" si="89"/>
        <v>0</v>
      </c>
      <c r="AM202">
        <f t="shared" si="99"/>
        <v>0</v>
      </c>
      <c r="AN202" s="2">
        <f t="shared" si="90"/>
        <v>0</v>
      </c>
      <c r="AO202">
        <f t="shared" si="100"/>
        <v>1</v>
      </c>
      <c r="AP202">
        <f t="shared" si="91"/>
        <v>0</v>
      </c>
      <c r="AQ202">
        <f t="shared" si="92"/>
        <v>0</v>
      </c>
      <c r="AR202">
        <f t="shared" si="101"/>
        <v>1</v>
      </c>
      <c r="AS202">
        <f t="shared" ref="AS202:AS265" si="103">IF(AT202=$AT$543,C202,0)</f>
        <v>0</v>
      </c>
      <c r="AT202">
        <f t="shared" si="102"/>
        <v>2</v>
      </c>
      <c r="AU202" t="str">
        <f t="shared" si="96"/>
        <v/>
      </c>
      <c r="AV202" s="155">
        <v>310.39999999999998</v>
      </c>
      <c r="AW202" s="155">
        <v>64.7</v>
      </c>
      <c r="AX202" s="2">
        <f>V202/(1+U202)</f>
        <v>-0.48235520495773743</v>
      </c>
      <c r="AY202" s="2">
        <f>T202/(1+U202)</f>
        <v>0.41051645678298804</v>
      </c>
    </row>
    <row r="203" spans="1:51">
      <c r="A203" t="s">
        <v>401</v>
      </c>
      <c r="B203" t="s">
        <v>303</v>
      </c>
      <c r="C203" t="s">
        <v>505</v>
      </c>
      <c r="D203">
        <f t="shared" si="93"/>
        <v>1.573275</v>
      </c>
      <c r="F203">
        <f t="shared" si="94"/>
        <v>1.5811249999999999</v>
      </c>
      <c r="H203">
        <f t="shared" si="95"/>
        <v>1.5861625000000001</v>
      </c>
      <c r="I203" s="16"/>
      <c r="J203" s="119">
        <f t="shared" si="97"/>
        <v>1.5765897476182043</v>
      </c>
      <c r="K203" s="120"/>
      <c r="L203" s="119">
        <f t="shared" si="98"/>
        <v>7.7788730910834936E-3</v>
      </c>
      <c r="M203" s="120"/>
      <c r="N203">
        <f t="shared" si="84"/>
        <v>77.052687922739565</v>
      </c>
      <c r="O203" s="16"/>
      <c r="P203" s="159" t="s">
        <v>159</v>
      </c>
      <c r="Q203">
        <v>96.25</v>
      </c>
      <c r="R203" s="156" t="s">
        <v>419</v>
      </c>
      <c r="S203" s="156" t="s">
        <v>427</v>
      </c>
      <c r="T203" s="156">
        <f>(T202+T204)/(SQRT((T202+T204)^2+(U202+U204)^2+(V202+V204)^2))</f>
        <v>0.57555765496884492</v>
      </c>
      <c r="U203" s="156">
        <f>(U202+U204)/(SQRT((T202+T204)^2+(U202+U204)^2+(V202+V204)^2))</f>
        <v>0.43803740575254063</v>
      </c>
      <c r="V203" s="156">
        <f>(V202+V204)/(SQRT((T202+T204)^2+(U202+U204)^2+(V202+V204)^2))</f>
        <v>-0.69054805550978726</v>
      </c>
      <c r="W203" s="120">
        <f t="shared" si="80"/>
        <v>87.995800230814467</v>
      </c>
      <c r="X203" s="120">
        <f t="shared" si="85"/>
        <v>37.731071439050311</v>
      </c>
      <c r="Y203" s="16"/>
      <c r="Z203" s="16"/>
      <c r="AA203" s="16"/>
      <c r="AB203" s="16"/>
      <c r="AC203" s="16"/>
      <c r="AD203" s="120" t="s">
        <v>33</v>
      </c>
      <c r="AE203" s="120" t="s">
        <v>33</v>
      </c>
      <c r="AG203" s="16" t="s">
        <v>928</v>
      </c>
      <c r="AH203" t="s">
        <v>834</v>
      </c>
      <c r="AI203" s="2">
        <f t="shared" si="86"/>
        <v>0</v>
      </c>
      <c r="AJ203" s="2">
        <f t="shared" si="87"/>
        <v>0</v>
      </c>
      <c r="AK203" s="2">
        <f t="shared" si="88"/>
        <v>0</v>
      </c>
      <c r="AL203" s="2">
        <f t="shared" si="89"/>
        <v>0</v>
      </c>
      <c r="AM203">
        <f t="shared" si="99"/>
        <v>0</v>
      </c>
      <c r="AN203" s="2">
        <f t="shared" si="90"/>
        <v>0</v>
      </c>
      <c r="AO203">
        <f t="shared" si="100"/>
        <v>1</v>
      </c>
      <c r="AP203">
        <f t="shared" si="91"/>
        <v>0</v>
      </c>
      <c r="AQ203">
        <f t="shared" si="92"/>
        <v>0</v>
      </c>
      <c r="AR203">
        <f t="shared" si="101"/>
        <v>1</v>
      </c>
      <c r="AS203">
        <f t="shared" si="103"/>
        <v>0</v>
      </c>
      <c r="AT203">
        <f t="shared" si="102"/>
        <v>2</v>
      </c>
      <c r="AU203" t="str">
        <f t="shared" si="96"/>
        <v/>
      </c>
    </row>
    <row r="204" spans="1:51">
      <c r="A204" t="s">
        <v>401</v>
      </c>
      <c r="B204" t="s">
        <v>303</v>
      </c>
      <c r="C204" t="s">
        <v>506</v>
      </c>
      <c r="D204">
        <f t="shared" si="93"/>
        <v>1.57385</v>
      </c>
      <c r="F204">
        <f t="shared" si="94"/>
        <v>1.58175</v>
      </c>
      <c r="H204">
        <f t="shared" si="95"/>
        <v>1.586775</v>
      </c>
      <c r="I204" s="16"/>
      <c r="J204" s="119">
        <f t="shared" si="97"/>
        <v>1.5771807023856179</v>
      </c>
      <c r="K204" s="120"/>
      <c r="L204" s="119">
        <f t="shared" si="98"/>
        <v>7.7951807860212607E-3</v>
      </c>
      <c r="M204" s="120"/>
      <c r="N204">
        <f t="shared" si="84"/>
        <v>76.805311831998921</v>
      </c>
      <c r="O204" s="16"/>
      <c r="P204" s="159" t="s">
        <v>159</v>
      </c>
      <c r="Q204">
        <v>97.5</v>
      </c>
      <c r="R204" s="156" t="s">
        <v>419</v>
      </c>
      <c r="S204" s="156" t="s">
        <v>427</v>
      </c>
      <c r="T204" s="156">
        <f>(T202+T206)/(SQRT((T202+T206)^2+(U202+U206)^2+(V202+V206)^2))</f>
        <v>0.56503113659872028</v>
      </c>
      <c r="U204" s="156">
        <f>(U202+U206)/(SQRT((T202+T206)^2+(U202+U206)^2+(V202+V206)^2))</f>
        <v>0.44861779589687117</v>
      </c>
      <c r="V204" s="156">
        <f>(V202+V206)/(SQRT((T202+T206)^2+(U202+U206)^2+(V202+V206)^2))</f>
        <v>-0.69244630685605613</v>
      </c>
      <c r="W204" s="120">
        <f t="shared" ref="W204:W206" si="104">IF((DEGREES(ACOS((T204*$BI$2+U204*$BJ$2+V204*$BK$2)/((SQRT(T204^2+U204^2+V204^2))*(SQRT($BI$2^2+$BJ$2^2+$BK$2^2))))))&gt;90,ABS(180-(DEGREES(ACOS((T204*$BI$2+U204*$BJ$2+V204*$BK$2)/((SQRT(T204^2+U204^2+V204^2))*(SQRT($BI$2^2+$BJ$2^2+$BK$2^2))))))),(DEGREES(ACOS((T204*$BI$2+U204*$BJ$2+V204*$BK$2)/((SQRT(T204^2+U204^2+V204^2))*(SQRT($BI$2^2+$BJ$2^2+$BK$2^2)))))))</f>
        <v>88.430616570947947</v>
      </c>
      <c r="X204" s="120">
        <f t="shared" si="85"/>
        <v>36.946689540732677</v>
      </c>
      <c r="Y204" s="16"/>
      <c r="Z204" s="16"/>
      <c r="AA204" s="16"/>
      <c r="AB204" s="16"/>
      <c r="AC204" s="16"/>
      <c r="AD204" s="120" t="s">
        <v>33</v>
      </c>
      <c r="AE204" s="120" t="s">
        <v>33</v>
      </c>
      <c r="AG204" s="16" t="s">
        <v>928</v>
      </c>
      <c r="AH204" t="s">
        <v>834</v>
      </c>
      <c r="AI204" s="2">
        <f t="shared" si="86"/>
        <v>0</v>
      </c>
      <c r="AJ204" s="2">
        <f t="shared" si="87"/>
        <v>0</v>
      </c>
      <c r="AK204" s="2">
        <f t="shared" si="88"/>
        <v>0</v>
      </c>
      <c r="AL204" s="2">
        <f t="shared" si="89"/>
        <v>0</v>
      </c>
      <c r="AM204">
        <f t="shared" si="99"/>
        <v>0</v>
      </c>
      <c r="AN204" s="2">
        <f t="shared" si="90"/>
        <v>0</v>
      </c>
      <c r="AO204">
        <f t="shared" si="100"/>
        <v>1</v>
      </c>
      <c r="AP204">
        <f t="shared" si="91"/>
        <v>0</v>
      </c>
      <c r="AQ204">
        <f t="shared" si="92"/>
        <v>0</v>
      </c>
      <c r="AR204">
        <f t="shared" si="101"/>
        <v>1</v>
      </c>
      <c r="AS204">
        <f t="shared" si="103"/>
        <v>0</v>
      </c>
      <c r="AT204">
        <f t="shared" si="102"/>
        <v>2</v>
      </c>
      <c r="AU204" t="str">
        <f t="shared" si="96"/>
        <v/>
      </c>
    </row>
    <row r="205" spans="1:51">
      <c r="A205" t="s">
        <v>401</v>
      </c>
      <c r="B205" t="s">
        <v>303</v>
      </c>
      <c r="C205" t="s">
        <v>507</v>
      </c>
      <c r="D205">
        <f t="shared" si="93"/>
        <v>1.574425</v>
      </c>
      <c r="F205">
        <f t="shared" si="94"/>
        <v>1.5823749999999999</v>
      </c>
      <c r="H205">
        <f t="shared" si="95"/>
        <v>1.5873875000000002</v>
      </c>
      <c r="I205" s="16"/>
      <c r="J205" s="119">
        <f t="shared" si="97"/>
        <v>1.5777716563505335</v>
      </c>
      <c r="K205" s="120"/>
      <c r="L205" s="119">
        <f t="shared" si="98"/>
        <v>7.8114890395435399E-3</v>
      </c>
      <c r="M205" s="120"/>
      <c r="N205">
        <f t="shared" si="84"/>
        <v>76.559130276598225</v>
      </c>
      <c r="O205" s="16"/>
      <c r="P205" s="159" t="s">
        <v>159</v>
      </c>
      <c r="Q205">
        <v>98.75</v>
      </c>
      <c r="R205" s="156" t="s">
        <v>419</v>
      </c>
      <c r="S205" s="156" t="s">
        <v>427</v>
      </c>
      <c r="T205" s="156">
        <f>(T204+T206)/(SQRT((T204+T206)^2+(U204+U206)^2+(V204+V206)^2))</f>
        <v>0.55437672026508344</v>
      </c>
      <c r="U205" s="156">
        <f>(U204+U206)/(SQRT((T204+T206)^2+(U204+U206)^2+(V204+V206)^2))</f>
        <v>0.45909663888959529</v>
      </c>
      <c r="V205" s="156">
        <f>(V204+V206)/(SQRT((T204+T206)^2+(U204+U206)^2+(V204+V206)^2))</f>
        <v>-0.69418781910114646</v>
      </c>
      <c r="W205" s="120">
        <f t="shared" si="104"/>
        <v>88.865697784224238</v>
      </c>
      <c r="X205" s="120">
        <f t="shared" si="85"/>
        <v>36.165329413702352</v>
      </c>
      <c r="Y205" s="16"/>
      <c r="Z205" s="16"/>
      <c r="AA205" s="16"/>
      <c r="AB205" s="16"/>
      <c r="AC205" s="16"/>
      <c r="AD205" s="120" t="s">
        <v>33</v>
      </c>
      <c r="AE205" s="120" t="s">
        <v>33</v>
      </c>
      <c r="AG205" s="16" t="s">
        <v>928</v>
      </c>
      <c r="AH205" t="s">
        <v>834</v>
      </c>
      <c r="AI205" s="2">
        <f t="shared" si="86"/>
        <v>0</v>
      </c>
      <c r="AJ205" s="2">
        <f t="shared" si="87"/>
        <v>0</v>
      </c>
      <c r="AK205" s="2">
        <f t="shared" si="88"/>
        <v>0</v>
      </c>
      <c r="AL205" s="2">
        <f t="shared" si="89"/>
        <v>0</v>
      </c>
      <c r="AM205">
        <f t="shared" si="99"/>
        <v>0</v>
      </c>
      <c r="AN205" s="2">
        <f t="shared" si="90"/>
        <v>0</v>
      </c>
      <c r="AO205">
        <f t="shared" si="100"/>
        <v>1</v>
      </c>
      <c r="AP205">
        <f t="shared" si="91"/>
        <v>0</v>
      </c>
      <c r="AQ205">
        <f t="shared" si="92"/>
        <v>0</v>
      </c>
      <c r="AR205">
        <f t="shared" si="101"/>
        <v>1</v>
      </c>
      <c r="AS205">
        <f t="shared" si="103"/>
        <v>0</v>
      </c>
      <c r="AT205">
        <f t="shared" si="102"/>
        <v>2</v>
      </c>
      <c r="AU205" t="str">
        <f t="shared" si="96"/>
        <v/>
      </c>
    </row>
    <row r="206" spans="1:51">
      <c r="A206" t="s">
        <v>401</v>
      </c>
      <c r="B206" t="s">
        <v>303</v>
      </c>
      <c r="C206" s="118" t="s">
        <v>508</v>
      </c>
      <c r="D206" s="16">
        <v>1.575</v>
      </c>
      <c r="E206" s="16"/>
      <c r="F206" s="16">
        <v>1.583</v>
      </c>
      <c r="G206" s="16"/>
      <c r="H206" s="16">
        <v>1.5880000000000001</v>
      </c>
      <c r="I206" s="16"/>
      <c r="J206" s="119">
        <f t="shared" si="97"/>
        <v>1.5783626095138827</v>
      </c>
      <c r="K206" s="120"/>
      <c r="L206" s="119">
        <f t="shared" si="98"/>
        <v>7.8277978509844193E-3</v>
      </c>
      <c r="M206" s="120"/>
      <c r="N206">
        <f t="shared" si="84"/>
        <v>76.314129821527189</v>
      </c>
      <c r="O206" s="16"/>
      <c r="P206" s="159" t="s">
        <v>159</v>
      </c>
      <c r="Q206">
        <v>100</v>
      </c>
      <c r="R206" s="156" t="s">
        <v>419</v>
      </c>
      <c r="S206" s="156" t="s">
        <v>427</v>
      </c>
      <c r="T206" s="156">
        <f>COS(RADIANS(AV206))*SIN(RADIANS(AW206))</f>
        <v>0.54359681765476575</v>
      </c>
      <c r="U206" s="156">
        <f>COS(RADIANS(AW206))</f>
        <v>0.46947156278589086</v>
      </c>
      <c r="V206" s="156">
        <f>SIN(RADIANS(AV206))*SIN(RADIANS(AW206))</f>
        <v>-0.69577219804400392</v>
      </c>
      <c r="W206" s="120">
        <f t="shared" si="104"/>
        <v>89.300970348230337</v>
      </c>
      <c r="X206" s="120">
        <f t="shared" si="85"/>
        <v>35.387194979325017</v>
      </c>
      <c r="Y206" s="16"/>
      <c r="Z206" s="16"/>
      <c r="AA206" s="16"/>
      <c r="AB206" s="16"/>
      <c r="AC206" s="16"/>
      <c r="AD206" s="120" t="s">
        <v>33</v>
      </c>
      <c r="AE206" s="120" t="s">
        <v>33</v>
      </c>
      <c r="AG206" s="16" t="s">
        <v>928</v>
      </c>
      <c r="AH206" t="s">
        <v>834</v>
      </c>
      <c r="AI206" s="2">
        <f t="shared" si="86"/>
        <v>0</v>
      </c>
      <c r="AJ206" s="2">
        <f t="shared" si="87"/>
        <v>0</v>
      </c>
      <c r="AK206" s="2">
        <f t="shared" si="88"/>
        <v>0</v>
      </c>
      <c r="AL206" s="2">
        <f t="shared" si="89"/>
        <v>0</v>
      </c>
      <c r="AM206">
        <f t="shared" si="99"/>
        <v>0</v>
      </c>
      <c r="AN206" s="2">
        <f t="shared" si="90"/>
        <v>0</v>
      </c>
      <c r="AO206">
        <f t="shared" si="100"/>
        <v>1</v>
      </c>
      <c r="AP206">
        <f t="shared" si="91"/>
        <v>0</v>
      </c>
      <c r="AQ206">
        <f t="shared" si="92"/>
        <v>0</v>
      </c>
      <c r="AR206">
        <f t="shared" si="101"/>
        <v>1</v>
      </c>
      <c r="AS206">
        <f t="shared" si="103"/>
        <v>0</v>
      </c>
      <c r="AT206">
        <f t="shared" si="102"/>
        <v>2</v>
      </c>
      <c r="AU206" t="str">
        <f t="shared" si="96"/>
        <v/>
      </c>
      <c r="AV206" s="155">
        <v>308</v>
      </c>
      <c r="AW206" s="155">
        <v>62</v>
      </c>
      <c r="AX206" s="2">
        <f>V206/(1+U206)</f>
        <v>-0.47348462921250922</v>
      </c>
      <c r="AY206" s="2">
        <f>T206/(1+U206)</f>
        <v>0.36992673517559627</v>
      </c>
    </row>
    <row r="207" spans="1:51">
      <c r="A207" t="s">
        <v>309</v>
      </c>
      <c r="B207" t="s">
        <v>323</v>
      </c>
      <c r="C207" t="s">
        <v>515</v>
      </c>
      <c r="D207">
        <v>1.6359999999999999</v>
      </c>
      <c r="F207">
        <v>1.651</v>
      </c>
      <c r="H207">
        <v>1.669</v>
      </c>
      <c r="J207" s="119">
        <f t="shared" si="97"/>
        <v>1.6432245384774067</v>
      </c>
      <c r="L207" s="119">
        <f t="shared" si="98"/>
        <v>2.1105791080303637E-2</v>
      </c>
      <c r="N207">
        <f>180-DEGREES(ACOS(((2*((((D207^2)/(F207^2))-1)/(((D207^2)/(H207^2))-1))))-1))</f>
        <v>85.63913089126936</v>
      </c>
      <c r="P207" s="48" t="s">
        <v>160</v>
      </c>
      <c r="Q207">
        <v>0</v>
      </c>
      <c r="R207" t="s">
        <v>419</v>
      </c>
      <c r="S207" s="48" t="s">
        <v>426</v>
      </c>
      <c r="T207">
        <v>1</v>
      </c>
      <c r="U207">
        <v>0</v>
      </c>
      <c r="V207">
        <v>0</v>
      </c>
      <c r="W207" s="120">
        <f>IF((DEGREES(ACOS((T207*$BI$2+U207*$BJ$2+V207*$BK$2)/((SQRT(T207^2+U207^2+V207^2))*(SQRT($BI$2^2+$BJ$2^2+$BK$2^2))))))&gt;90,ABS(180-(DEGREES(ACOS((T207*$BI$2+U207*$BJ$2+V207*$BK$2)/((SQRT(T207^2+U207^2+V207^2))*(SQRT($BI$2^2+$BJ$2^2+$BK$2^2))))))),(DEGREES(ACOS((T207*$BI$2+U207*$BJ$2+V207*$BK$2)/((SQRT(T207^2+U207^2+V207^2))*(SQRT($BI$2^2+$BJ$2^2+$BK$2^2)))))))</f>
        <v>89.948688604434622</v>
      </c>
      <c r="X207" s="120">
        <f t="shared" si="85"/>
        <v>87.651975286119622</v>
      </c>
      <c r="Y207" s="16"/>
      <c r="Z207" s="16"/>
      <c r="AA207" s="16"/>
      <c r="AB207" s="16"/>
      <c r="AC207" s="16"/>
      <c r="AD207" s="120" t="s">
        <v>33</v>
      </c>
      <c r="AE207" s="120" t="s">
        <v>33</v>
      </c>
      <c r="AG207" s="16" t="s">
        <v>928</v>
      </c>
      <c r="AI207" s="2">
        <f t="shared" si="86"/>
        <v>0</v>
      </c>
      <c r="AJ207" s="2">
        <f t="shared" si="87"/>
        <v>0</v>
      </c>
      <c r="AK207" s="2">
        <f t="shared" si="88"/>
        <v>0</v>
      </c>
      <c r="AL207" s="2">
        <f t="shared" si="89"/>
        <v>0</v>
      </c>
      <c r="AM207">
        <f t="shared" si="99"/>
        <v>0</v>
      </c>
      <c r="AN207" s="2">
        <f t="shared" si="90"/>
        <v>0</v>
      </c>
      <c r="AO207">
        <f t="shared" si="100"/>
        <v>0</v>
      </c>
      <c r="AP207">
        <f t="shared" si="91"/>
        <v>0</v>
      </c>
      <c r="AQ207">
        <f t="shared" si="92"/>
        <v>0</v>
      </c>
      <c r="AR207">
        <f t="shared" si="101"/>
        <v>1</v>
      </c>
      <c r="AS207">
        <f t="shared" si="103"/>
        <v>0</v>
      </c>
      <c r="AT207">
        <f t="shared" si="102"/>
        <v>1</v>
      </c>
      <c r="AU207" t="str">
        <f t="shared" si="96"/>
        <v/>
      </c>
    </row>
    <row r="208" spans="1:51">
      <c r="A208" t="s">
        <v>309</v>
      </c>
      <c r="B208" t="s">
        <v>323</v>
      </c>
      <c r="C208" t="s">
        <v>525</v>
      </c>
      <c r="D208">
        <f t="shared" ref="D208:D239" si="105">(($D$307-$D$207)/100)*Q208+$D$207</f>
        <v>1.63791</v>
      </c>
      <c r="F208">
        <f t="shared" ref="F208:F239" si="106">(($F$307-$F$207)/100)*Q208+$F$207</f>
        <v>1.6531800000000001</v>
      </c>
      <c r="H208">
        <f t="shared" ref="H208:H239" si="107">(($H$307-$H$207)/100)*Q208+$H$207</f>
        <v>1.6711</v>
      </c>
      <c r="J208" s="119">
        <f t="shared" si="97"/>
        <v>1.6452184098356593</v>
      </c>
      <c r="L208" s="119">
        <f t="shared" si="98"/>
        <v>2.1184693558168988E-2</v>
      </c>
      <c r="N208">
        <f t="shared" ref="N208:N214" si="108">180-DEGREES(ACOS(((2*((((D208^2)/(F208^2))-1)/(((D208^2)/(H208^2))-1))))-1))</f>
        <v>86.280124327917363</v>
      </c>
      <c r="P208" s="48" t="s">
        <v>160</v>
      </c>
      <c r="Q208">
        <v>1</v>
      </c>
      <c r="R208" t="s">
        <v>419</v>
      </c>
      <c r="S208" s="48" t="s">
        <v>426</v>
      </c>
      <c r="T208">
        <v>1</v>
      </c>
      <c r="U208">
        <v>0</v>
      </c>
      <c r="V208">
        <v>0</v>
      </c>
      <c r="W208" s="120">
        <f t="shared" ref="W208:W271" si="109">IF((DEGREES(ACOS((T208*$BI$2+U208*$BJ$2+V208*$BK$2)/((SQRT(T208^2+U208^2+V208^2))*(SQRT($BI$2^2+$BJ$2^2+$BK$2^2))))))&gt;90,ABS(180-(DEGREES(ACOS((T208*$BI$2+U208*$BJ$2+V208*$BK$2)/((SQRT(T208^2+U208^2+V208^2))*(SQRT($BI$2^2+$BJ$2^2+$BK$2^2))))))),(DEGREES(ACOS((T208*$BI$2+U208*$BJ$2+V208*$BK$2)/((SQRT(T208^2+U208^2+V208^2))*(SQRT($BI$2^2+$BJ$2^2+$BK$2^2)))))))</f>
        <v>89.948688604434622</v>
      </c>
      <c r="X208" s="120">
        <f t="shared" si="85"/>
        <v>87.651975286119622</v>
      </c>
      <c r="Y208" s="16"/>
      <c r="Z208" s="16"/>
      <c r="AA208" s="16"/>
      <c r="AB208" s="16"/>
      <c r="AC208" s="16"/>
      <c r="AD208" s="120" t="s">
        <v>33</v>
      </c>
      <c r="AE208" s="120" t="s">
        <v>33</v>
      </c>
      <c r="AG208" s="16" t="s">
        <v>928</v>
      </c>
      <c r="AI208" s="2">
        <f t="shared" si="86"/>
        <v>0</v>
      </c>
      <c r="AJ208" s="2">
        <f t="shared" si="87"/>
        <v>0</v>
      </c>
      <c r="AK208" s="2">
        <f t="shared" si="88"/>
        <v>0</v>
      </c>
      <c r="AL208" s="2">
        <f t="shared" si="89"/>
        <v>0</v>
      </c>
      <c r="AM208">
        <f t="shared" si="99"/>
        <v>0</v>
      </c>
      <c r="AN208" s="2">
        <f t="shared" si="90"/>
        <v>0</v>
      </c>
      <c r="AO208">
        <f t="shared" si="100"/>
        <v>0</v>
      </c>
      <c r="AP208">
        <f t="shared" si="91"/>
        <v>0</v>
      </c>
      <c r="AQ208">
        <f t="shared" si="92"/>
        <v>0</v>
      </c>
      <c r="AR208">
        <f t="shared" si="101"/>
        <v>1</v>
      </c>
      <c r="AS208">
        <f t="shared" si="103"/>
        <v>0</v>
      </c>
      <c r="AT208">
        <f t="shared" si="102"/>
        <v>1</v>
      </c>
      <c r="AU208" t="str">
        <f t="shared" si="96"/>
        <v/>
      </c>
    </row>
    <row r="209" spans="1:47">
      <c r="A209" t="s">
        <v>309</v>
      </c>
      <c r="B209" t="s">
        <v>323</v>
      </c>
      <c r="C209" t="s">
        <v>526</v>
      </c>
      <c r="D209">
        <f t="shared" si="105"/>
        <v>1.6398199999999998</v>
      </c>
      <c r="F209">
        <f t="shared" si="106"/>
        <v>1.6553599999999999</v>
      </c>
      <c r="H209">
        <f t="shared" si="107"/>
        <v>1.6732</v>
      </c>
      <c r="J209" s="119">
        <f t="shared" si="97"/>
        <v>1.6472122601509267</v>
      </c>
      <c r="L209" s="119">
        <f t="shared" si="98"/>
        <v>2.1263612052179193E-2</v>
      </c>
      <c r="N209">
        <f t="shared" si="108"/>
        <v>86.913200130682227</v>
      </c>
      <c r="P209" s="48" t="s">
        <v>160</v>
      </c>
      <c r="Q209">
        <v>2</v>
      </c>
      <c r="R209" t="s">
        <v>419</v>
      </c>
      <c r="S209" s="48" t="s">
        <v>426</v>
      </c>
      <c r="T209">
        <v>1</v>
      </c>
      <c r="U209">
        <v>0</v>
      </c>
      <c r="V209">
        <v>0</v>
      </c>
      <c r="W209" s="120">
        <f t="shared" si="109"/>
        <v>89.948688604434622</v>
      </c>
      <c r="X209" s="120">
        <f t="shared" si="85"/>
        <v>87.651975286119622</v>
      </c>
      <c r="Y209" s="16"/>
      <c r="Z209" s="16"/>
      <c r="AA209" s="16"/>
      <c r="AB209" s="16"/>
      <c r="AC209" s="16"/>
      <c r="AD209" s="120" t="s">
        <v>33</v>
      </c>
      <c r="AE209" s="120" t="s">
        <v>33</v>
      </c>
      <c r="AG209" s="16" t="s">
        <v>928</v>
      </c>
      <c r="AI209" s="2">
        <f t="shared" si="86"/>
        <v>0</v>
      </c>
      <c r="AJ209" s="2">
        <f t="shared" si="87"/>
        <v>0</v>
      </c>
      <c r="AK209" s="2">
        <f t="shared" si="88"/>
        <v>0</v>
      </c>
      <c r="AL209" s="2">
        <f t="shared" si="89"/>
        <v>0</v>
      </c>
      <c r="AM209">
        <f t="shared" si="99"/>
        <v>0</v>
      </c>
      <c r="AN209" s="2">
        <f t="shared" si="90"/>
        <v>0</v>
      </c>
      <c r="AO209">
        <f t="shared" si="100"/>
        <v>0</v>
      </c>
      <c r="AP209">
        <f t="shared" si="91"/>
        <v>0</v>
      </c>
      <c r="AQ209">
        <f t="shared" si="92"/>
        <v>0</v>
      </c>
      <c r="AR209">
        <f t="shared" si="101"/>
        <v>1</v>
      </c>
      <c r="AS209">
        <f t="shared" si="103"/>
        <v>0</v>
      </c>
      <c r="AT209">
        <f t="shared" si="102"/>
        <v>1</v>
      </c>
      <c r="AU209" t="str">
        <f t="shared" si="96"/>
        <v/>
      </c>
    </row>
    <row r="210" spans="1:47">
      <c r="A210" t="s">
        <v>309</v>
      </c>
      <c r="B210" t="s">
        <v>323</v>
      </c>
      <c r="C210" t="s">
        <v>527</v>
      </c>
      <c r="D210">
        <f t="shared" si="105"/>
        <v>1.6417299999999999</v>
      </c>
      <c r="F210">
        <f t="shared" si="106"/>
        <v>1.65754</v>
      </c>
      <c r="H210">
        <f t="shared" si="107"/>
        <v>1.6753</v>
      </c>
      <c r="J210" s="119">
        <f t="shared" si="97"/>
        <v>1.6492060895040865</v>
      </c>
      <c r="L210" s="119">
        <f t="shared" si="98"/>
        <v>2.1342546498884785E-2</v>
      </c>
      <c r="N210">
        <f t="shared" si="108"/>
        <v>87.538578248114277</v>
      </c>
      <c r="P210" s="48" t="s">
        <v>160</v>
      </c>
      <c r="Q210">
        <v>3</v>
      </c>
      <c r="R210" t="s">
        <v>419</v>
      </c>
      <c r="S210" s="48" t="s">
        <v>426</v>
      </c>
      <c r="T210">
        <v>1</v>
      </c>
      <c r="U210">
        <v>0</v>
      </c>
      <c r="V210">
        <v>0</v>
      </c>
      <c r="W210" s="120">
        <f t="shared" si="109"/>
        <v>89.948688604434622</v>
      </c>
      <c r="X210" s="120">
        <f t="shared" si="85"/>
        <v>87.651975286119622</v>
      </c>
      <c r="Y210" s="16"/>
      <c r="Z210" s="16"/>
      <c r="AA210" s="16"/>
      <c r="AB210" s="16"/>
      <c r="AC210" s="16"/>
      <c r="AD210" s="120" t="s">
        <v>33</v>
      </c>
      <c r="AE210" s="120" t="s">
        <v>33</v>
      </c>
      <c r="AG210" s="16" t="s">
        <v>928</v>
      </c>
      <c r="AI210" s="2">
        <f t="shared" si="86"/>
        <v>0</v>
      </c>
      <c r="AJ210" s="2">
        <f t="shared" si="87"/>
        <v>0</v>
      </c>
      <c r="AK210" s="2">
        <f t="shared" si="88"/>
        <v>0</v>
      </c>
      <c r="AL210" s="2">
        <f t="shared" si="89"/>
        <v>0</v>
      </c>
      <c r="AM210">
        <f t="shared" si="99"/>
        <v>0</v>
      </c>
      <c r="AN210" s="2">
        <f t="shared" si="90"/>
        <v>0</v>
      </c>
      <c r="AO210">
        <f t="shared" si="100"/>
        <v>0</v>
      </c>
      <c r="AP210">
        <f t="shared" si="91"/>
        <v>0</v>
      </c>
      <c r="AQ210">
        <f t="shared" si="92"/>
        <v>0</v>
      </c>
      <c r="AR210">
        <f t="shared" si="101"/>
        <v>1</v>
      </c>
      <c r="AS210">
        <f t="shared" si="103"/>
        <v>0</v>
      </c>
      <c r="AT210">
        <f t="shared" si="102"/>
        <v>1</v>
      </c>
      <c r="AU210" t="str">
        <f t="shared" si="96"/>
        <v/>
      </c>
    </row>
    <row r="211" spans="1:47">
      <c r="A211" t="s">
        <v>309</v>
      </c>
      <c r="B211" t="s">
        <v>323</v>
      </c>
      <c r="C211" t="s">
        <v>528</v>
      </c>
      <c r="D211">
        <f t="shared" si="105"/>
        <v>1.64364</v>
      </c>
      <c r="F211">
        <f t="shared" si="106"/>
        <v>1.6597200000000001</v>
      </c>
      <c r="H211">
        <f t="shared" si="107"/>
        <v>1.6774</v>
      </c>
      <c r="J211" s="119">
        <f t="shared" si="97"/>
        <v>1.6511998979756051</v>
      </c>
      <c r="L211" s="119">
        <f t="shared" si="98"/>
        <v>2.1421496835166476E-2</v>
      </c>
      <c r="N211">
        <f t="shared" si="108"/>
        <v>88.156469554327217</v>
      </c>
      <c r="P211" s="48" t="s">
        <v>311</v>
      </c>
      <c r="Q211">
        <v>4</v>
      </c>
      <c r="R211" t="s">
        <v>419</v>
      </c>
      <c r="S211" s="48" t="s">
        <v>426</v>
      </c>
      <c r="T211">
        <v>1</v>
      </c>
      <c r="U211">
        <v>0</v>
      </c>
      <c r="V211">
        <v>0</v>
      </c>
      <c r="W211" s="120">
        <f t="shared" si="109"/>
        <v>89.948688604434622</v>
      </c>
      <c r="X211" s="120">
        <f t="shared" si="85"/>
        <v>87.651975286119622</v>
      </c>
      <c r="Y211" s="16"/>
      <c r="Z211" s="16"/>
      <c r="AA211" s="16"/>
      <c r="AB211" s="16"/>
      <c r="AC211" s="16"/>
      <c r="AD211" s="120" t="s">
        <v>33</v>
      </c>
      <c r="AE211" s="120" t="s">
        <v>33</v>
      </c>
      <c r="AG211" s="16" t="s">
        <v>928</v>
      </c>
      <c r="AI211" s="2">
        <f t="shared" si="86"/>
        <v>0</v>
      </c>
      <c r="AJ211" s="2">
        <f t="shared" si="87"/>
        <v>0</v>
      </c>
      <c r="AK211" s="2">
        <f t="shared" si="88"/>
        <v>0</v>
      </c>
      <c r="AL211" s="2">
        <f t="shared" si="89"/>
        <v>0</v>
      </c>
      <c r="AM211">
        <f t="shared" si="99"/>
        <v>0</v>
      </c>
      <c r="AN211" s="2">
        <f t="shared" si="90"/>
        <v>0</v>
      </c>
      <c r="AO211">
        <f t="shared" si="100"/>
        <v>1</v>
      </c>
      <c r="AP211">
        <f t="shared" si="91"/>
        <v>0</v>
      </c>
      <c r="AQ211">
        <f t="shared" si="92"/>
        <v>0</v>
      </c>
      <c r="AR211">
        <f t="shared" si="101"/>
        <v>1</v>
      </c>
      <c r="AS211">
        <f t="shared" si="103"/>
        <v>0</v>
      </c>
      <c r="AT211">
        <f t="shared" si="102"/>
        <v>2</v>
      </c>
      <c r="AU211" t="str">
        <f t="shared" si="96"/>
        <v/>
      </c>
    </row>
    <row r="212" spans="1:47">
      <c r="A212" t="s">
        <v>309</v>
      </c>
      <c r="B212" t="s">
        <v>323</v>
      </c>
      <c r="C212" t="s">
        <v>529</v>
      </c>
      <c r="D212">
        <f t="shared" si="105"/>
        <v>1.6455499999999998</v>
      </c>
      <c r="F212">
        <f t="shared" si="106"/>
        <v>1.6618999999999999</v>
      </c>
      <c r="H212">
        <f t="shared" si="107"/>
        <v>1.6795</v>
      </c>
      <c r="J212" s="119">
        <f t="shared" si="97"/>
        <v>1.6531936856455349</v>
      </c>
      <c r="L212" s="119">
        <f t="shared" si="98"/>
        <v>2.1500462998239378E-2</v>
      </c>
      <c r="N212">
        <f t="shared" si="108"/>
        <v>88.767076368873816</v>
      </c>
      <c r="P212" s="48" t="s">
        <v>311</v>
      </c>
      <c r="Q212">
        <v>5</v>
      </c>
      <c r="R212" t="s">
        <v>419</v>
      </c>
      <c r="S212" s="48" t="s">
        <v>426</v>
      </c>
      <c r="T212">
        <v>1</v>
      </c>
      <c r="U212">
        <v>0</v>
      </c>
      <c r="V212">
        <v>0</v>
      </c>
      <c r="W212" s="120">
        <f t="shared" si="109"/>
        <v>89.948688604434622</v>
      </c>
      <c r="X212" s="120">
        <f t="shared" si="85"/>
        <v>87.651975286119622</v>
      </c>
      <c r="Y212" s="16"/>
      <c r="Z212" s="16"/>
      <c r="AA212" s="16"/>
      <c r="AB212" s="16"/>
      <c r="AC212" s="16"/>
      <c r="AD212" s="120" t="s">
        <v>33</v>
      </c>
      <c r="AE212" s="120" t="s">
        <v>33</v>
      </c>
      <c r="AG212" s="16" t="s">
        <v>928</v>
      </c>
      <c r="AI212" s="2">
        <f t="shared" si="86"/>
        <v>0</v>
      </c>
      <c r="AJ212" s="2">
        <f t="shared" si="87"/>
        <v>0</v>
      </c>
      <c r="AK212" s="2">
        <f t="shared" si="88"/>
        <v>0</v>
      </c>
      <c r="AL212" s="2">
        <f t="shared" si="89"/>
        <v>0</v>
      </c>
      <c r="AM212">
        <f t="shared" si="99"/>
        <v>0</v>
      </c>
      <c r="AN212" s="2">
        <f t="shared" si="90"/>
        <v>0</v>
      </c>
      <c r="AO212">
        <f t="shared" si="100"/>
        <v>1</v>
      </c>
      <c r="AP212">
        <f t="shared" si="91"/>
        <v>0</v>
      </c>
      <c r="AQ212">
        <f t="shared" si="92"/>
        <v>0</v>
      </c>
      <c r="AR212">
        <f t="shared" si="101"/>
        <v>1</v>
      </c>
      <c r="AS212">
        <f t="shared" si="103"/>
        <v>0</v>
      </c>
      <c r="AT212">
        <f t="shared" si="102"/>
        <v>2</v>
      </c>
      <c r="AU212" t="str">
        <f t="shared" si="96"/>
        <v/>
      </c>
    </row>
    <row r="213" spans="1:47">
      <c r="A213" t="s">
        <v>309</v>
      </c>
      <c r="B213" t="s">
        <v>323</v>
      </c>
      <c r="C213" t="s">
        <v>530</v>
      </c>
      <c r="D213">
        <f t="shared" si="105"/>
        <v>1.6474599999999999</v>
      </c>
      <c r="F213">
        <f t="shared" si="106"/>
        <v>1.66408</v>
      </c>
      <c r="H213">
        <f t="shared" si="107"/>
        <v>1.6816</v>
      </c>
      <c r="J213" s="119">
        <f t="shared" si="97"/>
        <v>1.6551874525935228</v>
      </c>
      <c r="L213" s="119">
        <f t="shared" si="98"/>
        <v>2.1579444925645008E-2</v>
      </c>
      <c r="N213">
        <f t="shared" si="108"/>
        <v>89.370592938846684</v>
      </c>
      <c r="P213" s="48" t="s">
        <v>311</v>
      </c>
      <c r="Q213">
        <v>6</v>
      </c>
      <c r="R213" t="s">
        <v>419</v>
      </c>
      <c r="S213" s="48" t="s">
        <v>426</v>
      </c>
      <c r="T213">
        <v>1</v>
      </c>
      <c r="U213">
        <v>0</v>
      </c>
      <c r="V213">
        <v>0</v>
      </c>
      <c r="W213" s="120">
        <f t="shared" si="109"/>
        <v>89.948688604434622</v>
      </c>
      <c r="X213" s="120">
        <f t="shared" si="85"/>
        <v>87.651975286119622</v>
      </c>
      <c r="Y213" s="16"/>
      <c r="Z213" s="16"/>
      <c r="AA213" s="16"/>
      <c r="AB213" s="16"/>
      <c r="AC213" s="16"/>
      <c r="AD213" s="120" t="s">
        <v>33</v>
      </c>
      <c r="AE213" s="120" t="s">
        <v>33</v>
      </c>
      <c r="AG213" s="16" t="s">
        <v>928</v>
      </c>
      <c r="AI213" s="2">
        <f t="shared" si="86"/>
        <v>0</v>
      </c>
      <c r="AJ213" s="2">
        <f t="shared" si="87"/>
        <v>0</v>
      </c>
      <c r="AK213" s="2">
        <f t="shared" si="88"/>
        <v>0</v>
      </c>
      <c r="AL213" s="2">
        <f t="shared" si="89"/>
        <v>0</v>
      </c>
      <c r="AM213">
        <f t="shared" si="99"/>
        <v>0</v>
      </c>
      <c r="AN213" s="2">
        <f t="shared" si="90"/>
        <v>0</v>
      </c>
      <c r="AO213">
        <f t="shared" si="100"/>
        <v>1</v>
      </c>
      <c r="AP213">
        <f t="shared" si="91"/>
        <v>0</v>
      </c>
      <c r="AQ213">
        <f t="shared" si="92"/>
        <v>0</v>
      </c>
      <c r="AR213">
        <f t="shared" si="101"/>
        <v>1</v>
      </c>
      <c r="AS213">
        <f t="shared" si="103"/>
        <v>0</v>
      </c>
      <c r="AT213">
        <f t="shared" si="102"/>
        <v>2</v>
      </c>
      <c r="AU213" t="str">
        <f t="shared" si="96"/>
        <v/>
      </c>
    </row>
    <row r="214" spans="1:47">
      <c r="A214" t="s">
        <v>309</v>
      </c>
      <c r="B214" t="s">
        <v>323</v>
      </c>
      <c r="C214" t="s">
        <v>531</v>
      </c>
      <c r="D214">
        <f t="shared" si="105"/>
        <v>1.64937</v>
      </c>
      <c r="F214">
        <f t="shared" si="106"/>
        <v>1.6662600000000001</v>
      </c>
      <c r="H214">
        <f t="shared" si="107"/>
        <v>1.6837</v>
      </c>
      <c r="J214" s="119">
        <f t="shared" si="97"/>
        <v>1.657181198898809</v>
      </c>
      <c r="L214" s="119">
        <f t="shared" si="98"/>
        <v>2.1658442555250845E-2</v>
      </c>
      <c r="N214">
        <f t="shared" si="108"/>
        <v>89.967205886512076</v>
      </c>
      <c r="P214" s="48" t="s">
        <v>311</v>
      </c>
      <c r="Q214">
        <v>7</v>
      </c>
      <c r="R214" t="s">
        <v>419</v>
      </c>
      <c r="S214" s="48" t="s">
        <v>426</v>
      </c>
      <c r="T214">
        <v>1</v>
      </c>
      <c r="U214">
        <v>0</v>
      </c>
      <c r="V214">
        <v>0</v>
      </c>
      <c r="W214" s="120">
        <f t="shared" si="109"/>
        <v>89.948688604434622</v>
      </c>
      <c r="X214" s="120">
        <f t="shared" si="85"/>
        <v>87.651975286119622</v>
      </c>
      <c r="Y214" s="16"/>
      <c r="Z214" s="16"/>
      <c r="AA214" s="16"/>
      <c r="AB214" s="16"/>
      <c r="AC214" s="16"/>
      <c r="AD214" s="120" t="s">
        <v>33</v>
      </c>
      <c r="AE214" s="120" t="s">
        <v>33</v>
      </c>
      <c r="AG214" s="16" t="s">
        <v>928</v>
      </c>
      <c r="AI214" s="2">
        <f t="shared" si="86"/>
        <v>0</v>
      </c>
      <c r="AJ214" s="2">
        <f t="shared" si="87"/>
        <v>0</v>
      </c>
      <c r="AK214" s="2">
        <f t="shared" si="88"/>
        <v>0</v>
      </c>
      <c r="AL214" s="2">
        <f t="shared" si="89"/>
        <v>0</v>
      </c>
      <c r="AM214">
        <f t="shared" si="99"/>
        <v>0</v>
      </c>
      <c r="AN214" s="2">
        <f t="shared" si="90"/>
        <v>0</v>
      </c>
      <c r="AO214">
        <f t="shared" si="100"/>
        <v>1</v>
      </c>
      <c r="AP214">
        <f t="shared" si="91"/>
        <v>0</v>
      </c>
      <c r="AQ214">
        <f t="shared" si="92"/>
        <v>0</v>
      </c>
      <c r="AR214">
        <f t="shared" si="101"/>
        <v>1</v>
      </c>
      <c r="AS214">
        <f t="shared" si="103"/>
        <v>0</v>
      </c>
      <c r="AT214">
        <f t="shared" si="102"/>
        <v>2</v>
      </c>
      <c r="AU214" t="str">
        <f t="shared" si="96"/>
        <v/>
      </c>
    </row>
    <row r="215" spans="1:47">
      <c r="A215" t="s">
        <v>309</v>
      </c>
      <c r="B215" t="s">
        <v>323</v>
      </c>
      <c r="C215" t="s">
        <v>532</v>
      </c>
      <c r="D215">
        <f t="shared" si="105"/>
        <v>1.6512799999999999</v>
      </c>
      <c r="F215">
        <f t="shared" si="106"/>
        <v>1.6684399999999999</v>
      </c>
      <c r="H215">
        <f t="shared" si="107"/>
        <v>1.6858</v>
      </c>
      <c r="J215" s="119">
        <f t="shared" si="97"/>
        <v>1.6591749246402299</v>
      </c>
      <c r="L215" s="119">
        <f t="shared" si="98"/>
        <v>2.1737455825252328E-2</v>
      </c>
      <c r="N215">
        <f>DEGREES(ACOS(((2*((((D215^2)/(F215^2))-1)/(((D215^2)/(H215^2))-1))))-1))</f>
        <v>89.442905374519739</v>
      </c>
      <c r="P215" s="48" t="s">
        <v>311</v>
      </c>
      <c r="Q215">
        <v>8</v>
      </c>
      <c r="R215" t="s">
        <v>419</v>
      </c>
      <c r="S215" s="48" t="s">
        <v>426</v>
      </c>
      <c r="T215">
        <v>1</v>
      </c>
      <c r="U215">
        <v>0</v>
      </c>
      <c r="V215">
        <v>0</v>
      </c>
      <c r="W215" s="120">
        <f t="shared" si="109"/>
        <v>89.948688604434622</v>
      </c>
      <c r="X215" s="120">
        <f t="shared" si="85"/>
        <v>87.651975286119622</v>
      </c>
      <c r="Y215" s="16"/>
      <c r="Z215" s="16"/>
      <c r="AA215" s="16"/>
      <c r="AB215" s="16"/>
      <c r="AC215" s="16"/>
      <c r="AD215" s="120" t="s">
        <v>33</v>
      </c>
      <c r="AE215" s="120" t="s">
        <v>33</v>
      </c>
      <c r="AG215" s="16" t="s">
        <v>928</v>
      </c>
      <c r="AI215" s="2">
        <f t="shared" si="86"/>
        <v>0</v>
      </c>
      <c r="AJ215" s="2">
        <f t="shared" si="87"/>
        <v>0</v>
      </c>
      <c r="AK215" s="2">
        <f t="shared" si="88"/>
        <v>0</v>
      </c>
      <c r="AL215" s="2">
        <f t="shared" si="89"/>
        <v>0</v>
      </c>
      <c r="AM215">
        <f t="shared" si="99"/>
        <v>0</v>
      </c>
      <c r="AN215" s="2">
        <f t="shared" si="90"/>
        <v>0</v>
      </c>
      <c r="AO215">
        <f t="shared" si="100"/>
        <v>1</v>
      </c>
      <c r="AP215">
        <f t="shared" si="91"/>
        <v>0</v>
      </c>
      <c r="AQ215">
        <f t="shared" si="92"/>
        <v>0</v>
      </c>
      <c r="AR215">
        <f t="shared" si="101"/>
        <v>1</v>
      </c>
      <c r="AS215">
        <f t="shared" si="103"/>
        <v>0</v>
      </c>
      <c r="AT215">
        <f t="shared" si="102"/>
        <v>2</v>
      </c>
      <c r="AU215" t="str">
        <f t="shared" si="96"/>
        <v/>
      </c>
    </row>
    <row r="216" spans="1:47">
      <c r="A216" t="s">
        <v>309</v>
      </c>
      <c r="B216" t="s">
        <v>323</v>
      </c>
      <c r="C216" t="s">
        <v>533</v>
      </c>
      <c r="D216">
        <f t="shared" si="105"/>
        <v>1.6531899999999999</v>
      </c>
      <c r="F216">
        <f t="shared" si="106"/>
        <v>1.67062</v>
      </c>
      <c r="H216">
        <f t="shared" si="107"/>
        <v>1.6879</v>
      </c>
      <c r="J216" s="119">
        <f t="shared" si="97"/>
        <v>1.6611686298962225</v>
      </c>
      <c r="L216" s="119">
        <f t="shared" si="98"/>
        <v>2.1816484674163528E-2</v>
      </c>
      <c r="N216">
        <f t="shared" ref="N216:N279" si="110">DEGREES(ACOS(((2*((((D216^2)/(F216^2))-1)/(((D216^2)/(H216^2))-1))))-1))</f>
        <v>88.859568251924586</v>
      </c>
      <c r="P216" s="48" t="s">
        <v>311</v>
      </c>
      <c r="Q216">
        <v>9</v>
      </c>
      <c r="R216" t="s">
        <v>419</v>
      </c>
      <c r="S216" s="48" t="s">
        <v>426</v>
      </c>
      <c r="T216">
        <v>1</v>
      </c>
      <c r="U216">
        <v>0</v>
      </c>
      <c r="V216">
        <v>0</v>
      </c>
      <c r="W216" s="120">
        <f t="shared" si="109"/>
        <v>89.948688604434622</v>
      </c>
      <c r="X216" s="120">
        <f t="shared" si="85"/>
        <v>87.651975286119622</v>
      </c>
      <c r="Y216" s="16"/>
      <c r="Z216" s="16"/>
      <c r="AA216" s="16"/>
      <c r="AB216" s="16"/>
      <c r="AC216" s="16"/>
      <c r="AD216" s="120" t="s">
        <v>33</v>
      </c>
      <c r="AE216" s="120" t="s">
        <v>33</v>
      </c>
      <c r="AG216" s="16" t="s">
        <v>928</v>
      </c>
      <c r="AI216" s="2">
        <f t="shared" si="86"/>
        <v>0</v>
      </c>
      <c r="AJ216" s="2">
        <f t="shared" si="87"/>
        <v>0</v>
      </c>
      <c r="AK216" s="2">
        <f t="shared" si="88"/>
        <v>0</v>
      </c>
      <c r="AL216" s="2">
        <f t="shared" si="89"/>
        <v>0</v>
      </c>
      <c r="AM216">
        <f t="shared" si="99"/>
        <v>0</v>
      </c>
      <c r="AN216" s="2">
        <f t="shared" si="90"/>
        <v>0</v>
      </c>
      <c r="AO216">
        <f t="shared" si="100"/>
        <v>1</v>
      </c>
      <c r="AP216">
        <f t="shared" si="91"/>
        <v>0</v>
      </c>
      <c r="AQ216">
        <f t="shared" si="92"/>
        <v>0</v>
      </c>
      <c r="AR216">
        <f t="shared" si="101"/>
        <v>1</v>
      </c>
      <c r="AS216">
        <f t="shared" si="103"/>
        <v>0</v>
      </c>
      <c r="AT216">
        <f t="shared" si="102"/>
        <v>2</v>
      </c>
      <c r="AU216" t="str">
        <f t="shared" si="96"/>
        <v/>
      </c>
    </row>
    <row r="217" spans="1:47">
      <c r="A217" t="s">
        <v>309</v>
      </c>
      <c r="B217" t="s">
        <v>323</v>
      </c>
      <c r="C217" t="s">
        <v>534</v>
      </c>
      <c r="D217">
        <f t="shared" si="105"/>
        <v>1.6551</v>
      </c>
      <c r="F217">
        <f t="shared" si="106"/>
        <v>1.6728000000000001</v>
      </c>
      <c r="H217">
        <f t="shared" si="107"/>
        <v>1.69</v>
      </c>
      <c r="J217" s="119">
        <f t="shared" si="97"/>
        <v>1.6631623147448247</v>
      </c>
      <c r="L217" s="119">
        <f t="shared" si="98"/>
        <v>2.1895529040821593E-2</v>
      </c>
      <c r="N217">
        <f t="shared" si="110"/>
        <v>88.282616613670044</v>
      </c>
      <c r="P217" s="48" t="s">
        <v>311</v>
      </c>
      <c r="Q217">
        <v>10</v>
      </c>
      <c r="R217" t="s">
        <v>419</v>
      </c>
      <c r="S217" s="48" t="s">
        <v>426</v>
      </c>
      <c r="T217">
        <v>1</v>
      </c>
      <c r="U217">
        <v>0</v>
      </c>
      <c r="V217">
        <v>0</v>
      </c>
      <c r="W217" s="120">
        <f t="shared" si="109"/>
        <v>89.948688604434622</v>
      </c>
      <c r="X217" s="120">
        <f t="shared" si="85"/>
        <v>87.651975286119622</v>
      </c>
      <c r="Y217" s="16"/>
      <c r="Z217" s="16"/>
      <c r="AA217" s="16"/>
      <c r="AB217" s="16"/>
      <c r="AC217" s="16"/>
      <c r="AD217" s="120" t="s">
        <v>33</v>
      </c>
      <c r="AE217" s="120" t="s">
        <v>33</v>
      </c>
      <c r="AG217" s="16" t="s">
        <v>928</v>
      </c>
      <c r="AI217" s="2">
        <f t="shared" si="86"/>
        <v>0</v>
      </c>
      <c r="AJ217" s="2">
        <f t="shared" si="87"/>
        <v>0</v>
      </c>
      <c r="AK217" s="2">
        <f t="shared" si="88"/>
        <v>0</v>
      </c>
      <c r="AL217" s="2">
        <f t="shared" si="89"/>
        <v>0</v>
      </c>
      <c r="AM217">
        <f t="shared" si="99"/>
        <v>0</v>
      </c>
      <c r="AN217" s="2">
        <f t="shared" si="90"/>
        <v>0</v>
      </c>
      <c r="AO217">
        <f t="shared" si="100"/>
        <v>1</v>
      </c>
      <c r="AP217">
        <f t="shared" si="91"/>
        <v>0</v>
      </c>
      <c r="AQ217">
        <f t="shared" si="92"/>
        <v>0</v>
      </c>
      <c r="AR217">
        <f t="shared" si="101"/>
        <v>1</v>
      </c>
      <c r="AS217">
        <f t="shared" si="103"/>
        <v>0</v>
      </c>
      <c r="AT217">
        <f t="shared" si="102"/>
        <v>2</v>
      </c>
      <c r="AU217" t="str">
        <f t="shared" si="96"/>
        <v/>
      </c>
    </row>
    <row r="218" spans="1:47">
      <c r="A218" t="s">
        <v>309</v>
      </c>
      <c r="B218" t="s">
        <v>323</v>
      </c>
      <c r="C218" t="s">
        <v>535</v>
      </c>
      <c r="D218">
        <f t="shared" si="105"/>
        <v>1.6570099999999999</v>
      </c>
      <c r="F218">
        <f t="shared" si="106"/>
        <v>1.6749799999999999</v>
      </c>
      <c r="H218">
        <f t="shared" si="107"/>
        <v>1.6920999999999999</v>
      </c>
      <c r="J218" s="119">
        <f t="shared" si="97"/>
        <v>1.6651559792636799</v>
      </c>
      <c r="L218" s="119">
        <f t="shared" si="98"/>
        <v>2.1974588864380307E-2</v>
      </c>
      <c r="N218">
        <f t="shared" si="110"/>
        <v>87.711890451226822</v>
      </c>
      <c r="P218" s="48" t="s">
        <v>311</v>
      </c>
      <c r="Q218">
        <v>11</v>
      </c>
      <c r="R218" t="s">
        <v>419</v>
      </c>
      <c r="S218" s="48" t="s">
        <v>426</v>
      </c>
      <c r="T218">
        <v>1</v>
      </c>
      <c r="U218">
        <v>0</v>
      </c>
      <c r="V218">
        <v>0</v>
      </c>
      <c r="W218" s="120">
        <f t="shared" si="109"/>
        <v>89.948688604434622</v>
      </c>
      <c r="X218" s="120">
        <f t="shared" si="85"/>
        <v>87.651975286119622</v>
      </c>
      <c r="Y218" s="16"/>
      <c r="Z218" s="16"/>
      <c r="AA218" s="16"/>
      <c r="AB218" s="16"/>
      <c r="AC218" s="16"/>
      <c r="AD218" s="120" t="s">
        <v>33</v>
      </c>
      <c r="AE218" s="120" t="s">
        <v>33</v>
      </c>
      <c r="AG218" s="16" t="s">
        <v>928</v>
      </c>
      <c r="AI218" s="2">
        <f t="shared" si="86"/>
        <v>0</v>
      </c>
      <c r="AJ218" s="2">
        <f t="shared" si="87"/>
        <v>0</v>
      </c>
      <c r="AK218" s="2">
        <f t="shared" si="88"/>
        <v>0</v>
      </c>
      <c r="AL218" s="2">
        <f t="shared" si="89"/>
        <v>0</v>
      </c>
      <c r="AM218">
        <f t="shared" si="99"/>
        <v>0</v>
      </c>
      <c r="AN218" s="2">
        <f t="shared" si="90"/>
        <v>0</v>
      </c>
      <c r="AO218">
        <f t="shared" si="100"/>
        <v>1</v>
      </c>
      <c r="AP218">
        <f t="shared" si="91"/>
        <v>0</v>
      </c>
      <c r="AQ218">
        <f t="shared" si="92"/>
        <v>0</v>
      </c>
      <c r="AR218">
        <f t="shared" si="101"/>
        <v>1</v>
      </c>
      <c r="AS218">
        <f t="shared" si="103"/>
        <v>0</v>
      </c>
      <c r="AT218">
        <f t="shared" si="102"/>
        <v>2</v>
      </c>
      <c r="AU218" t="str">
        <f t="shared" si="96"/>
        <v/>
      </c>
    </row>
    <row r="219" spans="1:47">
      <c r="A219" t="s">
        <v>309</v>
      </c>
      <c r="B219" t="s">
        <v>323</v>
      </c>
      <c r="C219" t="s">
        <v>536</v>
      </c>
      <c r="D219">
        <f t="shared" si="105"/>
        <v>1.65892</v>
      </c>
      <c r="F219">
        <f t="shared" si="106"/>
        <v>1.67716</v>
      </c>
      <c r="H219">
        <f t="shared" si="107"/>
        <v>1.6941999999999999</v>
      </c>
      <c r="J219" s="119">
        <f t="shared" si="97"/>
        <v>1.6671496235300387</v>
      </c>
      <c r="L219" s="119">
        <f t="shared" si="98"/>
        <v>2.2053664084309199E-2</v>
      </c>
      <c r="N219">
        <f t="shared" si="110"/>
        <v>87.147235565007435</v>
      </c>
      <c r="P219" s="48" t="s">
        <v>311</v>
      </c>
      <c r="Q219">
        <v>12</v>
      </c>
      <c r="R219" t="s">
        <v>419</v>
      </c>
      <c r="S219" s="48" t="s">
        <v>426</v>
      </c>
      <c r="T219">
        <v>1</v>
      </c>
      <c r="U219">
        <v>0</v>
      </c>
      <c r="V219">
        <v>0</v>
      </c>
      <c r="W219" s="120">
        <f t="shared" si="109"/>
        <v>89.948688604434622</v>
      </c>
      <c r="X219" s="120">
        <f t="shared" si="85"/>
        <v>87.651975286119622</v>
      </c>
      <c r="Y219" s="16"/>
      <c r="Z219" s="16"/>
      <c r="AA219" s="16"/>
      <c r="AB219" s="16"/>
      <c r="AC219" s="16"/>
      <c r="AD219" s="120" t="s">
        <v>33</v>
      </c>
      <c r="AE219" s="120" t="s">
        <v>33</v>
      </c>
      <c r="AG219" s="16" t="s">
        <v>928</v>
      </c>
      <c r="AI219" s="2">
        <f t="shared" si="86"/>
        <v>0</v>
      </c>
      <c r="AJ219" s="2">
        <f t="shared" si="87"/>
        <v>0</v>
      </c>
      <c r="AK219" s="2">
        <f t="shared" si="88"/>
        <v>0</v>
      </c>
      <c r="AL219" s="2">
        <f t="shared" si="89"/>
        <v>0</v>
      </c>
      <c r="AM219">
        <f t="shared" si="99"/>
        <v>0</v>
      </c>
      <c r="AN219" s="2">
        <f t="shared" si="90"/>
        <v>0</v>
      </c>
      <c r="AO219">
        <f t="shared" si="100"/>
        <v>1</v>
      </c>
      <c r="AP219">
        <f t="shared" si="91"/>
        <v>0</v>
      </c>
      <c r="AQ219">
        <f t="shared" si="92"/>
        <v>0</v>
      </c>
      <c r="AR219">
        <f t="shared" si="101"/>
        <v>1</v>
      </c>
      <c r="AS219">
        <f t="shared" si="103"/>
        <v>0</v>
      </c>
      <c r="AT219">
        <f t="shared" si="102"/>
        <v>2</v>
      </c>
      <c r="AU219" t="str">
        <f t="shared" si="96"/>
        <v/>
      </c>
    </row>
    <row r="220" spans="1:47">
      <c r="A220" t="s">
        <v>309</v>
      </c>
      <c r="B220" t="s">
        <v>323</v>
      </c>
      <c r="C220" t="s">
        <v>537</v>
      </c>
      <c r="D220">
        <f t="shared" si="105"/>
        <v>1.6608299999999998</v>
      </c>
      <c r="F220">
        <f t="shared" si="106"/>
        <v>1.6793400000000001</v>
      </c>
      <c r="H220">
        <f t="shared" si="107"/>
        <v>1.6962999999999999</v>
      </c>
      <c r="J220" s="119">
        <f t="shared" si="97"/>
        <v>1.6691432476207591</v>
      </c>
      <c r="L220" s="119">
        <f t="shared" si="98"/>
        <v>2.213275464039488E-2</v>
      </c>
      <c r="N220">
        <f t="shared" si="110"/>
        <v>86.588503270267182</v>
      </c>
      <c r="P220" s="48" t="s">
        <v>311</v>
      </c>
      <c r="Q220">
        <v>13</v>
      </c>
      <c r="R220" t="s">
        <v>419</v>
      </c>
      <c r="S220" s="48" t="s">
        <v>426</v>
      </c>
      <c r="T220">
        <v>1</v>
      </c>
      <c r="U220">
        <v>0</v>
      </c>
      <c r="V220">
        <v>0</v>
      </c>
      <c r="W220" s="120">
        <f t="shared" si="109"/>
        <v>89.948688604434622</v>
      </c>
      <c r="X220" s="120">
        <f t="shared" si="85"/>
        <v>87.651975286119622</v>
      </c>
      <c r="Y220" s="16"/>
      <c r="Z220" s="16"/>
      <c r="AA220" s="16"/>
      <c r="AB220" s="16"/>
      <c r="AC220" s="16"/>
      <c r="AD220" s="120" t="s">
        <v>33</v>
      </c>
      <c r="AE220" s="120" t="s">
        <v>33</v>
      </c>
      <c r="AG220" s="16" t="s">
        <v>928</v>
      </c>
      <c r="AI220" s="2">
        <f t="shared" si="86"/>
        <v>0</v>
      </c>
      <c r="AJ220" s="2">
        <f t="shared" si="87"/>
        <v>0</v>
      </c>
      <c r="AK220" s="2">
        <f t="shared" si="88"/>
        <v>0</v>
      </c>
      <c r="AL220" s="2">
        <f t="shared" si="89"/>
        <v>0</v>
      </c>
      <c r="AM220">
        <f t="shared" si="99"/>
        <v>0</v>
      </c>
      <c r="AN220" s="2">
        <f t="shared" si="90"/>
        <v>0</v>
      </c>
      <c r="AO220">
        <f t="shared" si="100"/>
        <v>1</v>
      </c>
      <c r="AP220">
        <f t="shared" si="91"/>
        <v>0</v>
      </c>
      <c r="AQ220">
        <f t="shared" si="92"/>
        <v>0</v>
      </c>
      <c r="AR220">
        <f t="shared" si="101"/>
        <v>1</v>
      </c>
      <c r="AS220">
        <f t="shared" si="103"/>
        <v>0</v>
      </c>
      <c r="AT220">
        <f t="shared" si="102"/>
        <v>2</v>
      </c>
      <c r="AU220" t="str">
        <f t="shared" si="96"/>
        <v/>
      </c>
    </row>
    <row r="221" spans="1:47">
      <c r="A221" t="s">
        <v>309</v>
      </c>
      <c r="B221" t="s">
        <v>323</v>
      </c>
      <c r="C221" t="s">
        <v>538</v>
      </c>
      <c r="D221">
        <f t="shared" si="105"/>
        <v>1.6627399999999999</v>
      </c>
      <c r="F221">
        <f t="shared" si="106"/>
        <v>1.6815200000000001</v>
      </c>
      <c r="H221">
        <f t="shared" si="107"/>
        <v>1.6984000000000001</v>
      </c>
      <c r="J221" s="119">
        <f t="shared" si="97"/>
        <v>1.671136851612314</v>
      </c>
      <c r="L221" s="119">
        <f t="shared" si="98"/>
        <v>2.2211860472732603E-2</v>
      </c>
      <c r="N221">
        <f t="shared" si="110"/>
        <v>86.035550121835328</v>
      </c>
      <c r="P221" s="48" t="s">
        <v>311</v>
      </c>
      <c r="Q221">
        <v>14</v>
      </c>
      <c r="R221" t="s">
        <v>419</v>
      </c>
      <c r="S221" s="48" t="s">
        <v>426</v>
      </c>
      <c r="T221">
        <v>1</v>
      </c>
      <c r="U221">
        <v>0</v>
      </c>
      <c r="V221">
        <v>0</v>
      </c>
      <c r="W221" s="120">
        <f t="shared" si="109"/>
        <v>89.948688604434622</v>
      </c>
      <c r="X221" s="120">
        <f t="shared" si="85"/>
        <v>87.651975286119622</v>
      </c>
      <c r="Y221" s="16"/>
      <c r="Z221" s="16"/>
      <c r="AA221" s="16"/>
      <c r="AB221" s="16"/>
      <c r="AC221" s="16"/>
      <c r="AD221" s="120" t="s">
        <v>33</v>
      </c>
      <c r="AE221" s="120" t="s">
        <v>33</v>
      </c>
      <c r="AG221" s="16" t="s">
        <v>928</v>
      </c>
      <c r="AI221" s="2">
        <f t="shared" si="86"/>
        <v>0</v>
      </c>
      <c r="AJ221" s="2">
        <f t="shared" si="87"/>
        <v>0</v>
      </c>
      <c r="AK221" s="2">
        <f t="shared" si="88"/>
        <v>0</v>
      </c>
      <c r="AL221" s="2">
        <f t="shared" si="89"/>
        <v>0</v>
      </c>
      <c r="AM221">
        <f t="shared" si="99"/>
        <v>0</v>
      </c>
      <c r="AN221" s="2">
        <f t="shared" si="90"/>
        <v>0</v>
      </c>
      <c r="AO221">
        <f t="shared" si="100"/>
        <v>1</v>
      </c>
      <c r="AP221">
        <f t="shared" si="91"/>
        <v>0</v>
      </c>
      <c r="AQ221">
        <f t="shared" si="92"/>
        <v>0</v>
      </c>
      <c r="AR221">
        <f t="shared" si="101"/>
        <v>1</v>
      </c>
      <c r="AS221">
        <f t="shared" si="103"/>
        <v>0</v>
      </c>
      <c r="AT221">
        <f t="shared" si="102"/>
        <v>2</v>
      </c>
      <c r="AU221" t="str">
        <f t="shared" si="96"/>
        <v/>
      </c>
    </row>
    <row r="222" spans="1:47">
      <c r="A222" t="s">
        <v>309</v>
      </c>
      <c r="B222" t="s">
        <v>323</v>
      </c>
      <c r="C222" t="s">
        <v>539</v>
      </c>
      <c r="D222">
        <f t="shared" si="105"/>
        <v>1.66465</v>
      </c>
      <c r="F222">
        <f t="shared" si="106"/>
        <v>1.6837</v>
      </c>
      <c r="H222">
        <f t="shared" si="107"/>
        <v>1.7005000000000001</v>
      </c>
      <c r="J222" s="119">
        <f t="shared" si="97"/>
        <v>1.6731304355807883</v>
      </c>
      <c r="L222" s="119">
        <f t="shared" si="98"/>
        <v>2.2290981521729591E-2</v>
      </c>
      <c r="N222">
        <f t="shared" si="110"/>
        <v>85.488237656224129</v>
      </c>
      <c r="P222" s="48" t="s">
        <v>311</v>
      </c>
      <c r="Q222">
        <v>15</v>
      </c>
      <c r="R222" t="s">
        <v>419</v>
      </c>
      <c r="S222" s="48" t="s">
        <v>426</v>
      </c>
      <c r="T222">
        <v>1</v>
      </c>
      <c r="U222">
        <v>0</v>
      </c>
      <c r="V222">
        <v>0</v>
      </c>
      <c r="W222" s="120">
        <f t="shared" si="109"/>
        <v>89.948688604434622</v>
      </c>
      <c r="X222" s="120">
        <f t="shared" si="85"/>
        <v>87.651975286119622</v>
      </c>
      <c r="Y222" s="16"/>
      <c r="Z222" s="16"/>
      <c r="AA222" s="16"/>
      <c r="AB222" s="16"/>
      <c r="AC222" s="16"/>
      <c r="AD222" s="120" t="s">
        <v>33</v>
      </c>
      <c r="AE222" s="120" t="s">
        <v>33</v>
      </c>
      <c r="AG222" s="16" t="s">
        <v>928</v>
      </c>
      <c r="AI222" s="2">
        <f t="shared" si="86"/>
        <v>0</v>
      </c>
      <c r="AJ222" s="2">
        <f t="shared" si="87"/>
        <v>0</v>
      </c>
      <c r="AK222" s="2">
        <f t="shared" si="88"/>
        <v>0</v>
      </c>
      <c r="AL222" s="2">
        <f t="shared" si="89"/>
        <v>0</v>
      </c>
      <c r="AM222">
        <f t="shared" si="99"/>
        <v>0</v>
      </c>
      <c r="AN222" s="2">
        <f t="shared" si="90"/>
        <v>0</v>
      </c>
      <c r="AO222">
        <f t="shared" si="100"/>
        <v>1</v>
      </c>
      <c r="AP222">
        <f t="shared" si="91"/>
        <v>0</v>
      </c>
      <c r="AQ222">
        <f t="shared" si="92"/>
        <v>0</v>
      </c>
      <c r="AR222">
        <f t="shared" si="101"/>
        <v>1</v>
      </c>
      <c r="AS222">
        <f t="shared" si="103"/>
        <v>0</v>
      </c>
      <c r="AT222">
        <f t="shared" si="102"/>
        <v>2</v>
      </c>
      <c r="AU222" t="str">
        <f t="shared" si="96"/>
        <v/>
      </c>
    </row>
    <row r="223" spans="1:47">
      <c r="A223" t="s">
        <v>309</v>
      </c>
      <c r="B223" t="s">
        <v>323</v>
      </c>
      <c r="C223" t="s">
        <v>540</v>
      </c>
      <c r="D223">
        <f t="shared" si="105"/>
        <v>1.6665599999999998</v>
      </c>
      <c r="F223">
        <f t="shared" si="106"/>
        <v>1.68588</v>
      </c>
      <c r="H223">
        <f t="shared" si="107"/>
        <v>1.7026000000000001</v>
      </c>
      <c r="J223" s="119">
        <f t="shared" si="97"/>
        <v>1.6751239996018852</v>
      </c>
      <c r="L223" s="119">
        <f t="shared" si="98"/>
        <v>2.237011772810038E-2</v>
      </c>
      <c r="N223">
        <f t="shared" si="110"/>
        <v>84.946432149780392</v>
      </c>
      <c r="P223" s="48" t="s">
        <v>311</v>
      </c>
      <c r="Q223">
        <v>16</v>
      </c>
      <c r="R223" t="s">
        <v>419</v>
      </c>
      <c r="S223" s="48" t="s">
        <v>426</v>
      </c>
      <c r="T223">
        <v>1</v>
      </c>
      <c r="U223">
        <v>0</v>
      </c>
      <c r="V223">
        <v>0</v>
      </c>
      <c r="W223" s="120">
        <f t="shared" si="109"/>
        <v>89.948688604434622</v>
      </c>
      <c r="X223" s="120">
        <f t="shared" si="85"/>
        <v>87.651975286119622</v>
      </c>
      <c r="Y223" s="16"/>
      <c r="Z223" s="16"/>
      <c r="AA223" s="16"/>
      <c r="AB223" s="16"/>
      <c r="AC223" s="16"/>
      <c r="AD223" s="120" t="s">
        <v>33</v>
      </c>
      <c r="AE223" s="120" t="s">
        <v>33</v>
      </c>
      <c r="AG223" s="16" t="s">
        <v>928</v>
      </c>
      <c r="AI223" s="2">
        <f t="shared" si="86"/>
        <v>0</v>
      </c>
      <c r="AJ223" s="2">
        <f t="shared" si="87"/>
        <v>0</v>
      </c>
      <c r="AK223" s="2">
        <f t="shared" si="88"/>
        <v>0</v>
      </c>
      <c r="AL223" s="2">
        <f t="shared" si="89"/>
        <v>0</v>
      </c>
      <c r="AM223">
        <f t="shared" si="99"/>
        <v>0</v>
      </c>
      <c r="AN223" s="2">
        <f t="shared" si="90"/>
        <v>0</v>
      </c>
      <c r="AO223">
        <f t="shared" si="100"/>
        <v>1</v>
      </c>
      <c r="AP223">
        <f t="shared" si="91"/>
        <v>0</v>
      </c>
      <c r="AQ223">
        <f t="shared" si="92"/>
        <v>0</v>
      </c>
      <c r="AR223">
        <f t="shared" si="101"/>
        <v>1</v>
      </c>
      <c r="AS223">
        <f t="shared" si="103"/>
        <v>0</v>
      </c>
      <c r="AT223">
        <f t="shared" si="102"/>
        <v>2</v>
      </c>
      <c r="AU223" t="str">
        <f t="shared" si="96"/>
        <v/>
      </c>
    </row>
    <row r="224" spans="1:47">
      <c r="A224" t="s">
        <v>309</v>
      </c>
      <c r="B224" t="s">
        <v>323</v>
      </c>
      <c r="C224" t="s">
        <v>541</v>
      </c>
      <c r="D224">
        <f t="shared" si="105"/>
        <v>1.6684699999999999</v>
      </c>
      <c r="F224">
        <f t="shared" si="106"/>
        <v>1.6880600000000001</v>
      </c>
      <c r="H224">
        <f t="shared" si="107"/>
        <v>1.7047000000000001</v>
      </c>
      <c r="J224" s="119">
        <f t="shared" si="97"/>
        <v>1.6771175437509265</v>
      </c>
      <c r="L224" s="119">
        <f t="shared" si="98"/>
        <v>2.2449269032866814E-2</v>
      </c>
      <c r="N224">
        <f t="shared" si="110"/>
        <v>84.410004391667826</v>
      </c>
      <c r="P224" s="48" t="s">
        <v>311</v>
      </c>
      <c r="Q224">
        <v>17</v>
      </c>
      <c r="R224" t="s">
        <v>419</v>
      </c>
      <c r="S224" s="48" t="s">
        <v>426</v>
      </c>
      <c r="T224">
        <v>1</v>
      </c>
      <c r="U224">
        <v>0</v>
      </c>
      <c r="V224">
        <v>0</v>
      </c>
      <c r="W224" s="120">
        <f t="shared" si="109"/>
        <v>89.948688604434622</v>
      </c>
      <c r="X224" s="120">
        <f t="shared" si="85"/>
        <v>87.651975286119622</v>
      </c>
      <c r="Y224" s="16"/>
      <c r="Z224" s="16"/>
      <c r="AA224" s="16"/>
      <c r="AB224" s="16"/>
      <c r="AC224" s="16"/>
      <c r="AD224" s="120" t="s">
        <v>33</v>
      </c>
      <c r="AE224" s="120" t="s">
        <v>33</v>
      </c>
      <c r="AG224" s="16" t="s">
        <v>928</v>
      </c>
      <c r="AI224" s="2">
        <f t="shared" si="86"/>
        <v>0</v>
      </c>
      <c r="AJ224" s="2">
        <f t="shared" si="87"/>
        <v>0</v>
      </c>
      <c r="AK224" s="2">
        <f t="shared" si="88"/>
        <v>0</v>
      </c>
      <c r="AL224" s="2">
        <f t="shared" si="89"/>
        <v>0</v>
      </c>
      <c r="AM224">
        <f t="shared" si="99"/>
        <v>0</v>
      </c>
      <c r="AN224" s="2">
        <f t="shared" si="90"/>
        <v>0</v>
      </c>
      <c r="AO224">
        <f t="shared" si="100"/>
        <v>1</v>
      </c>
      <c r="AP224">
        <f t="shared" si="91"/>
        <v>0</v>
      </c>
      <c r="AQ224">
        <f t="shared" si="92"/>
        <v>0</v>
      </c>
      <c r="AR224">
        <f t="shared" si="101"/>
        <v>1</v>
      </c>
      <c r="AS224">
        <f t="shared" si="103"/>
        <v>0</v>
      </c>
      <c r="AT224">
        <f t="shared" si="102"/>
        <v>2</v>
      </c>
      <c r="AU224" t="str">
        <f t="shared" si="96"/>
        <v/>
      </c>
    </row>
    <row r="225" spans="1:47">
      <c r="A225" t="s">
        <v>309</v>
      </c>
      <c r="B225" t="s">
        <v>323</v>
      </c>
      <c r="C225" t="s">
        <v>542</v>
      </c>
      <c r="D225">
        <f t="shared" si="105"/>
        <v>1.67038</v>
      </c>
      <c r="F225">
        <f t="shared" si="106"/>
        <v>1.69024</v>
      </c>
      <c r="H225">
        <f t="shared" si="107"/>
        <v>1.7068000000000001</v>
      </c>
      <c r="J225" s="119">
        <f t="shared" si="97"/>
        <v>1.6791110681028556</v>
      </c>
      <c r="L225" s="119">
        <f t="shared" si="98"/>
        <v>2.2528435377353384E-2</v>
      </c>
      <c r="N225">
        <f t="shared" si="110"/>
        <v>83.878829470571603</v>
      </c>
      <c r="P225" t="s">
        <v>159</v>
      </c>
      <c r="Q225">
        <v>18</v>
      </c>
      <c r="R225" t="s">
        <v>419</v>
      </c>
      <c r="S225" s="48" t="s">
        <v>426</v>
      </c>
      <c r="T225">
        <v>1</v>
      </c>
      <c r="U225">
        <v>0</v>
      </c>
      <c r="V225">
        <v>0</v>
      </c>
      <c r="W225" s="120">
        <f t="shared" si="109"/>
        <v>89.948688604434622</v>
      </c>
      <c r="X225" s="120">
        <f t="shared" si="85"/>
        <v>87.651975286119622</v>
      </c>
      <c r="Y225" s="16"/>
      <c r="Z225" s="16"/>
      <c r="AA225" s="16"/>
      <c r="AB225" s="16"/>
      <c r="AC225" s="16"/>
      <c r="AD225" s="120" t="s">
        <v>33</v>
      </c>
      <c r="AE225" s="120" t="s">
        <v>33</v>
      </c>
      <c r="AG225" s="16" t="s">
        <v>928</v>
      </c>
      <c r="AI225" s="2">
        <f t="shared" si="86"/>
        <v>0</v>
      </c>
      <c r="AJ225" s="2">
        <f t="shared" si="87"/>
        <v>0</v>
      </c>
      <c r="AK225" s="2">
        <f t="shared" si="88"/>
        <v>0</v>
      </c>
      <c r="AL225" s="2">
        <f t="shared" si="89"/>
        <v>0</v>
      </c>
      <c r="AM225">
        <f t="shared" si="99"/>
        <v>0</v>
      </c>
      <c r="AN225" s="2">
        <f t="shared" si="90"/>
        <v>0</v>
      </c>
      <c r="AO225">
        <f t="shared" si="100"/>
        <v>1</v>
      </c>
      <c r="AP225">
        <f t="shared" si="91"/>
        <v>0</v>
      </c>
      <c r="AQ225">
        <f t="shared" si="92"/>
        <v>0</v>
      </c>
      <c r="AR225">
        <f t="shared" si="101"/>
        <v>1</v>
      </c>
      <c r="AS225">
        <f t="shared" si="103"/>
        <v>0</v>
      </c>
      <c r="AT225">
        <f t="shared" si="102"/>
        <v>2</v>
      </c>
      <c r="AU225" t="str">
        <f t="shared" si="96"/>
        <v/>
      </c>
    </row>
    <row r="226" spans="1:47">
      <c r="A226" t="s">
        <v>309</v>
      </c>
      <c r="B226" t="s">
        <v>323</v>
      </c>
      <c r="C226" t="s">
        <v>543</v>
      </c>
      <c r="D226">
        <f t="shared" si="105"/>
        <v>1.6722899999999998</v>
      </c>
      <c r="F226">
        <f t="shared" si="106"/>
        <v>1.69242</v>
      </c>
      <c r="H226">
        <f t="shared" si="107"/>
        <v>1.7089000000000001</v>
      </c>
      <c r="J226" s="119">
        <f t="shared" si="97"/>
        <v>1.6811045727322402</v>
      </c>
      <c r="L226" s="119">
        <f t="shared" si="98"/>
        <v>2.2607616703188116E-2</v>
      </c>
      <c r="N226">
        <f t="shared" si="110"/>
        <v>83.352786574113296</v>
      </c>
      <c r="P226" t="s">
        <v>159</v>
      </c>
      <c r="Q226">
        <v>19</v>
      </c>
      <c r="R226" t="s">
        <v>419</v>
      </c>
      <c r="S226" s="48" t="s">
        <v>426</v>
      </c>
      <c r="T226">
        <v>1</v>
      </c>
      <c r="U226">
        <v>0</v>
      </c>
      <c r="V226">
        <v>0</v>
      </c>
      <c r="W226" s="120">
        <f t="shared" si="109"/>
        <v>89.948688604434622</v>
      </c>
      <c r="X226" s="120">
        <f t="shared" si="85"/>
        <v>87.651975286119622</v>
      </c>
      <c r="Y226" s="16"/>
      <c r="Z226" s="16"/>
      <c r="AA226" s="16"/>
      <c r="AB226" s="16"/>
      <c r="AC226" s="16"/>
      <c r="AD226" s="120" t="s">
        <v>33</v>
      </c>
      <c r="AE226" s="120" t="s">
        <v>33</v>
      </c>
      <c r="AG226" s="16" t="s">
        <v>928</v>
      </c>
      <c r="AI226" s="2">
        <f t="shared" si="86"/>
        <v>0</v>
      </c>
      <c r="AJ226" s="2">
        <f t="shared" si="87"/>
        <v>0</v>
      </c>
      <c r="AK226" s="2">
        <f t="shared" si="88"/>
        <v>0</v>
      </c>
      <c r="AL226" s="2">
        <f t="shared" si="89"/>
        <v>0</v>
      </c>
      <c r="AM226">
        <f t="shared" si="99"/>
        <v>0</v>
      </c>
      <c r="AN226" s="2">
        <f t="shared" si="90"/>
        <v>0</v>
      </c>
      <c r="AO226">
        <f t="shared" si="100"/>
        <v>1</v>
      </c>
      <c r="AP226">
        <f t="shared" si="91"/>
        <v>0</v>
      </c>
      <c r="AQ226">
        <f t="shared" si="92"/>
        <v>0</v>
      </c>
      <c r="AR226">
        <f t="shared" si="101"/>
        <v>1</v>
      </c>
      <c r="AS226">
        <f t="shared" si="103"/>
        <v>0</v>
      </c>
      <c r="AT226">
        <f t="shared" si="102"/>
        <v>2</v>
      </c>
      <c r="AU226" t="str">
        <f t="shared" si="96"/>
        <v/>
      </c>
    </row>
    <row r="227" spans="1:47">
      <c r="A227" t="s">
        <v>309</v>
      </c>
      <c r="B227" t="s">
        <v>323</v>
      </c>
      <c r="C227" t="s">
        <v>544</v>
      </c>
      <c r="D227">
        <f t="shared" si="105"/>
        <v>1.6741999999999999</v>
      </c>
      <c r="F227">
        <f t="shared" si="106"/>
        <v>1.6946000000000001</v>
      </c>
      <c r="H227">
        <f t="shared" si="107"/>
        <v>1.7110000000000001</v>
      </c>
      <c r="J227" s="119">
        <f t="shared" si="97"/>
        <v>1.6830980577132739</v>
      </c>
      <c r="L227" s="119">
        <f t="shared" si="98"/>
        <v>2.2686812952298574E-2</v>
      </c>
      <c r="N227">
        <f t="shared" si="110"/>
        <v>82.831758800072535</v>
      </c>
      <c r="P227" t="s">
        <v>159</v>
      </c>
      <c r="Q227">
        <v>20</v>
      </c>
      <c r="R227" t="s">
        <v>419</v>
      </c>
      <c r="S227" s="48" t="s">
        <v>426</v>
      </c>
      <c r="T227">
        <v>1</v>
      </c>
      <c r="U227">
        <v>0</v>
      </c>
      <c r="V227">
        <v>0</v>
      </c>
      <c r="W227" s="120">
        <f t="shared" si="109"/>
        <v>89.948688604434622</v>
      </c>
      <c r="X227" s="120">
        <f t="shared" si="85"/>
        <v>87.651975286119622</v>
      </c>
      <c r="Y227" s="16"/>
      <c r="Z227" s="16"/>
      <c r="AA227" s="16"/>
      <c r="AB227" s="16"/>
      <c r="AC227" s="16"/>
      <c r="AD227" s="120" t="s">
        <v>33</v>
      </c>
      <c r="AE227" s="120" t="s">
        <v>33</v>
      </c>
      <c r="AG227" s="16" t="s">
        <v>928</v>
      </c>
      <c r="AI227" s="2">
        <f t="shared" si="86"/>
        <v>0</v>
      </c>
      <c r="AJ227" s="2">
        <f t="shared" si="87"/>
        <v>0</v>
      </c>
      <c r="AK227" s="2">
        <f t="shared" si="88"/>
        <v>0</v>
      </c>
      <c r="AL227" s="2">
        <f t="shared" si="89"/>
        <v>0</v>
      </c>
      <c r="AM227">
        <f t="shared" si="99"/>
        <v>0</v>
      </c>
      <c r="AN227" s="2">
        <f t="shared" si="90"/>
        <v>0</v>
      </c>
      <c r="AO227">
        <f t="shared" si="100"/>
        <v>1</v>
      </c>
      <c r="AP227">
        <f t="shared" si="91"/>
        <v>0</v>
      </c>
      <c r="AQ227">
        <f t="shared" si="92"/>
        <v>0</v>
      </c>
      <c r="AR227">
        <f t="shared" si="101"/>
        <v>1</v>
      </c>
      <c r="AS227">
        <f t="shared" si="103"/>
        <v>0</v>
      </c>
      <c r="AT227">
        <f t="shared" si="102"/>
        <v>2</v>
      </c>
      <c r="AU227" t="str">
        <f t="shared" si="96"/>
        <v/>
      </c>
    </row>
    <row r="228" spans="1:47">
      <c r="A228" t="s">
        <v>309</v>
      </c>
      <c r="B228" t="s">
        <v>323</v>
      </c>
      <c r="C228" t="s">
        <v>545</v>
      </c>
      <c r="D228">
        <f t="shared" si="105"/>
        <v>1.67611</v>
      </c>
      <c r="F228">
        <f t="shared" si="106"/>
        <v>1.69678</v>
      </c>
      <c r="H228">
        <f t="shared" si="107"/>
        <v>1.7131000000000001</v>
      </c>
      <c r="J228" s="119">
        <f t="shared" si="97"/>
        <v>1.6850915231197798</v>
      </c>
      <c r="L228" s="119">
        <f t="shared" si="98"/>
        <v>2.2766024066910084E-2</v>
      </c>
      <c r="N228">
        <f t="shared" si="110"/>
        <v>82.315632978544485</v>
      </c>
      <c r="P228" t="s">
        <v>159</v>
      </c>
      <c r="Q228">
        <v>21</v>
      </c>
      <c r="R228" t="s">
        <v>419</v>
      </c>
      <c r="S228" s="48" t="s">
        <v>426</v>
      </c>
      <c r="T228">
        <v>1</v>
      </c>
      <c r="U228">
        <v>0</v>
      </c>
      <c r="V228">
        <v>0</v>
      </c>
      <c r="W228" s="120">
        <f t="shared" si="109"/>
        <v>89.948688604434622</v>
      </c>
      <c r="X228" s="120">
        <f t="shared" si="85"/>
        <v>87.651975286119622</v>
      </c>
      <c r="Y228" s="16"/>
      <c r="Z228" s="16"/>
      <c r="AA228" s="16"/>
      <c r="AB228" s="16"/>
      <c r="AC228" s="16"/>
      <c r="AD228" s="120" t="s">
        <v>33</v>
      </c>
      <c r="AE228" s="120" t="s">
        <v>33</v>
      </c>
      <c r="AG228" s="16" t="s">
        <v>928</v>
      </c>
      <c r="AI228" s="2">
        <f t="shared" si="86"/>
        <v>0</v>
      </c>
      <c r="AJ228" s="2">
        <f t="shared" si="87"/>
        <v>0</v>
      </c>
      <c r="AK228" s="2">
        <f t="shared" si="88"/>
        <v>0</v>
      </c>
      <c r="AL228" s="2">
        <f t="shared" si="89"/>
        <v>0</v>
      </c>
      <c r="AM228">
        <f t="shared" si="99"/>
        <v>0</v>
      </c>
      <c r="AN228" s="2">
        <f t="shared" si="90"/>
        <v>0</v>
      </c>
      <c r="AO228">
        <f t="shared" si="100"/>
        <v>1</v>
      </c>
      <c r="AP228">
        <f t="shared" si="91"/>
        <v>0</v>
      </c>
      <c r="AQ228">
        <f t="shared" si="92"/>
        <v>0</v>
      </c>
      <c r="AR228">
        <f t="shared" si="101"/>
        <v>1</v>
      </c>
      <c r="AS228">
        <f t="shared" si="103"/>
        <v>0</v>
      </c>
      <c r="AT228">
        <f t="shared" si="102"/>
        <v>2</v>
      </c>
      <c r="AU228" t="str">
        <f t="shared" si="96"/>
        <v/>
      </c>
    </row>
    <row r="229" spans="1:47">
      <c r="A229" t="s">
        <v>309</v>
      </c>
      <c r="B229" t="s">
        <v>323</v>
      </c>
      <c r="C229" t="s">
        <v>546</v>
      </c>
      <c r="D229">
        <f t="shared" si="105"/>
        <v>1.6780199999999998</v>
      </c>
      <c r="F229">
        <f t="shared" si="106"/>
        <v>1.69896</v>
      </c>
      <c r="H229">
        <f t="shared" si="107"/>
        <v>1.7152000000000001</v>
      </c>
      <c r="J229" s="119">
        <f t="shared" si="97"/>
        <v>1.6870849690252105</v>
      </c>
      <c r="L229" s="119">
        <f t="shared" si="98"/>
        <v>2.2845249989546623E-2</v>
      </c>
      <c r="N229">
        <f t="shared" si="110"/>
        <v>81.804299504277537</v>
      </c>
      <c r="P229" t="s">
        <v>159</v>
      </c>
      <c r="Q229">
        <v>22</v>
      </c>
      <c r="R229" t="s">
        <v>419</v>
      </c>
      <c r="S229" s="48" t="s">
        <v>426</v>
      </c>
      <c r="T229">
        <v>1</v>
      </c>
      <c r="U229">
        <v>0</v>
      </c>
      <c r="V229">
        <v>0</v>
      </c>
      <c r="W229" s="120">
        <f t="shared" si="109"/>
        <v>89.948688604434622</v>
      </c>
      <c r="X229" s="120">
        <f t="shared" si="85"/>
        <v>87.651975286119622</v>
      </c>
      <c r="Y229" s="16"/>
      <c r="Z229" s="16"/>
      <c r="AA229" s="16"/>
      <c r="AB229" s="16"/>
      <c r="AC229" s="16"/>
      <c r="AD229" s="120" t="s">
        <v>33</v>
      </c>
      <c r="AE229" s="120" t="s">
        <v>33</v>
      </c>
      <c r="AG229" s="16" t="s">
        <v>928</v>
      </c>
      <c r="AI229" s="2">
        <f t="shared" si="86"/>
        <v>0</v>
      </c>
      <c r="AJ229" s="2">
        <f t="shared" si="87"/>
        <v>0</v>
      </c>
      <c r="AK229" s="2">
        <f t="shared" si="88"/>
        <v>0</v>
      </c>
      <c r="AL229" s="2">
        <f t="shared" si="89"/>
        <v>0</v>
      </c>
      <c r="AM229">
        <f t="shared" si="99"/>
        <v>0</v>
      </c>
      <c r="AN229" s="2">
        <f t="shared" si="90"/>
        <v>0</v>
      </c>
      <c r="AO229">
        <f t="shared" si="100"/>
        <v>1</v>
      </c>
      <c r="AP229">
        <f t="shared" si="91"/>
        <v>0</v>
      </c>
      <c r="AQ229">
        <f t="shared" si="92"/>
        <v>0</v>
      </c>
      <c r="AR229">
        <f t="shared" si="101"/>
        <v>1</v>
      </c>
      <c r="AS229">
        <f t="shared" si="103"/>
        <v>0</v>
      </c>
      <c r="AT229">
        <f t="shared" si="102"/>
        <v>2</v>
      </c>
      <c r="AU229" t="str">
        <f t="shared" si="96"/>
        <v/>
      </c>
    </row>
    <row r="230" spans="1:47">
      <c r="A230" t="s">
        <v>309</v>
      </c>
      <c r="B230" t="s">
        <v>323</v>
      </c>
      <c r="C230" t="s">
        <v>547</v>
      </c>
      <c r="D230">
        <f t="shared" si="105"/>
        <v>1.6799299999999999</v>
      </c>
      <c r="F230">
        <f t="shared" si="106"/>
        <v>1.7011400000000001</v>
      </c>
      <c r="H230">
        <f t="shared" si="107"/>
        <v>1.7173</v>
      </c>
      <c r="J230" s="119">
        <f t="shared" si="97"/>
        <v>1.689078395502654</v>
      </c>
      <c r="L230" s="119">
        <f t="shared" si="98"/>
        <v>2.2924490663023711E-2</v>
      </c>
      <c r="N230">
        <f t="shared" si="110"/>
        <v>81.297652178482835</v>
      </c>
      <c r="P230" t="s">
        <v>159</v>
      </c>
      <c r="Q230">
        <v>23</v>
      </c>
      <c r="R230" t="s">
        <v>419</v>
      </c>
      <c r="S230" s="48" t="s">
        <v>426</v>
      </c>
      <c r="T230">
        <v>1</v>
      </c>
      <c r="U230">
        <v>0</v>
      </c>
      <c r="V230">
        <v>0</v>
      </c>
      <c r="W230" s="120">
        <f t="shared" si="109"/>
        <v>89.948688604434622</v>
      </c>
      <c r="X230" s="120">
        <f t="shared" si="85"/>
        <v>87.651975286119622</v>
      </c>
      <c r="Y230" s="16"/>
      <c r="Z230" s="16"/>
      <c r="AA230" s="16"/>
      <c r="AB230" s="16"/>
      <c r="AC230" s="16"/>
      <c r="AD230" s="120" t="s">
        <v>33</v>
      </c>
      <c r="AE230" s="120" t="s">
        <v>33</v>
      </c>
      <c r="AG230" s="16" t="s">
        <v>928</v>
      </c>
      <c r="AI230" s="2">
        <f t="shared" si="86"/>
        <v>0</v>
      </c>
      <c r="AJ230" s="2">
        <f t="shared" si="87"/>
        <v>0</v>
      </c>
      <c r="AK230" s="2">
        <f t="shared" si="88"/>
        <v>0</v>
      </c>
      <c r="AL230" s="2">
        <f t="shared" si="89"/>
        <v>0</v>
      </c>
      <c r="AM230">
        <f t="shared" si="99"/>
        <v>0</v>
      </c>
      <c r="AN230" s="2">
        <f t="shared" si="90"/>
        <v>0</v>
      </c>
      <c r="AO230">
        <f t="shared" si="100"/>
        <v>1</v>
      </c>
      <c r="AP230">
        <f t="shared" si="91"/>
        <v>0</v>
      </c>
      <c r="AQ230">
        <f t="shared" si="92"/>
        <v>0</v>
      </c>
      <c r="AR230">
        <f t="shared" si="101"/>
        <v>1</v>
      </c>
      <c r="AS230">
        <f t="shared" si="103"/>
        <v>0</v>
      </c>
      <c r="AT230">
        <f t="shared" si="102"/>
        <v>2</v>
      </c>
      <c r="AU230" t="str">
        <f t="shared" si="96"/>
        <v/>
      </c>
    </row>
    <row r="231" spans="1:47">
      <c r="A231" t="s">
        <v>309</v>
      </c>
      <c r="B231" t="s">
        <v>323</v>
      </c>
      <c r="C231" t="s">
        <v>548</v>
      </c>
      <c r="D231">
        <f t="shared" si="105"/>
        <v>1.68184</v>
      </c>
      <c r="F231">
        <f t="shared" si="106"/>
        <v>1.7033199999999999</v>
      </c>
      <c r="H231">
        <f t="shared" si="107"/>
        <v>1.7194</v>
      </c>
      <c r="J231" s="119">
        <f t="shared" si="97"/>
        <v>1.6910718026248321</v>
      </c>
      <c r="L231" s="119">
        <f t="shared" si="98"/>
        <v>2.3003746030451744E-2</v>
      </c>
      <c r="N231">
        <f t="shared" si="110"/>
        <v>80.795588059451376</v>
      </c>
      <c r="P231" t="s">
        <v>159</v>
      </c>
      <c r="Q231">
        <v>24</v>
      </c>
      <c r="R231" t="s">
        <v>419</v>
      </c>
      <c r="S231" s="48" t="s">
        <v>426</v>
      </c>
      <c r="T231">
        <v>1</v>
      </c>
      <c r="U231">
        <v>0</v>
      </c>
      <c r="V231">
        <v>0</v>
      </c>
      <c r="W231" s="120">
        <f t="shared" si="109"/>
        <v>89.948688604434622</v>
      </c>
      <c r="X231" s="120">
        <f t="shared" si="85"/>
        <v>87.651975286119622</v>
      </c>
      <c r="Y231" s="16"/>
      <c r="Z231" s="16"/>
      <c r="AA231" s="16"/>
      <c r="AB231" s="16"/>
      <c r="AC231" s="16"/>
      <c r="AD231" s="120" t="s">
        <v>33</v>
      </c>
      <c r="AE231" s="120" t="s">
        <v>33</v>
      </c>
      <c r="AG231" s="16" t="s">
        <v>928</v>
      </c>
      <c r="AI231" s="2">
        <f t="shared" si="86"/>
        <v>0</v>
      </c>
      <c r="AJ231" s="2">
        <f t="shared" si="87"/>
        <v>0</v>
      </c>
      <c r="AK231" s="2">
        <f t="shared" si="88"/>
        <v>0</v>
      </c>
      <c r="AL231" s="2">
        <f t="shared" si="89"/>
        <v>0</v>
      </c>
      <c r="AM231">
        <f t="shared" si="99"/>
        <v>0</v>
      </c>
      <c r="AN231" s="2">
        <f t="shared" si="90"/>
        <v>0</v>
      </c>
      <c r="AO231">
        <f t="shared" si="100"/>
        <v>1</v>
      </c>
      <c r="AP231">
        <f t="shared" si="91"/>
        <v>0</v>
      </c>
      <c r="AQ231">
        <f t="shared" si="92"/>
        <v>0</v>
      </c>
      <c r="AR231">
        <f t="shared" si="101"/>
        <v>1</v>
      </c>
      <c r="AS231">
        <f t="shared" si="103"/>
        <v>0</v>
      </c>
      <c r="AT231">
        <f t="shared" si="102"/>
        <v>2</v>
      </c>
      <c r="AU231" t="str">
        <f t="shared" si="96"/>
        <v/>
      </c>
    </row>
    <row r="232" spans="1:47">
      <c r="A232" t="s">
        <v>309</v>
      </c>
      <c r="B232" t="s">
        <v>323</v>
      </c>
      <c r="C232" t="s">
        <v>549</v>
      </c>
      <c r="D232">
        <f t="shared" si="105"/>
        <v>1.6837499999999999</v>
      </c>
      <c r="F232">
        <f t="shared" si="106"/>
        <v>1.7055</v>
      </c>
      <c r="H232">
        <f t="shared" si="107"/>
        <v>1.7215</v>
      </c>
      <c r="J232" s="119">
        <f t="shared" si="97"/>
        <v>1.6930651904641045</v>
      </c>
      <c r="L232" s="119">
        <f t="shared" si="98"/>
        <v>2.3083016035232218E-2</v>
      </c>
      <c r="N232">
        <f t="shared" si="110"/>
        <v>80.298007321389136</v>
      </c>
      <c r="P232" t="s">
        <v>159</v>
      </c>
      <c r="Q232">
        <v>25</v>
      </c>
      <c r="R232" t="s">
        <v>419</v>
      </c>
      <c r="S232" s="48" t="s">
        <v>426</v>
      </c>
      <c r="T232">
        <v>1</v>
      </c>
      <c r="U232">
        <v>0</v>
      </c>
      <c r="V232">
        <v>0</v>
      </c>
      <c r="W232" s="120">
        <f t="shared" si="109"/>
        <v>89.948688604434622</v>
      </c>
      <c r="X232" s="120">
        <f t="shared" si="85"/>
        <v>87.651975286119622</v>
      </c>
      <c r="Y232" s="16"/>
      <c r="Z232" s="16"/>
      <c r="AA232" s="16"/>
      <c r="AB232" s="16"/>
      <c r="AC232" s="16"/>
      <c r="AD232" s="120" t="s">
        <v>33</v>
      </c>
      <c r="AE232" s="120" t="s">
        <v>33</v>
      </c>
      <c r="AG232" s="16" t="s">
        <v>928</v>
      </c>
      <c r="AI232" s="2">
        <f t="shared" si="86"/>
        <v>0</v>
      </c>
      <c r="AJ232" s="2">
        <f t="shared" si="87"/>
        <v>0</v>
      </c>
      <c r="AK232" s="2">
        <f t="shared" si="88"/>
        <v>0</v>
      </c>
      <c r="AL232" s="2">
        <f t="shared" si="89"/>
        <v>0</v>
      </c>
      <c r="AM232">
        <f t="shared" si="99"/>
        <v>0</v>
      </c>
      <c r="AN232" s="2">
        <f t="shared" si="90"/>
        <v>0</v>
      </c>
      <c r="AO232">
        <f t="shared" si="100"/>
        <v>1</v>
      </c>
      <c r="AP232">
        <f t="shared" si="91"/>
        <v>0</v>
      </c>
      <c r="AQ232">
        <f t="shared" si="92"/>
        <v>0</v>
      </c>
      <c r="AR232">
        <f t="shared" si="101"/>
        <v>1</v>
      </c>
      <c r="AS232">
        <f t="shared" si="103"/>
        <v>0</v>
      </c>
      <c r="AT232">
        <f t="shared" si="102"/>
        <v>2</v>
      </c>
      <c r="AU232" t="str">
        <f t="shared" si="96"/>
        <v/>
      </c>
    </row>
    <row r="233" spans="1:47">
      <c r="A233" t="s">
        <v>309</v>
      </c>
      <c r="B233" t="s">
        <v>323</v>
      </c>
      <c r="C233" t="s">
        <v>550</v>
      </c>
      <c r="D233">
        <f t="shared" si="105"/>
        <v>1.6856599999999999</v>
      </c>
      <c r="F233">
        <f t="shared" si="106"/>
        <v>1.7076800000000001</v>
      </c>
      <c r="H233">
        <f t="shared" si="107"/>
        <v>1.7236</v>
      </c>
      <c r="J233" s="119">
        <f t="shared" si="97"/>
        <v>1.6950585590924727</v>
      </c>
      <c r="L233" s="119">
        <f t="shared" si="98"/>
        <v>2.3162300621053289E-2</v>
      </c>
      <c r="N233">
        <f t="shared" si="110"/>
        <v>79.80481312091959</v>
      </c>
      <c r="P233" t="s">
        <v>159</v>
      </c>
      <c r="Q233">
        <v>26</v>
      </c>
      <c r="R233" t="s">
        <v>419</v>
      </c>
      <c r="S233" s="48" t="s">
        <v>426</v>
      </c>
      <c r="T233">
        <v>1</v>
      </c>
      <c r="U233">
        <v>0</v>
      </c>
      <c r="V233">
        <v>0</v>
      </c>
      <c r="W233" s="120">
        <f t="shared" si="109"/>
        <v>89.948688604434622</v>
      </c>
      <c r="X233" s="120">
        <f t="shared" si="85"/>
        <v>87.651975286119622</v>
      </c>
      <c r="Y233" s="16"/>
      <c r="Z233" s="16"/>
      <c r="AA233" s="16"/>
      <c r="AB233" s="16"/>
      <c r="AC233" s="16"/>
      <c r="AD233" s="120" t="s">
        <v>33</v>
      </c>
      <c r="AE233" s="120" t="s">
        <v>33</v>
      </c>
      <c r="AG233" s="16" t="s">
        <v>928</v>
      </c>
      <c r="AI233" s="2">
        <f t="shared" si="86"/>
        <v>0</v>
      </c>
      <c r="AJ233" s="2">
        <f t="shared" si="87"/>
        <v>0</v>
      </c>
      <c r="AK233" s="2">
        <f t="shared" si="88"/>
        <v>0</v>
      </c>
      <c r="AL233" s="2">
        <f t="shared" si="89"/>
        <v>0</v>
      </c>
      <c r="AM233">
        <f t="shared" si="99"/>
        <v>0</v>
      </c>
      <c r="AN233" s="2">
        <f t="shared" si="90"/>
        <v>0</v>
      </c>
      <c r="AO233">
        <f t="shared" si="100"/>
        <v>1</v>
      </c>
      <c r="AP233">
        <f t="shared" si="91"/>
        <v>0</v>
      </c>
      <c r="AQ233">
        <f t="shared" si="92"/>
        <v>0</v>
      </c>
      <c r="AR233">
        <f t="shared" si="101"/>
        <v>1</v>
      </c>
      <c r="AS233">
        <f t="shared" si="103"/>
        <v>0</v>
      </c>
      <c r="AT233">
        <f t="shared" si="102"/>
        <v>2</v>
      </c>
      <c r="AU233" t="str">
        <f t="shared" si="96"/>
        <v/>
      </c>
    </row>
    <row r="234" spans="1:47">
      <c r="A234" t="s">
        <v>309</v>
      </c>
      <c r="B234" t="s">
        <v>323</v>
      </c>
      <c r="C234" t="s">
        <v>551</v>
      </c>
      <c r="D234">
        <f t="shared" si="105"/>
        <v>1.68757</v>
      </c>
      <c r="F234">
        <f t="shared" si="106"/>
        <v>1.7098599999999999</v>
      </c>
      <c r="H234">
        <f t="shared" si="107"/>
        <v>1.7257</v>
      </c>
      <c r="J234" s="119">
        <f t="shared" si="97"/>
        <v>1.6970519085815789</v>
      </c>
      <c r="L234" s="119">
        <f t="shared" si="98"/>
        <v>2.3241599731892437E-2</v>
      </c>
      <c r="N234">
        <f t="shared" si="110"/>
        <v>79.315911470740843</v>
      </c>
      <c r="P234" t="s">
        <v>159</v>
      </c>
      <c r="Q234">
        <v>27</v>
      </c>
      <c r="R234" t="s">
        <v>419</v>
      </c>
      <c r="S234" s="48" t="s">
        <v>426</v>
      </c>
      <c r="T234">
        <v>1</v>
      </c>
      <c r="U234">
        <v>0</v>
      </c>
      <c r="V234">
        <v>0</v>
      </c>
      <c r="W234" s="120">
        <f t="shared" si="109"/>
        <v>89.948688604434622</v>
      </c>
      <c r="X234" s="120">
        <f t="shared" si="85"/>
        <v>87.651975286119622</v>
      </c>
      <c r="Y234" s="16"/>
      <c r="Z234" s="16"/>
      <c r="AA234" s="16"/>
      <c r="AB234" s="16"/>
      <c r="AC234" s="16"/>
      <c r="AD234" s="120" t="s">
        <v>33</v>
      </c>
      <c r="AE234" s="120" t="s">
        <v>33</v>
      </c>
      <c r="AG234" s="16" t="s">
        <v>928</v>
      </c>
      <c r="AI234" s="2">
        <f t="shared" si="86"/>
        <v>0</v>
      </c>
      <c r="AJ234" s="2">
        <f t="shared" si="87"/>
        <v>0</v>
      </c>
      <c r="AK234" s="2">
        <f t="shared" si="88"/>
        <v>0</v>
      </c>
      <c r="AL234" s="2">
        <f t="shared" si="89"/>
        <v>0</v>
      </c>
      <c r="AM234">
        <f t="shared" si="99"/>
        <v>0</v>
      </c>
      <c r="AN234" s="2">
        <f t="shared" si="90"/>
        <v>0</v>
      </c>
      <c r="AO234">
        <f t="shared" si="100"/>
        <v>1</v>
      </c>
      <c r="AP234">
        <f t="shared" si="91"/>
        <v>0</v>
      </c>
      <c r="AQ234">
        <f t="shared" si="92"/>
        <v>0</v>
      </c>
      <c r="AR234">
        <f t="shared" si="101"/>
        <v>1</v>
      </c>
      <c r="AS234">
        <f t="shared" si="103"/>
        <v>0</v>
      </c>
      <c r="AT234">
        <f t="shared" si="102"/>
        <v>2</v>
      </c>
      <c r="AU234" t="str">
        <f t="shared" si="96"/>
        <v/>
      </c>
    </row>
    <row r="235" spans="1:47">
      <c r="A235" t="s">
        <v>309</v>
      </c>
      <c r="B235" t="s">
        <v>323</v>
      </c>
      <c r="C235" t="s">
        <v>552</v>
      </c>
      <c r="D235">
        <f t="shared" si="105"/>
        <v>1.6894799999999999</v>
      </c>
      <c r="F235">
        <f t="shared" si="106"/>
        <v>1.71204</v>
      </c>
      <c r="H235">
        <f t="shared" si="107"/>
        <v>1.7278</v>
      </c>
      <c r="J235" s="119">
        <f t="shared" si="97"/>
        <v>1.6990452390027104</v>
      </c>
      <c r="L235" s="119">
        <f t="shared" si="98"/>
        <v>2.332091331201136E-2</v>
      </c>
      <c r="N235">
        <f t="shared" si="110"/>
        <v>78.831211119966127</v>
      </c>
      <c r="P235" t="s">
        <v>159</v>
      </c>
      <c r="Q235">
        <v>28</v>
      </c>
      <c r="R235" t="s">
        <v>419</v>
      </c>
      <c r="S235" s="48" t="s">
        <v>426</v>
      </c>
      <c r="T235">
        <v>1</v>
      </c>
      <c r="U235">
        <v>0</v>
      </c>
      <c r="V235">
        <v>0</v>
      </c>
      <c r="W235" s="120">
        <f t="shared" si="109"/>
        <v>89.948688604434622</v>
      </c>
      <c r="X235" s="120">
        <f t="shared" si="85"/>
        <v>87.651975286119622</v>
      </c>
      <c r="Y235" s="16"/>
      <c r="Z235" s="16"/>
      <c r="AA235" s="16"/>
      <c r="AB235" s="16"/>
      <c r="AC235" s="16"/>
      <c r="AD235" s="120" t="s">
        <v>33</v>
      </c>
      <c r="AE235" s="120" t="s">
        <v>33</v>
      </c>
      <c r="AG235" s="16" t="s">
        <v>928</v>
      </c>
      <c r="AI235" s="2">
        <f t="shared" si="86"/>
        <v>0</v>
      </c>
      <c r="AJ235" s="2">
        <f t="shared" si="87"/>
        <v>0</v>
      </c>
      <c r="AK235" s="2">
        <f t="shared" si="88"/>
        <v>0</v>
      </c>
      <c r="AL235" s="2">
        <f t="shared" si="89"/>
        <v>0</v>
      </c>
      <c r="AM235">
        <f t="shared" si="99"/>
        <v>0</v>
      </c>
      <c r="AN235" s="2">
        <f t="shared" si="90"/>
        <v>0</v>
      </c>
      <c r="AO235">
        <f t="shared" si="100"/>
        <v>1</v>
      </c>
      <c r="AP235">
        <f t="shared" si="91"/>
        <v>0</v>
      </c>
      <c r="AQ235">
        <f t="shared" si="92"/>
        <v>0</v>
      </c>
      <c r="AR235">
        <f t="shared" si="101"/>
        <v>1</v>
      </c>
      <c r="AS235">
        <f t="shared" si="103"/>
        <v>0</v>
      </c>
      <c r="AT235">
        <f t="shared" si="102"/>
        <v>2</v>
      </c>
      <c r="AU235" t="str">
        <f t="shared" si="96"/>
        <v/>
      </c>
    </row>
    <row r="236" spans="1:47">
      <c r="A236" t="s">
        <v>309</v>
      </c>
      <c r="B236" t="s">
        <v>323</v>
      </c>
      <c r="C236" t="s">
        <v>553</v>
      </c>
      <c r="D236">
        <f t="shared" si="105"/>
        <v>1.6913899999999999</v>
      </c>
      <c r="F236">
        <f t="shared" si="106"/>
        <v>1.7142200000000001</v>
      </c>
      <c r="H236">
        <f t="shared" si="107"/>
        <v>1.7299</v>
      </c>
      <c r="J236" s="119">
        <f t="shared" si="97"/>
        <v>1.7010385504268011</v>
      </c>
      <c r="L236" s="119">
        <f t="shared" si="98"/>
        <v>2.3400241305955749E-2</v>
      </c>
      <c r="N236">
        <f t="shared" si="110"/>
        <v>78.350623440728469</v>
      </c>
      <c r="P236" t="s">
        <v>159</v>
      </c>
      <c r="Q236">
        <v>29</v>
      </c>
      <c r="R236" t="s">
        <v>419</v>
      </c>
      <c r="S236" s="48" t="s">
        <v>426</v>
      </c>
      <c r="T236">
        <v>1</v>
      </c>
      <c r="U236">
        <v>0</v>
      </c>
      <c r="V236">
        <v>0</v>
      </c>
      <c r="W236" s="120">
        <f t="shared" si="109"/>
        <v>89.948688604434622</v>
      </c>
      <c r="X236" s="120">
        <f t="shared" ref="X236:X299" si="111">IF((DEGREES(ACOS((T236*$BL$2+U236*$BM$2+V236*$BN$2)/((SQRT(T236^2+U236^2+V236^2))*(SQRT($BL$2^2+$BM$2^2+$BN$2^2))))))&gt;90,ABS(180-(DEGREES(ACOS((T236*$BL$2+U236*$BM$2+V236*$BN$2)/((SQRT(T236^2+U236^2+V236^2))*(SQRT($BL$2^2+$BM$2^2+$BN$2^2))))))),(DEGREES(ACOS((T236*$BL$2+U236*$BM$2+V236*$BN$2)/((SQRT(T236^2+U236^2+V236^2))*(SQRT($BL$2^2+$BM$2^2+$BN$2^2)))))))</f>
        <v>87.651975286119622</v>
      </c>
      <c r="Y236" s="16"/>
      <c r="Z236" s="16"/>
      <c r="AA236" s="16"/>
      <c r="AB236" s="16"/>
      <c r="AC236" s="16"/>
      <c r="AD236" s="120" t="s">
        <v>33</v>
      </c>
      <c r="AE236" s="120" t="s">
        <v>33</v>
      </c>
      <c r="AG236" s="16" t="s">
        <v>928</v>
      </c>
      <c r="AI236" s="2">
        <f t="shared" ref="AI236:AI299" si="112">IF($BA$2=0,0,IF(1-((ABS(D236-$BA$2))/D236)&gt;(1-(0.01*$BO$4)),1-((ABS(D236-$BA$2))/D236),0))</f>
        <v>0</v>
      </c>
      <c r="AJ236" s="2">
        <f t="shared" ref="AJ236:AJ299" si="113">IF($BB$2=0,0,IF(1-((ABS(F236-$BB$2))/F236)&gt;(1-(0.01*$BO$4)),1-((ABS(F236-$BB$2))/F236),0))</f>
        <v>0</v>
      </c>
      <c r="AK236" s="2">
        <f t="shared" ref="AK236:AK299" si="114">IF($BC$2=0,0,IF(1-((ABS(H236-$BC$2))/H236)&gt;(1-(0.01*$BO$4)),1-((ABS(H236-$BC$2))/H236),0))</f>
        <v>0</v>
      </c>
      <c r="AL236" s="2">
        <f t="shared" ref="AL236:AL299" si="115">IF($BD$2=0,0,IF(1-((ABS(J236-$BD$2))/J236)&gt;(1-(0.01*$BO$4)),1-((ABS(J236-$BD$2))/J236),0))</f>
        <v>0</v>
      </c>
      <c r="AM236">
        <f t="shared" si="99"/>
        <v>0</v>
      </c>
      <c r="AN236" s="2">
        <f t="shared" ref="AN236:AN299" si="116">IF((IF(AO236=1,1-ABS(($BF$2-N236)/90),ABS((90-$BF$2-N236)/90)))&gt;(1-(0.01*$BO$2)),(IF(AO236=1,1-ABS(($BF$2-N236)/90),ABS((90-$BF$2-N236)/90))),0)</f>
        <v>0</v>
      </c>
      <c r="AO236">
        <f t="shared" si="100"/>
        <v>1</v>
      </c>
      <c r="AP236">
        <f t="shared" ref="AP236:AP299" si="117">IF((IF(OR(W236&lt;$BO$2,X236&lt;$BO$2),(90-(IF(X236&lt;W236,X236,W236)))/90,0))&gt;(1-(0.01*$BO$2)),(IF(OR(W236&lt;$BO$2,X236&lt;$BO$2),(90-(IF(X236&lt;W236,X236,W236)))/90,0)),0)</f>
        <v>0</v>
      </c>
      <c r="AQ236">
        <f t="shared" ref="AQ236:AQ299" si="118">IF((IF(OR(AD236&lt;$BO$2,AE236&lt;$BO$2),(90-(IF(AE236&lt;AD236,AE236,AD236)))/90,0))&gt;(1-(0.01*$BO$2)),(IF(OR(AD236&lt;$BO$2,AE236&lt;$BO$2),(90-(IF(AE236&lt;AD236,AE236,AD236)))/90,0)),0)</f>
        <v>0</v>
      </c>
      <c r="AR236">
        <f t="shared" si="101"/>
        <v>1</v>
      </c>
      <c r="AS236">
        <f t="shared" si="103"/>
        <v>0</v>
      </c>
      <c r="AT236">
        <f t="shared" si="102"/>
        <v>2</v>
      </c>
      <c r="AU236" t="str">
        <f t="shared" si="96"/>
        <v/>
      </c>
    </row>
    <row r="237" spans="1:47">
      <c r="A237" t="s">
        <v>309</v>
      </c>
      <c r="B237" t="s">
        <v>323</v>
      </c>
      <c r="C237" t="s">
        <v>554</v>
      </c>
      <c r="D237">
        <f t="shared" si="105"/>
        <v>1.6932999999999998</v>
      </c>
      <c r="F237">
        <f t="shared" si="106"/>
        <v>1.7163999999999999</v>
      </c>
      <c r="H237">
        <f t="shared" si="107"/>
        <v>1.732</v>
      </c>
      <c r="J237" s="119">
        <f t="shared" si="97"/>
        <v>1.7030318429244338</v>
      </c>
      <c r="L237" s="119">
        <f t="shared" si="98"/>
        <v>2.3479583658552849E-2</v>
      </c>
      <c r="N237">
        <f t="shared" si="110"/>
        <v>77.874062320630287</v>
      </c>
      <c r="P237" t="s">
        <v>159</v>
      </c>
      <c r="Q237">
        <v>30</v>
      </c>
      <c r="R237" t="s">
        <v>419</v>
      </c>
      <c r="S237" s="48" t="s">
        <v>426</v>
      </c>
      <c r="T237">
        <v>1</v>
      </c>
      <c r="U237">
        <v>0</v>
      </c>
      <c r="V237">
        <v>0</v>
      </c>
      <c r="W237" s="120">
        <f t="shared" si="109"/>
        <v>89.948688604434622</v>
      </c>
      <c r="X237" s="120">
        <f t="shared" si="111"/>
        <v>87.651975286119622</v>
      </c>
      <c r="Y237" s="16"/>
      <c r="Z237" s="16"/>
      <c r="AA237" s="16"/>
      <c r="AB237" s="16"/>
      <c r="AC237" s="16"/>
      <c r="AD237" s="120" t="s">
        <v>33</v>
      </c>
      <c r="AE237" s="120" t="s">
        <v>33</v>
      </c>
      <c r="AG237" s="16" t="s">
        <v>928</v>
      </c>
      <c r="AI237" s="2">
        <f t="shared" si="112"/>
        <v>0</v>
      </c>
      <c r="AJ237" s="2">
        <f t="shared" si="113"/>
        <v>0</v>
      </c>
      <c r="AK237" s="2">
        <f t="shared" si="114"/>
        <v>0</v>
      </c>
      <c r="AL237" s="2">
        <f t="shared" si="115"/>
        <v>0</v>
      </c>
      <c r="AM237">
        <f t="shared" si="99"/>
        <v>0</v>
      </c>
      <c r="AN237" s="2">
        <f t="shared" si="116"/>
        <v>0</v>
      </c>
      <c r="AO237">
        <f t="shared" si="100"/>
        <v>1</v>
      </c>
      <c r="AP237">
        <f t="shared" si="117"/>
        <v>0</v>
      </c>
      <c r="AQ237">
        <f t="shared" si="118"/>
        <v>0</v>
      </c>
      <c r="AR237">
        <f t="shared" si="101"/>
        <v>1</v>
      </c>
      <c r="AS237">
        <f t="shared" si="103"/>
        <v>0</v>
      </c>
      <c r="AT237">
        <f t="shared" si="102"/>
        <v>2</v>
      </c>
      <c r="AU237" t="str">
        <f t="shared" si="96"/>
        <v/>
      </c>
    </row>
    <row r="238" spans="1:47">
      <c r="A238" t="s">
        <v>309</v>
      </c>
      <c r="B238" t="s">
        <v>323</v>
      </c>
      <c r="C238" t="s">
        <v>555</v>
      </c>
      <c r="D238">
        <f t="shared" si="105"/>
        <v>1.6952099999999999</v>
      </c>
      <c r="F238">
        <f t="shared" si="106"/>
        <v>1.71858</v>
      </c>
      <c r="H238">
        <f t="shared" si="107"/>
        <v>1.7341</v>
      </c>
      <c r="J238" s="119">
        <f t="shared" si="97"/>
        <v>1.7050251165658428</v>
      </c>
      <c r="L238" s="119">
        <f t="shared" si="98"/>
        <v>2.3558940314909682E-2</v>
      </c>
      <c r="N238">
        <f t="shared" si="110"/>
        <v>77.401444060681229</v>
      </c>
      <c r="P238" t="s">
        <v>159</v>
      </c>
      <c r="Q238">
        <v>31</v>
      </c>
      <c r="R238" t="s">
        <v>419</v>
      </c>
      <c r="S238" s="48" t="s">
        <v>426</v>
      </c>
      <c r="T238">
        <v>1</v>
      </c>
      <c r="U238">
        <v>0</v>
      </c>
      <c r="V238">
        <v>0</v>
      </c>
      <c r="W238" s="120">
        <f t="shared" si="109"/>
        <v>89.948688604434622</v>
      </c>
      <c r="X238" s="120">
        <f t="shared" si="111"/>
        <v>87.651975286119622</v>
      </c>
      <c r="Y238" s="16"/>
      <c r="Z238" s="16"/>
      <c r="AA238" s="16"/>
      <c r="AB238" s="16"/>
      <c r="AC238" s="16"/>
      <c r="AD238" s="120" t="s">
        <v>33</v>
      </c>
      <c r="AE238" s="120" t="s">
        <v>33</v>
      </c>
      <c r="AG238" s="16" t="s">
        <v>928</v>
      </c>
      <c r="AI238" s="2">
        <f t="shared" si="112"/>
        <v>0</v>
      </c>
      <c r="AJ238" s="2">
        <f t="shared" si="113"/>
        <v>0</v>
      </c>
      <c r="AK238" s="2">
        <f t="shared" si="114"/>
        <v>0</v>
      </c>
      <c r="AL238" s="2">
        <f t="shared" si="115"/>
        <v>0</v>
      </c>
      <c r="AM238">
        <f t="shared" si="99"/>
        <v>0</v>
      </c>
      <c r="AN238" s="2">
        <f t="shared" si="116"/>
        <v>0</v>
      </c>
      <c r="AO238">
        <f t="shared" si="100"/>
        <v>1</v>
      </c>
      <c r="AP238">
        <f t="shared" si="117"/>
        <v>0</v>
      </c>
      <c r="AQ238">
        <f t="shared" si="118"/>
        <v>0</v>
      </c>
      <c r="AR238">
        <f t="shared" si="101"/>
        <v>1</v>
      </c>
      <c r="AS238">
        <f t="shared" si="103"/>
        <v>0</v>
      </c>
      <c r="AT238">
        <f t="shared" si="102"/>
        <v>2</v>
      </c>
      <c r="AU238" t="str">
        <f t="shared" si="96"/>
        <v/>
      </c>
    </row>
    <row r="239" spans="1:47">
      <c r="A239" t="s">
        <v>309</v>
      </c>
      <c r="B239" t="s">
        <v>323</v>
      </c>
      <c r="C239" t="s">
        <v>556</v>
      </c>
      <c r="D239">
        <f t="shared" si="105"/>
        <v>1.69712</v>
      </c>
      <c r="F239">
        <f t="shared" si="106"/>
        <v>1.7207600000000001</v>
      </c>
      <c r="H239">
        <f t="shared" si="107"/>
        <v>1.7362</v>
      </c>
      <c r="J239" s="119">
        <f t="shared" si="97"/>
        <v>1.7070183714209153</v>
      </c>
      <c r="L239" s="119">
        <f t="shared" si="98"/>
        <v>2.3638311220411712E-2</v>
      </c>
      <c r="N239">
        <f t="shared" si="110"/>
        <v>76.932687278381579</v>
      </c>
      <c r="P239" t="s">
        <v>159</v>
      </c>
      <c r="Q239">
        <v>32</v>
      </c>
      <c r="R239" t="s">
        <v>419</v>
      </c>
      <c r="S239" s="48" t="s">
        <v>426</v>
      </c>
      <c r="T239">
        <v>1</v>
      </c>
      <c r="U239">
        <v>0</v>
      </c>
      <c r="V239">
        <v>0</v>
      </c>
      <c r="W239" s="120">
        <f t="shared" si="109"/>
        <v>89.948688604434622</v>
      </c>
      <c r="X239" s="120">
        <f t="shared" si="111"/>
        <v>87.651975286119622</v>
      </c>
      <c r="Y239" s="16"/>
      <c r="Z239" s="16"/>
      <c r="AA239" s="16"/>
      <c r="AB239" s="16"/>
      <c r="AC239" s="16"/>
      <c r="AD239" s="120" t="s">
        <v>33</v>
      </c>
      <c r="AE239" s="120" t="s">
        <v>33</v>
      </c>
      <c r="AG239" s="16" t="s">
        <v>928</v>
      </c>
      <c r="AI239" s="2">
        <f t="shared" si="112"/>
        <v>0</v>
      </c>
      <c r="AJ239" s="2">
        <f t="shared" si="113"/>
        <v>0</v>
      </c>
      <c r="AK239" s="2">
        <f t="shared" si="114"/>
        <v>0</v>
      </c>
      <c r="AL239" s="2">
        <f t="shared" si="115"/>
        <v>0</v>
      </c>
      <c r="AM239">
        <f t="shared" si="99"/>
        <v>0</v>
      </c>
      <c r="AN239" s="2">
        <f t="shared" si="116"/>
        <v>0</v>
      </c>
      <c r="AO239">
        <f t="shared" si="100"/>
        <v>1</v>
      </c>
      <c r="AP239">
        <f t="shared" si="117"/>
        <v>0</v>
      </c>
      <c r="AQ239">
        <f t="shared" si="118"/>
        <v>0</v>
      </c>
      <c r="AR239">
        <f t="shared" si="101"/>
        <v>1</v>
      </c>
      <c r="AS239">
        <f t="shared" si="103"/>
        <v>0</v>
      </c>
      <c r="AT239">
        <f t="shared" si="102"/>
        <v>2</v>
      </c>
      <c r="AU239" t="str">
        <f t="shared" si="96"/>
        <v/>
      </c>
    </row>
    <row r="240" spans="1:47">
      <c r="A240" t="s">
        <v>309</v>
      </c>
      <c r="B240" t="s">
        <v>323</v>
      </c>
      <c r="C240" t="s">
        <v>557</v>
      </c>
      <c r="D240">
        <f t="shared" ref="D240:D271" si="119">(($D$307-$D$207)/100)*Q240+$D$207</f>
        <v>1.6990299999999998</v>
      </c>
      <c r="F240">
        <f t="shared" ref="F240:F271" si="120">(($F$307-$F$207)/100)*Q240+$F$207</f>
        <v>1.7229399999999999</v>
      </c>
      <c r="H240">
        <f t="shared" ref="H240:H271" si="121">(($H$307-$H$207)/100)*Q240+$H$207</f>
        <v>1.7383</v>
      </c>
      <c r="J240" s="119">
        <f t="shared" si="97"/>
        <v>1.7090116075591937</v>
      </c>
      <c r="L240" s="119">
        <f t="shared" si="98"/>
        <v>2.3717696320720849E-2</v>
      </c>
      <c r="N240">
        <f t="shared" si="110"/>
        <v>76.467712815622562</v>
      </c>
      <c r="P240" t="s">
        <v>159</v>
      </c>
      <c r="Q240">
        <v>33</v>
      </c>
      <c r="R240" t="s">
        <v>419</v>
      </c>
      <c r="S240" s="48" t="s">
        <v>426</v>
      </c>
      <c r="T240">
        <v>1</v>
      </c>
      <c r="U240">
        <v>0</v>
      </c>
      <c r="V240">
        <v>0</v>
      </c>
      <c r="W240" s="120">
        <f t="shared" si="109"/>
        <v>89.948688604434622</v>
      </c>
      <c r="X240" s="120">
        <f t="shared" si="111"/>
        <v>87.651975286119622</v>
      </c>
      <c r="Y240" s="16"/>
      <c r="Z240" s="16"/>
      <c r="AA240" s="16"/>
      <c r="AB240" s="16"/>
      <c r="AC240" s="16"/>
      <c r="AD240" s="120" t="s">
        <v>33</v>
      </c>
      <c r="AE240" s="120" t="s">
        <v>33</v>
      </c>
      <c r="AG240" s="16" t="s">
        <v>928</v>
      </c>
      <c r="AI240" s="2">
        <f t="shared" si="112"/>
        <v>0</v>
      </c>
      <c r="AJ240" s="2">
        <f t="shared" si="113"/>
        <v>0</v>
      </c>
      <c r="AK240" s="2">
        <f t="shared" si="114"/>
        <v>0</v>
      </c>
      <c r="AL240" s="2">
        <f t="shared" si="115"/>
        <v>0</v>
      </c>
      <c r="AM240">
        <f t="shared" si="99"/>
        <v>0</v>
      </c>
      <c r="AN240" s="2">
        <f t="shared" si="116"/>
        <v>0</v>
      </c>
      <c r="AO240">
        <f t="shared" si="100"/>
        <v>1</v>
      </c>
      <c r="AP240">
        <f t="shared" si="117"/>
        <v>0</v>
      </c>
      <c r="AQ240">
        <f t="shared" si="118"/>
        <v>0</v>
      </c>
      <c r="AR240">
        <f t="shared" si="101"/>
        <v>1</v>
      </c>
      <c r="AS240">
        <f t="shared" si="103"/>
        <v>0</v>
      </c>
      <c r="AT240">
        <f t="shared" si="102"/>
        <v>2</v>
      </c>
      <c r="AU240" t="str">
        <f t="shared" si="96"/>
        <v/>
      </c>
    </row>
    <row r="241" spans="1:47">
      <c r="A241" t="s">
        <v>309</v>
      </c>
      <c r="B241" t="s">
        <v>323</v>
      </c>
      <c r="C241" t="s">
        <v>558</v>
      </c>
      <c r="D241">
        <f t="shared" si="119"/>
        <v>1.7009399999999999</v>
      </c>
      <c r="F241">
        <f t="shared" si="120"/>
        <v>1.72512</v>
      </c>
      <c r="H241">
        <f t="shared" si="121"/>
        <v>1.7403999999999999</v>
      </c>
      <c r="J241" s="119">
        <f t="shared" si="97"/>
        <v>1.7110048250498786</v>
      </c>
      <c r="L241" s="119">
        <f t="shared" si="98"/>
        <v>2.3797095561772785E-2</v>
      </c>
      <c r="N241">
        <f t="shared" si="110"/>
        <v>76.006443651119369</v>
      </c>
      <c r="P241" t="s">
        <v>159</v>
      </c>
      <c r="Q241">
        <v>34</v>
      </c>
      <c r="R241" t="s">
        <v>419</v>
      </c>
      <c r="S241" s="48" t="s">
        <v>426</v>
      </c>
      <c r="T241">
        <v>1</v>
      </c>
      <c r="U241">
        <v>0</v>
      </c>
      <c r="V241">
        <v>0</v>
      </c>
      <c r="W241" s="120">
        <f t="shared" si="109"/>
        <v>89.948688604434622</v>
      </c>
      <c r="X241" s="120">
        <f t="shared" si="111"/>
        <v>87.651975286119622</v>
      </c>
      <c r="Y241" s="16"/>
      <c r="Z241" s="16"/>
      <c r="AA241" s="16"/>
      <c r="AB241" s="16"/>
      <c r="AC241" s="16"/>
      <c r="AD241" s="120" t="s">
        <v>33</v>
      </c>
      <c r="AE241" s="120" t="s">
        <v>33</v>
      </c>
      <c r="AG241" s="16" t="s">
        <v>928</v>
      </c>
      <c r="AI241" s="2">
        <f t="shared" si="112"/>
        <v>0</v>
      </c>
      <c r="AJ241" s="2">
        <f t="shared" si="113"/>
        <v>0</v>
      </c>
      <c r="AK241" s="2">
        <f t="shared" si="114"/>
        <v>0</v>
      </c>
      <c r="AL241" s="2">
        <f t="shared" si="115"/>
        <v>0</v>
      </c>
      <c r="AM241">
        <f t="shared" si="99"/>
        <v>0</v>
      </c>
      <c r="AN241" s="2">
        <f t="shared" si="116"/>
        <v>0</v>
      </c>
      <c r="AO241">
        <f t="shared" si="100"/>
        <v>1</v>
      </c>
      <c r="AP241">
        <f t="shared" si="117"/>
        <v>0</v>
      </c>
      <c r="AQ241">
        <f t="shared" si="118"/>
        <v>0</v>
      </c>
      <c r="AR241">
        <f t="shared" si="101"/>
        <v>1</v>
      </c>
      <c r="AS241">
        <f t="shared" si="103"/>
        <v>0</v>
      </c>
      <c r="AT241">
        <f t="shared" si="102"/>
        <v>2</v>
      </c>
      <c r="AU241" t="str">
        <f t="shared" si="96"/>
        <v/>
      </c>
    </row>
    <row r="242" spans="1:47">
      <c r="A242" t="s">
        <v>309</v>
      </c>
      <c r="B242" t="s">
        <v>323</v>
      </c>
      <c r="C242" t="s">
        <v>559</v>
      </c>
      <c r="D242">
        <f t="shared" si="119"/>
        <v>1.70285</v>
      </c>
      <c r="F242">
        <f t="shared" si="120"/>
        <v>1.7273000000000001</v>
      </c>
      <c r="H242">
        <f t="shared" si="121"/>
        <v>1.7424999999999999</v>
      </c>
      <c r="J242" s="119">
        <f t="shared" si="97"/>
        <v>1.7129980239618292</v>
      </c>
      <c r="L242" s="119">
        <f t="shared" si="98"/>
        <v>2.3876508889778547E-2</v>
      </c>
      <c r="N242">
        <f t="shared" si="110"/>
        <v>75.548804817099651</v>
      </c>
      <c r="P242" t="s">
        <v>159</v>
      </c>
      <c r="Q242">
        <v>35</v>
      </c>
      <c r="R242" t="s">
        <v>419</v>
      </c>
      <c r="S242" s="48" t="s">
        <v>426</v>
      </c>
      <c r="T242">
        <v>1</v>
      </c>
      <c r="U242">
        <v>0</v>
      </c>
      <c r="V242">
        <v>0</v>
      </c>
      <c r="W242" s="120">
        <f t="shared" si="109"/>
        <v>89.948688604434622</v>
      </c>
      <c r="X242" s="120">
        <f t="shared" si="111"/>
        <v>87.651975286119622</v>
      </c>
      <c r="Y242" s="16"/>
      <c r="Z242" s="16"/>
      <c r="AA242" s="16"/>
      <c r="AB242" s="16"/>
      <c r="AC242" s="16"/>
      <c r="AD242" s="120" t="s">
        <v>33</v>
      </c>
      <c r="AE242" s="120" t="s">
        <v>33</v>
      </c>
      <c r="AG242" s="16" t="s">
        <v>928</v>
      </c>
      <c r="AI242" s="2">
        <f t="shared" si="112"/>
        <v>0</v>
      </c>
      <c r="AJ242" s="2">
        <f t="shared" si="113"/>
        <v>0</v>
      </c>
      <c r="AK242" s="2">
        <f t="shared" si="114"/>
        <v>0</v>
      </c>
      <c r="AL242" s="2">
        <f t="shared" si="115"/>
        <v>0</v>
      </c>
      <c r="AM242">
        <f t="shared" si="99"/>
        <v>0</v>
      </c>
      <c r="AN242" s="2">
        <f t="shared" si="116"/>
        <v>0</v>
      </c>
      <c r="AO242">
        <f t="shared" si="100"/>
        <v>1</v>
      </c>
      <c r="AP242">
        <f t="shared" si="117"/>
        <v>0</v>
      </c>
      <c r="AQ242">
        <f t="shared" si="118"/>
        <v>0</v>
      </c>
      <c r="AR242">
        <f t="shared" si="101"/>
        <v>1</v>
      </c>
      <c r="AS242">
        <f t="shared" si="103"/>
        <v>0</v>
      </c>
      <c r="AT242">
        <f t="shared" si="102"/>
        <v>2</v>
      </c>
      <c r="AU242" t="str">
        <f t="shared" si="96"/>
        <v/>
      </c>
    </row>
    <row r="243" spans="1:47">
      <c r="A243" t="s">
        <v>309</v>
      </c>
      <c r="B243" t="s">
        <v>323</v>
      </c>
      <c r="C243" t="s">
        <v>560</v>
      </c>
      <c r="D243">
        <f t="shared" si="119"/>
        <v>1.7047599999999998</v>
      </c>
      <c r="F243">
        <f t="shared" si="120"/>
        <v>1.7294800000000001</v>
      </c>
      <c r="H243">
        <f t="shared" si="121"/>
        <v>1.7445999999999999</v>
      </c>
      <c r="J243" s="119">
        <f t="shared" si="97"/>
        <v>1.7149912043635678</v>
      </c>
      <c r="L243" s="119">
        <f t="shared" si="98"/>
        <v>2.3955936251216947E-2</v>
      </c>
      <c r="N243">
        <f t="shared" si="110"/>
        <v>75.094723319989512</v>
      </c>
      <c r="P243" t="s">
        <v>159</v>
      </c>
      <c r="Q243">
        <v>36</v>
      </c>
      <c r="R243" t="s">
        <v>419</v>
      </c>
      <c r="S243" s="48" t="s">
        <v>426</v>
      </c>
      <c r="T243">
        <v>1</v>
      </c>
      <c r="U243">
        <v>0</v>
      </c>
      <c r="V243">
        <v>0</v>
      </c>
      <c r="W243" s="120">
        <f t="shared" si="109"/>
        <v>89.948688604434622</v>
      </c>
      <c r="X243" s="120">
        <f t="shared" si="111"/>
        <v>87.651975286119622</v>
      </c>
      <c r="Y243" s="16"/>
      <c r="Z243" s="16"/>
      <c r="AA243" s="16"/>
      <c r="AB243" s="16"/>
      <c r="AC243" s="16"/>
      <c r="AD243" s="120" t="s">
        <v>33</v>
      </c>
      <c r="AE243" s="120" t="s">
        <v>33</v>
      </c>
      <c r="AG243" s="16" t="s">
        <v>928</v>
      </c>
      <c r="AI243" s="2">
        <f t="shared" si="112"/>
        <v>0</v>
      </c>
      <c r="AJ243" s="2">
        <f t="shared" si="113"/>
        <v>0</v>
      </c>
      <c r="AK243" s="2">
        <f t="shared" si="114"/>
        <v>0</v>
      </c>
      <c r="AL243" s="2">
        <f t="shared" si="115"/>
        <v>0</v>
      </c>
      <c r="AM243">
        <f t="shared" si="99"/>
        <v>0</v>
      </c>
      <c r="AN243" s="2">
        <f t="shared" si="116"/>
        <v>0</v>
      </c>
      <c r="AO243">
        <f t="shared" si="100"/>
        <v>1</v>
      </c>
      <c r="AP243">
        <f t="shared" si="117"/>
        <v>0</v>
      </c>
      <c r="AQ243">
        <f t="shared" si="118"/>
        <v>0</v>
      </c>
      <c r="AR243">
        <f t="shared" si="101"/>
        <v>1</v>
      </c>
      <c r="AS243">
        <f t="shared" si="103"/>
        <v>0</v>
      </c>
      <c r="AT243">
        <f t="shared" si="102"/>
        <v>2</v>
      </c>
      <c r="AU243" t="str">
        <f t="shared" si="96"/>
        <v/>
      </c>
    </row>
    <row r="244" spans="1:47">
      <c r="A244" t="s">
        <v>309</v>
      </c>
      <c r="B244" t="s">
        <v>323</v>
      </c>
      <c r="C244" t="s">
        <v>561</v>
      </c>
      <c r="D244">
        <f t="shared" si="119"/>
        <v>1.7066699999999999</v>
      </c>
      <c r="F244">
        <f t="shared" si="120"/>
        <v>1.73166</v>
      </c>
      <c r="H244">
        <f t="shared" si="121"/>
        <v>1.7466999999999999</v>
      </c>
      <c r="J244" s="119">
        <f t="shared" si="97"/>
        <v>1.7169843663232784</v>
      </c>
      <c r="L244" s="119">
        <f t="shared" si="98"/>
        <v>2.4035377592839913E-2</v>
      </c>
      <c r="N244">
        <f t="shared" si="110"/>
        <v>74.644128064870259</v>
      </c>
      <c r="P244" t="s">
        <v>159</v>
      </c>
      <c r="Q244">
        <v>37</v>
      </c>
      <c r="R244" t="s">
        <v>419</v>
      </c>
      <c r="S244" s="48" t="s">
        <v>426</v>
      </c>
      <c r="T244">
        <v>1</v>
      </c>
      <c r="U244">
        <v>0</v>
      </c>
      <c r="V244">
        <v>0</v>
      </c>
      <c r="W244" s="120">
        <f t="shared" si="109"/>
        <v>89.948688604434622</v>
      </c>
      <c r="X244" s="120">
        <f t="shared" si="111"/>
        <v>87.651975286119622</v>
      </c>
      <c r="Y244" s="16"/>
      <c r="Z244" s="16"/>
      <c r="AA244" s="16"/>
      <c r="AB244" s="16"/>
      <c r="AC244" s="16"/>
      <c r="AD244" s="120" t="s">
        <v>33</v>
      </c>
      <c r="AE244" s="120" t="s">
        <v>33</v>
      </c>
      <c r="AG244" s="16" t="s">
        <v>928</v>
      </c>
      <c r="AI244" s="2">
        <f t="shared" si="112"/>
        <v>0</v>
      </c>
      <c r="AJ244" s="2">
        <f t="shared" si="113"/>
        <v>0</v>
      </c>
      <c r="AK244" s="2">
        <f t="shared" si="114"/>
        <v>0</v>
      </c>
      <c r="AL244" s="2">
        <f t="shared" si="115"/>
        <v>0</v>
      </c>
      <c r="AM244">
        <f t="shared" si="99"/>
        <v>0</v>
      </c>
      <c r="AN244" s="2">
        <f t="shared" si="116"/>
        <v>0.85378137906982321</v>
      </c>
      <c r="AO244">
        <f t="shared" si="100"/>
        <v>1</v>
      </c>
      <c r="AP244">
        <f t="shared" si="117"/>
        <v>0</v>
      </c>
      <c r="AQ244">
        <f t="shared" si="118"/>
        <v>0</v>
      </c>
      <c r="AR244">
        <f t="shared" si="101"/>
        <v>1</v>
      </c>
      <c r="AS244">
        <f t="shared" si="103"/>
        <v>0</v>
      </c>
      <c r="AT244">
        <f t="shared" si="102"/>
        <v>2.8537813790698232</v>
      </c>
      <c r="AU244" t="str">
        <f t="shared" si="96"/>
        <v/>
      </c>
    </row>
    <row r="245" spans="1:47">
      <c r="A245" t="s">
        <v>309</v>
      </c>
      <c r="B245" t="s">
        <v>323</v>
      </c>
      <c r="C245" t="s">
        <v>562</v>
      </c>
      <c r="D245">
        <f t="shared" si="119"/>
        <v>1.70858</v>
      </c>
      <c r="F245">
        <f t="shared" si="120"/>
        <v>1.73384</v>
      </c>
      <c r="H245">
        <f t="shared" si="121"/>
        <v>1.7488000000000001</v>
      </c>
      <c r="J245" s="119">
        <f t="shared" si="97"/>
        <v>1.7189775099088132</v>
      </c>
      <c r="L245" s="119">
        <f t="shared" si="98"/>
        <v>2.4114832861663826E-2</v>
      </c>
      <c r="N245">
        <f t="shared" si="110"/>
        <v>74.196949783467701</v>
      </c>
      <c r="P245" t="s">
        <v>159</v>
      </c>
      <c r="Q245">
        <v>38</v>
      </c>
      <c r="R245" t="s">
        <v>419</v>
      </c>
      <c r="S245" s="48" t="s">
        <v>426</v>
      </c>
      <c r="T245">
        <v>1</v>
      </c>
      <c r="U245">
        <v>0</v>
      </c>
      <c r="V245">
        <v>0</v>
      </c>
      <c r="W245" s="120">
        <f t="shared" si="109"/>
        <v>89.948688604434622</v>
      </c>
      <c r="X245" s="120">
        <f t="shared" si="111"/>
        <v>87.651975286119622</v>
      </c>
      <c r="Y245" s="16"/>
      <c r="Z245" s="16"/>
      <c r="AA245" s="16"/>
      <c r="AB245" s="16"/>
      <c r="AC245" s="16"/>
      <c r="AD245" s="120" t="s">
        <v>33</v>
      </c>
      <c r="AE245" s="120" t="s">
        <v>33</v>
      </c>
      <c r="AG245" s="16" t="s">
        <v>928</v>
      </c>
      <c r="AI245" s="2">
        <f t="shared" si="112"/>
        <v>0</v>
      </c>
      <c r="AJ245" s="2">
        <f t="shared" si="113"/>
        <v>0</v>
      </c>
      <c r="AK245" s="2">
        <f t="shared" si="114"/>
        <v>0</v>
      </c>
      <c r="AL245" s="2">
        <f t="shared" si="115"/>
        <v>0</v>
      </c>
      <c r="AM245">
        <f t="shared" si="99"/>
        <v>0</v>
      </c>
      <c r="AN245" s="2">
        <f t="shared" si="116"/>
        <v>0.85875002664096267</v>
      </c>
      <c r="AO245">
        <f t="shared" si="100"/>
        <v>1</v>
      </c>
      <c r="AP245">
        <f t="shared" si="117"/>
        <v>0</v>
      </c>
      <c r="AQ245">
        <f t="shared" si="118"/>
        <v>0</v>
      </c>
      <c r="AR245">
        <f t="shared" si="101"/>
        <v>1</v>
      </c>
      <c r="AS245">
        <f t="shared" si="103"/>
        <v>0</v>
      </c>
      <c r="AT245">
        <f t="shared" si="102"/>
        <v>2.8587500266409629</v>
      </c>
      <c r="AU245" t="str">
        <f t="shared" si="96"/>
        <v/>
      </c>
    </row>
    <row r="246" spans="1:47">
      <c r="A246" t="s">
        <v>309</v>
      </c>
      <c r="B246" t="s">
        <v>323</v>
      </c>
      <c r="C246" t="s">
        <v>563</v>
      </c>
      <c r="D246">
        <f t="shared" si="119"/>
        <v>1.7104899999999998</v>
      </c>
      <c r="F246">
        <f t="shared" si="120"/>
        <v>1.7360199999999999</v>
      </c>
      <c r="H246">
        <f t="shared" si="121"/>
        <v>1.7509000000000001</v>
      </c>
      <c r="J246" s="119">
        <f t="shared" si="97"/>
        <v>1.7209706351876906</v>
      </c>
      <c r="L246" s="119">
        <f t="shared" si="98"/>
        <v>2.4194302004973745E-2</v>
      </c>
      <c r="N246">
        <f t="shared" si="110"/>
        <v>73.753120965487824</v>
      </c>
      <c r="P246" t="s">
        <v>159</v>
      </c>
      <c r="Q246">
        <v>39</v>
      </c>
      <c r="R246" t="s">
        <v>419</v>
      </c>
      <c r="S246" s="48" t="s">
        <v>426</v>
      </c>
      <c r="T246">
        <v>1</v>
      </c>
      <c r="U246">
        <v>0</v>
      </c>
      <c r="V246">
        <v>0</v>
      </c>
      <c r="W246" s="120">
        <f t="shared" si="109"/>
        <v>89.948688604434622</v>
      </c>
      <c r="X246" s="120">
        <f t="shared" si="111"/>
        <v>87.651975286119622</v>
      </c>
      <c r="Y246" s="16"/>
      <c r="Z246" s="16"/>
      <c r="AA246" s="16"/>
      <c r="AB246" s="16"/>
      <c r="AC246" s="16"/>
      <c r="AD246" s="120" t="s">
        <v>33</v>
      </c>
      <c r="AE246" s="120" t="s">
        <v>33</v>
      </c>
      <c r="AG246" s="16" t="s">
        <v>928</v>
      </c>
      <c r="AI246" s="2">
        <f t="shared" si="112"/>
        <v>0</v>
      </c>
      <c r="AJ246" s="2">
        <f t="shared" si="113"/>
        <v>0</v>
      </c>
      <c r="AK246" s="2">
        <f t="shared" si="114"/>
        <v>0</v>
      </c>
      <c r="AL246" s="2">
        <f t="shared" si="115"/>
        <v>0</v>
      </c>
      <c r="AM246">
        <f t="shared" si="99"/>
        <v>0</v>
      </c>
      <c r="AN246" s="2">
        <f t="shared" si="116"/>
        <v>0.86368145795185025</v>
      </c>
      <c r="AO246">
        <f t="shared" si="100"/>
        <v>1</v>
      </c>
      <c r="AP246">
        <f t="shared" si="117"/>
        <v>0</v>
      </c>
      <c r="AQ246">
        <f t="shared" si="118"/>
        <v>0</v>
      </c>
      <c r="AR246">
        <f t="shared" si="101"/>
        <v>1</v>
      </c>
      <c r="AS246">
        <f t="shared" si="103"/>
        <v>0</v>
      </c>
      <c r="AT246">
        <f t="shared" si="102"/>
        <v>2.8636814579518504</v>
      </c>
      <c r="AU246" t="str">
        <f t="shared" si="96"/>
        <v/>
      </c>
    </row>
    <row r="247" spans="1:47">
      <c r="A247" t="s">
        <v>309</v>
      </c>
      <c r="B247" t="s">
        <v>323</v>
      </c>
      <c r="C247" t="s">
        <v>564</v>
      </c>
      <c r="D247">
        <f t="shared" si="119"/>
        <v>1.7123999999999999</v>
      </c>
      <c r="F247">
        <f t="shared" si="120"/>
        <v>1.7382</v>
      </c>
      <c r="H247">
        <f t="shared" si="121"/>
        <v>1.7530000000000001</v>
      </c>
      <c r="J247" s="119">
        <f t="shared" si="97"/>
        <v>1.7229637422270991</v>
      </c>
      <c r="L247" s="119">
        <f t="shared" si="98"/>
        <v>2.4273784970318513E-2</v>
      </c>
      <c r="N247">
        <f t="shared" si="110"/>
        <v>73.312575793099327</v>
      </c>
      <c r="P247" t="s">
        <v>159</v>
      </c>
      <c r="Q247">
        <v>40</v>
      </c>
      <c r="R247" t="s">
        <v>419</v>
      </c>
      <c r="S247" s="48" t="s">
        <v>426</v>
      </c>
      <c r="T247">
        <v>1</v>
      </c>
      <c r="U247">
        <v>0</v>
      </c>
      <c r="V247">
        <v>0</v>
      </c>
      <c r="W247" s="120">
        <f t="shared" si="109"/>
        <v>89.948688604434622</v>
      </c>
      <c r="X247" s="120">
        <f t="shared" si="111"/>
        <v>87.651975286119622</v>
      </c>
      <c r="Y247" s="16"/>
      <c r="Z247" s="16"/>
      <c r="AA247" s="16"/>
      <c r="AB247" s="16"/>
      <c r="AC247" s="16"/>
      <c r="AD247" s="120" t="s">
        <v>33</v>
      </c>
      <c r="AE247" s="120" t="s">
        <v>33</v>
      </c>
      <c r="AG247" s="16" t="s">
        <v>928</v>
      </c>
      <c r="AI247" s="2">
        <f t="shared" si="112"/>
        <v>0</v>
      </c>
      <c r="AJ247" s="2">
        <f t="shared" si="113"/>
        <v>0</v>
      </c>
      <c r="AK247" s="2">
        <f t="shared" si="114"/>
        <v>0</v>
      </c>
      <c r="AL247" s="2">
        <f t="shared" si="115"/>
        <v>0</v>
      </c>
      <c r="AM247">
        <f t="shared" si="99"/>
        <v>0</v>
      </c>
      <c r="AN247" s="2">
        <f t="shared" si="116"/>
        <v>0.86857640431172245</v>
      </c>
      <c r="AO247">
        <f t="shared" si="100"/>
        <v>1</v>
      </c>
      <c r="AP247">
        <f t="shared" si="117"/>
        <v>0</v>
      </c>
      <c r="AQ247">
        <f t="shared" si="118"/>
        <v>0</v>
      </c>
      <c r="AR247">
        <f t="shared" si="101"/>
        <v>1</v>
      </c>
      <c r="AS247">
        <f t="shared" si="103"/>
        <v>0</v>
      </c>
      <c r="AT247">
        <f t="shared" si="102"/>
        <v>2.8685764043117223</v>
      </c>
      <c r="AU247" t="str">
        <f t="shared" si="96"/>
        <v/>
      </c>
    </row>
    <row r="248" spans="1:47">
      <c r="A248" t="s">
        <v>309</v>
      </c>
      <c r="B248" t="s">
        <v>323</v>
      </c>
      <c r="C248" t="s">
        <v>565</v>
      </c>
      <c r="D248">
        <f t="shared" si="119"/>
        <v>1.71431</v>
      </c>
      <c r="F248">
        <f t="shared" si="120"/>
        <v>1.74038</v>
      </c>
      <c r="H248">
        <f t="shared" si="121"/>
        <v>1.7551000000000001</v>
      </c>
      <c r="J248" s="119">
        <f t="shared" si="97"/>
        <v>1.7249568310939003</v>
      </c>
      <c r="L248" s="119">
        <f t="shared" si="98"/>
        <v>2.4353281705508989E-2</v>
      </c>
      <c r="N248">
        <f t="shared" si="110"/>
        <v>72.875250078378315</v>
      </c>
      <c r="P248" t="s">
        <v>159</v>
      </c>
      <c r="Q248">
        <v>41</v>
      </c>
      <c r="R248" t="s">
        <v>419</v>
      </c>
      <c r="S248" s="48" t="s">
        <v>426</v>
      </c>
      <c r="T248">
        <v>1</v>
      </c>
      <c r="U248">
        <v>0</v>
      </c>
      <c r="V248">
        <v>0</v>
      </c>
      <c r="W248" s="120">
        <f t="shared" si="109"/>
        <v>89.948688604434622</v>
      </c>
      <c r="X248" s="120">
        <f t="shared" si="111"/>
        <v>87.651975286119622</v>
      </c>
      <c r="Y248" s="16"/>
      <c r="Z248" s="16"/>
      <c r="AA248" s="16"/>
      <c r="AB248" s="16"/>
      <c r="AC248" s="16"/>
      <c r="AD248" s="120" t="s">
        <v>33</v>
      </c>
      <c r="AE248" s="120" t="s">
        <v>33</v>
      </c>
      <c r="AG248" s="16" t="s">
        <v>928</v>
      </c>
      <c r="AI248" s="2">
        <f t="shared" si="112"/>
        <v>0</v>
      </c>
      <c r="AJ248" s="2">
        <f t="shared" si="113"/>
        <v>0</v>
      </c>
      <c r="AK248" s="2">
        <f t="shared" si="114"/>
        <v>0</v>
      </c>
      <c r="AL248" s="2">
        <f t="shared" si="115"/>
        <v>0</v>
      </c>
      <c r="AM248">
        <f t="shared" si="99"/>
        <v>0</v>
      </c>
      <c r="AN248" s="2">
        <f t="shared" si="116"/>
        <v>0.87343557891973367</v>
      </c>
      <c r="AO248">
        <f t="shared" si="100"/>
        <v>1</v>
      </c>
      <c r="AP248">
        <f t="shared" si="117"/>
        <v>0</v>
      </c>
      <c r="AQ248">
        <f t="shared" si="118"/>
        <v>0</v>
      </c>
      <c r="AR248">
        <f t="shared" si="101"/>
        <v>1</v>
      </c>
      <c r="AS248">
        <f t="shared" si="103"/>
        <v>0</v>
      </c>
      <c r="AT248">
        <f t="shared" si="102"/>
        <v>2.8734355789197337</v>
      </c>
      <c r="AU248" t="str">
        <f t="shared" si="96"/>
        <v/>
      </c>
    </row>
    <row r="249" spans="1:47">
      <c r="A249" t="s">
        <v>309</v>
      </c>
      <c r="B249" t="s">
        <v>323</v>
      </c>
      <c r="C249" t="s">
        <v>566</v>
      </c>
      <c r="D249">
        <f t="shared" si="119"/>
        <v>1.7162199999999999</v>
      </c>
      <c r="F249">
        <f t="shared" si="120"/>
        <v>1.7425600000000001</v>
      </c>
      <c r="H249">
        <f t="shared" si="121"/>
        <v>1.7572000000000001</v>
      </c>
      <c r="J249" s="119">
        <f t="shared" si="97"/>
        <v>1.7269499018546282</v>
      </c>
      <c r="L249" s="119">
        <f t="shared" si="98"/>
        <v>2.4432792158618488E-2</v>
      </c>
      <c r="N249">
        <f t="shared" si="110"/>
        <v>72.441081203555768</v>
      </c>
      <c r="P249" t="s">
        <v>159</v>
      </c>
      <c r="Q249">
        <v>42</v>
      </c>
      <c r="R249" t="s">
        <v>419</v>
      </c>
      <c r="S249" s="48" t="s">
        <v>426</v>
      </c>
      <c r="T249">
        <v>1</v>
      </c>
      <c r="U249">
        <v>0</v>
      </c>
      <c r="V249">
        <v>0</v>
      </c>
      <c r="W249" s="120">
        <f t="shared" si="109"/>
        <v>89.948688604434622</v>
      </c>
      <c r="X249" s="120">
        <f t="shared" si="111"/>
        <v>87.651975286119622</v>
      </c>
      <c r="Y249" s="16"/>
      <c r="Z249" s="16"/>
      <c r="AA249" s="16"/>
      <c r="AB249" s="16"/>
      <c r="AC249" s="16"/>
      <c r="AD249" s="120" t="s">
        <v>33</v>
      </c>
      <c r="AE249" s="120" t="s">
        <v>33</v>
      </c>
      <c r="AG249" s="16" t="s">
        <v>928</v>
      </c>
      <c r="AI249" s="2">
        <f t="shared" si="112"/>
        <v>0</v>
      </c>
      <c r="AJ249" s="2">
        <f t="shared" si="113"/>
        <v>0</v>
      </c>
      <c r="AK249" s="2">
        <f t="shared" si="114"/>
        <v>0</v>
      </c>
      <c r="AL249" s="2">
        <f t="shared" si="115"/>
        <v>0</v>
      </c>
      <c r="AM249">
        <f t="shared" si="99"/>
        <v>0</v>
      </c>
      <c r="AN249" s="2">
        <f t="shared" si="116"/>
        <v>0.87825967752887313</v>
      </c>
      <c r="AO249">
        <f t="shared" si="100"/>
        <v>1</v>
      </c>
      <c r="AP249">
        <f t="shared" si="117"/>
        <v>0</v>
      </c>
      <c r="AQ249">
        <f t="shared" si="118"/>
        <v>0</v>
      </c>
      <c r="AR249">
        <f t="shared" si="101"/>
        <v>1</v>
      </c>
      <c r="AS249">
        <f t="shared" si="103"/>
        <v>0</v>
      </c>
      <c r="AT249">
        <f t="shared" si="102"/>
        <v>2.8782596775288729</v>
      </c>
      <c r="AU249" t="str">
        <f t="shared" si="96"/>
        <v/>
      </c>
    </row>
    <row r="250" spans="1:47">
      <c r="A250" t="s">
        <v>309</v>
      </c>
      <c r="B250" t="s">
        <v>323</v>
      </c>
      <c r="C250" t="s">
        <v>567</v>
      </c>
      <c r="D250">
        <f t="shared" si="119"/>
        <v>1.7181299999999999</v>
      </c>
      <c r="F250">
        <f t="shared" si="120"/>
        <v>1.74474</v>
      </c>
      <c r="H250">
        <f t="shared" si="121"/>
        <v>1.7593000000000001</v>
      </c>
      <c r="J250" s="119">
        <f t="shared" si="97"/>
        <v>1.7289429545754931</v>
      </c>
      <c r="L250" s="119">
        <f t="shared" si="98"/>
        <v>2.4512316277979895E-2</v>
      </c>
      <c r="N250">
        <f t="shared" si="110"/>
        <v>72.010008063914597</v>
      </c>
      <c r="P250" t="s">
        <v>159</v>
      </c>
      <c r="Q250">
        <v>43</v>
      </c>
      <c r="R250" t="s">
        <v>419</v>
      </c>
      <c r="S250" s="48" t="s">
        <v>426</v>
      </c>
      <c r="T250">
        <v>1</v>
      </c>
      <c r="U250">
        <v>0</v>
      </c>
      <c r="V250">
        <v>0</v>
      </c>
      <c r="W250" s="120">
        <f t="shared" si="109"/>
        <v>89.948688604434622</v>
      </c>
      <c r="X250" s="120">
        <f t="shared" si="111"/>
        <v>87.651975286119622</v>
      </c>
      <c r="Y250" s="16"/>
      <c r="Z250" s="16"/>
      <c r="AA250" s="16"/>
      <c r="AB250" s="16"/>
      <c r="AC250" s="16"/>
      <c r="AD250" s="120" t="s">
        <v>33</v>
      </c>
      <c r="AE250" s="120" t="s">
        <v>33</v>
      </c>
      <c r="AG250" s="16" t="s">
        <v>928</v>
      </c>
      <c r="AI250" s="2">
        <f t="shared" si="112"/>
        <v>0</v>
      </c>
      <c r="AJ250" s="2">
        <f t="shared" si="113"/>
        <v>0</v>
      </c>
      <c r="AK250" s="2">
        <f t="shared" si="114"/>
        <v>0</v>
      </c>
      <c r="AL250" s="2">
        <f t="shared" si="115"/>
        <v>0</v>
      </c>
      <c r="AM250">
        <f t="shared" si="99"/>
        <v>0</v>
      </c>
      <c r="AN250" s="2">
        <f t="shared" si="116"/>
        <v>0.88304937908044168</v>
      </c>
      <c r="AO250">
        <f t="shared" si="100"/>
        <v>1</v>
      </c>
      <c r="AP250">
        <f t="shared" si="117"/>
        <v>0</v>
      </c>
      <c r="AQ250">
        <f t="shared" si="118"/>
        <v>0</v>
      </c>
      <c r="AR250">
        <f t="shared" si="101"/>
        <v>1</v>
      </c>
      <c r="AS250">
        <f t="shared" si="103"/>
        <v>0</v>
      </c>
      <c r="AT250">
        <f t="shared" si="102"/>
        <v>2.8830493790804415</v>
      </c>
      <c r="AU250" t="str">
        <f t="shared" si="96"/>
        <v/>
      </c>
    </row>
    <row r="251" spans="1:47">
      <c r="A251" t="s">
        <v>309</v>
      </c>
      <c r="B251" t="s">
        <v>323</v>
      </c>
      <c r="C251" t="s">
        <v>568</v>
      </c>
      <c r="D251">
        <f t="shared" si="119"/>
        <v>1.72004</v>
      </c>
      <c r="F251">
        <f t="shared" si="120"/>
        <v>1.74692</v>
      </c>
      <c r="H251">
        <f t="shared" si="121"/>
        <v>1.7614000000000001</v>
      </c>
      <c r="J251" s="119">
        <f t="shared" si="97"/>
        <v>1.7309359893223843</v>
      </c>
      <c r="L251" s="119">
        <f t="shared" si="98"/>
        <v>2.4591854012182779E-2</v>
      </c>
      <c r="N251">
        <f t="shared" si="110"/>
        <v>71.581971013172677</v>
      </c>
      <c r="P251" t="s">
        <v>159</v>
      </c>
      <c r="Q251">
        <v>44</v>
      </c>
      <c r="R251" t="s">
        <v>419</v>
      </c>
      <c r="S251" s="48" t="s">
        <v>426</v>
      </c>
      <c r="T251">
        <v>1</v>
      </c>
      <c r="U251">
        <v>0</v>
      </c>
      <c r="V251">
        <v>0</v>
      </c>
      <c r="W251" s="120">
        <f t="shared" si="109"/>
        <v>89.948688604434622</v>
      </c>
      <c r="X251" s="120">
        <f t="shared" si="111"/>
        <v>87.651975286119622</v>
      </c>
      <c r="Y251" s="16"/>
      <c r="Z251" s="16"/>
      <c r="AA251" s="16"/>
      <c r="AB251" s="16"/>
      <c r="AC251" s="16"/>
      <c r="AD251" s="120" t="s">
        <v>33</v>
      </c>
      <c r="AE251" s="120" t="s">
        <v>33</v>
      </c>
      <c r="AG251" s="16" t="s">
        <v>928</v>
      </c>
      <c r="AI251" s="2">
        <f t="shared" si="112"/>
        <v>0</v>
      </c>
      <c r="AJ251" s="2">
        <f t="shared" si="113"/>
        <v>0</v>
      </c>
      <c r="AK251" s="2">
        <f t="shared" si="114"/>
        <v>0</v>
      </c>
      <c r="AL251" s="2">
        <f t="shared" si="115"/>
        <v>0</v>
      </c>
      <c r="AM251">
        <f t="shared" si="99"/>
        <v>0</v>
      </c>
      <c r="AN251" s="2">
        <f t="shared" si="116"/>
        <v>0.88780534631090746</v>
      </c>
      <c r="AO251">
        <f t="shared" si="100"/>
        <v>1</v>
      </c>
      <c r="AP251">
        <f t="shared" si="117"/>
        <v>0</v>
      </c>
      <c r="AQ251">
        <f t="shared" si="118"/>
        <v>0</v>
      </c>
      <c r="AR251">
        <f t="shared" si="101"/>
        <v>1</v>
      </c>
      <c r="AS251">
        <f t="shared" si="103"/>
        <v>0</v>
      </c>
      <c r="AT251">
        <f t="shared" si="102"/>
        <v>2.8878053463109072</v>
      </c>
      <c r="AU251" t="str">
        <f t="shared" si="96"/>
        <v/>
      </c>
    </row>
    <row r="252" spans="1:47">
      <c r="A252" t="s">
        <v>309</v>
      </c>
      <c r="B252" t="s">
        <v>323</v>
      </c>
      <c r="C252" t="s">
        <v>569</v>
      </c>
      <c r="D252">
        <f t="shared" si="119"/>
        <v>1.7219499999999999</v>
      </c>
      <c r="F252">
        <f t="shared" si="120"/>
        <v>1.7491000000000001</v>
      </c>
      <c r="H252">
        <f t="shared" si="121"/>
        <v>1.7635000000000001</v>
      </c>
      <c r="J252" s="119">
        <f t="shared" si="97"/>
        <v>1.7329290061608691</v>
      </c>
      <c r="L252" s="119">
        <f t="shared" si="98"/>
        <v>2.4671405310074501E-2</v>
      </c>
      <c r="N252">
        <f t="shared" si="110"/>
        <v>71.156911811244768</v>
      </c>
      <c r="P252" t="s">
        <v>159</v>
      </c>
      <c r="Q252">
        <v>45</v>
      </c>
      <c r="R252" t="s">
        <v>419</v>
      </c>
      <c r="S252" s="48" t="s">
        <v>426</v>
      </c>
      <c r="T252">
        <v>1</v>
      </c>
      <c r="U252">
        <v>0</v>
      </c>
      <c r="V252">
        <v>0</v>
      </c>
      <c r="W252" s="120">
        <f t="shared" si="109"/>
        <v>89.948688604434622</v>
      </c>
      <c r="X252" s="120">
        <f t="shared" si="111"/>
        <v>87.651975286119622</v>
      </c>
      <c r="Y252" s="16"/>
      <c r="Z252" s="16"/>
      <c r="AA252" s="16"/>
      <c r="AB252" s="16"/>
      <c r="AC252" s="16"/>
      <c r="AD252" s="120" t="s">
        <v>33</v>
      </c>
      <c r="AE252" s="120" t="s">
        <v>33</v>
      </c>
      <c r="AG252" s="16" t="s">
        <v>928</v>
      </c>
      <c r="AI252" s="2">
        <f t="shared" si="112"/>
        <v>0</v>
      </c>
      <c r="AJ252" s="2">
        <f t="shared" si="113"/>
        <v>0</v>
      </c>
      <c r="AK252" s="2">
        <f t="shared" si="114"/>
        <v>0</v>
      </c>
      <c r="AL252" s="2">
        <f t="shared" si="115"/>
        <v>0</v>
      </c>
      <c r="AM252">
        <f t="shared" si="99"/>
        <v>0</v>
      </c>
      <c r="AN252" s="2">
        <f t="shared" si="116"/>
        <v>0.89252822633232864</v>
      </c>
      <c r="AO252">
        <f t="shared" si="100"/>
        <v>1</v>
      </c>
      <c r="AP252">
        <f t="shared" si="117"/>
        <v>0</v>
      </c>
      <c r="AQ252">
        <f t="shared" si="118"/>
        <v>0</v>
      </c>
      <c r="AR252">
        <f t="shared" si="101"/>
        <v>1</v>
      </c>
      <c r="AS252">
        <f t="shared" si="103"/>
        <v>0</v>
      </c>
      <c r="AT252">
        <f t="shared" si="102"/>
        <v>2.8925282263323284</v>
      </c>
      <c r="AU252" t="str">
        <f t="shared" si="96"/>
        <v/>
      </c>
    </row>
    <row r="253" spans="1:47">
      <c r="A253" t="s">
        <v>309</v>
      </c>
      <c r="B253" t="s">
        <v>323</v>
      </c>
      <c r="C253" t="s">
        <v>570</v>
      </c>
      <c r="D253">
        <f t="shared" si="119"/>
        <v>1.7238599999999999</v>
      </c>
      <c r="F253">
        <f t="shared" si="120"/>
        <v>1.7512799999999999</v>
      </c>
      <c r="H253">
        <f t="shared" si="121"/>
        <v>1.7656000000000001</v>
      </c>
      <c r="J253" s="119">
        <f t="shared" si="97"/>
        <v>1.7349220051561975</v>
      </c>
      <c r="L253" s="119">
        <f t="shared" si="98"/>
        <v>2.4750970120756E-2</v>
      </c>
      <c r="N253">
        <f t="shared" si="110"/>
        <v>70.734773574225969</v>
      </c>
      <c r="P253" t="s">
        <v>159</v>
      </c>
      <c r="Q253">
        <v>46</v>
      </c>
      <c r="R253" t="s">
        <v>419</v>
      </c>
      <c r="S253" s="48" t="s">
        <v>426</v>
      </c>
      <c r="T253">
        <v>1</v>
      </c>
      <c r="U253">
        <v>0</v>
      </c>
      <c r="V253">
        <v>0</v>
      </c>
      <c r="W253" s="120">
        <f t="shared" si="109"/>
        <v>89.948688604434622</v>
      </c>
      <c r="X253" s="120">
        <f t="shared" si="111"/>
        <v>87.651975286119622</v>
      </c>
      <c r="Y253" s="16"/>
      <c r="Z253" s="16"/>
      <c r="AA253" s="16"/>
      <c r="AB253" s="16"/>
      <c r="AC253" s="16"/>
      <c r="AD253" s="120" t="s">
        <v>33</v>
      </c>
      <c r="AE253" s="120" t="s">
        <v>33</v>
      </c>
      <c r="AG253" s="16" t="s">
        <v>928</v>
      </c>
      <c r="AI253" s="2">
        <f t="shared" si="112"/>
        <v>0</v>
      </c>
      <c r="AJ253" s="2">
        <f t="shared" si="113"/>
        <v>0</v>
      </c>
      <c r="AK253" s="2">
        <f t="shared" si="114"/>
        <v>0</v>
      </c>
      <c r="AL253" s="2">
        <f t="shared" si="115"/>
        <v>0</v>
      </c>
      <c r="AM253">
        <f t="shared" si="99"/>
        <v>0</v>
      </c>
      <c r="AN253" s="2">
        <f t="shared" si="116"/>
        <v>0.89721865118809307</v>
      </c>
      <c r="AO253">
        <f t="shared" si="100"/>
        <v>1</v>
      </c>
      <c r="AP253">
        <f t="shared" si="117"/>
        <v>0</v>
      </c>
      <c r="AQ253">
        <f t="shared" si="118"/>
        <v>0</v>
      </c>
      <c r="AR253">
        <f t="shared" si="101"/>
        <v>1</v>
      </c>
      <c r="AS253">
        <f t="shared" si="103"/>
        <v>0</v>
      </c>
      <c r="AT253">
        <f t="shared" si="102"/>
        <v>2.8972186511880933</v>
      </c>
      <c r="AU253" t="str">
        <f t="shared" si="96"/>
        <v/>
      </c>
    </row>
    <row r="254" spans="1:47">
      <c r="A254" t="s">
        <v>309</v>
      </c>
      <c r="B254" t="s">
        <v>323</v>
      </c>
      <c r="C254" t="s">
        <v>571</v>
      </c>
      <c r="D254">
        <f t="shared" si="119"/>
        <v>1.72577</v>
      </c>
      <c r="F254">
        <f t="shared" si="120"/>
        <v>1.75346</v>
      </c>
      <c r="H254">
        <f t="shared" si="121"/>
        <v>1.7677</v>
      </c>
      <c r="J254" s="119">
        <f t="shared" si="97"/>
        <v>1.736914986373304</v>
      </c>
      <c r="L254" s="119">
        <f t="shared" si="98"/>
        <v>2.4830548393582896E-2</v>
      </c>
      <c r="N254">
        <f t="shared" si="110"/>
        <v>70.3155007264902</v>
      </c>
      <c r="P254" t="s">
        <v>159</v>
      </c>
      <c r="Q254">
        <v>47</v>
      </c>
      <c r="R254" t="s">
        <v>419</v>
      </c>
      <c r="S254" s="48" t="s">
        <v>426</v>
      </c>
      <c r="T254">
        <v>1</v>
      </c>
      <c r="U254">
        <v>0</v>
      </c>
      <c r="V254">
        <v>0</v>
      </c>
      <c r="W254" s="120">
        <f t="shared" si="109"/>
        <v>89.948688604434622</v>
      </c>
      <c r="X254" s="120">
        <f t="shared" si="111"/>
        <v>87.651975286119622</v>
      </c>
      <c r="Y254" s="16"/>
      <c r="Z254" s="16"/>
      <c r="AA254" s="16"/>
      <c r="AB254" s="16"/>
      <c r="AC254" s="16"/>
      <c r="AD254" s="120" t="s">
        <v>33</v>
      </c>
      <c r="AE254" s="120" t="s">
        <v>33</v>
      </c>
      <c r="AG254" s="16" t="s">
        <v>928</v>
      </c>
      <c r="AI254" s="2">
        <f t="shared" si="112"/>
        <v>0</v>
      </c>
      <c r="AJ254" s="2">
        <f t="shared" si="113"/>
        <v>0</v>
      </c>
      <c r="AK254" s="2">
        <f t="shared" si="114"/>
        <v>0</v>
      </c>
      <c r="AL254" s="2">
        <f t="shared" si="115"/>
        <v>0</v>
      </c>
      <c r="AM254">
        <f t="shared" si="99"/>
        <v>0</v>
      </c>
      <c r="AN254" s="2">
        <f t="shared" si="116"/>
        <v>0.90187723838515721</v>
      </c>
      <c r="AO254">
        <f t="shared" si="100"/>
        <v>1</v>
      </c>
      <c r="AP254">
        <f t="shared" si="117"/>
        <v>0</v>
      </c>
      <c r="AQ254">
        <f t="shared" si="118"/>
        <v>0</v>
      </c>
      <c r="AR254">
        <f t="shared" si="101"/>
        <v>1</v>
      </c>
      <c r="AS254">
        <f t="shared" si="103"/>
        <v>0</v>
      </c>
      <c r="AT254">
        <f t="shared" si="102"/>
        <v>2.9018772383851572</v>
      </c>
      <c r="AU254" t="str">
        <f t="shared" si="96"/>
        <v/>
      </c>
    </row>
    <row r="255" spans="1:47">
      <c r="A255" t="s">
        <v>309</v>
      </c>
      <c r="B255" t="s">
        <v>323</v>
      </c>
      <c r="C255" t="s">
        <v>572</v>
      </c>
      <c r="D255">
        <f t="shared" si="119"/>
        <v>1.7276799999999999</v>
      </c>
      <c r="F255">
        <f t="shared" si="120"/>
        <v>1.7556400000000001</v>
      </c>
      <c r="H255">
        <f t="shared" si="121"/>
        <v>1.7698</v>
      </c>
      <c r="J255" s="119">
        <f t="shared" si="97"/>
        <v>1.7389079498768072</v>
      </c>
      <c r="L255" s="119">
        <f t="shared" si="98"/>
        <v>2.4910140078160614E-2</v>
      </c>
      <c r="N255">
        <f t="shared" si="110"/>
        <v>69.899038954795415</v>
      </c>
      <c r="P255" t="s">
        <v>159</v>
      </c>
      <c r="Q255">
        <v>48</v>
      </c>
      <c r="R255" t="s">
        <v>419</v>
      </c>
      <c r="S255" s="48" t="s">
        <v>426</v>
      </c>
      <c r="T255">
        <v>1</v>
      </c>
      <c r="U255">
        <v>0</v>
      </c>
      <c r="V255">
        <v>0</v>
      </c>
      <c r="W255" s="120">
        <f t="shared" si="109"/>
        <v>89.948688604434622</v>
      </c>
      <c r="X255" s="120">
        <f t="shared" si="111"/>
        <v>87.651975286119622</v>
      </c>
      <c r="Y255" s="16"/>
      <c r="Z255" s="16"/>
      <c r="AA255" s="16"/>
      <c r="AB255" s="16"/>
      <c r="AC255" s="16"/>
      <c r="AD255" s="120" t="s">
        <v>33</v>
      </c>
      <c r="AE255" s="120" t="s">
        <v>33</v>
      </c>
      <c r="AG255" s="16" t="s">
        <v>928</v>
      </c>
      <c r="AI255" s="2">
        <f t="shared" si="112"/>
        <v>0</v>
      </c>
      <c r="AJ255" s="2">
        <f t="shared" si="113"/>
        <v>0</v>
      </c>
      <c r="AK255" s="2">
        <f t="shared" si="114"/>
        <v>0</v>
      </c>
      <c r="AL255" s="2">
        <f t="shared" si="115"/>
        <v>0</v>
      </c>
      <c r="AM255">
        <f t="shared" si="99"/>
        <v>0</v>
      </c>
      <c r="AN255" s="2">
        <f t="shared" si="116"/>
        <v>0.90650459140398809</v>
      </c>
      <c r="AO255">
        <f t="shared" si="100"/>
        <v>1</v>
      </c>
      <c r="AP255">
        <f t="shared" si="117"/>
        <v>0</v>
      </c>
      <c r="AQ255">
        <f t="shared" si="118"/>
        <v>0</v>
      </c>
      <c r="AR255">
        <f t="shared" si="101"/>
        <v>1</v>
      </c>
      <c r="AS255">
        <f t="shared" si="103"/>
        <v>0</v>
      </c>
      <c r="AT255">
        <f t="shared" si="102"/>
        <v>2.906504591403988</v>
      </c>
      <c r="AU255" t="str">
        <f t="shared" si="96"/>
        <v/>
      </c>
    </row>
    <row r="256" spans="1:47">
      <c r="A256" t="s">
        <v>309</v>
      </c>
      <c r="B256" t="s">
        <v>323</v>
      </c>
      <c r="C256" t="s">
        <v>573</v>
      </c>
      <c r="D256">
        <f t="shared" si="119"/>
        <v>1.72959</v>
      </c>
      <c r="F256">
        <f t="shared" si="120"/>
        <v>1.7578199999999999</v>
      </c>
      <c r="H256">
        <f t="shared" si="121"/>
        <v>1.7719</v>
      </c>
      <c r="J256" s="119">
        <f t="shared" si="97"/>
        <v>1.7409008957310139</v>
      </c>
      <c r="L256" s="119">
        <f t="shared" si="98"/>
        <v>2.4989745124346374E-2</v>
      </c>
      <c r="N256">
        <f t="shared" si="110"/>
        <v>69.485335164281921</v>
      </c>
      <c r="P256" t="s">
        <v>159</v>
      </c>
      <c r="Q256">
        <v>49</v>
      </c>
      <c r="R256" t="s">
        <v>419</v>
      </c>
      <c r="S256" s="48" t="s">
        <v>426</v>
      </c>
      <c r="T256">
        <v>1</v>
      </c>
      <c r="U256">
        <v>0</v>
      </c>
      <c r="V256">
        <v>0</v>
      </c>
      <c r="W256" s="120">
        <f t="shared" si="109"/>
        <v>89.948688604434622</v>
      </c>
      <c r="X256" s="120">
        <f t="shared" si="111"/>
        <v>87.651975286119622</v>
      </c>
      <c r="Y256" s="16"/>
      <c r="Z256" s="16"/>
      <c r="AA256" s="16"/>
      <c r="AB256" s="16"/>
      <c r="AC256" s="16"/>
      <c r="AD256" s="120" t="s">
        <v>33</v>
      </c>
      <c r="AE256" s="120" t="s">
        <v>33</v>
      </c>
      <c r="AG256" s="16" t="s">
        <v>928</v>
      </c>
      <c r="AI256" s="2">
        <f t="shared" si="112"/>
        <v>0</v>
      </c>
      <c r="AJ256" s="2">
        <f t="shared" si="113"/>
        <v>0</v>
      </c>
      <c r="AK256" s="2">
        <f t="shared" si="114"/>
        <v>0</v>
      </c>
      <c r="AL256" s="2">
        <f t="shared" si="115"/>
        <v>0</v>
      </c>
      <c r="AM256">
        <f t="shared" si="99"/>
        <v>0</v>
      </c>
      <c r="AN256" s="2">
        <f t="shared" si="116"/>
        <v>0.91110130018747137</v>
      </c>
      <c r="AO256">
        <f t="shared" si="100"/>
        <v>1</v>
      </c>
      <c r="AP256">
        <f t="shared" si="117"/>
        <v>0</v>
      </c>
      <c r="AQ256">
        <f t="shared" si="118"/>
        <v>0</v>
      </c>
      <c r="AR256">
        <f t="shared" si="101"/>
        <v>1</v>
      </c>
      <c r="AS256">
        <f t="shared" si="103"/>
        <v>0</v>
      </c>
      <c r="AT256">
        <f t="shared" si="102"/>
        <v>2.9111013001874713</v>
      </c>
      <c r="AU256" t="str">
        <f t="shared" si="96"/>
        <v/>
      </c>
    </row>
    <row r="257" spans="1:47">
      <c r="A257" t="s">
        <v>309</v>
      </c>
      <c r="B257" t="s">
        <v>323</v>
      </c>
      <c r="C257" t="s">
        <v>574</v>
      </c>
      <c r="D257">
        <f t="shared" si="119"/>
        <v>1.7315</v>
      </c>
      <c r="F257">
        <f t="shared" si="120"/>
        <v>1.76</v>
      </c>
      <c r="H257">
        <f t="shared" si="121"/>
        <v>1.774</v>
      </c>
      <c r="J257" s="119">
        <f t="shared" si="97"/>
        <v>1.7428938239999203</v>
      </c>
      <c r="L257" s="119">
        <f t="shared" si="98"/>
        <v>2.5069363482245199E-2</v>
      </c>
      <c r="N257">
        <f t="shared" si="110"/>
        <v>69.074337436260222</v>
      </c>
      <c r="P257" t="s">
        <v>159</v>
      </c>
      <c r="Q257">
        <v>50</v>
      </c>
      <c r="R257" t="s">
        <v>419</v>
      </c>
      <c r="S257" s="48" t="s">
        <v>426</v>
      </c>
      <c r="T257">
        <v>1</v>
      </c>
      <c r="U257">
        <v>0</v>
      </c>
      <c r="V257">
        <v>0</v>
      </c>
      <c r="W257" s="120">
        <f t="shared" si="109"/>
        <v>89.948688604434622</v>
      </c>
      <c r="X257" s="120">
        <f t="shared" si="111"/>
        <v>87.651975286119622</v>
      </c>
      <c r="Y257" s="16"/>
      <c r="Z257" s="16"/>
      <c r="AA257" s="16"/>
      <c r="AB257" s="16"/>
      <c r="AC257" s="16"/>
      <c r="AD257" s="120" t="s">
        <v>33</v>
      </c>
      <c r="AE257" s="120" t="s">
        <v>33</v>
      </c>
      <c r="AG257" s="16" t="s">
        <v>928</v>
      </c>
      <c r="AI257" s="2">
        <f t="shared" si="112"/>
        <v>0</v>
      </c>
      <c r="AJ257" s="2">
        <f t="shared" si="113"/>
        <v>0</v>
      </c>
      <c r="AK257" s="2">
        <f t="shared" si="114"/>
        <v>0</v>
      </c>
      <c r="AL257" s="2">
        <f t="shared" si="115"/>
        <v>0</v>
      </c>
      <c r="AM257">
        <f t="shared" si="99"/>
        <v>0</v>
      </c>
      <c r="AN257" s="2">
        <f t="shared" si="116"/>
        <v>0.9156679416099347</v>
      </c>
      <c r="AO257">
        <f t="shared" si="100"/>
        <v>1</v>
      </c>
      <c r="AP257">
        <f t="shared" si="117"/>
        <v>0</v>
      </c>
      <c r="AQ257">
        <f t="shared" si="118"/>
        <v>0</v>
      </c>
      <c r="AR257">
        <f t="shared" si="101"/>
        <v>1</v>
      </c>
      <c r="AS257">
        <f t="shared" si="103"/>
        <v>0</v>
      </c>
      <c r="AT257">
        <f t="shared" si="102"/>
        <v>2.9156679416099349</v>
      </c>
      <c r="AU257" t="str">
        <f t="shared" si="96"/>
        <v/>
      </c>
    </row>
    <row r="258" spans="1:47">
      <c r="A258" t="s">
        <v>309</v>
      </c>
      <c r="B258" t="s">
        <v>323</v>
      </c>
      <c r="C258" t="s">
        <v>575</v>
      </c>
      <c r="D258">
        <f t="shared" si="119"/>
        <v>1.7334099999999999</v>
      </c>
      <c r="F258">
        <f t="shared" si="120"/>
        <v>1.7621800000000001</v>
      </c>
      <c r="H258">
        <f t="shared" si="121"/>
        <v>1.7761</v>
      </c>
      <c r="J258" s="119">
        <f t="shared" si="97"/>
        <v>1.7448867347472135</v>
      </c>
      <c r="L258" s="119">
        <f t="shared" si="98"/>
        <v>2.5148995102209026E-2</v>
      </c>
      <c r="N258">
        <f t="shared" si="110"/>
        <v>68.665994987712608</v>
      </c>
      <c r="P258" t="s">
        <v>159</v>
      </c>
      <c r="Q258">
        <v>51</v>
      </c>
      <c r="R258" t="s">
        <v>419</v>
      </c>
      <c r="S258" s="48" t="s">
        <v>426</v>
      </c>
      <c r="T258">
        <v>1</v>
      </c>
      <c r="U258">
        <v>0</v>
      </c>
      <c r="V258">
        <v>0</v>
      </c>
      <c r="W258" s="120">
        <f t="shared" si="109"/>
        <v>89.948688604434622</v>
      </c>
      <c r="X258" s="120">
        <f t="shared" si="111"/>
        <v>87.651975286119622</v>
      </c>
      <c r="Y258" s="16"/>
      <c r="Z258" s="16"/>
      <c r="AA258" s="16"/>
      <c r="AB258" s="16"/>
      <c r="AC258" s="16"/>
      <c r="AD258" s="120" t="s">
        <v>33</v>
      </c>
      <c r="AE258" s="120" t="s">
        <v>33</v>
      </c>
      <c r="AG258" s="16" t="s">
        <v>928</v>
      </c>
      <c r="AI258" s="2">
        <f t="shared" si="112"/>
        <v>0</v>
      </c>
      <c r="AJ258" s="2">
        <f t="shared" si="113"/>
        <v>0</v>
      </c>
      <c r="AK258" s="2">
        <f t="shared" si="114"/>
        <v>0</v>
      </c>
      <c r="AL258" s="2">
        <f t="shared" si="115"/>
        <v>0</v>
      </c>
      <c r="AM258">
        <f t="shared" si="99"/>
        <v>0</v>
      </c>
      <c r="AN258" s="2">
        <f t="shared" si="116"/>
        <v>0.92020507992713041</v>
      </c>
      <c r="AO258">
        <f t="shared" si="100"/>
        <v>1</v>
      </c>
      <c r="AP258">
        <f t="shared" si="117"/>
        <v>0</v>
      </c>
      <c r="AQ258">
        <f t="shared" si="118"/>
        <v>0</v>
      </c>
      <c r="AR258">
        <f t="shared" si="101"/>
        <v>1</v>
      </c>
      <c r="AS258">
        <f t="shared" si="103"/>
        <v>0</v>
      </c>
      <c r="AT258">
        <f t="shared" si="102"/>
        <v>2.9202050799271304</v>
      </c>
      <c r="AU258" t="str">
        <f t="shared" ref="AU258:AU321" si="122">IF(AT258=$AT$543,AS258,"")</f>
        <v/>
      </c>
    </row>
    <row r="259" spans="1:47">
      <c r="A259" t="s">
        <v>309</v>
      </c>
      <c r="B259" t="s">
        <v>323</v>
      </c>
      <c r="C259" t="s">
        <v>576</v>
      </c>
      <c r="D259">
        <f t="shared" si="119"/>
        <v>1.73532</v>
      </c>
      <c r="F259">
        <f t="shared" si="120"/>
        <v>1.7643599999999999</v>
      </c>
      <c r="H259">
        <f t="shared" si="121"/>
        <v>1.7782</v>
      </c>
      <c r="J259" s="119">
        <f t="shared" ref="J259:J322" si="123">1/SQRT((((COS(RADIANS($AX$7)))^2)/(D259^2))+(((COS(RADIANS($AY$7)))^2)/(F259^2))+(((COS(RADIANS($AZ$7)))^2)/(H259^2)))</f>
        <v>1.7468796280362744</v>
      </c>
      <c r="L259" s="119">
        <f t="shared" ref="L259:L322" si="124">ABS(1/SQRT((((COS(RADIANS($AX$16)))^2)/(D259^2))+(((COS(RADIANS($AY$16)))^2)/(F259^2))+(((COS(RADIANS($AZ$16)))^2)/(H259^2)))-(1/SQRT((((COS(RADIANS($AX$25)))^2)/(D259^2))+(((COS(RADIANS($AY$25)))^2)/(F259^2))+(((COS(RADIANS($AZ$25)))^2)/(H259^2)))))</f>
        <v>2.5228639934835151E-2</v>
      </c>
      <c r="N259">
        <f t="shared" si="110"/>
        <v>68.26025813240534</v>
      </c>
      <c r="P259" t="s">
        <v>159</v>
      </c>
      <c r="Q259">
        <v>52</v>
      </c>
      <c r="R259" t="s">
        <v>419</v>
      </c>
      <c r="S259" s="48" t="s">
        <v>426</v>
      </c>
      <c r="T259">
        <v>1</v>
      </c>
      <c r="U259">
        <v>0</v>
      </c>
      <c r="V259">
        <v>0</v>
      </c>
      <c r="W259" s="120">
        <f t="shared" si="109"/>
        <v>89.948688604434622</v>
      </c>
      <c r="X259" s="120">
        <f t="shared" si="111"/>
        <v>87.651975286119622</v>
      </c>
      <c r="Y259" s="16"/>
      <c r="Z259" s="16"/>
      <c r="AA259" s="16"/>
      <c r="AB259" s="16"/>
      <c r="AC259" s="16"/>
      <c r="AD259" s="120" t="s">
        <v>33</v>
      </c>
      <c r="AE259" s="120" t="s">
        <v>33</v>
      </c>
      <c r="AG259" s="16" t="s">
        <v>928</v>
      </c>
      <c r="AI259" s="2">
        <f t="shared" si="112"/>
        <v>0</v>
      </c>
      <c r="AJ259" s="2">
        <f t="shared" si="113"/>
        <v>0</v>
      </c>
      <c r="AK259" s="2">
        <f t="shared" si="114"/>
        <v>0</v>
      </c>
      <c r="AL259" s="2">
        <f t="shared" si="115"/>
        <v>0</v>
      </c>
      <c r="AM259">
        <f t="shared" ref="AM259:AM322" si="125">IFERROR(IF($BE$2=0,0,IF(1-ABS(($BE$2-L259)/$BE$2)&gt;=1-($BO$6*0.01),1-ABS((($BE$2-L259)/$BE$2)),0)),0)</f>
        <v>0</v>
      </c>
      <c r="AN259" s="2">
        <f t="shared" si="116"/>
        <v>0.92471326720832225</v>
      </c>
      <c r="AO259">
        <f t="shared" ref="AO259:AO322" si="126">IF(OR($BH$2=P259,P259="-/+"),1,0)</f>
        <v>1</v>
      </c>
      <c r="AP259">
        <f t="shared" si="117"/>
        <v>0</v>
      </c>
      <c r="AQ259">
        <f t="shared" si="118"/>
        <v>0</v>
      </c>
      <c r="AR259">
        <f t="shared" ref="AR259:AR322" si="127">IF(AG259=$BG$2,1,0)</f>
        <v>1</v>
      </c>
      <c r="AS259">
        <f t="shared" si="103"/>
        <v>0</v>
      </c>
      <c r="AT259">
        <f t="shared" ref="AT259:AT322" si="128">IFERROR(AI259+AJ259+AK259+AN259+AO259+AP259+AQ259+AR259+AM259+AL259,0)</f>
        <v>2.9247132672083223</v>
      </c>
      <c r="AU259" t="str">
        <f t="shared" si="122"/>
        <v/>
      </c>
    </row>
    <row r="260" spans="1:47">
      <c r="A260" t="s">
        <v>309</v>
      </c>
      <c r="B260" t="s">
        <v>323</v>
      </c>
      <c r="C260" t="s">
        <v>577</v>
      </c>
      <c r="D260">
        <f t="shared" si="119"/>
        <v>1.7372299999999998</v>
      </c>
      <c r="F260">
        <f t="shared" si="120"/>
        <v>1.76654</v>
      </c>
      <c r="H260">
        <f t="shared" si="121"/>
        <v>1.7803</v>
      </c>
      <c r="J260" s="119">
        <f t="shared" si="123"/>
        <v>1.7488725039301785</v>
      </c>
      <c r="L260" s="119">
        <f t="shared" si="124"/>
        <v>2.5308297930965118E-2</v>
      </c>
      <c r="N260">
        <f t="shared" si="110"/>
        <v>67.857078243524029</v>
      </c>
      <c r="P260" t="s">
        <v>159</v>
      </c>
      <c r="Q260">
        <v>53</v>
      </c>
      <c r="R260" t="s">
        <v>419</v>
      </c>
      <c r="S260" s="48" t="s">
        <v>426</v>
      </c>
      <c r="T260">
        <v>1</v>
      </c>
      <c r="U260">
        <v>0</v>
      </c>
      <c r="V260">
        <v>0</v>
      </c>
      <c r="W260" s="120">
        <f t="shared" si="109"/>
        <v>89.948688604434622</v>
      </c>
      <c r="X260" s="120">
        <f t="shared" si="111"/>
        <v>87.651975286119622</v>
      </c>
      <c r="Y260" s="16"/>
      <c r="Z260" s="16"/>
      <c r="AA260" s="16"/>
      <c r="AB260" s="16"/>
      <c r="AC260" s="16"/>
      <c r="AD260" s="120" t="s">
        <v>33</v>
      </c>
      <c r="AE260" s="120" t="s">
        <v>33</v>
      </c>
      <c r="AG260" s="16" t="s">
        <v>928</v>
      </c>
      <c r="AI260" s="2">
        <f t="shared" si="112"/>
        <v>0</v>
      </c>
      <c r="AJ260" s="2">
        <f t="shared" si="113"/>
        <v>0</v>
      </c>
      <c r="AK260" s="2">
        <f t="shared" si="114"/>
        <v>0</v>
      </c>
      <c r="AL260" s="2">
        <f t="shared" si="115"/>
        <v>0</v>
      </c>
      <c r="AM260">
        <f t="shared" si="125"/>
        <v>0</v>
      </c>
      <c r="AN260" s="2">
        <f t="shared" si="116"/>
        <v>0.92919304375144796</v>
      </c>
      <c r="AO260">
        <f t="shared" si="126"/>
        <v>1</v>
      </c>
      <c r="AP260">
        <f t="shared" si="117"/>
        <v>0</v>
      </c>
      <c r="AQ260">
        <f t="shared" si="118"/>
        <v>0</v>
      </c>
      <c r="AR260">
        <f t="shared" si="127"/>
        <v>1</v>
      </c>
      <c r="AS260">
        <f t="shared" si="103"/>
        <v>0</v>
      </c>
      <c r="AT260">
        <f t="shared" si="128"/>
        <v>2.929193043751448</v>
      </c>
      <c r="AU260" t="str">
        <f t="shared" si="122"/>
        <v/>
      </c>
    </row>
    <row r="261" spans="1:47">
      <c r="A261" t="s">
        <v>309</v>
      </c>
      <c r="B261" t="s">
        <v>323</v>
      </c>
      <c r="C261" t="s">
        <v>578</v>
      </c>
      <c r="D261">
        <f t="shared" si="119"/>
        <v>1.7391399999999999</v>
      </c>
      <c r="F261">
        <f t="shared" si="120"/>
        <v>1.7687200000000001</v>
      </c>
      <c r="H261">
        <f t="shared" si="121"/>
        <v>1.7824</v>
      </c>
      <c r="J261" s="119">
        <f t="shared" si="123"/>
        <v>1.7508653624916972</v>
      </c>
      <c r="L261" s="119">
        <f t="shared" si="124"/>
        <v>2.5387969041684277E-2</v>
      </c>
      <c r="N261">
        <f t="shared" si="110"/>
        <v>67.456407717782028</v>
      </c>
      <c r="P261" t="s">
        <v>159</v>
      </c>
      <c r="Q261">
        <v>54</v>
      </c>
      <c r="R261" t="s">
        <v>419</v>
      </c>
      <c r="S261" s="48" t="s">
        <v>426</v>
      </c>
      <c r="T261">
        <v>1</v>
      </c>
      <c r="U261">
        <v>0</v>
      </c>
      <c r="V261">
        <v>0</v>
      </c>
      <c r="W261" s="120">
        <f t="shared" si="109"/>
        <v>89.948688604434622</v>
      </c>
      <c r="X261" s="120">
        <f t="shared" si="111"/>
        <v>87.651975286119622</v>
      </c>
      <c r="Y261" s="16"/>
      <c r="Z261" s="16"/>
      <c r="AA261" s="16"/>
      <c r="AB261" s="16"/>
      <c r="AC261" s="16"/>
      <c r="AD261" s="120" t="s">
        <v>33</v>
      </c>
      <c r="AE261" s="120" t="s">
        <v>33</v>
      </c>
      <c r="AG261" s="16" t="s">
        <v>928</v>
      </c>
      <c r="AI261" s="2">
        <f t="shared" si="112"/>
        <v>0</v>
      </c>
      <c r="AJ261" s="2">
        <f t="shared" si="113"/>
        <v>0</v>
      </c>
      <c r="AK261" s="2">
        <f t="shared" si="114"/>
        <v>0</v>
      </c>
      <c r="AL261" s="2">
        <f t="shared" si="115"/>
        <v>0</v>
      </c>
      <c r="AM261">
        <f t="shared" si="125"/>
        <v>0</v>
      </c>
      <c r="AN261" s="2">
        <f t="shared" si="116"/>
        <v>0.93364493848191465</v>
      </c>
      <c r="AO261">
        <f t="shared" si="126"/>
        <v>1</v>
      </c>
      <c r="AP261">
        <f t="shared" si="117"/>
        <v>0</v>
      </c>
      <c r="AQ261">
        <f t="shared" si="118"/>
        <v>0</v>
      </c>
      <c r="AR261">
        <f t="shared" si="127"/>
        <v>1</v>
      </c>
      <c r="AS261">
        <f t="shared" si="103"/>
        <v>0</v>
      </c>
      <c r="AT261">
        <f t="shared" si="128"/>
        <v>2.9336449384819145</v>
      </c>
      <c r="AU261" t="str">
        <f t="shared" si="122"/>
        <v/>
      </c>
    </row>
    <row r="262" spans="1:47">
      <c r="A262" t="s">
        <v>309</v>
      </c>
      <c r="B262" t="s">
        <v>323</v>
      </c>
      <c r="C262" t="s">
        <v>579</v>
      </c>
      <c r="D262">
        <f t="shared" si="119"/>
        <v>1.74105</v>
      </c>
      <c r="F262">
        <f t="shared" si="120"/>
        <v>1.7708999999999999</v>
      </c>
      <c r="H262">
        <f t="shared" si="121"/>
        <v>1.7845</v>
      </c>
      <c r="J262" s="119">
        <f t="shared" si="123"/>
        <v>1.7528582037833025</v>
      </c>
      <c r="L262" s="119">
        <f t="shared" si="124"/>
        <v>2.5467653218316011E-2</v>
      </c>
      <c r="N262">
        <f t="shared" si="110"/>
        <v>67.058199940890901</v>
      </c>
      <c r="P262" t="s">
        <v>159</v>
      </c>
      <c r="Q262">
        <v>55</v>
      </c>
      <c r="R262" t="s">
        <v>419</v>
      </c>
      <c r="S262" s="48" t="s">
        <v>426</v>
      </c>
      <c r="T262">
        <v>1</v>
      </c>
      <c r="U262">
        <v>0</v>
      </c>
      <c r="V262">
        <v>0</v>
      </c>
      <c r="W262" s="120">
        <f t="shared" si="109"/>
        <v>89.948688604434622</v>
      </c>
      <c r="X262" s="120">
        <f t="shared" si="111"/>
        <v>87.651975286119622</v>
      </c>
      <c r="Y262" s="16"/>
      <c r="Z262" s="16"/>
      <c r="AA262" s="16"/>
      <c r="AB262" s="16"/>
      <c r="AC262" s="16"/>
      <c r="AD262" s="120" t="s">
        <v>33</v>
      </c>
      <c r="AE262" s="120" t="s">
        <v>33</v>
      </c>
      <c r="AG262" s="16" t="s">
        <v>928</v>
      </c>
      <c r="AI262" s="2">
        <f t="shared" si="112"/>
        <v>0</v>
      </c>
      <c r="AJ262" s="2">
        <f t="shared" si="113"/>
        <v>0</v>
      </c>
      <c r="AK262" s="2">
        <f t="shared" si="114"/>
        <v>0</v>
      </c>
      <c r="AL262" s="2">
        <f t="shared" si="115"/>
        <v>0</v>
      </c>
      <c r="AM262">
        <f t="shared" si="125"/>
        <v>0</v>
      </c>
      <c r="AN262" s="2">
        <f t="shared" si="116"/>
        <v>0.93806946933626045</v>
      </c>
      <c r="AO262">
        <f t="shared" si="126"/>
        <v>1</v>
      </c>
      <c r="AP262">
        <f t="shared" si="117"/>
        <v>0</v>
      </c>
      <c r="AQ262">
        <f t="shared" si="118"/>
        <v>0</v>
      </c>
      <c r="AR262">
        <f t="shared" si="127"/>
        <v>1</v>
      </c>
      <c r="AS262">
        <f t="shared" si="103"/>
        <v>0</v>
      </c>
      <c r="AT262">
        <f t="shared" si="128"/>
        <v>2.9380694693362606</v>
      </c>
      <c r="AU262" t="str">
        <f t="shared" si="122"/>
        <v/>
      </c>
    </row>
    <row r="263" spans="1:47">
      <c r="A263" t="s">
        <v>309</v>
      </c>
      <c r="B263" t="s">
        <v>323</v>
      </c>
      <c r="C263" t="s">
        <v>580</v>
      </c>
      <c r="D263">
        <f t="shared" si="119"/>
        <v>1.7429599999999998</v>
      </c>
      <c r="F263">
        <f t="shared" si="120"/>
        <v>1.77308</v>
      </c>
      <c r="H263">
        <f t="shared" si="121"/>
        <v>1.7866</v>
      </c>
      <c r="J263" s="119">
        <f t="shared" si="123"/>
        <v>1.7548510278671645</v>
      </c>
      <c r="L263" s="119">
        <f t="shared" si="124"/>
        <v>2.5547350412426173E-2</v>
      </c>
      <c r="N263">
        <f t="shared" si="110"/>
        <v>66.662409254353321</v>
      </c>
      <c r="P263" t="s">
        <v>159</v>
      </c>
      <c r="Q263">
        <v>56</v>
      </c>
      <c r="R263" t="s">
        <v>419</v>
      </c>
      <c r="S263" s="48" t="s">
        <v>426</v>
      </c>
      <c r="T263">
        <v>1</v>
      </c>
      <c r="U263">
        <v>0</v>
      </c>
      <c r="V263">
        <v>0</v>
      </c>
      <c r="W263" s="120">
        <f t="shared" si="109"/>
        <v>89.948688604434622</v>
      </c>
      <c r="X263" s="120">
        <f t="shared" si="111"/>
        <v>87.651975286119622</v>
      </c>
      <c r="Y263" s="16"/>
      <c r="Z263" s="16"/>
      <c r="AA263" s="16"/>
      <c r="AB263" s="16"/>
      <c r="AC263" s="16"/>
      <c r="AD263" s="120" t="s">
        <v>33</v>
      </c>
      <c r="AE263" s="120" t="s">
        <v>33</v>
      </c>
      <c r="AG263" s="16" t="s">
        <v>928</v>
      </c>
      <c r="AI263" s="2">
        <f t="shared" si="112"/>
        <v>0</v>
      </c>
      <c r="AJ263" s="2">
        <f t="shared" si="113"/>
        <v>0</v>
      </c>
      <c r="AK263" s="2">
        <f t="shared" si="114"/>
        <v>0</v>
      </c>
      <c r="AL263" s="2">
        <f t="shared" si="115"/>
        <v>0</v>
      </c>
      <c r="AM263">
        <f t="shared" si="125"/>
        <v>0</v>
      </c>
      <c r="AN263" s="2">
        <f t="shared" si="116"/>
        <v>0.94246714363112249</v>
      </c>
      <c r="AO263">
        <f t="shared" si="126"/>
        <v>1</v>
      </c>
      <c r="AP263">
        <f t="shared" si="117"/>
        <v>0</v>
      </c>
      <c r="AQ263">
        <f t="shared" si="118"/>
        <v>0</v>
      </c>
      <c r="AR263">
        <f t="shared" si="127"/>
        <v>1</v>
      </c>
      <c r="AS263">
        <f t="shared" si="103"/>
        <v>0</v>
      </c>
      <c r="AT263">
        <f t="shared" si="128"/>
        <v>2.9424671436311227</v>
      </c>
      <c r="AU263" t="str">
        <f t="shared" si="122"/>
        <v/>
      </c>
    </row>
    <row r="264" spans="1:47">
      <c r="A264" t="s">
        <v>309</v>
      </c>
      <c r="B264" t="s">
        <v>323</v>
      </c>
      <c r="C264" t="s">
        <v>581</v>
      </c>
      <c r="D264">
        <f t="shared" si="119"/>
        <v>1.7448699999999999</v>
      </c>
      <c r="F264">
        <f t="shared" si="120"/>
        <v>1.7752600000000001</v>
      </c>
      <c r="H264">
        <f t="shared" si="121"/>
        <v>1.7887</v>
      </c>
      <c r="J264" s="119">
        <f t="shared" si="123"/>
        <v>1.7568438348051578</v>
      </c>
      <c r="L264" s="119">
        <f t="shared" si="124"/>
        <v>2.5627060575815985E-2</v>
      </c>
      <c r="N264">
        <f t="shared" si="110"/>
        <v>66.268990923500994</v>
      </c>
      <c r="P264" t="s">
        <v>159</v>
      </c>
      <c r="Q264">
        <v>57</v>
      </c>
      <c r="R264" t="s">
        <v>419</v>
      </c>
      <c r="S264" s="48" t="s">
        <v>426</v>
      </c>
      <c r="T264">
        <v>1</v>
      </c>
      <c r="U264">
        <v>0</v>
      </c>
      <c r="V264">
        <v>0</v>
      </c>
      <c r="W264" s="120">
        <f t="shared" si="109"/>
        <v>89.948688604434622</v>
      </c>
      <c r="X264" s="120">
        <f t="shared" si="111"/>
        <v>87.651975286119622</v>
      </c>
      <c r="Y264" s="16"/>
      <c r="Z264" s="16"/>
      <c r="AA264" s="16"/>
      <c r="AB264" s="16"/>
      <c r="AC264" s="16"/>
      <c r="AD264" s="120" t="s">
        <v>33</v>
      </c>
      <c r="AE264" s="120" t="s">
        <v>33</v>
      </c>
      <c r="AG264" s="16" t="s">
        <v>928</v>
      </c>
      <c r="AI264" s="2">
        <f t="shared" si="112"/>
        <v>0</v>
      </c>
      <c r="AJ264" s="2">
        <f t="shared" si="113"/>
        <v>0</v>
      </c>
      <c r="AK264" s="2">
        <f t="shared" si="114"/>
        <v>0</v>
      </c>
      <c r="AL264" s="2">
        <f t="shared" si="115"/>
        <v>0</v>
      </c>
      <c r="AM264">
        <f t="shared" si="125"/>
        <v>0</v>
      </c>
      <c r="AN264" s="2">
        <f t="shared" si="116"/>
        <v>0.94683845841837055</v>
      </c>
      <c r="AO264">
        <f t="shared" si="126"/>
        <v>1</v>
      </c>
      <c r="AP264">
        <f t="shared" si="117"/>
        <v>0</v>
      </c>
      <c r="AQ264">
        <f t="shared" si="118"/>
        <v>0</v>
      </c>
      <c r="AR264">
        <f t="shared" si="127"/>
        <v>1</v>
      </c>
      <c r="AS264">
        <f t="shared" si="103"/>
        <v>0</v>
      </c>
      <c r="AT264">
        <f t="shared" si="128"/>
        <v>2.9468384584183704</v>
      </c>
      <c r="AU264" t="str">
        <f t="shared" si="122"/>
        <v/>
      </c>
    </row>
    <row r="265" spans="1:47">
      <c r="A265" t="s">
        <v>309</v>
      </c>
      <c r="B265" t="s">
        <v>323</v>
      </c>
      <c r="C265" t="s">
        <v>582</v>
      </c>
      <c r="D265">
        <f t="shared" si="119"/>
        <v>1.74678</v>
      </c>
      <c r="F265">
        <f t="shared" si="120"/>
        <v>1.7774399999999999</v>
      </c>
      <c r="H265">
        <f t="shared" si="121"/>
        <v>1.7907999999999999</v>
      </c>
      <c r="J265" s="119">
        <f t="shared" si="123"/>
        <v>1.7588366246588585</v>
      </c>
      <c r="L265" s="119">
        <f t="shared" si="124"/>
        <v>2.5706783660526478E-2</v>
      </c>
      <c r="N265">
        <f t="shared" si="110"/>
        <v>65.877901106714546</v>
      </c>
      <c r="P265" t="s">
        <v>159</v>
      </c>
      <c r="Q265">
        <v>58</v>
      </c>
      <c r="R265" t="s">
        <v>419</v>
      </c>
      <c r="S265" s="48" t="s">
        <v>426</v>
      </c>
      <c r="T265">
        <v>1</v>
      </c>
      <c r="U265">
        <v>0</v>
      </c>
      <c r="V265">
        <v>0</v>
      </c>
      <c r="W265" s="120">
        <f t="shared" si="109"/>
        <v>89.948688604434622</v>
      </c>
      <c r="X265" s="120">
        <f t="shared" si="111"/>
        <v>87.651975286119622</v>
      </c>
      <c r="Y265" s="16"/>
      <c r="Z265" s="16"/>
      <c r="AA265" s="16"/>
      <c r="AB265" s="16"/>
      <c r="AC265" s="16"/>
      <c r="AD265" s="120" t="s">
        <v>33</v>
      </c>
      <c r="AE265" s="120" t="s">
        <v>33</v>
      </c>
      <c r="AG265" s="16" t="s">
        <v>928</v>
      </c>
      <c r="AI265" s="2">
        <f t="shared" si="112"/>
        <v>0</v>
      </c>
      <c r="AJ265" s="2">
        <f t="shared" si="113"/>
        <v>0</v>
      </c>
      <c r="AK265" s="2">
        <f t="shared" si="114"/>
        <v>0</v>
      </c>
      <c r="AL265" s="2">
        <f t="shared" si="115"/>
        <v>0</v>
      </c>
      <c r="AM265">
        <f t="shared" si="125"/>
        <v>0</v>
      </c>
      <c r="AN265" s="2">
        <f t="shared" si="116"/>
        <v>0.95118390082710891</v>
      </c>
      <c r="AO265">
        <f t="shared" si="126"/>
        <v>1</v>
      </c>
      <c r="AP265">
        <f t="shared" si="117"/>
        <v>0</v>
      </c>
      <c r="AQ265">
        <f t="shared" si="118"/>
        <v>0</v>
      </c>
      <c r="AR265">
        <f t="shared" si="127"/>
        <v>1</v>
      </c>
      <c r="AS265">
        <f t="shared" si="103"/>
        <v>0</v>
      </c>
      <c r="AT265">
        <f t="shared" si="128"/>
        <v>2.9511839008271088</v>
      </c>
      <c r="AU265" t="str">
        <f t="shared" si="122"/>
        <v/>
      </c>
    </row>
    <row r="266" spans="1:47">
      <c r="A266" t="s">
        <v>309</v>
      </c>
      <c r="B266" t="s">
        <v>323</v>
      </c>
      <c r="C266" t="s">
        <v>583</v>
      </c>
      <c r="D266">
        <f t="shared" si="119"/>
        <v>1.7486899999999999</v>
      </c>
      <c r="F266">
        <f t="shared" si="120"/>
        <v>1.77962</v>
      </c>
      <c r="H266">
        <f t="shared" si="121"/>
        <v>1.7928999999999999</v>
      </c>
      <c r="J266" s="119">
        <f t="shared" si="123"/>
        <v>1.760829397489551</v>
      </c>
      <c r="L266" s="119">
        <f t="shared" si="124"/>
        <v>2.5786519618830495E-2</v>
      </c>
      <c r="N266">
        <f t="shared" si="110"/>
        <v>65.489096825768101</v>
      </c>
      <c r="P266" t="s">
        <v>159</v>
      </c>
      <c r="Q266">
        <v>59</v>
      </c>
      <c r="R266" t="s">
        <v>419</v>
      </c>
      <c r="S266" s="48" t="s">
        <v>426</v>
      </c>
      <c r="T266">
        <v>1</v>
      </c>
      <c r="U266">
        <v>0</v>
      </c>
      <c r="V266">
        <v>0</v>
      </c>
      <c r="W266" s="120">
        <f t="shared" si="109"/>
        <v>89.948688604434622</v>
      </c>
      <c r="X266" s="120">
        <f t="shared" si="111"/>
        <v>87.651975286119622</v>
      </c>
      <c r="Y266" s="16"/>
      <c r="Z266" s="16"/>
      <c r="AA266" s="16"/>
      <c r="AB266" s="16"/>
      <c r="AC266" s="16"/>
      <c r="AD266" s="120" t="s">
        <v>33</v>
      </c>
      <c r="AE266" s="120" t="s">
        <v>33</v>
      </c>
      <c r="AG266" s="16" t="s">
        <v>928</v>
      </c>
      <c r="AI266" s="2">
        <f t="shared" si="112"/>
        <v>0</v>
      </c>
      <c r="AJ266" s="2">
        <f t="shared" si="113"/>
        <v>0</v>
      </c>
      <c r="AK266" s="2">
        <f t="shared" si="114"/>
        <v>0</v>
      </c>
      <c r="AL266" s="2">
        <f t="shared" si="115"/>
        <v>0</v>
      </c>
      <c r="AM266">
        <f t="shared" si="125"/>
        <v>0</v>
      </c>
      <c r="AN266" s="2">
        <f t="shared" si="116"/>
        <v>0.95550394839318054</v>
      </c>
      <c r="AO266">
        <f t="shared" si="126"/>
        <v>1</v>
      </c>
      <c r="AP266">
        <f t="shared" si="117"/>
        <v>0</v>
      </c>
      <c r="AQ266">
        <f t="shared" si="118"/>
        <v>0</v>
      </c>
      <c r="AR266">
        <f t="shared" si="127"/>
        <v>1</v>
      </c>
      <c r="AS266">
        <f t="shared" ref="AS266:AS329" si="129">IF(AT266=$AT$543,C266,0)</f>
        <v>0</v>
      </c>
      <c r="AT266">
        <f t="shared" si="128"/>
        <v>2.9555039483931806</v>
      </c>
      <c r="AU266" t="str">
        <f t="shared" si="122"/>
        <v/>
      </c>
    </row>
    <row r="267" spans="1:47">
      <c r="A267" t="s">
        <v>309</v>
      </c>
      <c r="B267" t="s">
        <v>323</v>
      </c>
      <c r="C267" t="s">
        <v>584</v>
      </c>
      <c r="D267">
        <f t="shared" si="119"/>
        <v>1.7505999999999999</v>
      </c>
      <c r="F267">
        <f t="shared" si="120"/>
        <v>1.7818000000000001</v>
      </c>
      <c r="H267">
        <f t="shared" si="121"/>
        <v>1.7949999999999999</v>
      </c>
      <c r="J267" s="119">
        <f t="shared" si="123"/>
        <v>1.7628221533582256</v>
      </c>
      <c r="L267" s="119">
        <f t="shared" si="124"/>
        <v>2.5866268403236692E-2</v>
      </c>
      <c r="N267">
        <f t="shared" si="110"/>
        <v>65.102535937252725</v>
      </c>
      <c r="P267" t="s">
        <v>159</v>
      </c>
      <c r="Q267">
        <v>60</v>
      </c>
      <c r="R267" t="s">
        <v>419</v>
      </c>
      <c r="S267" s="48" t="s">
        <v>426</v>
      </c>
      <c r="T267">
        <v>1</v>
      </c>
      <c r="U267">
        <v>0</v>
      </c>
      <c r="V267">
        <v>0</v>
      </c>
      <c r="W267" s="120">
        <f t="shared" si="109"/>
        <v>89.948688604434622</v>
      </c>
      <c r="X267" s="120">
        <f t="shared" si="111"/>
        <v>87.651975286119622</v>
      </c>
      <c r="Y267" s="16"/>
      <c r="Z267" s="16"/>
      <c r="AA267" s="16"/>
      <c r="AB267" s="16"/>
      <c r="AC267" s="16"/>
      <c r="AD267" s="120" t="s">
        <v>33</v>
      </c>
      <c r="AE267" s="120" t="s">
        <v>33</v>
      </c>
      <c r="AG267" s="16" t="s">
        <v>928</v>
      </c>
      <c r="AI267" s="2">
        <f t="shared" si="112"/>
        <v>0</v>
      </c>
      <c r="AJ267" s="2">
        <f t="shared" si="113"/>
        <v>0</v>
      </c>
      <c r="AK267" s="2">
        <f t="shared" si="114"/>
        <v>0</v>
      </c>
      <c r="AL267" s="2">
        <f t="shared" si="115"/>
        <v>0</v>
      </c>
      <c r="AM267">
        <f t="shared" si="125"/>
        <v>0</v>
      </c>
      <c r="AN267" s="2">
        <f t="shared" si="116"/>
        <v>0.95979906937668469</v>
      </c>
      <c r="AO267">
        <f t="shared" si="126"/>
        <v>1</v>
      </c>
      <c r="AP267">
        <f t="shared" si="117"/>
        <v>0</v>
      </c>
      <c r="AQ267">
        <f t="shared" si="118"/>
        <v>0</v>
      </c>
      <c r="AR267">
        <f t="shared" si="127"/>
        <v>1</v>
      </c>
      <c r="AS267">
        <f t="shared" si="129"/>
        <v>0</v>
      </c>
      <c r="AT267">
        <f t="shared" si="128"/>
        <v>2.9597990693766847</v>
      </c>
      <c r="AU267" t="str">
        <f t="shared" si="122"/>
        <v/>
      </c>
    </row>
    <row r="268" spans="1:47">
      <c r="A268" t="s">
        <v>309</v>
      </c>
      <c r="B268" t="s">
        <v>323</v>
      </c>
      <c r="C268" t="s">
        <v>585</v>
      </c>
      <c r="D268">
        <f t="shared" si="119"/>
        <v>1.75251</v>
      </c>
      <c r="F268">
        <f t="shared" si="120"/>
        <v>1.7839800000000001</v>
      </c>
      <c r="H268">
        <f t="shared" si="121"/>
        <v>1.7970999999999999</v>
      </c>
      <c r="J268" s="119">
        <f t="shared" si="123"/>
        <v>1.7648148923255822</v>
      </c>
      <c r="L268" s="119">
        <f t="shared" si="124"/>
        <v>2.5946029966485984E-2</v>
      </c>
      <c r="N268">
        <f t="shared" si="110"/>
        <v>64.718177105009715</v>
      </c>
      <c r="P268" t="s">
        <v>159</v>
      </c>
      <c r="Q268">
        <v>61</v>
      </c>
      <c r="R268" t="s">
        <v>419</v>
      </c>
      <c r="S268" s="48" t="s">
        <v>426</v>
      </c>
      <c r="T268">
        <v>1</v>
      </c>
      <c r="U268">
        <v>0</v>
      </c>
      <c r="V268">
        <v>0</v>
      </c>
      <c r="W268" s="120">
        <f t="shared" si="109"/>
        <v>89.948688604434622</v>
      </c>
      <c r="X268" s="120">
        <f t="shared" si="111"/>
        <v>87.651975286119622</v>
      </c>
      <c r="Y268" s="16"/>
      <c r="Z268" s="16"/>
      <c r="AA268" s="16"/>
      <c r="AB268" s="16"/>
      <c r="AC268" s="16"/>
      <c r="AD268" s="120" t="s">
        <v>33</v>
      </c>
      <c r="AE268" s="120" t="s">
        <v>33</v>
      </c>
      <c r="AG268" s="16" t="s">
        <v>928</v>
      </c>
      <c r="AI268" s="2">
        <f t="shared" si="112"/>
        <v>0</v>
      </c>
      <c r="AJ268" s="2">
        <f t="shared" si="113"/>
        <v>0</v>
      </c>
      <c r="AK268" s="2">
        <f t="shared" si="114"/>
        <v>0</v>
      </c>
      <c r="AL268" s="2">
        <f t="shared" si="115"/>
        <v>0</v>
      </c>
      <c r="AM268">
        <f t="shared" si="125"/>
        <v>0</v>
      </c>
      <c r="AN268" s="2">
        <f t="shared" si="116"/>
        <v>0.96406972306827365</v>
      </c>
      <c r="AO268">
        <f t="shared" si="126"/>
        <v>1</v>
      </c>
      <c r="AP268">
        <f t="shared" si="117"/>
        <v>0</v>
      </c>
      <c r="AQ268">
        <f t="shared" si="118"/>
        <v>0</v>
      </c>
      <c r="AR268">
        <f t="shared" si="127"/>
        <v>1</v>
      </c>
      <c r="AS268">
        <f t="shared" si="129"/>
        <v>0</v>
      </c>
      <c r="AT268">
        <f t="shared" si="128"/>
        <v>2.9640697230682735</v>
      </c>
      <c r="AU268" t="str">
        <f t="shared" si="122"/>
        <v/>
      </c>
    </row>
    <row r="269" spans="1:47">
      <c r="A269" t="s">
        <v>309</v>
      </c>
      <c r="B269" t="s">
        <v>323</v>
      </c>
      <c r="C269" t="s">
        <v>586</v>
      </c>
      <c r="D269">
        <f t="shared" si="119"/>
        <v>1.7544199999999999</v>
      </c>
      <c r="F269">
        <f t="shared" si="120"/>
        <v>1.78616</v>
      </c>
      <c r="H269">
        <f t="shared" si="121"/>
        <v>1.7991999999999999</v>
      </c>
      <c r="J269" s="119">
        <f t="shared" si="123"/>
        <v>1.7668076144520313</v>
      </c>
      <c r="L269" s="119">
        <f t="shared" si="124"/>
        <v>2.6025804261548879E-2</v>
      </c>
      <c r="N269">
        <f t="shared" si="110"/>
        <v>64.335979773537147</v>
      </c>
      <c r="P269" t="s">
        <v>159</v>
      </c>
      <c r="Q269">
        <v>62</v>
      </c>
      <c r="R269" t="s">
        <v>419</v>
      </c>
      <c r="S269" s="48" t="s">
        <v>426</v>
      </c>
      <c r="T269">
        <v>1</v>
      </c>
      <c r="U269">
        <v>0</v>
      </c>
      <c r="V269">
        <v>0</v>
      </c>
      <c r="W269" s="120">
        <f t="shared" si="109"/>
        <v>89.948688604434622</v>
      </c>
      <c r="X269" s="120">
        <f t="shared" si="111"/>
        <v>87.651975286119622</v>
      </c>
      <c r="Y269" s="16"/>
      <c r="Z269" s="16"/>
      <c r="AA269" s="16"/>
      <c r="AB269" s="16"/>
      <c r="AC269" s="16"/>
      <c r="AD269" s="120" t="s">
        <v>33</v>
      </c>
      <c r="AE269" s="120" t="s">
        <v>33</v>
      </c>
      <c r="AG269" s="16" t="s">
        <v>928</v>
      </c>
      <c r="AI269" s="2">
        <f t="shared" si="112"/>
        <v>0</v>
      </c>
      <c r="AJ269" s="2">
        <f t="shared" si="113"/>
        <v>0</v>
      </c>
      <c r="AK269" s="2">
        <f t="shared" si="114"/>
        <v>0</v>
      </c>
      <c r="AL269" s="2">
        <f t="shared" si="115"/>
        <v>0</v>
      </c>
      <c r="AM269">
        <f t="shared" si="125"/>
        <v>0</v>
      </c>
      <c r="AN269" s="2">
        <f t="shared" si="116"/>
        <v>0.96831636008463551</v>
      </c>
      <c r="AO269">
        <f t="shared" si="126"/>
        <v>1</v>
      </c>
      <c r="AP269">
        <f t="shared" si="117"/>
        <v>0</v>
      </c>
      <c r="AQ269">
        <f t="shared" si="118"/>
        <v>0</v>
      </c>
      <c r="AR269">
        <f t="shared" si="127"/>
        <v>1</v>
      </c>
      <c r="AS269">
        <f t="shared" si="129"/>
        <v>0</v>
      </c>
      <c r="AT269">
        <f t="shared" si="128"/>
        <v>2.9683163600846356</v>
      </c>
      <c r="AU269" t="str">
        <f t="shared" si="122"/>
        <v/>
      </c>
    </row>
    <row r="270" spans="1:47">
      <c r="A270" t="s">
        <v>309</v>
      </c>
      <c r="B270" t="s">
        <v>323</v>
      </c>
      <c r="C270" t="s">
        <v>587</v>
      </c>
      <c r="D270">
        <f t="shared" si="119"/>
        <v>1.7563299999999999</v>
      </c>
      <c r="F270">
        <f t="shared" si="120"/>
        <v>1.78834</v>
      </c>
      <c r="H270">
        <f t="shared" si="121"/>
        <v>1.8012999999999999</v>
      </c>
      <c r="J270" s="119">
        <f t="shared" si="123"/>
        <v>1.7688003197976969</v>
      </c>
      <c r="L270" s="119">
        <f t="shared" si="124"/>
        <v>2.6105591241626813E-2</v>
      </c>
      <c r="N270">
        <f t="shared" si="110"/>
        <v>63.955904142319064</v>
      </c>
      <c r="P270" t="s">
        <v>159</v>
      </c>
      <c r="Q270">
        <v>63</v>
      </c>
      <c r="R270" t="s">
        <v>419</v>
      </c>
      <c r="S270" s="48" t="s">
        <v>426</v>
      </c>
      <c r="T270">
        <v>1</v>
      </c>
      <c r="U270">
        <v>0</v>
      </c>
      <c r="V270">
        <v>0</v>
      </c>
      <c r="W270" s="120">
        <f t="shared" si="109"/>
        <v>89.948688604434622</v>
      </c>
      <c r="X270" s="120">
        <f t="shared" si="111"/>
        <v>87.651975286119622</v>
      </c>
      <c r="Y270" s="16"/>
      <c r="Z270" s="16"/>
      <c r="AA270" s="16"/>
      <c r="AB270" s="16"/>
      <c r="AC270" s="16"/>
      <c r="AD270" s="120" t="s">
        <v>33</v>
      </c>
      <c r="AE270" s="120" t="s">
        <v>33</v>
      </c>
      <c r="AG270" s="16" t="s">
        <v>928</v>
      </c>
      <c r="AI270" s="2">
        <f t="shared" si="112"/>
        <v>0</v>
      </c>
      <c r="AJ270" s="2">
        <f t="shared" si="113"/>
        <v>0</v>
      </c>
      <c r="AK270" s="2">
        <f t="shared" si="114"/>
        <v>0</v>
      </c>
      <c r="AL270" s="2">
        <f t="shared" si="115"/>
        <v>0</v>
      </c>
      <c r="AM270">
        <f t="shared" si="125"/>
        <v>0</v>
      </c>
      <c r="AN270" s="2">
        <f t="shared" si="116"/>
        <v>0.97253942265372539</v>
      </c>
      <c r="AO270">
        <f t="shared" si="126"/>
        <v>1</v>
      </c>
      <c r="AP270">
        <f t="shared" si="117"/>
        <v>0</v>
      </c>
      <c r="AQ270">
        <f t="shared" si="118"/>
        <v>0</v>
      </c>
      <c r="AR270">
        <f t="shared" si="127"/>
        <v>1</v>
      </c>
      <c r="AS270">
        <f t="shared" si="129"/>
        <v>0</v>
      </c>
      <c r="AT270">
        <f t="shared" si="128"/>
        <v>2.9725394226537256</v>
      </c>
      <c r="AU270" t="str">
        <f t="shared" si="122"/>
        <v/>
      </c>
    </row>
    <row r="271" spans="1:47">
      <c r="A271" t="s">
        <v>309</v>
      </c>
      <c r="B271" t="s">
        <v>323</v>
      </c>
      <c r="C271" t="s">
        <v>588</v>
      </c>
      <c r="D271">
        <f t="shared" si="119"/>
        <v>1.75824</v>
      </c>
      <c r="F271">
        <f t="shared" si="120"/>
        <v>1.7905199999999999</v>
      </c>
      <c r="H271">
        <f t="shared" si="121"/>
        <v>1.8033999999999999</v>
      </c>
      <c r="J271" s="119">
        <f t="shared" si="123"/>
        <v>1.7707930084224166</v>
      </c>
      <c r="L271" s="119">
        <f t="shared" si="124"/>
        <v>2.618539086014815E-2</v>
      </c>
      <c r="N271">
        <f t="shared" si="110"/>
        <v>63.577911141032438</v>
      </c>
      <c r="P271" t="s">
        <v>159</v>
      </c>
      <c r="Q271">
        <v>64</v>
      </c>
      <c r="R271" t="s">
        <v>419</v>
      </c>
      <c r="S271" s="48" t="s">
        <v>426</v>
      </c>
      <c r="T271">
        <v>1</v>
      </c>
      <c r="U271">
        <v>0</v>
      </c>
      <c r="V271">
        <v>0</v>
      </c>
      <c r="W271" s="120">
        <f t="shared" si="109"/>
        <v>89.948688604434622</v>
      </c>
      <c r="X271" s="120">
        <f t="shared" si="111"/>
        <v>87.651975286119622</v>
      </c>
      <c r="Y271" s="16"/>
      <c r="Z271" s="16"/>
      <c r="AA271" s="16"/>
      <c r="AB271" s="16"/>
      <c r="AC271" s="16"/>
      <c r="AD271" s="120" t="s">
        <v>33</v>
      </c>
      <c r="AE271" s="120" t="s">
        <v>33</v>
      </c>
      <c r="AG271" s="16" t="s">
        <v>928</v>
      </c>
      <c r="AI271" s="2">
        <f t="shared" si="112"/>
        <v>0</v>
      </c>
      <c r="AJ271" s="2">
        <f t="shared" si="113"/>
        <v>0</v>
      </c>
      <c r="AK271" s="2">
        <f t="shared" si="114"/>
        <v>0</v>
      </c>
      <c r="AL271" s="2">
        <f t="shared" si="115"/>
        <v>0</v>
      </c>
      <c r="AM271">
        <f t="shared" si="125"/>
        <v>0</v>
      </c>
      <c r="AN271" s="2">
        <f t="shared" si="116"/>
        <v>0.97673934489024339</v>
      </c>
      <c r="AO271">
        <f t="shared" si="126"/>
        <v>1</v>
      </c>
      <c r="AP271">
        <f t="shared" si="117"/>
        <v>0</v>
      </c>
      <c r="AQ271">
        <f t="shared" si="118"/>
        <v>0</v>
      </c>
      <c r="AR271">
        <f t="shared" si="127"/>
        <v>1</v>
      </c>
      <c r="AS271">
        <f t="shared" si="129"/>
        <v>0</v>
      </c>
      <c r="AT271">
        <f t="shared" si="128"/>
        <v>2.9767393448902433</v>
      </c>
      <c r="AU271" t="str">
        <f t="shared" si="122"/>
        <v/>
      </c>
    </row>
    <row r="272" spans="1:47">
      <c r="A272" t="s">
        <v>309</v>
      </c>
      <c r="B272" t="s">
        <v>323</v>
      </c>
      <c r="C272" t="s">
        <v>589</v>
      </c>
      <c r="D272">
        <f t="shared" ref="D272:D306" si="130">(($D$307-$D$207)/100)*Q272+$D$207</f>
        <v>1.7601499999999999</v>
      </c>
      <c r="F272">
        <f t="shared" ref="F272:F306" si="131">(($F$307-$F$207)/100)*Q272+$F$207</f>
        <v>1.7927</v>
      </c>
      <c r="H272">
        <f t="shared" ref="H272:H306" si="132">(($H$307-$H$207)/100)*Q272+$H$207</f>
        <v>1.8054999999999999</v>
      </c>
      <c r="J272" s="119">
        <f t="shared" si="123"/>
        <v>1.7727856803857447</v>
      </c>
      <c r="L272" s="119">
        <f t="shared" si="124"/>
        <v>2.6265203070769516E-2</v>
      </c>
      <c r="N272">
        <f t="shared" si="110"/>
        <v>63.201962405588809</v>
      </c>
      <c r="P272" t="s">
        <v>159</v>
      </c>
      <c r="Q272">
        <v>65</v>
      </c>
      <c r="R272" t="s">
        <v>419</v>
      </c>
      <c r="S272" s="48" t="s">
        <v>426</v>
      </c>
      <c r="T272">
        <v>1</v>
      </c>
      <c r="U272">
        <v>0</v>
      </c>
      <c r="V272">
        <v>0</v>
      </c>
      <c r="W272" s="120">
        <f t="shared" ref="W272:W306" si="133">IF((DEGREES(ACOS((T272*$BI$2+U272*$BJ$2+V272*$BK$2)/((SQRT(T272^2+U272^2+V272^2))*(SQRT($BI$2^2+$BJ$2^2+$BK$2^2))))))&gt;90,ABS(180-(DEGREES(ACOS((T272*$BI$2+U272*$BJ$2+V272*$BK$2)/((SQRT(T272^2+U272^2+V272^2))*(SQRT($BI$2^2+$BJ$2^2+$BK$2^2))))))),(DEGREES(ACOS((T272*$BI$2+U272*$BJ$2+V272*$BK$2)/((SQRT(T272^2+U272^2+V272^2))*(SQRT($BI$2^2+$BJ$2^2+$BK$2^2)))))))</f>
        <v>89.948688604434622</v>
      </c>
      <c r="X272" s="120">
        <f t="shared" si="111"/>
        <v>87.651975286119622</v>
      </c>
      <c r="Y272" s="16"/>
      <c r="Z272" s="16"/>
      <c r="AA272" s="16"/>
      <c r="AB272" s="16"/>
      <c r="AC272" s="16"/>
      <c r="AD272" s="120" t="s">
        <v>33</v>
      </c>
      <c r="AE272" s="120" t="s">
        <v>33</v>
      </c>
      <c r="AG272" s="16" t="s">
        <v>928</v>
      </c>
      <c r="AI272" s="2">
        <f t="shared" si="112"/>
        <v>0</v>
      </c>
      <c r="AJ272" s="2">
        <f t="shared" si="113"/>
        <v>0</v>
      </c>
      <c r="AK272" s="2">
        <f t="shared" si="114"/>
        <v>0</v>
      </c>
      <c r="AL272" s="2">
        <f t="shared" si="115"/>
        <v>0</v>
      </c>
      <c r="AM272">
        <f t="shared" si="125"/>
        <v>0</v>
      </c>
      <c r="AN272" s="2">
        <f t="shared" si="116"/>
        <v>0.98091655306183934</v>
      </c>
      <c r="AO272">
        <f t="shared" si="126"/>
        <v>1</v>
      </c>
      <c r="AP272">
        <f t="shared" si="117"/>
        <v>0</v>
      </c>
      <c r="AQ272">
        <f t="shared" si="118"/>
        <v>0</v>
      </c>
      <c r="AR272">
        <f t="shared" si="127"/>
        <v>1</v>
      </c>
      <c r="AS272">
        <f t="shared" si="129"/>
        <v>0</v>
      </c>
      <c r="AT272">
        <f t="shared" si="128"/>
        <v>2.9809165530618396</v>
      </c>
      <c r="AU272" t="str">
        <f t="shared" si="122"/>
        <v/>
      </c>
    </row>
    <row r="273" spans="1:47">
      <c r="A273" t="s">
        <v>309</v>
      </c>
      <c r="B273" t="s">
        <v>323</v>
      </c>
      <c r="C273" t="s">
        <v>590</v>
      </c>
      <c r="D273">
        <f t="shared" si="130"/>
        <v>1.76206</v>
      </c>
      <c r="F273">
        <f t="shared" si="131"/>
        <v>1.79488</v>
      </c>
      <c r="H273">
        <f t="shared" si="132"/>
        <v>1.8076000000000001</v>
      </c>
      <c r="J273" s="119">
        <f t="shared" si="123"/>
        <v>1.7747783357469533</v>
      </c>
      <c r="L273" s="119">
        <f t="shared" si="124"/>
        <v>2.6345027827370693E-2</v>
      </c>
      <c r="N273">
        <f t="shared" si="110"/>
        <v>62.828020254975065</v>
      </c>
      <c r="P273" t="s">
        <v>159</v>
      </c>
      <c r="Q273">
        <v>66</v>
      </c>
      <c r="R273" t="s">
        <v>419</v>
      </c>
      <c r="S273" s="48" t="s">
        <v>426</v>
      </c>
      <c r="T273">
        <v>1</v>
      </c>
      <c r="U273">
        <v>0</v>
      </c>
      <c r="V273">
        <v>0</v>
      </c>
      <c r="W273" s="120">
        <f t="shared" si="133"/>
        <v>89.948688604434622</v>
      </c>
      <c r="X273" s="120">
        <f t="shared" si="111"/>
        <v>87.651975286119622</v>
      </c>
      <c r="Y273" s="16"/>
      <c r="Z273" s="16"/>
      <c r="AA273" s="16"/>
      <c r="AB273" s="16"/>
      <c r="AC273" s="16"/>
      <c r="AD273" s="120" t="s">
        <v>33</v>
      </c>
      <c r="AE273" s="120" t="s">
        <v>33</v>
      </c>
      <c r="AG273" s="16" t="s">
        <v>928</v>
      </c>
      <c r="AI273" s="2">
        <f t="shared" si="112"/>
        <v>0</v>
      </c>
      <c r="AJ273" s="2">
        <f t="shared" si="113"/>
        <v>0</v>
      </c>
      <c r="AK273" s="2">
        <f t="shared" si="114"/>
        <v>0</v>
      </c>
      <c r="AL273" s="2">
        <f t="shared" si="115"/>
        <v>0</v>
      </c>
      <c r="AM273">
        <f t="shared" si="125"/>
        <v>0</v>
      </c>
      <c r="AN273" s="2">
        <f t="shared" si="116"/>
        <v>0.98507146584643646</v>
      </c>
      <c r="AO273">
        <f t="shared" si="126"/>
        <v>1</v>
      </c>
      <c r="AP273">
        <f t="shared" si="117"/>
        <v>0</v>
      </c>
      <c r="AQ273">
        <f t="shared" si="118"/>
        <v>0</v>
      </c>
      <c r="AR273">
        <f t="shared" si="127"/>
        <v>1</v>
      </c>
      <c r="AS273">
        <f t="shared" si="129"/>
        <v>0</v>
      </c>
      <c r="AT273">
        <f t="shared" si="128"/>
        <v>2.9850714658464366</v>
      </c>
      <c r="AU273" t="str">
        <f t="shared" si="122"/>
        <v/>
      </c>
    </row>
    <row r="274" spans="1:47">
      <c r="A274" t="s">
        <v>309</v>
      </c>
      <c r="B274" t="s">
        <v>323</v>
      </c>
      <c r="C274" t="s">
        <v>591</v>
      </c>
      <c r="D274">
        <f t="shared" si="130"/>
        <v>1.76397</v>
      </c>
      <c r="F274">
        <f t="shared" si="131"/>
        <v>1.7970600000000001</v>
      </c>
      <c r="H274">
        <f t="shared" si="132"/>
        <v>1.8097000000000001</v>
      </c>
      <c r="J274" s="119">
        <f t="shared" si="123"/>
        <v>1.7767709745650337</v>
      </c>
      <c r="L274" s="119">
        <f t="shared" si="124"/>
        <v>2.6424865084056615E-2</v>
      </c>
      <c r="N274">
        <f t="shared" si="110"/>
        <v>62.456047668845514</v>
      </c>
      <c r="P274" t="s">
        <v>159</v>
      </c>
      <c r="Q274">
        <v>67</v>
      </c>
      <c r="R274" t="s">
        <v>419</v>
      </c>
      <c r="S274" s="48" t="s">
        <v>426</v>
      </c>
      <c r="T274">
        <v>1</v>
      </c>
      <c r="U274">
        <v>0</v>
      </c>
      <c r="V274">
        <v>0</v>
      </c>
      <c r="W274" s="120">
        <f t="shared" si="133"/>
        <v>89.948688604434622</v>
      </c>
      <c r="X274" s="120">
        <f t="shared" si="111"/>
        <v>87.651975286119622</v>
      </c>
      <c r="Y274" s="16"/>
      <c r="Z274" s="16"/>
      <c r="AA274" s="16"/>
      <c r="AB274" s="16"/>
      <c r="AC274" s="16"/>
      <c r="AD274" s="120" t="s">
        <v>33</v>
      </c>
      <c r="AE274" s="120" t="s">
        <v>33</v>
      </c>
      <c r="AG274" s="16" t="s">
        <v>928</v>
      </c>
      <c r="AI274" s="2">
        <f t="shared" si="112"/>
        <v>0</v>
      </c>
      <c r="AJ274" s="2">
        <f t="shared" si="113"/>
        <v>0</v>
      </c>
      <c r="AK274" s="2">
        <f t="shared" si="114"/>
        <v>0</v>
      </c>
      <c r="AL274" s="2">
        <f t="shared" si="115"/>
        <v>0</v>
      </c>
      <c r="AM274">
        <f t="shared" si="125"/>
        <v>0</v>
      </c>
      <c r="AN274" s="2">
        <f t="shared" si="116"/>
        <v>0.98920449458120929</v>
      </c>
      <c r="AO274">
        <f t="shared" si="126"/>
        <v>1</v>
      </c>
      <c r="AP274">
        <f t="shared" si="117"/>
        <v>0</v>
      </c>
      <c r="AQ274">
        <f t="shared" si="118"/>
        <v>0</v>
      </c>
      <c r="AR274">
        <f t="shared" si="127"/>
        <v>1</v>
      </c>
      <c r="AS274">
        <f t="shared" si="129"/>
        <v>0</v>
      </c>
      <c r="AT274">
        <f t="shared" si="128"/>
        <v>2.9892044945812093</v>
      </c>
      <c r="AU274" t="str">
        <f t="shared" si="122"/>
        <v/>
      </c>
    </row>
    <row r="275" spans="1:47">
      <c r="A275" t="s">
        <v>309</v>
      </c>
      <c r="B275" t="s">
        <v>323</v>
      </c>
      <c r="C275" t="s">
        <v>592</v>
      </c>
      <c r="D275">
        <f t="shared" si="130"/>
        <v>1.7658799999999999</v>
      </c>
      <c r="F275">
        <f t="shared" si="131"/>
        <v>1.79924</v>
      </c>
      <c r="H275">
        <f t="shared" si="132"/>
        <v>1.8118000000000001</v>
      </c>
      <c r="J275" s="119">
        <f t="shared" si="123"/>
        <v>1.7787635968986975</v>
      </c>
      <c r="L275" s="119">
        <f t="shared" si="124"/>
        <v>2.6504714795155593E-2</v>
      </c>
      <c r="N275">
        <f t="shared" si="110"/>
        <v>62.086008265842565</v>
      </c>
      <c r="P275" t="s">
        <v>159</v>
      </c>
      <c r="Q275">
        <v>68</v>
      </c>
      <c r="R275" t="s">
        <v>419</v>
      </c>
      <c r="S275" s="48" t="s">
        <v>426</v>
      </c>
      <c r="T275">
        <v>1</v>
      </c>
      <c r="U275">
        <v>0</v>
      </c>
      <c r="V275">
        <v>0</v>
      </c>
      <c r="W275" s="120">
        <f t="shared" si="133"/>
        <v>89.948688604434622</v>
      </c>
      <c r="X275" s="120">
        <f t="shared" si="111"/>
        <v>87.651975286119622</v>
      </c>
      <c r="Y275" s="16"/>
      <c r="Z275" s="16"/>
      <c r="AA275" s="16"/>
      <c r="AB275" s="16"/>
      <c r="AC275" s="16"/>
      <c r="AD275" s="120" t="s">
        <v>33</v>
      </c>
      <c r="AE275" s="120" t="s">
        <v>33</v>
      </c>
      <c r="AG275" s="16" t="s">
        <v>928</v>
      </c>
      <c r="AI275" s="2">
        <f t="shared" si="112"/>
        <v>0</v>
      </c>
      <c r="AJ275" s="2">
        <f t="shared" si="113"/>
        <v>0</v>
      </c>
      <c r="AK275" s="2">
        <f t="shared" si="114"/>
        <v>0</v>
      </c>
      <c r="AL275" s="2">
        <f t="shared" si="115"/>
        <v>0</v>
      </c>
      <c r="AM275">
        <f t="shared" si="125"/>
        <v>0</v>
      </c>
      <c r="AN275" s="2">
        <f t="shared" si="116"/>
        <v>0.99331604350346425</v>
      </c>
      <c r="AO275">
        <f t="shared" si="126"/>
        <v>1</v>
      </c>
      <c r="AP275">
        <f t="shared" si="117"/>
        <v>0</v>
      </c>
      <c r="AQ275">
        <f t="shared" si="118"/>
        <v>0</v>
      </c>
      <c r="AR275">
        <f t="shared" si="127"/>
        <v>1</v>
      </c>
      <c r="AS275">
        <f t="shared" si="129"/>
        <v>0</v>
      </c>
      <c r="AT275">
        <f t="shared" si="128"/>
        <v>2.993316043503464</v>
      </c>
      <c r="AU275" t="str">
        <f t="shared" si="122"/>
        <v/>
      </c>
    </row>
    <row r="276" spans="1:47">
      <c r="A276" t="s">
        <v>309</v>
      </c>
      <c r="B276" t="s">
        <v>323</v>
      </c>
      <c r="C276" t="s">
        <v>593</v>
      </c>
      <c r="D276">
        <f t="shared" si="130"/>
        <v>1.76779</v>
      </c>
      <c r="F276">
        <f t="shared" si="131"/>
        <v>1.80142</v>
      </c>
      <c r="H276">
        <f t="shared" si="132"/>
        <v>1.8139000000000001</v>
      </c>
      <c r="J276" s="119">
        <f t="shared" si="123"/>
        <v>1.7807562028063804</v>
      </c>
      <c r="L276" s="119">
        <f t="shared" si="124"/>
        <v>2.6584576915215763E-2</v>
      </c>
      <c r="N276">
        <f t="shared" si="110"/>
        <v>61.717866282600518</v>
      </c>
      <c r="P276" t="s">
        <v>159</v>
      </c>
      <c r="Q276">
        <v>69</v>
      </c>
      <c r="R276" t="s">
        <v>419</v>
      </c>
      <c r="S276" s="48" t="s">
        <v>426</v>
      </c>
      <c r="T276">
        <v>1</v>
      </c>
      <c r="U276">
        <v>0</v>
      </c>
      <c r="V276">
        <v>0</v>
      </c>
      <c r="W276" s="120">
        <f t="shared" si="133"/>
        <v>89.948688604434622</v>
      </c>
      <c r="X276" s="120">
        <f t="shared" si="111"/>
        <v>87.651975286119622</v>
      </c>
      <c r="Y276" s="16"/>
      <c r="Z276" s="16"/>
      <c r="AA276" s="16"/>
      <c r="AB276" s="16"/>
      <c r="AC276" s="16"/>
      <c r="AD276" s="120" t="s">
        <v>33</v>
      </c>
      <c r="AE276" s="120" t="s">
        <v>33</v>
      </c>
      <c r="AG276" s="16" t="s">
        <v>928</v>
      </c>
      <c r="AI276" s="2">
        <f t="shared" si="112"/>
        <v>0</v>
      </c>
      <c r="AJ276" s="2">
        <f t="shared" si="113"/>
        <v>0</v>
      </c>
      <c r="AK276" s="2">
        <f t="shared" si="114"/>
        <v>0</v>
      </c>
      <c r="AL276" s="2">
        <f t="shared" si="115"/>
        <v>0</v>
      </c>
      <c r="AM276">
        <f t="shared" si="125"/>
        <v>0</v>
      </c>
      <c r="AN276" s="2">
        <f t="shared" si="116"/>
        <v>0.99740650998393143</v>
      </c>
      <c r="AO276">
        <f t="shared" si="126"/>
        <v>1</v>
      </c>
      <c r="AP276">
        <f t="shared" si="117"/>
        <v>0</v>
      </c>
      <c r="AQ276">
        <f t="shared" si="118"/>
        <v>0</v>
      </c>
      <c r="AR276">
        <f t="shared" si="127"/>
        <v>1</v>
      </c>
      <c r="AS276">
        <f t="shared" si="129"/>
        <v>0</v>
      </c>
      <c r="AT276">
        <f t="shared" si="128"/>
        <v>2.9974065099839313</v>
      </c>
      <c r="AU276" t="str">
        <f t="shared" si="122"/>
        <v/>
      </c>
    </row>
    <row r="277" spans="1:47">
      <c r="A277" t="s">
        <v>309</v>
      </c>
      <c r="B277" t="s">
        <v>323</v>
      </c>
      <c r="C277" t="s">
        <v>594</v>
      </c>
      <c r="D277">
        <f t="shared" si="130"/>
        <v>1.7696999999999998</v>
      </c>
      <c r="F277">
        <f t="shared" si="131"/>
        <v>1.8036000000000001</v>
      </c>
      <c r="H277">
        <f t="shared" si="132"/>
        <v>1.8160000000000001</v>
      </c>
      <c r="J277" s="119">
        <f t="shared" si="123"/>
        <v>1.782748792346242</v>
      </c>
      <c r="L277" s="119">
        <f t="shared" si="124"/>
        <v>2.6664451399006195E-2</v>
      </c>
      <c r="N277">
        <f t="shared" si="110"/>
        <v>61.35158655340387</v>
      </c>
      <c r="P277" t="s">
        <v>159</v>
      </c>
      <c r="Q277">
        <v>70</v>
      </c>
      <c r="R277" t="s">
        <v>419</v>
      </c>
      <c r="S277" s="48" t="s">
        <v>426</v>
      </c>
      <c r="T277">
        <v>1</v>
      </c>
      <c r="U277">
        <v>0</v>
      </c>
      <c r="V277">
        <v>0</v>
      </c>
      <c r="W277" s="120">
        <f t="shared" si="133"/>
        <v>89.948688604434622</v>
      </c>
      <c r="X277" s="120">
        <f t="shared" si="111"/>
        <v>87.651975286119622</v>
      </c>
      <c r="Y277" s="16"/>
      <c r="Z277" s="16"/>
      <c r="AA277" s="16"/>
      <c r="AB277" s="16"/>
      <c r="AC277" s="16"/>
      <c r="AD277" s="120" t="s">
        <v>33</v>
      </c>
      <c r="AE277" s="120" t="s">
        <v>33</v>
      </c>
      <c r="AG277" s="16" t="s">
        <v>928</v>
      </c>
      <c r="AI277" s="2">
        <f t="shared" si="112"/>
        <v>0</v>
      </c>
      <c r="AJ277" s="2">
        <f t="shared" si="113"/>
        <v>0</v>
      </c>
      <c r="AK277" s="2">
        <f t="shared" si="114"/>
        <v>0</v>
      </c>
      <c r="AL277" s="2">
        <f t="shared" si="115"/>
        <v>0</v>
      </c>
      <c r="AM277">
        <f t="shared" si="125"/>
        <v>0</v>
      </c>
      <c r="AN277" s="2">
        <f t="shared" si="116"/>
        <v>0.99852371524721695</v>
      </c>
      <c r="AO277">
        <f t="shared" si="126"/>
        <v>1</v>
      </c>
      <c r="AP277">
        <f t="shared" si="117"/>
        <v>0</v>
      </c>
      <c r="AQ277">
        <f t="shared" si="118"/>
        <v>0</v>
      </c>
      <c r="AR277">
        <f t="shared" si="127"/>
        <v>1</v>
      </c>
      <c r="AS277">
        <f t="shared" si="129"/>
        <v>0</v>
      </c>
      <c r="AT277">
        <f t="shared" si="128"/>
        <v>2.9985237152472171</v>
      </c>
      <c r="AU277" t="str">
        <f t="shared" si="122"/>
        <v/>
      </c>
    </row>
    <row r="278" spans="1:47">
      <c r="A278" t="s">
        <v>309</v>
      </c>
      <c r="B278" t="s">
        <v>323</v>
      </c>
      <c r="C278" t="s">
        <v>595</v>
      </c>
      <c r="D278">
        <f t="shared" si="130"/>
        <v>1.7716099999999999</v>
      </c>
      <c r="F278">
        <f t="shared" si="131"/>
        <v>1.8057799999999999</v>
      </c>
      <c r="H278">
        <f t="shared" si="132"/>
        <v>1.8181</v>
      </c>
      <c r="J278" s="119">
        <f t="shared" si="123"/>
        <v>1.7847413655761672</v>
      </c>
      <c r="L278" s="119">
        <f t="shared" si="124"/>
        <v>2.6744338201514228E-2</v>
      </c>
      <c r="N278">
        <f t="shared" si="110"/>
        <v>60.987134490471618</v>
      </c>
      <c r="P278" t="s">
        <v>159</v>
      </c>
      <c r="Q278">
        <v>71</v>
      </c>
      <c r="R278" t="s">
        <v>419</v>
      </c>
      <c r="S278" s="48" t="s">
        <v>426</v>
      </c>
      <c r="T278">
        <v>1</v>
      </c>
      <c r="U278">
        <v>0</v>
      </c>
      <c r="V278">
        <v>0</v>
      </c>
      <c r="W278" s="120">
        <f t="shared" si="133"/>
        <v>89.948688604434622</v>
      </c>
      <c r="X278" s="120">
        <f t="shared" si="111"/>
        <v>87.651975286119622</v>
      </c>
      <c r="Y278" s="16"/>
      <c r="Z278" s="16"/>
      <c r="AA278" s="16"/>
      <c r="AB278" s="16"/>
      <c r="AC278" s="16"/>
      <c r="AD278" s="120" t="s">
        <v>33</v>
      </c>
      <c r="AE278" s="120" t="s">
        <v>33</v>
      </c>
      <c r="AG278" s="16" t="s">
        <v>928</v>
      </c>
      <c r="AI278" s="2">
        <f t="shared" si="112"/>
        <v>0</v>
      </c>
      <c r="AJ278" s="2">
        <f t="shared" si="113"/>
        <v>0</v>
      </c>
      <c r="AK278" s="2">
        <f t="shared" si="114"/>
        <v>0</v>
      </c>
      <c r="AL278" s="2">
        <f t="shared" si="115"/>
        <v>0</v>
      </c>
      <c r="AM278">
        <f t="shared" si="125"/>
        <v>0</v>
      </c>
      <c r="AN278" s="2">
        <f t="shared" si="116"/>
        <v>0.99447424788130301</v>
      </c>
      <c r="AO278">
        <f t="shared" si="126"/>
        <v>1</v>
      </c>
      <c r="AP278">
        <f t="shared" si="117"/>
        <v>0</v>
      </c>
      <c r="AQ278">
        <f t="shared" si="118"/>
        <v>0</v>
      </c>
      <c r="AR278">
        <f t="shared" si="127"/>
        <v>1</v>
      </c>
      <c r="AS278">
        <f t="shared" si="129"/>
        <v>0</v>
      </c>
      <c r="AT278">
        <f t="shared" si="128"/>
        <v>2.9944742478813029</v>
      </c>
      <c r="AU278" t="str">
        <f t="shared" si="122"/>
        <v/>
      </c>
    </row>
    <row r="279" spans="1:47">
      <c r="A279" t="s">
        <v>309</v>
      </c>
      <c r="B279" t="s">
        <v>323</v>
      </c>
      <c r="C279" t="s">
        <v>596</v>
      </c>
      <c r="D279">
        <f t="shared" si="130"/>
        <v>1.77352</v>
      </c>
      <c r="F279">
        <f t="shared" si="131"/>
        <v>1.80796</v>
      </c>
      <c r="H279">
        <f t="shared" si="132"/>
        <v>1.8202</v>
      </c>
      <c r="J279" s="119">
        <f t="shared" si="123"/>
        <v>1.7867339225537697</v>
      </c>
      <c r="L279" s="119">
        <f t="shared" si="124"/>
        <v>2.6824237277944363E-2</v>
      </c>
      <c r="N279">
        <f t="shared" si="110"/>
        <v>60.624476064828912</v>
      </c>
      <c r="P279" t="s">
        <v>159</v>
      </c>
      <c r="Q279">
        <v>72</v>
      </c>
      <c r="R279" t="s">
        <v>419</v>
      </c>
      <c r="S279" s="48" t="s">
        <v>426</v>
      </c>
      <c r="T279">
        <v>1</v>
      </c>
      <c r="U279">
        <v>0</v>
      </c>
      <c r="V279">
        <v>0</v>
      </c>
      <c r="W279" s="120">
        <f t="shared" si="133"/>
        <v>89.948688604434622</v>
      </c>
      <c r="X279" s="120">
        <f t="shared" si="111"/>
        <v>87.651975286119622</v>
      </c>
      <c r="Y279" s="16"/>
      <c r="Z279" s="16"/>
      <c r="AA279" s="16"/>
      <c r="AB279" s="16"/>
      <c r="AC279" s="16"/>
      <c r="AD279" s="120" t="s">
        <v>33</v>
      </c>
      <c r="AE279" s="120" t="s">
        <v>33</v>
      </c>
      <c r="AG279" s="16" t="s">
        <v>928</v>
      </c>
      <c r="AI279" s="2">
        <f t="shared" si="112"/>
        <v>0</v>
      </c>
      <c r="AJ279" s="2">
        <f t="shared" si="113"/>
        <v>0</v>
      </c>
      <c r="AK279" s="2">
        <f t="shared" si="114"/>
        <v>0</v>
      </c>
      <c r="AL279" s="2">
        <f t="shared" si="115"/>
        <v>0</v>
      </c>
      <c r="AM279">
        <f t="shared" si="125"/>
        <v>0</v>
      </c>
      <c r="AN279" s="2">
        <f t="shared" si="116"/>
        <v>0.99044470981860633</v>
      </c>
      <c r="AO279">
        <f t="shared" si="126"/>
        <v>1</v>
      </c>
      <c r="AP279">
        <f t="shared" si="117"/>
        <v>0</v>
      </c>
      <c r="AQ279">
        <f t="shared" si="118"/>
        <v>0</v>
      </c>
      <c r="AR279">
        <f t="shared" si="127"/>
        <v>1</v>
      </c>
      <c r="AS279">
        <f t="shared" si="129"/>
        <v>0</v>
      </c>
      <c r="AT279">
        <f t="shared" si="128"/>
        <v>2.9904447098186062</v>
      </c>
      <c r="AU279" t="str">
        <f t="shared" si="122"/>
        <v/>
      </c>
    </row>
    <row r="280" spans="1:47">
      <c r="A280" t="s">
        <v>309</v>
      </c>
      <c r="B280" t="s">
        <v>323</v>
      </c>
      <c r="C280" t="s">
        <v>597</v>
      </c>
      <c r="D280">
        <f t="shared" si="130"/>
        <v>1.7754300000000001</v>
      </c>
      <c r="F280">
        <f t="shared" si="131"/>
        <v>1.8101400000000001</v>
      </c>
      <c r="H280">
        <f t="shared" si="132"/>
        <v>1.8223</v>
      </c>
      <c r="J280" s="119">
        <f t="shared" si="123"/>
        <v>1.7887264633363913</v>
      </c>
      <c r="L280" s="119">
        <f t="shared" si="124"/>
        <v>2.6904148583717813E-2</v>
      </c>
      <c r="N280">
        <f t="shared" ref="N280:N307" si="134">DEGREES(ACOS(((2*((((D280^2)/(F280^2))-1)/(((D280^2)/(H280^2))-1))))-1))</f>
        <v>60.263577787750535</v>
      </c>
      <c r="P280" t="s">
        <v>159</v>
      </c>
      <c r="Q280">
        <v>73</v>
      </c>
      <c r="R280" t="s">
        <v>419</v>
      </c>
      <c r="S280" s="48" t="s">
        <v>426</v>
      </c>
      <c r="T280">
        <v>1</v>
      </c>
      <c r="U280">
        <v>0</v>
      </c>
      <c r="V280">
        <v>0</v>
      </c>
      <c r="W280" s="120">
        <f t="shared" si="133"/>
        <v>89.948688604434622</v>
      </c>
      <c r="X280" s="120">
        <f t="shared" si="111"/>
        <v>87.651975286119622</v>
      </c>
      <c r="Y280" s="16"/>
      <c r="Z280" s="16"/>
      <c r="AA280" s="16"/>
      <c r="AB280" s="16"/>
      <c r="AC280" s="16"/>
      <c r="AD280" s="120" t="s">
        <v>33</v>
      </c>
      <c r="AE280" s="120" t="s">
        <v>33</v>
      </c>
      <c r="AG280" s="16" t="s">
        <v>928</v>
      </c>
      <c r="AI280" s="2">
        <f t="shared" si="112"/>
        <v>0</v>
      </c>
      <c r="AJ280" s="2">
        <f t="shared" si="113"/>
        <v>0</v>
      </c>
      <c r="AK280" s="2">
        <f t="shared" si="114"/>
        <v>0</v>
      </c>
      <c r="AL280" s="2">
        <f t="shared" si="115"/>
        <v>0</v>
      </c>
      <c r="AM280">
        <f t="shared" si="125"/>
        <v>0</v>
      </c>
      <c r="AN280" s="2">
        <f t="shared" si="116"/>
        <v>0.98643472896217987</v>
      </c>
      <c r="AO280">
        <f t="shared" si="126"/>
        <v>1</v>
      </c>
      <c r="AP280">
        <f t="shared" si="117"/>
        <v>0</v>
      </c>
      <c r="AQ280">
        <f t="shared" si="118"/>
        <v>0</v>
      </c>
      <c r="AR280">
        <f t="shared" si="127"/>
        <v>1</v>
      </c>
      <c r="AS280">
        <f t="shared" si="129"/>
        <v>0</v>
      </c>
      <c r="AT280">
        <f t="shared" si="128"/>
        <v>2.98643472896218</v>
      </c>
      <c r="AU280" t="str">
        <f t="shared" si="122"/>
        <v/>
      </c>
    </row>
    <row r="281" spans="1:47">
      <c r="A281" t="s">
        <v>309</v>
      </c>
      <c r="B281" t="s">
        <v>323</v>
      </c>
      <c r="C281" t="s">
        <v>598</v>
      </c>
      <c r="D281">
        <f t="shared" si="130"/>
        <v>1.7773399999999999</v>
      </c>
      <c r="F281">
        <f t="shared" si="131"/>
        <v>1.8123199999999999</v>
      </c>
      <c r="H281">
        <f t="shared" si="132"/>
        <v>1.8244</v>
      </c>
      <c r="J281" s="119">
        <f t="shared" si="123"/>
        <v>1.7907189879811052</v>
      </c>
      <c r="L281" s="119">
        <f t="shared" si="124"/>
        <v>2.6984072074469401E-2</v>
      </c>
      <c r="N281">
        <f t="shared" si="134"/>
        <v>59.904406692738178</v>
      </c>
      <c r="P281" t="s">
        <v>159</v>
      </c>
      <c r="Q281">
        <v>74</v>
      </c>
      <c r="R281" t="s">
        <v>419</v>
      </c>
      <c r="S281" s="48" t="s">
        <v>426</v>
      </c>
      <c r="T281">
        <v>1</v>
      </c>
      <c r="U281">
        <v>0</v>
      </c>
      <c r="V281">
        <v>0</v>
      </c>
      <c r="W281" s="120">
        <f t="shared" si="133"/>
        <v>89.948688604434622</v>
      </c>
      <c r="X281" s="120">
        <f t="shared" si="111"/>
        <v>87.651975286119622</v>
      </c>
      <c r="Y281" s="16"/>
      <c r="Z281" s="16"/>
      <c r="AA281" s="16"/>
      <c r="AB281" s="16"/>
      <c r="AC281" s="16"/>
      <c r="AD281" s="120" t="s">
        <v>33</v>
      </c>
      <c r="AE281" s="120" t="s">
        <v>33</v>
      </c>
      <c r="AG281" s="16" t="s">
        <v>928</v>
      </c>
      <c r="AI281" s="2">
        <f t="shared" si="112"/>
        <v>0</v>
      </c>
      <c r="AJ281" s="2">
        <f t="shared" si="113"/>
        <v>0</v>
      </c>
      <c r="AK281" s="2">
        <f t="shared" si="114"/>
        <v>0</v>
      </c>
      <c r="AL281" s="2">
        <f t="shared" si="115"/>
        <v>0</v>
      </c>
      <c r="AM281">
        <f t="shared" si="125"/>
        <v>0</v>
      </c>
      <c r="AN281" s="2">
        <f t="shared" si="116"/>
        <v>0.98244393901759808</v>
      </c>
      <c r="AO281">
        <f t="shared" si="126"/>
        <v>1</v>
      </c>
      <c r="AP281">
        <f t="shared" si="117"/>
        <v>0</v>
      </c>
      <c r="AQ281">
        <f t="shared" si="118"/>
        <v>0</v>
      </c>
      <c r="AR281">
        <f t="shared" si="127"/>
        <v>1</v>
      </c>
      <c r="AS281">
        <f t="shared" si="129"/>
        <v>0</v>
      </c>
      <c r="AT281">
        <f t="shared" si="128"/>
        <v>2.9824439390175979</v>
      </c>
      <c r="AU281" t="str">
        <f t="shared" si="122"/>
        <v/>
      </c>
    </row>
    <row r="282" spans="1:47">
      <c r="A282" t="s">
        <v>309</v>
      </c>
      <c r="B282" t="s">
        <v>323</v>
      </c>
      <c r="C282" t="s">
        <v>599</v>
      </c>
      <c r="D282">
        <f t="shared" si="130"/>
        <v>1.77925</v>
      </c>
      <c r="F282">
        <f t="shared" si="131"/>
        <v>1.8145</v>
      </c>
      <c r="H282">
        <f t="shared" si="132"/>
        <v>1.8265</v>
      </c>
      <c r="J282" s="119">
        <f t="shared" si="123"/>
        <v>1.7927114965447171</v>
      </c>
      <c r="L282" s="119">
        <f t="shared" si="124"/>
        <v>2.7064007706047777E-2</v>
      </c>
      <c r="N282">
        <f t="shared" si="134"/>
        <v>59.546930318005352</v>
      </c>
      <c r="P282" t="s">
        <v>159</v>
      </c>
      <c r="Q282">
        <v>75</v>
      </c>
      <c r="R282" t="s">
        <v>419</v>
      </c>
      <c r="S282" s="48" t="s">
        <v>426</v>
      </c>
      <c r="T282">
        <v>1</v>
      </c>
      <c r="U282">
        <v>0</v>
      </c>
      <c r="V282">
        <v>0</v>
      </c>
      <c r="W282" s="120">
        <f t="shared" si="133"/>
        <v>89.948688604434622</v>
      </c>
      <c r="X282" s="120">
        <f t="shared" si="111"/>
        <v>87.651975286119622</v>
      </c>
      <c r="Y282" s="16"/>
      <c r="Z282" s="16"/>
      <c r="AA282" s="16"/>
      <c r="AB282" s="16"/>
      <c r="AC282" s="16"/>
      <c r="AD282" s="120" t="s">
        <v>33</v>
      </c>
      <c r="AE282" s="120" t="s">
        <v>33</v>
      </c>
      <c r="AG282" s="16" t="s">
        <v>928</v>
      </c>
      <c r="AI282" s="2">
        <f t="shared" si="112"/>
        <v>0</v>
      </c>
      <c r="AJ282" s="2">
        <f t="shared" si="113"/>
        <v>0</v>
      </c>
      <c r="AK282" s="2">
        <f t="shared" si="114"/>
        <v>0</v>
      </c>
      <c r="AL282" s="2">
        <f t="shared" si="115"/>
        <v>0</v>
      </c>
      <c r="AM282">
        <f t="shared" si="125"/>
        <v>0</v>
      </c>
      <c r="AN282" s="2">
        <f t="shared" si="116"/>
        <v>0.97847197929834451</v>
      </c>
      <c r="AO282">
        <f t="shared" si="126"/>
        <v>1</v>
      </c>
      <c r="AP282">
        <f t="shared" si="117"/>
        <v>0</v>
      </c>
      <c r="AQ282">
        <f t="shared" si="118"/>
        <v>0</v>
      </c>
      <c r="AR282">
        <f t="shared" si="127"/>
        <v>1</v>
      </c>
      <c r="AS282">
        <f t="shared" si="129"/>
        <v>0</v>
      </c>
      <c r="AT282">
        <f t="shared" si="128"/>
        <v>2.9784719792983445</v>
      </c>
      <c r="AU282" t="str">
        <f t="shared" si="122"/>
        <v/>
      </c>
    </row>
    <row r="283" spans="1:47">
      <c r="A283" t="s">
        <v>309</v>
      </c>
      <c r="B283" t="s">
        <v>323</v>
      </c>
      <c r="C283" t="s">
        <v>600</v>
      </c>
      <c r="D283">
        <f t="shared" si="130"/>
        <v>1.7811599999999999</v>
      </c>
      <c r="F283">
        <f t="shared" si="131"/>
        <v>1.8166800000000001</v>
      </c>
      <c r="H283">
        <f t="shared" si="132"/>
        <v>1.8286</v>
      </c>
      <c r="J283" s="119">
        <f t="shared" si="123"/>
        <v>1.7947039890837655</v>
      </c>
      <c r="L283" s="119">
        <f t="shared" si="124"/>
        <v>2.7143955434514755E-2</v>
      </c>
      <c r="N283">
        <f t="shared" si="134"/>
        <v>59.191116689460102</v>
      </c>
      <c r="P283" t="s">
        <v>159</v>
      </c>
      <c r="Q283">
        <v>76</v>
      </c>
      <c r="R283" t="s">
        <v>419</v>
      </c>
      <c r="S283" s="48" t="s">
        <v>426</v>
      </c>
      <c r="T283">
        <v>1</v>
      </c>
      <c r="U283">
        <v>0</v>
      </c>
      <c r="V283">
        <v>0</v>
      </c>
      <c r="W283" s="120">
        <f t="shared" si="133"/>
        <v>89.948688604434622</v>
      </c>
      <c r="X283" s="120">
        <f t="shared" si="111"/>
        <v>87.651975286119622</v>
      </c>
      <c r="Y283" s="16"/>
      <c r="Z283" s="16"/>
      <c r="AA283" s="16"/>
      <c r="AB283" s="16"/>
      <c r="AC283" s="16"/>
      <c r="AD283" s="120" t="s">
        <v>33</v>
      </c>
      <c r="AE283" s="120" t="s">
        <v>33</v>
      </c>
      <c r="AG283" s="16" t="s">
        <v>928</v>
      </c>
      <c r="AI283" s="2">
        <f t="shared" si="112"/>
        <v>0</v>
      </c>
      <c r="AJ283" s="2">
        <f t="shared" si="113"/>
        <v>0</v>
      </c>
      <c r="AK283" s="2">
        <f t="shared" si="114"/>
        <v>0</v>
      </c>
      <c r="AL283" s="2">
        <f t="shared" si="115"/>
        <v>0</v>
      </c>
      <c r="AM283">
        <f t="shared" si="125"/>
        <v>0</v>
      </c>
      <c r="AN283" s="2">
        <f t="shared" si="116"/>
        <v>0.97451849453673067</v>
      </c>
      <c r="AO283">
        <f t="shared" si="126"/>
        <v>1</v>
      </c>
      <c r="AP283">
        <f t="shared" si="117"/>
        <v>0</v>
      </c>
      <c r="AQ283">
        <f t="shared" si="118"/>
        <v>0</v>
      </c>
      <c r="AR283">
        <f t="shared" si="127"/>
        <v>1</v>
      </c>
      <c r="AS283">
        <f t="shared" si="129"/>
        <v>0</v>
      </c>
      <c r="AT283">
        <f t="shared" si="128"/>
        <v>2.9745184945367305</v>
      </c>
      <c r="AU283" t="str">
        <f t="shared" si="122"/>
        <v/>
      </c>
    </row>
    <row r="284" spans="1:47">
      <c r="A284" t="s">
        <v>309</v>
      </c>
      <c r="B284" t="s">
        <v>323</v>
      </c>
      <c r="C284" t="s">
        <v>601</v>
      </c>
      <c r="D284">
        <f t="shared" si="130"/>
        <v>1.7830699999999999</v>
      </c>
      <c r="F284">
        <f t="shared" si="131"/>
        <v>1.8188599999999999</v>
      </c>
      <c r="H284">
        <f t="shared" si="132"/>
        <v>1.8307</v>
      </c>
      <c r="J284" s="119">
        <f t="shared" si="123"/>
        <v>1.7966964656545259</v>
      </c>
      <c r="L284" s="119">
        <f t="shared" si="124"/>
        <v>2.7223915216141314E-2</v>
      </c>
      <c r="N284">
        <f t="shared" si="134"/>
        <v>58.836934304138232</v>
      </c>
      <c r="P284" t="s">
        <v>159</v>
      </c>
      <c r="Q284">
        <v>77</v>
      </c>
      <c r="R284" t="s">
        <v>419</v>
      </c>
      <c r="S284" s="48" t="s">
        <v>426</v>
      </c>
      <c r="T284">
        <v>1</v>
      </c>
      <c r="U284">
        <v>0</v>
      </c>
      <c r="V284">
        <v>0</v>
      </c>
      <c r="W284" s="120">
        <f t="shared" si="133"/>
        <v>89.948688604434622</v>
      </c>
      <c r="X284" s="120">
        <f t="shared" si="111"/>
        <v>87.651975286119622</v>
      </c>
      <c r="Y284" s="16"/>
      <c r="Z284" s="16"/>
      <c r="AA284" s="16"/>
      <c r="AB284" s="16"/>
      <c r="AC284" s="16"/>
      <c r="AD284" s="120" t="s">
        <v>33</v>
      </c>
      <c r="AE284" s="120" t="s">
        <v>33</v>
      </c>
      <c r="AG284" s="16" t="s">
        <v>928</v>
      </c>
      <c r="AI284" s="2">
        <f t="shared" si="112"/>
        <v>0</v>
      </c>
      <c r="AJ284" s="2">
        <f t="shared" si="113"/>
        <v>0</v>
      </c>
      <c r="AK284" s="2">
        <f t="shared" si="114"/>
        <v>0</v>
      </c>
      <c r="AL284" s="2">
        <f t="shared" si="115"/>
        <v>0</v>
      </c>
      <c r="AM284">
        <f t="shared" si="125"/>
        <v>0</v>
      </c>
      <c r="AN284" s="2">
        <f t="shared" si="116"/>
        <v>0.97058313469982094</v>
      </c>
      <c r="AO284">
        <f t="shared" si="126"/>
        <v>1</v>
      </c>
      <c r="AP284">
        <f t="shared" si="117"/>
        <v>0</v>
      </c>
      <c r="AQ284">
        <f t="shared" si="118"/>
        <v>0</v>
      </c>
      <c r="AR284">
        <f t="shared" si="127"/>
        <v>1</v>
      </c>
      <c r="AS284">
        <f t="shared" si="129"/>
        <v>0</v>
      </c>
      <c r="AT284">
        <f t="shared" si="128"/>
        <v>2.970583134699821</v>
      </c>
      <c r="AU284" t="str">
        <f t="shared" si="122"/>
        <v/>
      </c>
    </row>
    <row r="285" spans="1:47">
      <c r="A285" t="s">
        <v>309</v>
      </c>
      <c r="B285" t="s">
        <v>323</v>
      </c>
      <c r="C285" t="s">
        <v>602</v>
      </c>
      <c r="D285">
        <f t="shared" si="130"/>
        <v>1.78498</v>
      </c>
      <c r="F285">
        <f t="shared" si="131"/>
        <v>1.82104</v>
      </c>
      <c r="H285">
        <f t="shared" si="132"/>
        <v>1.8328</v>
      </c>
      <c r="J285" s="119">
        <f t="shared" si="123"/>
        <v>1.7986889263130106</v>
      </c>
      <c r="L285" s="119">
        <f t="shared" si="124"/>
        <v>2.7303887007409378E-2</v>
      </c>
      <c r="N285">
        <f t="shared" si="134"/>
        <v>58.484352114082576</v>
      </c>
      <c r="P285" t="s">
        <v>159</v>
      </c>
      <c r="Q285">
        <v>78</v>
      </c>
      <c r="R285" t="s">
        <v>419</v>
      </c>
      <c r="S285" s="48" t="s">
        <v>426</v>
      </c>
      <c r="T285">
        <v>1</v>
      </c>
      <c r="U285">
        <v>0</v>
      </c>
      <c r="V285">
        <v>0</v>
      </c>
      <c r="W285" s="120">
        <f t="shared" si="133"/>
        <v>89.948688604434622</v>
      </c>
      <c r="X285" s="120">
        <f t="shared" si="111"/>
        <v>87.651975286119622</v>
      </c>
      <c r="Y285" s="16"/>
      <c r="Z285" s="16"/>
      <c r="AA285" s="16"/>
      <c r="AB285" s="16"/>
      <c r="AC285" s="16"/>
      <c r="AD285" s="120" t="s">
        <v>33</v>
      </c>
      <c r="AE285" s="120" t="s">
        <v>33</v>
      </c>
      <c r="AG285" s="16" t="s">
        <v>928</v>
      </c>
      <c r="AI285" s="2">
        <f t="shared" si="112"/>
        <v>0</v>
      </c>
      <c r="AJ285" s="2">
        <f t="shared" si="113"/>
        <v>0</v>
      </c>
      <c r="AK285" s="2">
        <f t="shared" si="114"/>
        <v>0</v>
      </c>
      <c r="AL285" s="2">
        <f t="shared" si="115"/>
        <v>0</v>
      </c>
      <c r="AM285">
        <f t="shared" si="125"/>
        <v>0</v>
      </c>
      <c r="AN285" s="2">
        <f t="shared" si="116"/>
        <v>0.96666555481031369</v>
      </c>
      <c r="AO285">
        <f t="shared" si="126"/>
        <v>1</v>
      </c>
      <c r="AP285">
        <f t="shared" si="117"/>
        <v>0</v>
      </c>
      <c r="AQ285">
        <f t="shared" si="118"/>
        <v>0</v>
      </c>
      <c r="AR285">
        <f t="shared" si="127"/>
        <v>1</v>
      </c>
      <c r="AS285">
        <f t="shared" si="129"/>
        <v>0</v>
      </c>
      <c r="AT285">
        <f t="shared" si="128"/>
        <v>2.9666655548103136</v>
      </c>
      <c r="AU285" t="str">
        <f t="shared" si="122"/>
        <v/>
      </c>
    </row>
    <row r="286" spans="1:47">
      <c r="A286" t="s">
        <v>309</v>
      </c>
      <c r="B286" t="s">
        <v>323</v>
      </c>
      <c r="C286" t="s">
        <v>603</v>
      </c>
      <c r="D286">
        <f t="shared" si="130"/>
        <v>1.7868899999999999</v>
      </c>
      <c r="F286">
        <f t="shared" si="131"/>
        <v>1.8232200000000001</v>
      </c>
      <c r="H286">
        <f t="shared" si="132"/>
        <v>1.8349</v>
      </c>
      <c r="J286" s="119">
        <f t="shared" si="123"/>
        <v>1.800681371114969</v>
      </c>
      <c r="L286" s="119">
        <f t="shared" si="124"/>
        <v>2.7383870765008922E-2</v>
      </c>
      <c r="N286">
        <f t="shared" si="134"/>
        <v>58.133339510642351</v>
      </c>
      <c r="P286" t="s">
        <v>159</v>
      </c>
      <c r="Q286">
        <v>79</v>
      </c>
      <c r="R286" t="s">
        <v>419</v>
      </c>
      <c r="S286" s="48" t="s">
        <v>426</v>
      </c>
      <c r="T286">
        <v>1</v>
      </c>
      <c r="U286">
        <v>0</v>
      </c>
      <c r="V286">
        <v>0</v>
      </c>
      <c r="W286" s="120">
        <f t="shared" si="133"/>
        <v>89.948688604434622</v>
      </c>
      <c r="X286" s="120">
        <f t="shared" si="111"/>
        <v>87.651975286119622</v>
      </c>
      <c r="Y286" s="16"/>
      <c r="Z286" s="16"/>
      <c r="AA286" s="16"/>
      <c r="AB286" s="16"/>
      <c r="AC286" s="16"/>
      <c r="AD286" s="120" t="s">
        <v>33</v>
      </c>
      <c r="AE286" s="120" t="s">
        <v>33</v>
      </c>
      <c r="AG286" s="16" t="s">
        <v>928</v>
      </c>
      <c r="AI286" s="2">
        <f t="shared" si="112"/>
        <v>0</v>
      </c>
      <c r="AJ286" s="2">
        <f t="shared" si="113"/>
        <v>0</v>
      </c>
      <c r="AK286" s="2">
        <f t="shared" si="114"/>
        <v>0</v>
      </c>
      <c r="AL286" s="2">
        <f t="shared" si="115"/>
        <v>0</v>
      </c>
      <c r="AM286">
        <f t="shared" si="125"/>
        <v>0</v>
      </c>
      <c r="AN286" s="2">
        <f t="shared" si="116"/>
        <v>0.96276541477208899</v>
      </c>
      <c r="AO286">
        <f t="shared" si="126"/>
        <v>1</v>
      </c>
      <c r="AP286">
        <f t="shared" si="117"/>
        <v>0</v>
      </c>
      <c r="AQ286">
        <f t="shared" si="118"/>
        <v>0</v>
      </c>
      <c r="AR286">
        <f t="shared" si="127"/>
        <v>1</v>
      </c>
      <c r="AS286">
        <f t="shared" si="129"/>
        <v>0</v>
      </c>
      <c r="AT286">
        <f t="shared" si="128"/>
        <v>2.9627654147720888</v>
      </c>
      <c r="AU286" t="str">
        <f t="shared" si="122"/>
        <v/>
      </c>
    </row>
    <row r="287" spans="1:47">
      <c r="A287" t="s">
        <v>309</v>
      </c>
      <c r="B287" t="s">
        <v>323</v>
      </c>
      <c r="C287" t="s">
        <v>604</v>
      </c>
      <c r="D287">
        <f t="shared" si="130"/>
        <v>1.7887999999999999</v>
      </c>
      <c r="F287">
        <f t="shared" si="131"/>
        <v>1.8253999999999999</v>
      </c>
      <c r="H287">
        <f t="shared" si="132"/>
        <v>1.837</v>
      </c>
      <c r="J287" s="119">
        <f t="shared" si="123"/>
        <v>1.8026738001158924</v>
      </c>
      <c r="L287" s="119">
        <f t="shared" si="124"/>
        <v>2.7463866445835983E-2</v>
      </c>
      <c r="N287">
        <f t="shared" si="134"/>
        <v>57.783866309163542</v>
      </c>
      <c r="P287" t="s">
        <v>159</v>
      </c>
      <c r="Q287">
        <v>80</v>
      </c>
      <c r="R287" t="s">
        <v>419</v>
      </c>
      <c r="S287" s="48" t="s">
        <v>426</v>
      </c>
      <c r="T287">
        <v>1</v>
      </c>
      <c r="U287">
        <v>0</v>
      </c>
      <c r="V287">
        <v>0</v>
      </c>
      <c r="W287" s="120">
        <f t="shared" si="133"/>
        <v>89.948688604434622</v>
      </c>
      <c r="X287" s="120">
        <f t="shared" si="111"/>
        <v>87.651975286119622</v>
      </c>
      <c r="Y287" s="16"/>
      <c r="Z287" s="16"/>
      <c r="AA287" s="16"/>
      <c r="AB287" s="16"/>
      <c r="AC287" s="16"/>
      <c r="AD287" s="120" t="s">
        <v>33</v>
      </c>
      <c r="AE287" s="120" t="s">
        <v>33</v>
      </c>
      <c r="AG287" s="16" t="s">
        <v>928</v>
      </c>
      <c r="AI287" s="2">
        <f t="shared" si="112"/>
        <v>0</v>
      </c>
      <c r="AJ287" s="2">
        <f t="shared" si="113"/>
        <v>0</v>
      </c>
      <c r="AK287" s="2">
        <f t="shared" si="114"/>
        <v>0</v>
      </c>
      <c r="AL287" s="2">
        <f t="shared" si="115"/>
        <v>0</v>
      </c>
      <c r="AM287">
        <f t="shared" si="125"/>
        <v>0</v>
      </c>
      <c r="AN287" s="2">
        <f t="shared" si="116"/>
        <v>0.95888237920010222</v>
      </c>
      <c r="AO287">
        <f t="shared" si="126"/>
        <v>1</v>
      </c>
      <c r="AP287">
        <f t="shared" si="117"/>
        <v>0</v>
      </c>
      <c r="AQ287">
        <f t="shared" si="118"/>
        <v>0</v>
      </c>
      <c r="AR287">
        <f t="shared" si="127"/>
        <v>1</v>
      </c>
      <c r="AS287">
        <f t="shared" si="129"/>
        <v>0</v>
      </c>
      <c r="AT287">
        <f t="shared" si="128"/>
        <v>2.9588823792001024</v>
      </c>
      <c r="AU287" t="str">
        <f t="shared" si="122"/>
        <v/>
      </c>
    </row>
    <row r="288" spans="1:47">
      <c r="A288" t="s">
        <v>309</v>
      </c>
      <c r="B288" t="s">
        <v>323</v>
      </c>
      <c r="C288" t="s">
        <v>605</v>
      </c>
      <c r="D288">
        <f t="shared" si="130"/>
        <v>1.79071</v>
      </c>
      <c r="F288">
        <f t="shared" si="131"/>
        <v>1.82758</v>
      </c>
      <c r="H288">
        <f t="shared" si="132"/>
        <v>1.8391</v>
      </c>
      <c r="J288" s="119">
        <f t="shared" si="123"/>
        <v>1.804666213371013</v>
      </c>
      <c r="L288" s="119">
        <f t="shared" si="124"/>
        <v>2.7543874006994207E-2</v>
      </c>
      <c r="N288">
        <f t="shared" si="134"/>
        <v>57.435902734058985</v>
      </c>
      <c r="P288" t="s">
        <v>159</v>
      </c>
      <c r="Q288">
        <v>81</v>
      </c>
      <c r="R288" t="s">
        <v>419</v>
      </c>
      <c r="S288" s="48" t="s">
        <v>426</v>
      </c>
      <c r="T288">
        <v>1</v>
      </c>
      <c r="U288">
        <v>0</v>
      </c>
      <c r="V288">
        <v>0</v>
      </c>
      <c r="W288" s="120">
        <f t="shared" si="133"/>
        <v>89.948688604434622</v>
      </c>
      <c r="X288" s="120">
        <f t="shared" si="111"/>
        <v>87.651975286119622</v>
      </c>
      <c r="Y288" s="16"/>
      <c r="Z288" s="16"/>
      <c r="AA288" s="16"/>
      <c r="AB288" s="16"/>
      <c r="AC288" s="16"/>
      <c r="AD288" s="120" t="s">
        <v>33</v>
      </c>
      <c r="AE288" s="120" t="s">
        <v>33</v>
      </c>
      <c r="AG288" s="16" t="s">
        <v>928</v>
      </c>
      <c r="AI288" s="2">
        <f t="shared" si="112"/>
        <v>0</v>
      </c>
      <c r="AJ288" s="2">
        <f t="shared" si="113"/>
        <v>0</v>
      </c>
      <c r="AK288" s="2">
        <f t="shared" si="114"/>
        <v>0</v>
      </c>
      <c r="AL288" s="2">
        <f t="shared" si="115"/>
        <v>0</v>
      </c>
      <c r="AM288">
        <f t="shared" si="125"/>
        <v>0</v>
      </c>
      <c r="AN288" s="2">
        <f t="shared" si="116"/>
        <v>0.95501611725449598</v>
      </c>
      <c r="AO288">
        <f t="shared" si="126"/>
        <v>1</v>
      </c>
      <c r="AP288">
        <f t="shared" si="117"/>
        <v>0</v>
      </c>
      <c r="AQ288">
        <f t="shared" si="118"/>
        <v>0</v>
      </c>
      <c r="AR288">
        <f t="shared" si="127"/>
        <v>1</v>
      </c>
      <c r="AS288">
        <f t="shared" si="129"/>
        <v>0</v>
      </c>
      <c r="AT288">
        <f t="shared" si="128"/>
        <v>2.955016117254496</v>
      </c>
      <c r="AU288" t="str">
        <f t="shared" si="122"/>
        <v/>
      </c>
    </row>
    <row r="289" spans="1:47">
      <c r="A289" t="s">
        <v>309</v>
      </c>
      <c r="B289" t="s">
        <v>323</v>
      </c>
      <c r="C289" t="s">
        <v>606</v>
      </c>
      <c r="D289">
        <f t="shared" si="130"/>
        <v>1.7926199999999999</v>
      </c>
      <c r="F289">
        <f t="shared" si="131"/>
        <v>1.8297600000000001</v>
      </c>
      <c r="H289">
        <f t="shared" si="132"/>
        <v>1.8411999999999999</v>
      </c>
      <c r="J289" s="119">
        <f t="shared" si="123"/>
        <v>1.8066586109353053</v>
      </c>
      <c r="L289" s="119">
        <f t="shared" si="124"/>
        <v>2.7623893405790634E-2</v>
      </c>
      <c r="N289">
        <f t="shared" si="134"/>
        <v>57.089419404235187</v>
      </c>
      <c r="P289" t="s">
        <v>159</v>
      </c>
      <c r="Q289">
        <v>82</v>
      </c>
      <c r="R289" t="s">
        <v>419</v>
      </c>
      <c r="S289" s="48" t="s">
        <v>426</v>
      </c>
      <c r="T289">
        <v>1</v>
      </c>
      <c r="U289">
        <v>0</v>
      </c>
      <c r="V289">
        <v>0</v>
      </c>
      <c r="W289" s="120">
        <f t="shared" si="133"/>
        <v>89.948688604434622</v>
      </c>
      <c r="X289" s="120">
        <f t="shared" si="111"/>
        <v>87.651975286119622</v>
      </c>
      <c r="Y289" s="16"/>
      <c r="Z289" s="16"/>
      <c r="AA289" s="16"/>
      <c r="AB289" s="16"/>
      <c r="AC289" s="16"/>
      <c r="AD289" s="120" t="s">
        <v>33</v>
      </c>
      <c r="AE289" s="120" t="s">
        <v>33</v>
      </c>
      <c r="AG289" s="16" t="s">
        <v>928</v>
      </c>
      <c r="AI289" s="2">
        <f t="shared" si="112"/>
        <v>0</v>
      </c>
      <c r="AJ289" s="2">
        <f t="shared" si="113"/>
        <v>0</v>
      </c>
      <c r="AK289" s="2">
        <f t="shared" si="114"/>
        <v>0</v>
      </c>
      <c r="AL289" s="2">
        <f t="shared" si="115"/>
        <v>0</v>
      </c>
      <c r="AM289">
        <f t="shared" si="125"/>
        <v>0</v>
      </c>
      <c r="AN289" s="2">
        <f t="shared" si="116"/>
        <v>0.95116630247867606</v>
      </c>
      <c r="AO289">
        <f t="shared" si="126"/>
        <v>1</v>
      </c>
      <c r="AP289">
        <f t="shared" si="117"/>
        <v>0</v>
      </c>
      <c r="AQ289">
        <f t="shared" si="118"/>
        <v>0</v>
      </c>
      <c r="AR289">
        <f t="shared" si="127"/>
        <v>1</v>
      </c>
      <c r="AS289">
        <f t="shared" si="129"/>
        <v>0</v>
      </c>
      <c r="AT289">
        <f t="shared" si="128"/>
        <v>2.9511663024786761</v>
      </c>
      <c r="AU289" t="str">
        <f t="shared" si="122"/>
        <v/>
      </c>
    </row>
    <row r="290" spans="1:47">
      <c r="A290" t="s">
        <v>309</v>
      </c>
      <c r="B290" t="s">
        <v>323</v>
      </c>
      <c r="C290" t="s">
        <v>607</v>
      </c>
      <c r="D290">
        <f t="shared" si="130"/>
        <v>1.79453</v>
      </c>
      <c r="F290">
        <f t="shared" si="131"/>
        <v>1.8319399999999999</v>
      </c>
      <c r="H290">
        <f t="shared" si="132"/>
        <v>1.8432999999999999</v>
      </c>
      <c r="J290" s="119">
        <f t="shared" si="123"/>
        <v>1.8086509928634895</v>
      </c>
      <c r="L290" s="119">
        <f t="shared" si="124"/>
        <v>2.7703924599737029E-2</v>
      </c>
      <c r="N290">
        <f t="shared" si="134"/>
        <v>56.744387318859417</v>
      </c>
      <c r="P290" t="s">
        <v>159</v>
      </c>
      <c r="Q290">
        <v>83</v>
      </c>
      <c r="R290" t="s">
        <v>419</v>
      </c>
      <c r="S290" s="48" t="s">
        <v>426</v>
      </c>
      <c r="T290">
        <v>1</v>
      </c>
      <c r="U290">
        <v>0</v>
      </c>
      <c r="V290">
        <v>0</v>
      </c>
      <c r="W290" s="120">
        <f t="shared" si="133"/>
        <v>89.948688604434622</v>
      </c>
      <c r="X290" s="120">
        <f t="shared" si="111"/>
        <v>87.651975286119622</v>
      </c>
      <c r="Y290" s="16"/>
      <c r="Z290" s="16"/>
      <c r="AA290" s="16"/>
      <c r="AB290" s="16"/>
      <c r="AC290" s="16"/>
      <c r="AD290" s="120" t="s">
        <v>33</v>
      </c>
      <c r="AE290" s="120" t="s">
        <v>33</v>
      </c>
      <c r="AG290" s="16" t="s">
        <v>928</v>
      </c>
      <c r="AI290" s="2">
        <f t="shared" si="112"/>
        <v>0</v>
      </c>
      <c r="AJ290" s="2">
        <f t="shared" si="113"/>
        <v>0</v>
      </c>
      <c r="AK290" s="2">
        <f t="shared" si="114"/>
        <v>0</v>
      </c>
      <c r="AL290" s="2">
        <f t="shared" si="115"/>
        <v>0</v>
      </c>
      <c r="AM290">
        <f t="shared" si="125"/>
        <v>0</v>
      </c>
      <c r="AN290" s="2">
        <f t="shared" si="116"/>
        <v>0.94733261264116742</v>
      </c>
      <c r="AO290">
        <f t="shared" si="126"/>
        <v>1</v>
      </c>
      <c r="AP290">
        <f t="shared" si="117"/>
        <v>0</v>
      </c>
      <c r="AQ290">
        <f t="shared" si="118"/>
        <v>0</v>
      </c>
      <c r="AR290">
        <f t="shared" si="127"/>
        <v>1</v>
      </c>
      <c r="AS290">
        <f t="shared" si="129"/>
        <v>0</v>
      </c>
      <c r="AT290">
        <f t="shared" si="128"/>
        <v>2.9473326126411674</v>
      </c>
      <c r="AU290" t="str">
        <f t="shared" si="122"/>
        <v/>
      </c>
    </row>
    <row r="291" spans="1:47">
      <c r="A291" t="s">
        <v>309</v>
      </c>
      <c r="B291" t="s">
        <v>323</v>
      </c>
      <c r="C291" t="s">
        <v>608</v>
      </c>
      <c r="D291">
        <f t="shared" si="130"/>
        <v>1.79644</v>
      </c>
      <c r="F291">
        <f t="shared" si="131"/>
        <v>1.83412</v>
      </c>
      <c r="H291">
        <f t="shared" si="132"/>
        <v>1.8453999999999999</v>
      </c>
      <c r="J291" s="119">
        <f t="shared" si="123"/>
        <v>1.8106433592100317</v>
      </c>
      <c r="L291" s="119">
        <f t="shared" si="124"/>
        <v>2.7783967546545441E-2</v>
      </c>
      <c r="N291">
        <f t="shared" si="134"/>
        <v>56.400777843437197</v>
      </c>
      <c r="P291" t="s">
        <v>159</v>
      </c>
      <c r="Q291">
        <v>84</v>
      </c>
      <c r="R291" t="s">
        <v>419</v>
      </c>
      <c r="S291" s="48" t="s">
        <v>426</v>
      </c>
      <c r="T291">
        <v>1</v>
      </c>
      <c r="U291">
        <v>0</v>
      </c>
      <c r="V291">
        <v>0</v>
      </c>
      <c r="W291" s="120">
        <f t="shared" si="133"/>
        <v>89.948688604434622</v>
      </c>
      <c r="X291" s="120">
        <f t="shared" si="111"/>
        <v>87.651975286119622</v>
      </c>
      <c r="Y291" s="16"/>
      <c r="Z291" s="16"/>
      <c r="AA291" s="16"/>
      <c r="AB291" s="16"/>
      <c r="AC291" s="16"/>
      <c r="AD291" s="120" t="s">
        <v>33</v>
      </c>
      <c r="AE291" s="120" t="s">
        <v>33</v>
      </c>
      <c r="AG291" s="16" t="s">
        <v>928</v>
      </c>
      <c r="AI291" s="2">
        <f t="shared" si="112"/>
        <v>0</v>
      </c>
      <c r="AJ291" s="2">
        <f t="shared" si="113"/>
        <v>0</v>
      </c>
      <c r="AK291" s="2">
        <f t="shared" si="114"/>
        <v>0</v>
      </c>
      <c r="AL291" s="2">
        <f t="shared" si="115"/>
        <v>0</v>
      </c>
      <c r="AM291">
        <f t="shared" si="125"/>
        <v>0</v>
      </c>
      <c r="AN291" s="2">
        <f t="shared" si="116"/>
        <v>0.94351472958092053</v>
      </c>
      <c r="AO291">
        <f t="shared" si="126"/>
        <v>1</v>
      </c>
      <c r="AP291">
        <f t="shared" si="117"/>
        <v>0</v>
      </c>
      <c r="AQ291">
        <f t="shared" si="118"/>
        <v>0</v>
      </c>
      <c r="AR291">
        <f t="shared" si="127"/>
        <v>1</v>
      </c>
      <c r="AS291">
        <f t="shared" si="129"/>
        <v>0</v>
      </c>
      <c r="AT291">
        <f t="shared" si="128"/>
        <v>2.9435147295809205</v>
      </c>
      <c r="AU291" t="str">
        <f t="shared" si="122"/>
        <v/>
      </c>
    </row>
    <row r="292" spans="1:47">
      <c r="A292" t="s">
        <v>309</v>
      </c>
      <c r="B292" t="s">
        <v>323</v>
      </c>
      <c r="C292" t="s">
        <v>609</v>
      </c>
      <c r="D292">
        <f t="shared" si="130"/>
        <v>1.7983499999999999</v>
      </c>
      <c r="F292">
        <f t="shared" si="131"/>
        <v>1.8363</v>
      </c>
      <c r="H292">
        <f t="shared" si="132"/>
        <v>1.8474999999999999</v>
      </c>
      <c r="J292" s="119">
        <f t="shared" si="123"/>
        <v>1.812635710029145</v>
      </c>
      <c r="L292" s="119">
        <f t="shared" si="124"/>
        <v>2.7864022204130645E-2</v>
      </c>
      <c r="N292">
        <f t="shared" si="134"/>
        <v>56.058562696207069</v>
      </c>
      <c r="P292" t="s">
        <v>159</v>
      </c>
      <c r="Q292">
        <v>85</v>
      </c>
      <c r="R292" t="s">
        <v>419</v>
      </c>
      <c r="S292" s="48" t="s">
        <v>426</v>
      </c>
      <c r="T292">
        <v>1</v>
      </c>
      <c r="U292">
        <v>0</v>
      </c>
      <c r="V292">
        <v>0</v>
      </c>
      <c r="W292" s="120">
        <f t="shared" si="133"/>
        <v>89.948688604434622</v>
      </c>
      <c r="X292" s="120">
        <f t="shared" si="111"/>
        <v>87.651975286119622</v>
      </c>
      <c r="Y292" s="16"/>
      <c r="Z292" s="16"/>
      <c r="AA292" s="16"/>
      <c r="AB292" s="16"/>
      <c r="AC292" s="16"/>
      <c r="AD292" s="120" t="s">
        <v>33</v>
      </c>
      <c r="AE292" s="120" t="s">
        <v>33</v>
      </c>
      <c r="AG292" s="16" t="s">
        <v>928</v>
      </c>
      <c r="AI292" s="2">
        <f t="shared" si="112"/>
        <v>0</v>
      </c>
      <c r="AJ292" s="2">
        <f t="shared" si="113"/>
        <v>0</v>
      </c>
      <c r="AK292" s="2">
        <f t="shared" si="114"/>
        <v>0</v>
      </c>
      <c r="AL292" s="2">
        <f t="shared" si="115"/>
        <v>0</v>
      </c>
      <c r="AM292">
        <f t="shared" si="125"/>
        <v>0</v>
      </c>
      <c r="AN292" s="2">
        <f t="shared" si="116"/>
        <v>0.93971233905614138</v>
      </c>
      <c r="AO292">
        <f t="shared" si="126"/>
        <v>1</v>
      </c>
      <c r="AP292">
        <f t="shared" si="117"/>
        <v>0</v>
      </c>
      <c r="AQ292">
        <f t="shared" si="118"/>
        <v>0</v>
      </c>
      <c r="AR292">
        <f t="shared" si="127"/>
        <v>1</v>
      </c>
      <c r="AS292">
        <f t="shared" si="129"/>
        <v>0</v>
      </c>
      <c r="AT292">
        <f t="shared" si="128"/>
        <v>2.9397123390561415</v>
      </c>
      <c r="AU292" t="str">
        <f t="shared" si="122"/>
        <v/>
      </c>
    </row>
    <row r="293" spans="1:47">
      <c r="A293" t="s">
        <v>309</v>
      </c>
      <c r="B293" t="s">
        <v>323</v>
      </c>
      <c r="C293" t="s">
        <v>610</v>
      </c>
      <c r="D293">
        <f t="shared" si="130"/>
        <v>1.80026</v>
      </c>
      <c r="F293">
        <f t="shared" si="131"/>
        <v>1.8384800000000001</v>
      </c>
      <c r="H293">
        <f t="shared" si="132"/>
        <v>1.8495999999999999</v>
      </c>
      <c r="J293" s="119">
        <f t="shared" si="123"/>
        <v>1.8146280453747918</v>
      </c>
      <c r="L293" s="119">
        <f t="shared" si="124"/>
        <v>2.794408853060748E-2</v>
      </c>
      <c r="N293">
        <f t="shared" si="134"/>
        <v>55.717713934806589</v>
      </c>
      <c r="P293" t="s">
        <v>159</v>
      </c>
      <c r="Q293">
        <v>86</v>
      </c>
      <c r="R293" t="s">
        <v>419</v>
      </c>
      <c r="S293" s="48" t="s">
        <v>426</v>
      </c>
      <c r="T293">
        <v>1</v>
      </c>
      <c r="U293">
        <v>0</v>
      </c>
      <c r="V293">
        <v>0</v>
      </c>
      <c r="W293" s="120">
        <f t="shared" si="133"/>
        <v>89.948688604434622</v>
      </c>
      <c r="X293" s="120">
        <f t="shared" si="111"/>
        <v>87.651975286119622</v>
      </c>
      <c r="Y293" s="16"/>
      <c r="Z293" s="16"/>
      <c r="AA293" s="16"/>
      <c r="AB293" s="16"/>
      <c r="AC293" s="16"/>
      <c r="AD293" s="120" t="s">
        <v>33</v>
      </c>
      <c r="AE293" s="120" t="s">
        <v>33</v>
      </c>
      <c r="AG293" s="16" t="s">
        <v>928</v>
      </c>
      <c r="AI293" s="2">
        <f t="shared" si="112"/>
        <v>0</v>
      </c>
      <c r="AJ293" s="2">
        <f t="shared" si="113"/>
        <v>0</v>
      </c>
      <c r="AK293" s="2">
        <f t="shared" si="114"/>
        <v>0</v>
      </c>
      <c r="AL293" s="2">
        <f t="shared" si="115"/>
        <v>0</v>
      </c>
      <c r="AM293">
        <f t="shared" si="125"/>
        <v>0</v>
      </c>
      <c r="AN293" s="2">
        <f t="shared" si="116"/>
        <v>0.93592513059613602</v>
      </c>
      <c r="AO293">
        <f t="shared" si="126"/>
        <v>1</v>
      </c>
      <c r="AP293">
        <f t="shared" si="117"/>
        <v>0</v>
      </c>
      <c r="AQ293">
        <f t="shared" si="118"/>
        <v>0</v>
      </c>
      <c r="AR293">
        <f t="shared" si="127"/>
        <v>1</v>
      </c>
      <c r="AS293">
        <f t="shared" si="129"/>
        <v>0</v>
      </c>
      <c r="AT293">
        <f t="shared" si="128"/>
        <v>2.9359251305961358</v>
      </c>
      <c r="AU293" t="str">
        <f t="shared" si="122"/>
        <v/>
      </c>
    </row>
    <row r="294" spans="1:47">
      <c r="A294" t="s">
        <v>309</v>
      </c>
      <c r="B294" t="s">
        <v>323</v>
      </c>
      <c r="C294" t="s">
        <v>611</v>
      </c>
      <c r="D294">
        <f t="shared" si="130"/>
        <v>1.80217</v>
      </c>
      <c r="F294">
        <f t="shared" si="131"/>
        <v>1.84066</v>
      </c>
      <c r="H294">
        <f t="shared" si="132"/>
        <v>1.8516999999999999</v>
      </c>
      <c r="J294" s="119">
        <f t="shared" si="123"/>
        <v>1.8166203653006856</v>
      </c>
      <c r="L294" s="119">
        <f t="shared" si="124"/>
        <v>2.8024166484287072E-2</v>
      </c>
      <c r="N294">
        <f t="shared" si="134"/>
        <v>55.378203943214075</v>
      </c>
      <c r="P294" t="s">
        <v>159</v>
      </c>
      <c r="Q294">
        <v>87</v>
      </c>
      <c r="R294" t="s">
        <v>419</v>
      </c>
      <c r="S294" s="48" t="s">
        <v>426</v>
      </c>
      <c r="T294">
        <v>1</v>
      </c>
      <c r="U294">
        <v>0</v>
      </c>
      <c r="V294">
        <v>0</v>
      </c>
      <c r="W294" s="120">
        <f t="shared" si="133"/>
        <v>89.948688604434622</v>
      </c>
      <c r="X294" s="120">
        <f t="shared" si="111"/>
        <v>87.651975286119622</v>
      </c>
      <c r="Y294" s="16"/>
      <c r="Z294" s="16"/>
      <c r="AA294" s="16"/>
      <c r="AB294" s="16"/>
      <c r="AC294" s="16"/>
      <c r="AD294" s="120" t="s">
        <v>33</v>
      </c>
      <c r="AE294" s="120" t="s">
        <v>33</v>
      </c>
      <c r="AG294" s="16" t="s">
        <v>928</v>
      </c>
      <c r="AI294" s="2">
        <f t="shared" si="112"/>
        <v>0</v>
      </c>
      <c r="AJ294" s="2">
        <f t="shared" si="113"/>
        <v>0</v>
      </c>
      <c r="AK294" s="2">
        <f t="shared" si="114"/>
        <v>0</v>
      </c>
      <c r="AL294" s="2">
        <f t="shared" si="115"/>
        <v>0</v>
      </c>
      <c r="AM294">
        <f t="shared" si="125"/>
        <v>0</v>
      </c>
      <c r="AN294" s="2">
        <f t="shared" si="116"/>
        <v>0.93215279735621925</v>
      </c>
      <c r="AO294">
        <f t="shared" si="126"/>
        <v>1</v>
      </c>
      <c r="AP294">
        <f t="shared" si="117"/>
        <v>0</v>
      </c>
      <c r="AQ294">
        <f t="shared" si="118"/>
        <v>0</v>
      </c>
      <c r="AR294">
        <f t="shared" si="127"/>
        <v>1</v>
      </c>
      <c r="AS294">
        <f t="shared" si="129"/>
        <v>0</v>
      </c>
      <c r="AT294">
        <f t="shared" si="128"/>
        <v>2.9321527973562191</v>
      </c>
      <c r="AU294" t="str">
        <f t="shared" si="122"/>
        <v/>
      </c>
    </row>
    <row r="295" spans="1:47">
      <c r="A295" t="s">
        <v>309</v>
      </c>
      <c r="B295" t="s">
        <v>323</v>
      </c>
      <c r="C295" t="s">
        <v>612</v>
      </c>
      <c r="D295">
        <f t="shared" si="130"/>
        <v>1.8040799999999999</v>
      </c>
      <c r="F295">
        <f t="shared" si="131"/>
        <v>1.84284</v>
      </c>
      <c r="H295">
        <f t="shared" si="132"/>
        <v>1.8538000000000001</v>
      </c>
      <c r="J295" s="119">
        <f t="shared" si="123"/>
        <v>1.8186126698602902</v>
      </c>
      <c r="L295" s="119">
        <f t="shared" si="124"/>
        <v>2.8104256023681273E-2</v>
      </c>
      <c r="N295">
        <f t="shared" si="134"/>
        <v>55.040005418940474</v>
      </c>
      <c r="P295" t="s">
        <v>159</v>
      </c>
      <c r="Q295">
        <v>88</v>
      </c>
      <c r="R295" t="s">
        <v>419</v>
      </c>
      <c r="S295" s="48" t="s">
        <v>426</v>
      </c>
      <c r="T295">
        <v>1</v>
      </c>
      <c r="U295">
        <v>0</v>
      </c>
      <c r="V295">
        <v>0</v>
      </c>
      <c r="W295" s="120">
        <f t="shared" si="133"/>
        <v>89.948688604434622</v>
      </c>
      <c r="X295" s="120">
        <f t="shared" si="111"/>
        <v>87.651975286119622</v>
      </c>
      <c r="Y295" s="16"/>
      <c r="Z295" s="16"/>
      <c r="AA295" s="16"/>
      <c r="AB295" s="16"/>
      <c r="AC295" s="16"/>
      <c r="AD295" s="120" t="s">
        <v>33</v>
      </c>
      <c r="AE295" s="120" t="s">
        <v>33</v>
      </c>
      <c r="AG295" s="16" t="s">
        <v>928</v>
      </c>
      <c r="AI295" s="2">
        <f t="shared" si="112"/>
        <v>0</v>
      </c>
      <c r="AJ295" s="2">
        <f t="shared" si="113"/>
        <v>0</v>
      </c>
      <c r="AK295" s="2">
        <f t="shared" si="114"/>
        <v>0</v>
      </c>
      <c r="AL295" s="2">
        <f t="shared" si="115"/>
        <v>0</v>
      </c>
      <c r="AM295">
        <f t="shared" si="125"/>
        <v>0</v>
      </c>
      <c r="AN295" s="2">
        <f t="shared" si="116"/>
        <v>0.92839503597540141</v>
      </c>
      <c r="AO295">
        <f t="shared" si="126"/>
        <v>1</v>
      </c>
      <c r="AP295">
        <f t="shared" si="117"/>
        <v>0</v>
      </c>
      <c r="AQ295">
        <f t="shared" si="118"/>
        <v>0</v>
      </c>
      <c r="AR295">
        <f t="shared" si="127"/>
        <v>1</v>
      </c>
      <c r="AS295">
        <f t="shared" si="129"/>
        <v>0</v>
      </c>
      <c r="AT295">
        <f t="shared" si="128"/>
        <v>2.9283950359754014</v>
      </c>
      <c r="AU295" t="str">
        <f t="shared" si="122"/>
        <v/>
      </c>
    </row>
    <row r="296" spans="1:47">
      <c r="A296" t="s">
        <v>309</v>
      </c>
      <c r="B296" t="s">
        <v>323</v>
      </c>
      <c r="C296" t="s">
        <v>613</v>
      </c>
      <c r="D296">
        <f t="shared" si="130"/>
        <v>1.80599</v>
      </c>
      <c r="F296">
        <f t="shared" si="131"/>
        <v>1.8450199999999999</v>
      </c>
      <c r="H296">
        <f t="shared" si="132"/>
        <v>1.8559000000000001</v>
      </c>
      <c r="J296" s="119">
        <f t="shared" si="123"/>
        <v>1.8206049591068243</v>
      </c>
      <c r="L296" s="119">
        <f t="shared" si="124"/>
        <v>2.8184357107496449E-2</v>
      </c>
      <c r="N296">
        <f t="shared" si="134"/>
        <v>54.703091360459013</v>
      </c>
      <c r="P296" t="s">
        <v>159</v>
      </c>
      <c r="Q296">
        <v>89</v>
      </c>
      <c r="R296" t="s">
        <v>419</v>
      </c>
      <c r="S296" s="48" t="s">
        <v>426</v>
      </c>
      <c r="T296">
        <v>1</v>
      </c>
      <c r="U296">
        <v>0</v>
      </c>
      <c r="V296">
        <v>0</v>
      </c>
      <c r="W296" s="120">
        <f t="shared" si="133"/>
        <v>89.948688604434622</v>
      </c>
      <c r="X296" s="120">
        <f t="shared" si="111"/>
        <v>87.651975286119622</v>
      </c>
      <c r="Y296" s="16"/>
      <c r="Z296" s="16"/>
      <c r="AA296" s="16"/>
      <c r="AB296" s="16"/>
      <c r="AC296" s="16"/>
      <c r="AD296" s="120" t="s">
        <v>33</v>
      </c>
      <c r="AE296" s="120" t="s">
        <v>33</v>
      </c>
      <c r="AG296" s="16" t="s">
        <v>928</v>
      </c>
      <c r="AI296" s="2">
        <f t="shared" si="112"/>
        <v>0</v>
      </c>
      <c r="AJ296" s="2">
        <f t="shared" si="113"/>
        <v>0</v>
      </c>
      <c r="AK296" s="2">
        <f t="shared" si="114"/>
        <v>0</v>
      </c>
      <c r="AL296" s="2">
        <f t="shared" si="115"/>
        <v>0</v>
      </c>
      <c r="AM296">
        <f t="shared" si="125"/>
        <v>0</v>
      </c>
      <c r="AN296" s="2">
        <f t="shared" si="116"/>
        <v>0.92465154643671854</v>
      </c>
      <c r="AO296">
        <f t="shared" si="126"/>
        <v>1</v>
      </c>
      <c r="AP296">
        <f t="shared" si="117"/>
        <v>0</v>
      </c>
      <c r="AQ296">
        <f t="shared" si="118"/>
        <v>0</v>
      </c>
      <c r="AR296">
        <f t="shared" si="127"/>
        <v>1</v>
      </c>
      <c r="AS296">
        <f t="shared" si="129"/>
        <v>0</v>
      </c>
      <c r="AT296">
        <f t="shared" si="128"/>
        <v>2.9246515464367184</v>
      </c>
      <c r="AU296" t="str">
        <f t="shared" si="122"/>
        <v/>
      </c>
    </row>
    <row r="297" spans="1:47">
      <c r="A297" t="s">
        <v>309</v>
      </c>
      <c r="B297" t="s">
        <v>323</v>
      </c>
      <c r="C297" t="s">
        <v>614</v>
      </c>
      <c r="D297">
        <f t="shared" si="130"/>
        <v>1.8079000000000001</v>
      </c>
      <c r="F297">
        <f t="shared" si="131"/>
        <v>1.8472</v>
      </c>
      <c r="H297">
        <f t="shared" si="132"/>
        <v>1.8580000000000001</v>
      </c>
      <c r="J297" s="119">
        <f t="shared" si="123"/>
        <v>1.8225972330932603</v>
      </c>
      <c r="L297" s="119">
        <f t="shared" si="124"/>
        <v>2.8264469694633476E-2</v>
      </c>
      <c r="N297">
        <f t="shared" si="134"/>
        <v>54.36743505485223</v>
      </c>
      <c r="P297" t="s">
        <v>159</v>
      </c>
      <c r="Q297">
        <v>90</v>
      </c>
      <c r="R297" t="s">
        <v>419</v>
      </c>
      <c r="S297" s="48" t="s">
        <v>426</v>
      </c>
      <c r="T297">
        <v>1</v>
      </c>
      <c r="U297">
        <v>0</v>
      </c>
      <c r="V297">
        <v>0</v>
      </c>
      <c r="W297" s="120">
        <f t="shared" si="133"/>
        <v>89.948688604434622</v>
      </c>
      <c r="X297" s="120">
        <f t="shared" si="111"/>
        <v>87.651975286119622</v>
      </c>
      <c r="Y297" s="16"/>
      <c r="Z297" s="16"/>
      <c r="AA297" s="16"/>
      <c r="AB297" s="16"/>
      <c r="AC297" s="16"/>
      <c r="AD297" s="120" t="s">
        <v>33</v>
      </c>
      <c r="AE297" s="120" t="s">
        <v>33</v>
      </c>
      <c r="AG297" s="16" t="s">
        <v>928</v>
      </c>
      <c r="AI297" s="2">
        <f t="shared" si="112"/>
        <v>0</v>
      </c>
      <c r="AJ297" s="2">
        <f t="shared" si="113"/>
        <v>0</v>
      </c>
      <c r="AK297" s="2">
        <f t="shared" si="114"/>
        <v>0</v>
      </c>
      <c r="AL297" s="2">
        <f t="shared" si="115"/>
        <v>0</v>
      </c>
      <c r="AM297">
        <f t="shared" si="125"/>
        <v>0</v>
      </c>
      <c r="AN297" s="2">
        <f t="shared" si="116"/>
        <v>0.92092203192997646</v>
      </c>
      <c r="AO297">
        <f t="shared" si="126"/>
        <v>1</v>
      </c>
      <c r="AP297">
        <f t="shared" si="117"/>
        <v>0</v>
      </c>
      <c r="AQ297">
        <f t="shared" si="118"/>
        <v>0</v>
      </c>
      <c r="AR297">
        <f t="shared" si="127"/>
        <v>1</v>
      </c>
      <c r="AS297">
        <f t="shared" si="129"/>
        <v>0</v>
      </c>
      <c r="AT297">
        <f t="shared" si="128"/>
        <v>2.9209220319299765</v>
      </c>
      <c r="AU297" t="str">
        <f t="shared" si="122"/>
        <v/>
      </c>
    </row>
    <row r="298" spans="1:47">
      <c r="A298" t="s">
        <v>309</v>
      </c>
      <c r="B298" t="s">
        <v>323</v>
      </c>
      <c r="C298" t="s">
        <v>615</v>
      </c>
      <c r="D298">
        <f t="shared" si="130"/>
        <v>1.8098099999999999</v>
      </c>
      <c r="F298">
        <f t="shared" si="131"/>
        <v>1.84938</v>
      </c>
      <c r="H298">
        <f t="shared" si="132"/>
        <v>1.8601000000000001</v>
      </c>
      <c r="J298" s="119">
        <f t="shared" si="123"/>
        <v>1.8245894918723276</v>
      </c>
      <c r="L298" s="119">
        <f t="shared" si="124"/>
        <v>2.8344593744189295E-2</v>
      </c>
      <c r="N298">
        <f t="shared" si="134"/>
        <v>54.033010065675334</v>
      </c>
      <c r="P298" t="s">
        <v>159</v>
      </c>
      <c r="Q298">
        <v>91</v>
      </c>
      <c r="R298" t="s">
        <v>419</v>
      </c>
      <c r="S298" s="48" t="s">
        <v>426</v>
      </c>
      <c r="T298">
        <v>1</v>
      </c>
      <c r="U298">
        <v>0</v>
      </c>
      <c r="V298">
        <v>0</v>
      </c>
      <c r="W298" s="120">
        <f t="shared" si="133"/>
        <v>89.948688604434622</v>
      </c>
      <c r="X298" s="120">
        <f t="shared" si="111"/>
        <v>87.651975286119622</v>
      </c>
      <c r="Y298" s="16"/>
      <c r="Z298" s="16"/>
      <c r="AA298" s="16"/>
      <c r="AB298" s="16"/>
      <c r="AC298" s="16"/>
      <c r="AD298" s="120" t="s">
        <v>33</v>
      </c>
      <c r="AE298" s="120" t="s">
        <v>33</v>
      </c>
      <c r="AG298" s="16" t="s">
        <v>928</v>
      </c>
      <c r="AI298" s="2">
        <f t="shared" si="112"/>
        <v>0</v>
      </c>
      <c r="AJ298" s="2">
        <f t="shared" si="113"/>
        <v>0</v>
      </c>
      <c r="AK298" s="2">
        <f t="shared" si="114"/>
        <v>0</v>
      </c>
      <c r="AL298" s="2">
        <f t="shared" si="115"/>
        <v>0</v>
      </c>
      <c r="AM298">
        <f t="shared" si="125"/>
        <v>0</v>
      </c>
      <c r="AN298" s="2">
        <f t="shared" si="116"/>
        <v>0.9172061987168999</v>
      </c>
      <c r="AO298">
        <f t="shared" si="126"/>
        <v>1</v>
      </c>
      <c r="AP298">
        <f t="shared" si="117"/>
        <v>0</v>
      </c>
      <c r="AQ298">
        <f t="shared" si="118"/>
        <v>0</v>
      </c>
      <c r="AR298">
        <f t="shared" si="127"/>
        <v>1</v>
      </c>
      <c r="AS298">
        <f t="shared" si="129"/>
        <v>0</v>
      </c>
      <c r="AT298">
        <f t="shared" si="128"/>
        <v>2.9172061987169</v>
      </c>
      <c r="AU298" t="str">
        <f t="shared" si="122"/>
        <v/>
      </c>
    </row>
    <row r="299" spans="1:47">
      <c r="A299" t="s">
        <v>309</v>
      </c>
      <c r="B299" t="s">
        <v>323</v>
      </c>
      <c r="C299" t="s">
        <v>616</v>
      </c>
      <c r="D299">
        <f t="shared" si="130"/>
        <v>1.81172</v>
      </c>
      <c r="F299">
        <f t="shared" si="131"/>
        <v>1.8515600000000001</v>
      </c>
      <c r="H299">
        <f t="shared" si="132"/>
        <v>1.8622000000000001</v>
      </c>
      <c r="J299" s="119">
        <f t="shared" si="123"/>
        <v>1.8265817354965128</v>
      </c>
      <c r="L299" s="119">
        <f t="shared" si="124"/>
        <v>2.8424729215452027E-2</v>
      </c>
      <c r="N299">
        <f t="shared" si="134"/>
        <v>53.699790220998331</v>
      </c>
      <c r="P299" t="s">
        <v>159</v>
      </c>
      <c r="Q299">
        <v>92</v>
      </c>
      <c r="R299" t="s">
        <v>419</v>
      </c>
      <c r="S299" s="48" t="s">
        <v>426</v>
      </c>
      <c r="T299">
        <v>1</v>
      </c>
      <c r="U299">
        <v>0</v>
      </c>
      <c r="V299">
        <v>0</v>
      </c>
      <c r="W299" s="120">
        <f t="shared" si="133"/>
        <v>89.948688604434622</v>
      </c>
      <c r="X299" s="120">
        <f t="shared" si="111"/>
        <v>87.651975286119622</v>
      </c>
      <c r="Y299" s="16"/>
      <c r="Z299" s="16"/>
      <c r="AA299" s="16"/>
      <c r="AB299" s="16"/>
      <c r="AC299" s="16"/>
      <c r="AD299" s="120" t="s">
        <v>33</v>
      </c>
      <c r="AE299" s="120" t="s">
        <v>33</v>
      </c>
      <c r="AG299" s="16" t="s">
        <v>928</v>
      </c>
      <c r="AI299" s="2">
        <f t="shared" si="112"/>
        <v>0</v>
      </c>
      <c r="AJ299" s="2">
        <f t="shared" si="113"/>
        <v>0</v>
      </c>
      <c r="AK299" s="2">
        <f t="shared" si="114"/>
        <v>0</v>
      </c>
      <c r="AL299" s="2">
        <f t="shared" si="115"/>
        <v>0</v>
      </c>
      <c r="AM299">
        <f t="shared" si="125"/>
        <v>0</v>
      </c>
      <c r="AN299" s="2">
        <f t="shared" si="116"/>
        <v>0.9135037559982665</v>
      </c>
      <c r="AO299">
        <f t="shared" si="126"/>
        <v>1</v>
      </c>
      <c r="AP299">
        <f t="shared" si="117"/>
        <v>0</v>
      </c>
      <c r="AQ299">
        <f t="shared" si="118"/>
        <v>0</v>
      </c>
      <c r="AR299">
        <f t="shared" si="127"/>
        <v>1</v>
      </c>
      <c r="AS299">
        <f t="shared" si="129"/>
        <v>0</v>
      </c>
      <c r="AT299">
        <f t="shared" si="128"/>
        <v>2.9135037559982666</v>
      </c>
      <c r="AU299" t="str">
        <f t="shared" si="122"/>
        <v/>
      </c>
    </row>
    <row r="300" spans="1:47">
      <c r="A300" t="s">
        <v>309</v>
      </c>
      <c r="B300" t="s">
        <v>323</v>
      </c>
      <c r="C300" t="s">
        <v>617</v>
      </c>
      <c r="D300">
        <f t="shared" si="130"/>
        <v>1.8136299999999999</v>
      </c>
      <c r="F300">
        <f t="shared" si="131"/>
        <v>1.8537399999999999</v>
      </c>
      <c r="H300">
        <f t="shared" si="132"/>
        <v>1.8643000000000001</v>
      </c>
      <c r="J300" s="119">
        <f t="shared" si="123"/>
        <v>1.8285739640180607</v>
      </c>
      <c r="L300" s="119">
        <f t="shared" si="124"/>
        <v>2.8504876067902751E-2</v>
      </c>
      <c r="N300">
        <f t="shared" si="134"/>
        <v>53.367749601636056</v>
      </c>
      <c r="P300" t="s">
        <v>159</v>
      </c>
      <c r="Q300">
        <v>93</v>
      </c>
      <c r="R300" t="s">
        <v>419</v>
      </c>
      <c r="S300" s="48" t="s">
        <v>426</v>
      </c>
      <c r="T300">
        <v>1</v>
      </c>
      <c r="U300">
        <v>0</v>
      </c>
      <c r="V300">
        <v>0</v>
      </c>
      <c r="W300" s="120">
        <f t="shared" si="133"/>
        <v>89.948688604434622</v>
      </c>
      <c r="X300" s="120">
        <f t="shared" ref="X300:X363" si="135">IF((DEGREES(ACOS((T300*$BL$2+U300*$BM$2+V300*$BN$2)/((SQRT(T300^2+U300^2+V300^2))*(SQRT($BL$2^2+$BM$2^2+$BN$2^2))))))&gt;90,ABS(180-(DEGREES(ACOS((T300*$BL$2+U300*$BM$2+V300*$BN$2)/((SQRT(T300^2+U300^2+V300^2))*(SQRT($BL$2^2+$BM$2^2+$BN$2^2))))))),(DEGREES(ACOS((T300*$BL$2+U300*$BM$2+V300*$BN$2)/((SQRT(T300^2+U300^2+V300^2))*(SQRT($BL$2^2+$BM$2^2+$BN$2^2)))))))</f>
        <v>87.651975286119622</v>
      </c>
      <c r="Y300" s="16"/>
      <c r="Z300" s="16"/>
      <c r="AA300" s="16"/>
      <c r="AB300" s="16"/>
      <c r="AC300" s="16"/>
      <c r="AD300" s="120" t="s">
        <v>33</v>
      </c>
      <c r="AE300" s="120" t="s">
        <v>33</v>
      </c>
      <c r="AG300" s="16" t="s">
        <v>928</v>
      </c>
      <c r="AI300" s="2">
        <f t="shared" ref="AI300:AI363" si="136">IF($BA$2=0,0,IF(1-((ABS(D300-$BA$2))/D300)&gt;(1-(0.01*$BO$4)),1-((ABS(D300-$BA$2))/D300),0))</f>
        <v>0</v>
      </c>
      <c r="AJ300" s="2">
        <f t="shared" ref="AJ300:AJ363" si="137">IF($BB$2=0,0,IF(1-((ABS(F300-$BB$2))/F300)&gt;(1-(0.01*$BO$4)),1-((ABS(F300-$BB$2))/F300),0))</f>
        <v>0</v>
      </c>
      <c r="AK300" s="2">
        <f t="shared" ref="AK300:AK363" si="138">IF($BC$2=0,0,IF(1-((ABS(H300-$BC$2))/H300)&gt;(1-(0.01*$BO$4)),1-((ABS(H300-$BC$2))/H300),0))</f>
        <v>0</v>
      </c>
      <c r="AL300" s="2">
        <f t="shared" ref="AL300:AL363" si="139">IF($BD$2=0,0,IF(1-((ABS(J300-$BD$2))/J300)&gt;(1-(0.01*$BO$4)),1-((ABS(J300-$BD$2))/J300),0))</f>
        <v>0</v>
      </c>
      <c r="AM300">
        <f t="shared" si="125"/>
        <v>0</v>
      </c>
      <c r="AN300" s="2">
        <f t="shared" ref="AN300:AN363" si="140">IF((IF(AO300=1,1-ABS(($BF$2-N300)/90),ABS((90-$BF$2-N300)/90)))&gt;(1-(0.01*$BO$2)),(IF(AO300=1,1-ABS(($BF$2-N300)/90),ABS((90-$BF$2-N300)/90))),0)</f>
        <v>0.90981441578313016</v>
      </c>
      <c r="AO300">
        <f t="shared" si="126"/>
        <v>1</v>
      </c>
      <c r="AP300">
        <f t="shared" ref="AP300:AP363" si="141">IF((IF(OR(W300&lt;$BO$2,X300&lt;$BO$2),(90-(IF(X300&lt;W300,X300,W300)))/90,0))&gt;(1-(0.01*$BO$2)),(IF(OR(W300&lt;$BO$2,X300&lt;$BO$2),(90-(IF(X300&lt;W300,X300,W300)))/90,0)),0)</f>
        <v>0</v>
      </c>
      <c r="AQ300">
        <f t="shared" ref="AQ300:AQ363" si="142">IF((IF(OR(AD300&lt;$BO$2,AE300&lt;$BO$2),(90-(IF(AE300&lt;AD300,AE300,AD300)))/90,0))&gt;(1-(0.01*$BO$2)),(IF(OR(AD300&lt;$BO$2,AE300&lt;$BO$2),(90-(IF(AE300&lt;AD300,AE300,AD300)))/90,0)),0)</f>
        <v>0</v>
      </c>
      <c r="AR300">
        <f t="shared" si="127"/>
        <v>1</v>
      </c>
      <c r="AS300">
        <f t="shared" si="129"/>
        <v>0</v>
      </c>
      <c r="AT300">
        <f t="shared" si="128"/>
        <v>2.90981441578313</v>
      </c>
      <c r="AU300" t="str">
        <f t="shared" si="122"/>
        <v/>
      </c>
    </row>
    <row r="301" spans="1:47">
      <c r="A301" t="s">
        <v>309</v>
      </c>
      <c r="B301" t="s">
        <v>323</v>
      </c>
      <c r="C301" t="s">
        <v>618</v>
      </c>
      <c r="D301">
        <f t="shared" si="130"/>
        <v>1.8155399999999999</v>
      </c>
      <c r="F301">
        <f t="shared" si="131"/>
        <v>1.85592</v>
      </c>
      <c r="H301">
        <f t="shared" si="132"/>
        <v>1.8664000000000001</v>
      </c>
      <c r="J301" s="119">
        <f t="shared" si="123"/>
        <v>1.8305661774889774</v>
      </c>
      <c r="L301" s="119">
        <f t="shared" si="124"/>
        <v>2.8585034261212616E-2</v>
      </c>
      <c r="N301">
        <f t="shared" si="134"/>
        <v>53.036862529534055</v>
      </c>
      <c r="P301" t="s">
        <v>159</v>
      </c>
      <c r="Q301">
        <v>94</v>
      </c>
      <c r="R301" t="s">
        <v>419</v>
      </c>
      <c r="S301" s="48" t="s">
        <v>426</v>
      </c>
      <c r="T301">
        <v>1</v>
      </c>
      <c r="U301">
        <v>0</v>
      </c>
      <c r="V301">
        <v>0</v>
      </c>
      <c r="W301" s="120">
        <f t="shared" si="133"/>
        <v>89.948688604434622</v>
      </c>
      <c r="X301" s="120">
        <f t="shared" si="135"/>
        <v>87.651975286119622</v>
      </c>
      <c r="Y301" s="16"/>
      <c r="Z301" s="16"/>
      <c r="AA301" s="16"/>
      <c r="AB301" s="16"/>
      <c r="AC301" s="16"/>
      <c r="AD301" s="120" t="s">
        <v>33</v>
      </c>
      <c r="AE301" s="120" t="s">
        <v>33</v>
      </c>
      <c r="AG301" s="16" t="s">
        <v>928</v>
      </c>
      <c r="AI301" s="2">
        <f t="shared" si="136"/>
        <v>0</v>
      </c>
      <c r="AJ301" s="2">
        <f t="shared" si="137"/>
        <v>0</v>
      </c>
      <c r="AK301" s="2">
        <f t="shared" si="138"/>
        <v>0</v>
      </c>
      <c r="AL301" s="2">
        <f t="shared" si="139"/>
        <v>0</v>
      </c>
      <c r="AM301">
        <f t="shared" si="125"/>
        <v>0</v>
      </c>
      <c r="AN301" s="2">
        <f t="shared" si="140"/>
        <v>0.90613789275977452</v>
      </c>
      <c r="AO301">
        <f t="shared" si="126"/>
        <v>1</v>
      </c>
      <c r="AP301">
        <f t="shared" si="141"/>
        <v>0</v>
      </c>
      <c r="AQ301">
        <f t="shared" si="142"/>
        <v>0</v>
      </c>
      <c r="AR301">
        <f t="shared" si="127"/>
        <v>1</v>
      </c>
      <c r="AS301">
        <f t="shared" si="129"/>
        <v>0</v>
      </c>
      <c r="AT301">
        <f t="shared" si="128"/>
        <v>2.9061378927597747</v>
      </c>
      <c r="AU301" t="str">
        <f t="shared" si="122"/>
        <v/>
      </c>
    </row>
    <row r="302" spans="1:47">
      <c r="A302" t="s">
        <v>309</v>
      </c>
      <c r="B302" t="s">
        <v>323</v>
      </c>
      <c r="C302" t="s">
        <v>619</v>
      </c>
      <c r="D302">
        <f t="shared" si="130"/>
        <v>1.81745</v>
      </c>
      <c r="F302">
        <f t="shared" si="131"/>
        <v>1.8581000000000001</v>
      </c>
      <c r="H302">
        <f t="shared" si="132"/>
        <v>1.8685</v>
      </c>
      <c r="J302" s="119">
        <f t="shared" si="123"/>
        <v>1.8325583759610307</v>
      </c>
      <c r="L302" s="119">
        <f t="shared" si="124"/>
        <v>2.8665203755241953E-2</v>
      </c>
      <c r="N302">
        <f t="shared" si="134"/>
        <v>52.707103556313506</v>
      </c>
      <c r="P302" t="s">
        <v>159</v>
      </c>
      <c r="Q302">
        <v>95</v>
      </c>
      <c r="R302" t="s">
        <v>419</v>
      </c>
      <c r="S302" s="48" t="s">
        <v>426</v>
      </c>
      <c r="T302">
        <v>1</v>
      </c>
      <c r="U302">
        <v>0</v>
      </c>
      <c r="V302">
        <v>0</v>
      </c>
      <c r="W302" s="120">
        <f t="shared" si="133"/>
        <v>89.948688604434622</v>
      </c>
      <c r="X302" s="120">
        <f t="shared" si="135"/>
        <v>87.651975286119622</v>
      </c>
      <c r="Y302" s="16"/>
      <c r="Z302" s="16"/>
      <c r="AA302" s="16"/>
      <c r="AB302" s="16"/>
      <c r="AC302" s="16"/>
      <c r="AD302" s="120" t="s">
        <v>33</v>
      </c>
      <c r="AE302" s="120" t="s">
        <v>33</v>
      </c>
      <c r="AG302" s="16" t="s">
        <v>928</v>
      </c>
      <c r="AI302" s="2">
        <f t="shared" si="136"/>
        <v>0</v>
      </c>
      <c r="AJ302" s="2">
        <f t="shared" si="137"/>
        <v>0</v>
      </c>
      <c r="AK302" s="2">
        <f t="shared" si="138"/>
        <v>0</v>
      </c>
      <c r="AL302" s="2">
        <f t="shared" si="139"/>
        <v>0</v>
      </c>
      <c r="AM302">
        <f t="shared" si="125"/>
        <v>0</v>
      </c>
      <c r="AN302" s="2">
        <f t="shared" si="140"/>
        <v>0.90247390416843509</v>
      </c>
      <c r="AO302">
        <f t="shared" si="126"/>
        <v>1</v>
      </c>
      <c r="AP302">
        <f t="shared" si="141"/>
        <v>0</v>
      </c>
      <c r="AQ302">
        <f t="shared" si="142"/>
        <v>0</v>
      </c>
      <c r="AR302">
        <f t="shared" si="127"/>
        <v>1</v>
      </c>
      <c r="AS302">
        <f t="shared" si="129"/>
        <v>0</v>
      </c>
      <c r="AT302">
        <f t="shared" si="128"/>
        <v>2.9024739041684349</v>
      </c>
      <c r="AU302" t="str">
        <f t="shared" si="122"/>
        <v/>
      </c>
    </row>
    <row r="303" spans="1:47">
      <c r="A303" t="s">
        <v>309</v>
      </c>
      <c r="B303" t="s">
        <v>323</v>
      </c>
      <c r="C303" t="s">
        <v>620</v>
      </c>
      <c r="D303">
        <f t="shared" si="130"/>
        <v>1.8193600000000001</v>
      </c>
      <c r="F303">
        <f t="shared" si="131"/>
        <v>1.8602799999999999</v>
      </c>
      <c r="H303">
        <f t="shared" si="132"/>
        <v>1.8706</v>
      </c>
      <c r="J303" s="119">
        <f t="shared" si="123"/>
        <v>1.834550559485751</v>
      </c>
      <c r="L303" s="119">
        <f t="shared" si="124"/>
        <v>2.8745384510039607E-2</v>
      </c>
      <c r="N303">
        <f t="shared" si="134"/>
        <v>52.378447451941533</v>
      </c>
      <c r="P303" t="s">
        <v>159</v>
      </c>
      <c r="Q303">
        <v>96</v>
      </c>
      <c r="R303" t="s">
        <v>419</v>
      </c>
      <c r="S303" s="48" t="s">
        <v>426</v>
      </c>
      <c r="T303">
        <v>1</v>
      </c>
      <c r="U303">
        <v>0</v>
      </c>
      <c r="V303">
        <v>0</v>
      </c>
      <c r="W303" s="120">
        <f t="shared" si="133"/>
        <v>89.948688604434622</v>
      </c>
      <c r="X303" s="120">
        <f t="shared" si="135"/>
        <v>87.651975286119622</v>
      </c>
      <c r="Y303" s="16"/>
      <c r="Z303" s="16"/>
      <c r="AA303" s="16"/>
      <c r="AB303" s="16"/>
      <c r="AC303" s="16"/>
      <c r="AD303" s="120" t="s">
        <v>33</v>
      </c>
      <c r="AE303" s="120" t="s">
        <v>33</v>
      </c>
      <c r="AG303" s="16" t="s">
        <v>928</v>
      </c>
      <c r="AI303" s="2">
        <f t="shared" si="136"/>
        <v>0</v>
      </c>
      <c r="AJ303" s="2">
        <f t="shared" si="137"/>
        <v>0</v>
      </c>
      <c r="AK303" s="2">
        <f t="shared" si="138"/>
        <v>0</v>
      </c>
      <c r="AL303" s="2">
        <f t="shared" si="139"/>
        <v>0</v>
      </c>
      <c r="AM303">
        <f t="shared" si="125"/>
        <v>0</v>
      </c>
      <c r="AN303" s="2">
        <f t="shared" si="140"/>
        <v>0.89882216967541317</v>
      </c>
      <c r="AO303">
        <f t="shared" si="126"/>
        <v>1</v>
      </c>
      <c r="AP303">
        <f t="shared" si="141"/>
        <v>0</v>
      </c>
      <c r="AQ303">
        <f t="shared" si="142"/>
        <v>0</v>
      </c>
      <c r="AR303">
        <f t="shared" si="127"/>
        <v>1</v>
      </c>
      <c r="AS303">
        <f t="shared" si="129"/>
        <v>0</v>
      </c>
      <c r="AT303">
        <f t="shared" si="128"/>
        <v>2.8988221696754133</v>
      </c>
      <c r="AU303" t="str">
        <f t="shared" si="122"/>
        <v/>
      </c>
    </row>
    <row r="304" spans="1:47">
      <c r="A304" t="s">
        <v>309</v>
      </c>
      <c r="B304" t="s">
        <v>323</v>
      </c>
      <c r="C304" t="s">
        <v>621</v>
      </c>
      <c r="D304">
        <f t="shared" si="130"/>
        <v>1.8212699999999999</v>
      </c>
      <c r="F304">
        <f t="shared" si="131"/>
        <v>1.86246</v>
      </c>
      <c r="H304">
        <f t="shared" si="132"/>
        <v>1.8727</v>
      </c>
      <c r="J304" s="119">
        <f t="shared" si="123"/>
        <v>1.8365427281144326</v>
      </c>
      <c r="L304" s="119">
        <f t="shared" si="124"/>
        <v>2.8825576485843607E-2</v>
      </c>
      <c r="N304">
        <f t="shared" si="134"/>
        <v>52.050869193529003</v>
      </c>
      <c r="P304" t="s">
        <v>159</v>
      </c>
      <c r="Q304">
        <v>97</v>
      </c>
      <c r="R304" t="s">
        <v>419</v>
      </c>
      <c r="S304" s="48" t="s">
        <v>426</v>
      </c>
      <c r="T304">
        <v>1</v>
      </c>
      <c r="U304">
        <v>0</v>
      </c>
      <c r="V304">
        <v>0</v>
      </c>
      <c r="W304" s="120">
        <f t="shared" si="133"/>
        <v>89.948688604434622</v>
      </c>
      <c r="X304" s="120">
        <f t="shared" si="135"/>
        <v>87.651975286119622</v>
      </c>
      <c r="Y304" s="16"/>
      <c r="Z304" s="16"/>
      <c r="AA304" s="16"/>
      <c r="AB304" s="16"/>
      <c r="AC304" s="16"/>
      <c r="AD304" s="120" t="s">
        <v>33</v>
      </c>
      <c r="AE304" s="120" t="s">
        <v>33</v>
      </c>
      <c r="AG304" s="16" t="s">
        <v>928</v>
      </c>
      <c r="AI304" s="2">
        <f t="shared" si="136"/>
        <v>0</v>
      </c>
      <c r="AJ304" s="2">
        <f t="shared" si="137"/>
        <v>0</v>
      </c>
      <c r="AK304" s="2">
        <f t="shared" si="138"/>
        <v>0</v>
      </c>
      <c r="AL304" s="2">
        <f t="shared" si="139"/>
        <v>0</v>
      </c>
      <c r="AM304">
        <f t="shared" si="125"/>
        <v>0</v>
      </c>
      <c r="AN304" s="2">
        <f t="shared" si="140"/>
        <v>0.89518241124860731</v>
      </c>
      <c r="AO304">
        <f t="shared" si="126"/>
        <v>1</v>
      </c>
      <c r="AP304">
        <f t="shared" si="141"/>
        <v>0</v>
      </c>
      <c r="AQ304">
        <f t="shared" si="142"/>
        <v>0</v>
      </c>
      <c r="AR304">
        <f t="shared" si="127"/>
        <v>1</v>
      </c>
      <c r="AS304">
        <f t="shared" si="129"/>
        <v>0</v>
      </c>
      <c r="AT304">
        <f t="shared" si="128"/>
        <v>2.8951824112486073</v>
      </c>
      <c r="AU304" t="str">
        <f t="shared" si="122"/>
        <v/>
      </c>
    </row>
    <row r="305" spans="1:47">
      <c r="A305" t="s">
        <v>309</v>
      </c>
      <c r="B305" t="s">
        <v>323</v>
      </c>
      <c r="C305" t="s">
        <v>622</v>
      </c>
      <c r="D305">
        <f t="shared" si="130"/>
        <v>1.82318</v>
      </c>
      <c r="F305">
        <f t="shared" si="131"/>
        <v>1.8646400000000001</v>
      </c>
      <c r="H305">
        <f t="shared" si="132"/>
        <v>1.8748</v>
      </c>
      <c r="J305" s="119">
        <f t="shared" si="123"/>
        <v>1.8385348818981371</v>
      </c>
      <c r="L305" s="119">
        <f t="shared" si="124"/>
        <v>2.8905779643074725E-2</v>
      </c>
      <c r="N305">
        <f t="shared" si="134"/>
        <v>51.724343954243395</v>
      </c>
      <c r="P305" t="s">
        <v>159</v>
      </c>
      <c r="Q305">
        <v>98</v>
      </c>
      <c r="R305" t="s">
        <v>419</v>
      </c>
      <c r="S305" s="48" t="s">
        <v>426</v>
      </c>
      <c r="T305">
        <v>1</v>
      </c>
      <c r="U305">
        <v>0</v>
      </c>
      <c r="V305">
        <v>0</v>
      </c>
      <c r="W305" s="120">
        <f t="shared" si="133"/>
        <v>89.948688604434622</v>
      </c>
      <c r="X305" s="120">
        <f t="shared" si="135"/>
        <v>87.651975286119622</v>
      </c>
      <c r="Y305" s="16"/>
      <c r="Z305" s="16"/>
      <c r="AA305" s="16"/>
      <c r="AB305" s="16"/>
      <c r="AC305" s="16"/>
      <c r="AD305" s="120" t="s">
        <v>33</v>
      </c>
      <c r="AE305" s="120" t="s">
        <v>33</v>
      </c>
      <c r="AG305" s="16" t="s">
        <v>928</v>
      </c>
      <c r="AI305" s="2">
        <f t="shared" si="136"/>
        <v>0</v>
      </c>
      <c r="AJ305" s="2">
        <f t="shared" si="137"/>
        <v>0</v>
      </c>
      <c r="AK305" s="2">
        <f t="shared" si="138"/>
        <v>0</v>
      </c>
      <c r="AL305" s="2">
        <f t="shared" si="139"/>
        <v>0</v>
      </c>
      <c r="AM305">
        <f t="shared" si="125"/>
        <v>0</v>
      </c>
      <c r="AN305" s="2">
        <f t="shared" si="140"/>
        <v>0.89155435303432273</v>
      </c>
      <c r="AO305">
        <f t="shared" si="126"/>
        <v>1</v>
      </c>
      <c r="AP305">
        <f t="shared" si="141"/>
        <v>0</v>
      </c>
      <c r="AQ305">
        <f t="shared" si="142"/>
        <v>0</v>
      </c>
      <c r="AR305">
        <f t="shared" si="127"/>
        <v>1</v>
      </c>
      <c r="AS305">
        <f t="shared" si="129"/>
        <v>0</v>
      </c>
      <c r="AT305">
        <f t="shared" si="128"/>
        <v>2.8915543530343228</v>
      </c>
      <c r="AU305" t="str">
        <f t="shared" si="122"/>
        <v/>
      </c>
    </row>
    <row r="306" spans="1:47">
      <c r="A306" t="s">
        <v>309</v>
      </c>
      <c r="B306" t="s">
        <v>323</v>
      </c>
      <c r="C306" t="s">
        <v>623</v>
      </c>
      <c r="D306">
        <f t="shared" si="130"/>
        <v>1.8250899999999999</v>
      </c>
      <c r="F306">
        <f t="shared" si="131"/>
        <v>1.8668199999999999</v>
      </c>
      <c r="H306">
        <f t="shared" si="132"/>
        <v>1.8769</v>
      </c>
      <c r="J306" s="119">
        <f t="shared" si="123"/>
        <v>1.8405270208876914</v>
      </c>
      <c r="L306" s="119">
        <f t="shared" si="124"/>
        <v>2.8985993942342692E-2</v>
      </c>
      <c r="N306">
        <f t="shared" si="134"/>
        <v>51.398847092304486</v>
      </c>
      <c r="P306" t="s">
        <v>159</v>
      </c>
      <c r="Q306">
        <v>99</v>
      </c>
      <c r="R306" t="s">
        <v>419</v>
      </c>
      <c r="S306" s="48" t="s">
        <v>426</v>
      </c>
      <c r="T306">
        <v>1</v>
      </c>
      <c r="U306">
        <v>0</v>
      </c>
      <c r="V306">
        <v>0</v>
      </c>
      <c r="W306" s="120">
        <f t="shared" si="133"/>
        <v>89.948688604434622</v>
      </c>
      <c r="X306" s="120">
        <f t="shared" si="135"/>
        <v>87.651975286119622</v>
      </c>
      <c r="Y306" s="16"/>
      <c r="Z306" s="16"/>
      <c r="AA306" s="16"/>
      <c r="AB306" s="16"/>
      <c r="AC306" s="16"/>
      <c r="AD306" s="120" t="s">
        <v>33</v>
      </c>
      <c r="AE306" s="120" t="s">
        <v>33</v>
      </c>
      <c r="AG306" s="16" t="s">
        <v>928</v>
      </c>
      <c r="AI306" s="2">
        <f t="shared" si="136"/>
        <v>0</v>
      </c>
      <c r="AJ306" s="2">
        <f t="shared" si="137"/>
        <v>0</v>
      </c>
      <c r="AK306" s="2">
        <f t="shared" si="138"/>
        <v>0</v>
      </c>
      <c r="AL306" s="2">
        <f t="shared" si="139"/>
        <v>0</v>
      </c>
      <c r="AM306">
        <f t="shared" si="125"/>
        <v>0</v>
      </c>
      <c r="AN306" s="2">
        <f t="shared" si="140"/>
        <v>0.88793772123500159</v>
      </c>
      <c r="AO306">
        <f t="shared" si="126"/>
        <v>1</v>
      </c>
      <c r="AP306">
        <f t="shared" si="141"/>
        <v>0</v>
      </c>
      <c r="AQ306">
        <f t="shared" si="142"/>
        <v>0</v>
      </c>
      <c r="AR306">
        <f t="shared" si="127"/>
        <v>1</v>
      </c>
      <c r="AS306">
        <f t="shared" si="129"/>
        <v>0</v>
      </c>
      <c r="AT306">
        <f t="shared" si="128"/>
        <v>2.8879377212350015</v>
      </c>
      <c r="AU306" t="str">
        <f t="shared" si="122"/>
        <v/>
      </c>
    </row>
    <row r="307" spans="1:47">
      <c r="A307" t="s">
        <v>309</v>
      </c>
      <c r="B307" t="s">
        <v>323</v>
      </c>
      <c r="C307" t="s">
        <v>516</v>
      </c>
      <c r="D307">
        <v>1.827</v>
      </c>
      <c r="F307">
        <v>1.869</v>
      </c>
      <c r="H307">
        <v>1.879</v>
      </c>
      <c r="J307" s="119">
        <f t="shared" si="123"/>
        <v>1.8425191451336929</v>
      </c>
      <c r="L307" s="119">
        <f t="shared" si="124"/>
        <v>2.9066219344437316E-2</v>
      </c>
      <c r="N307">
        <f t="shared" si="134"/>
        <v>51.074354140073567</v>
      </c>
      <c r="P307" t="s">
        <v>159</v>
      </c>
      <c r="Q307">
        <v>100</v>
      </c>
      <c r="R307" t="s">
        <v>419</v>
      </c>
      <c r="S307" s="48" t="s">
        <v>426</v>
      </c>
      <c r="T307">
        <v>1</v>
      </c>
      <c r="U307">
        <v>0</v>
      </c>
      <c r="V307">
        <v>0</v>
      </c>
      <c r="W307" s="120">
        <f>IF((DEGREES(ACOS((T307*$BI$2+U307*$BJ$2+V307*$BK$2)/((SQRT(T307^2+U307^2+V307^2))*(SQRT($BI$2^2+$BJ$2^2+$BK$2^2))))))&gt;90,ABS(180-(DEGREES(ACOS((T307*$BI$2+U307*$BJ$2+V307*$BK$2)/((SQRT(T307^2+U307^2+V307^2))*(SQRT($BI$2^2+$BJ$2^2+$BK$2^2))))))),(DEGREES(ACOS((T307*$BI$2+U307*$BJ$2+V307*$BK$2)/((SQRT(T307^2+U307^2+V307^2))*(SQRT($BI$2^2+$BJ$2^2+$BK$2^2)))))))</f>
        <v>89.948688604434622</v>
      </c>
      <c r="X307" s="120">
        <f t="shared" si="135"/>
        <v>87.651975286119622</v>
      </c>
      <c r="Y307" s="16"/>
      <c r="Z307" s="16"/>
      <c r="AA307" s="16"/>
      <c r="AB307" s="16"/>
      <c r="AC307" s="16"/>
      <c r="AD307" s="120" t="s">
        <v>33</v>
      </c>
      <c r="AE307" s="120" t="s">
        <v>33</v>
      </c>
      <c r="AG307" s="16" t="s">
        <v>928</v>
      </c>
      <c r="AI307" s="2">
        <f t="shared" si="136"/>
        <v>0</v>
      </c>
      <c r="AJ307" s="2">
        <f t="shared" si="137"/>
        <v>0</v>
      </c>
      <c r="AK307" s="2">
        <f t="shared" si="138"/>
        <v>0</v>
      </c>
      <c r="AL307" s="2">
        <f t="shared" si="139"/>
        <v>0</v>
      </c>
      <c r="AM307">
        <f t="shared" si="125"/>
        <v>0</v>
      </c>
      <c r="AN307" s="2">
        <f t="shared" si="140"/>
        <v>0.88433224398799137</v>
      </c>
      <c r="AO307">
        <f t="shared" si="126"/>
        <v>1</v>
      </c>
      <c r="AP307">
        <f t="shared" si="141"/>
        <v>0</v>
      </c>
      <c r="AQ307">
        <f t="shared" si="142"/>
        <v>0</v>
      </c>
      <c r="AR307">
        <f t="shared" si="127"/>
        <v>1</v>
      </c>
      <c r="AS307">
        <f t="shared" si="129"/>
        <v>0</v>
      </c>
      <c r="AT307">
        <f t="shared" si="128"/>
        <v>2.8843322439879913</v>
      </c>
      <c r="AU307" t="str">
        <f t="shared" si="122"/>
        <v/>
      </c>
    </row>
    <row r="308" spans="1:47">
      <c r="A308" t="s">
        <v>295</v>
      </c>
      <c r="B308" t="s">
        <v>628</v>
      </c>
      <c r="C308" t="s">
        <v>627</v>
      </c>
      <c r="D308">
        <v>1.665</v>
      </c>
      <c r="F308">
        <v>1.6719999999999999</v>
      </c>
      <c r="H308">
        <v>1.696</v>
      </c>
      <c r="J308" s="119">
        <f t="shared" si="123"/>
        <v>1.6701324009748049</v>
      </c>
      <c r="L308" s="119">
        <f t="shared" si="124"/>
        <v>2.148146188673028E-2</v>
      </c>
      <c r="N308">
        <f>180-DEGREES(ACOS(((2*((((D308^2)/(F308^2))-1)/(((D308^2)/(H308^2))-1))))-1))</f>
        <v>57.408406509883676</v>
      </c>
      <c r="P308" t="s">
        <v>160</v>
      </c>
      <c r="Q308">
        <v>100</v>
      </c>
      <c r="R308" t="s">
        <v>831</v>
      </c>
      <c r="S308" t="s">
        <v>426</v>
      </c>
      <c r="T308">
        <v>0.58852179999999998</v>
      </c>
      <c r="U308">
        <v>0.76110230000000001</v>
      </c>
      <c r="V308">
        <v>-0.2727002</v>
      </c>
      <c r="W308" s="120">
        <f>IF((DEGREES(ACOS((T308*$BI$2+U308*$BJ$2+V308*$BK$2)/((SQRT(T308^2+U308^2+V308^2))*(SQRT($BI$2^2+$BJ$2^2+$BK$2^2))))))&gt;90,ABS(180-(DEGREES(ACOS((T308*$BI$2+U308*$BJ$2+V308*$BK$2)/((SQRT(T308^2+U308^2+V308^2))*(SQRT($BI$2^2+$BJ$2^2+$BK$2^2))))))),(DEGREES(ACOS((T308*$BI$2+U308*$BJ$2+V308*$BK$2)/((SQRT(T308^2+U308^2+V308^2))*(SQRT($BI$2^2+$BJ$2^2+$BK$2^2)))))))</f>
        <v>62.030374642531925</v>
      </c>
      <c r="X308" s="120">
        <f t="shared" si="135"/>
        <v>49.393302849007142</v>
      </c>
      <c r="Y308" s="16"/>
      <c r="Z308" s="16"/>
      <c r="AA308" s="16"/>
      <c r="AB308" s="16"/>
      <c r="AC308" s="16"/>
      <c r="AD308" s="120" t="s">
        <v>33</v>
      </c>
      <c r="AE308" s="120" t="s">
        <v>33</v>
      </c>
      <c r="AG308" s="16" t="s">
        <v>928</v>
      </c>
      <c r="AH308" t="s">
        <v>830</v>
      </c>
      <c r="AI308" s="2">
        <f t="shared" si="136"/>
        <v>0</v>
      </c>
      <c r="AJ308" s="2">
        <f t="shared" si="137"/>
        <v>0</v>
      </c>
      <c r="AK308" s="2">
        <f t="shared" si="138"/>
        <v>0</v>
      </c>
      <c r="AL308" s="2">
        <f t="shared" si="139"/>
        <v>0</v>
      </c>
      <c r="AM308">
        <f t="shared" si="125"/>
        <v>0</v>
      </c>
      <c r="AN308" s="2">
        <f t="shared" si="140"/>
        <v>0</v>
      </c>
      <c r="AO308">
        <f t="shared" si="126"/>
        <v>0</v>
      </c>
      <c r="AP308">
        <f t="shared" si="141"/>
        <v>0</v>
      </c>
      <c r="AQ308">
        <f t="shared" si="142"/>
        <v>0</v>
      </c>
      <c r="AR308">
        <f t="shared" si="127"/>
        <v>1</v>
      </c>
      <c r="AS308">
        <f t="shared" si="129"/>
        <v>0</v>
      </c>
      <c r="AT308">
        <f t="shared" si="128"/>
        <v>1</v>
      </c>
      <c r="AU308" t="str">
        <f t="shared" si="122"/>
        <v/>
      </c>
    </row>
    <row r="309" spans="1:47">
      <c r="A309" t="s">
        <v>295</v>
      </c>
      <c r="B309" t="s">
        <v>628</v>
      </c>
      <c r="C309" t="s">
        <v>629</v>
      </c>
      <c r="D309">
        <f t="shared" ref="D309:D340" si="143">(($D$408-$D$308)/100)*(100-Q309)+$D$308</f>
        <v>1.6656200000000001</v>
      </c>
      <c r="F309">
        <f t="shared" ref="F309:F340" si="144">(($F$408-$F$308)/100)*(100-Q309)+$F$308</f>
        <v>1.6726299999999998</v>
      </c>
      <c r="H309">
        <f t="shared" ref="H309:H340" si="145">(($H$408-$H$308)/100)*(100-Q309)+$H$308</f>
        <v>1.6965999999999999</v>
      </c>
      <c r="J309" s="119">
        <f t="shared" si="123"/>
        <v>1.6707525928229991</v>
      </c>
      <c r="L309" s="119">
        <f t="shared" si="124"/>
        <v>2.1464221439001507E-2</v>
      </c>
      <c r="N309">
        <f t="shared" ref="N309:N372" si="146">180-DEGREES(ACOS(((2*((((D309^2)/(F309^2))-1)/(((D309^2)/(H309^2))-1))))-1))</f>
        <v>57.472404568299737</v>
      </c>
      <c r="P309" t="s">
        <v>160</v>
      </c>
      <c r="Q309">
        <v>99</v>
      </c>
      <c r="R309" t="s">
        <v>831</v>
      </c>
      <c r="S309" t="s">
        <v>426</v>
      </c>
      <c r="T309">
        <f t="shared" ref="T309:T340" si="147">(((Q309/100)*$T$308)+(((100-Q309)/100)*$T$408))/(SQRT((((Q309/100)*$T$308)+(((100-Q309)/100)*$T$408))^2+(((Q309/100)*$U$308)+(((100-Q309)/100)*$U$408))^2+(((Q309/100)*$V$308)+(((100-Q309)/100)*$V$408))^2))</f>
        <v>0.58796767448879339</v>
      </c>
      <c r="U309">
        <f t="shared" ref="U309:U340" si="148">(((Q309/100)*$U$308)+(((100-Q309)/100)*$U$408))/(SQRT((((Q309/100)*$T$308)+(((100-Q309)/100)*$T$408))^2+(((Q309/100)*$U$308)+(((100-Q309)/100)*$U$408))^2+(((Q309/100)*$V$308)+(((100-Q309)/100)*$V$408))^2))</f>
        <v>0.76132381782008285</v>
      </c>
      <c r="V309">
        <f t="shared" ref="V309:V340" si="149">(((Q309/100)*$V$308)+(((100-Q309)/100)*$V$408))/(SQRT((((Q309/100)*$T$308)+(((100-Q309)/100)*$T$408))^2+(((Q309/100)*$U$308)+(((100-Q309)/100)*$U$408))^2+(((Q309/100)*$V$308)+(((100-Q309)/100)*$V$408))^2))</f>
        <v>-0.27327652328016333</v>
      </c>
      <c r="W309" s="120">
        <f t="shared" ref="W309:W372" si="150">IF((DEGREES(ACOS((T309*$BI$2+U309*$BJ$2+V309*$BK$2)/((SQRT(T309^2+U309^2+V309^2))*(SQRT($BI$2^2+$BJ$2^2+$BK$2^2))))))&gt;90,ABS(180-(DEGREES(ACOS((T309*$BI$2+U309*$BJ$2+V309*$BK$2)/((SQRT(T309^2+U309^2+V309^2))*(SQRT($BI$2^2+$BJ$2^2+$BK$2^2))))))),(DEGREES(ACOS((T309*$BI$2+U309*$BJ$2+V309*$BK$2)/((SQRT(T309^2+U309^2+V309^2))*(SQRT($BI$2^2+$BJ$2^2+$BK$2^2)))))))</f>
        <v>62.039994811578055</v>
      </c>
      <c r="X309" s="120">
        <f t="shared" si="135"/>
        <v>49.346804832093568</v>
      </c>
      <c r="Y309" s="16"/>
      <c r="Z309" s="16"/>
      <c r="AA309" s="16"/>
      <c r="AB309" s="16"/>
      <c r="AC309" s="16"/>
      <c r="AD309" s="120" t="s">
        <v>33</v>
      </c>
      <c r="AE309" s="120" t="s">
        <v>33</v>
      </c>
      <c r="AG309" s="16" t="s">
        <v>928</v>
      </c>
      <c r="AH309" t="s">
        <v>830</v>
      </c>
      <c r="AI309" s="2">
        <f t="shared" si="136"/>
        <v>0</v>
      </c>
      <c r="AJ309" s="2">
        <f t="shared" si="137"/>
        <v>0</v>
      </c>
      <c r="AK309" s="2">
        <f t="shared" si="138"/>
        <v>0</v>
      </c>
      <c r="AL309" s="2">
        <f t="shared" si="139"/>
        <v>0</v>
      </c>
      <c r="AM309">
        <f t="shared" si="125"/>
        <v>0</v>
      </c>
      <c r="AN309" s="2">
        <f t="shared" si="140"/>
        <v>0</v>
      </c>
      <c r="AO309">
        <f t="shared" si="126"/>
        <v>0</v>
      </c>
      <c r="AP309">
        <f t="shared" si="141"/>
        <v>0</v>
      </c>
      <c r="AQ309">
        <f t="shared" si="142"/>
        <v>0</v>
      </c>
      <c r="AR309">
        <f t="shared" si="127"/>
        <v>1</v>
      </c>
      <c r="AS309">
        <f t="shared" si="129"/>
        <v>0</v>
      </c>
      <c r="AT309">
        <f t="shared" si="128"/>
        <v>1</v>
      </c>
      <c r="AU309" t="str">
        <f t="shared" si="122"/>
        <v/>
      </c>
    </row>
    <row r="310" spans="1:47">
      <c r="A310" t="s">
        <v>295</v>
      </c>
      <c r="B310" t="s">
        <v>628</v>
      </c>
      <c r="C310" t="s">
        <v>630</v>
      </c>
      <c r="D310">
        <f t="shared" si="143"/>
        <v>1.6662399999999999</v>
      </c>
      <c r="F310">
        <f t="shared" si="144"/>
        <v>1.67326</v>
      </c>
      <c r="H310">
        <f t="shared" si="145"/>
        <v>1.6972</v>
      </c>
      <c r="J310" s="119">
        <f t="shared" si="123"/>
        <v>1.6713727844605197</v>
      </c>
      <c r="L310" s="119">
        <f t="shared" si="124"/>
        <v>2.1446980986304487E-2</v>
      </c>
      <c r="N310">
        <f t="shared" si="146"/>
        <v>57.536437406450986</v>
      </c>
      <c r="P310" t="s">
        <v>160</v>
      </c>
      <c r="Q310">
        <v>98</v>
      </c>
      <c r="R310" t="s">
        <v>831</v>
      </c>
      <c r="S310" t="s">
        <v>426</v>
      </c>
      <c r="T310">
        <f t="shared" si="147"/>
        <v>0.58741311246850991</v>
      </c>
      <c r="U310">
        <f t="shared" si="148"/>
        <v>0.76154483387045735</v>
      </c>
      <c r="V310">
        <f t="shared" si="149"/>
        <v>-0.27385270001457918</v>
      </c>
      <c r="W310" s="120">
        <f t="shared" si="150"/>
        <v>62.049635706248111</v>
      </c>
      <c r="X310" s="120">
        <f t="shared" si="135"/>
        <v>49.300305134364237</v>
      </c>
      <c r="Y310" s="16"/>
      <c r="Z310" s="16"/>
      <c r="AA310" s="16"/>
      <c r="AB310" s="16"/>
      <c r="AC310" s="16"/>
      <c r="AD310" s="120" t="s">
        <v>33</v>
      </c>
      <c r="AE310" s="120" t="s">
        <v>33</v>
      </c>
      <c r="AG310" s="16" t="s">
        <v>928</v>
      </c>
      <c r="AH310" t="s">
        <v>830</v>
      </c>
      <c r="AI310" s="2">
        <f t="shared" si="136"/>
        <v>0</v>
      </c>
      <c r="AJ310" s="2">
        <f t="shared" si="137"/>
        <v>0</v>
      </c>
      <c r="AK310" s="2">
        <f t="shared" si="138"/>
        <v>0</v>
      </c>
      <c r="AL310" s="2">
        <f t="shared" si="139"/>
        <v>0</v>
      </c>
      <c r="AM310">
        <f t="shared" si="125"/>
        <v>0</v>
      </c>
      <c r="AN310" s="2">
        <f t="shared" si="140"/>
        <v>0</v>
      </c>
      <c r="AO310">
        <f t="shared" si="126"/>
        <v>0</v>
      </c>
      <c r="AP310">
        <f t="shared" si="141"/>
        <v>0</v>
      </c>
      <c r="AQ310">
        <f t="shared" si="142"/>
        <v>0</v>
      </c>
      <c r="AR310">
        <f t="shared" si="127"/>
        <v>1</v>
      </c>
      <c r="AS310">
        <f t="shared" si="129"/>
        <v>0</v>
      </c>
      <c r="AT310">
        <f t="shared" si="128"/>
        <v>1</v>
      </c>
      <c r="AU310" t="str">
        <f t="shared" si="122"/>
        <v/>
      </c>
    </row>
    <row r="311" spans="1:47">
      <c r="A311" t="s">
        <v>295</v>
      </c>
      <c r="B311" t="s">
        <v>628</v>
      </c>
      <c r="C311" t="s">
        <v>631</v>
      </c>
      <c r="D311">
        <f t="shared" si="143"/>
        <v>1.66686</v>
      </c>
      <c r="F311">
        <f t="shared" si="144"/>
        <v>1.6738899999999999</v>
      </c>
      <c r="H311">
        <f t="shared" si="145"/>
        <v>1.6978</v>
      </c>
      <c r="J311" s="119">
        <f t="shared" si="123"/>
        <v>1.67199297588759</v>
      </c>
      <c r="L311" s="119">
        <f t="shared" si="124"/>
        <v>2.1429740528657648E-2</v>
      </c>
      <c r="N311">
        <f t="shared" si="146"/>
        <v>57.600505188294221</v>
      </c>
      <c r="P311" t="s">
        <v>160</v>
      </c>
      <c r="Q311">
        <v>97</v>
      </c>
      <c r="R311" t="s">
        <v>831</v>
      </c>
      <c r="S311" t="s">
        <v>426</v>
      </c>
      <c r="T311">
        <f t="shared" si="147"/>
        <v>0.5868581093436247</v>
      </c>
      <c r="U311">
        <f t="shared" si="148"/>
        <v>0.76176534027661336</v>
      </c>
      <c r="V311">
        <f t="shared" si="149"/>
        <v>-0.27442872635874277</v>
      </c>
      <c r="W311" s="120">
        <f t="shared" si="150"/>
        <v>62.05929730562039</v>
      </c>
      <c r="X311" s="120">
        <f t="shared" si="135"/>
        <v>49.253803824262064</v>
      </c>
      <c r="Y311" s="16"/>
      <c r="Z311" s="16"/>
      <c r="AA311" s="16"/>
      <c r="AB311" s="16"/>
      <c r="AC311" s="16"/>
      <c r="AD311" s="120" t="s">
        <v>33</v>
      </c>
      <c r="AE311" s="120" t="s">
        <v>33</v>
      </c>
      <c r="AG311" s="16" t="s">
        <v>928</v>
      </c>
      <c r="AH311" t="s">
        <v>830</v>
      </c>
      <c r="AI311" s="2">
        <f t="shared" si="136"/>
        <v>0</v>
      </c>
      <c r="AJ311" s="2">
        <f t="shared" si="137"/>
        <v>0</v>
      </c>
      <c r="AK311" s="2">
        <f t="shared" si="138"/>
        <v>0</v>
      </c>
      <c r="AL311" s="2">
        <f t="shared" si="139"/>
        <v>0</v>
      </c>
      <c r="AM311">
        <f t="shared" si="125"/>
        <v>0</v>
      </c>
      <c r="AN311" s="2">
        <f t="shared" si="140"/>
        <v>0</v>
      </c>
      <c r="AO311">
        <f t="shared" si="126"/>
        <v>0</v>
      </c>
      <c r="AP311">
        <f t="shared" si="141"/>
        <v>0</v>
      </c>
      <c r="AQ311">
        <f t="shared" si="142"/>
        <v>0</v>
      </c>
      <c r="AR311">
        <f t="shared" si="127"/>
        <v>1</v>
      </c>
      <c r="AS311">
        <f t="shared" si="129"/>
        <v>0</v>
      </c>
      <c r="AT311">
        <f t="shared" si="128"/>
        <v>1</v>
      </c>
      <c r="AU311" t="str">
        <f t="shared" si="122"/>
        <v/>
      </c>
    </row>
    <row r="312" spans="1:47">
      <c r="A312" t="s">
        <v>295</v>
      </c>
      <c r="B312" t="s">
        <v>628</v>
      </c>
      <c r="C312" t="s">
        <v>632</v>
      </c>
      <c r="D312">
        <f t="shared" si="143"/>
        <v>1.6674800000000001</v>
      </c>
      <c r="F312">
        <f t="shared" si="144"/>
        <v>1.67452</v>
      </c>
      <c r="H312">
        <f t="shared" si="145"/>
        <v>1.6983999999999999</v>
      </c>
      <c r="J312" s="119">
        <f t="shared" si="123"/>
        <v>1.6726131671044329</v>
      </c>
      <c r="L312" s="119">
        <f t="shared" si="124"/>
        <v>2.1412500066079643E-2</v>
      </c>
      <c r="N312">
        <f t="shared" si="146"/>
        <v>57.664608078008229</v>
      </c>
      <c r="P312" t="s">
        <v>160</v>
      </c>
      <c r="Q312">
        <v>96</v>
      </c>
      <c r="R312" t="s">
        <v>831</v>
      </c>
      <c r="S312" t="s">
        <v>426</v>
      </c>
      <c r="T312">
        <f t="shared" si="147"/>
        <v>0.58630266617741877</v>
      </c>
      <c r="U312">
        <f t="shared" si="148"/>
        <v>0.76198533648149691</v>
      </c>
      <c r="V312">
        <f t="shared" si="149"/>
        <v>-0.27500460108956398</v>
      </c>
      <c r="W312" s="120">
        <f t="shared" si="150"/>
        <v>62.068979588635599</v>
      </c>
      <c r="X312" s="120">
        <f t="shared" si="135"/>
        <v>49.207300970265123</v>
      </c>
      <c r="Y312" s="16"/>
      <c r="Z312" s="16"/>
      <c r="AA312" s="16"/>
      <c r="AB312" s="16"/>
      <c r="AC312" s="16"/>
      <c r="AD312" s="120" t="s">
        <v>33</v>
      </c>
      <c r="AE312" s="120" t="s">
        <v>33</v>
      </c>
      <c r="AG312" s="16" t="s">
        <v>928</v>
      </c>
      <c r="AH312" t="s">
        <v>830</v>
      </c>
      <c r="AI312" s="2">
        <f t="shared" si="136"/>
        <v>0</v>
      </c>
      <c r="AJ312" s="2">
        <f t="shared" si="137"/>
        <v>0</v>
      </c>
      <c r="AK312" s="2">
        <f t="shared" si="138"/>
        <v>0</v>
      </c>
      <c r="AL312" s="2">
        <f t="shared" si="139"/>
        <v>0</v>
      </c>
      <c r="AM312">
        <f t="shared" si="125"/>
        <v>0</v>
      </c>
      <c r="AN312" s="2">
        <f t="shared" si="140"/>
        <v>0</v>
      </c>
      <c r="AO312">
        <f t="shared" si="126"/>
        <v>0</v>
      </c>
      <c r="AP312">
        <f t="shared" si="141"/>
        <v>0</v>
      </c>
      <c r="AQ312">
        <f t="shared" si="142"/>
        <v>0</v>
      </c>
      <c r="AR312">
        <f t="shared" si="127"/>
        <v>1</v>
      </c>
      <c r="AS312">
        <f t="shared" si="129"/>
        <v>0</v>
      </c>
      <c r="AT312">
        <f t="shared" si="128"/>
        <v>1</v>
      </c>
      <c r="AU312" t="str">
        <f t="shared" si="122"/>
        <v/>
      </c>
    </row>
    <row r="313" spans="1:47">
      <c r="A313" t="s">
        <v>295</v>
      </c>
      <c r="B313" t="s">
        <v>628</v>
      </c>
      <c r="C313" t="s">
        <v>633</v>
      </c>
      <c r="D313">
        <f t="shared" si="143"/>
        <v>1.6681000000000001</v>
      </c>
      <c r="F313">
        <f t="shared" si="144"/>
        <v>1.6751499999999999</v>
      </c>
      <c r="H313">
        <f t="shared" si="145"/>
        <v>1.6989999999999998</v>
      </c>
      <c r="J313" s="119">
        <f t="shared" si="123"/>
        <v>1.6732333581112706</v>
      </c>
      <c r="L313" s="119">
        <f t="shared" si="124"/>
        <v>2.1395259598589345E-2</v>
      </c>
      <c r="N313">
        <f t="shared" si="146"/>
        <v>57.728746239988226</v>
      </c>
      <c r="P313" t="s">
        <v>160</v>
      </c>
      <c r="Q313">
        <v>95</v>
      </c>
      <c r="R313" t="s">
        <v>831</v>
      </c>
      <c r="S313" t="s">
        <v>426</v>
      </c>
      <c r="T313">
        <f t="shared" si="147"/>
        <v>0.58574678403610725</v>
      </c>
      <c r="U313">
        <f t="shared" si="148"/>
        <v>0.7622048219311075</v>
      </c>
      <c r="V313">
        <f t="shared" si="149"/>
        <v>-0.27558032298465468</v>
      </c>
      <c r="W313" s="120">
        <f t="shared" si="150"/>
        <v>62.078682534097126</v>
      </c>
      <c r="X313" s="120">
        <f t="shared" si="135"/>
        <v>49.160796640886474</v>
      </c>
      <c r="Y313" s="16"/>
      <c r="Z313" s="16"/>
      <c r="AA313" s="16"/>
      <c r="AB313" s="16"/>
      <c r="AC313" s="16"/>
      <c r="AD313" s="120" t="s">
        <v>33</v>
      </c>
      <c r="AE313" s="120" t="s">
        <v>33</v>
      </c>
      <c r="AG313" s="16" t="s">
        <v>928</v>
      </c>
      <c r="AH313" t="s">
        <v>830</v>
      </c>
      <c r="AI313" s="2">
        <f t="shared" si="136"/>
        <v>0</v>
      </c>
      <c r="AJ313" s="2">
        <f t="shared" si="137"/>
        <v>0</v>
      </c>
      <c r="AK313" s="2">
        <f t="shared" si="138"/>
        <v>0</v>
      </c>
      <c r="AL313" s="2">
        <f t="shared" si="139"/>
        <v>0</v>
      </c>
      <c r="AM313">
        <f t="shared" si="125"/>
        <v>0</v>
      </c>
      <c r="AN313" s="2">
        <f t="shared" si="140"/>
        <v>0</v>
      </c>
      <c r="AO313">
        <f t="shared" si="126"/>
        <v>0</v>
      </c>
      <c r="AP313">
        <f t="shared" si="141"/>
        <v>0</v>
      </c>
      <c r="AQ313">
        <f t="shared" si="142"/>
        <v>0</v>
      </c>
      <c r="AR313">
        <f t="shared" si="127"/>
        <v>1</v>
      </c>
      <c r="AS313">
        <f t="shared" si="129"/>
        <v>0</v>
      </c>
      <c r="AT313">
        <f t="shared" si="128"/>
        <v>1</v>
      </c>
      <c r="AU313" t="str">
        <f t="shared" si="122"/>
        <v/>
      </c>
    </row>
    <row r="314" spans="1:47">
      <c r="A314" t="s">
        <v>295</v>
      </c>
      <c r="B314" t="s">
        <v>628</v>
      </c>
      <c r="C314" t="s">
        <v>634</v>
      </c>
      <c r="D314">
        <f t="shared" si="143"/>
        <v>1.66872</v>
      </c>
      <c r="F314">
        <f t="shared" si="144"/>
        <v>1.67578</v>
      </c>
      <c r="H314">
        <f t="shared" si="145"/>
        <v>1.6996</v>
      </c>
      <c r="J314" s="119">
        <f t="shared" si="123"/>
        <v>1.6738535489083253</v>
      </c>
      <c r="L314" s="119">
        <f t="shared" si="124"/>
        <v>2.1378019126205627E-2</v>
      </c>
      <c r="N314">
        <f t="shared" si="146"/>
        <v>57.792919838853948</v>
      </c>
      <c r="P314" t="s">
        <v>160</v>
      </c>
      <c r="Q314">
        <v>94</v>
      </c>
      <c r="R314" t="s">
        <v>831</v>
      </c>
      <c r="S314" t="s">
        <v>426</v>
      </c>
      <c r="T314">
        <f t="shared" si="147"/>
        <v>0.58519046398882912</v>
      </c>
      <c r="U314">
        <f t="shared" si="148"/>
        <v>0.76242379607450506</v>
      </c>
      <c r="V314">
        <f t="shared" si="149"/>
        <v>-0.27615589082234071</v>
      </c>
      <c r="W314" s="120">
        <f t="shared" si="150"/>
        <v>62.088406120671067</v>
      </c>
      <c r="X314" s="120">
        <f t="shared" si="135"/>
        <v>49.114290904673254</v>
      </c>
      <c r="Y314" s="16"/>
      <c r="Z314" s="16"/>
      <c r="AA314" s="16"/>
      <c r="AB314" s="16"/>
      <c r="AC314" s="16"/>
      <c r="AD314" s="120" t="s">
        <v>33</v>
      </c>
      <c r="AE314" s="120" t="s">
        <v>33</v>
      </c>
      <c r="AG314" s="16" t="s">
        <v>928</v>
      </c>
      <c r="AH314" t="s">
        <v>830</v>
      </c>
      <c r="AI314" s="2">
        <f t="shared" si="136"/>
        <v>0</v>
      </c>
      <c r="AJ314" s="2">
        <f t="shared" si="137"/>
        <v>0</v>
      </c>
      <c r="AK314" s="2">
        <f t="shared" si="138"/>
        <v>0</v>
      </c>
      <c r="AL314" s="2">
        <f t="shared" si="139"/>
        <v>0</v>
      </c>
      <c r="AM314">
        <f t="shared" si="125"/>
        <v>0</v>
      </c>
      <c r="AN314" s="2">
        <f t="shared" si="140"/>
        <v>0</v>
      </c>
      <c r="AO314">
        <f t="shared" si="126"/>
        <v>0</v>
      </c>
      <c r="AP314">
        <f t="shared" si="141"/>
        <v>0</v>
      </c>
      <c r="AQ314">
        <f t="shared" si="142"/>
        <v>0</v>
      </c>
      <c r="AR314">
        <f t="shared" si="127"/>
        <v>1</v>
      </c>
      <c r="AS314">
        <f t="shared" si="129"/>
        <v>0</v>
      </c>
      <c r="AT314">
        <f t="shared" si="128"/>
        <v>1</v>
      </c>
      <c r="AU314" t="str">
        <f t="shared" si="122"/>
        <v/>
      </c>
    </row>
    <row r="315" spans="1:47">
      <c r="A315" t="s">
        <v>295</v>
      </c>
      <c r="B315" t="s">
        <v>628</v>
      </c>
      <c r="C315" t="s">
        <v>635</v>
      </c>
      <c r="D315">
        <f t="shared" si="143"/>
        <v>1.66934</v>
      </c>
      <c r="F315">
        <f t="shared" si="144"/>
        <v>1.67641</v>
      </c>
      <c r="H315">
        <f t="shared" si="145"/>
        <v>1.7001999999999999</v>
      </c>
      <c r="J315" s="119">
        <f t="shared" si="123"/>
        <v>1.6744737394958191</v>
      </c>
      <c r="L315" s="119">
        <f t="shared" si="124"/>
        <v>2.1360778648946033E-2</v>
      </c>
      <c r="N315">
        <f t="shared" si="146"/>
        <v>57.857129039448068</v>
      </c>
      <c r="P315" t="s">
        <v>160</v>
      </c>
      <c r="Q315">
        <v>93</v>
      </c>
      <c r="R315" t="s">
        <v>831</v>
      </c>
      <c r="S315" t="s">
        <v>426</v>
      </c>
      <c r="T315">
        <f t="shared" si="147"/>
        <v>0.58463370710763696</v>
      </c>
      <c r="U315">
        <f t="shared" si="148"/>
        <v>0.76264225836381561</v>
      </c>
      <c r="V315">
        <f t="shared" si="149"/>
        <v>-0.27673130338167545</v>
      </c>
      <c r="W315" s="120">
        <f t="shared" si="150"/>
        <v>62.098150326886795</v>
      </c>
      <c r="X315" s="120">
        <f t="shared" si="135"/>
        <v>49.067783830206565</v>
      </c>
      <c r="Y315" s="16"/>
      <c r="Z315" s="16"/>
      <c r="AA315" s="16"/>
      <c r="AB315" s="16"/>
      <c r="AC315" s="16"/>
      <c r="AD315" s="120" t="s">
        <v>33</v>
      </c>
      <c r="AE315" s="120" t="s">
        <v>33</v>
      </c>
      <c r="AG315" s="16" t="s">
        <v>928</v>
      </c>
      <c r="AH315" t="s">
        <v>830</v>
      </c>
      <c r="AI315" s="2">
        <f t="shared" si="136"/>
        <v>0</v>
      </c>
      <c r="AJ315" s="2">
        <f t="shared" si="137"/>
        <v>0</v>
      </c>
      <c r="AK315" s="2">
        <f t="shared" si="138"/>
        <v>0</v>
      </c>
      <c r="AL315" s="2">
        <f t="shared" si="139"/>
        <v>0</v>
      </c>
      <c r="AM315">
        <f t="shared" si="125"/>
        <v>0</v>
      </c>
      <c r="AN315" s="2">
        <f t="shared" si="140"/>
        <v>0</v>
      </c>
      <c r="AO315">
        <f t="shared" si="126"/>
        <v>0</v>
      </c>
      <c r="AP315">
        <f t="shared" si="141"/>
        <v>0</v>
      </c>
      <c r="AQ315">
        <f t="shared" si="142"/>
        <v>0</v>
      </c>
      <c r="AR315">
        <f t="shared" si="127"/>
        <v>1</v>
      </c>
      <c r="AS315">
        <f t="shared" si="129"/>
        <v>0</v>
      </c>
      <c r="AT315">
        <f t="shared" si="128"/>
        <v>1</v>
      </c>
      <c r="AU315" t="str">
        <f t="shared" si="122"/>
        <v/>
      </c>
    </row>
    <row r="316" spans="1:47">
      <c r="A316" t="s">
        <v>295</v>
      </c>
      <c r="B316" t="s">
        <v>628</v>
      </c>
      <c r="C316" t="s">
        <v>636</v>
      </c>
      <c r="D316">
        <f t="shared" si="143"/>
        <v>1.6699600000000001</v>
      </c>
      <c r="F316">
        <f t="shared" si="144"/>
        <v>1.6770399999999999</v>
      </c>
      <c r="H316">
        <f t="shared" si="145"/>
        <v>1.7007999999999999</v>
      </c>
      <c r="J316" s="119">
        <f t="shared" si="123"/>
        <v>1.6750939298739733</v>
      </c>
      <c r="L316" s="119">
        <f t="shared" si="124"/>
        <v>2.1343538166830101E-2</v>
      </c>
      <c r="N316">
        <f t="shared" si="146"/>
        <v>57.921374006843408</v>
      </c>
      <c r="P316" t="s">
        <v>160</v>
      </c>
      <c r="Q316">
        <v>92</v>
      </c>
      <c r="R316" t="s">
        <v>831</v>
      </c>
      <c r="S316" t="s">
        <v>426</v>
      </c>
      <c r="T316">
        <f t="shared" si="147"/>
        <v>0.58407651446748721</v>
      </c>
      <c r="U316">
        <f t="shared" si="148"/>
        <v>0.76286020825423917</v>
      </c>
      <c r="V316">
        <f t="shared" si="149"/>
        <v>-0.27730655944245203</v>
      </c>
      <c r="W316" s="120">
        <f t="shared" si="150"/>
        <v>62.107915131136949</v>
      </c>
      <c r="X316" s="120">
        <f t="shared" si="135"/>
        <v>49.021275486100706</v>
      </c>
      <c r="Y316" s="16"/>
      <c r="Z316" s="16"/>
      <c r="AA316" s="16"/>
      <c r="AB316" s="16"/>
      <c r="AC316" s="16"/>
      <c r="AD316" s="120" t="s">
        <v>33</v>
      </c>
      <c r="AE316" s="120" t="s">
        <v>33</v>
      </c>
      <c r="AG316" s="16" t="s">
        <v>928</v>
      </c>
      <c r="AH316" t="s">
        <v>830</v>
      </c>
      <c r="AI316" s="2">
        <f t="shared" si="136"/>
        <v>0</v>
      </c>
      <c r="AJ316" s="2">
        <f t="shared" si="137"/>
        <v>0</v>
      </c>
      <c r="AK316" s="2">
        <f t="shared" si="138"/>
        <v>0</v>
      </c>
      <c r="AL316" s="2">
        <f t="shared" si="139"/>
        <v>0</v>
      </c>
      <c r="AM316">
        <f t="shared" si="125"/>
        <v>0</v>
      </c>
      <c r="AN316" s="2">
        <f t="shared" si="140"/>
        <v>0</v>
      </c>
      <c r="AO316">
        <f t="shared" si="126"/>
        <v>0</v>
      </c>
      <c r="AP316">
        <f t="shared" si="141"/>
        <v>0</v>
      </c>
      <c r="AQ316">
        <f t="shared" si="142"/>
        <v>0</v>
      </c>
      <c r="AR316">
        <f t="shared" si="127"/>
        <v>1</v>
      </c>
      <c r="AS316">
        <f t="shared" si="129"/>
        <v>0</v>
      </c>
      <c r="AT316">
        <f t="shared" si="128"/>
        <v>1</v>
      </c>
      <c r="AU316" t="str">
        <f t="shared" si="122"/>
        <v/>
      </c>
    </row>
    <row r="317" spans="1:47">
      <c r="A317" t="s">
        <v>295</v>
      </c>
      <c r="B317" t="s">
        <v>628</v>
      </c>
      <c r="C317" t="s">
        <v>637</v>
      </c>
      <c r="D317">
        <f t="shared" si="143"/>
        <v>1.67058</v>
      </c>
      <c r="F317">
        <f t="shared" si="144"/>
        <v>1.67767</v>
      </c>
      <c r="H317">
        <f t="shared" si="145"/>
        <v>1.7014</v>
      </c>
      <c r="J317" s="119">
        <f t="shared" si="123"/>
        <v>1.6757141200430095</v>
      </c>
      <c r="L317" s="119">
        <f t="shared" si="124"/>
        <v>2.1326297679875372E-2</v>
      </c>
      <c r="N317">
        <f t="shared" si="146"/>
        <v>57.985654906340713</v>
      </c>
      <c r="P317" t="s">
        <v>160</v>
      </c>
      <c r="Q317">
        <v>91</v>
      </c>
      <c r="R317" t="s">
        <v>831</v>
      </c>
      <c r="S317" t="s">
        <v>426</v>
      </c>
      <c r="T317">
        <f t="shared" si="147"/>
        <v>0.58351888714622913</v>
      </c>
      <c r="U317">
        <f t="shared" si="148"/>
        <v>0.76307764520405508</v>
      </c>
      <c r="V317">
        <f t="shared" si="149"/>
        <v>-0.27788165778521706</v>
      </c>
      <c r="W317" s="120">
        <f t="shared" si="150"/>
        <v>62.117700511677782</v>
      </c>
      <c r="X317" s="120">
        <f t="shared" si="135"/>
        <v>48.974765941002801</v>
      </c>
      <c r="Y317" s="16"/>
      <c r="Z317" s="16"/>
      <c r="AA317" s="16"/>
      <c r="AB317" s="16"/>
      <c r="AC317" s="16"/>
      <c r="AD317" s="120" t="s">
        <v>33</v>
      </c>
      <c r="AE317" s="120" t="s">
        <v>33</v>
      </c>
      <c r="AG317" s="16" t="s">
        <v>928</v>
      </c>
      <c r="AH317" t="s">
        <v>830</v>
      </c>
      <c r="AI317" s="2">
        <f t="shared" si="136"/>
        <v>0</v>
      </c>
      <c r="AJ317" s="2">
        <f t="shared" si="137"/>
        <v>0</v>
      </c>
      <c r="AK317" s="2">
        <f t="shared" si="138"/>
        <v>0</v>
      </c>
      <c r="AL317" s="2">
        <f t="shared" si="139"/>
        <v>0</v>
      </c>
      <c r="AM317">
        <f t="shared" si="125"/>
        <v>0</v>
      </c>
      <c r="AN317" s="2">
        <f t="shared" si="140"/>
        <v>0</v>
      </c>
      <c r="AO317">
        <f t="shared" si="126"/>
        <v>0</v>
      </c>
      <c r="AP317">
        <f t="shared" si="141"/>
        <v>0</v>
      </c>
      <c r="AQ317">
        <f t="shared" si="142"/>
        <v>0</v>
      </c>
      <c r="AR317">
        <f t="shared" si="127"/>
        <v>1</v>
      </c>
      <c r="AS317">
        <f t="shared" si="129"/>
        <v>0</v>
      </c>
      <c r="AT317">
        <f t="shared" si="128"/>
        <v>1</v>
      </c>
      <c r="AU317" t="str">
        <f t="shared" si="122"/>
        <v/>
      </c>
    </row>
    <row r="318" spans="1:47">
      <c r="A318" t="s">
        <v>295</v>
      </c>
      <c r="B318" t="s">
        <v>628</v>
      </c>
      <c r="C318" t="s">
        <v>638</v>
      </c>
      <c r="D318">
        <f t="shared" si="143"/>
        <v>1.6712</v>
      </c>
      <c r="F318">
        <f t="shared" si="144"/>
        <v>1.6782999999999999</v>
      </c>
      <c r="H318">
        <f t="shared" si="145"/>
        <v>1.702</v>
      </c>
      <c r="J318" s="119">
        <f t="shared" si="123"/>
        <v>1.6763343100031487</v>
      </c>
      <c r="L318" s="119">
        <f t="shared" si="124"/>
        <v>2.1309057188100056E-2</v>
      </c>
      <c r="N318">
        <f t="shared" si="146"/>
        <v>58.049971903473136</v>
      </c>
      <c r="P318" t="s">
        <v>160</v>
      </c>
      <c r="Q318">
        <v>90</v>
      </c>
      <c r="R318" t="s">
        <v>831</v>
      </c>
      <c r="S318" t="s">
        <v>426</v>
      </c>
      <c r="T318">
        <f t="shared" si="147"/>
        <v>0.58296082622459511</v>
      </c>
      <c r="U318">
        <f t="shared" si="148"/>
        <v>0.76329456867462986</v>
      </c>
      <c r="V318">
        <f t="shared" si="149"/>
        <v>-0.27845659719128257</v>
      </c>
      <c r="W318" s="120">
        <f t="shared" si="150"/>
        <v>62.127506446629326</v>
      </c>
      <c r="X318" s="120">
        <f t="shared" si="135"/>
        <v>48.928255263592234</v>
      </c>
      <c r="Y318" s="16"/>
      <c r="Z318" s="16"/>
      <c r="AA318" s="16"/>
      <c r="AB318" s="16"/>
      <c r="AC318" s="16"/>
      <c r="AD318" s="120" t="s">
        <v>33</v>
      </c>
      <c r="AE318" s="120" t="s">
        <v>33</v>
      </c>
      <c r="AG318" s="16" t="s">
        <v>928</v>
      </c>
      <c r="AH318" t="s">
        <v>830</v>
      </c>
      <c r="AI318" s="2">
        <f t="shared" si="136"/>
        <v>0</v>
      </c>
      <c r="AJ318" s="2">
        <f t="shared" si="137"/>
        <v>0</v>
      </c>
      <c r="AK318" s="2">
        <f t="shared" si="138"/>
        <v>0</v>
      </c>
      <c r="AL318" s="2">
        <f t="shared" si="139"/>
        <v>0</v>
      </c>
      <c r="AM318">
        <f t="shared" si="125"/>
        <v>0</v>
      </c>
      <c r="AN318" s="2">
        <f t="shared" si="140"/>
        <v>0</v>
      </c>
      <c r="AO318">
        <f t="shared" si="126"/>
        <v>0</v>
      </c>
      <c r="AP318">
        <f t="shared" si="141"/>
        <v>0</v>
      </c>
      <c r="AQ318">
        <f t="shared" si="142"/>
        <v>0</v>
      </c>
      <c r="AR318">
        <f t="shared" si="127"/>
        <v>1</v>
      </c>
      <c r="AS318">
        <f t="shared" si="129"/>
        <v>0</v>
      </c>
      <c r="AT318">
        <f t="shared" si="128"/>
        <v>1</v>
      </c>
      <c r="AU318" t="str">
        <f t="shared" si="122"/>
        <v/>
      </c>
    </row>
    <row r="319" spans="1:47">
      <c r="A319" t="s">
        <v>295</v>
      </c>
      <c r="B319" t="s">
        <v>628</v>
      </c>
      <c r="C319" t="s">
        <v>639</v>
      </c>
      <c r="D319">
        <f t="shared" si="143"/>
        <v>1.6718200000000001</v>
      </c>
      <c r="F319">
        <f t="shared" si="144"/>
        <v>1.67893</v>
      </c>
      <c r="H319">
        <f t="shared" si="145"/>
        <v>1.7025999999999999</v>
      </c>
      <c r="J319" s="119">
        <f t="shared" si="123"/>
        <v>1.6769544997546111</v>
      </c>
      <c r="L319" s="119">
        <f t="shared" si="124"/>
        <v>2.1291816691523024E-2</v>
      </c>
      <c r="N319">
        <f t="shared" si="146"/>
        <v>58.114325164011007</v>
      </c>
      <c r="P319" t="s">
        <v>160</v>
      </c>
      <c r="Q319">
        <v>89</v>
      </c>
      <c r="R319" t="s">
        <v>831</v>
      </c>
      <c r="S319" t="s">
        <v>426</v>
      </c>
      <c r="T319">
        <f t="shared" si="147"/>
        <v>0.58240233278619025</v>
      </c>
      <c r="U319">
        <f t="shared" si="148"/>
        <v>0.76351097813042201</v>
      </c>
      <c r="V319">
        <f t="shared" si="149"/>
        <v>-0.27903137644273945</v>
      </c>
      <c r="W319" s="120">
        <f t="shared" si="150"/>
        <v>62.137332913975783</v>
      </c>
      <c r="X319" s="120">
        <f t="shared" si="135"/>
        <v>48.881743522580194</v>
      </c>
      <c r="Y319" s="16"/>
      <c r="Z319" s="16"/>
      <c r="AA319" s="16"/>
      <c r="AB319" s="16"/>
      <c r="AC319" s="16"/>
      <c r="AD319" s="120" t="s">
        <v>33</v>
      </c>
      <c r="AE319" s="120" t="s">
        <v>33</v>
      </c>
      <c r="AG319" s="16" t="s">
        <v>928</v>
      </c>
      <c r="AH319" t="s">
        <v>830</v>
      </c>
      <c r="AI319" s="2">
        <f t="shared" si="136"/>
        <v>0</v>
      </c>
      <c r="AJ319" s="2">
        <f t="shared" si="137"/>
        <v>0</v>
      </c>
      <c r="AK319" s="2">
        <f t="shared" si="138"/>
        <v>0</v>
      </c>
      <c r="AL319" s="2">
        <f t="shared" si="139"/>
        <v>0</v>
      </c>
      <c r="AM319">
        <f t="shared" si="125"/>
        <v>0</v>
      </c>
      <c r="AN319" s="2">
        <f t="shared" si="140"/>
        <v>0</v>
      </c>
      <c r="AO319">
        <f t="shared" si="126"/>
        <v>0</v>
      </c>
      <c r="AP319">
        <f t="shared" si="141"/>
        <v>0</v>
      </c>
      <c r="AQ319">
        <f t="shared" si="142"/>
        <v>0</v>
      </c>
      <c r="AR319">
        <f t="shared" si="127"/>
        <v>1</v>
      </c>
      <c r="AS319">
        <f t="shared" si="129"/>
        <v>0</v>
      </c>
      <c r="AT319">
        <f t="shared" si="128"/>
        <v>1</v>
      </c>
      <c r="AU319" t="str">
        <f t="shared" si="122"/>
        <v/>
      </c>
    </row>
    <row r="320" spans="1:47">
      <c r="A320" t="s">
        <v>295</v>
      </c>
      <c r="B320" t="s">
        <v>628</v>
      </c>
      <c r="C320" t="s">
        <v>640</v>
      </c>
      <c r="D320">
        <f t="shared" si="143"/>
        <v>1.6724400000000001</v>
      </c>
      <c r="F320">
        <f t="shared" si="144"/>
        <v>1.6795599999999999</v>
      </c>
      <c r="H320">
        <f t="shared" si="145"/>
        <v>1.7032</v>
      </c>
      <c r="J320" s="119">
        <f t="shared" si="123"/>
        <v>1.6775746892976173</v>
      </c>
      <c r="L320" s="119">
        <f t="shared" si="124"/>
        <v>2.1274576190162708E-2</v>
      </c>
      <c r="N320">
        <f t="shared" si="146"/>
        <v>58.178714853960173</v>
      </c>
      <c r="P320" t="s">
        <v>160</v>
      </c>
      <c r="Q320">
        <v>88</v>
      </c>
      <c r="R320" t="s">
        <v>831</v>
      </c>
      <c r="S320" t="s">
        <v>426</v>
      </c>
      <c r="T320">
        <f t="shared" si="147"/>
        <v>0.58184340791748168</v>
      </c>
      <c r="U320">
        <f t="shared" si="148"/>
        <v>0.76372687303899012</v>
      </c>
      <c r="V320">
        <f t="shared" si="149"/>
        <v>-0.27960599432247019</v>
      </c>
      <c r="W320" s="120">
        <f t="shared" si="150"/>
        <v>62.147179891565656</v>
      </c>
      <c r="X320" s="120">
        <f t="shared" si="135"/>
        <v>48.835230786709189</v>
      </c>
      <c r="Y320" s="16"/>
      <c r="Z320" s="16"/>
      <c r="AA320" s="16"/>
      <c r="AB320" s="16"/>
      <c r="AC320" s="16"/>
      <c r="AD320" s="120" t="s">
        <v>33</v>
      </c>
      <c r="AE320" s="120" t="s">
        <v>33</v>
      </c>
      <c r="AG320" s="16" t="s">
        <v>928</v>
      </c>
      <c r="AH320" t="s">
        <v>830</v>
      </c>
      <c r="AI320" s="2">
        <f t="shared" si="136"/>
        <v>0</v>
      </c>
      <c r="AJ320" s="2">
        <f t="shared" si="137"/>
        <v>0</v>
      </c>
      <c r="AK320" s="2">
        <f t="shared" si="138"/>
        <v>0</v>
      </c>
      <c r="AL320" s="2">
        <f t="shared" si="139"/>
        <v>0</v>
      </c>
      <c r="AM320">
        <f t="shared" si="125"/>
        <v>0</v>
      </c>
      <c r="AN320" s="2">
        <f t="shared" si="140"/>
        <v>0</v>
      </c>
      <c r="AO320">
        <f t="shared" si="126"/>
        <v>0</v>
      </c>
      <c r="AP320">
        <f t="shared" si="141"/>
        <v>0</v>
      </c>
      <c r="AQ320">
        <f t="shared" si="142"/>
        <v>0</v>
      </c>
      <c r="AR320">
        <f t="shared" si="127"/>
        <v>1</v>
      </c>
      <c r="AS320">
        <f t="shared" si="129"/>
        <v>0</v>
      </c>
      <c r="AT320">
        <f t="shared" si="128"/>
        <v>1</v>
      </c>
      <c r="AU320" t="str">
        <f t="shared" si="122"/>
        <v/>
      </c>
    </row>
    <row r="321" spans="1:47">
      <c r="A321" t="s">
        <v>295</v>
      </c>
      <c r="B321" t="s">
        <v>628</v>
      </c>
      <c r="C321" t="s">
        <v>641</v>
      </c>
      <c r="D321">
        <f t="shared" si="143"/>
        <v>1.67306</v>
      </c>
      <c r="F321">
        <f t="shared" si="144"/>
        <v>1.6801899999999999</v>
      </c>
      <c r="H321">
        <f t="shared" si="145"/>
        <v>1.7038</v>
      </c>
      <c r="J321" s="119">
        <f t="shared" si="123"/>
        <v>1.6781948786323868</v>
      </c>
      <c r="L321" s="119">
        <f t="shared" si="124"/>
        <v>2.1257335684037315E-2</v>
      </c>
      <c r="N321">
        <f t="shared" si="146"/>
        <v>58.243141139569431</v>
      </c>
      <c r="P321" t="s">
        <v>160</v>
      </c>
      <c r="Q321">
        <v>87</v>
      </c>
      <c r="R321" t="s">
        <v>831</v>
      </c>
      <c r="S321" t="s">
        <v>426</v>
      </c>
      <c r="T321">
        <f t="shared" si="147"/>
        <v>0.58128405270778771</v>
      </c>
      <c r="U321">
        <f t="shared" si="148"/>
        <v>0.76394225287099826</v>
      </c>
      <c r="V321">
        <f t="shared" si="149"/>
        <v>-0.28018044961416139</v>
      </c>
      <c r="W321" s="120">
        <f t="shared" si="150"/>
        <v>62.157047357111992</v>
      </c>
      <c r="X321" s="120">
        <f t="shared" si="135"/>
        <v>48.788717124752395</v>
      </c>
      <c r="Y321" s="16"/>
      <c r="Z321" s="16"/>
      <c r="AA321" s="16"/>
      <c r="AB321" s="16"/>
      <c r="AC321" s="16"/>
      <c r="AD321" s="120" t="s">
        <v>33</v>
      </c>
      <c r="AE321" s="120" t="s">
        <v>33</v>
      </c>
      <c r="AG321" s="16" t="s">
        <v>928</v>
      </c>
      <c r="AH321" t="s">
        <v>830</v>
      </c>
      <c r="AI321" s="2">
        <f t="shared" si="136"/>
        <v>0</v>
      </c>
      <c r="AJ321" s="2">
        <f t="shared" si="137"/>
        <v>0</v>
      </c>
      <c r="AK321" s="2">
        <f t="shared" si="138"/>
        <v>0</v>
      </c>
      <c r="AL321" s="2">
        <f t="shared" si="139"/>
        <v>0</v>
      </c>
      <c r="AM321">
        <f t="shared" si="125"/>
        <v>0</v>
      </c>
      <c r="AN321" s="2">
        <f t="shared" si="140"/>
        <v>0</v>
      </c>
      <c r="AO321">
        <f t="shared" si="126"/>
        <v>0</v>
      </c>
      <c r="AP321">
        <f t="shared" si="141"/>
        <v>0</v>
      </c>
      <c r="AQ321">
        <f t="shared" si="142"/>
        <v>0</v>
      </c>
      <c r="AR321">
        <f t="shared" si="127"/>
        <v>1</v>
      </c>
      <c r="AS321">
        <f t="shared" si="129"/>
        <v>0</v>
      </c>
      <c r="AT321">
        <f t="shared" si="128"/>
        <v>1</v>
      </c>
      <c r="AU321" t="str">
        <f t="shared" si="122"/>
        <v/>
      </c>
    </row>
    <row r="322" spans="1:47">
      <c r="A322" t="s">
        <v>295</v>
      </c>
      <c r="B322" t="s">
        <v>628</v>
      </c>
      <c r="C322" t="s">
        <v>642</v>
      </c>
      <c r="D322">
        <f t="shared" si="143"/>
        <v>1.6736800000000001</v>
      </c>
      <c r="F322">
        <f t="shared" si="144"/>
        <v>1.68082</v>
      </c>
      <c r="H322">
        <f t="shared" si="145"/>
        <v>1.7043999999999999</v>
      </c>
      <c r="J322" s="119">
        <f t="shared" si="123"/>
        <v>1.6788150677591402</v>
      </c>
      <c r="L322" s="119">
        <f t="shared" si="124"/>
        <v>2.1240095173164164E-2</v>
      </c>
      <c r="N322">
        <f t="shared" si="146"/>
        <v>58.307604187327215</v>
      </c>
      <c r="P322" t="s">
        <v>160</v>
      </c>
      <c r="Q322">
        <v>86</v>
      </c>
      <c r="R322" t="s">
        <v>831</v>
      </c>
      <c r="S322" t="s">
        <v>426</v>
      </c>
      <c r="T322">
        <f t="shared" si="147"/>
        <v>0.58072426824926859</v>
      </c>
      <c r="U322">
        <f t="shared" si="148"/>
        <v>0.76415711710022205</v>
      </c>
      <c r="V322">
        <f t="shared" si="149"/>
        <v>-0.28075474110231696</v>
      </c>
      <c r="W322" s="120">
        <f t="shared" si="150"/>
        <v>62.166935288192803</v>
      </c>
      <c r="X322" s="120">
        <f t="shared" si="135"/>
        <v>48.742202605513313</v>
      </c>
      <c r="Y322" s="16"/>
      <c r="Z322" s="16"/>
      <c r="AA322" s="16"/>
      <c r="AB322" s="16"/>
      <c r="AC322" s="16"/>
      <c r="AD322" s="120" t="s">
        <v>33</v>
      </c>
      <c r="AE322" s="120" t="s">
        <v>33</v>
      </c>
      <c r="AG322" s="16" t="s">
        <v>928</v>
      </c>
      <c r="AH322" t="s">
        <v>830</v>
      </c>
      <c r="AI322" s="2">
        <f t="shared" si="136"/>
        <v>0</v>
      </c>
      <c r="AJ322" s="2">
        <f t="shared" si="137"/>
        <v>0</v>
      </c>
      <c r="AK322" s="2">
        <f t="shared" si="138"/>
        <v>0</v>
      </c>
      <c r="AL322" s="2">
        <f t="shared" si="139"/>
        <v>0</v>
      </c>
      <c r="AM322">
        <f t="shared" si="125"/>
        <v>0</v>
      </c>
      <c r="AN322" s="2">
        <f t="shared" si="140"/>
        <v>0</v>
      </c>
      <c r="AO322">
        <f t="shared" si="126"/>
        <v>0</v>
      </c>
      <c r="AP322">
        <f t="shared" si="141"/>
        <v>0</v>
      </c>
      <c r="AQ322">
        <f t="shared" si="142"/>
        <v>0</v>
      </c>
      <c r="AR322">
        <f t="shared" si="127"/>
        <v>1</v>
      </c>
      <c r="AS322">
        <f t="shared" si="129"/>
        <v>0</v>
      </c>
      <c r="AT322">
        <f t="shared" si="128"/>
        <v>1</v>
      </c>
      <c r="AU322" t="str">
        <f t="shared" ref="AU322:AU385" si="151">IF(AT322=$AT$543,AS322,"")</f>
        <v/>
      </c>
    </row>
    <row r="323" spans="1:47">
      <c r="A323" t="s">
        <v>295</v>
      </c>
      <c r="B323" t="s">
        <v>628</v>
      </c>
      <c r="C323" t="s">
        <v>643</v>
      </c>
      <c r="D323">
        <f t="shared" si="143"/>
        <v>1.6743000000000001</v>
      </c>
      <c r="F323">
        <f t="shared" si="144"/>
        <v>1.6814499999999999</v>
      </c>
      <c r="H323">
        <f t="shared" si="145"/>
        <v>1.7050000000000001</v>
      </c>
      <c r="J323" s="119">
        <f t="shared" ref="J323:J386" si="152">1/SQRT((((COS(RADIANS($AX$7)))^2)/(D323^2))+(((COS(RADIANS($AY$7)))^2)/(F323^2))+(((COS(RADIANS($AZ$7)))^2)/(H323^2)))</f>
        <v>1.6794352566780966</v>
      </c>
      <c r="L323" s="119">
        <f t="shared" ref="L323:L386" si="153">ABS(1/SQRT((((COS(RADIANS($AX$16)))^2)/(D323^2))+(((COS(RADIANS($AY$16)))^2)/(F323^2))+(((COS(RADIANS($AZ$16)))^2)/(H323^2)))-(1/SQRT((((COS(RADIANS($AX$25)))^2)/(D323^2))+(((COS(RADIANS($AY$25)))^2)/(F323^2))+(((COS(RADIANS($AZ$25)))^2)/(H323^2)))))</f>
        <v>2.1222854657561907E-2</v>
      </c>
      <c r="N323">
        <f t="shared" si="146"/>
        <v>58.372104163969226</v>
      </c>
      <c r="P323" t="s">
        <v>160</v>
      </c>
      <c r="Q323">
        <v>85</v>
      </c>
      <c r="R323" t="s">
        <v>831</v>
      </c>
      <c r="S323" t="s">
        <v>426</v>
      </c>
      <c r="T323">
        <f t="shared" si="147"/>
        <v>0.58016405563691442</v>
      </c>
      <c r="U323">
        <f t="shared" si="148"/>
        <v>0.76437146520355592</v>
      </c>
      <c r="V323">
        <f t="shared" si="149"/>
        <v>-0.28132886757227077</v>
      </c>
      <c r="W323" s="120">
        <f t="shared" si="150"/>
        <v>62.176843662251088</v>
      </c>
      <c r="X323" s="120">
        <f t="shared" si="135"/>
        <v>48.695687297825259</v>
      </c>
      <c r="Y323" s="16"/>
      <c r="Z323" s="16"/>
      <c r="AA323" s="16"/>
      <c r="AB323" s="16"/>
      <c r="AC323" s="16"/>
      <c r="AD323" s="120" t="s">
        <v>33</v>
      </c>
      <c r="AE323" s="120" t="s">
        <v>33</v>
      </c>
      <c r="AG323" s="16" t="s">
        <v>928</v>
      </c>
      <c r="AH323" t="s">
        <v>830</v>
      </c>
      <c r="AI323" s="2">
        <f t="shared" si="136"/>
        <v>0</v>
      </c>
      <c r="AJ323" s="2">
        <f t="shared" si="137"/>
        <v>0</v>
      </c>
      <c r="AK323" s="2">
        <f t="shared" si="138"/>
        <v>0</v>
      </c>
      <c r="AL323" s="2">
        <f t="shared" si="139"/>
        <v>0</v>
      </c>
      <c r="AM323">
        <f t="shared" ref="AM323:AM386" si="154">IFERROR(IF($BE$2=0,0,IF(1-ABS(($BE$2-L323)/$BE$2)&gt;=1-($BO$6*0.01),1-ABS((($BE$2-L323)/$BE$2)),0)),0)</f>
        <v>0</v>
      </c>
      <c r="AN323" s="2">
        <f t="shared" si="140"/>
        <v>0</v>
      </c>
      <c r="AO323">
        <f t="shared" ref="AO323:AO386" si="155">IF(OR($BH$2=P323,P323="-/+"),1,0)</f>
        <v>0</v>
      </c>
      <c r="AP323">
        <f t="shared" si="141"/>
        <v>0</v>
      </c>
      <c r="AQ323">
        <f t="shared" si="142"/>
        <v>0</v>
      </c>
      <c r="AR323">
        <f t="shared" ref="AR323:AR386" si="156">IF(AG323=$BG$2,1,0)</f>
        <v>1</v>
      </c>
      <c r="AS323">
        <f t="shared" si="129"/>
        <v>0</v>
      </c>
      <c r="AT323">
        <f t="shared" ref="AT323:AT386" si="157">IFERROR(AI323+AJ323+AK323+AN323+AO323+AP323+AQ323+AR323+AM323+AL323,0)</f>
        <v>1</v>
      </c>
      <c r="AU323" t="str">
        <f t="shared" si="151"/>
        <v/>
      </c>
    </row>
    <row r="324" spans="1:47">
      <c r="A324" t="s">
        <v>295</v>
      </c>
      <c r="B324" t="s">
        <v>628</v>
      </c>
      <c r="C324" t="s">
        <v>644</v>
      </c>
      <c r="D324">
        <f t="shared" si="143"/>
        <v>1.67492</v>
      </c>
      <c r="F324">
        <f t="shared" si="144"/>
        <v>1.68208</v>
      </c>
      <c r="H324">
        <f t="shared" si="145"/>
        <v>1.7056</v>
      </c>
      <c r="J324" s="119">
        <f t="shared" si="152"/>
        <v>1.6800554453894749</v>
      </c>
      <c r="L324" s="119">
        <f t="shared" si="153"/>
        <v>2.120561413724853E-2</v>
      </c>
      <c r="N324">
        <f t="shared" si="146"/>
        <v>58.436641236480753</v>
      </c>
      <c r="P324" t="s">
        <v>160</v>
      </c>
      <c r="Q324">
        <v>84</v>
      </c>
      <c r="R324" t="s">
        <v>831</v>
      </c>
      <c r="S324" t="s">
        <v>426</v>
      </c>
      <c r="T324">
        <f t="shared" si="147"/>
        <v>0.57960341596853571</v>
      </c>
      <c r="U324">
        <f t="shared" si="148"/>
        <v>0.76458529666101838</v>
      </c>
      <c r="V324">
        <f t="shared" si="149"/>
        <v>-0.28190282781019937</v>
      </c>
      <c r="W324" s="120">
        <f t="shared" si="150"/>
        <v>62.186772456595307</v>
      </c>
      <c r="X324" s="120">
        <f t="shared" si="135"/>
        <v>48.649171270550795</v>
      </c>
      <c r="Y324" s="16"/>
      <c r="Z324" s="16"/>
      <c r="AA324" s="16"/>
      <c r="AB324" s="16"/>
      <c r="AC324" s="16"/>
      <c r="AD324" s="120" t="s">
        <v>33</v>
      </c>
      <c r="AE324" s="120" t="s">
        <v>33</v>
      </c>
      <c r="AG324" s="16" t="s">
        <v>928</v>
      </c>
      <c r="AH324" t="s">
        <v>830</v>
      </c>
      <c r="AI324" s="2">
        <f t="shared" si="136"/>
        <v>0</v>
      </c>
      <c r="AJ324" s="2">
        <f t="shared" si="137"/>
        <v>0</v>
      </c>
      <c r="AK324" s="2">
        <f t="shared" si="138"/>
        <v>0</v>
      </c>
      <c r="AL324" s="2">
        <f t="shared" si="139"/>
        <v>0</v>
      </c>
      <c r="AM324">
        <f t="shared" si="154"/>
        <v>0</v>
      </c>
      <c r="AN324" s="2">
        <f t="shared" si="140"/>
        <v>0</v>
      </c>
      <c r="AO324">
        <f t="shared" si="155"/>
        <v>0</v>
      </c>
      <c r="AP324">
        <f t="shared" si="141"/>
        <v>0</v>
      </c>
      <c r="AQ324">
        <f t="shared" si="142"/>
        <v>0</v>
      </c>
      <c r="AR324">
        <f t="shared" si="156"/>
        <v>1</v>
      </c>
      <c r="AS324">
        <f t="shared" si="129"/>
        <v>0</v>
      </c>
      <c r="AT324">
        <f t="shared" si="157"/>
        <v>1</v>
      </c>
      <c r="AU324" t="str">
        <f t="shared" si="151"/>
        <v/>
      </c>
    </row>
    <row r="325" spans="1:47">
      <c r="A325" t="s">
        <v>295</v>
      </c>
      <c r="B325" t="s">
        <v>628</v>
      </c>
      <c r="C325" t="s">
        <v>645</v>
      </c>
      <c r="D325">
        <f t="shared" si="143"/>
        <v>1.67554</v>
      </c>
      <c r="F325">
        <f t="shared" si="144"/>
        <v>1.6827099999999999</v>
      </c>
      <c r="H325">
        <f t="shared" si="145"/>
        <v>1.7061999999999999</v>
      </c>
      <c r="J325" s="119">
        <f t="shared" si="152"/>
        <v>1.6806756338934936</v>
      </c>
      <c r="L325" s="119">
        <f t="shared" si="153"/>
        <v>2.1188373612242462E-2</v>
      </c>
      <c r="N325">
        <f t="shared" si="146"/>
        <v>58.501215572092747</v>
      </c>
      <c r="P325" t="s">
        <v>160</v>
      </c>
      <c r="Q325">
        <v>83</v>
      </c>
      <c r="R325" t="s">
        <v>831</v>
      </c>
      <c r="S325" t="s">
        <v>426</v>
      </c>
      <c r="T325">
        <f t="shared" si="147"/>
        <v>0.57904235034475171</v>
      </c>
      <c r="U325">
        <f t="shared" si="148"/>
        <v>0.76479861095575896</v>
      </c>
      <c r="V325">
        <f t="shared" si="149"/>
        <v>-0.28247662060313505</v>
      </c>
      <c r="W325" s="120">
        <f t="shared" si="150"/>
        <v>62.196721648399418</v>
      </c>
      <c r="X325" s="120">
        <f t="shared" si="135"/>
        <v>48.60265459258116</v>
      </c>
      <c r="Y325" s="16"/>
      <c r="Z325" s="16"/>
      <c r="AA325" s="16"/>
      <c r="AB325" s="16"/>
      <c r="AC325" s="16"/>
      <c r="AD325" s="120" t="s">
        <v>33</v>
      </c>
      <c r="AE325" s="120" t="s">
        <v>33</v>
      </c>
      <c r="AG325" s="16" t="s">
        <v>928</v>
      </c>
      <c r="AH325" t="s">
        <v>830</v>
      </c>
      <c r="AI325" s="2">
        <f t="shared" si="136"/>
        <v>0</v>
      </c>
      <c r="AJ325" s="2">
        <f t="shared" si="137"/>
        <v>0</v>
      </c>
      <c r="AK325" s="2">
        <f t="shared" si="138"/>
        <v>0</v>
      </c>
      <c r="AL325" s="2">
        <f t="shared" si="139"/>
        <v>0</v>
      </c>
      <c r="AM325">
        <f t="shared" si="154"/>
        <v>0</v>
      </c>
      <c r="AN325" s="2">
        <f t="shared" si="140"/>
        <v>0</v>
      </c>
      <c r="AO325">
        <f t="shared" si="155"/>
        <v>0</v>
      </c>
      <c r="AP325">
        <f t="shared" si="141"/>
        <v>0</v>
      </c>
      <c r="AQ325">
        <f t="shared" si="142"/>
        <v>0</v>
      </c>
      <c r="AR325">
        <f t="shared" si="156"/>
        <v>1</v>
      </c>
      <c r="AS325">
        <f t="shared" si="129"/>
        <v>0</v>
      </c>
      <c r="AT325">
        <f t="shared" si="157"/>
        <v>1</v>
      </c>
      <c r="AU325" t="str">
        <f t="shared" si="151"/>
        <v/>
      </c>
    </row>
    <row r="326" spans="1:47">
      <c r="A326" t="s">
        <v>295</v>
      </c>
      <c r="B326" t="s">
        <v>628</v>
      </c>
      <c r="C326" t="s">
        <v>646</v>
      </c>
      <c r="D326">
        <f t="shared" si="143"/>
        <v>1.6761600000000001</v>
      </c>
      <c r="F326">
        <f t="shared" si="144"/>
        <v>1.6833400000000001</v>
      </c>
      <c r="H326">
        <f t="shared" si="145"/>
        <v>1.7067999999999999</v>
      </c>
      <c r="J326" s="119">
        <f t="shared" si="152"/>
        <v>1.6812958221903715</v>
      </c>
      <c r="L326" s="119">
        <f t="shared" si="153"/>
        <v>2.1171133082561466E-2</v>
      </c>
      <c r="N326">
        <f t="shared" si="146"/>
        <v>58.565827338294923</v>
      </c>
      <c r="P326" t="s">
        <v>160</v>
      </c>
      <c r="Q326">
        <v>82</v>
      </c>
      <c r="R326" t="s">
        <v>831</v>
      </c>
      <c r="S326" t="s">
        <v>426</v>
      </c>
      <c r="T326">
        <f t="shared" si="147"/>
        <v>0.57848085986898057</v>
      </c>
      <c r="U326">
        <f t="shared" si="148"/>
        <v>0.76501140757406316</v>
      </c>
      <c r="V326">
        <f t="shared" si="149"/>
        <v>-0.28305024473897811</v>
      </c>
      <c r="W326" s="120">
        <f t="shared" si="150"/>
        <v>62.206691214703469</v>
      </c>
      <c r="X326" s="120">
        <f t="shared" si="135"/>
        <v>48.556137332835988</v>
      </c>
      <c r="Y326" s="16"/>
      <c r="Z326" s="16"/>
      <c r="AA326" s="16"/>
      <c r="AB326" s="16"/>
      <c r="AC326" s="16"/>
      <c r="AD326" s="120" t="s">
        <v>33</v>
      </c>
      <c r="AE326" s="120" t="s">
        <v>33</v>
      </c>
      <c r="AG326" s="16" t="s">
        <v>928</v>
      </c>
      <c r="AH326" t="s">
        <v>830</v>
      </c>
      <c r="AI326" s="2">
        <f t="shared" si="136"/>
        <v>0</v>
      </c>
      <c r="AJ326" s="2">
        <f t="shared" si="137"/>
        <v>0</v>
      </c>
      <c r="AK326" s="2">
        <f t="shared" si="138"/>
        <v>0</v>
      </c>
      <c r="AL326" s="2">
        <f t="shared" si="139"/>
        <v>0</v>
      </c>
      <c r="AM326">
        <f t="shared" si="154"/>
        <v>0</v>
      </c>
      <c r="AN326" s="2">
        <f t="shared" si="140"/>
        <v>0</v>
      </c>
      <c r="AO326">
        <f t="shared" si="155"/>
        <v>0</v>
      </c>
      <c r="AP326">
        <f t="shared" si="141"/>
        <v>0</v>
      </c>
      <c r="AQ326">
        <f t="shared" si="142"/>
        <v>0</v>
      </c>
      <c r="AR326">
        <f t="shared" si="156"/>
        <v>1</v>
      </c>
      <c r="AS326">
        <f t="shared" si="129"/>
        <v>0</v>
      </c>
      <c r="AT326">
        <f t="shared" si="157"/>
        <v>1</v>
      </c>
      <c r="AU326" t="str">
        <f t="shared" si="151"/>
        <v/>
      </c>
    </row>
    <row r="327" spans="1:47">
      <c r="A327" t="s">
        <v>295</v>
      </c>
      <c r="B327" t="s">
        <v>628</v>
      </c>
      <c r="C327" t="s">
        <v>647</v>
      </c>
      <c r="D327">
        <f t="shared" si="143"/>
        <v>1.6767799999999999</v>
      </c>
      <c r="F327">
        <f t="shared" si="144"/>
        <v>1.68397</v>
      </c>
      <c r="H327">
        <f t="shared" si="145"/>
        <v>1.7074</v>
      </c>
      <c r="J327" s="119">
        <f t="shared" si="152"/>
        <v>1.6819160102803272</v>
      </c>
      <c r="L327" s="119">
        <f t="shared" si="153"/>
        <v>2.1153892548223086E-2</v>
      </c>
      <c r="N327">
        <f t="shared" si="146"/>
        <v>58.630476702829014</v>
      </c>
      <c r="P327" t="s">
        <v>160</v>
      </c>
      <c r="Q327">
        <v>81</v>
      </c>
      <c r="R327" t="s">
        <v>831</v>
      </c>
      <c r="S327" t="s">
        <v>426</v>
      </c>
      <c r="T327">
        <f t="shared" si="147"/>
        <v>0.57791894564742807</v>
      </c>
      <c r="U327">
        <f t="shared" si="148"/>
        <v>0.76522368600535995</v>
      </c>
      <c r="V327">
        <f t="shared" si="149"/>
        <v>-0.28362369900651013</v>
      </c>
      <c r="W327" s="120">
        <f t="shared" si="150"/>
        <v>62.216681132413513</v>
      </c>
      <c r="X327" s="120">
        <f t="shared" si="135"/>
        <v>48.509619560262564</v>
      </c>
      <c r="Y327" s="16"/>
      <c r="Z327" s="16"/>
      <c r="AA327" s="16"/>
      <c r="AB327" s="16"/>
      <c r="AC327" s="16"/>
      <c r="AD327" s="120" t="s">
        <v>33</v>
      </c>
      <c r="AE327" s="120" t="s">
        <v>33</v>
      </c>
      <c r="AG327" s="16" t="s">
        <v>928</v>
      </c>
      <c r="AH327" t="s">
        <v>830</v>
      </c>
      <c r="AI327" s="2">
        <f t="shared" si="136"/>
        <v>0</v>
      </c>
      <c r="AJ327" s="2">
        <f t="shared" si="137"/>
        <v>0</v>
      </c>
      <c r="AK327" s="2">
        <f t="shared" si="138"/>
        <v>0</v>
      </c>
      <c r="AL327" s="2">
        <f t="shared" si="139"/>
        <v>0</v>
      </c>
      <c r="AM327">
        <f t="shared" si="154"/>
        <v>0</v>
      </c>
      <c r="AN327" s="2">
        <f t="shared" si="140"/>
        <v>0</v>
      </c>
      <c r="AO327">
        <f t="shared" si="155"/>
        <v>0</v>
      </c>
      <c r="AP327">
        <f t="shared" si="141"/>
        <v>0</v>
      </c>
      <c r="AQ327">
        <f t="shared" si="142"/>
        <v>0</v>
      </c>
      <c r="AR327">
        <f t="shared" si="156"/>
        <v>1</v>
      </c>
      <c r="AS327">
        <f t="shared" si="129"/>
        <v>0</v>
      </c>
      <c r="AT327">
        <f t="shared" si="157"/>
        <v>1</v>
      </c>
      <c r="AU327" t="str">
        <f t="shared" si="151"/>
        <v/>
      </c>
    </row>
    <row r="328" spans="1:47">
      <c r="A328" t="s">
        <v>295</v>
      </c>
      <c r="B328" t="s">
        <v>628</v>
      </c>
      <c r="C328" t="s">
        <v>648</v>
      </c>
      <c r="D328">
        <f t="shared" si="143"/>
        <v>1.6774</v>
      </c>
      <c r="F328">
        <f t="shared" si="144"/>
        <v>1.6845999999999999</v>
      </c>
      <c r="H328">
        <f t="shared" si="145"/>
        <v>1.708</v>
      </c>
      <c r="J328" s="119">
        <f t="shared" si="152"/>
        <v>1.682536198163578</v>
      </c>
      <c r="L328" s="119">
        <f t="shared" si="153"/>
        <v>2.1136652009245527E-2</v>
      </c>
      <c r="N328">
        <f t="shared" si="146"/>
        <v>58.695163833696071</v>
      </c>
      <c r="P328" t="s">
        <v>160</v>
      </c>
      <c r="Q328">
        <v>80</v>
      </c>
      <c r="R328" t="s">
        <v>831</v>
      </c>
      <c r="S328" t="s">
        <v>426</v>
      </c>
      <c r="T328">
        <f t="shared" si="147"/>
        <v>0.57735660878907669</v>
      </c>
      <c r="U328">
        <f t="shared" si="148"/>
        <v>0.76543544574222655</v>
      </c>
      <c r="V328">
        <f t="shared" si="149"/>
        <v>-0.28419698219540634</v>
      </c>
      <c r="W328" s="120">
        <f t="shared" si="150"/>
        <v>62.226691378302135</v>
      </c>
      <c r="X328" s="120">
        <f t="shared" si="135"/>
        <v>48.46310134383549</v>
      </c>
      <c r="Y328" s="16"/>
      <c r="Z328" s="16"/>
      <c r="AA328" s="16"/>
      <c r="AB328" s="16"/>
      <c r="AC328" s="16"/>
      <c r="AD328" s="120" t="s">
        <v>33</v>
      </c>
      <c r="AE328" s="120" t="s">
        <v>33</v>
      </c>
      <c r="AG328" s="16" t="s">
        <v>928</v>
      </c>
      <c r="AH328" t="s">
        <v>830</v>
      </c>
      <c r="AI328" s="2">
        <f t="shared" si="136"/>
        <v>0</v>
      </c>
      <c r="AJ328" s="2">
        <f t="shared" si="137"/>
        <v>0</v>
      </c>
      <c r="AK328" s="2">
        <f t="shared" si="138"/>
        <v>0</v>
      </c>
      <c r="AL328" s="2">
        <f t="shared" si="139"/>
        <v>0</v>
      </c>
      <c r="AM328">
        <f t="shared" si="154"/>
        <v>0</v>
      </c>
      <c r="AN328" s="2">
        <f t="shared" si="140"/>
        <v>0</v>
      </c>
      <c r="AO328">
        <f t="shared" si="155"/>
        <v>0</v>
      </c>
      <c r="AP328">
        <f t="shared" si="141"/>
        <v>0</v>
      </c>
      <c r="AQ328">
        <f t="shared" si="142"/>
        <v>0</v>
      </c>
      <c r="AR328">
        <f t="shared" si="156"/>
        <v>1</v>
      </c>
      <c r="AS328">
        <f t="shared" si="129"/>
        <v>0</v>
      </c>
      <c r="AT328">
        <f t="shared" si="157"/>
        <v>1</v>
      </c>
      <c r="AU328" t="str">
        <f t="shared" si="151"/>
        <v/>
      </c>
    </row>
    <row r="329" spans="1:47">
      <c r="A329" t="s">
        <v>295</v>
      </c>
      <c r="B329" t="s">
        <v>628</v>
      </c>
      <c r="C329" t="s">
        <v>649</v>
      </c>
      <c r="D329">
        <f t="shared" si="143"/>
        <v>1.6780200000000001</v>
      </c>
      <c r="F329">
        <f t="shared" si="144"/>
        <v>1.68523</v>
      </c>
      <c r="H329">
        <f t="shared" si="145"/>
        <v>1.7085999999999999</v>
      </c>
      <c r="J329" s="119">
        <f t="shared" si="152"/>
        <v>1.6831563858403416</v>
      </c>
      <c r="L329" s="119">
        <f t="shared" si="153"/>
        <v>2.111941146564722E-2</v>
      </c>
      <c r="N329">
        <f t="shared" si="146"/>
        <v>58.759888899159748</v>
      </c>
      <c r="P329" t="s">
        <v>160</v>
      </c>
      <c r="Q329">
        <v>79</v>
      </c>
      <c r="R329" t="s">
        <v>831</v>
      </c>
      <c r="S329" t="s">
        <v>426</v>
      </c>
      <c r="T329">
        <f t="shared" si="147"/>
        <v>0.57679385040567488</v>
      </c>
      <c r="U329">
        <f t="shared" si="148"/>
        <v>0.76564668628039523</v>
      </c>
      <c r="V329">
        <f t="shared" si="149"/>
        <v>-0.28477009309624873</v>
      </c>
      <c r="W329" s="120">
        <f t="shared" si="150"/>
        <v>62.236721929008581</v>
      </c>
      <c r="X329" s="120">
        <f t="shared" si="135"/>
        <v>48.416582752556025</v>
      </c>
      <c r="Y329" s="16"/>
      <c r="Z329" s="16"/>
      <c r="AA329" s="16"/>
      <c r="AB329" s="16"/>
      <c r="AC329" s="16"/>
      <c r="AD329" s="120" t="s">
        <v>33</v>
      </c>
      <c r="AE329" s="120" t="s">
        <v>33</v>
      </c>
      <c r="AG329" s="16" t="s">
        <v>928</v>
      </c>
      <c r="AH329" t="s">
        <v>830</v>
      </c>
      <c r="AI329" s="2">
        <f t="shared" si="136"/>
        <v>0</v>
      </c>
      <c r="AJ329" s="2">
        <f t="shared" si="137"/>
        <v>0</v>
      </c>
      <c r="AK329" s="2">
        <f t="shared" si="138"/>
        <v>0</v>
      </c>
      <c r="AL329" s="2">
        <f t="shared" si="139"/>
        <v>0</v>
      </c>
      <c r="AM329">
        <f t="shared" si="154"/>
        <v>0</v>
      </c>
      <c r="AN329" s="2">
        <f t="shared" si="140"/>
        <v>0</v>
      </c>
      <c r="AO329">
        <f t="shared" si="155"/>
        <v>0</v>
      </c>
      <c r="AP329">
        <f t="shared" si="141"/>
        <v>0</v>
      </c>
      <c r="AQ329">
        <f t="shared" si="142"/>
        <v>0</v>
      </c>
      <c r="AR329">
        <f t="shared" si="156"/>
        <v>1</v>
      </c>
      <c r="AS329">
        <f t="shared" si="129"/>
        <v>0</v>
      </c>
      <c r="AT329">
        <f t="shared" si="157"/>
        <v>1</v>
      </c>
      <c r="AU329" t="str">
        <f t="shared" si="151"/>
        <v/>
      </c>
    </row>
    <row r="330" spans="1:47">
      <c r="A330" t="s">
        <v>295</v>
      </c>
      <c r="B330" t="s">
        <v>628</v>
      </c>
      <c r="C330" t="s">
        <v>650</v>
      </c>
      <c r="D330">
        <f t="shared" si="143"/>
        <v>1.6786400000000001</v>
      </c>
      <c r="F330">
        <f t="shared" si="144"/>
        <v>1.6858599999999999</v>
      </c>
      <c r="H330">
        <f t="shared" si="145"/>
        <v>1.7092000000000001</v>
      </c>
      <c r="J330" s="119">
        <f t="shared" si="152"/>
        <v>1.6837765733108352</v>
      </c>
      <c r="L330" s="119">
        <f t="shared" si="153"/>
        <v>2.110217091744504E-2</v>
      </c>
      <c r="N330">
        <f t="shared" si="146"/>
        <v>58.824652067743756</v>
      </c>
      <c r="P330" t="s">
        <v>160</v>
      </c>
      <c r="Q330">
        <v>78</v>
      </c>
      <c r="R330" t="s">
        <v>831</v>
      </c>
      <c r="S330" t="s">
        <v>426</v>
      </c>
      <c r="T330">
        <f t="shared" si="147"/>
        <v>0.57623067161172636</v>
      </c>
      <c r="U330">
        <f t="shared" si="148"/>
        <v>0.76585740711875838</v>
      </c>
      <c r="V330">
        <f t="shared" si="149"/>
        <v>-0.28534303050053833</v>
      </c>
      <c r="W330" s="120">
        <f t="shared" si="150"/>
        <v>62.246772761039168</v>
      </c>
      <c r="X330" s="120">
        <f t="shared" si="135"/>
        <v>48.370063855451718</v>
      </c>
      <c r="Y330" s="16"/>
      <c r="Z330" s="16"/>
      <c r="AA330" s="16"/>
      <c r="AB330" s="16"/>
      <c r="AC330" s="16"/>
      <c r="AD330" s="120" t="s">
        <v>33</v>
      </c>
      <c r="AE330" s="120" t="s">
        <v>33</v>
      </c>
      <c r="AG330" s="16" t="s">
        <v>928</v>
      </c>
      <c r="AH330" t="s">
        <v>830</v>
      </c>
      <c r="AI330" s="2">
        <f t="shared" si="136"/>
        <v>0</v>
      </c>
      <c r="AJ330" s="2">
        <f t="shared" si="137"/>
        <v>0</v>
      </c>
      <c r="AK330" s="2">
        <f t="shared" si="138"/>
        <v>0</v>
      </c>
      <c r="AL330" s="2">
        <f t="shared" si="139"/>
        <v>0</v>
      </c>
      <c r="AM330">
        <f t="shared" si="154"/>
        <v>0</v>
      </c>
      <c r="AN330" s="2">
        <f t="shared" si="140"/>
        <v>0</v>
      </c>
      <c r="AO330">
        <f t="shared" si="155"/>
        <v>0</v>
      </c>
      <c r="AP330">
        <f t="shared" si="141"/>
        <v>0</v>
      </c>
      <c r="AQ330">
        <f t="shared" si="142"/>
        <v>0</v>
      </c>
      <c r="AR330">
        <f t="shared" si="156"/>
        <v>1</v>
      </c>
      <c r="AS330">
        <f t="shared" ref="AS330:AS393" si="158">IF(AT330=$AT$543,C330,0)</f>
        <v>0</v>
      </c>
      <c r="AT330">
        <f t="shared" si="157"/>
        <v>1</v>
      </c>
      <c r="AU330" t="str">
        <f t="shared" si="151"/>
        <v/>
      </c>
    </row>
    <row r="331" spans="1:47">
      <c r="A331" t="s">
        <v>295</v>
      </c>
      <c r="B331" t="s">
        <v>628</v>
      </c>
      <c r="C331" t="s">
        <v>651</v>
      </c>
      <c r="D331">
        <f t="shared" si="143"/>
        <v>1.67926</v>
      </c>
      <c r="F331">
        <f t="shared" si="144"/>
        <v>1.68649</v>
      </c>
      <c r="H331">
        <f t="shared" si="145"/>
        <v>1.7098</v>
      </c>
      <c r="J331" s="119">
        <f t="shared" si="152"/>
        <v>1.6843967605752757</v>
      </c>
      <c r="L331" s="119">
        <f t="shared" si="153"/>
        <v>2.1084930364657417E-2</v>
      </c>
      <c r="N331">
        <f t="shared" si="146"/>
        <v>58.88945350824379</v>
      </c>
      <c r="P331" t="s">
        <v>160</v>
      </c>
      <c r="Q331">
        <v>77</v>
      </c>
      <c r="R331" t="s">
        <v>831</v>
      </c>
      <c r="S331" t="s">
        <v>426</v>
      </c>
      <c r="T331">
        <f t="shared" si="147"/>
        <v>0.57566707352447888</v>
      </c>
      <c r="U331">
        <f t="shared" si="148"/>
        <v>0.76606760775937521</v>
      </c>
      <c r="V331">
        <f t="shared" si="149"/>
        <v>-0.28591579320070837</v>
      </c>
      <c r="W331" s="120">
        <f t="shared" si="150"/>
        <v>62.256843850767311</v>
      </c>
      <c r="X331" s="120">
        <f t="shared" si="135"/>
        <v>48.323544721575843</v>
      </c>
      <c r="Y331" s="16"/>
      <c r="Z331" s="16"/>
      <c r="AA331" s="16"/>
      <c r="AB331" s="16"/>
      <c r="AC331" s="16"/>
      <c r="AD331" s="120" t="s">
        <v>33</v>
      </c>
      <c r="AE331" s="120" t="s">
        <v>33</v>
      </c>
      <c r="AG331" s="16" t="s">
        <v>928</v>
      </c>
      <c r="AH331" t="s">
        <v>830</v>
      </c>
      <c r="AI331" s="2">
        <f t="shared" si="136"/>
        <v>0</v>
      </c>
      <c r="AJ331" s="2">
        <f t="shared" si="137"/>
        <v>0</v>
      </c>
      <c r="AK331" s="2">
        <f t="shared" si="138"/>
        <v>0</v>
      </c>
      <c r="AL331" s="2">
        <f t="shared" si="139"/>
        <v>0</v>
      </c>
      <c r="AM331">
        <f t="shared" si="154"/>
        <v>0</v>
      </c>
      <c r="AN331" s="2">
        <f t="shared" si="140"/>
        <v>0</v>
      </c>
      <c r="AO331">
        <f t="shared" si="155"/>
        <v>0</v>
      </c>
      <c r="AP331">
        <f t="shared" si="141"/>
        <v>0</v>
      </c>
      <c r="AQ331">
        <f t="shared" si="142"/>
        <v>0</v>
      </c>
      <c r="AR331">
        <f t="shared" si="156"/>
        <v>1</v>
      </c>
      <c r="AS331">
        <f t="shared" si="158"/>
        <v>0</v>
      </c>
      <c r="AT331">
        <f t="shared" si="157"/>
        <v>1</v>
      </c>
      <c r="AU331" t="str">
        <f t="shared" si="151"/>
        <v/>
      </c>
    </row>
    <row r="332" spans="1:47">
      <c r="A332" t="s">
        <v>295</v>
      </c>
      <c r="B332" t="s">
        <v>628</v>
      </c>
      <c r="C332" t="s">
        <v>652</v>
      </c>
      <c r="D332">
        <f t="shared" si="143"/>
        <v>1.67988</v>
      </c>
      <c r="F332">
        <f t="shared" si="144"/>
        <v>1.68712</v>
      </c>
      <c r="H332">
        <f t="shared" si="145"/>
        <v>1.7103999999999999</v>
      </c>
      <c r="J332" s="119">
        <f t="shared" si="152"/>
        <v>1.6850169476338799</v>
      </c>
      <c r="L332" s="119">
        <f t="shared" si="153"/>
        <v>2.1067689807301448E-2</v>
      </c>
      <c r="N332">
        <f t="shared" si="146"/>
        <v>58.954293389715502</v>
      </c>
      <c r="P332" t="s">
        <v>160</v>
      </c>
      <c r="Q332">
        <v>76</v>
      </c>
      <c r="R332" t="s">
        <v>831</v>
      </c>
      <c r="S332" t="s">
        <v>426</v>
      </c>
      <c r="T332">
        <f t="shared" si="147"/>
        <v>0.57510305726391298</v>
      </c>
      <c r="U332">
        <f t="shared" si="148"/>
        <v>0.76627728770747705</v>
      </c>
      <c r="V332">
        <f t="shared" si="149"/>
        <v>-0.28648837999013654</v>
      </c>
      <c r="W332" s="120">
        <f t="shared" si="150"/>
        <v>62.266935174434181</v>
      </c>
      <c r="X332" s="120">
        <f t="shared" si="135"/>
        <v>48.277025420006879</v>
      </c>
      <c r="Y332" s="16"/>
      <c r="Z332" s="16"/>
      <c r="AA332" s="16"/>
      <c r="AB332" s="16"/>
      <c r="AC332" s="16"/>
      <c r="AD332" s="120" t="s">
        <v>33</v>
      </c>
      <c r="AE332" s="120" t="s">
        <v>33</v>
      </c>
      <c r="AG332" s="16" t="s">
        <v>928</v>
      </c>
      <c r="AH332" t="s">
        <v>830</v>
      </c>
      <c r="AI332" s="2">
        <f t="shared" si="136"/>
        <v>0</v>
      </c>
      <c r="AJ332" s="2">
        <f t="shared" si="137"/>
        <v>0</v>
      </c>
      <c r="AK332" s="2">
        <f t="shared" si="138"/>
        <v>0</v>
      </c>
      <c r="AL332" s="2">
        <f t="shared" si="139"/>
        <v>0</v>
      </c>
      <c r="AM332">
        <f t="shared" si="154"/>
        <v>0</v>
      </c>
      <c r="AN332" s="2">
        <f t="shared" si="140"/>
        <v>0</v>
      </c>
      <c r="AO332">
        <f t="shared" si="155"/>
        <v>0</v>
      </c>
      <c r="AP332">
        <f t="shared" si="141"/>
        <v>0</v>
      </c>
      <c r="AQ332">
        <f t="shared" si="142"/>
        <v>0</v>
      </c>
      <c r="AR332">
        <f t="shared" si="156"/>
        <v>1</v>
      </c>
      <c r="AS332">
        <f t="shared" si="158"/>
        <v>0</v>
      </c>
      <c r="AT332">
        <f t="shared" si="157"/>
        <v>1</v>
      </c>
      <c r="AU332" t="str">
        <f t="shared" si="151"/>
        <v/>
      </c>
    </row>
    <row r="333" spans="1:47">
      <c r="A333" t="s">
        <v>295</v>
      </c>
      <c r="B333" t="s">
        <v>628</v>
      </c>
      <c r="C333" t="s">
        <v>653</v>
      </c>
      <c r="D333">
        <f t="shared" si="143"/>
        <v>1.6805000000000001</v>
      </c>
      <c r="F333">
        <f t="shared" si="144"/>
        <v>1.6877499999999999</v>
      </c>
      <c r="H333">
        <f t="shared" si="145"/>
        <v>1.7109999999999999</v>
      </c>
      <c r="J333" s="119">
        <f t="shared" si="152"/>
        <v>1.6856371344868639</v>
      </c>
      <c r="L333" s="119">
        <f t="shared" si="153"/>
        <v>2.1050449245395564E-2</v>
      </c>
      <c r="N333">
        <f t="shared" si="146"/>
        <v>59.019171881495353</v>
      </c>
      <c r="P333" t="s">
        <v>160</v>
      </c>
      <c r="Q333">
        <v>75</v>
      </c>
      <c r="R333" t="s">
        <v>831</v>
      </c>
      <c r="S333" t="s">
        <v>426</v>
      </c>
      <c r="T333">
        <f t="shared" si="147"/>
        <v>0.57453862395273136</v>
      </c>
      <c r="U333">
        <f t="shared" si="148"/>
        <v>0.7664864464714729</v>
      </c>
      <c r="V333">
        <f t="shared" si="149"/>
        <v>-0.28706078966315801</v>
      </c>
      <c r="W333" s="120">
        <f t="shared" si="150"/>
        <v>62.277046708148603</v>
      </c>
      <c r="X333" s="120">
        <f t="shared" si="135"/>
        <v>48.230506019848065</v>
      </c>
      <c r="Y333" s="16"/>
      <c r="Z333" s="16"/>
      <c r="AA333" s="16"/>
      <c r="AB333" s="16"/>
      <c r="AC333" s="16"/>
      <c r="AD333" s="120" t="s">
        <v>33</v>
      </c>
      <c r="AE333" s="120" t="s">
        <v>33</v>
      </c>
      <c r="AG333" s="16" t="s">
        <v>928</v>
      </c>
      <c r="AH333" t="s">
        <v>830</v>
      </c>
      <c r="AI333" s="2">
        <f t="shared" si="136"/>
        <v>0</v>
      </c>
      <c r="AJ333" s="2">
        <f t="shared" si="137"/>
        <v>0</v>
      </c>
      <c r="AK333" s="2">
        <f t="shared" si="138"/>
        <v>0</v>
      </c>
      <c r="AL333" s="2">
        <f t="shared" si="139"/>
        <v>0</v>
      </c>
      <c r="AM333">
        <f t="shared" si="154"/>
        <v>0</v>
      </c>
      <c r="AN333" s="2">
        <f t="shared" si="140"/>
        <v>0</v>
      </c>
      <c r="AO333">
        <f t="shared" si="155"/>
        <v>0</v>
      </c>
      <c r="AP333">
        <f t="shared" si="141"/>
        <v>0</v>
      </c>
      <c r="AQ333">
        <f t="shared" si="142"/>
        <v>0</v>
      </c>
      <c r="AR333">
        <f t="shared" si="156"/>
        <v>1</v>
      </c>
      <c r="AS333">
        <f t="shared" si="158"/>
        <v>0</v>
      </c>
      <c r="AT333">
        <f t="shared" si="157"/>
        <v>1</v>
      </c>
      <c r="AU333" t="str">
        <f t="shared" si="151"/>
        <v/>
      </c>
    </row>
    <row r="334" spans="1:47">
      <c r="A334" t="s">
        <v>295</v>
      </c>
      <c r="B334" t="s">
        <v>628</v>
      </c>
      <c r="C334" t="s">
        <v>654</v>
      </c>
      <c r="D334">
        <f t="shared" si="143"/>
        <v>1.6811199999999999</v>
      </c>
      <c r="F334">
        <f t="shared" si="144"/>
        <v>1.68838</v>
      </c>
      <c r="H334">
        <f t="shared" si="145"/>
        <v>1.7116</v>
      </c>
      <c r="J334" s="119">
        <f t="shared" si="152"/>
        <v>1.686257321134444</v>
      </c>
      <c r="L334" s="119">
        <f t="shared" si="153"/>
        <v>2.1033208678956861E-2</v>
      </c>
      <c r="N334">
        <f t="shared" si="146"/>
        <v>59.084089153189893</v>
      </c>
      <c r="P334" t="s">
        <v>160</v>
      </c>
      <c r="Q334">
        <v>74</v>
      </c>
      <c r="R334" t="s">
        <v>831</v>
      </c>
      <c r="S334" t="s">
        <v>426</v>
      </c>
      <c r="T334">
        <f t="shared" si="147"/>
        <v>0.57397377471634758</v>
      </c>
      <c r="U334">
        <f t="shared" si="148"/>
        <v>0.76669508356295546</v>
      </c>
      <c r="V334">
        <f t="shared" si="149"/>
        <v>-0.28763302101507782</v>
      </c>
      <c r="W334" s="120">
        <f t="shared" si="150"/>
        <v>62.287178427887639</v>
      </c>
      <c r="X334" s="120">
        <f t="shared" si="135"/>
        <v>48.183986590226823</v>
      </c>
      <c r="Y334" s="16"/>
      <c r="Z334" s="16"/>
      <c r="AA334" s="16"/>
      <c r="AB334" s="16"/>
      <c r="AC334" s="16"/>
      <c r="AD334" s="120" t="s">
        <v>33</v>
      </c>
      <c r="AE334" s="120" t="s">
        <v>33</v>
      </c>
      <c r="AG334" s="16" t="s">
        <v>928</v>
      </c>
      <c r="AH334" t="s">
        <v>830</v>
      </c>
      <c r="AI334" s="2">
        <f t="shared" si="136"/>
        <v>0</v>
      </c>
      <c r="AJ334" s="2">
        <f t="shared" si="137"/>
        <v>0</v>
      </c>
      <c r="AK334" s="2">
        <f t="shared" si="138"/>
        <v>0</v>
      </c>
      <c r="AL334" s="2">
        <f t="shared" si="139"/>
        <v>0</v>
      </c>
      <c r="AM334">
        <f t="shared" si="154"/>
        <v>0</v>
      </c>
      <c r="AN334" s="2">
        <f t="shared" si="140"/>
        <v>0</v>
      </c>
      <c r="AO334">
        <f t="shared" si="155"/>
        <v>0</v>
      </c>
      <c r="AP334">
        <f t="shared" si="141"/>
        <v>0</v>
      </c>
      <c r="AQ334">
        <f t="shared" si="142"/>
        <v>0</v>
      </c>
      <c r="AR334">
        <f t="shared" si="156"/>
        <v>1</v>
      </c>
      <c r="AS334">
        <f t="shared" si="158"/>
        <v>0</v>
      </c>
      <c r="AT334">
        <f t="shared" si="157"/>
        <v>1</v>
      </c>
      <c r="AU334" t="str">
        <f t="shared" si="151"/>
        <v/>
      </c>
    </row>
    <row r="335" spans="1:47">
      <c r="A335" t="s">
        <v>295</v>
      </c>
      <c r="B335" t="s">
        <v>628</v>
      </c>
      <c r="C335" t="s">
        <v>655</v>
      </c>
      <c r="D335">
        <f t="shared" si="143"/>
        <v>1.68174</v>
      </c>
      <c r="F335">
        <f t="shared" si="144"/>
        <v>1.6890099999999999</v>
      </c>
      <c r="H335">
        <f t="shared" si="145"/>
        <v>1.7121999999999999</v>
      </c>
      <c r="J335" s="119">
        <f t="shared" si="152"/>
        <v>1.6868775075768359</v>
      </c>
      <c r="L335" s="119">
        <f t="shared" si="153"/>
        <v>2.1015968108003102E-2</v>
      </c>
      <c r="N335">
        <f t="shared" si="146"/>
        <v>59.149045374678934</v>
      </c>
      <c r="P335" t="s">
        <v>160</v>
      </c>
      <c r="Q335">
        <v>73</v>
      </c>
      <c r="R335" t="s">
        <v>831</v>
      </c>
      <c r="S335" t="s">
        <v>426</v>
      </c>
      <c r="T335">
        <f t="shared" si="147"/>
        <v>0.57340851068287468</v>
      </c>
      <c r="U335">
        <f t="shared" si="148"/>
        <v>0.76690319849670674</v>
      </c>
      <c r="V335">
        <f t="shared" si="149"/>
        <v>-0.28820507284218394</v>
      </c>
      <c r="W335" s="120">
        <f t="shared" si="150"/>
        <v>62.297330309496715</v>
      </c>
      <c r="X335" s="120">
        <f t="shared" si="135"/>
        <v>48.137467200294225</v>
      </c>
      <c r="Y335" s="16"/>
      <c r="Z335" s="16"/>
      <c r="AA335" s="16"/>
      <c r="AB335" s="16"/>
      <c r="AC335" s="16"/>
      <c r="AD335" s="120" t="s">
        <v>33</v>
      </c>
      <c r="AE335" s="120" t="s">
        <v>33</v>
      </c>
      <c r="AG335" s="16" t="s">
        <v>928</v>
      </c>
      <c r="AH335" t="s">
        <v>830</v>
      </c>
      <c r="AI335" s="2">
        <f t="shared" si="136"/>
        <v>0</v>
      </c>
      <c r="AJ335" s="2">
        <f t="shared" si="137"/>
        <v>0</v>
      </c>
      <c r="AK335" s="2">
        <f t="shared" si="138"/>
        <v>0</v>
      </c>
      <c r="AL335" s="2">
        <f t="shared" si="139"/>
        <v>0</v>
      </c>
      <c r="AM335">
        <f t="shared" si="154"/>
        <v>0</v>
      </c>
      <c r="AN335" s="2">
        <f t="shared" si="140"/>
        <v>0</v>
      </c>
      <c r="AO335">
        <f t="shared" si="155"/>
        <v>0</v>
      </c>
      <c r="AP335">
        <f t="shared" si="141"/>
        <v>0</v>
      </c>
      <c r="AQ335">
        <f t="shared" si="142"/>
        <v>0</v>
      </c>
      <c r="AR335">
        <f t="shared" si="156"/>
        <v>1</v>
      </c>
      <c r="AS335">
        <f t="shared" si="158"/>
        <v>0</v>
      </c>
      <c r="AT335">
        <f t="shared" si="157"/>
        <v>1</v>
      </c>
      <c r="AU335" t="str">
        <f t="shared" si="151"/>
        <v/>
      </c>
    </row>
    <row r="336" spans="1:47">
      <c r="A336" t="s">
        <v>295</v>
      </c>
      <c r="B336" t="s">
        <v>628</v>
      </c>
      <c r="C336" t="s">
        <v>656</v>
      </c>
      <c r="D336">
        <f t="shared" si="143"/>
        <v>1.6823600000000001</v>
      </c>
      <c r="F336">
        <f t="shared" si="144"/>
        <v>1.68964</v>
      </c>
      <c r="H336">
        <f t="shared" si="145"/>
        <v>1.7127999999999999</v>
      </c>
      <c r="J336" s="119">
        <f t="shared" si="152"/>
        <v>1.687497693814255</v>
      </c>
      <c r="L336" s="119">
        <f t="shared" si="153"/>
        <v>2.0998727532551609E-2</v>
      </c>
      <c r="N336">
        <f t="shared" si="146"/>
        <v>59.214040716128153</v>
      </c>
      <c r="P336" t="s">
        <v>160</v>
      </c>
      <c r="Q336">
        <v>72</v>
      </c>
      <c r="R336" t="s">
        <v>831</v>
      </c>
      <c r="S336" t="s">
        <v>426</v>
      </c>
      <c r="T336">
        <f t="shared" si="147"/>
        <v>0.572842832983114</v>
      </c>
      <c r="U336">
        <f t="shared" si="148"/>
        <v>0.76711079079070332</v>
      </c>
      <c r="V336">
        <f t="shared" si="149"/>
        <v>-0.28877694394175929</v>
      </c>
      <c r="W336" s="120">
        <f t="shared" si="150"/>
        <v>62.307502328689907</v>
      </c>
      <c r="X336" s="120">
        <f t="shared" si="135"/>
        <v>48.090947919224675</v>
      </c>
      <c r="Y336" s="16"/>
      <c r="Z336" s="16"/>
      <c r="AA336" s="16"/>
      <c r="AB336" s="16"/>
      <c r="AC336" s="16"/>
      <c r="AD336" s="120" t="s">
        <v>33</v>
      </c>
      <c r="AE336" s="120" t="s">
        <v>33</v>
      </c>
      <c r="AG336" s="16" t="s">
        <v>928</v>
      </c>
      <c r="AH336" t="s">
        <v>830</v>
      </c>
      <c r="AI336" s="2">
        <f t="shared" si="136"/>
        <v>0</v>
      </c>
      <c r="AJ336" s="2">
        <f t="shared" si="137"/>
        <v>0</v>
      </c>
      <c r="AK336" s="2">
        <f t="shared" si="138"/>
        <v>0</v>
      </c>
      <c r="AL336" s="2">
        <f t="shared" si="139"/>
        <v>0</v>
      </c>
      <c r="AM336">
        <f t="shared" si="154"/>
        <v>0</v>
      </c>
      <c r="AN336" s="2">
        <f t="shared" si="140"/>
        <v>0</v>
      </c>
      <c r="AO336">
        <f t="shared" si="155"/>
        <v>0</v>
      </c>
      <c r="AP336">
        <f t="shared" si="141"/>
        <v>0</v>
      </c>
      <c r="AQ336">
        <f t="shared" si="142"/>
        <v>0</v>
      </c>
      <c r="AR336">
        <f t="shared" si="156"/>
        <v>1</v>
      </c>
      <c r="AS336">
        <f t="shared" si="158"/>
        <v>0</v>
      </c>
      <c r="AT336">
        <f t="shared" si="157"/>
        <v>1</v>
      </c>
      <c r="AU336" t="str">
        <f t="shared" si="151"/>
        <v/>
      </c>
    </row>
    <row r="337" spans="1:47">
      <c r="A337" t="s">
        <v>295</v>
      </c>
      <c r="B337" t="s">
        <v>628</v>
      </c>
      <c r="C337" t="s">
        <v>657</v>
      </c>
      <c r="D337">
        <f t="shared" si="143"/>
        <v>1.6829800000000001</v>
      </c>
      <c r="F337">
        <f t="shared" si="144"/>
        <v>1.6902699999999999</v>
      </c>
      <c r="H337">
        <f t="shared" si="145"/>
        <v>1.7134</v>
      </c>
      <c r="J337" s="119">
        <f t="shared" si="152"/>
        <v>1.6881178798469163</v>
      </c>
      <c r="L337" s="119">
        <f t="shared" si="153"/>
        <v>2.0981486952620587E-2</v>
      </c>
      <c r="N337">
        <f t="shared" si="146"/>
        <v>59.279075347978804</v>
      </c>
      <c r="P337" t="s">
        <v>160</v>
      </c>
      <c r="Q337">
        <v>71</v>
      </c>
      <c r="R337" t="s">
        <v>831</v>
      </c>
      <c r="S337" t="s">
        <v>426</v>
      </c>
      <c r="T337">
        <f t="shared" si="147"/>
        <v>0.57227674275054408</v>
      </c>
      <c r="U337">
        <f t="shared" si="148"/>
        <v>0.76731785996612234</v>
      </c>
      <c r="V337">
        <f t="shared" si="149"/>
        <v>-0.28934863311209497</v>
      </c>
      <c r="W337" s="120">
        <f t="shared" si="150"/>
        <v>62.317694461050365</v>
      </c>
      <c r="X337" s="120">
        <f t="shared" si="135"/>
        <v>48.044428816215117</v>
      </c>
      <c r="Y337" s="16"/>
      <c r="Z337" s="16"/>
      <c r="AA337" s="16"/>
      <c r="AB337" s="16"/>
      <c r="AC337" s="16"/>
      <c r="AD337" s="120" t="s">
        <v>33</v>
      </c>
      <c r="AE337" s="120" t="s">
        <v>33</v>
      </c>
      <c r="AG337" s="16" t="s">
        <v>928</v>
      </c>
      <c r="AH337" t="s">
        <v>830</v>
      </c>
      <c r="AI337" s="2">
        <f t="shared" si="136"/>
        <v>0</v>
      </c>
      <c r="AJ337" s="2">
        <f t="shared" si="137"/>
        <v>0</v>
      </c>
      <c r="AK337" s="2">
        <f t="shared" si="138"/>
        <v>0</v>
      </c>
      <c r="AL337" s="2">
        <f t="shared" si="139"/>
        <v>0</v>
      </c>
      <c r="AM337">
        <f t="shared" si="154"/>
        <v>0</v>
      </c>
      <c r="AN337" s="2">
        <f t="shared" si="140"/>
        <v>0</v>
      </c>
      <c r="AO337">
        <f t="shared" si="155"/>
        <v>0</v>
      </c>
      <c r="AP337">
        <f t="shared" si="141"/>
        <v>0</v>
      </c>
      <c r="AQ337">
        <f t="shared" si="142"/>
        <v>0</v>
      </c>
      <c r="AR337">
        <f t="shared" si="156"/>
        <v>1</v>
      </c>
      <c r="AS337">
        <f t="shared" si="158"/>
        <v>0</v>
      </c>
      <c r="AT337">
        <f t="shared" si="157"/>
        <v>1</v>
      </c>
      <c r="AU337" t="str">
        <f t="shared" si="151"/>
        <v/>
      </c>
    </row>
    <row r="338" spans="1:47">
      <c r="A338" t="s">
        <v>295</v>
      </c>
      <c r="B338" t="s">
        <v>628</v>
      </c>
      <c r="C338" t="s">
        <v>658</v>
      </c>
      <c r="D338">
        <f t="shared" si="143"/>
        <v>1.6836</v>
      </c>
      <c r="F338">
        <f t="shared" si="144"/>
        <v>1.6909000000000001</v>
      </c>
      <c r="H338">
        <f t="shared" si="145"/>
        <v>1.714</v>
      </c>
      <c r="J338" s="119">
        <f t="shared" si="152"/>
        <v>1.6887380656750348</v>
      </c>
      <c r="L338" s="119">
        <f t="shared" si="153"/>
        <v>2.0964246368226691E-2</v>
      </c>
      <c r="N338">
        <f t="shared" si="146"/>
        <v>59.344149440964429</v>
      </c>
      <c r="P338" t="s">
        <v>160</v>
      </c>
      <c r="Q338">
        <v>70</v>
      </c>
      <c r="R338" t="s">
        <v>831</v>
      </c>
      <c r="S338" t="s">
        <v>426</v>
      </c>
      <c r="T338">
        <f t="shared" si="147"/>
        <v>0.57171024112130975</v>
      </c>
      <c r="U338">
        <f t="shared" si="148"/>
        <v>0.76752440554734636</v>
      </c>
      <c r="V338">
        <f t="shared" si="149"/>
        <v>-0.28992013915250253</v>
      </c>
      <c r="W338" s="120">
        <f t="shared" si="150"/>
        <v>62.327906682030473</v>
      </c>
      <c r="X338" s="120">
        <f t="shared" si="135"/>
        <v>47.997909960484833</v>
      </c>
      <c r="Y338" s="16"/>
      <c r="Z338" s="16"/>
      <c r="AA338" s="16"/>
      <c r="AB338" s="16"/>
      <c r="AC338" s="16"/>
      <c r="AD338" s="120" t="s">
        <v>33</v>
      </c>
      <c r="AE338" s="120" t="s">
        <v>33</v>
      </c>
      <c r="AG338" s="16" t="s">
        <v>928</v>
      </c>
      <c r="AH338" t="s">
        <v>830</v>
      </c>
      <c r="AI338" s="2">
        <f t="shared" si="136"/>
        <v>0</v>
      </c>
      <c r="AJ338" s="2">
        <f t="shared" si="137"/>
        <v>0</v>
      </c>
      <c r="AK338" s="2">
        <f t="shared" si="138"/>
        <v>0</v>
      </c>
      <c r="AL338" s="2">
        <f t="shared" si="139"/>
        <v>0</v>
      </c>
      <c r="AM338">
        <f t="shared" si="154"/>
        <v>0</v>
      </c>
      <c r="AN338" s="2">
        <f t="shared" si="140"/>
        <v>0</v>
      </c>
      <c r="AO338">
        <f t="shared" si="155"/>
        <v>0</v>
      </c>
      <c r="AP338">
        <f t="shared" si="141"/>
        <v>0</v>
      </c>
      <c r="AQ338">
        <f t="shared" si="142"/>
        <v>0</v>
      </c>
      <c r="AR338">
        <f t="shared" si="156"/>
        <v>1</v>
      </c>
      <c r="AS338">
        <f t="shared" si="158"/>
        <v>0</v>
      </c>
      <c r="AT338">
        <f t="shared" si="157"/>
        <v>1</v>
      </c>
      <c r="AU338" t="str">
        <f t="shared" si="151"/>
        <v/>
      </c>
    </row>
    <row r="339" spans="1:47">
      <c r="A339" t="s">
        <v>295</v>
      </c>
      <c r="B339" t="s">
        <v>628</v>
      </c>
      <c r="C339" t="s">
        <v>659</v>
      </c>
      <c r="D339">
        <f t="shared" si="143"/>
        <v>1.6842200000000001</v>
      </c>
      <c r="F339">
        <f t="shared" si="144"/>
        <v>1.69153</v>
      </c>
      <c r="H339">
        <f t="shared" si="145"/>
        <v>1.7145999999999999</v>
      </c>
      <c r="J339" s="119">
        <f t="shared" si="152"/>
        <v>1.6893582512988248</v>
      </c>
      <c r="L339" s="119">
        <f t="shared" si="153"/>
        <v>2.0947005779387684E-2</v>
      </c>
      <c r="N339">
        <f t="shared" si="146"/>
        <v>59.409263166097574</v>
      </c>
      <c r="P339" t="s">
        <v>160</v>
      </c>
      <c r="Q339">
        <v>69</v>
      </c>
      <c r="R339" t="s">
        <v>831</v>
      </c>
      <c r="S339" t="s">
        <v>426</v>
      </c>
      <c r="T339">
        <f t="shared" si="147"/>
        <v>0.57114332923420941</v>
      </c>
      <c r="U339">
        <f t="shared" si="148"/>
        <v>0.76773042706196937</v>
      </c>
      <c r="V339">
        <f t="shared" si="149"/>
        <v>-0.29049146086332661</v>
      </c>
      <c r="W339" s="120">
        <f t="shared" si="150"/>
        <v>62.338138966952158</v>
      </c>
      <c r="X339" s="120">
        <f t="shared" si="135"/>
        <v>47.951391421274678</v>
      </c>
      <c r="Y339" s="16"/>
      <c r="Z339" s="16"/>
      <c r="AA339" s="16"/>
      <c r="AB339" s="16"/>
      <c r="AC339" s="16"/>
      <c r="AD339" s="120" t="s">
        <v>33</v>
      </c>
      <c r="AE339" s="120" t="s">
        <v>33</v>
      </c>
      <c r="AG339" s="16" t="s">
        <v>928</v>
      </c>
      <c r="AH339" t="s">
        <v>830</v>
      </c>
      <c r="AI339" s="2">
        <f t="shared" si="136"/>
        <v>0</v>
      </c>
      <c r="AJ339" s="2">
        <f t="shared" si="137"/>
        <v>0</v>
      </c>
      <c r="AK339" s="2">
        <f t="shared" si="138"/>
        <v>0</v>
      </c>
      <c r="AL339" s="2">
        <f t="shared" si="139"/>
        <v>0</v>
      </c>
      <c r="AM339">
        <f t="shared" si="154"/>
        <v>0</v>
      </c>
      <c r="AN339" s="2">
        <f t="shared" si="140"/>
        <v>0</v>
      </c>
      <c r="AO339">
        <f t="shared" si="155"/>
        <v>0</v>
      </c>
      <c r="AP339">
        <f t="shared" si="141"/>
        <v>0</v>
      </c>
      <c r="AQ339">
        <f t="shared" si="142"/>
        <v>0</v>
      </c>
      <c r="AR339">
        <f t="shared" si="156"/>
        <v>1</v>
      </c>
      <c r="AS339">
        <f t="shared" si="158"/>
        <v>0</v>
      </c>
      <c r="AT339">
        <f t="shared" si="157"/>
        <v>1</v>
      </c>
      <c r="AU339" t="str">
        <f t="shared" si="151"/>
        <v/>
      </c>
    </row>
    <row r="340" spans="1:47">
      <c r="A340" t="s">
        <v>295</v>
      </c>
      <c r="B340" t="s">
        <v>628</v>
      </c>
      <c r="C340" t="s">
        <v>660</v>
      </c>
      <c r="D340">
        <f t="shared" si="143"/>
        <v>1.6848400000000001</v>
      </c>
      <c r="F340">
        <f t="shared" si="144"/>
        <v>1.6921599999999999</v>
      </c>
      <c r="H340">
        <f t="shared" si="145"/>
        <v>1.7152000000000001</v>
      </c>
      <c r="J340" s="119">
        <f t="shared" si="152"/>
        <v>1.6899784367185009</v>
      </c>
      <c r="L340" s="119">
        <f t="shared" si="153"/>
        <v>2.0929765186120886E-2</v>
      </c>
      <c r="N340">
        <f t="shared" si="146"/>
        <v>59.474416694686496</v>
      </c>
      <c r="P340" t="s">
        <v>160</v>
      </c>
      <c r="Q340">
        <v>68</v>
      </c>
      <c r="R340" t="s">
        <v>831</v>
      </c>
      <c r="S340" t="s">
        <v>426</v>
      </c>
      <c r="T340">
        <f t="shared" si="147"/>
        <v>0.57057600823068488</v>
      </c>
      <c r="U340">
        <f t="shared" si="148"/>
        <v>0.76793592404080158</v>
      </c>
      <c r="V340">
        <f t="shared" si="149"/>
        <v>-0.29106259704595761</v>
      </c>
      <c r="W340" s="120">
        <f t="shared" si="150"/>
        <v>62.348391291007303</v>
      </c>
      <c r="X340" s="120">
        <f t="shared" si="135"/>
        <v>47.904873267846682</v>
      </c>
      <c r="Y340" s="16"/>
      <c r="Z340" s="16"/>
      <c r="AA340" s="16"/>
      <c r="AB340" s="16"/>
      <c r="AC340" s="16"/>
      <c r="AD340" s="120" t="s">
        <v>33</v>
      </c>
      <c r="AE340" s="120" t="s">
        <v>33</v>
      </c>
      <c r="AG340" s="16" t="s">
        <v>928</v>
      </c>
      <c r="AH340" t="s">
        <v>830</v>
      </c>
      <c r="AI340" s="2">
        <f t="shared" si="136"/>
        <v>0</v>
      </c>
      <c r="AJ340" s="2">
        <f t="shared" si="137"/>
        <v>0</v>
      </c>
      <c r="AK340" s="2">
        <f t="shared" si="138"/>
        <v>0</v>
      </c>
      <c r="AL340" s="2">
        <f t="shared" si="139"/>
        <v>0</v>
      </c>
      <c r="AM340">
        <f t="shared" si="154"/>
        <v>0</v>
      </c>
      <c r="AN340" s="2">
        <f t="shared" si="140"/>
        <v>0</v>
      </c>
      <c r="AO340">
        <f t="shared" si="155"/>
        <v>0</v>
      </c>
      <c r="AP340">
        <f t="shared" si="141"/>
        <v>0</v>
      </c>
      <c r="AQ340">
        <f t="shared" si="142"/>
        <v>0</v>
      </c>
      <c r="AR340">
        <f t="shared" si="156"/>
        <v>1</v>
      </c>
      <c r="AS340">
        <f t="shared" si="158"/>
        <v>0</v>
      </c>
      <c r="AT340">
        <f t="shared" si="157"/>
        <v>1</v>
      </c>
      <c r="AU340" t="str">
        <f t="shared" si="151"/>
        <v/>
      </c>
    </row>
    <row r="341" spans="1:47">
      <c r="A341" t="s">
        <v>295</v>
      </c>
      <c r="B341" t="s">
        <v>628</v>
      </c>
      <c r="C341" t="s">
        <v>661</v>
      </c>
      <c r="D341">
        <f t="shared" ref="D341:D372" si="159">(($D$408-$D$308)/100)*(100-Q341)+$D$308</f>
        <v>1.68546</v>
      </c>
      <c r="F341">
        <f t="shared" ref="F341:F372" si="160">(($F$408-$F$308)/100)*(100-Q341)+$F$308</f>
        <v>1.69279</v>
      </c>
      <c r="H341">
        <f t="shared" ref="H341:H372" si="161">(($H$408-$H$308)/100)*(100-Q341)+$H$308</f>
        <v>1.7158</v>
      </c>
      <c r="J341" s="119">
        <f t="shared" si="152"/>
        <v>1.6905986219342761</v>
      </c>
      <c r="L341" s="119">
        <f t="shared" si="153"/>
        <v>2.0912524588444059E-2</v>
      </c>
      <c r="N341">
        <f t="shared" si="146"/>
        <v>59.539610198331602</v>
      </c>
      <c r="P341" t="s">
        <v>160</v>
      </c>
      <c r="Q341">
        <v>67</v>
      </c>
      <c r="R341" t="s">
        <v>831</v>
      </c>
      <c r="S341" t="s">
        <v>426</v>
      </c>
      <c r="T341">
        <f t="shared" ref="T341:T372" si="162">(((Q341/100)*$T$308)+(((100-Q341)/100)*$T$408))/(SQRT((((Q341/100)*$T$308)+(((100-Q341)/100)*$T$408))^2+(((Q341/100)*$U$308)+(((100-Q341)/100)*$U$408))^2+(((Q341/100)*$V$308)+(((100-Q341)/100)*$V$408))^2))</f>
        <v>0.57000827925480979</v>
      </c>
      <c r="U341">
        <f t="shared" ref="U341:U372" si="163">(((Q341/100)*$U$308)+(((100-Q341)/100)*$U$408))/(SQRT((((Q341/100)*$T$308)+(((100-Q341)/100)*$T$408))^2+(((Q341/100)*$U$308)+(((100-Q341)/100)*$U$408))^2+(((Q341/100)*$V$308)+(((100-Q341)/100)*$V$408))^2))</f>
        <v>0.76814089601787516</v>
      </c>
      <c r="V341">
        <f t="shared" ref="V341:V372" si="164">(((Q341/100)*$V$308)+(((100-Q341)/100)*$V$408))/(SQRT((((Q341/100)*$T$308)+(((100-Q341)/100)*$T$408))^2+(((Q341/100)*$U$308)+(((100-Q341)/100)*$U$408))^2+(((Q341/100)*$V$308)+(((100-Q341)/100)*$V$408))^2))</f>
        <v>-0.29163354650284412</v>
      </c>
      <c r="W341" s="120">
        <f t="shared" si="150"/>
        <v>62.358663629257961</v>
      </c>
      <c r="X341" s="120">
        <f t="shared" si="135"/>
        <v>47.858355569483564</v>
      </c>
      <c r="Y341" s="16"/>
      <c r="Z341" s="16"/>
      <c r="AA341" s="16"/>
      <c r="AB341" s="16"/>
      <c r="AC341" s="16"/>
      <c r="AD341" s="120" t="s">
        <v>33</v>
      </c>
      <c r="AE341" s="120" t="s">
        <v>33</v>
      </c>
      <c r="AG341" s="16" t="s">
        <v>928</v>
      </c>
      <c r="AH341" t="s">
        <v>830</v>
      </c>
      <c r="AI341" s="2">
        <f t="shared" si="136"/>
        <v>0</v>
      </c>
      <c r="AJ341" s="2">
        <f t="shared" si="137"/>
        <v>0</v>
      </c>
      <c r="AK341" s="2">
        <f t="shared" si="138"/>
        <v>0</v>
      </c>
      <c r="AL341" s="2">
        <f t="shared" si="139"/>
        <v>0</v>
      </c>
      <c r="AM341">
        <f t="shared" si="154"/>
        <v>0</v>
      </c>
      <c r="AN341" s="2">
        <f t="shared" si="140"/>
        <v>0</v>
      </c>
      <c r="AO341">
        <f t="shared" si="155"/>
        <v>0</v>
      </c>
      <c r="AP341">
        <f t="shared" si="141"/>
        <v>0</v>
      </c>
      <c r="AQ341">
        <f t="shared" si="142"/>
        <v>0</v>
      </c>
      <c r="AR341">
        <f t="shared" si="156"/>
        <v>1</v>
      </c>
      <c r="AS341">
        <f t="shared" si="158"/>
        <v>0</v>
      </c>
      <c r="AT341">
        <f t="shared" si="157"/>
        <v>1</v>
      </c>
      <c r="AU341" t="str">
        <f t="shared" si="151"/>
        <v/>
      </c>
    </row>
    <row r="342" spans="1:47">
      <c r="A342" t="s">
        <v>295</v>
      </c>
      <c r="B342" t="s">
        <v>628</v>
      </c>
      <c r="C342" t="s">
        <v>662</v>
      </c>
      <c r="D342">
        <f t="shared" si="159"/>
        <v>1.68608</v>
      </c>
      <c r="F342">
        <f t="shared" si="160"/>
        <v>1.6934199999999999</v>
      </c>
      <c r="H342">
        <f t="shared" si="161"/>
        <v>1.7163999999999999</v>
      </c>
      <c r="J342" s="119">
        <f t="shared" si="152"/>
        <v>1.6912188069463656</v>
      </c>
      <c r="L342" s="119">
        <f t="shared" si="153"/>
        <v>2.0895283986373414E-2</v>
      </c>
      <c r="N342">
        <f t="shared" si="146"/>
        <v>59.604843848924602</v>
      </c>
      <c r="P342" t="s">
        <v>160</v>
      </c>
      <c r="Q342">
        <v>66</v>
      </c>
      <c r="R342" t="s">
        <v>831</v>
      </c>
      <c r="S342" t="s">
        <v>426</v>
      </c>
      <c r="T342">
        <f t="shared" si="162"/>
        <v>0.56944014345327731</v>
      </c>
      <c r="U342">
        <f t="shared" si="163"/>
        <v>0.76834534253044928</v>
      </c>
      <c r="V342">
        <f t="shared" si="164"/>
        <v>-0.29220430803750547</v>
      </c>
      <c r="W342" s="120">
        <f t="shared" si="150"/>
        <v>62.368955956636611</v>
      </c>
      <c r="X342" s="120">
        <f t="shared" si="135"/>
        <v>47.811838395488223</v>
      </c>
      <c r="Y342" s="16"/>
      <c r="Z342" s="16"/>
      <c r="AA342" s="16"/>
      <c r="AB342" s="16"/>
      <c r="AC342" s="16"/>
      <c r="AD342" s="120" t="s">
        <v>33</v>
      </c>
      <c r="AE342" s="120" t="s">
        <v>33</v>
      </c>
      <c r="AG342" s="16" t="s">
        <v>928</v>
      </c>
      <c r="AH342" t="s">
        <v>830</v>
      </c>
      <c r="AI342" s="2">
        <f t="shared" si="136"/>
        <v>0</v>
      </c>
      <c r="AJ342" s="2">
        <f t="shared" si="137"/>
        <v>0</v>
      </c>
      <c r="AK342" s="2">
        <f t="shared" si="138"/>
        <v>0</v>
      </c>
      <c r="AL342" s="2">
        <f t="shared" si="139"/>
        <v>0</v>
      </c>
      <c r="AM342">
        <f t="shared" si="154"/>
        <v>0</v>
      </c>
      <c r="AN342" s="2">
        <f t="shared" si="140"/>
        <v>0</v>
      </c>
      <c r="AO342">
        <f t="shared" si="155"/>
        <v>0</v>
      </c>
      <c r="AP342">
        <f t="shared" si="141"/>
        <v>0</v>
      </c>
      <c r="AQ342">
        <f t="shared" si="142"/>
        <v>0</v>
      </c>
      <c r="AR342">
        <f t="shared" si="156"/>
        <v>1</v>
      </c>
      <c r="AS342">
        <f t="shared" si="158"/>
        <v>0</v>
      </c>
      <c r="AT342">
        <f t="shared" si="157"/>
        <v>1</v>
      </c>
      <c r="AU342" t="str">
        <f t="shared" si="151"/>
        <v/>
      </c>
    </row>
    <row r="343" spans="1:47">
      <c r="A343" t="s">
        <v>295</v>
      </c>
      <c r="B343" t="s">
        <v>628</v>
      </c>
      <c r="C343" t="s">
        <v>663</v>
      </c>
      <c r="D343">
        <f t="shared" si="159"/>
        <v>1.6867000000000001</v>
      </c>
      <c r="F343">
        <f t="shared" si="160"/>
        <v>1.6940500000000001</v>
      </c>
      <c r="H343">
        <f t="shared" si="161"/>
        <v>1.7170000000000001</v>
      </c>
      <c r="J343" s="119">
        <f t="shared" si="152"/>
        <v>1.6918389917549812</v>
      </c>
      <c r="L343" s="119">
        <f t="shared" si="153"/>
        <v>2.0878043379928046E-2</v>
      </c>
      <c r="N343">
        <f t="shared" si="146"/>
        <v>59.670117818660813</v>
      </c>
      <c r="P343" t="s">
        <v>160</v>
      </c>
      <c r="Q343">
        <v>65</v>
      </c>
      <c r="R343" t="s">
        <v>831</v>
      </c>
      <c r="S343" t="s">
        <v>426</v>
      </c>
      <c r="T343">
        <f t="shared" si="162"/>
        <v>0.56887160197538922</v>
      </c>
      <c r="U343">
        <f t="shared" si="163"/>
        <v>0.76854926311901539</v>
      </c>
      <c r="V343">
        <f t="shared" si="164"/>
        <v>-0.29277488045454453</v>
      </c>
      <c r="W343" s="120">
        <f t="shared" si="150"/>
        <v>62.379268247946541</v>
      </c>
      <c r="X343" s="120">
        <f t="shared" si="135"/>
        <v>47.765321815183199</v>
      </c>
      <c r="Y343" s="16"/>
      <c r="Z343" s="16"/>
      <c r="AA343" s="16"/>
      <c r="AB343" s="16"/>
      <c r="AC343" s="16"/>
      <c r="AD343" s="120" t="s">
        <v>33</v>
      </c>
      <c r="AE343" s="120" t="s">
        <v>33</v>
      </c>
      <c r="AG343" s="16" t="s">
        <v>928</v>
      </c>
      <c r="AH343" t="s">
        <v>830</v>
      </c>
      <c r="AI343" s="2">
        <f t="shared" si="136"/>
        <v>0</v>
      </c>
      <c r="AJ343" s="2">
        <f t="shared" si="137"/>
        <v>0</v>
      </c>
      <c r="AK343" s="2">
        <f t="shared" si="138"/>
        <v>0</v>
      </c>
      <c r="AL343" s="2">
        <f t="shared" si="139"/>
        <v>0</v>
      </c>
      <c r="AM343">
        <f t="shared" si="154"/>
        <v>0</v>
      </c>
      <c r="AN343" s="2">
        <f t="shared" si="140"/>
        <v>0</v>
      </c>
      <c r="AO343">
        <f t="shared" si="155"/>
        <v>0</v>
      </c>
      <c r="AP343">
        <f t="shared" si="141"/>
        <v>0</v>
      </c>
      <c r="AQ343">
        <f t="shared" si="142"/>
        <v>0</v>
      </c>
      <c r="AR343">
        <f t="shared" si="156"/>
        <v>1</v>
      </c>
      <c r="AS343">
        <f t="shared" si="158"/>
        <v>0</v>
      </c>
      <c r="AT343">
        <f t="shared" si="157"/>
        <v>1</v>
      </c>
      <c r="AU343" t="str">
        <f t="shared" si="151"/>
        <v/>
      </c>
    </row>
    <row r="344" spans="1:47">
      <c r="A344" t="s">
        <v>295</v>
      </c>
      <c r="B344" t="s">
        <v>628</v>
      </c>
      <c r="C344" t="s">
        <v>664</v>
      </c>
      <c r="D344">
        <f t="shared" si="159"/>
        <v>1.6873200000000002</v>
      </c>
      <c r="F344">
        <f t="shared" si="160"/>
        <v>1.69468</v>
      </c>
      <c r="H344">
        <f t="shared" si="161"/>
        <v>1.7176</v>
      </c>
      <c r="J344" s="119">
        <f t="shared" si="152"/>
        <v>1.6924591763603372</v>
      </c>
      <c r="L344" s="119">
        <f t="shared" si="153"/>
        <v>2.0860802769122611E-2</v>
      </c>
      <c r="N344">
        <f t="shared" si="146"/>
        <v>59.735432280032114</v>
      </c>
      <c r="P344" t="s">
        <v>160</v>
      </c>
      <c r="Q344">
        <v>64</v>
      </c>
      <c r="R344" t="s">
        <v>831</v>
      </c>
      <c r="S344" t="s">
        <v>426</v>
      </c>
      <c r="T344">
        <f t="shared" si="162"/>
        <v>0.56830265597304386</v>
      </c>
      <c r="U344">
        <f t="shared" si="163"/>
        <v>0.76875265732730214</v>
      </c>
      <c r="V344">
        <f t="shared" si="164"/>
        <v>-0.29334526255965965</v>
      </c>
      <c r="W344" s="120">
        <f t="shared" si="150"/>
        <v>62.389600477862245</v>
      </c>
      <c r="X344" s="120">
        <f t="shared" si="135"/>
        <v>47.718805897910102</v>
      </c>
      <c r="Y344" s="16"/>
      <c r="Z344" s="16"/>
      <c r="AA344" s="16"/>
      <c r="AB344" s="16"/>
      <c r="AC344" s="16"/>
      <c r="AD344" s="120" t="s">
        <v>33</v>
      </c>
      <c r="AE344" s="120" t="s">
        <v>33</v>
      </c>
      <c r="AG344" s="16" t="s">
        <v>928</v>
      </c>
      <c r="AH344" t="s">
        <v>830</v>
      </c>
      <c r="AI344" s="2">
        <f t="shared" si="136"/>
        <v>0</v>
      </c>
      <c r="AJ344" s="2">
        <f t="shared" si="137"/>
        <v>0</v>
      </c>
      <c r="AK344" s="2">
        <f t="shared" si="138"/>
        <v>0</v>
      </c>
      <c r="AL344" s="2">
        <f t="shared" si="139"/>
        <v>0</v>
      </c>
      <c r="AM344">
        <f t="shared" si="154"/>
        <v>0</v>
      </c>
      <c r="AN344" s="2">
        <f t="shared" si="140"/>
        <v>0</v>
      </c>
      <c r="AO344">
        <f t="shared" si="155"/>
        <v>0</v>
      </c>
      <c r="AP344">
        <f t="shared" si="141"/>
        <v>0</v>
      </c>
      <c r="AQ344">
        <f t="shared" si="142"/>
        <v>0</v>
      </c>
      <c r="AR344">
        <f t="shared" si="156"/>
        <v>1</v>
      </c>
      <c r="AS344">
        <f t="shared" si="158"/>
        <v>0</v>
      </c>
      <c r="AT344">
        <f t="shared" si="157"/>
        <v>1</v>
      </c>
      <c r="AU344" t="str">
        <f t="shared" si="151"/>
        <v/>
      </c>
    </row>
    <row r="345" spans="1:47">
      <c r="A345" t="s">
        <v>295</v>
      </c>
      <c r="B345" t="s">
        <v>628</v>
      </c>
      <c r="C345" t="s">
        <v>665</v>
      </c>
      <c r="D345">
        <f t="shared" si="159"/>
        <v>1.68794</v>
      </c>
      <c r="F345">
        <f t="shared" si="160"/>
        <v>1.6953100000000001</v>
      </c>
      <c r="H345">
        <f t="shared" si="161"/>
        <v>1.7181999999999999</v>
      </c>
      <c r="J345" s="119">
        <f t="shared" si="152"/>
        <v>1.6930793607626451</v>
      </c>
      <c r="L345" s="119">
        <f t="shared" si="153"/>
        <v>2.0843562153976647E-2</v>
      </c>
      <c r="N345">
        <f t="shared" si="146"/>
        <v>59.800787405837099</v>
      </c>
      <c r="P345" t="s">
        <v>160</v>
      </c>
      <c r="Q345">
        <v>63</v>
      </c>
      <c r="R345" t="s">
        <v>831</v>
      </c>
      <c r="S345" t="s">
        <v>426</v>
      </c>
      <c r="T345">
        <f t="shared" si="162"/>
        <v>0.56773330660072563</v>
      </c>
      <c r="U345">
        <f t="shared" si="163"/>
        <v>0.76895552470228046</v>
      </c>
      <c r="V345">
        <f t="shared" si="164"/>
        <v>-0.29391545315965784</v>
      </c>
      <c r="W345" s="120">
        <f t="shared" si="150"/>
        <v>62.399952620929469</v>
      </c>
      <c r="X345" s="120">
        <f t="shared" si="135"/>
        <v>47.672290713029298</v>
      </c>
      <c r="Y345" s="16"/>
      <c r="Z345" s="16"/>
      <c r="AA345" s="16"/>
      <c r="AB345" s="16"/>
      <c r="AC345" s="16"/>
      <c r="AD345" s="120" t="s">
        <v>33</v>
      </c>
      <c r="AE345" s="120" t="s">
        <v>33</v>
      </c>
      <c r="AG345" s="16" t="s">
        <v>928</v>
      </c>
      <c r="AH345" t="s">
        <v>830</v>
      </c>
      <c r="AI345" s="2">
        <f t="shared" si="136"/>
        <v>0</v>
      </c>
      <c r="AJ345" s="2">
        <f t="shared" si="137"/>
        <v>0</v>
      </c>
      <c r="AK345" s="2">
        <f t="shared" si="138"/>
        <v>0</v>
      </c>
      <c r="AL345" s="2">
        <f t="shared" si="139"/>
        <v>0</v>
      </c>
      <c r="AM345">
        <f t="shared" si="154"/>
        <v>0</v>
      </c>
      <c r="AN345" s="2">
        <f t="shared" si="140"/>
        <v>0</v>
      </c>
      <c r="AO345">
        <f t="shared" si="155"/>
        <v>0</v>
      </c>
      <c r="AP345">
        <f t="shared" si="141"/>
        <v>0</v>
      </c>
      <c r="AQ345">
        <f t="shared" si="142"/>
        <v>0</v>
      </c>
      <c r="AR345">
        <f t="shared" si="156"/>
        <v>1</v>
      </c>
      <c r="AS345">
        <f t="shared" si="158"/>
        <v>0</v>
      </c>
      <c r="AT345">
        <f t="shared" si="157"/>
        <v>1</v>
      </c>
      <c r="AU345" t="str">
        <f t="shared" si="151"/>
        <v/>
      </c>
    </row>
    <row r="346" spans="1:47">
      <c r="A346" t="s">
        <v>295</v>
      </c>
      <c r="B346" t="s">
        <v>628</v>
      </c>
      <c r="C346" t="s">
        <v>666</v>
      </c>
      <c r="D346">
        <f t="shared" si="159"/>
        <v>1.6885600000000001</v>
      </c>
      <c r="F346">
        <f t="shared" si="160"/>
        <v>1.69594</v>
      </c>
      <c r="H346">
        <f t="shared" si="161"/>
        <v>1.7187999999999999</v>
      </c>
      <c r="J346" s="119">
        <f t="shared" si="152"/>
        <v>1.6936995449621188</v>
      </c>
      <c r="L346" s="119">
        <f t="shared" si="153"/>
        <v>2.0826321534505254E-2</v>
      </c>
      <c r="N346">
        <f t="shared" si="146"/>
        <v>59.866183369176696</v>
      </c>
      <c r="P346" t="s">
        <v>160</v>
      </c>
      <c r="Q346">
        <v>62</v>
      </c>
      <c r="R346" t="s">
        <v>831</v>
      </c>
      <c r="S346" t="s">
        <v>426</v>
      </c>
      <c r="T346">
        <f t="shared" si="162"/>
        <v>0.56716355501549132</v>
      </c>
      <c r="U346">
        <f t="shared" si="163"/>
        <v>0.76915786479416914</v>
      </c>
      <c r="V346">
        <f t="shared" si="164"/>
        <v>-0.29448545106246665</v>
      </c>
      <c r="W346" s="120">
        <f t="shared" si="150"/>
        <v>62.410324651565801</v>
      </c>
      <c r="X346" s="120">
        <f t="shared" si="135"/>
        <v>47.625776329919177</v>
      </c>
      <c r="Y346" s="16"/>
      <c r="Z346" s="16"/>
      <c r="AA346" s="16"/>
      <c r="AB346" s="16"/>
      <c r="AC346" s="16"/>
      <c r="AD346" s="120" t="s">
        <v>33</v>
      </c>
      <c r="AE346" s="120" t="s">
        <v>33</v>
      </c>
      <c r="AG346" s="16" t="s">
        <v>928</v>
      </c>
      <c r="AH346" t="s">
        <v>830</v>
      </c>
      <c r="AI346" s="2">
        <f t="shared" si="136"/>
        <v>0</v>
      </c>
      <c r="AJ346" s="2">
        <f t="shared" si="137"/>
        <v>0</v>
      </c>
      <c r="AK346" s="2">
        <f t="shared" si="138"/>
        <v>0</v>
      </c>
      <c r="AL346" s="2">
        <f t="shared" si="139"/>
        <v>0</v>
      </c>
      <c r="AM346">
        <f t="shared" si="154"/>
        <v>0</v>
      </c>
      <c r="AN346" s="2">
        <f t="shared" si="140"/>
        <v>0</v>
      </c>
      <c r="AO346">
        <f t="shared" si="155"/>
        <v>0</v>
      </c>
      <c r="AP346">
        <f t="shared" si="141"/>
        <v>0</v>
      </c>
      <c r="AQ346">
        <f t="shared" si="142"/>
        <v>0</v>
      </c>
      <c r="AR346">
        <f t="shared" si="156"/>
        <v>1</v>
      </c>
      <c r="AS346">
        <f t="shared" si="158"/>
        <v>0</v>
      </c>
      <c r="AT346">
        <f t="shared" si="157"/>
        <v>1</v>
      </c>
      <c r="AU346" t="str">
        <f t="shared" si="151"/>
        <v/>
      </c>
    </row>
    <row r="347" spans="1:47">
      <c r="A347" t="s">
        <v>295</v>
      </c>
      <c r="B347" t="s">
        <v>628</v>
      </c>
      <c r="C347" t="s">
        <v>667</v>
      </c>
      <c r="D347">
        <f t="shared" si="159"/>
        <v>1.6891800000000001</v>
      </c>
      <c r="F347">
        <f t="shared" si="160"/>
        <v>1.6965699999999999</v>
      </c>
      <c r="H347">
        <f t="shared" si="161"/>
        <v>1.7194</v>
      </c>
      <c r="J347" s="119">
        <f t="shared" si="152"/>
        <v>1.6943197289589687</v>
      </c>
      <c r="L347" s="119">
        <f t="shared" si="153"/>
        <v>2.0809080910727973E-2</v>
      </c>
      <c r="N347">
        <f t="shared" si="146"/>
        <v>59.931620343464516</v>
      </c>
      <c r="P347" t="s">
        <v>160</v>
      </c>
      <c r="Q347">
        <v>61</v>
      </c>
      <c r="R347" t="s">
        <v>831</v>
      </c>
      <c r="S347" t="s">
        <v>426</v>
      </c>
      <c r="T347">
        <f t="shared" si="162"/>
        <v>0.56659340237696021</v>
      </c>
      <c r="U347">
        <f t="shared" si="163"/>
        <v>0.76935967715643883</v>
      </c>
      <c r="V347">
        <f t="shared" si="164"/>
        <v>-0.29505525507714692</v>
      </c>
      <c r="W347" s="120">
        <f t="shared" si="150"/>
        <v>62.420716544060838</v>
      </c>
      <c r="X347" s="120">
        <f t="shared" si="135"/>
        <v>47.579262817975803</v>
      </c>
      <c r="Y347" s="16"/>
      <c r="Z347" s="16"/>
      <c r="AA347" s="16"/>
      <c r="AB347" s="16"/>
      <c r="AC347" s="16"/>
      <c r="AD347" s="120" t="s">
        <v>33</v>
      </c>
      <c r="AE347" s="120" t="s">
        <v>33</v>
      </c>
      <c r="AG347" s="16" t="s">
        <v>928</v>
      </c>
      <c r="AH347" t="s">
        <v>830</v>
      </c>
      <c r="AI347" s="2">
        <f t="shared" si="136"/>
        <v>0</v>
      </c>
      <c r="AJ347" s="2">
        <f t="shared" si="137"/>
        <v>0</v>
      </c>
      <c r="AK347" s="2">
        <f t="shared" si="138"/>
        <v>0</v>
      </c>
      <c r="AL347" s="2">
        <f t="shared" si="139"/>
        <v>0</v>
      </c>
      <c r="AM347">
        <f t="shared" si="154"/>
        <v>0</v>
      </c>
      <c r="AN347" s="2">
        <f t="shared" si="140"/>
        <v>0</v>
      </c>
      <c r="AO347">
        <f t="shared" si="155"/>
        <v>0</v>
      </c>
      <c r="AP347">
        <f t="shared" si="141"/>
        <v>0</v>
      </c>
      <c r="AQ347">
        <f t="shared" si="142"/>
        <v>0</v>
      </c>
      <c r="AR347">
        <f t="shared" si="156"/>
        <v>1</v>
      </c>
      <c r="AS347">
        <f t="shared" si="158"/>
        <v>0</v>
      </c>
      <c r="AT347">
        <f t="shared" si="157"/>
        <v>1</v>
      </c>
      <c r="AU347" t="str">
        <f t="shared" si="151"/>
        <v/>
      </c>
    </row>
    <row r="348" spans="1:47">
      <c r="A348" t="s">
        <v>295</v>
      </c>
      <c r="B348" t="s">
        <v>628</v>
      </c>
      <c r="C348" t="s">
        <v>668</v>
      </c>
      <c r="D348">
        <f t="shared" si="159"/>
        <v>1.6898</v>
      </c>
      <c r="F348">
        <f t="shared" si="160"/>
        <v>1.6972</v>
      </c>
      <c r="H348">
        <f t="shared" si="161"/>
        <v>1.72</v>
      </c>
      <c r="J348" s="119">
        <f t="shared" si="152"/>
        <v>1.6949399127534082</v>
      </c>
      <c r="L348" s="119">
        <f t="shared" si="153"/>
        <v>2.0791840282659457E-2</v>
      </c>
      <c r="N348">
        <f t="shared" si="146"/>
        <v>59.99709850242516</v>
      </c>
      <c r="P348" t="s">
        <v>160</v>
      </c>
      <c r="Q348">
        <v>60</v>
      </c>
      <c r="R348" t="s">
        <v>831</v>
      </c>
      <c r="S348" t="s">
        <v>426</v>
      </c>
      <c r="T348">
        <f t="shared" si="162"/>
        <v>0.56602284984730111</v>
      </c>
      <c r="U348">
        <f t="shared" si="163"/>
        <v>0.76956096134581786</v>
      </c>
      <c r="V348">
        <f t="shared" si="164"/>
        <v>-0.29562486401390525</v>
      </c>
      <c r="W348" s="120">
        <f t="shared" si="150"/>
        <v>62.43112827257653</v>
      </c>
      <c r="X348" s="120">
        <f t="shared" si="135"/>
        <v>47.532750246612352</v>
      </c>
      <c r="Y348" s="16"/>
      <c r="Z348" s="16"/>
      <c r="AA348" s="16"/>
      <c r="AB348" s="16"/>
      <c r="AC348" s="16"/>
      <c r="AD348" s="120" t="s">
        <v>33</v>
      </c>
      <c r="AE348" s="120" t="s">
        <v>33</v>
      </c>
      <c r="AG348" s="16" t="s">
        <v>928</v>
      </c>
      <c r="AH348" t="s">
        <v>830</v>
      </c>
      <c r="AI348" s="2">
        <f t="shared" si="136"/>
        <v>0</v>
      </c>
      <c r="AJ348" s="2">
        <f t="shared" si="137"/>
        <v>0</v>
      </c>
      <c r="AK348" s="2">
        <f t="shared" si="138"/>
        <v>0</v>
      </c>
      <c r="AL348" s="2">
        <f t="shared" si="139"/>
        <v>0</v>
      </c>
      <c r="AM348">
        <f t="shared" si="154"/>
        <v>0</v>
      </c>
      <c r="AN348" s="2">
        <f t="shared" si="140"/>
        <v>0</v>
      </c>
      <c r="AO348">
        <f t="shared" si="155"/>
        <v>0</v>
      </c>
      <c r="AP348">
        <f t="shared" si="141"/>
        <v>0</v>
      </c>
      <c r="AQ348">
        <f t="shared" si="142"/>
        <v>0</v>
      </c>
      <c r="AR348">
        <f t="shared" si="156"/>
        <v>1</v>
      </c>
      <c r="AS348">
        <f t="shared" si="158"/>
        <v>0</v>
      </c>
      <c r="AT348">
        <f t="shared" si="157"/>
        <v>1</v>
      </c>
      <c r="AU348" t="str">
        <f t="shared" si="151"/>
        <v/>
      </c>
    </row>
    <row r="349" spans="1:47">
      <c r="A349" t="s">
        <v>295</v>
      </c>
      <c r="B349" t="s">
        <v>628</v>
      </c>
      <c r="C349" t="s">
        <v>669</v>
      </c>
      <c r="D349">
        <f t="shared" si="159"/>
        <v>1.69042</v>
      </c>
      <c r="F349">
        <f t="shared" si="160"/>
        <v>1.69783</v>
      </c>
      <c r="H349">
        <f t="shared" si="161"/>
        <v>1.7205999999999999</v>
      </c>
      <c r="J349" s="119">
        <f t="shared" si="152"/>
        <v>1.6955600963456474</v>
      </c>
      <c r="L349" s="119">
        <f t="shared" si="153"/>
        <v>2.0774599650318581E-2</v>
      </c>
      <c r="N349">
        <f t="shared" si="146"/>
        <v>60.062618020093907</v>
      </c>
      <c r="P349" t="s">
        <v>160</v>
      </c>
      <c r="Q349">
        <v>59</v>
      </c>
      <c r="R349" t="s">
        <v>831</v>
      </c>
      <c r="S349" t="s">
        <v>426</v>
      </c>
      <c r="T349">
        <f t="shared" si="162"/>
        <v>0.56545189859122136</v>
      </c>
      <c r="U349">
        <f t="shared" si="163"/>
        <v>0.76976171692229667</v>
      </c>
      <c r="V349">
        <f t="shared" si="164"/>
        <v>-0.29619427668410636</v>
      </c>
      <c r="W349" s="120">
        <f t="shared" si="150"/>
        <v>62.44155981114757</v>
      </c>
      <c r="X349" s="120">
        <f t="shared" si="135"/>
        <v>47.48623868525857</v>
      </c>
      <c r="Y349" s="16"/>
      <c r="Z349" s="16"/>
      <c r="AA349" s="16"/>
      <c r="AB349" s="16"/>
      <c r="AC349" s="16"/>
      <c r="AD349" s="120" t="s">
        <v>33</v>
      </c>
      <c r="AE349" s="120" t="s">
        <v>33</v>
      </c>
      <c r="AG349" s="16" t="s">
        <v>928</v>
      </c>
      <c r="AH349" t="s">
        <v>830</v>
      </c>
      <c r="AI349" s="2">
        <f t="shared" si="136"/>
        <v>0</v>
      </c>
      <c r="AJ349" s="2">
        <f t="shared" si="137"/>
        <v>0</v>
      </c>
      <c r="AK349" s="2">
        <f t="shared" si="138"/>
        <v>0</v>
      </c>
      <c r="AL349" s="2">
        <f t="shared" si="139"/>
        <v>0</v>
      </c>
      <c r="AM349">
        <f t="shared" si="154"/>
        <v>0</v>
      </c>
      <c r="AN349" s="2">
        <f t="shared" si="140"/>
        <v>0</v>
      </c>
      <c r="AO349">
        <f t="shared" si="155"/>
        <v>0</v>
      </c>
      <c r="AP349">
        <f t="shared" si="141"/>
        <v>0</v>
      </c>
      <c r="AQ349">
        <f t="shared" si="142"/>
        <v>0</v>
      </c>
      <c r="AR349">
        <f t="shared" si="156"/>
        <v>1</v>
      </c>
      <c r="AS349">
        <f t="shared" si="158"/>
        <v>0</v>
      </c>
      <c r="AT349">
        <f t="shared" si="157"/>
        <v>1</v>
      </c>
      <c r="AU349" t="str">
        <f t="shared" si="151"/>
        <v/>
      </c>
    </row>
    <row r="350" spans="1:47">
      <c r="A350" t="s">
        <v>295</v>
      </c>
      <c r="B350" t="s">
        <v>628</v>
      </c>
      <c r="C350" t="s">
        <v>670</v>
      </c>
      <c r="D350">
        <f t="shared" si="159"/>
        <v>1.6910400000000001</v>
      </c>
      <c r="F350">
        <f t="shared" si="160"/>
        <v>1.6984600000000001</v>
      </c>
      <c r="H350">
        <f t="shared" si="161"/>
        <v>1.7212000000000001</v>
      </c>
      <c r="J350" s="119">
        <f t="shared" si="152"/>
        <v>1.6961802797358991</v>
      </c>
      <c r="L350" s="119">
        <f t="shared" si="153"/>
        <v>2.0757359013720666E-2</v>
      </c>
      <c r="N350">
        <f t="shared" si="146"/>
        <v>60.128179070829503</v>
      </c>
      <c r="P350" t="s">
        <v>160</v>
      </c>
      <c r="Q350">
        <v>58</v>
      </c>
      <c r="R350" t="s">
        <v>831</v>
      </c>
      <c r="S350" t="s">
        <v>426</v>
      </c>
      <c r="T350">
        <f t="shared" si="162"/>
        <v>0.56488054977595403</v>
      </c>
      <c r="U350">
        <f t="shared" si="163"/>
        <v>0.7699619434491326</v>
      </c>
      <c r="V350">
        <f t="shared" si="164"/>
        <v>-0.29676349190028528</v>
      </c>
      <c r="W350" s="120">
        <f t="shared" si="150"/>
        <v>62.452011133681481</v>
      </c>
      <c r="X350" s="120">
        <f t="shared" si="135"/>
        <v>47.439728203360374</v>
      </c>
      <c r="Y350" s="16"/>
      <c r="Z350" s="16"/>
      <c r="AA350" s="16"/>
      <c r="AB350" s="16"/>
      <c r="AC350" s="16"/>
      <c r="AD350" s="120" t="s">
        <v>33</v>
      </c>
      <c r="AE350" s="120" t="s">
        <v>33</v>
      </c>
      <c r="AG350" s="16" t="s">
        <v>928</v>
      </c>
      <c r="AH350" t="s">
        <v>830</v>
      </c>
      <c r="AI350" s="2">
        <f t="shared" si="136"/>
        <v>0</v>
      </c>
      <c r="AJ350" s="2">
        <f t="shared" si="137"/>
        <v>0</v>
      </c>
      <c r="AK350" s="2">
        <f t="shared" si="138"/>
        <v>0</v>
      </c>
      <c r="AL350" s="2">
        <f t="shared" si="139"/>
        <v>0</v>
      </c>
      <c r="AM350">
        <f t="shared" si="154"/>
        <v>0</v>
      </c>
      <c r="AN350" s="2">
        <f t="shared" si="140"/>
        <v>0</v>
      </c>
      <c r="AO350">
        <f t="shared" si="155"/>
        <v>0</v>
      </c>
      <c r="AP350">
        <f t="shared" si="141"/>
        <v>0</v>
      </c>
      <c r="AQ350">
        <f t="shared" si="142"/>
        <v>0</v>
      </c>
      <c r="AR350">
        <f t="shared" si="156"/>
        <v>1</v>
      </c>
      <c r="AS350">
        <f t="shared" si="158"/>
        <v>0</v>
      </c>
      <c r="AT350">
        <f t="shared" si="157"/>
        <v>1</v>
      </c>
      <c r="AU350" t="str">
        <f t="shared" si="151"/>
        <v/>
      </c>
    </row>
    <row r="351" spans="1:47">
      <c r="A351" t="s">
        <v>295</v>
      </c>
      <c r="B351" t="s">
        <v>628</v>
      </c>
      <c r="C351" t="s">
        <v>671</v>
      </c>
      <c r="D351">
        <f t="shared" si="159"/>
        <v>1.6916600000000002</v>
      </c>
      <c r="F351">
        <f t="shared" si="160"/>
        <v>1.69909</v>
      </c>
      <c r="H351">
        <f t="shared" si="161"/>
        <v>1.7218</v>
      </c>
      <c r="J351" s="119">
        <f t="shared" si="152"/>
        <v>1.6968004629243734</v>
      </c>
      <c r="L351" s="119">
        <f t="shared" si="153"/>
        <v>2.0740118372883254E-2</v>
      </c>
      <c r="N351">
        <f t="shared" si="146"/>
        <v>60.193781829303646</v>
      </c>
      <c r="P351" t="s">
        <v>160</v>
      </c>
      <c r="Q351">
        <v>57</v>
      </c>
      <c r="R351" t="s">
        <v>831</v>
      </c>
      <c r="S351" t="s">
        <v>426</v>
      </c>
      <c r="T351">
        <f t="shared" si="162"/>
        <v>0.56430880457124666</v>
      </c>
      <c r="U351">
        <f t="shared" si="163"/>
        <v>0.7701616404928544</v>
      </c>
      <c r="V351">
        <f t="shared" si="164"/>
        <v>-0.29733250847616005</v>
      </c>
      <c r="W351" s="120">
        <f t="shared" si="150"/>
        <v>62.462482213959348</v>
      </c>
      <c r="X351" s="120">
        <f t="shared" si="135"/>
        <v>47.393218870379201</v>
      </c>
      <c r="Y351" s="16"/>
      <c r="Z351" s="16"/>
      <c r="AA351" s="16"/>
      <c r="AB351" s="16"/>
      <c r="AC351" s="16"/>
      <c r="AD351" s="120" t="s">
        <v>33</v>
      </c>
      <c r="AE351" s="120" t="s">
        <v>33</v>
      </c>
      <c r="AG351" s="16" t="s">
        <v>928</v>
      </c>
      <c r="AH351" t="s">
        <v>830</v>
      </c>
      <c r="AI351" s="2">
        <f t="shared" si="136"/>
        <v>0</v>
      </c>
      <c r="AJ351" s="2">
        <f t="shared" si="137"/>
        <v>0</v>
      </c>
      <c r="AK351" s="2">
        <f t="shared" si="138"/>
        <v>0</v>
      </c>
      <c r="AL351" s="2">
        <f t="shared" si="139"/>
        <v>0</v>
      </c>
      <c r="AM351">
        <f t="shared" si="154"/>
        <v>0</v>
      </c>
      <c r="AN351" s="2">
        <f t="shared" si="140"/>
        <v>0</v>
      </c>
      <c r="AO351">
        <f t="shared" si="155"/>
        <v>0</v>
      </c>
      <c r="AP351">
        <f t="shared" si="141"/>
        <v>0</v>
      </c>
      <c r="AQ351">
        <f t="shared" si="142"/>
        <v>0</v>
      </c>
      <c r="AR351">
        <f t="shared" si="156"/>
        <v>1</v>
      </c>
      <c r="AS351">
        <f t="shared" si="158"/>
        <v>0</v>
      </c>
      <c r="AT351">
        <f t="shared" si="157"/>
        <v>1</v>
      </c>
      <c r="AU351" t="str">
        <f t="shared" si="151"/>
        <v/>
      </c>
    </row>
    <row r="352" spans="1:47">
      <c r="A352" t="s">
        <v>295</v>
      </c>
      <c r="B352" t="s">
        <v>628</v>
      </c>
      <c r="C352" t="s">
        <v>672</v>
      </c>
      <c r="D352">
        <f t="shared" si="159"/>
        <v>1.69228</v>
      </c>
      <c r="F352">
        <f t="shared" si="160"/>
        <v>1.6997199999999999</v>
      </c>
      <c r="H352">
        <f t="shared" si="161"/>
        <v>1.7223999999999999</v>
      </c>
      <c r="J352" s="119">
        <f t="shared" si="152"/>
        <v>1.6974206459112806</v>
      </c>
      <c r="L352" s="119">
        <f t="shared" si="153"/>
        <v>2.0722877727824107E-2</v>
      </c>
      <c r="N352">
        <f t="shared" si="146"/>
        <v>60.259426470517539</v>
      </c>
      <c r="P352" t="s">
        <v>160</v>
      </c>
      <c r="Q352">
        <v>56</v>
      </c>
      <c r="R352" t="s">
        <v>831</v>
      </c>
      <c r="S352" t="s">
        <v>426</v>
      </c>
      <c r="T352">
        <f t="shared" si="162"/>
        <v>0.56373666414934942</v>
      </c>
      <c r="U352">
        <f t="shared" si="163"/>
        <v>0.77036080762326753</v>
      </c>
      <c r="V352">
        <f t="shared" si="164"/>
        <v>-0.29790132522664386</v>
      </c>
      <c r="W352" s="120">
        <f t="shared" si="150"/>
        <v>62.472973025635739</v>
      </c>
      <c r="X352" s="120">
        <f t="shared" si="135"/>
        <v>47.346710755791605</v>
      </c>
      <c r="Y352" s="16"/>
      <c r="Z352" s="16"/>
      <c r="AA352" s="16"/>
      <c r="AB352" s="16"/>
      <c r="AC352" s="16"/>
      <c r="AD352" s="120" t="s">
        <v>33</v>
      </c>
      <c r="AE352" s="120" t="s">
        <v>33</v>
      </c>
      <c r="AG352" s="16" t="s">
        <v>928</v>
      </c>
      <c r="AH352" t="s">
        <v>830</v>
      </c>
      <c r="AI352" s="2">
        <f t="shared" si="136"/>
        <v>0</v>
      </c>
      <c r="AJ352" s="2">
        <f t="shared" si="137"/>
        <v>0</v>
      </c>
      <c r="AK352" s="2">
        <f t="shared" si="138"/>
        <v>0</v>
      </c>
      <c r="AL352" s="2">
        <f t="shared" si="139"/>
        <v>0</v>
      </c>
      <c r="AM352">
        <f t="shared" si="154"/>
        <v>0</v>
      </c>
      <c r="AN352" s="2">
        <f t="shared" si="140"/>
        <v>0</v>
      </c>
      <c r="AO352">
        <f t="shared" si="155"/>
        <v>0</v>
      </c>
      <c r="AP352">
        <f t="shared" si="141"/>
        <v>0</v>
      </c>
      <c r="AQ352">
        <f t="shared" si="142"/>
        <v>0</v>
      </c>
      <c r="AR352">
        <f t="shared" si="156"/>
        <v>1</v>
      </c>
      <c r="AS352">
        <f t="shared" si="158"/>
        <v>0</v>
      </c>
      <c r="AT352">
        <f t="shared" si="157"/>
        <v>1</v>
      </c>
      <c r="AU352" t="str">
        <f t="shared" si="151"/>
        <v/>
      </c>
    </row>
    <row r="353" spans="1:47">
      <c r="A353" t="s">
        <v>295</v>
      </c>
      <c r="B353" t="s">
        <v>628</v>
      </c>
      <c r="C353" t="s">
        <v>673</v>
      </c>
      <c r="D353">
        <f t="shared" si="159"/>
        <v>1.6929000000000001</v>
      </c>
      <c r="F353">
        <f t="shared" si="160"/>
        <v>1.70035</v>
      </c>
      <c r="H353">
        <f t="shared" si="161"/>
        <v>1.7229999999999999</v>
      </c>
      <c r="J353" s="119">
        <f t="shared" si="152"/>
        <v>1.6980408286968318</v>
      </c>
      <c r="L353" s="119">
        <f t="shared" si="153"/>
        <v>2.070563707855877E-2</v>
      </c>
      <c r="N353">
        <f t="shared" si="146"/>
        <v>60.325113169793298</v>
      </c>
      <c r="P353" t="s">
        <v>160</v>
      </c>
      <c r="Q353">
        <v>55</v>
      </c>
      <c r="R353" t="s">
        <v>831</v>
      </c>
      <c r="S353" t="s">
        <v>426</v>
      </c>
      <c r="T353">
        <f t="shared" si="162"/>
        <v>0.56316412968500229</v>
      </c>
      <c r="U353">
        <f t="shared" si="163"/>
        <v>0.77055944441345836</v>
      </c>
      <c r="V353">
        <f t="shared" si="164"/>
        <v>-0.29846994096785745</v>
      </c>
      <c r="W353" s="120">
        <f t="shared" si="150"/>
        <v>62.483483542239298</v>
      </c>
      <c r="X353" s="120">
        <f t="shared" si="135"/>
        <v>47.300203929088639</v>
      </c>
      <c r="Y353" s="16"/>
      <c r="Z353" s="16"/>
      <c r="AA353" s="16"/>
      <c r="AB353" s="16"/>
      <c r="AC353" s="16"/>
      <c r="AD353" s="120" t="s">
        <v>33</v>
      </c>
      <c r="AE353" s="120" t="s">
        <v>33</v>
      </c>
      <c r="AG353" s="16" t="s">
        <v>928</v>
      </c>
      <c r="AH353" t="s">
        <v>830</v>
      </c>
      <c r="AI353" s="2">
        <f t="shared" si="136"/>
        <v>0</v>
      </c>
      <c r="AJ353" s="2">
        <f t="shared" si="137"/>
        <v>0</v>
      </c>
      <c r="AK353" s="2">
        <f t="shared" si="138"/>
        <v>0</v>
      </c>
      <c r="AL353" s="2">
        <f t="shared" si="139"/>
        <v>0</v>
      </c>
      <c r="AM353">
        <f t="shared" si="154"/>
        <v>0</v>
      </c>
      <c r="AN353" s="2">
        <f t="shared" si="140"/>
        <v>0</v>
      </c>
      <c r="AO353">
        <f t="shared" si="155"/>
        <v>0</v>
      </c>
      <c r="AP353">
        <f t="shared" si="141"/>
        <v>0</v>
      </c>
      <c r="AQ353">
        <f t="shared" si="142"/>
        <v>0</v>
      </c>
      <c r="AR353">
        <f t="shared" si="156"/>
        <v>1</v>
      </c>
      <c r="AS353">
        <f t="shared" si="158"/>
        <v>0</v>
      </c>
      <c r="AT353">
        <f t="shared" si="157"/>
        <v>1</v>
      </c>
      <c r="AU353" t="str">
        <f t="shared" si="151"/>
        <v/>
      </c>
    </row>
    <row r="354" spans="1:47">
      <c r="A354" t="s">
        <v>295</v>
      </c>
      <c r="B354" t="s">
        <v>628</v>
      </c>
      <c r="C354" t="s">
        <v>674</v>
      </c>
      <c r="D354">
        <f t="shared" si="159"/>
        <v>1.6935200000000001</v>
      </c>
      <c r="F354">
        <f t="shared" si="160"/>
        <v>1.7009799999999999</v>
      </c>
      <c r="H354">
        <f t="shared" si="161"/>
        <v>1.7236</v>
      </c>
      <c r="J354" s="119">
        <f t="shared" si="152"/>
        <v>1.6986610112812373</v>
      </c>
      <c r="L354" s="119">
        <f t="shared" si="153"/>
        <v>2.0688396425104338E-2</v>
      </c>
      <c r="N354">
        <f t="shared" si="146"/>
        <v>60.390842102780468</v>
      </c>
      <c r="P354" t="s">
        <v>160</v>
      </c>
      <c r="Q354">
        <v>54</v>
      </c>
      <c r="R354" t="s">
        <v>831</v>
      </c>
      <c r="S354" t="s">
        <v>426</v>
      </c>
      <c r="T354">
        <f t="shared" si="162"/>
        <v>0.56259120235542392</v>
      </c>
      <c r="U354">
        <f t="shared" si="163"/>
        <v>0.77075755043979877</v>
      </c>
      <c r="V354">
        <f t="shared" si="164"/>
        <v>-0.29903835451714161</v>
      </c>
      <c r="W354" s="120">
        <f t="shared" si="150"/>
        <v>62.494013737172935</v>
      </c>
      <c r="X354" s="120">
        <f t="shared" si="135"/>
        <v>47.25369845977562</v>
      </c>
      <c r="Y354" s="16"/>
      <c r="Z354" s="16"/>
      <c r="AA354" s="16"/>
      <c r="AB354" s="16"/>
      <c r="AC354" s="16"/>
      <c r="AD354" s="120" t="s">
        <v>33</v>
      </c>
      <c r="AE354" s="120" t="s">
        <v>33</v>
      </c>
      <c r="AG354" s="16" t="s">
        <v>928</v>
      </c>
      <c r="AH354" t="s">
        <v>830</v>
      </c>
      <c r="AI354" s="2">
        <f t="shared" si="136"/>
        <v>0</v>
      </c>
      <c r="AJ354" s="2">
        <f t="shared" si="137"/>
        <v>0</v>
      </c>
      <c r="AK354" s="2">
        <f t="shared" si="138"/>
        <v>0</v>
      </c>
      <c r="AL354" s="2">
        <f t="shared" si="139"/>
        <v>0</v>
      </c>
      <c r="AM354">
        <f t="shared" si="154"/>
        <v>0</v>
      </c>
      <c r="AN354" s="2">
        <f t="shared" si="140"/>
        <v>0</v>
      </c>
      <c r="AO354">
        <f t="shared" si="155"/>
        <v>0</v>
      </c>
      <c r="AP354">
        <f t="shared" si="141"/>
        <v>0</v>
      </c>
      <c r="AQ354">
        <f t="shared" si="142"/>
        <v>0</v>
      </c>
      <c r="AR354">
        <f t="shared" si="156"/>
        <v>1</v>
      </c>
      <c r="AS354">
        <f t="shared" si="158"/>
        <v>0</v>
      </c>
      <c r="AT354">
        <f t="shared" si="157"/>
        <v>1</v>
      </c>
      <c r="AU354" t="str">
        <f t="shared" si="151"/>
        <v/>
      </c>
    </row>
    <row r="355" spans="1:47">
      <c r="A355" t="s">
        <v>295</v>
      </c>
      <c r="B355" t="s">
        <v>628</v>
      </c>
      <c r="C355" t="s">
        <v>675</v>
      </c>
      <c r="D355">
        <f t="shared" si="159"/>
        <v>1.69414</v>
      </c>
      <c r="F355">
        <f t="shared" si="160"/>
        <v>1.7016100000000001</v>
      </c>
      <c r="H355">
        <f t="shared" si="161"/>
        <v>1.7242</v>
      </c>
      <c r="J355" s="119">
        <f t="shared" si="152"/>
        <v>1.6992811936647059</v>
      </c>
      <c r="L355" s="119">
        <f t="shared" si="153"/>
        <v>2.0671155767477911E-2</v>
      </c>
      <c r="N355">
        <f t="shared" si="146"/>
        <v>60.456613445464981</v>
      </c>
      <c r="P355" t="s">
        <v>160</v>
      </c>
      <c r="Q355">
        <v>53</v>
      </c>
      <c r="R355" t="s">
        <v>831</v>
      </c>
      <c r="S355" t="s">
        <v>426</v>
      </c>
      <c r="T355">
        <f t="shared" si="162"/>
        <v>0.56201788334029879</v>
      </c>
      <c r="U355">
        <f t="shared" si="163"/>
        <v>0.77095512528195065</v>
      </c>
      <c r="V355">
        <f t="shared" si="164"/>
        <v>-0.29960656469306901</v>
      </c>
      <c r="W355" s="120">
        <f t="shared" si="150"/>
        <v>62.50456358371423</v>
      </c>
      <c r="X355" s="120">
        <f t="shared" si="135"/>
        <v>47.207194417371255</v>
      </c>
      <c r="Y355" s="16"/>
      <c r="Z355" s="16"/>
      <c r="AA355" s="16"/>
      <c r="AB355" s="16"/>
      <c r="AC355" s="16"/>
      <c r="AD355" s="120" t="s">
        <v>33</v>
      </c>
      <c r="AE355" s="120" t="s">
        <v>33</v>
      </c>
      <c r="AG355" s="16" t="s">
        <v>928</v>
      </c>
      <c r="AH355" t="s">
        <v>830</v>
      </c>
      <c r="AI355" s="2">
        <f t="shared" si="136"/>
        <v>0</v>
      </c>
      <c r="AJ355" s="2">
        <f t="shared" si="137"/>
        <v>0</v>
      </c>
      <c r="AK355" s="2">
        <f t="shared" si="138"/>
        <v>0</v>
      </c>
      <c r="AL355" s="2">
        <f t="shared" si="139"/>
        <v>0</v>
      </c>
      <c r="AM355">
        <f t="shared" si="154"/>
        <v>0</v>
      </c>
      <c r="AN355" s="2">
        <f t="shared" si="140"/>
        <v>0</v>
      </c>
      <c r="AO355">
        <f t="shared" si="155"/>
        <v>0</v>
      </c>
      <c r="AP355">
        <f t="shared" si="141"/>
        <v>0</v>
      </c>
      <c r="AQ355">
        <f t="shared" si="142"/>
        <v>0</v>
      </c>
      <c r="AR355">
        <f t="shared" si="156"/>
        <v>1</v>
      </c>
      <c r="AS355">
        <f t="shared" si="158"/>
        <v>0</v>
      </c>
      <c r="AT355">
        <f t="shared" si="157"/>
        <v>1</v>
      </c>
      <c r="AU355" t="str">
        <f t="shared" si="151"/>
        <v/>
      </c>
    </row>
    <row r="356" spans="1:47">
      <c r="A356" t="s">
        <v>295</v>
      </c>
      <c r="B356" t="s">
        <v>628</v>
      </c>
      <c r="C356" t="s">
        <v>676</v>
      </c>
      <c r="D356">
        <f t="shared" si="159"/>
        <v>1.69476</v>
      </c>
      <c r="F356">
        <f t="shared" si="160"/>
        <v>1.70224</v>
      </c>
      <c r="H356">
        <f t="shared" si="161"/>
        <v>1.7247999999999999</v>
      </c>
      <c r="J356" s="119">
        <f t="shared" si="152"/>
        <v>1.6999013758474477</v>
      </c>
      <c r="L356" s="119">
        <f t="shared" si="153"/>
        <v>2.0653915105696141E-2</v>
      </c>
      <c r="N356">
        <f t="shared" si="146"/>
        <v>60.522427374160515</v>
      </c>
      <c r="P356" t="s">
        <v>160</v>
      </c>
      <c r="Q356">
        <v>52</v>
      </c>
      <c r="R356" t="s">
        <v>831</v>
      </c>
      <c r="S356" t="s">
        <v>426</v>
      </c>
      <c r="T356">
        <f t="shared" si="162"/>
        <v>0.56144417382176592</v>
      </c>
      <c r="U356">
        <f t="shared" si="163"/>
        <v>0.77115216852287038</v>
      </c>
      <c r="V356">
        <f t="shared" si="164"/>
        <v>-0.30017457031545708</v>
      </c>
      <c r="W356" s="120">
        <f t="shared" si="150"/>
        <v>62.515133055015752</v>
      </c>
      <c r="X356" s="120">
        <f t="shared" si="135"/>
        <v>47.160691871407323</v>
      </c>
      <c r="Y356" s="16"/>
      <c r="Z356" s="16"/>
      <c r="AA356" s="16"/>
      <c r="AB356" s="16"/>
      <c r="AC356" s="16"/>
      <c r="AD356" s="120" t="s">
        <v>33</v>
      </c>
      <c r="AE356" s="120" t="s">
        <v>33</v>
      </c>
      <c r="AG356" s="16" t="s">
        <v>928</v>
      </c>
      <c r="AH356" t="s">
        <v>830</v>
      </c>
      <c r="AI356" s="2">
        <f t="shared" si="136"/>
        <v>0</v>
      </c>
      <c r="AJ356" s="2">
        <f t="shared" si="137"/>
        <v>0</v>
      </c>
      <c r="AK356" s="2">
        <f t="shared" si="138"/>
        <v>0</v>
      </c>
      <c r="AL356" s="2">
        <f t="shared" si="139"/>
        <v>0</v>
      </c>
      <c r="AM356">
        <f t="shared" si="154"/>
        <v>0</v>
      </c>
      <c r="AN356" s="2">
        <f t="shared" si="140"/>
        <v>0</v>
      </c>
      <c r="AO356">
        <f t="shared" si="155"/>
        <v>0</v>
      </c>
      <c r="AP356">
        <f t="shared" si="141"/>
        <v>0</v>
      </c>
      <c r="AQ356">
        <f t="shared" si="142"/>
        <v>0</v>
      </c>
      <c r="AR356">
        <f t="shared" si="156"/>
        <v>1</v>
      </c>
      <c r="AS356">
        <f t="shared" si="158"/>
        <v>0</v>
      </c>
      <c r="AT356">
        <f t="shared" si="157"/>
        <v>1</v>
      </c>
      <c r="AU356" t="str">
        <f t="shared" si="151"/>
        <v/>
      </c>
    </row>
    <row r="357" spans="1:47">
      <c r="A357" t="s">
        <v>295</v>
      </c>
      <c r="B357" t="s">
        <v>628</v>
      </c>
      <c r="C357" t="s">
        <v>677</v>
      </c>
      <c r="D357">
        <f t="shared" si="159"/>
        <v>1.6953800000000001</v>
      </c>
      <c r="F357">
        <f t="shared" si="160"/>
        <v>1.7028700000000001</v>
      </c>
      <c r="H357">
        <f t="shared" si="161"/>
        <v>1.7254</v>
      </c>
      <c r="J357" s="119">
        <f t="shared" si="152"/>
        <v>1.700521557829672</v>
      </c>
      <c r="L357" s="119">
        <f t="shared" si="153"/>
        <v>2.0636674439775682E-2</v>
      </c>
      <c r="N357">
        <f t="shared" si="146"/>
        <v>60.588284065521194</v>
      </c>
      <c r="P357" t="s">
        <v>160</v>
      </c>
      <c r="Q357">
        <v>51</v>
      </c>
      <c r="R357" t="s">
        <v>831</v>
      </c>
      <c r="S357" t="s">
        <v>426</v>
      </c>
      <c r="T357">
        <f t="shared" si="162"/>
        <v>0.56087007498440544</v>
      </c>
      <c r="U357">
        <f t="shared" si="163"/>
        <v>0.7713486797488136</v>
      </c>
      <c r="V357">
        <f t="shared" si="164"/>
        <v>-0.30074237020537986</v>
      </c>
      <c r="W357" s="120">
        <f t="shared" si="150"/>
        <v>62.525722124105428</v>
      </c>
      <c r="X357" s="120">
        <f t="shared" si="135"/>
        <v>47.114190891428223</v>
      </c>
      <c r="Y357" s="16"/>
      <c r="Z357" s="16"/>
      <c r="AA357" s="16"/>
      <c r="AB357" s="16"/>
      <c r="AC357" s="16"/>
      <c r="AD357" s="120" t="s">
        <v>33</v>
      </c>
      <c r="AE357" s="120" t="s">
        <v>33</v>
      </c>
      <c r="AG357" s="16" t="s">
        <v>928</v>
      </c>
      <c r="AH357" t="s">
        <v>830</v>
      </c>
      <c r="AI357" s="2">
        <f t="shared" si="136"/>
        <v>0</v>
      </c>
      <c r="AJ357" s="2">
        <f t="shared" si="137"/>
        <v>0</v>
      </c>
      <c r="AK357" s="2">
        <f t="shared" si="138"/>
        <v>0</v>
      </c>
      <c r="AL357" s="2">
        <f t="shared" si="139"/>
        <v>0</v>
      </c>
      <c r="AM357">
        <f t="shared" si="154"/>
        <v>0</v>
      </c>
      <c r="AN357" s="2">
        <f t="shared" si="140"/>
        <v>0</v>
      </c>
      <c r="AO357">
        <f t="shared" si="155"/>
        <v>0</v>
      </c>
      <c r="AP357">
        <f t="shared" si="141"/>
        <v>0</v>
      </c>
      <c r="AQ357">
        <f t="shared" si="142"/>
        <v>0</v>
      </c>
      <c r="AR357">
        <f t="shared" si="156"/>
        <v>1</v>
      </c>
      <c r="AS357">
        <f t="shared" si="158"/>
        <v>0</v>
      </c>
      <c r="AT357">
        <f t="shared" si="157"/>
        <v>1</v>
      </c>
      <c r="AU357" t="str">
        <f t="shared" si="151"/>
        <v/>
      </c>
    </row>
    <row r="358" spans="1:47">
      <c r="A358" t="s">
        <v>295</v>
      </c>
      <c r="B358" t="s">
        <v>628</v>
      </c>
      <c r="C358" t="s">
        <v>678</v>
      </c>
      <c r="D358">
        <f t="shared" si="159"/>
        <v>1.6960000000000002</v>
      </c>
      <c r="F358">
        <f t="shared" si="160"/>
        <v>1.7035</v>
      </c>
      <c r="H358">
        <f t="shared" si="161"/>
        <v>1.726</v>
      </c>
      <c r="J358" s="119">
        <f t="shared" si="152"/>
        <v>1.7011417396115875</v>
      </c>
      <c r="L358" s="119">
        <f t="shared" si="153"/>
        <v>2.061943376973252E-2</v>
      </c>
      <c r="N358">
        <f t="shared" si="146"/>
        <v>60.654183696537629</v>
      </c>
      <c r="P358" t="s">
        <v>160</v>
      </c>
      <c r="Q358">
        <v>50</v>
      </c>
      <c r="R358" t="s">
        <v>831</v>
      </c>
      <c r="S358" t="s">
        <v>426</v>
      </c>
      <c r="T358">
        <f t="shared" si="162"/>
        <v>0.56029558801522761</v>
      </c>
      <c r="U358">
        <f t="shared" si="163"/>
        <v>0.77154465854933885</v>
      </c>
      <c r="V358">
        <f t="shared" si="164"/>
        <v>-0.30130996318518027</v>
      </c>
      <c r="W358" s="120">
        <f t="shared" si="150"/>
        <v>62.536330763886767</v>
      </c>
      <c r="X358" s="120">
        <f t="shared" si="135"/>
        <v>47.067691546990403</v>
      </c>
      <c r="Y358" s="16"/>
      <c r="Z358" s="16"/>
      <c r="AA358" s="16"/>
      <c r="AB358" s="16"/>
      <c r="AC358" s="16"/>
      <c r="AD358" s="120" t="s">
        <v>33</v>
      </c>
      <c r="AE358" s="120" t="s">
        <v>33</v>
      </c>
      <c r="AG358" s="16" t="s">
        <v>928</v>
      </c>
      <c r="AH358" t="s">
        <v>830</v>
      </c>
      <c r="AI358" s="2">
        <f t="shared" si="136"/>
        <v>0</v>
      </c>
      <c r="AJ358" s="2">
        <f t="shared" si="137"/>
        <v>0</v>
      </c>
      <c r="AK358" s="2">
        <f t="shared" si="138"/>
        <v>0</v>
      </c>
      <c r="AL358" s="2">
        <f t="shared" si="139"/>
        <v>0</v>
      </c>
      <c r="AM358">
        <f t="shared" si="154"/>
        <v>0</v>
      </c>
      <c r="AN358" s="2">
        <f t="shared" si="140"/>
        <v>0</v>
      </c>
      <c r="AO358">
        <f t="shared" si="155"/>
        <v>0</v>
      </c>
      <c r="AP358">
        <f t="shared" si="141"/>
        <v>0</v>
      </c>
      <c r="AQ358">
        <f t="shared" si="142"/>
        <v>0</v>
      </c>
      <c r="AR358">
        <f t="shared" si="156"/>
        <v>1</v>
      </c>
      <c r="AS358">
        <f t="shared" si="158"/>
        <v>0</v>
      </c>
      <c r="AT358">
        <f t="shared" si="157"/>
        <v>1</v>
      </c>
      <c r="AU358" t="str">
        <f t="shared" si="151"/>
        <v/>
      </c>
    </row>
    <row r="359" spans="1:47">
      <c r="A359" t="s">
        <v>295</v>
      </c>
      <c r="B359" t="s">
        <v>628</v>
      </c>
      <c r="C359" t="s">
        <v>679</v>
      </c>
      <c r="D359">
        <f t="shared" si="159"/>
        <v>1.69662</v>
      </c>
      <c r="F359">
        <f t="shared" si="160"/>
        <v>1.7041299999999999</v>
      </c>
      <c r="H359">
        <f t="shared" si="161"/>
        <v>1.7265999999999999</v>
      </c>
      <c r="J359" s="119">
        <f t="shared" si="152"/>
        <v>1.7017619211934027</v>
      </c>
      <c r="L359" s="119">
        <f t="shared" si="153"/>
        <v>2.0602193095583976E-2</v>
      </c>
      <c r="N359">
        <f t="shared" si="146"/>
        <v>60.720126444547333</v>
      </c>
      <c r="P359" t="s">
        <v>160</v>
      </c>
      <c r="Q359">
        <v>49</v>
      </c>
      <c r="R359" t="s">
        <v>831</v>
      </c>
      <c r="S359" t="s">
        <v>426</v>
      </c>
      <c r="T359">
        <f t="shared" si="162"/>
        <v>0.55972071410365964</v>
      </c>
      <c r="U359">
        <f t="shared" si="163"/>
        <v>0.77174010451731234</v>
      </c>
      <c r="V359">
        <f t="shared" si="164"/>
        <v>-0.30187734807848232</v>
      </c>
      <c r="W359" s="120">
        <f t="shared" si="150"/>
        <v>62.546958947139345</v>
      </c>
      <c r="X359" s="120">
        <f t="shared" si="135"/>
        <v>47.021193907661711</v>
      </c>
      <c r="Y359" s="16"/>
      <c r="Z359" s="16"/>
      <c r="AA359" s="16"/>
      <c r="AB359" s="16"/>
      <c r="AC359" s="16"/>
      <c r="AD359" s="120" t="s">
        <v>33</v>
      </c>
      <c r="AE359" s="120" t="s">
        <v>33</v>
      </c>
      <c r="AG359" s="16" t="s">
        <v>928</v>
      </c>
      <c r="AH359" t="s">
        <v>830</v>
      </c>
      <c r="AI359" s="2">
        <f t="shared" si="136"/>
        <v>0</v>
      </c>
      <c r="AJ359" s="2">
        <f t="shared" si="137"/>
        <v>0</v>
      </c>
      <c r="AK359" s="2">
        <f t="shared" si="138"/>
        <v>0</v>
      </c>
      <c r="AL359" s="2">
        <f t="shared" si="139"/>
        <v>0</v>
      </c>
      <c r="AM359">
        <f t="shared" si="154"/>
        <v>0</v>
      </c>
      <c r="AN359" s="2">
        <f t="shared" si="140"/>
        <v>0</v>
      </c>
      <c r="AO359">
        <f t="shared" si="155"/>
        <v>0</v>
      </c>
      <c r="AP359">
        <f t="shared" si="141"/>
        <v>0</v>
      </c>
      <c r="AQ359">
        <f t="shared" si="142"/>
        <v>0</v>
      </c>
      <c r="AR359">
        <f t="shared" si="156"/>
        <v>1</v>
      </c>
      <c r="AS359">
        <f t="shared" si="158"/>
        <v>0</v>
      </c>
      <c r="AT359">
        <f t="shared" si="157"/>
        <v>1</v>
      </c>
      <c r="AU359" t="str">
        <f t="shared" si="151"/>
        <v/>
      </c>
    </row>
    <row r="360" spans="1:47">
      <c r="A360" t="s">
        <v>295</v>
      </c>
      <c r="B360" t="s">
        <v>628</v>
      </c>
      <c r="C360" t="s">
        <v>680</v>
      </c>
      <c r="D360">
        <f t="shared" si="159"/>
        <v>1.6972400000000001</v>
      </c>
      <c r="F360">
        <f t="shared" si="160"/>
        <v>1.7047600000000001</v>
      </c>
      <c r="H360">
        <f t="shared" si="161"/>
        <v>1.7272000000000001</v>
      </c>
      <c r="J360" s="119">
        <f t="shared" si="152"/>
        <v>1.7023821025753263</v>
      </c>
      <c r="L360" s="119">
        <f t="shared" si="153"/>
        <v>2.0584952417346702E-2</v>
      </c>
      <c r="N360">
        <f t="shared" si="146"/>
        <v>60.786112487228166</v>
      </c>
      <c r="P360" t="s">
        <v>160</v>
      </c>
      <c r="Q360">
        <v>48</v>
      </c>
      <c r="R360" t="s">
        <v>831</v>
      </c>
      <c r="S360" t="s">
        <v>426</v>
      </c>
      <c r="T360">
        <f t="shared" si="162"/>
        <v>0.55914545444153418</v>
      </c>
      <c r="U360">
        <f t="shared" si="163"/>
        <v>0.77193501724891211</v>
      </c>
      <c r="V360">
        <f t="shared" si="164"/>
        <v>-0.30244452371020364</v>
      </c>
      <c r="W360" s="120">
        <f t="shared" si="150"/>
        <v>62.557606646519091</v>
      </c>
      <c r="X360" s="120">
        <f t="shared" si="135"/>
        <v>46.97469804302122</v>
      </c>
      <c r="Y360" s="16"/>
      <c r="Z360" s="16"/>
      <c r="AA360" s="16"/>
      <c r="AB360" s="16"/>
      <c r="AC360" s="16"/>
      <c r="AD360" s="120" t="s">
        <v>33</v>
      </c>
      <c r="AE360" s="120" t="s">
        <v>33</v>
      </c>
      <c r="AG360" s="16" t="s">
        <v>928</v>
      </c>
      <c r="AH360" t="s">
        <v>830</v>
      </c>
      <c r="AI360" s="2">
        <f t="shared" si="136"/>
        <v>0</v>
      </c>
      <c r="AJ360" s="2">
        <f t="shared" si="137"/>
        <v>0</v>
      </c>
      <c r="AK360" s="2">
        <f t="shared" si="138"/>
        <v>0</v>
      </c>
      <c r="AL360" s="2">
        <f t="shared" si="139"/>
        <v>0</v>
      </c>
      <c r="AM360">
        <f t="shared" si="154"/>
        <v>0</v>
      </c>
      <c r="AN360" s="2">
        <f t="shared" si="140"/>
        <v>0</v>
      </c>
      <c r="AO360">
        <f t="shared" si="155"/>
        <v>0</v>
      </c>
      <c r="AP360">
        <f t="shared" si="141"/>
        <v>0</v>
      </c>
      <c r="AQ360">
        <f t="shared" si="142"/>
        <v>0</v>
      </c>
      <c r="AR360">
        <f t="shared" si="156"/>
        <v>1</v>
      </c>
      <c r="AS360">
        <f t="shared" si="158"/>
        <v>0</v>
      </c>
      <c r="AT360">
        <f t="shared" si="157"/>
        <v>1</v>
      </c>
      <c r="AU360" t="str">
        <f t="shared" si="151"/>
        <v/>
      </c>
    </row>
    <row r="361" spans="1:47">
      <c r="A361" t="s">
        <v>295</v>
      </c>
      <c r="B361" t="s">
        <v>628</v>
      </c>
      <c r="C361" t="s">
        <v>681</v>
      </c>
      <c r="D361">
        <f t="shared" si="159"/>
        <v>1.6978600000000001</v>
      </c>
      <c r="F361">
        <f t="shared" si="160"/>
        <v>1.70539</v>
      </c>
      <c r="H361">
        <f t="shared" si="161"/>
        <v>1.7278</v>
      </c>
      <c r="J361" s="119">
        <f t="shared" si="152"/>
        <v>1.7030022837575662</v>
      </c>
      <c r="L361" s="119">
        <f t="shared" si="153"/>
        <v>2.0567711735036243E-2</v>
      </c>
      <c r="N361">
        <f t="shared" si="146"/>
        <v>60.852142002606527</v>
      </c>
      <c r="P361" t="s">
        <v>160</v>
      </c>
      <c r="Q361">
        <v>47</v>
      </c>
      <c r="R361" t="s">
        <v>831</v>
      </c>
      <c r="S361" t="s">
        <v>426</v>
      </c>
      <c r="T361">
        <f t="shared" si="162"/>
        <v>0.55856981022307628</v>
      </c>
      <c r="U361">
        <f t="shared" si="163"/>
        <v>0.7721293963436322</v>
      </c>
      <c r="V361">
        <f t="shared" si="164"/>
        <v>-0.30301148890656715</v>
      </c>
      <c r="W361" s="120">
        <f t="shared" si="150"/>
        <v>62.568273834558582</v>
      </c>
      <c r="X361" s="120">
        <f t="shared" si="135"/>
        <v>46.928204022658349</v>
      </c>
      <c r="Y361" s="16"/>
      <c r="Z361" s="16"/>
      <c r="AA361" s="16"/>
      <c r="AB361" s="16"/>
      <c r="AC361" s="16"/>
      <c r="AD361" s="120" t="s">
        <v>33</v>
      </c>
      <c r="AE361" s="120" t="s">
        <v>33</v>
      </c>
      <c r="AG361" s="16" t="s">
        <v>928</v>
      </c>
      <c r="AH361" t="s">
        <v>830</v>
      </c>
      <c r="AI361" s="2">
        <f t="shared" si="136"/>
        <v>0</v>
      </c>
      <c r="AJ361" s="2">
        <f t="shared" si="137"/>
        <v>0</v>
      </c>
      <c r="AK361" s="2">
        <f t="shared" si="138"/>
        <v>0</v>
      </c>
      <c r="AL361" s="2">
        <f t="shared" si="139"/>
        <v>0</v>
      </c>
      <c r="AM361">
        <f t="shared" si="154"/>
        <v>0</v>
      </c>
      <c r="AN361" s="2">
        <f t="shared" si="140"/>
        <v>0</v>
      </c>
      <c r="AO361">
        <f t="shared" si="155"/>
        <v>0</v>
      </c>
      <c r="AP361">
        <f t="shared" si="141"/>
        <v>0</v>
      </c>
      <c r="AQ361">
        <f t="shared" si="142"/>
        <v>0</v>
      </c>
      <c r="AR361">
        <f t="shared" si="156"/>
        <v>1</v>
      </c>
      <c r="AS361">
        <f t="shared" si="158"/>
        <v>0</v>
      </c>
      <c r="AT361">
        <f t="shared" si="157"/>
        <v>1</v>
      </c>
      <c r="AU361" t="str">
        <f t="shared" si="151"/>
        <v/>
      </c>
    </row>
    <row r="362" spans="1:47">
      <c r="A362" t="s">
        <v>295</v>
      </c>
      <c r="B362" t="s">
        <v>628</v>
      </c>
      <c r="C362" t="s">
        <v>682</v>
      </c>
      <c r="D362">
        <f t="shared" si="159"/>
        <v>1.69848</v>
      </c>
      <c r="F362">
        <f t="shared" si="160"/>
        <v>1.7060200000000001</v>
      </c>
      <c r="H362">
        <f t="shared" si="161"/>
        <v>1.7283999999999999</v>
      </c>
      <c r="J362" s="119">
        <f t="shared" si="152"/>
        <v>1.70362246474033</v>
      </c>
      <c r="L362" s="119">
        <f t="shared" si="153"/>
        <v>2.055047104867036E-2</v>
      </c>
      <c r="N362">
        <f t="shared" si="146"/>
        <v>60.918215169065022</v>
      </c>
      <c r="P362" t="s">
        <v>160</v>
      </c>
      <c r="Q362">
        <v>46</v>
      </c>
      <c r="R362" t="s">
        <v>831</v>
      </c>
      <c r="S362" t="s">
        <v>426</v>
      </c>
      <c r="T362">
        <f t="shared" si="162"/>
        <v>0.55799378264489119</v>
      </c>
      <c r="U362">
        <f t="shared" si="163"/>
        <v>0.77232324140428676</v>
      </c>
      <c r="V362">
        <f t="shared" si="164"/>
        <v>-0.3035782424951135</v>
      </c>
      <c r="W362" s="120">
        <f t="shared" si="150"/>
        <v>62.578960483667544</v>
      </c>
      <c r="X362" s="120">
        <f t="shared" si="135"/>
        <v>46.881711916172662</v>
      </c>
      <c r="Y362" s="16"/>
      <c r="Z362" s="16"/>
      <c r="AA362" s="16"/>
      <c r="AB362" s="16"/>
      <c r="AC362" s="16"/>
      <c r="AD362" s="120" t="s">
        <v>33</v>
      </c>
      <c r="AE362" s="120" t="s">
        <v>33</v>
      </c>
      <c r="AG362" s="16" t="s">
        <v>928</v>
      </c>
      <c r="AH362" t="s">
        <v>830</v>
      </c>
      <c r="AI362" s="2">
        <f t="shared" si="136"/>
        <v>0</v>
      </c>
      <c r="AJ362" s="2">
        <f t="shared" si="137"/>
        <v>0</v>
      </c>
      <c r="AK362" s="2">
        <f t="shared" si="138"/>
        <v>0</v>
      </c>
      <c r="AL362" s="2">
        <f t="shared" si="139"/>
        <v>0</v>
      </c>
      <c r="AM362">
        <f t="shared" si="154"/>
        <v>0</v>
      </c>
      <c r="AN362" s="2">
        <f t="shared" si="140"/>
        <v>0</v>
      </c>
      <c r="AO362">
        <f t="shared" si="155"/>
        <v>0</v>
      </c>
      <c r="AP362">
        <f t="shared" si="141"/>
        <v>0</v>
      </c>
      <c r="AQ362">
        <f t="shared" si="142"/>
        <v>0</v>
      </c>
      <c r="AR362">
        <f t="shared" si="156"/>
        <v>1</v>
      </c>
      <c r="AS362">
        <f t="shared" si="158"/>
        <v>0</v>
      </c>
      <c r="AT362">
        <f t="shared" si="157"/>
        <v>1</v>
      </c>
      <c r="AU362" t="str">
        <f t="shared" si="151"/>
        <v/>
      </c>
    </row>
    <row r="363" spans="1:47">
      <c r="A363" t="s">
        <v>295</v>
      </c>
      <c r="B363" t="s">
        <v>628</v>
      </c>
      <c r="C363" t="s">
        <v>683</v>
      </c>
      <c r="D363">
        <f t="shared" si="159"/>
        <v>1.6991000000000001</v>
      </c>
      <c r="F363">
        <f t="shared" si="160"/>
        <v>1.70665</v>
      </c>
      <c r="H363">
        <f t="shared" si="161"/>
        <v>1.7290000000000001</v>
      </c>
      <c r="J363" s="119">
        <f t="shared" si="152"/>
        <v>1.7042426455238253</v>
      </c>
      <c r="L363" s="119">
        <f t="shared" si="153"/>
        <v>2.0533230358264376E-2</v>
      </c>
      <c r="N363">
        <f t="shared" si="146"/>
        <v>60.984332165330812</v>
      </c>
      <c r="P363" t="s">
        <v>160</v>
      </c>
      <c r="Q363">
        <v>45</v>
      </c>
      <c r="R363" t="s">
        <v>831</v>
      </c>
      <c r="S363" t="s">
        <v>426</v>
      </c>
      <c r="T363">
        <f t="shared" si="162"/>
        <v>0.55741737290595206</v>
      </c>
      <c r="U363">
        <f t="shared" si="163"/>
        <v>0.77251655203701375</v>
      </c>
      <c r="V363">
        <f t="shared" si="164"/>
        <v>-0.30414478330471312</v>
      </c>
      <c r="W363" s="120">
        <f t="shared" si="150"/>
        <v>62.589666566132962</v>
      </c>
      <c r="X363" s="120">
        <f t="shared" si="135"/>
        <v>46.835221793173133</v>
      </c>
      <c r="Y363" s="16"/>
      <c r="Z363" s="16"/>
      <c r="AA363" s="16"/>
      <c r="AB363" s="16"/>
      <c r="AC363" s="16"/>
      <c r="AD363" s="120" t="s">
        <v>33</v>
      </c>
      <c r="AE363" s="120" t="s">
        <v>33</v>
      </c>
      <c r="AG363" s="16" t="s">
        <v>928</v>
      </c>
      <c r="AH363" t="s">
        <v>830</v>
      </c>
      <c r="AI363" s="2">
        <f t="shared" si="136"/>
        <v>0</v>
      </c>
      <c r="AJ363" s="2">
        <f t="shared" si="137"/>
        <v>0</v>
      </c>
      <c r="AK363" s="2">
        <f t="shared" si="138"/>
        <v>0</v>
      </c>
      <c r="AL363" s="2">
        <f t="shared" si="139"/>
        <v>0</v>
      </c>
      <c r="AM363">
        <f t="shared" si="154"/>
        <v>0</v>
      </c>
      <c r="AN363" s="2">
        <f t="shared" si="140"/>
        <v>0</v>
      </c>
      <c r="AO363">
        <f t="shared" si="155"/>
        <v>0</v>
      </c>
      <c r="AP363">
        <f t="shared" si="141"/>
        <v>0</v>
      </c>
      <c r="AQ363">
        <f t="shared" si="142"/>
        <v>0</v>
      </c>
      <c r="AR363">
        <f t="shared" si="156"/>
        <v>1</v>
      </c>
      <c r="AS363">
        <f t="shared" si="158"/>
        <v>0</v>
      </c>
      <c r="AT363">
        <f t="shared" si="157"/>
        <v>1</v>
      </c>
      <c r="AU363" t="str">
        <f t="shared" si="151"/>
        <v/>
      </c>
    </row>
    <row r="364" spans="1:47">
      <c r="A364" t="s">
        <v>295</v>
      </c>
      <c r="B364" t="s">
        <v>628</v>
      </c>
      <c r="C364" t="s">
        <v>684</v>
      </c>
      <c r="D364">
        <f t="shared" si="159"/>
        <v>1.6997200000000001</v>
      </c>
      <c r="F364">
        <f t="shared" si="160"/>
        <v>1.7072799999999999</v>
      </c>
      <c r="H364">
        <f t="shared" si="161"/>
        <v>1.7296</v>
      </c>
      <c r="J364" s="119">
        <f t="shared" si="152"/>
        <v>1.7048628261082595</v>
      </c>
      <c r="L364" s="119">
        <f t="shared" si="153"/>
        <v>2.0515989663835166E-2</v>
      </c>
      <c r="N364">
        <f t="shared" si="146"/>
        <v>61.050493170493382</v>
      </c>
      <c r="P364" t="s">
        <v>160</v>
      </c>
      <c r="Q364">
        <v>44</v>
      </c>
      <c r="R364" t="s">
        <v>831</v>
      </c>
      <c r="S364" t="s">
        <v>426</v>
      </c>
      <c r="T364">
        <f t="shared" si="162"/>
        <v>0.55684058220758736</v>
      </c>
      <c r="U364">
        <f t="shared" si="163"/>
        <v>0.77270932785127944</v>
      </c>
      <c r="V364">
        <f t="shared" si="164"/>
        <v>-0.30471111016557839</v>
      </c>
      <c r="W364" s="120">
        <f t="shared" si="150"/>
        <v>62.600392054119681</v>
      </c>
      <c r="X364" s="120">
        <f t="shared" ref="X364:X408" si="165">IF((DEGREES(ACOS((T364*$BL$2+U364*$BM$2+V364*$BN$2)/((SQRT(T364^2+U364^2+V364^2))*(SQRT($BL$2^2+$BM$2^2+$BN$2^2))))))&gt;90,ABS(180-(DEGREES(ACOS((T364*$BL$2+U364*$BM$2+V364*$BN$2)/((SQRT(T364^2+U364^2+V364^2))*(SQRT($BL$2^2+$BM$2^2+$BN$2^2))))))),(DEGREES(ACOS((T364*$BL$2+U364*$BM$2+V364*$BN$2)/((SQRT(T364^2+U364^2+V364^2))*(SQRT($BL$2^2+$BM$2^2+$BN$2^2)))))))</f>
        <v>46.788733723277886</v>
      </c>
      <c r="Y364" s="16"/>
      <c r="Z364" s="16"/>
      <c r="AA364" s="16"/>
      <c r="AB364" s="16"/>
      <c r="AC364" s="16"/>
      <c r="AD364" s="120" t="s">
        <v>33</v>
      </c>
      <c r="AE364" s="120" t="s">
        <v>33</v>
      </c>
      <c r="AG364" s="16" t="s">
        <v>928</v>
      </c>
      <c r="AH364" t="s">
        <v>830</v>
      </c>
      <c r="AI364" s="2">
        <f t="shared" ref="AI364:AI427" si="166">IF($BA$2=0,0,IF(1-((ABS(D364-$BA$2))/D364)&gt;(1-(0.01*$BO$4)),1-((ABS(D364-$BA$2))/D364),0))</f>
        <v>0</v>
      </c>
      <c r="AJ364" s="2">
        <f t="shared" ref="AJ364:AJ427" si="167">IF($BB$2=0,0,IF(1-((ABS(F364-$BB$2))/F364)&gt;(1-(0.01*$BO$4)),1-((ABS(F364-$BB$2))/F364),0))</f>
        <v>0</v>
      </c>
      <c r="AK364" s="2">
        <f t="shared" ref="AK364:AK427" si="168">IF($BC$2=0,0,IF(1-((ABS(H364-$BC$2))/H364)&gt;(1-(0.01*$BO$4)),1-((ABS(H364-$BC$2))/H364),0))</f>
        <v>0</v>
      </c>
      <c r="AL364" s="2">
        <f t="shared" ref="AL364:AL427" si="169">IF($BD$2=0,0,IF(1-((ABS(J364-$BD$2))/J364)&gt;(1-(0.01*$BO$4)),1-((ABS(J364-$BD$2))/J364),0))</f>
        <v>0</v>
      </c>
      <c r="AM364">
        <f t="shared" si="154"/>
        <v>0</v>
      </c>
      <c r="AN364" s="2">
        <f t="shared" ref="AN364:AN427" si="170">IF((IF(AO364=1,1-ABS(($BF$2-N364)/90),ABS((90-$BF$2-N364)/90)))&gt;(1-(0.01*$BO$2)),(IF(AO364=1,1-ABS(($BF$2-N364)/90),ABS((90-$BF$2-N364)/90))),0)</f>
        <v>0</v>
      </c>
      <c r="AO364">
        <f t="shared" si="155"/>
        <v>0</v>
      </c>
      <c r="AP364">
        <f t="shared" ref="AP364:AP427" si="171">IF((IF(OR(W364&lt;$BO$2,X364&lt;$BO$2),(90-(IF(X364&lt;W364,X364,W364)))/90,0))&gt;(1-(0.01*$BO$2)),(IF(OR(W364&lt;$BO$2,X364&lt;$BO$2),(90-(IF(X364&lt;W364,X364,W364)))/90,0)),0)</f>
        <v>0</v>
      </c>
      <c r="AQ364">
        <f t="shared" ref="AQ364:AQ427" si="172">IF((IF(OR(AD364&lt;$BO$2,AE364&lt;$BO$2),(90-(IF(AE364&lt;AD364,AE364,AD364)))/90,0))&gt;(1-(0.01*$BO$2)),(IF(OR(AD364&lt;$BO$2,AE364&lt;$BO$2),(90-(IF(AE364&lt;AD364,AE364,AD364)))/90,0)),0)</f>
        <v>0</v>
      </c>
      <c r="AR364">
        <f t="shared" si="156"/>
        <v>1</v>
      </c>
      <c r="AS364">
        <f t="shared" si="158"/>
        <v>0</v>
      </c>
      <c r="AT364">
        <f t="shared" si="157"/>
        <v>1</v>
      </c>
      <c r="AU364" t="str">
        <f t="shared" si="151"/>
        <v/>
      </c>
    </row>
    <row r="365" spans="1:47">
      <c r="A365" t="s">
        <v>295</v>
      </c>
      <c r="B365" t="s">
        <v>628</v>
      </c>
      <c r="C365" t="s">
        <v>685</v>
      </c>
      <c r="D365">
        <f t="shared" si="159"/>
        <v>1.70034</v>
      </c>
      <c r="F365">
        <f t="shared" si="160"/>
        <v>1.70791</v>
      </c>
      <c r="H365">
        <f t="shared" si="161"/>
        <v>1.7302</v>
      </c>
      <c r="J365" s="119">
        <f t="shared" si="152"/>
        <v>1.7054830064938387</v>
      </c>
      <c r="L365" s="119">
        <f t="shared" si="153"/>
        <v>2.0498748965398939E-2</v>
      </c>
      <c r="N365">
        <f t="shared" si="146"/>
        <v>61.116698364004193</v>
      </c>
      <c r="P365" t="s">
        <v>160</v>
      </c>
      <c r="Q365">
        <v>43</v>
      </c>
      <c r="R365" t="s">
        <v>831</v>
      </c>
      <c r="S365" t="s">
        <v>426</v>
      </c>
      <c r="T365">
        <f t="shared" si="162"/>
        <v>0.55626341175346838</v>
      </c>
      <c r="U365">
        <f t="shared" si="163"/>
        <v>0.77290156845988234</v>
      </c>
      <c r="V365">
        <f t="shared" si="164"/>
        <v>-0.30527722190927548</v>
      </c>
      <c r="W365" s="120">
        <f t="shared" si="150"/>
        <v>62.611136919670599</v>
      </c>
      <c r="X365" s="120">
        <f t="shared" si="165"/>
        <v>46.74224777611343</v>
      </c>
      <c r="Y365" s="16"/>
      <c r="Z365" s="16"/>
      <c r="AA365" s="16"/>
      <c r="AB365" s="16"/>
      <c r="AC365" s="16"/>
      <c r="AD365" s="120" t="s">
        <v>33</v>
      </c>
      <c r="AE365" s="120" t="s">
        <v>33</v>
      </c>
      <c r="AG365" s="16" t="s">
        <v>928</v>
      </c>
      <c r="AH365" t="s">
        <v>830</v>
      </c>
      <c r="AI365" s="2">
        <f t="shared" si="166"/>
        <v>0</v>
      </c>
      <c r="AJ365" s="2">
        <f t="shared" si="167"/>
        <v>0</v>
      </c>
      <c r="AK365" s="2">
        <f t="shared" si="168"/>
        <v>0</v>
      </c>
      <c r="AL365" s="2">
        <f t="shared" si="169"/>
        <v>0</v>
      </c>
      <c r="AM365">
        <f t="shared" si="154"/>
        <v>0</v>
      </c>
      <c r="AN365" s="2">
        <f t="shared" si="170"/>
        <v>0</v>
      </c>
      <c r="AO365">
        <f t="shared" si="155"/>
        <v>0</v>
      </c>
      <c r="AP365">
        <f t="shared" si="171"/>
        <v>0</v>
      </c>
      <c r="AQ365">
        <f t="shared" si="172"/>
        <v>0</v>
      </c>
      <c r="AR365">
        <f t="shared" si="156"/>
        <v>1</v>
      </c>
      <c r="AS365">
        <f t="shared" si="158"/>
        <v>0</v>
      </c>
      <c r="AT365">
        <f t="shared" si="157"/>
        <v>1</v>
      </c>
      <c r="AU365" t="str">
        <f t="shared" si="151"/>
        <v/>
      </c>
    </row>
    <row r="366" spans="1:47">
      <c r="A366" t="s">
        <v>295</v>
      </c>
      <c r="B366" t="s">
        <v>628</v>
      </c>
      <c r="C366" t="s">
        <v>686</v>
      </c>
      <c r="D366">
        <f t="shared" si="159"/>
        <v>1.70096</v>
      </c>
      <c r="F366">
        <f t="shared" si="160"/>
        <v>1.7085399999999999</v>
      </c>
      <c r="H366">
        <f t="shared" si="161"/>
        <v>1.7307999999999999</v>
      </c>
      <c r="J366" s="119">
        <f t="shared" si="152"/>
        <v>1.7061031866807701</v>
      </c>
      <c r="L366" s="119">
        <f t="shared" si="153"/>
        <v>2.048150826297257E-2</v>
      </c>
      <c r="N366">
        <f t="shared" si="146"/>
        <v>61.182947925668543</v>
      </c>
      <c r="P366" t="s">
        <v>160</v>
      </c>
      <c r="Q366">
        <v>42</v>
      </c>
      <c r="R366" t="s">
        <v>831</v>
      </c>
      <c r="S366" t="s">
        <v>426</v>
      </c>
      <c r="T366">
        <f t="shared" si="162"/>
        <v>0.55568586274959708</v>
      </c>
      <c r="U366">
        <f t="shared" si="163"/>
        <v>0.77309327347895673</v>
      </c>
      <c r="V366">
        <f t="shared" si="164"/>
        <v>-0.30584311736873682</v>
      </c>
      <c r="W366" s="120">
        <f t="shared" si="150"/>
        <v>62.62190113470713</v>
      </c>
      <c r="X366" s="120">
        <f t="shared" si="165"/>
        <v>46.695764021314233</v>
      </c>
      <c r="Y366" s="16"/>
      <c r="Z366" s="16"/>
      <c r="AA366" s="16"/>
      <c r="AB366" s="16"/>
      <c r="AC366" s="16"/>
      <c r="AD366" s="120" t="s">
        <v>33</v>
      </c>
      <c r="AE366" s="120" t="s">
        <v>33</v>
      </c>
      <c r="AG366" s="16" t="s">
        <v>928</v>
      </c>
      <c r="AH366" t="s">
        <v>830</v>
      </c>
      <c r="AI366" s="2">
        <f t="shared" si="166"/>
        <v>0</v>
      </c>
      <c r="AJ366" s="2">
        <f t="shared" si="167"/>
        <v>0</v>
      </c>
      <c r="AK366" s="2">
        <f t="shared" si="168"/>
        <v>0</v>
      </c>
      <c r="AL366" s="2">
        <f t="shared" si="169"/>
        <v>0</v>
      </c>
      <c r="AM366">
        <f t="shared" si="154"/>
        <v>0</v>
      </c>
      <c r="AN366" s="2">
        <f t="shared" si="170"/>
        <v>0</v>
      </c>
      <c r="AO366">
        <f t="shared" si="155"/>
        <v>0</v>
      </c>
      <c r="AP366">
        <f t="shared" si="171"/>
        <v>0</v>
      </c>
      <c r="AQ366">
        <f t="shared" si="172"/>
        <v>0</v>
      </c>
      <c r="AR366">
        <f t="shared" si="156"/>
        <v>1</v>
      </c>
      <c r="AS366">
        <f t="shared" si="158"/>
        <v>0</v>
      </c>
      <c r="AT366">
        <f t="shared" si="157"/>
        <v>1</v>
      </c>
      <c r="AU366" t="str">
        <f t="shared" si="151"/>
        <v/>
      </c>
    </row>
    <row r="367" spans="1:47">
      <c r="A367" t="s">
        <v>295</v>
      </c>
      <c r="B367" t="s">
        <v>628</v>
      </c>
      <c r="C367" t="s">
        <v>687</v>
      </c>
      <c r="D367">
        <f t="shared" si="159"/>
        <v>1.7015800000000001</v>
      </c>
      <c r="F367">
        <f t="shared" si="160"/>
        <v>1.7091700000000001</v>
      </c>
      <c r="H367">
        <f t="shared" si="161"/>
        <v>1.7314000000000001</v>
      </c>
      <c r="J367" s="119">
        <f t="shared" si="152"/>
        <v>1.7067233666692607</v>
      </c>
      <c r="L367" s="119">
        <f t="shared" si="153"/>
        <v>2.0464267556570936E-2</v>
      </c>
      <c r="N367">
        <f t="shared" si="146"/>
        <v>61.249242035664565</v>
      </c>
      <c r="P367" t="s">
        <v>160</v>
      </c>
      <c r="Q367">
        <v>41</v>
      </c>
      <c r="R367" t="s">
        <v>831</v>
      </c>
      <c r="S367" t="s">
        <v>426</v>
      </c>
      <c r="T367">
        <f t="shared" si="162"/>
        <v>0.55510793640429223</v>
      </c>
      <c r="U367">
        <f t="shared" si="163"/>
        <v>0.7732844425279769</v>
      </c>
      <c r="V367">
        <f t="shared" si="164"/>
        <v>-0.30640879537827265</v>
      </c>
      <c r="W367" s="120">
        <f t="shared" si="150"/>
        <v>62.632684671029409</v>
      </c>
      <c r="X367" s="120">
        <f t="shared" si="165"/>
        <v>46.649282528522406</v>
      </c>
      <c r="Y367" s="16"/>
      <c r="Z367" s="16"/>
      <c r="AA367" s="16"/>
      <c r="AB367" s="16"/>
      <c r="AC367" s="16"/>
      <c r="AD367" s="120" t="s">
        <v>33</v>
      </c>
      <c r="AE367" s="120" t="s">
        <v>33</v>
      </c>
      <c r="AG367" s="16" t="s">
        <v>928</v>
      </c>
      <c r="AH367" t="s">
        <v>830</v>
      </c>
      <c r="AI367" s="2">
        <f t="shared" si="166"/>
        <v>0</v>
      </c>
      <c r="AJ367" s="2">
        <f t="shared" si="167"/>
        <v>0</v>
      </c>
      <c r="AK367" s="2">
        <f t="shared" si="168"/>
        <v>0</v>
      </c>
      <c r="AL367" s="2">
        <f t="shared" si="169"/>
        <v>0</v>
      </c>
      <c r="AM367">
        <f t="shared" si="154"/>
        <v>0</v>
      </c>
      <c r="AN367" s="2">
        <f t="shared" si="170"/>
        <v>0</v>
      </c>
      <c r="AO367">
        <f t="shared" si="155"/>
        <v>0</v>
      </c>
      <c r="AP367">
        <f t="shared" si="171"/>
        <v>0</v>
      </c>
      <c r="AQ367">
        <f t="shared" si="172"/>
        <v>0</v>
      </c>
      <c r="AR367">
        <f t="shared" si="156"/>
        <v>1</v>
      </c>
      <c r="AS367">
        <f t="shared" si="158"/>
        <v>0</v>
      </c>
      <c r="AT367">
        <f t="shared" si="157"/>
        <v>1</v>
      </c>
      <c r="AU367" t="str">
        <f t="shared" si="151"/>
        <v/>
      </c>
    </row>
    <row r="368" spans="1:47">
      <c r="A368" t="s">
        <v>295</v>
      </c>
      <c r="B368" t="s">
        <v>628</v>
      </c>
      <c r="C368" t="s">
        <v>688</v>
      </c>
      <c r="D368">
        <f t="shared" si="159"/>
        <v>1.7022000000000002</v>
      </c>
      <c r="F368">
        <f t="shared" si="160"/>
        <v>1.7098</v>
      </c>
      <c r="H368">
        <f t="shared" si="161"/>
        <v>1.732</v>
      </c>
      <c r="J368" s="119">
        <f t="shared" si="152"/>
        <v>1.7073435464595157</v>
      </c>
      <c r="L368" s="119">
        <f t="shared" si="153"/>
        <v>2.0447026846211358E-2</v>
      </c>
      <c r="N368">
        <f t="shared" si="146"/>
        <v>61.315580874533509</v>
      </c>
      <c r="P368" t="s">
        <v>160</v>
      </c>
      <c r="Q368">
        <v>40</v>
      </c>
      <c r="R368" t="s">
        <v>831</v>
      </c>
      <c r="S368" t="s">
        <v>426</v>
      </c>
      <c r="T368">
        <f t="shared" si="162"/>
        <v>0.55452963392817867</v>
      </c>
      <c r="U368">
        <f t="shared" si="163"/>
        <v>0.77347507522976011</v>
      </c>
      <c r="V368">
        <f t="shared" si="164"/>
        <v>-0.30697425477358348</v>
      </c>
      <c r="W368" s="120">
        <f t="shared" si="150"/>
        <v>62.643487500316922</v>
      </c>
      <c r="X368" s="120">
        <f t="shared" si="165"/>
        <v>46.602803367386883</v>
      </c>
      <c r="Y368" s="16"/>
      <c r="Z368" s="16"/>
      <c r="AA368" s="16"/>
      <c r="AB368" s="16"/>
      <c r="AC368" s="16"/>
      <c r="AD368" s="120" t="s">
        <v>33</v>
      </c>
      <c r="AE368" s="120" t="s">
        <v>33</v>
      </c>
      <c r="AG368" s="16" t="s">
        <v>928</v>
      </c>
      <c r="AH368" t="s">
        <v>830</v>
      </c>
      <c r="AI368" s="2">
        <f t="shared" si="166"/>
        <v>0</v>
      </c>
      <c r="AJ368" s="2">
        <f t="shared" si="167"/>
        <v>0</v>
      </c>
      <c r="AK368" s="2">
        <f t="shared" si="168"/>
        <v>0</v>
      </c>
      <c r="AL368" s="2">
        <f t="shared" si="169"/>
        <v>0</v>
      </c>
      <c r="AM368">
        <f t="shared" si="154"/>
        <v>0</v>
      </c>
      <c r="AN368" s="2">
        <f t="shared" si="170"/>
        <v>0</v>
      </c>
      <c r="AO368">
        <f t="shared" si="155"/>
        <v>0</v>
      </c>
      <c r="AP368">
        <f t="shared" si="171"/>
        <v>0</v>
      </c>
      <c r="AQ368">
        <f t="shared" si="172"/>
        <v>0</v>
      </c>
      <c r="AR368">
        <f t="shared" si="156"/>
        <v>1</v>
      </c>
      <c r="AS368">
        <f t="shared" si="158"/>
        <v>0</v>
      </c>
      <c r="AT368">
        <f t="shared" si="157"/>
        <v>1</v>
      </c>
      <c r="AU368" t="str">
        <f t="shared" si="151"/>
        <v/>
      </c>
    </row>
    <row r="369" spans="1:47">
      <c r="A369" t="s">
        <v>295</v>
      </c>
      <c r="B369" t="s">
        <v>628</v>
      </c>
      <c r="C369" t="s">
        <v>689</v>
      </c>
      <c r="D369">
        <f t="shared" si="159"/>
        <v>1.70282</v>
      </c>
      <c r="F369">
        <f t="shared" si="160"/>
        <v>1.7104300000000001</v>
      </c>
      <c r="H369">
        <f t="shared" si="161"/>
        <v>1.7325999999999999</v>
      </c>
      <c r="J369" s="119">
        <f t="shared" si="152"/>
        <v>1.7079637260517404</v>
      </c>
      <c r="L369" s="119">
        <f t="shared" si="153"/>
        <v>2.0429786131910044E-2</v>
      </c>
      <c r="N369">
        <f t="shared" si="146"/>
        <v>61.381964623193966</v>
      </c>
      <c r="P369" t="s">
        <v>160</v>
      </c>
      <c r="Q369">
        <v>39</v>
      </c>
      <c r="R369" t="s">
        <v>831</v>
      </c>
      <c r="S369" t="s">
        <v>426</v>
      </c>
      <c r="T369">
        <f t="shared" si="162"/>
        <v>0.5539509565341727</v>
      </c>
      <c r="U369">
        <f t="shared" si="163"/>
        <v>0.77366517121047185</v>
      </c>
      <c r="V369">
        <f t="shared" si="164"/>
        <v>-0.30753949439177164</v>
      </c>
      <c r="W369" s="120">
        <f t="shared" si="150"/>
        <v>62.654309594128492</v>
      </c>
      <c r="X369" s="120">
        <f t="shared" si="165"/>
        <v>46.556326607563165</v>
      </c>
      <c r="Y369" s="16"/>
      <c r="Z369" s="16"/>
      <c r="AA369" s="16"/>
      <c r="AB369" s="16"/>
      <c r="AC369" s="16"/>
      <c r="AD369" s="120" t="s">
        <v>33</v>
      </c>
      <c r="AE369" s="120" t="s">
        <v>33</v>
      </c>
      <c r="AG369" s="16" t="s">
        <v>928</v>
      </c>
      <c r="AH369" t="s">
        <v>830</v>
      </c>
      <c r="AI369" s="2">
        <f t="shared" si="166"/>
        <v>0</v>
      </c>
      <c r="AJ369" s="2">
        <f t="shared" si="167"/>
        <v>0</v>
      </c>
      <c r="AK369" s="2">
        <f t="shared" si="168"/>
        <v>0</v>
      </c>
      <c r="AL369" s="2">
        <f t="shared" si="169"/>
        <v>0</v>
      </c>
      <c r="AM369">
        <f t="shared" si="154"/>
        <v>0</v>
      </c>
      <c r="AN369" s="2">
        <f t="shared" si="170"/>
        <v>0</v>
      </c>
      <c r="AO369">
        <f t="shared" si="155"/>
        <v>0</v>
      </c>
      <c r="AP369">
        <f t="shared" si="171"/>
        <v>0</v>
      </c>
      <c r="AQ369">
        <f t="shared" si="172"/>
        <v>0</v>
      </c>
      <c r="AR369">
        <f t="shared" si="156"/>
        <v>1</v>
      </c>
      <c r="AS369">
        <f t="shared" si="158"/>
        <v>0</v>
      </c>
      <c r="AT369">
        <f t="shared" si="157"/>
        <v>1</v>
      </c>
      <c r="AU369" t="str">
        <f t="shared" si="151"/>
        <v/>
      </c>
    </row>
    <row r="370" spans="1:47">
      <c r="A370" t="s">
        <v>295</v>
      </c>
      <c r="B370" t="s">
        <v>628</v>
      </c>
      <c r="C370" t="s">
        <v>690</v>
      </c>
      <c r="D370">
        <f t="shared" si="159"/>
        <v>1.7034400000000001</v>
      </c>
      <c r="F370">
        <f t="shared" si="160"/>
        <v>1.71106</v>
      </c>
      <c r="H370">
        <f t="shared" si="161"/>
        <v>1.7332000000000001</v>
      </c>
      <c r="J370" s="119">
        <f t="shared" si="152"/>
        <v>1.7085839054461411</v>
      </c>
      <c r="L370" s="119">
        <f t="shared" si="153"/>
        <v>2.0412545413682981E-2</v>
      </c>
      <c r="N370">
        <f t="shared" si="146"/>
        <v>61.448393462928209</v>
      </c>
      <c r="P370" t="s">
        <v>160</v>
      </c>
      <c r="Q370">
        <v>38</v>
      </c>
      <c r="R370" t="s">
        <v>831</v>
      </c>
      <c r="S370" t="s">
        <v>426</v>
      </c>
      <c r="T370">
        <f t="shared" si="162"/>
        <v>0.55337190543747072</v>
      </c>
      <c r="U370">
        <f t="shared" si="163"/>
        <v>0.77385473009962757</v>
      </c>
      <c r="V370">
        <f t="shared" si="164"/>
        <v>-0.30810451307135345</v>
      </c>
      <c r="W370" s="120">
        <f t="shared" si="150"/>
        <v>62.665150923903028</v>
      </c>
      <c r="X370" s="120">
        <f t="shared" si="165"/>
        <v>46.509852318712774</v>
      </c>
      <c r="Y370" s="16"/>
      <c r="Z370" s="16"/>
      <c r="AA370" s="16"/>
      <c r="AB370" s="16"/>
      <c r="AC370" s="16"/>
      <c r="AD370" s="120" t="s">
        <v>33</v>
      </c>
      <c r="AE370" s="120" t="s">
        <v>33</v>
      </c>
      <c r="AG370" s="16" t="s">
        <v>928</v>
      </c>
      <c r="AH370" t="s">
        <v>830</v>
      </c>
      <c r="AI370" s="2">
        <f t="shared" si="166"/>
        <v>0</v>
      </c>
      <c r="AJ370" s="2">
        <f t="shared" si="167"/>
        <v>0</v>
      </c>
      <c r="AK370" s="2">
        <f t="shared" si="168"/>
        <v>0</v>
      </c>
      <c r="AL370" s="2">
        <f t="shared" si="169"/>
        <v>0</v>
      </c>
      <c r="AM370">
        <f t="shared" si="154"/>
        <v>0</v>
      </c>
      <c r="AN370" s="2">
        <f t="shared" si="170"/>
        <v>0</v>
      </c>
      <c r="AO370">
        <f t="shared" si="155"/>
        <v>0</v>
      </c>
      <c r="AP370">
        <f t="shared" si="171"/>
        <v>0</v>
      </c>
      <c r="AQ370">
        <f t="shared" si="172"/>
        <v>0</v>
      </c>
      <c r="AR370">
        <f t="shared" si="156"/>
        <v>1</v>
      </c>
      <c r="AS370">
        <f t="shared" si="158"/>
        <v>0</v>
      </c>
      <c r="AT370">
        <f t="shared" si="157"/>
        <v>1</v>
      </c>
      <c r="AU370" t="str">
        <f t="shared" si="151"/>
        <v/>
      </c>
    </row>
    <row r="371" spans="1:47">
      <c r="A371" t="s">
        <v>295</v>
      </c>
      <c r="B371" t="s">
        <v>628</v>
      </c>
      <c r="C371" t="s">
        <v>691</v>
      </c>
      <c r="D371">
        <f t="shared" si="159"/>
        <v>1.7040600000000001</v>
      </c>
      <c r="F371">
        <f t="shared" si="160"/>
        <v>1.7116899999999999</v>
      </c>
      <c r="H371">
        <f t="shared" si="161"/>
        <v>1.7338</v>
      </c>
      <c r="J371" s="119">
        <f t="shared" si="152"/>
        <v>1.7092040846429228</v>
      </c>
      <c r="L371" s="119">
        <f t="shared" si="153"/>
        <v>2.0395304691546157E-2</v>
      </c>
      <c r="N371">
        <f t="shared" si="146"/>
        <v>61.514867575404864</v>
      </c>
      <c r="P371" t="s">
        <v>160</v>
      </c>
      <c r="Q371">
        <v>37</v>
      </c>
      <c r="R371" t="s">
        <v>831</v>
      </c>
      <c r="S371" t="s">
        <v>426</v>
      </c>
      <c r="T371">
        <f t="shared" si="162"/>
        <v>0.55279248185553609</v>
      </c>
      <c r="U371">
        <f t="shared" si="163"/>
        <v>0.7740437515300973</v>
      </c>
      <c r="V371">
        <f t="shared" si="164"/>
        <v>-0.3086693096522713</v>
      </c>
      <c r="W371" s="120">
        <f t="shared" si="150"/>
        <v>62.676011460959643</v>
      </c>
      <c r="X371" s="120">
        <f t="shared" si="165"/>
        <v>46.463380570502636</v>
      </c>
      <c r="Y371" s="16"/>
      <c r="Z371" s="16"/>
      <c r="AA371" s="16"/>
      <c r="AB371" s="16"/>
      <c r="AC371" s="16"/>
      <c r="AD371" s="120" t="s">
        <v>33</v>
      </c>
      <c r="AE371" s="120" t="s">
        <v>33</v>
      </c>
      <c r="AG371" s="16" t="s">
        <v>928</v>
      </c>
      <c r="AH371" t="s">
        <v>830</v>
      </c>
      <c r="AI371" s="2">
        <f t="shared" si="166"/>
        <v>0</v>
      </c>
      <c r="AJ371" s="2">
        <f t="shared" si="167"/>
        <v>0</v>
      </c>
      <c r="AK371" s="2">
        <f t="shared" si="168"/>
        <v>0</v>
      </c>
      <c r="AL371" s="2">
        <f t="shared" si="169"/>
        <v>0</v>
      </c>
      <c r="AM371">
        <f t="shared" si="154"/>
        <v>0</v>
      </c>
      <c r="AN371" s="2">
        <f t="shared" si="170"/>
        <v>0</v>
      </c>
      <c r="AO371">
        <f t="shared" si="155"/>
        <v>0</v>
      </c>
      <c r="AP371">
        <f t="shared" si="171"/>
        <v>0</v>
      </c>
      <c r="AQ371">
        <f t="shared" si="172"/>
        <v>0</v>
      </c>
      <c r="AR371">
        <f t="shared" si="156"/>
        <v>1</v>
      </c>
      <c r="AS371">
        <f t="shared" si="158"/>
        <v>0</v>
      </c>
      <c r="AT371">
        <f t="shared" si="157"/>
        <v>1</v>
      </c>
      <c r="AU371" t="str">
        <f t="shared" si="151"/>
        <v/>
      </c>
    </row>
    <row r="372" spans="1:47">
      <c r="A372" t="s">
        <v>295</v>
      </c>
      <c r="B372" t="s">
        <v>628</v>
      </c>
      <c r="C372" t="s">
        <v>692</v>
      </c>
      <c r="D372">
        <f t="shared" si="159"/>
        <v>1.70468</v>
      </c>
      <c r="F372">
        <f t="shared" si="160"/>
        <v>1.7123200000000001</v>
      </c>
      <c r="H372">
        <f t="shared" si="161"/>
        <v>1.7343999999999999</v>
      </c>
      <c r="J372" s="119">
        <f t="shared" si="152"/>
        <v>1.7098242636422907</v>
      </c>
      <c r="L372" s="119">
        <f t="shared" si="153"/>
        <v>2.037806396551467E-2</v>
      </c>
      <c r="N372">
        <f t="shared" si="146"/>
        <v>61.581387142671034</v>
      </c>
      <c r="P372" t="s">
        <v>160</v>
      </c>
      <c r="Q372">
        <v>36</v>
      </c>
      <c r="R372" t="s">
        <v>831</v>
      </c>
      <c r="S372" t="s">
        <v>426</v>
      </c>
      <c r="T372">
        <f t="shared" si="162"/>
        <v>0.55221268700808601</v>
      </c>
      <c r="U372">
        <f t="shared" si="163"/>
        <v>0.77423223513811013</v>
      </c>
      <c r="V372">
        <f t="shared" si="164"/>
        <v>-0.30923388297590532</v>
      </c>
      <c r="W372" s="120">
        <f t="shared" si="150"/>
        <v>62.686891176498108</v>
      </c>
      <c r="X372" s="120">
        <f t="shared" si="165"/>
        <v>46.41691143260465</v>
      </c>
      <c r="Y372" s="16"/>
      <c r="Z372" s="16"/>
      <c r="AA372" s="16"/>
      <c r="AB372" s="16"/>
      <c r="AC372" s="16"/>
      <c r="AD372" s="120" t="s">
        <v>33</v>
      </c>
      <c r="AE372" s="120" t="s">
        <v>33</v>
      </c>
      <c r="AG372" s="16" t="s">
        <v>928</v>
      </c>
      <c r="AH372" t="s">
        <v>830</v>
      </c>
      <c r="AI372" s="2">
        <f t="shared" si="166"/>
        <v>0</v>
      </c>
      <c r="AJ372" s="2">
        <f t="shared" si="167"/>
        <v>0</v>
      </c>
      <c r="AK372" s="2">
        <f t="shared" si="168"/>
        <v>0</v>
      </c>
      <c r="AL372" s="2">
        <f t="shared" si="169"/>
        <v>0</v>
      </c>
      <c r="AM372">
        <f t="shared" si="154"/>
        <v>0</v>
      </c>
      <c r="AN372" s="2">
        <f t="shared" si="170"/>
        <v>0</v>
      </c>
      <c r="AO372">
        <f t="shared" si="155"/>
        <v>0</v>
      </c>
      <c r="AP372">
        <f t="shared" si="171"/>
        <v>0</v>
      </c>
      <c r="AQ372">
        <f t="shared" si="172"/>
        <v>0</v>
      </c>
      <c r="AR372">
        <f t="shared" si="156"/>
        <v>1</v>
      </c>
      <c r="AS372">
        <f t="shared" si="158"/>
        <v>0</v>
      </c>
      <c r="AT372">
        <f t="shared" si="157"/>
        <v>1</v>
      </c>
      <c r="AU372" t="str">
        <f t="shared" si="151"/>
        <v/>
      </c>
    </row>
    <row r="373" spans="1:47">
      <c r="A373" t="s">
        <v>295</v>
      </c>
      <c r="B373" t="s">
        <v>628</v>
      </c>
      <c r="C373" t="s">
        <v>693</v>
      </c>
      <c r="D373">
        <f t="shared" ref="D373:D407" si="173">(($D$408-$D$308)/100)*(100-Q373)+$D$308</f>
        <v>1.7053</v>
      </c>
      <c r="F373">
        <f t="shared" ref="F373:F407" si="174">(($F$408-$F$308)/100)*(100-Q373)+$F$308</f>
        <v>1.71295</v>
      </c>
      <c r="H373">
        <f t="shared" ref="H373:H407" si="175">(($H$408-$H$308)/100)*(100-Q373)+$H$308</f>
        <v>1.7349999999999999</v>
      </c>
      <c r="J373" s="119">
        <f t="shared" si="152"/>
        <v>1.7104444424444487</v>
      </c>
      <c r="L373" s="119">
        <f t="shared" si="153"/>
        <v>2.0360823235606285E-2</v>
      </c>
      <c r="N373">
        <f t="shared" ref="N373:N408" si="176">180-DEGREES(ACOS(((2*((((D373^2)/(F373^2))-1)/(((D373^2)/(H373^2))-1))))-1))</f>
        <v>61.647952347148944</v>
      </c>
      <c r="P373" t="s">
        <v>160</v>
      </c>
      <c r="Q373">
        <v>35</v>
      </c>
      <c r="R373" t="s">
        <v>831</v>
      </c>
      <c r="S373" t="s">
        <v>426</v>
      </c>
      <c r="T373">
        <f t="shared" ref="T373:T407" si="177">(((Q373/100)*$T$308)+(((100-Q373)/100)*$T$408))/(SQRT((((Q373/100)*$T$308)+(((100-Q373)/100)*$T$408))^2+(((Q373/100)*$U$308)+(((100-Q373)/100)*$U$408))^2+(((Q373/100)*$V$308)+(((100-Q373)/100)*$V$408))^2))</f>
        <v>0.55163252211707903</v>
      </c>
      <c r="U373">
        <f t="shared" ref="U373:U407" si="178">(((Q373/100)*$U$308)+(((100-Q373)/100)*$U$408))/(SQRT((((Q373/100)*$T$308)+(((100-Q373)/100)*$T$408))^2+(((Q373/100)*$U$308)+(((100-Q373)/100)*$U$408))^2+(((Q373/100)*$V$308)+(((100-Q373)/100)*$V$408))^2))</f>
        <v>0.77442018056325546</v>
      </c>
      <c r="V373">
        <f t="shared" ref="V373:V407" si="179">(((Q373/100)*$V$308)+(((100-Q373)/100)*$V$408))/(SQRT((((Q373/100)*$T$308)+(((100-Q373)/100)*$T$408))^2+(((Q373/100)*$U$308)+(((100-Q373)/100)*$U$408))^2+(((Q373/100)*$V$308)+(((100-Q373)/100)*$V$408))^2))</f>
        <v>-0.30979823188508526</v>
      </c>
      <c r="W373" s="120">
        <f t="shared" ref="W373:W436" si="180">IF((DEGREES(ACOS((T373*$BI$2+U373*$BJ$2+V373*$BK$2)/((SQRT(T373^2+U373^2+V373^2))*(SQRT($BI$2^2+$BJ$2^2+$BK$2^2))))))&gt;90,ABS(180-(DEGREES(ACOS((T373*$BI$2+U373*$BJ$2+V373*$BK$2)/((SQRT(T373^2+U373^2+V373^2))*(SQRT($BI$2^2+$BJ$2^2+$BK$2^2))))))),(DEGREES(ACOS((T373*$BI$2+U373*$BJ$2+V373*$BK$2)/((SQRT(T373^2+U373^2+V373^2))*(SQRT($BI$2^2+$BJ$2^2+$BK$2^2)))))))</f>
        <v>62.69779004159922</v>
      </c>
      <c r="X373" s="120">
        <f t="shared" si="165"/>
        <v>46.370444974695204</v>
      </c>
      <c r="Y373" s="16"/>
      <c r="Z373" s="16"/>
      <c r="AA373" s="16"/>
      <c r="AB373" s="16"/>
      <c r="AC373" s="16"/>
      <c r="AD373" s="120" t="s">
        <v>33</v>
      </c>
      <c r="AE373" s="120" t="s">
        <v>33</v>
      </c>
      <c r="AG373" s="16" t="s">
        <v>928</v>
      </c>
      <c r="AH373" t="s">
        <v>830</v>
      </c>
      <c r="AI373" s="2">
        <f t="shared" si="166"/>
        <v>0</v>
      </c>
      <c r="AJ373" s="2">
        <f t="shared" si="167"/>
        <v>0</v>
      </c>
      <c r="AK373" s="2">
        <f t="shared" si="168"/>
        <v>0</v>
      </c>
      <c r="AL373" s="2">
        <f t="shared" si="169"/>
        <v>0</v>
      </c>
      <c r="AM373">
        <f t="shared" si="154"/>
        <v>0</v>
      </c>
      <c r="AN373" s="2">
        <f t="shared" si="170"/>
        <v>0</v>
      </c>
      <c r="AO373">
        <f t="shared" si="155"/>
        <v>0</v>
      </c>
      <c r="AP373">
        <f t="shared" si="171"/>
        <v>0</v>
      </c>
      <c r="AQ373">
        <f t="shared" si="172"/>
        <v>0</v>
      </c>
      <c r="AR373">
        <f t="shared" si="156"/>
        <v>1</v>
      </c>
      <c r="AS373">
        <f t="shared" si="158"/>
        <v>0</v>
      </c>
      <c r="AT373">
        <f t="shared" si="157"/>
        <v>1</v>
      </c>
      <c r="AU373" t="str">
        <f t="shared" si="151"/>
        <v/>
      </c>
    </row>
    <row r="374" spans="1:47">
      <c r="A374" t="s">
        <v>295</v>
      </c>
      <c r="B374" t="s">
        <v>628</v>
      </c>
      <c r="C374" t="s">
        <v>694</v>
      </c>
      <c r="D374">
        <f t="shared" si="173"/>
        <v>1.7059200000000001</v>
      </c>
      <c r="F374">
        <f t="shared" si="174"/>
        <v>1.7135800000000001</v>
      </c>
      <c r="H374">
        <f t="shared" si="175"/>
        <v>1.7356</v>
      </c>
      <c r="J374" s="119">
        <f t="shared" si="152"/>
        <v>1.7110646210496014</v>
      </c>
      <c r="L374" s="119">
        <f t="shared" si="153"/>
        <v>2.0343582501836099E-2</v>
      </c>
      <c r="N374">
        <f t="shared" si="176"/>
        <v>61.714563371655458</v>
      </c>
      <c r="P374" t="s">
        <v>160</v>
      </c>
      <c r="Q374">
        <v>34</v>
      </c>
      <c r="R374" t="s">
        <v>831</v>
      </c>
      <c r="S374" t="s">
        <v>426</v>
      </c>
      <c r="T374">
        <f t="shared" si="177"/>
        <v>0.55105198840670233</v>
      </c>
      <c r="U374">
        <f t="shared" si="178"/>
        <v>0.77460758744848834</v>
      </c>
      <c r="V374">
        <f t="shared" si="179"/>
        <v>-0.31036235522410249</v>
      </c>
      <c r="W374" s="120">
        <f t="shared" si="180"/>
        <v>62.708708027225171</v>
      </c>
      <c r="X374" s="120">
        <f t="shared" si="165"/>
        <v>46.323981266454581</v>
      </c>
      <c r="Y374" s="16"/>
      <c r="Z374" s="16"/>
      <c r="AA374" s="16"/>
      <c r="AB374" s="16"/>
      <c r="AC374" s="16"/>
      <c r="AD374" s="120" t="s">
        <v>33</v>
      </c>
      <c r="AE374" s="120" t="s">
        <v>33</v>
      </c>
      <c r="AG374" s="16" t="s">
        <v>928</v>
      </c>
      <c r="AH374" t="s">
        <v>830</v>
      </c>
      <c r="AI374" s="2">
        <f t="shared" si="166"/>
        <v>0</v>
      </c>
      <c r="AJ374" s="2">
        <f t="shared" si="167"/>
        <v>0</v>
      </c>
      <c r="AK374" s="2">
        <f t="shared" si="168"/>
        <v>0</v>
      </c>
      <c r="AL374" s="2">
        <f t="shared" si="169"/>
        <v>0</v>
      </c>
      <c r="AM374">
        <f t="shared" si="154"/>
        <v>0</v>
      </c>
      <c r="AN374" s="2">
        <f t="shared" si="170"/>
        <v>0</v>
      </c>
      <c r="AO374">
        <f t="shared" si="155"/>
        <v>0</v>
      </c>
      <c r="AP374">
        <f t="shared" si="171"/>
        <v>0</v>
      </c>
      <c r="AQ374">
        <f t="shared" si="172"/>
        <v>0</v>
      </c>
      <c r="AR374">
        <f t="shared" si="156"/>
        <v>1</v>
      </c>
      <c r="AS374">
        <f t="shared" si="158"/>
        <v>0</v>
      </c>
      <c r="AT374">
        <f t="shared" si="157"/>
        <v>1</v>
      </c>
      <c r="AU374" t="str">
        <f t="shared" si="151"/>
        <v/>
      </c>
    </row>
    <row r="375" spans="1:47">
      <c r="A375" t="s">
        <v>295</v>
      </c>
      <c r="B375" t="s">
        <v>628</v>
      </c>
      <c r="C375" t="s">
        <v>695</v>
      </c>
      <c r="D375">
        <f t="shared" si="173"/>
        <v>1.7065400000000002</v>
      </c>
      <c r="F375">
        <f t="shared" si="174"/>
        <v>1.71421</v>
      </c>
      <c r="H375">
        <f t="shared" si="175"/>
        <v>1.7362</v>
      </c>
      <c r="J375" s="119">
        <f t="shared" si="152"/>
        <v>1.7116847994579532</v>
      </c>
      <c r="L375" s="119">
        <f t="shared" si="153"/>
        <v>2.0326341764220102E-2</v>
      </c>
      <c r="N375">
        <f t="shared" si="176"/>
        <v>61.781220399392467</v>
      </c>
      <c r="P375" t="s">
        <v>160</v>
      </c>
      <c r="Q375">
        <v>33</v>
      </c>
      <c r="R375" t="s">
        <v>831</v>
      </c>
      <c r="S375" t="s">
        <v>426</v>
      </c>
      <c r="T375">
        <f t="shared" si="177"/>
        <v>0.55047108710335835</v>
      </c>
      <c r="U375">
        <f t="shared" si="178"/>
        <v>0.77479445544013203</v>
      </c>
      <c r="V375">
        <f t="shared" si="179"/>
        <v>-0.31092625183872169</v>
      </c>
      <c r="W375" s="120">
        <f t="shared" si="180"/>
        <v>62.719645104219921</v>
      </c>
      <c r="X375" s="120">
        <f t="shared" si="165"/>
        <v>46.277520377566674</v>
      </c>
      <c r="Y375" s="16"/>
      <c r="Z375" s="16"/>
      <c r="AA375" s="16"/>
      <c r="AB375" s="16"/>
      <c r="AC375" s="16"/>
      <c r="AD375" s="120" t="s">
        <v>33</v>
      </c>
      <c r="AE375" s="120" t="s">
        <v>33</v>
      </c>
      <c r="AG375" s="16" t="s">
        <v>928</v>
      </c>
      <c r="AH375" t="s">
        <v>830</v>
      </c>
      <c r="AI375" s="2">
        <f t="shared" si="166"/>
        <v>0</v>
      </c>
      <c r="AJ375" s="2">
        <f t="shared" si="167"/>
        <v>0</v>
      </c>
      <c r="AK375" s="2">
        <f t="shared" si="168"/>
        <v>0</v>
      </c>
      <c r="AL375" s="2">
        <f t="shared" si="169"/>
        <v>0</v>
      </c>
      <c r="AM375">
        <f t="shared" si="154"/>
        <v>0</v>
      </c>
      <c r="AN375" s="2">
        <f t="shared" si="170"/>
        <v>0</v>
      </c>
      <c r="AO375">
        <f t="shared" si="155"/>
        <v>0</v>
      </c>
      <c r="AP375">
        <f t="shared" si="171"/>
        <v>0</v>
      </c>
      <c r="AQ375">
        <f t="shared" si="172"/>
        <v>0</v>
      </c>
      <c r="AR375">
        <f t="shared" si="156"/>
        <v>1</v>
      </c>
      <c r="AS375">
        <f t="shared" si="158"/>
        <v>0</v>
      </c>
      <c r="AT375">
        <f t="shared" si="157"/>
        <v>1</v>
      </c>
      <c r="AU375" t="str">
        <f t="shared" si="151"/>
        <v/>
      </c>
    </row>
    <row r="376" spans="1:47">
      <c r="A376" t="s">
        <v>295</v>
      </c>
      <c r="B376" t="s">
        <v>628</v>
      </c>
      <c r="C376" t="s">
        <v>696</v>
      </c>
      <c r="D376">
        <f t="shared" si="173"/>
        <v>1.70716</v>
      </c>
      <c r="F376">
        <f t="shared" si="174"/>
        <v>1.7148400000000001</v>
      </c>
      <c r="H376">
        <f t="shared" si="175"/>
        <v>1.7367999999999999</v>
      </c>
      <c r="J376" s="119">
        <f t="shared" si="152"/>
        <v>1.7123049776697075</v>
      </c>
      <c r="L376" s="119">
        <f t="shared" si="153"/>
        <v>2.0309101022773834E-2</v>
      </c>
      <c r="N376">
        <f t="shared" si="176"/>
        <v>61.847923613955302</v>
      </c>
      <c r="P376" t="s">
        <v>160</v>
      </c>
      <c r="Q376">
        <v>32</v>
      </c>
      <c r="R376" t="s">
        <v>831</v>
      </c>
      <c r="S376" t="s">
        <v>426</v>
      </c>
      <c r="T376">
        <f t="shared" si="177"/>
        <v>0.54988981943565196</v>
      </c>
      <c r="U376">
        <f t="shared" si="178"/>
        <v>0.77498078418788097</v>
      </c>
      <c r="V376">
        <f t="shared" si="179"/>
        <v>-0.31148992057619274</v>
      </c>
      <c r="W376" s="120">
        <f t="shared" si="180"/>
        <v>62.730601243309579</v>
      </c>
      <c r="X376" s="120">
        <f t="shared" si="165"/>
        <v>46.23106237771816</v>
      </c>
      <c r="Y376" s="16"/>
      <c r="Z376" s="16"/>
      <c r="AA376" s="16"/>
      <c r="AB376" s="16"/>
      <c r="AC376" s="16"/>
      <c r="AD376" s="120" t="s">
        <v>33</v>
      </c>
      <c r="AE376" s="120" t="s">
        <v>33</v>
      </c>
      <c r="AG376" s="16" t="s">
        <v>928</v>
      </c>
      <c r="AH376" t="s">
        <v>830</v>
      </c>
      <c r="AI376" s="2">
        <f t="shared" si="166"/>
        <v>0</v>
      </c>
      <c r="AJ376" s="2">
        <f t="shared" si="167"/>
        <v>0</v>
      </c>
      <c r="AK376" s="2">
        <f t="shared" si="168"/>
        <v>0</v>
      </c>
      <c r="AL376" s="2">
        <f t="shared" si="169"/>
        <v>0</v>
      </c>
      <c r="AM376">
        <f t="shared" si="154"/>
        <v>0</v>
      </c>
      <c r="AN376" s="2">
        <f t="shared" si="170"/>
        <v>0</v>
      </c>
      <c r="AO376">
        <f t="shared" si="155"/>
        <v>0</v>
      </c>
      <c r="AP376">
        <f t="shared" si="171"/>
        <v>0</v>
      </c>
      <c r="AQ376">
        <f t="shared" si="172"/>
        <v>0</v>
      </c>
      <c r="AR376">
        <f t="shared" si="156"/>
        <v>1</v>
      </c>
      <c r="AS376">
        <f t="shared" si="158"/>
        <v>0</v>
      </c>
      <c r="AT376">
        <f t="shared" si="157"/>
        <v>1</v>
      </c>
      <c r="AU376" t="str">
        <f t="shared" si="151"/>
        <v/>
      </c>
    </row>
    <row r="377" spans="1:47">
      <c r="A377" t="s">
        <v>295</v>
      </c>
      <c r="B377" t="s">
        <v>628</v>
      </c>
      <c r="C377" t="s">
        <v>697</v>
      </c>
      <c r="D377">
        <f t="shared" si="173"/>
        <v>1.7077800000000001</v>
      </c>
      <c r="F377">
        <f t="shared" si="174"/>
        <v>1.7154700000000001</v>
      </c>
      <c r="H377">
        <f t="shared" si="175"/>
        <v>1.7374000000000001</v>
      </c>
      <c r="J377" s="119">
        <f t="shared" si="152"/>
        <v>1.7129251556850678</v>
      </c>
      <c r="L377" s="119">
        <f t="shared" si="153"/>
        <v>2.0291860277514173E-2</v>
      </c>
      <c r="N377">
        <f t="shared" si="176"/>
        <v>61.914673199329272</v>
      </c>
      <c r="P377" t="s">
        <v>160</v>
      </c>
      <c r="Q377">
        <v>31</v>
      </c>
      <c r="R377" t="s">
        <v>831</v>
      </c>
      <c r="S377" t="s">
        <v>426</v>
      </c>
      <c r="T377">
        <f t="shared" si="177"/>
        <v>0.5493081866343783</v>
      </c>
      <c r="U377">
        <f t="shared" si="178"/>
        <v>0.7751665733448051</v>
      </c>
      <c r="V377">
        <f t="shared" si="179"/>
        <v>-0.31205336028526254</v>
      </c>
      <c r="W377" s="120">
        <f t="shared" si="180"/>
        <v>62.741576415102827</v>
      </c>
      <c r="X377" s="120">
        <f t="shared" si="165"/>
        <v>46.184607336598333</v>
      </c>
      <c r="Y377" s="16"/>
      <c r="Z377" s="16"/>
      <c r="AA377" s="16"/>
      <c r="AB377" s="16"/>
      <c r="AC377" s="16"/>
      <c r="AD377" s="120" t="s">
        <v>33</v>
      </c>
      <c r="AE377" s="120" t="s">
        <v>33</v>
      </c>
      <c r="AG377" s="16" t="s">
        <v>928</v>
      </c>
      <c r="AH377" t="s">
        <v>830</v>
      </c>
      <c r="AI377" s="2">
        <f t="shared" si="166"/>
        <v>0</v>
      </c>
      <c r="AJ377" s="2">
        <f t="shared" si="167"/>
        <v>0</v>
      </c>
      <c r="AK377" s="2">
        <f t="shared" si="168"/>
        <v>0</v>
      </c>
      <c r="AL377" s="2">
        <f t="shared" si="169"/>
        <v>0</v>
      </c>
      <c r="AM377">
        <f t="shared" si="154"/>
        <v>0</v>
      </c>
      <c r="AN377" s="2">
        <f t="shared" si="170"/>
        <v>0</v>
      </c>
      <c r="AO377">
        <f t="shared" si="155"/>
        <v>0</v>
      </c>
      <c r="AP377">
        <f t="shared" si="171"/>
        <v>0</v>
      </c>
      <c r="AQ377">
        <f t="shared" si="172"/>
        <v>0</v>
      </c>
      <c r="AR377">
        <f t="shared" si="156"/>
        <v>1</v>
      </c>
      <c r="AS377">
        <f t="shared" si="158"/>
        <v>0</v>
      </c>
      <c r="AT377">
        <f t="shared" si="157"/>
        <v>1</v>
      </c>
      <c r="AU377" t="str">
        <f t="shared" si="151"/>
        <v/>
      </c>
    </row>
    <row r="378" spans="1:47">
      <c r="A378" t="s">
        <v>295</v>
      </c>
      <c r="B378" t="s">
        <v>628</v>
      </c>
      <c r="C378" t="s">
        <v>698</v>
      </c>
      <c r="D378">
        <f t="shared" si="173"/>
        <v>1.7084000000000001</v>
      </c>
      <c r="F378">
        <f t="shared" si="174"/>
        <v>1.7161</v>
      </c>
      <c r="H378">
        <f t="shared" si="175"/>
        <v>1.738</v>
      </c>
      <c r="J378" s="119">
        <f t="shared" si="152"/>
        <v>1.7135453335042377</v>
      </c>
      <c r="L378" s="119">
        <f t="shared" si="153"/>
        <v>2.0274619528455329E-2</v>
      </c>
      <c r="N378">
        <f t="shared" si="176"/>
        <v>61.981469339901878</v>
      </c>
      <c r="P378" t="s">
        <v>160</v>
      </c>
      <c r="Q378">
        <v>30</v>
      </c>
      <c r="R378" t="s">
        <v>831</v>
      </c>
      <c r="S378" t="s">
        <v>426</v>
      </c>
      <c r="T378">
        <f t="shared" si="177"/>
        <v>0.54872618993250799</v>
      </c>
      <c r="U378">
        <f t="shared" si="178"/>
        <v>0.77535182256735202</v>
      </c>
      <c r="V378">
        <f t="shared" si="179"/>
        <v>-0.31261656981618635</v>
      </c>
      <c r="W378" s="120">
        <f t="shared" si="180"/>
        <v>62.752570590091153</v>
      </c>
      <c r="X378" s="120">
        <f t="shared" si="165"/>
        <v>46.138155323898303</v>
      </c>
      <c r="Y378" s="16"/>
      <c r="Z378" s="16"/>
      <c r="AA378" s="16"/>
      <c r="AB378" s="16"/>
      <c r="AC378" s="16"/>
      <c r="AD378" s="120" t="s">
        <v>33</v>
      </c>
      <c r="AE378" s="120" t="s">
        <v>33</v>
      </c>
      <c r="AG378" s="16" t="s">
        <v>928</v>
      </c>
      <c r="AH378" t="s">
        <v>830</v>
      </c>
      <c r="AI378" s="2">
        <f t="shared" si="166"/>
        <v>0</v>
      </c>
      <c r="AJ378" s="2">
        <f t="shared" si="167"/>
        <v>0</v>
      </c>
      <c r="AK378" s="2">
        <f t="shared" si="168"/>
        <v>0</v>
      </c>
      <c r="AL378" s="2">
        <f t="shared" si="169"/>
        <v>0</v>
      </c>
      <c r="AM378">
        <f t="shared" si="154"/>
        <v>0</v>
      </c>
      <c r="AN378" s="2">
        <f t="shared" si="170"/>
        <v>0</v>
      </c>
      <c r="AO378">
        <f t="shared" si="155"/>
        <v>0</v>
      </c>
      <c r="AP378">
        <f t="shared" si="171"/>
        <v>0</v>
      </c>
      <c r="AQ378">
        <f t="shared" si="172"/>
        <v>0</v>
      </c>
      <c r="AR378">
        <f t="shared" si="156"/>
        <v>1</v>
      </c>
      <c r="AS378">
        <f t="shared" si="158"/>
        <v>0</v>
      </c>
      <c r="AT378">
        <f t="shared" si="157"/>
        <v>1</v>
      </c>
      <c r="AU378" t="str">
        <f t="shared" si="151"/>
        <v/>
      </c>
    </row>
    <row r="379" spans="1:47">
      <c r="A379" t="s">
        <v>295</v>
      </c>
      <c r="B379" t="s">
        <v>628</v>
      </c>
      <c r="C379" t="s">
        <v>699</v>
      </c>
      <c r="D379">
        <f t="shared" si="173"/>
        <v>1.70902</v>
      </c>
      <c r="F379">
        <f t="shared" si="174"/>
        <v>1.7167300000000001</v>
      </c>
      <c r="H379">
        <f t="shared" si="175"/>
        <v>1.7385999999999999</v>
      </c>
      <c r="J379" s="119">
        <f t="shared" si="152"/>
        <v>1.7141655111274197</v>
      </c>
      <c r="L379" s="119">
        <f t="shared" si="153"/>
        <v>2.0257378775614399E-2</v>
      </c>
      <c r="N379">
        <f t="shared" si="176"/>
        <v>62.048312220463743</v>
      </c>
      <c r="P379" t="s">
        <v>160</v>
      </c>
      <c r="Q379">
        <v>29</v>
      </c>
      <c r="R379" t="s">
        <v>831</v>
      </c>
      <c r="S379" t="s">
        <v>426</v>
      </c>
      <c r="T379">
        <f t="shared" si="177"/>
        <v>0.54814383056517635</v>
      </c>
      <c r="U379">
        <f t="shared" si="178"/>
        <v>0.77553653151535029</v>
      </c>
      <c r="V379">
        <f t="shared" si="179"/>
        <v>-0.31317954802074027</v>
      </c>
      <c r="W379" s="120">
        <f t="shared" si="180"/>
        <v>62.763583738649402</v>
      </c>
      <c r="X379" s="120">
        <f t="shared" si="165"/>
        <v>46.091706409310746</v>
      </c>
      <c r="Y379" s="16"/>
      <c r="Z379" s="16"/>
      <c r="AA379" s="16"/>
      <c r="AB379" s="16"/>
      <c r="AC379" s="16"/>
      <c r="AD379" s="120" t="s">
        <v>33</v>
      </c>
      <c r="AE379" s="120" t="s">
        <v>33</v>
      </c>
      <c r="AG379" s="16" t="s">
        <v>928</v>
      </c>
      <c r="AH379" t="s">
        <v>830</v>
      </c>
      <c r="AI379" s="2">
        <f t="shared" si="166"/>
        <v>0</v>
      </c>
      <c r="AJ379" s="2">
        <f t="shared" si="167"/>
        <v>0</v>
      </c>
      <c r="AK379" s="2">
        <f t="shared" si="168"/>
        <v>0</v>
      </c>
      <c r="AL379" s="2">
        <f t="shared" si="169"/>
        <v>0</v>
      </c>
      <c r="AM379">
        <f t="shared" si="154"/>
        <v>0</v>
      </c>
      <c r="AN379" s="2">
        <f t="shared" si="170"/>
        <v>0</v>
      </c>
      <c r="AO379">
        <f t="shared" si="155"/>
        <v>0</v>
      </c>
      <c r="AP379">
        <f t="shared" si="171"/>
        <v>0</v>
      </c>
      <c r="AQ379">
        <f t="shared" si="172"/>
        <v>0</v>
      </c>
      <c r="AR379">
        <f t="shared" si="156"/>
        <v>1</v>
      </c>
      <c r="AS379">
        <f t="shared" si="158"/>
        <v>0</v>
      </c>
      <c r="AT379">
        <f t="shared" si="157"/>
        <v>1</v>
      </c>
      <c r="AU379" t="str">
        <f t="shared" si="151"/>
        <v/>
      </c>
    </row>
    <row r="380" spans="1:47">
      <c r="A380" t="s">
        <v>295</v>
      </c>
      <c r="B380" t="s">
        <v>628</v>
      </c>
      <c r="C380" t="s">
        <v>700</v>
      </c>
      <c r="D380">
        <f t="shared" si="173"/>
        <v>1.70964</v>
      </c>
      <c r="F380">
        <f t="shared" si="174"/>
        <v>1.71736</v>
      </c>
      <c r="H380">
        <f t="shared" si="175"/>
        <v>1.7392000000000001</v>
      </c>
      <c r="J380" s="119">
        <f t="shared" si="152"/>
        <v>1.7147856885548167</v>
      </c>
      <c r="L380" s="119">
        <f t="shared" si="153"/>
        <v>2.0240138019006926E-2</v>
      </c>
      <c r="N380">
        <f t="shared" si="176"/>
        <v>62.115202026200379</v>
      </c>
      <c r="P380" t="s">
        <v>160</v>
      </c>
      <c r="Q380">
        <v>28</v>
      </c>
      <c r="R380" t="s">
        <v>831</v>
      </c>
      <c r="S380" t="s">
        <v>426</v>
      </c>
      <c r="T380">
        <f t="shared" si="177"/>
        <v>0.54756110976966821</v>
      </c>
      <c r="U380">
        <f t="shared" si="178"/>
        <v>0.77572069985201342</v>
      </c>
      <c r="V380">
        <f t="shared" si="179"/>
        <v>-0.31374229375223223</v>
      </c>
      <c r="W380" s="120">
        <f t="shared" si="180"/>
        <v>62.774615831036115</v>
      </c>
      <c r="X380" s="120">
        <f t="shared" si="165"/>
        <v>46.045260662529159</v>
      </c>
      <c r="Y380" s="16"/>
      <c r="Z380" s="16"/>
      <c r="AA380" s="16"/>
      <c r="AB380" s="16"/>
      <c r="AC380" s="16"/>
      <c r="AD380" s="120" t="s">
        <v>33</v>
      </c>
      <c r="AE380" s="120" t="s">
        <v>33</v>
      </c>
      <c r="AG380" s="16" t="s">
        <v>928</v>
      </c>
      <c r="AH380" t="s">
        <v>830</v>
      </c>
      <c r="AI380" s="2">
        <f t="shared" si="166"/>
        <v>0</v>
      </c>
      <c r="AJ380" s="2">
        <f t="shared" si="167"/>
        <v>0</v>
      </c>
      <c r="AK380" s="2">
        <f t="shared" si="168"/>
        <v>0</v>
      </c>
      <c r="AL380" s="2">
        <f t="shared" si="169"/>
        <v>0</v>
      </c>
      <c r="AM380">
        <f t="shared" si="154"/>
        <v>0</v>
      </c>
      <c r="AN380" s="2">
        <f t="shared" si="170"/>
        <v>0</v>
      </c>
      <c r="AO380">
        <f t="shared" si="155"/>
        <v>0</v>
      </c>
      <c r="AP380">
        <f t="shared" si="171"/>
        <v>0</v>
      </c>
      <c r="AQ380">
        <f t="shared" si="172"/>
        <v>0</v>
      </c>
      <c r="AR380">
        <f t="shared" si="156"/>
        <v>1</v>
      </c>
      <c r="AS380">
        <f t="shared" si="158"/>
        <v>0</v>
      </c>
      <c r="AT380">
        <f t="shared" si="157"/>
        <v>1</v>
      </c>
      <c r="AU380" t="str">
        <f t="shared" si="151"/>
        <v/>
      </c>
    </row>
    <row r="381" spans="1:47">
      <c r="A381" t="s">
        <v>295</v>
      </c>
      <c r="B381" t="s">
        <v>628</v>
      </c>
      <c r="C381" t="s">
        <v>701</v>
      </c>
      <c r="D381">
        <f t="shared" si="173"/>
        <v>1.7102600000000001</v>
      </c>
      <c r="F381">
        <f t="shared" si="174"/>
        <v>1.7179900000000001</v>
      </c>
      <c r="H381">
        <f t="shared" si="175"/>
        <v>1.7398</v>
      </c>
      <c r="J381" s="119">
        <f t="shared" si="152"/>
        <v>1.7154058657866305</v>
      </c>
      <c r="L381" s="119">
        <f t="shared" si="153"/>
        <v>2.0222897258648675E-2</v>
      </c>
      <c r="N381">
        <f t="shared" si="176"/>
        <v>62.182138942714431</v>
      </c>
      <c r="P381" t="s">
        <v>160</v>
      </c>
      <c r="Q381">
        <v>27</v>
      </c>
      <c r="R381" t="s">
        <v>831</v>
      </c>
      <c r="S381" t="s">
        <v>426</v>
      </c>
      <c r="T381">
        <f t="shared" si="177"/>
        <v>0.54697802878540625</v>
      </c>
      <c r="U381">
        <f t="shared" si="178"/>
        <v>0.77590432724394132</v>
      </c>
      <c r="V381">
        <f t="shared" si="179"/>
        <v>-0.3143048058655139</v>
      </c>
      <c r="W381" s="120">
        <f t="shared" si="180"/>
        <v>62.785666837393848</v>
      </c>
      <c r="X381" s="120">
        <f t="shared" si="165"/>
        <v>45.99881815324764</v>
      </c>
      <c r="Y381" s="16"/>
      <c r="Z381" s="16"/>
      <c r="AA381" s="16"/>
      <c r="AB381" s="16"/>
      <c r="AC381" s="16"/>
      <c r="AD381" s="120" t="s">
        <v>33</v>
      </c>
      <c r="AE381" s="120" t="s">
        <v>33</v>
      </c>
      <c r="AG381" s="16" t="s">
        <v>928</v>
      </c>
      <c r="AH381" t="s">
        <v>830</v>
      </c>
      <c r="AI381" s="2">
        <f t="shared" si="166"/>
        <v>0</v>
      </c>
      <c r="AJ381" s="2">
        <f t="shared" si="167"/>
        <v>0</v>
      </c>
      <c r="AK381" s="2">
        <f t="shared" si="168"/>
        <v>0</v>
      </c>
      <c r="AL381" s="2">
        <f t="shared" si="169"/>
        <v>0</v>
      </c>
      <c r="AM381">
        <f t="shared" si="154"/>
        <v>0</v>
      </c>
      <c r="AN381" s="2">
        <f t="shared" si="170"/>
        <v>0</v>
      </c>
      <c r="AO381">
        <f t="shared" si="155"/>
        <v>0</v>
      </c>
      <c r="AP381">
        <f t="shared" si="171"/>
        <v>0</v>
      </c>
      <c r="AQ381">
        <f t="shared" si="172"/>
        <v>0</v>
      </c>
      <c r="AR381">
        <f t="shared" si="156"/>
        <v>1</v>
      </c>
      <c r="AS381">
        <f t="shared" si="158"/>
        <v>0</v>
      </c>
      <c r="AT381">
        <f t="shared" si="157"/>
        <v>1</v>
      </c>
      <c r="AU381" t="str">
        <f t="shared" si="151"/>
        <v/>
      </c>
    </row>
    <row r="382" spans="1:47">
      <c r="A382" t="s">
        <v>295</v>
      </c>
      <c r="B382" t="s">
        <v>628</v>
      </c>
      <c r="C382" t="s">
        <v>702</v>
      </c>
      <c r="D382">
        <f t="shared" si="173"/>
        <v>1.7108800000000002</v>
      </c>
      <c r="F382">
        <f t="shared" si="174"/>
        <v>1.71862</v>
      </c>
      <c r="H382">
        <f t="shared" si="175"/>
        <v>1.7403999999999999</v>
      </c>
      <c r="J382" s="119">
        <f t="shared" si="152"/>
        <v>1.7160260428230638</v>
      </c>
      <c r="L382" s="119">
        <f t="shared" si="153"/>
        <v>2.0205656494554969E-2</v>
      </c>
      <c r="N382">
        <f t="shared" si="176"/>
        <v>62.249123156010597</v>
      </c>
      <c r="P382" t="s">
        <v>160</v>
      </c>
      <c r="Q382">
        <v>26</v>
      </c>
      <c r="R382" t="s">
        <v>831</v>
      </c>
      <c r="S382" t="s">
        <v>426</v>
      </c>
      <c r="T382">
        <f t="shared" si="177"/>
        <v>0.54639458885393688</v>
      </c>
      <c r="U382">
        <f t="shared" si="178"/>
        <v>0.77608741336112441</v>
      </c>
      <c r="V382">
        <f t="shared" si="179"/>
        <v>-0.31486708321699225</v>
      </c>
      <c r="W382" s="120">
        <f t="shared" si="180"/>
        <v>62.796736727749675</v>
      </c>
      <c r="X382" s="120">
        <f t="shared" si="165"/>
        <v>45.952378951160171</v>
      </c>
      <c r="Y382" s="16"/>
      <c r="Z382" s="16"/>
      <c r="AA382" s="16"/>
      <c r="AB382" s="16"/>
      <c r="AC382" s="16"/>
      <c r="AD382" s="120" t="s">
        <v>33</v>
      </c>
      <c r="AE382" s="120" t="s">
        <v>33</v>
      </c>
      <c r="AG382" s="16" t="s">
        <v>928</v>
      </c>
      <c r="AH382" t="s">
        <v>830</v>
      </c>
      <c r="AI382" s="2">
        <f t="shared" si="166"/>
        <v>0</v>
      </c>
      <c r="AJ382" s="2">
        <f t="shared" si="167"/>
        <v>0</v>
      </c>
      <c r="AK382" s="2">
        <f t="shared" si="168"/>
        <v>0</v>
      </c>
      <c r="AL382" s="2">
        <f t="shared" si="169"/>
        <v>0</v>
      </c>
      <c r="AM382">
        <f t="shared" si="154"/>
        <v>0</v>
      </c>
      <c r="AN382" s="2">
        <f t="shared" si="170"/>
        <v>0</v>
      </c>
      <c r="AO382">
        <f t="shared" si="155"/>
        <v>0</v>
      </c>
      <c r="AP382">
        <f t="shared" si="171"/>
        <v>0</v>
      </c>
      <c r="AQ382">
        <f t="shared" si="172"/>
        <v>0</v>
      </c>
      <c r="AR382">
        <f t="shared" si="156"/>
        <v>1</v>
      </c>
      <c r="AS382">
        <f t="shared" si="158"/>
        <v>0</v>
      </c>
      <c r="AT382">
        <f t="shared" si="157"/>
        <v>1</v>
      </c>
      <c r="AU382" t="str">
        <f t="shared" si="151"/>
        <v/>
      </c>
    </row>
    <row r="383" spans="1:47">
      <c r="A383" t="s">
        <v>295</v>
      </c>
      <c r="B383" t="s">
        <v>628</v>
      </c>
      <c r="C383" t="s">
        <v>703</v>
      </c>
      <c r="D383">
        <f t="shared" si="173"/>
        <v>1.7115</v>
      </c>
      <c r="F383">
        <f t="shared" si="174"/>
        <v>1.7192500000000002</v>
      </c>
      <c r="H383">
        <f t="shared" si="175"/>
        <v>1.7410000000000001</v>
      </c>
      <c r="J383" s="119">
        <f t="shared" si="152"/>
        <v>1.7166462196643184</v>
      </c>
      <c r="L383" s="119">
        <f t="shared" si="153"/>
        <v>2.0188415726741349E-2</v>
      </c>
      <c r="N383">
        <f t="shared" si="176"/>
        <v>62.316154852511701</v>
      </c>
      <c r="P383" t="s">
        <v>160</v>
      </c>
      <c r="Q383">
        <v>25</v>
      </c>
      <c r="R383" t="s">
        <v>831</v>
      </c>
      <c r="S383" t="s">
        <v>426</v>
      </c>
      <c r="T383">
        <f t="shared" si="177"/>
        <v>0.54581079121891807</v>
      </c>
      <c r="U383">
        <f t="shared" si="178"/>
        <v>0.77626995787694675</v>
      </c>
      <c r="V383">
        <f t="shared" si="179"/>
        <v>-0.31542912466464151</v>
      </c>
      <c r="W383" s="120">
        <f t="shared" si="180"/>
        <v>62.807825472015423</v>
      </c>
      <c r="X383" s="120">
        <f t="shared" si="165"/>
        <v>45.905943125960135</v>
      </c>
      <c r="Y383" s="16"/>
      <c r="Z383" s="16"/>
      <c r="AA383" s="16"/>
      <c r="AB383" s="16"/>
      <c r="AC383" s="16"/>
      <c r="AD383" s="120" t="s">
        <v>33</v>
      </c>
      <c r="AE383" s="120" t="s">
        <v>33</v>
      </c>
      <c r="AG383" s="16" t="s">
        <v>928</v>
      </c>
      <c r="AH383" t="s">
        <v>830</v>
      </c>
      <c r="AI383" s="2">
        <f t="shared" si="166"/>
        <v>0</v>
      </c>
      <c r="AJ383" s="2">
        <f t="shared" si="167"/>
        <v>0</v>
      </c>
      <c r="AK383" s="2">
        <f t="shared" si="168"/>
        <v>0</v>
      </c>
      <c r="AL383" s="2">
        <f t="shared" si="169"/>
        <v>0</v>
      </c>
      <c r="AM383">
        <f t="shared" si="154"/>
        <v>0</v>
      </c>
      <c r="AN383" s="2">
        <f t="shared" si="170"/>
        <v>0</v>
      </c>
      <c r="AO383">
        <f t="shared" si="155"/>
        <v>0</v>
      </c>
      <c r="AP383">
        <f t="shared" si="171"/>
        <v>0</v>
      </c>
      <c r="AQ383">
        <f t="shared" si="172"/>
        <v>0</v>
      </c>
      <c r="AR383">
        <f t="shared" si="156"/>
        <v>1</v>
      </c>
      <c r="AS383">
        <f t="shared" si="158"/>
        <v>0</v>
      </c>
      <c r="AT383">
        <f t="shared" si="157"/>
        <v>1</v>
      </c>
      <c r="AU383" t="str">
        <f t="shared" si="151"/>
        <v/>
      </c>
    </row>
    <row r="384" spans="1:47">
      <c r="A384" t="s">
        <v>295</v>
      </c>
      <c r="B384" t="s">
        <v>628</v>
      </c>
      <c r="C384" t="s">
        <v>704</v>
      </c>
      <c r="D384">
        <f t="shared" si="173"/>
        <v>1.7121200000000001</v>
      </c>
      <c r="F384">
        <f t="shared" si="174"/>
        <v>1.7198800000000001</v>
      </c>
      <c r="H384">
        <f t="shared" si="175"/>
        <v>1.7416</v>
      </c>
      <c r="J384" s="119">
        <f t="shared" si="152"/>
        <v>1.7172663963105959</v>
      </c>
      <c r="L384" s="119">
        <f t="shared" si="153"/>
        <v>2.0171174955223581E-2</v>
      </c>
      <c r="N384">
        <f t="shared" si="176"/>
        <v>62.383234219053307</v>
      </c>
      <c r="P384" t="s">
        <v>160</v>
      </c>
      <c r="Q384">
        <v>24</v>
      </c>
      <c r="R384" t="s">
        <v>831</v>
      </c>
      <c r="S384" t="s">
        <v>426</v>
      </c>
      <c r="T384">
        <f t="shared" si="177"/>
        <v>0.54522663712610497</v>
      </c>
      <c r="U384">
        <f t="shared" si="178"/>
        <v>0.77645196046818743</v>
      </c>
      <c r="V384">
        <f t="shared" si="179"/>
        <v>-0.31599092906801435</v>
      </c>
      <c r="W384" s="120">
        <f t="shared" si="180"/>
        <v>62.818933039988266</v>
      </c>
      <c r="X384" s="120">
        <f t="shared" si="165"/>
        <v>45.859510747339954</v>
      </c>
      <c r="Y384" s="16"/>
      <c r="Z384" s="16"/>
      <c r="AA384" s="16"/>
      <c r="AB384" s="16"/>
      <c r="AC384" s="16"/>
      <c r="AD384" s="120" t="s">
        <v>33</v>
      </c>
      <c r="AE384" s="120" t="s">
        <v>33</v>
      </c>
      <c r="AG384" s="16" t="s">
        <v>928</v>
      </c>
      <c r="AH384" t="s">
        <v>830</v>
      </c>
      <c r="AI384" s="2">
        <f t="shared" si="166"/>
        <v>0</v>
      </c>
      <c r="AJ384" s="2">
        <f t="shared" si="167"/>
        <v>0</v>
      </c>
      <c r="AK384" s="2">
        <f t="shared" si="168"/>
        <v>0</v>
      </c>
      <c r="AL384" s="2">
        <f t="shared" si="169"/>
        <v>0</v>
      </c>
      <c r="AM384">
        <f t="shared" si="154"/>
        <v>0</v>
      </c>
      <c r="AN384" s="2">
        <f t="shared" si="170"/>
        <v>0</v>
      </c>
      <c r="AO384">
        <f t="shared" si="155"/>
        <v>0</v>
      </c>
      <c r="AP384">
        <f t="shared" si="171"/>
        <v>0</v>
      </c>
      <c r="AQ384">
        <f t="shared" si="172"/>
        <v>0</v>
      </c>
      <c r="AR384">
        <f t="shared" si="156"/>
        <v>1</v>
      </c>
      <c r="AS384">
        <f t="shared" si="158"/>
        <v>0</v>
      </c>
      <c r="AT384">
        <f t="shared" si="157"/>
        <v>1</v>
      </c>
      <c r="AU384" t="str">
        <f t="shared" si="151"/>
        <v/>
      </c>
    </row>
    <row r="385" spans="1:47">
      <c r="A385" t="s">
        <v>295</v>
      </c>
      <c r="B385" t="s">
        <v>628</v>
      </c>
      <c r="C385" t="s">
        <v>705</v>
      </c>
      <c r="D385">
        <f t="shared" si="173"/>
        <v>1.7127400000000002</v>
      </c>
      <c r="F385">
        <f t="shared" si="174"/>
        <v>1.72051</v>
      </c>
      <c r="H385">
        <f t="shared" si="175"/>
        <v>1.7422</v>
      </c>
      <c r="J385" s="119">
        <f t="shared" si="152"/>
        <v>1.7178865727620971</v>
      </c>
      <c r="L385" s="119">
        <f t="shared" si="153"/>
        <v>2.015393418001743E-2</v>
      </c>
      <c r="N385">
        <f t="shared" si="176"/>
        <v>62.450361442891563</v>
      </c>
      <c r="P385" t="s">
        <v>160</v>
      </c>
      <c r="Q385">
        <v>23</v>
      </c>
      <c r="R385" t="s">
        <v>831</v>
      </c>
      <c r="S385" t="s">
        <v>426</v>
      </c>
      <c r="T385">
        <f t="shared" si="177"/>
        <v>0.54464212782333754</v>
      </c>
      <c r="U385">
        <f t="shared" si="178"/>
        <v>0.77663342081502484</v>
      </c>
      <c r="V385">
        <f t="shared" si="179"/>
        <v>-0.31655249528825341</v>
      </c>
      <c r="W385" s="120">
        <f t="shared" si="180"/>
        <v>62.830059401350908</v>
      </c>
      <c r="X385" s="120">
        <f t="shared" si="165"/>
        <v>45.813081884990453</v>
      </c>
      <c r="Y385" s="16"/>
      <c r="Z385" s="16"/>
      <c r="AA385" s="16"/>
      <c r="AB385" s="16"/>
      <c r="AC385" s="16"/>
      <c r="AD385" s="120" t="s">
        <v>33</v>
      </c>
      <c r="AE385" s="120" t="s">
        <v>33</v>
      </c>
      <c r="AG385" s="16" t="s">
        <v>928</v>
      </c>
      <c r="AH385" t="s">
        <v>830</v>
      </c>
      <c r="AI385" s="2">
        <f t="shared" si="166"/>
        <v>0</v>
      </c>
      <c r="AJ385" s="2">
        <f t="shared" si="167"/>
        <v>0</v>
      </c>
      <c r="AK385" s="2">
        <f t="shared" si="168"/>
        <v>0</v>
      </c>
      <c r="AL385" s="2">
        <f t="shared" si="169"/>
        <v>0</v>
      </c>
      <c r="AM385">
        <f t="shared" si="154"/>
        <v>0</v>
      </c>
      <c r="AN385" s="2">
        <f t="shared" si="170"/>
        <v>0</v>
      </c>
      <c r="AO385">
        <f t="shared" si="155"/>
        <v>0</v>
      </c>
      <c r="AP385">
        <f t="shared" si="171"/>
        <v>0</v>
      </c>
      <c r="AQ385">
        <f t="shared" si="172"/>
        <v>0</v>
      </c>
      <c r="AR385">
        <f t="shared" si="156"/>
        <v>1</v>
      </c>
      <c r="AS385">
        <f t="shared" si="158"/>
        <v>0</v>
      </c>
      <c r="AT385">
        <f t="shared" si="157"/>
        <v>1</v>
      </c>
      <c r="AU385" t="str">
        <f t="shared" si="151"/>
        <v/>
      </c>
    </row>
    <row r="386" spans="1:47">
      <c r="A386" t="s">
        <v>295</v>
      </c>
      <c r="B386" t="s">
        <v>628</v>
      </c>
      <c r="C386" t="s">
        <v>706</v>
      </c>
      <c r="D386">
        <f t="shared" si="173"/>
        <v>1.71336</v>
      </c>
      <c r="F386">
        <f t="shared" si="174"/>
        <v>1.7211400000000001</v>
      </c>
      <c r="H386">
        <f t="shared" si="175"/>
        <v>1.7427999999999999</v>
      </c>
      <c r="J386" s="119">
        <f t="shared" si="152"/>
        <v>1.7185067490190229</v>
      </c>
      <c r="L386" s="119">
        <f t="shared" si="153"/>
        <v>2.0136693401138217E-2</v>
      </c>
      <c r="N386">
        <f t="shared" si="176"/>
        <v>62.517536711708559</v>
      </c>
      <c r="P386" t="s">
        <v>160</v>
      </c>
      <c r="Q386">
        <v>22</v>
      </c>
      <c r="R386" t="s">
        <v>831</v>
      </c>
      <c r="S386" t="s">
        <v>426</v>
      </c>
      <c r="T386">
        <f t="shared" si="177"/>
        <v>0.54405726456052694</v>
      </c>
      <c r="U386">
        <f t="shared" si="178"/>
        <v>0.77681433860103855</v>
      </c>
      <c r="V386">
        <f t="shared" si="179"/>
        <v>-0.31711382218810308</v>
      </c>
      <c r="W386" s="120">
        <f t="shared" si="180"/>
        <v>62.841204525672168</v>
      </c>
      <c r="X386" s="120">
        <f t="shared" si="165"/>
        <v>45.766656608600414</v>
      </c>
      <c r="Y386" s="16"/>
      <c r="Z386" s="16"/>
      <c r="AA386" s="16"/>
      <c r="AB386" s="16"/>
      <c r="AC386" s="16"/>
      <c r="AD386" s="120" t="s">
        <v>33</v>
      </c>
      <c r="AE386" s="120" t="s">
        <v>33</v>
      </c>
      <c r="AG386" s="16" t="s">
        <v>928</v>
      </c>
      <c r="AH386" t="s">
        <v>830</v>
      </c>
      <c r="AI386" s="2">
        <f t="shared" si="166"/>
        <v>0</v>
      </c>
      <c r="AJ386" s="2">
        <f t="shared" si="167"/>
        <v>0</v>
      </c>
      <c r="AK386" s="2">
        <f t="shared" si="168"/>
        <v>0</v>
      </c>
      <c r="AL386" s="2">
        <f t="shared" si="169"/>
        <v>0</v>
      </c>
      <c r="AM386">
        <f t="shared" si="154"/>
        <v>0</v>
      </c>
      <c r="AN386" s="2">
        <f t="shared" si="170"/>
        <v>0</v>
      </c>
      <c r="AO386">
        <f t="shared" si="155"/>
        <v>0</v>
      </c>
      <c r="AP386">
        <f t="shared" si="171"/>
        <v>0</v>
      </c>
      <c r="AQ386">
        <f t="shared" si="172"/>
        <v>0</v>
      </c>
      <c r="AR386">
        <f t="shared" si="156"/>
        <v>1</v>
      </c>
      <c r="AS386">
        <f t="shared" si="158"/>
        <v>0</v>
      </c>
      <c r="AT386">
        <f t="shared" si="157"/>
        <v>1</v>
      </c>
      <c r="AU386" t="str">
        <f t="shared" ref="AU386:AU449" si="181">IF(AT386=$AT$543,AS386,"")</f>
        <v/>
      </c>
    </row>
    <row r="387" spans="1:47">
      <c r="A387" t="s">
        <v>295</v>
      </c>
      <c r="B387" t="s">
        <v>628</v>
      </c>
      <c r="C387" t="s">
        <v>707</v>
      </c>
      <c r="D387">
        <f t="shared" si="173"/>
        <v>1.7139800000000001</v>
      </c>
      <c r="F387">
        <f t="shared" si="174"/>
        <v>1.72177</v>
      </c>
      <c r="H387">
        <f t="shared" si="175"/>
        <v>1.7434000000000001</v>
      </c>
      <c r="J387" s="119">
        <f t="shared" ref="J387:J450" si="182">1/SQRT((((COS(RADIANS($AX$7)))^2)/(D387^2))+(((COS(RADIANS($AY$7)))^2)/(F387^2))+(((COS(RADIANS($AZ$7)))^2)/(H387^2)))</f>
        <v>1.7191269250815751</v>
      </c>
      <c r="L387" s="119">
        <f t="shared" ref="L387:L450" si="183">ABS(1/SQRT((((COS(RADIANS($AX$16)))^2)/(D387^2))+(((COS(RADIANS($AY$16)))^2)/(F387^2))+(((COS(RADIANS($AZ$16)))^2)/(H387^2)))-(1/SQRT((((COS(RADIANS($AX$25)))^2)/(D387^2))+(((COS(RADIANS($AY$25)))^2)/(F387^2))+(((COS(RADIANS($AZ$25)))^2)/(H387^2)))))</f>
        <v>2.0119452618600819E-2</v>
      </c>
      <c r="N387">
        <f t="shared" si="176"/>
        <v>62.584760213602095</v>
      </c>
      <c r="P387" t="s">
        <v>160</v>
      </c>
      <c r="Q387">
        <v>21</v>
      </c>
      <c r="R387" t="s">
        <v>831</v>
      </c>
      <c r="S387" t="s">
        <v>426</v>
      </c>
      <c r="T387">
        <f t="shared" si="177"/>
        <v>0.54347204858964182</v>
      </c>
      <c r="U387">
        <f t="shared" si="178"/>
        <v>0.77699471351321214</v>
      </c>
      <c r="V387">
        <f t="shared" si="179"/>
        <v>-0.31767490863192088</v>
      </c>
      <c r="W387" s="120">
        <f t="shared" si="180"/>
        <v>62.852368382407235</v>
      </c>
      <c r="X387" s="120">
        <f t="shared" si="165"/>
        <v>45.720234987856117</v>
      </c>
      <c r="Y387" s="16"/>
      <c r="Z387" s="16"/>
      <c r="AA387" s="16"/>
      <c r="AB387" s="16"/>
      <c r="AC387" s="16"/>
      <c r="AD387" s="120" t="s">
        <v>33</v>
      </c>
      <c r="AE387" s="120" t="s">
        <v>33</v>
      </c>
      <c r="AG387" s="16" t="s">
        <v>928</v>
      </c>
      <c r="AH387" t="s">
        <v>830</v>
      </c>
      <c r="AI387" s="2">
        <f t="shared" si="166"/>
        <v>0</v>
      </c>
      <c r="AJ387" s="2">
        <f t="shared" si="167"/>
        <v>0</v>
      </c>
      <c r="AK387" s="2">
        <f t="shared" si="168"/>
        <v>0</v>
      </c>
      <c r="AL387" s="2">
        <f t="shared" si="169"/>
        <v>0</v>
      </c>
      <c r="AM387">
        <f t="shared" ref="AM387:AM450" si="184">IFERROR(IF($BE$2=0,0,IF(1-ABS(($BE$2-L387)/$BE$2)&gt;=1-($BO$6*0.01),1-ABS((($BE$2-L387)/$BE$2)),0)),0)</f>
        <v>0</v>
      </c>
      <c r="AN387" s="2">
        <f t="shared" si="170"/>
        <v>0</v>
      </c>
      <c r="AO387">
        <f t="shared" ref="AO387:AO408" si="185">IF(OR($BH$2=P387,P387="-/+"),1,0)</f>
        <v>0</v>
      </c>
      <c r="AP387">
        <f t="shared" si="171"/>
        <v>0</v>
      </c>
      <c r="AQ387">
        <f t="shared" si="172"/>
        <v>0</v>
      </c>
      <c r="AR387">
        <f t="shared" ref="AR387:AR450" si="186">IF(AG387=$BG$2,1,0)</f>
        <v>1</v>
      </c>
      <c r="AS387">
        <f t="shared" si="158"/>
        <v>0</v>
      </c>
      <c r="AT387">
        <f t="shared" ref="AT387:AT450" si="187">IFERROR(AI387+AJ387+AK387+AN387+AO387+AP387+AQ387+AR387+AM387+AL387,0)</f>
        <v>1</v>
      </c>
      <c r="AU387" t="str">
        <f t="shared" si="181"/>
        <v/>
      </c>
    </row>
    <row r="388" spans="1:47">
      <c r="A388" t="s">
        <v>295</v>
      </c>
      <c r="B388" t="s">
        <v>628</v>
      </c>
      <c r="C388" t="s">
        <v>708</v>
      </c>
      <c r="D388">
        <f t="shared" si="173"/>
        <v>1.7146000000000001</v>
      </c>
      <c r="F388">
        <f t="shared" si="174"/>
        <v>1.7224000000000002</v>
      </c>
      <c r="H388">
        <f t="shared" si="175"/>
        <v>1.744</v>
      </c>
      <c r="J388" s="119">
        <f t="shared" si="182"/>
        <v>1.7197471009499528</v>
      </c>
      <c r="L388" s="119">
        <f t="shared" si="183"/>
        <v>2.0102211832422112E-2</v>
      </c>
      <c r="N388">
        <f t="shared" si="176"/>
        <v>62.652032137109046</v>
      </c>
      <c r="P388" t="s">
        <v>160</v>
      </c>
      <c r="Q388">
        <v>20</v>
      </c>
      <c r="R388" t="s">
        <v>831</v>
      </c>
      <c r="S388" t="s">
        <v>426</v>
      </c>
      <c r="T388">
        <f t="shared" si="177"/>
        <v>0.54288648116469584</v>
      </c>
      <c r="U388">
        <f t="shared" si="178"/>
        <v>0.77717454524193597</v>
      </c>
      <c r="V388">
        <f t="shared" si="179"/>
        <v>-0.31823575348568883</v>
      </c>
      <c r="W388" s="120">
        <f t="shared" si="180"/>
        <v>62.863550940898122</v>
      </c>
      <c r="X388" s="120">
        <f t="shared" si="165"/>
        <v>45.673817092440743</v>
      </c>
      <c r="Y388" s="16"/>
      <c r="Z388" s="16"/>
      <c r="AA388" s="16"/>
      <c r="AB388" s="16"/>
      <c r="AC388" s="16"/>
      <c r="AD388" s="120" t="s">
        <v>33</v>
      </c>
      <c r="AE388" s="120" t="s">
        <v>33</v>
      </c>
      <c r="AG388" s="16" t="s">
        <v>928</v>
      </c>
      <c r="AH388" t="s">
        <v>830</v>
      </c>
      <c r="AI388" s="2">
        <f t="shared" si="166"/>
        <v>0</v>
      </c>
      <c r="AJ388" s="2">
        <f t="shared" si="167"/>
        <v>0</v>
      </c>
      <c r="AK388" s="2">
        <f t="shared" si="168"/>
        <v>0</v>
      </c>
      <c r="AL388" s="2">
        <f t="shared" si="169"/>
        <v>0</v>
      </c>
      <c r="AM388">
        <f t="shared" si="184"/>
        <v>0</v>
      </c>
      <c r="AN388" s="2">
        <f t="shared" si="170"/>
        <v>0</v>
      </c>
      <c r="AO388">
        <f t="shared" si="185"/>
        <v>0</v>
      </c>
      <c r="AP388">
        <f t="shared" si="171"/>
        <v>0</v>
      </c>
      <c r="AQ388">
        <f t="shared" si="172"/>
        <v>0</v>
      </c>
      <c r="AR388">
        <f t="shared" si="186"/>
        <v>1</v>
      </c>
      <c r="AS388">
        <f t="shared" si="158"/>
        <v>0</v>
      </c>
      <c r="AT388">
        <f t="shared" si="187"/>
        <v>1</v>
      </c>
      <c r="AU388" t="str">
        <f t="shared" si="181"/>
        <v/>
      </c>
    </row>
    <row r="389" spans="1:47">
      <c r="A389" t="s">
        <v>295</v>
      </c>
      <c r="B389" t="s">
        <v>628</v>
      </c>
      <c r="C389" t="s">
        <v>709</v>
      </c>
      <c r="D389">
        <f t="shared" si="173"/>
        <v>1.71522</v>
      </c>
      <c r="F389">
        <f t="shared" si="174"/>
        <v>1.7230300000000001</v>
      </c>
      <c r="H389">
        <f t="shared" si="175"/>
        <v>1.7445999999999999</v>
      </c>
      <c r="J389" s="119">
        <f t="shared" si="182"/>
        <v>1.7203672766243567</v>
      </c>
      <c r="L389" s="119">
        <f t="shared" si="183"/>
        <v>2.0084971042616306E-2</v>
      </c>
      <c r="N389">
        <f t="shared" si="176"/>
        <v>62.719352671193136</v>
      </c>
      <c r="P389" t="s">
        <v>160</v>
      </c>
      <c r="Q389">
        <v>19</v>
      </c>
      <c r="R389" t="s">
        <v>831</v>
      </c>
      <c r="S389" t="s">
        <v>426</v>
      </c>
      <c r="T389">
        <f t="shared" si="177"/>
        <v>0.54230056354173373</v>
      </c>
      <c r="U389">
        <f t="shared" si="178"/>
        <v>0.77735383348100973</v>
      </c>
      <c r="V389">
        <f t="shared" si="179"/>
        <v>-0.31879635561702491</v>
      </c>
      <c r="W389" s="120">
        <f t="shared" si="180"/>
        <v>62.874752170374137</v>
      </c>
      <c r="X389" s="120">
        <f t="shared" si="165"/>
        <v>45.627402992033979</v>
      </c>
      <c r="Y389" s="16"/>
      <c r="Z389" s="16"/>
      <c r="AA389" s="16"/>
      <c r="AB389" s="16"/>
      <c r="AC389" s="16"/>
      <c r="AD389" s="120" t="s">
        <v>33</v>
      </c>
      <c r="AE389" s="120" t="s">
        <v>33</v>
      </c>
      <c r="AG389" s="16" t="s">
        <v>928</v>
      </c>
      <c r="AH389" t="s">
        <v>830</v>
      </c>
      <c r="AI389" s="2">
        <f t="shared" si="166"/>
        <v>0</v>
      </c>
      <c r="AJ389" s="2">
        <f t="shared" si="167"/>
        <v>0</v>
      </c>
      <c r="AK389" s="2">
        <f t="shared" si="168"/>
        <v>0</v>
      </c>
      <c r="AL389" s="2">
        <f t="shared" si="169"/>
        <v>0</v>
      </c>
      <c r="AM389">
        <f t="shared" si="184"/>
        <v>0</v>
      </c>
      <c r="AN389" s="2">
        <f t="shared" si="170"/>
        <v>0</v>
      </c>
      <c r="AO389">
        <f t="shared" si="185"/>
        <v>0</v>
      </c>
      <c r="AP389">
        <f t="shared" si="171"/>
        <v>0</v>
      </c>
      <c r="AQ389">
        <f t="shared" si="172"/>
        <v>0</v>
      </c>
      <c r="AR389">
        <f t="shared" si="186"/>
        <v>1</v>
      </c>
      <c r="AS389">
        <f t="shared" si="158"/>
        <v>0</v>
      </c>
      <c r="AT389">
        <f t="shared" si="187"/>
        <v>1</v>
      </c>
      <c r="AU389" t="str">
        <f t="shared" si="181"/>
        <v/>
      </c>
    </row>
    <row r="390" spans="1:47">
      <c r="A390" t="s">
        <v>295</v>
      </c>
      <c r="B390" t="s">
        <v>628</v>
      </c>
      <c r="C390" t="s">
        <v>710</v>
      </c>
      <c r="D390">
        <f t="shared" si="173"/>
        <v>1.71584</v>
      </c>
      <c r="F390">
        <f t="shared" si="174"/>
        <v>1.72366</v>
      </c>
      <c r="H390">
        <f t="shared" si="175"/>
        <v>1.7452000000000001</v>
      </c>
      <c r="J390" s="119">
        <f t="shared" si="182"/>
        <v>1.7209874521049868</v>
      </c>
      <c r="L390" s="119">
        <f t="shared" si="183"/>
        <v>2.0067730249199167E-2</v>
      </c>
      <c r="N390">
        <f t="shared" si="176"/>
        <v>62.786722005250994</v>
      </c>
      <c r="P390" t="s">
        <v>160</v>
      </c>
      <c r="Q390">
        <v>18</v>
      </c>
      <c r="R390" t="s">
        <v>831</v>
      </c>
      <c r="S390" t="s">
        <v>426</v>
      </c>
      <c r="T390">
        <f t="shared" si="177"/>
        <v>0.54171429697881757</v>
      </c>
      <c r="U390">
        <f t="shared" si="178"/>
        <v>0.77753257792764441</v>
      </c>
      <c r="V390">
        <f t="shared" si="179"/>
        <v>-0.31935671389519454</v>
      </c>
      <c r="W390" s="120">
        <f t="shared" si="180"/>
        <v>62.885972039952179</v>
      </c>
      <c r="X390" s="120">
        <f t="shared" si="165"/>
        <v>45.580992756311502</v>
      </c>
      <c r="Y390" s="16"/>
      <c r="Z390" s="16"/>
      <c r="AA390" s="16"/>
      <c r="AB390" s="16"/>
      <c r="AC390" s="16"/>
      <c r="AD390" s="120" t="s">
        <v>33</v>
      </c>
      <c r="AE390" s="120" t="s">
        <v>33</v>
      </c>
      <c r="AG390" s="16" t="s">
        <v>928</v>
      </c>
      <c r="AH390" t="s">
        <v>830</v>
      </c>
      <c r="AI390" s="2">
        <f t="shared" si="166"/>
        <v>0</v>
      </c>
      <c r="AJ390" s="2">
        <f t="shared" si="167"/>
        <v>0</v>
      </c>
      <c r="AK390" s="2">
        <f t="shared" si="168"/>
        <v>0</v>
      </c>
      <c r="AL390" s="2">
        <f t="shared" si="169"/>
        <v>0</v>
      </c>
      <c r="AM390">
        <f t="shared" si="184"/>
        <v>0</v>
      </c>
      <c r="AN390" s="2">
        <f t="shared" si="170"/>
        <v>0</v>
      </c>
      <c r="AO390">
        <f t="shared" si="185"/>
        <v>0</v>
      </c>
      <c r="AP390">
        <f t="shared" si="171"/>
        <v>0</v>
      </c>
      <c r="AQ390">
        <f t="shared" si="172"/>
        <v>0</v>
      </c>
      <c r="AR390">
        <f t="shared" si="186"/>
        <v>1</v>
      </c>
      <c r="AS390">
        <f t="shared" si="158"/>
        <v>0</v>
      </c>
      <c r="AT390">
        <f t="shared" si="187"/>
        <v>1</v>
      </c>
      <c r="AU390" t="str">
        <f t="shared" si="181"/>
        <v/>
      </c>
    </row>
    <row r="391" spans="1:47">
      <c r="A391" t="s">
        <v>295</v>
      </c>
      <c r="B391" t="s">
        <v>628</v>
      </c>
      <c r="C391" t="s">
        <v>711</v>
      </c>
      <c r="D391">
        <f t="shared" si="173"/>
        <v>1.7164600000000001</v>
      </c>
      <c r="F391">
        <f t="shared" si="174"/>
        <v>1.7242900000000001</v>
      </c>
      <c r="H391">
        <f t="shared" si="175"/>
        <v>1.7458</v>
      </c>
      <c r="J391" s="119">
        <f t="shared" si="182"/>
        <v>1.7216076273920426</v>
      </c>
      <c r="L391" s="119">
        <f t="shared" si="183"/>
        <v>2.0050489452185793E-2</v>
      </c>
      <c r="N391">
        <f t="shared" si="176"/>
        <v>62.854140329123467</v>
      </c>
      <c r="P391" t="s">
        <v>160</v>
      </c>
      <c r="Q391">
        <v>17</v>
      </c>
      <c r="R391" t="s">
        <v>831</v>
      </c>
      <c r="S391" t="s">
        <v>426</v>
      </c>
      <c r="T391">
        <f t="shared" si="177"/>
        <v>0.54112768273601375</v>
      </c>
      <c r="U391">
        <f t="shared" si="178"/>
        <v>0.77771077828246538</v>
      </c>
      <c r="V391">
        <f t="shared" si="179"/>
        <v>-0.31991682719112186</v>
      </c>
      <c r="W391" s="120">
        <f t="shared" si="180"/>
        <v>62.897210518637166</v>
      </c>
      <c r="X391" s="120">
        <f t="shared" si="165"/>
        <v>45.534586454944332</v>
      </c>
      <c r="Y391" s="16"/>
      <c r="Z391" s="16"/>
      <c r="AA391" s="16"/>
      <c r="AB391" s="16"/>
      <c r="AC391" s="16"/>
      <c r="AD391" s="120" t="s">
        <v>33</v>
      </c>
      <c r="AE391" s="120" t="s">
        <v>33</v>
      </c>
      <c r="AG391" s="16" t="s">
        <v>928</v>
      </c>
      <c r="AH391" t="s">
        <v>830</v>
      </c>
      <c r="AI391" s="2">
        <f t="shared" si="166"/>
        <v>0</v>
      </c>
      <c r="AJ391" s="2">
        <f t="shared" si="167"/>
        <v>0</v>
      </c>
      <c r="AK391" s="2">
        <f t="shared" si="168"/>
        <v>0</v>
      </c>
      <c r="AL391" s="2">
        <f t="shared" si="169"/>
        <v>0</v>
      </c>
      <c r="AM391">
        <f t="shared" si="184"/>
        <v>0</v>
      </c>
      <c r="AN391" s="2">
        <f t="shared" si="170"/>
        <v>0</v>
      </c>
      <c r="AO391">
        <f t="shared" si="185"/>
        <v>0</v>
      </c>
      <c r="AP391">
        <f t="shared" si="171"/>
        <v>0</v>
      </c>
      <c r="AQ391">
        <f t="shared" si="172"/>
        <v>0</v>
      </c>
      <c r="AR391">
        <f t="shared" si="186"/>
        <v>1</v>
      </c>
      <c r="AS391">
        <f t="shared" si="158"/>
        <v>0</v>
      </c>
      <c r="AT391">
        <f t="shared" si="187"/>
        <v>1</v>
      </c>
      <c r="AU391" t="str">
        <f t="shared" si="181"/>
        <v/>
      </c>
    </row>
    <row r="392" spans="1:47">
      <c r="A392" t="s">
        <v>295</v>
      </c>
      <c r="B392" t="s">
        <v>628</v>
      </c>
      <c r="C392" t="s">
        <v>712</v>
      </c>
      <c r="D392">
        <f t="shared" si="173"/>
        <v>1.7170800000000002</v>
      </c>
      <c r="F392">
        <f t="shared" si="174"/>
        <v>1.72492</v>
      </c>
      <c r="H392">
        <f t="shared" si="175"/>
        <v>1.7464</v>
      </c>
      <c r="J392" s="119">
        <f t="shared" si="182"/>
        <v>1.7222278024857234</v>
      </c>
      <c r="L392" s="119">
        <f t="shared" si="183"/>
        <v>2.0033248651591951E-2</v>
      </c>
      <c r="N392">
        <f t="shared" si="176"/>
        <v>62.921607833086298</v>
      </c>
      <c r="P392" t="s">
        <v>160</v>
      </c>
      <c r="Q392">
        <v>16</v>
      </c>
      <c r="R392" t="s">
        <v>831</v>
      </c>
      <c r="S392" t="s">
        <v>426</v>
      </c>
      <c r="T392">
        <f t="shared" si="177"/>
        <v>0.54054072207537962</v>
      </c>
      <c r="U392">
        <f t="shared" si="178"/>
        <v>0.77788843424951426</v>
      </c>
      <c r="V392">
        <f t="shared" si="179"/>
        <v>-0.32047669437740117</v>
      </c>
      <c r="W392" s="120">
        <f t="shared" si="180"/>
        <v>62.90846757532249</v>
      </c>
      <c r="X392" s="120">
        <f t="shared" si="165"/>
        <v>45.488184157598653</v>
      </c>
      <c r="Y392" s="16"/>
      <c r="Z392" s="16"/>
      <c r="AA392" s="16"/>
      <c r="AB392" s="16"/>
      <c r="AC392" s="16"/>
      <c r="AD392" s="120" t="s">
        <v>33</v>
      </c>
      <c r="AE392" s="120" t="s">
        <v>33</v>
      </c>
      <c r="AG392" s="16" t="s">
        <v>928</v>
      </c>
      <c r="AH392" t="s">
        <v>830</v>
      </c>
      <c r="AI392" s="2">
        <f t="shared" si="166"/>
        <v>0</v>
      </c>
      <c r="AJ392" s="2">
        <f t="shared" si="167"/>
        <v>0</v>
      </c>
      <c r="AK392" s="2">
        <f t="shared" si="168"/>
        <v>0</v>
      </c>
      <c r="AL392" s="2">
        <f t="shared" si="169"/>
        <v>0</v>
      </c>
      <c r="AM392">
        <f t="shared" si="184"/>
        <v>0</v>
      </c>
      <c r="AN392" s="2">
        <f t="shared" si="170"/>
        <v>0</v>
      </c>
      <c r="AO392">
        <f t="shared" si="185"/>
        <v>0</v>
      </c>
      <c r="AP392">
        <f t="shared" si="171"/>
        <v>0</v>
      </c>
      <c r="AQ392">
        <f t="shared" si="172"/>
        <v>0</v>
      </c>
      <c r="AR392">
        <f t="shared" si="186"/>
        <v>1</v>
      </c>
      <c r="AS392">
        <f t="shared" si="158"/>
        <v>0</v>
      </c>
      <c r="AT392">
        <f t="shared" si="187"/>
        <v>1</v>
      </c>
      <c r="AU392" t="str">
        <f t="shared" si="181"/>
        <v/>
      </c>
    </row>
    <row r="393" spans="1:47">
      <c r="A393" t="s">
        <v>295</v>
      </c>
      <c r="B393" t="s">
        <v>628</v>
      </c>
      <c r="C393" t="s">
        <v>713</v>
      </c>
      <c r="D393">
        <f t="shared" si="173"/>
        <v>1.7177</v>
      </c>
      <c r="F393">
        <f t="shared" si="174"/>
        <v>1.7255500000000001</v>
      </c>
      <c r="H393">
        <f t="shared" si="175"/>
        <v>1.7469999999999999</v>
      </c>
      <c r="J393" s="119">
        <f t="shared" si="182"/>
        <v>1.7228479773862284</v>
      </c>
      <c r="L393" s="119">
        <f t="shared" si="183"/>
        <v>2.0016007847432071E-2</v>
      </c>
      <c r="N393">
        <f t="shared" si="176"/>
        <v>62.989124707865372</v>
      </c>
      <c r="P393" t="s">
        <v>160</v>
      </c>
      <c r="Q393">
        <v>15</v>
      </c>
      <c r="R393" t="s">
        <v>831</v>
      </c>
      <c r="S393" t="s">
        <v>426</v>
      </c>
      <c r="T393">
        <f t="shared" si="177"/>
        <v>0.53995341626094984</v>
      </c>
      <c r="U393">
        <f t="shared" si="178"/>
        <v>0.77806554553625185</v>
      </c>
      <c r="V393">
        <f t="shared" si="179"/>
        <v>-0.32103631432830826</v>
      </c>
      <c r="W393" s="120">
        <f t="shared" si="180"/>
        <v>62.919743178790441</v>
      </c>
      <c r="X393" s="120">
        <f t="shared" si="165"/>
        <v>45.441785933934995</v>
      </c>
      <c r="Y393" s="16"/>
      <c r="Z393" s="16"/>
      <c r="AA393" s="16"/>
      <c r="AB393" s="16"/>
      <c r="AC393" s="16"/>
      <c r="AD393" s="120" t="s">
        <v>33</v>
      </c>
      <c r="AE393" s="120" t="s">
        <v>33</v>
      </c>
      <c r="AG393" s="16" t="s">
        <v>928</v>
      </c>
      <c r="AH393" t="s">
        <v>830</v>
      </c>
      <c r="AI393" s="2">
        <f t="shared" si="166"/>
        <v>0</v>
      </c>
      <c r="AJ393" s="2">
        <f t="shared" si="167"/>
        <v>0</v>
      </c>
      <c r="AK393" s="2">
        <f t="shared" si="168"/>
        <v>0</v>
      </c>
      <c r="AL393" s="2">
        <f t="shared" si="169"/>
        <v>0</v>
      </c>
      <c r="AM393">
        <f t="shared" si="184"/>
        <v>0</v>
      </c>
      <c r="AN393" s="2">
        <f t="shared" si="170"/>
        <v>0</v>
      </c>
      <c r="AO393">
        <f t="shared" si="185"/>
        <v>0</v>
      </c>
      <c r="AP393">
        <f t="shared" si="171"/>
        <v>0</v>
      </c>
      <c r="AQ393">
        <f t="shared" si="172"/>
        <v>0</v>
      </c>
      <c r="AR393">
        <f t="shared" si="186"/>
        <v>1</v>
      </c>
      <c r="AS393">
        <f t="shared" si="158"/>
        <v>0</v>
      </c>
      <c r="AT393">
        <f t="shared" si="187"/>
        <v>1</v>
      </c>
      <c r="AU393" t="str">
        <f t="shared" si="181"/>
        <v/>
      </c>
    </row>
    <row r="394" spans="1:47">
      <c r="A394" t="s">
        <v>295</v>
      </c>
      <c r="B394" t="s">
        <v>628</v>
      </c>
      <c r="C394" t="s">
        <v>714</v>
      </c>
      <c r="D394">
        <f t="shared" si="173"/>
        <v>1.7183200000000001</v>
      </c>
      <c r="F394">
        <f t="shared" si="174"/>
        <v>1.72618</v>
      </c>
      <c r="H394">
        <f t="shared" si="175"/>
        <v>1.7476</v>
      </c>
      <c r="J394" s="119">
        <f t="shared" si="182"/>
        <v>1.723468152093756</v>
      </c>
      <c r="L394" s="119">
        <f t="shared" si="183"/>
        <v>1.9998767039722365E-2</v>
      </c>
      <c r="N394">
        <f t="shared" si="176"/>
        <v>63.056691144626328</v>
      </c>
      <c r="P394" t="s">
        <v>160</v>
      </c>
      <c r="Q394">
        <v>14</v>
      </c>
      <c r="R394" t="s">
        <v>831</v>
      </c>
      <c r="S394" t="s">
        <v>426</v>
      </c>
      <c r="T394">
        <f t="shared" si="177"/>
        <v>0.53936576655872259</v>
      </c>
      <c r="U394">
        <f t="shared" si="178"/>
        <v>0.77824211185355929</v>
      </c>
      <c r="V394">
        <f t="shared" si="179"/>
        <v>-0.32159568591981125</v>
      </c>
      <c r="W394" s="120">
        <f t="shared" si="180"/>
        <v>62.931037297712493</v>
      </c>
      <c r="X394" s="120">
        <f t="shared" si="165"/>
        <v>45.395391853607919</v>
      </c>
      <c r="Y394" s="16"/>
      <c r="Z394" s="16"/>
      <c r="AA394" s="16"/>
      <c r="AB394" s="16"/>
      <c r="AC394" s="16"/>
      <c r="AD394" s="120" t="s">
        <v>33</v>
      </c>
      <c r="AE394" s="120" t="s">
        <v>33</v>
      </c>
      <c r="AG394" s="16" t="s">
        <v>928</v>
      </c>
      <c r="AH394" t="s">
        <v>830</v>
      </c>
      <c r="AI394" s="2">
        <f t="shared" si="166"/>
        <v>0</v>
      </c>
      <c r="AJ394" s="2">
        <f t="shared" si="167"/>
        <v>0</v>
      </c>
      <c r="AK394" s="2">
        <f t="shared" si="168"/>
        <v>0</v>
      </c>
      <c r="AL394" s="2">
        <f t="shared" si="169"/>
        <v>0</v>
      </c>
      <c r="AM394">
        <f t="shared" si="184"/>
        <v>0</v>
      </c>
      <c r="AN394" s="2">
        <f t="shared" si="170"/>
        <v>0</v>
      </c>
      <c r="AO394">
        <f t="shared" si="185"/>
        <v>0</v>
      </c>
      <c r="AP394">
        <f t="shared" si="171"/>
        <v>0</v>
      </c>
      <c r="AQ394">
        <f t="shared" si="172"/>
        <v>0</v>
      </c>
      <c r="AR394">
        <f t="shared" si="186"/>
        <v>1</v>
      </c>
      <c r="AS394">
        <f t="shared" ref="AS394:AS457" si="188">IF(AT394=$AT$543,C394,0)</f>
        <v>0</v>
      </c>
      <c r="AT394">
        <f t="shared" si="187"/>
        <v>1</v>
      </c>
      <c r="AU394" t="str">
        <f t="shared" si="181"/>
        <v/>
      </c>
    </row>
    <row r="395" spans="1:47">
      <c r="A395" t="s">
        <v>295</v>
      </c>
      <c r="B395" t="s">
        <v>628</v>
      </c>
      <c r="C395" t="s">
        <v>715</v>
      </c>
      <c r="D395">
        <f t="shared" si="173"/>
        <v>1.7189400000000001</v>
      </c>
      <c r="F395">
        <f t="shared" si="174"/>
        <v>1.7268100000000002</v>
      </c>
      <c r="H395">
        <f t="shared" si="175"/>
        <v>1.7482</v>
      </c>
      <c r="J395" s="119">
        <f t="shared" si="182"/>
        <v>1.724088326608505</v>
      </c>
      <c r="L395" s="119">
        <f t="shared" si="183"/>
        <v>1.9981526228477042E-2</v>
      </c>
      <c r="N395">
        <f t="shared" si="176"/>
        <v>63.124307334996217</v>
      </c>
      <c r="P395" t="s">
        <v>160</v>
      </c>
      <c r="Q395">
        <v>13</v>
      </c>
      <c r="R395" t="s">
        <v>831</v>
      </c>
      <c r="S395" t="s">
        <v>426</v>
      </c>
      <c r="T395">
        <f t="shared" si="177"/>
        <v>0.53877777423664597</v>
      </c>
      <c r="U395">
        <f t="shared" si="178"/>
        <v>0.77841813291574136</v>
      </c>
      <c r="V395">
        <f t="shared" si="179"/>
        <v>-0.3221548080295823</v>
      </c>
      <c r="W395" s="120">
        <f t="shared" si="180"/>
        <v>62.94234990064983</v>
      </c>
      <c r="X395" s="120">
        <f t="shared" si="165"/>
        <v>45.349001986265478</v>
      </c>
      <c r="Y395" s="16"/>
      <c r="Z395" s="16"/>
      <c r="AA395" s="16"/>
      <c r="AB395" s="16"/>
      <c r="AC395" s="16"/>
      <c r="AD395" s="120" t="s">
        <v>33</v>
      </c>
      <c r="AE395" s="120" t="s">
        <v>33</v>
      </c>
      <c r="AG395" s="16" t="s">
        <v>928</v>
      </c>
      <c r="AH395" t="s">
        <v>830</v>
      </c>
      <c r="AI395" s="2">
        <f t="shared" si="166"/>
        <v>0</v>
      </c>
      <c r="AJ395" s="2">
        <f t="shared" si="167"/>
        <v>0</v>
      </c>
      <c r="AK395" s="2">
        <f t="shared" si="168"/>
        <v>0</v>
      </c>
      <c r="AL395" s="2">
        <f t="shared" si="169"/>
        <v>0</v>
      </c>
      <c r="AM395">
        <f t="shared" si="184"/>
        <v>0</v>
      </c>
      <c r="AN395" s="2">
        <f t="shared" si="170"/>
        <v>0</v>
      </c>
      <c r="AO395">
        <f t="shared" si="185"/>
        <v>0</v>
      </c>
      <c r="AP395">
        <f t="shared" si="171"/>
        <v>0</v>
      </c>
      <c r="AQ395">
        <f t="shared" si="172"/>
        <v>0</v>
      </c>
      <c r="AR395">
        <f t="shared" si="186"/>
        <v>1</v>
      </c>
      <c r="AS395">
        <f t="shared" si="188"/>
        <v>0</v>
      </c>
      <c r="AT395">
        <f t="shared" si="187"/>
        <v>1</v>
      </c>
      <c r="AU395" t="str">
        <f t="shared" si="181"/>
        <v/>
      </c>
    </row>
    <row r="396" spans="1:47">
      <c r="A396" t="s">
        <v>295</v>
      </c>
      <c r="B396" t="s">
        <v>628</v>
      </c>
      <c r="C396" t="s">
        <v>716</v>
      </c>
      <c r="D396">
        <f t="shared" si="173"/>
        <v>1.71956</v>
      </c>
      <c r="F396">
        <f t="shared" si="174"/>
        <v>1.7274400000000001</v>
      </c>
      <c r="H396">
        <f t="shared" si="175"/>
        <v>1.7487999999999999</v>
      </c>
      <c r="J396" s="119">
        <f t="shared" si="182"/>
        <v>1.7247085009306737</v>
      </c>
      <c r="L396" s="119">
        <f t="shared" si="183"/>
        <v>1.9964285413711869E-2</v>
      </c>
      <c r="N396">
        <f t="shared" si="176"/>
        <v>63.191973471047788</v>
      </c>
      <c r="P396" t="s">
        <v>160</v>
      </c>
      <c r="Q396">
        <v>12</v>
      </c>
      <c r="R396" t="s">
        <v>831</v>
      </c>
      <c r="S396" t="s">
        <v>426</v>
      </c>
      <c r="T396">
        <f t="shared" si="177"/>
        <v>0.53818944056460483</v>
      </c>
      <c r="U396">
        <f t="shared" si="178"/>
        <v>0.77859360844052816</v>
      </c>
      <c r="V396">
        <f t="shared" si="179"/>
        <v>-0.32271367953700891</v>
      </c>
      <c r="W396" s="120">
        <f t="shared" si="180"/>
        <v>62.953680956053816</v>
      </c>
      <c r="X396" s="120">
        <f t="shared" si="165"/>
        <v>45.302616401548676</v>
      </c>
      <c r="Y396" s="16"/>
      <c r="Z396" s="16"/>
      <c r="AA396" s="16"/>
      <c r="AB396" s="16"/>
      <c r="AC396" s="16"/>
      <c r="AD396" s="120" t="s">
        <v>33</v>
      </c>
      <c r="AE396" s="120" t="s">
        <v>33</v>
      </c>
      <c r="AG396" s="16" t="s">
        <v>928</v>
      </c>
      <c r="AH396" t="s">
        <v>830</v>
      </c>
      <c r="AI396" s="2">
        <f t="shared" si="166"/>
        <v>0</v>
      </c>
      <c r="AJ396" s="2">
        <f t="shared" si="167"/>
        <v>0</v>
      </c>
      <c r="AK396" s="2">
        <f t="shared" si="168"/>
        <v>0</v>
      </c>
      <c r="AL396" s="2">
        <f t="shared" si="169"/>
        <v>0</v>
      </c>
      <c r="AM396">
        <f t="shared" si="184"/>
        <v>0</v>
      </c>
      <c r="AN396" s="2">
        <f t="shared" si="170"/>
        <v>0</v>
      </c>
      <c r="AO396">
        <f t="shared" si="185"/>
        <v>0</v>
      </c>
      <c r="AP396">
        <f t="shared" si="171"/>
        <v>0</v>
      </c>
      <c r="AQ396">
        <f t="shared" si="172"/>
        <v>0</v>
      </c>
      <c r="AR396">
        <f t="shared" si="186"/>
        <v>1</v>
      </c>
      <c r="AS396">
        <f t="shared" si="188"/>
        <v>0</v>
      </c>
      <c r="AT396">
        <f t="shared" si="187"/>
        <v>1</v>
      </c>
      <c r="AU396" t="str">
        <f t="shared" si="181"/>
        <v/>
      </c>
    </row>
    <row r="397" spans="1:47">
      <c r="A397" t="s">
        <v>295</v>
      </c>
      <c r="B397" t="s">
        <v>628</v>
      </c>
      <c r="C397" t="s">
        <v>717</v>
      </c>
      <c r="D397">
        <f t="shared" si="173"/>
        <v>1.72018</v>
      </c>
      <c r="F397">
        <f t="shared" si="174"/>
        <v>1.72807</v>
      </c>
      <c r="H397">
        <f t="shared" si="175"/>
        <v>1.7494000000000001</v>
      </c>
      <c r="J397" s="119">
        <f t="shared" si="182"/>
        <v>1.7253286750604599</v>
      </c>
      <c r="L397" s="119">
        <f t="shared" si="183"/>
        <v>1.9947044595441943E-2</v>
      </c>
      <c r="N397">
        <f t="shared" si="176"/>
        <v>63.259689745313011</v>
      </c>
      <c r="P397" t="s">
        <v>160</v>
      </c>
      <c r="Q397">
        <v>11</v>
      </c>
      <c r="R397" t="s">
        <v>831</v>
      </c>
      <c r="S397" t="s">
        <v>426</v>
      </c>
      <c r="T397">
        <f t="shared" si="177"/>
        <v>0.53760076681440705</v>
      </c>
      <c r="U397">
        <f t="shared" si="178"/>
        <v>0.77876853814907676</v>
      </c>
      <c r="V397">
        <f t="shared" si="179"/>
        <v>-0.32327229932320461</v>
      </c>
      <c r="W397" s="120">
        <f t="shared" si="180"/>
        <v>62.965030432266204</v>
      </c>
      <c r="X397" s="120">
        <f t="shared" si="165"/>
        <v>45.256235169091184</v>
      </c>
      <c r="Y397" s="16"/>
      <c r="Z397" s="16"/>
      <c r="AA397" s="16"/>
      <c r="AB397" s="16"/>
      <c r="AC397" s="16"/>
      <c r="AD397" s="120" t="s">
        <v>33</v>
      </c>
      <c r="AE397" s="120" t="s">
        <v>33</v>
      </c>
      <c r="AG397" s="16" t="s">
        <v>928</v>
      </c>
      <c r="AH397" t="s">
        <v>830</v>
      </c>
      <c r="AI397" s="2">
        <f t="shared" si="166"/>
        <v>0</v>
      </c>
      <c r="AJ397" s="2">
        <f t="shared" si="167"/>
        <v>0</v>
      </c>
      <c r="AK397" s="2">
        <f t="shared" si="168"/>
        <v>0</v>
      </c>
      <c r="AL397" s="2">
        <f t="shared" si="169"/>
        <v>0</v>
      </c>
      <c r="AM397">
        <f t="shared" si="184"/>
        <v>0</v>
      </c>
      <c r="AN397" s="2">
        <f t="shared" si="170"/>
        <v>0</v>
      </c>
      <c r="AO397">
        <f t="shared" si="185"/>
        <v>0</v>
      </c>
      <c r="AP397">
        <f t="shared" si="171"/>
        <v>0</v>
      </c>
      <c r="AQ397">
        <f t="shared" si="172"/>
        <v>0</v>
      </c>
      <c r="AR397">
        <f t="shared" si="186"/>
        <v>1</v>
      </c>
      <c r="AS397">
        <f t="shared" si="188"/>
        <v>0</v>
      </c>
      <c r="AT397">
        <f t="shared" si="187"/>
        <v>1</v>
      </c>
      <c r="AU397" t="str">
        <f t="shared" si="181"/>
        <v/>
      </c>
    </row>
    <row r="398" spans="1:47">
      <c r="A398" t="s">
        <v>295</v>
      </c>
      <c r="B398" t="s">
        <v>628</v>
      </c>
      <c r="C398" t="s">
        <v>718</v>
      </c>
      <c r="D398">
        <f t="shared" si="173"/>
        <v>1.7208000000000001</v>
      </c>
      <c r="F398">
        <f t="shared" si="174"/>
        <v>1.7287000000000001</v>
      </c>
      <c r="H398">
        <f t="shared" si="175"/>
        <v>1.75</v>
      </c>
      <c r="J398" s="119">
        <f t="shared" si="182"/>
        <v>1.7259488489980617</v>
      </c>
      <c r="L398" s="119">
        <f t="shared" si="183"/>
        <v>1.9929803773681698E-2</v>
      </c>
      <c r="N398">
        <f t="shared" si="176"/>
        <v>63.327456350789888</v>
      </c>
      <c r="P398" t="s">
        <v>160</v>
      </c>
      <c r="Q398">
        <v>10</v>
      </c>
      <c r="R398" t="s">
        <v>831</v>
      </c>
      <c r="S398" t="s">
        <v>426</v>
      </c>
      <c r="T398">
        <f t="shared" si="177"/>
        <v>0.5370117542597691</v>
      </c>
      <c r="U398">
        <f t="shared" si="178"/>
        <v>0.77894292176597413</v>
      </c>
      <c r="V398">
        <f t="shared" si="179"/>
        <v>-0.32383066627102042</v>
      </c>
      <c r="W398" s="120">
        <f t="shared" si="180"/>
        <v>62.976398297519722</v>
      </c>
      <c r="X398" s="120">
        <f t="shared" si="165"/>
        <v>45.209858358518431</v>
      </c>
      <c r="Y398" s="16"/>
      <c r="Z398" s="16"/>
      <c r="AA398" s="16"/>
      <c r="AB398" s="16"/>
      <c r="AC398" s="16"/>
      <c r="AD398" s="120" t="s">
        <v>33</v>
      </c>
      <c r="AE398" s="120" t="s">
        <v>33</v>
      </c>
      <c r="AG398" s="16" t="s">
        <v>928</v>
      </c>
      <c r="AH398" t="s">
        <v>830</v>
      </c>
      <c r="AI398" s="2">
        <f t="shared" si="166"/>
        <v>0</v>
      </c>
      <c r="AJ398" s="2">
        <f t="shared" si="167"/>
        <v>0</v>
      </c>
      <c r="AK398" s="2">
        <f t="shared" si="168"/>
        <v>0</v>
      </c>
      <c r="AL398" s="2">
        <f t="shared" si="169"/>
        <v>0</v>
      </c>
      <c r="AM398">
        <f t="shared" si="184"/>
        <v>0</v>
      </c>
      <c r="AN398" s="2">
        <f t="shared" si="170"/>
        <v>0</v>
      </c>
      <c r="AO398">
        <f t="shared" si="185"/>
        <v>0</v>
      </c>
      <c r="AP398">
        <f t="shared" si="171"/>
        <v>0</v>
      </c>
      <c r="AQ398">
        <f t="shared" si="172"/>
        <v>0</v>
      </c>
      <c r="AR398">
        <f t="shared" si="186"/>
        <v>1</v>
      </c>
      <c r="AS398">
        <f t="shared" si="188"/>
        <v>0</v>
      </c>
      <c r="AT398">
        <f t="shared" si="187"/>
        <v>1</v>
      </c>
      <c r="AU398" t="str">
        <f t="shared" si="181"/>
        <v/>
      </c>
    </row>
    <row r="399" spans="1:47">
      <c r="A399" t="s">
        <v>295</v>
      </c>
      <c r="B399" t="s">
        <v>628</v>
      </c>
      <c r="C399" t="s">
        <v>719</v>
      </c>
      <c r="D399">
        <f t="shared" si="173"/>
        <v>1.7214200000000002</v>
      </c>
      <c r="F399">
        <f t="shared" si="174"/>
        <v>1.72933</v>
      </c>
      <c r="H399">
        <f t="shared" si="175"/>
        <v>1.7505999999999999</v>
      </c>
      <c r="J399" s="119">
        <f t="shared" si="182"/>
        <v>1.7265690227436754</v>
      </c>
      <c r="L399" s="119">
        <f t="shared" si="183"/>
        <v>1.9912562948446899E-2</v>
      </c>
      <c r="N399">
        <f t="shared" si="176"/>
        <v>63.395273480932318</v>
      </c>
      <c r="P399" t="s">
        <v>160</v>
      </c>
      <c r="Q399">
        <v>9</v>
      </c>
      <c r="R399" t="s">
        <v>831</v>
      </c>
      <c r="S399" t="s">
        <v>426</v>
      </c>
      <c r="T399">
        <f t="shared" si="177"/>
        <v>0.53642240417630349</v>
      </c>
      <c r="U399">
        <f t="shared" si="178"/>
        <v>0.77911675901923794</v>
      </c>
      <c r="V399">
        <f t="shared" si="179"/>
        <v>-0.32438877926505594</v>
      </c>
      <c r="W399" s="120">
        <f t="shared" si="180"/>
        <v>62.987784519938501</v>
      </c>
      <c r="X399" s="120">
        <f t="shared" si="165"/>
        <v>45.163486039447577</v>
      </c>
      <c r="Y399" s="16"/>
      <c r="Z399" s="16"/>
      <c r="AA399" s="16"/>
      <c r="AB399" s="16"/>
      <c r="AC399" s="16"/>
      <c r="AD399" s="120" t="s">
        <v>33</v>
      </c>
      <c r="AE399" s="120" t="s">
        <v>33</v>
      </c>
      <c r="AG399" s="16" t="s">
        <v>928</v>
      </c>
      <c r="AH399" t="s">
        <v>830</v>
      </c>
      <c r="AI399" s="2">
        <f t="shared" si="166"/>
        <v>0</v>
      </c>
      <c r="AJ399" s="2">
        <f t="shared" si="167"/>
        <v>0</v>
      </c>
      <c r="AK399" s="2">
        <f t="shared" si="168"/>
        <v>0</v>
      </c>
      <c r="AL399" s="2">
        <f t="shared" si="169"/>
        <v>0</v>
      </c>
      <c r="AM399">
        <f t="shared" si="184"/>
        <v>0</v>
      </c>
      <c r="AN399" s="2">
        <f t="shared" si="170"/>
        <v>0</v>
      </c>
      <c r="AO399">
        <f t="shared" si="185"/>
        <v>0</v>
      </c>
      <c r="AP399">
        <f t="shared" si="171"/>
        <v>0</v>
      </c>
      <c r="AQ399">
        <f t="shared" si="172"/>
        <v>0</v>
      </c>
      <c r="AR399">
        <f t="shared" si="186"/>
        <v>1</v>
      </c>
      <c r="AS399">
        <f t="shared" si="188"/>
        <v>0</v>
      </c>
      <c r="AT399">
        <f t="shared" si="187"/>
        <v>1</v>
      </c>
      <c r="AU399" t="str">
        <f t="shared" si="181"/>
        <v/>
      </c>
    </row>
    <row r="400" spans="1:47">
      <c r="A400" t="s">
        <v>295</v>
      </c>
      <c r="B400" t="s">
        <v>628</v>
      </c>
      <c r="C400" t="s">
        <v>720</v>
      </c>
      <c r="D400">
        <f t="shared" si="173"/>
        <v>1.72204</v>
      </c>
      <c r="F400">
        <f t="shared" si="174"/>
        <v>1.7299600000000002</v>
      </c>
      <c r="H400">
        <f t="shared" si="175"/>
        <v>1.7512000000000001</v>
      </c>
      <c r="J400" s="119">
        <f t="shared" si="182"/>
        <v>1.7271891962974997</v>
      </c>
      <c r="L400" s="119">
        <f t="shared" si="183"/>
        <v>1.9895322119751979E-2</v>
      </c>
      <c r="N400">
        <f t="shared" si="176"/>
        <v>63.463141329668915</v>
      </c>
      <c r="P400" t="s">
        <v>160</v>
      </c>
      <c r="Q400">
        <v>8</v>
      </c>
      <c r="R400" t="s">
        <v>831</v>
      </c>
      <c r="S400" t="s">
        <v>426</v>
      </c>
      <c r="T400">
        <f t="shared" si="177"/>
        <v>0.53583271784150455</v>
      </c>
      <c r="U400">
        <f t="shared" si="178"/>
        <v>0.77929004964031934</v>
      </c>
      <c r="V400">
        <f t="shared" si="179"/>
        <v>-0.32494663719167044</v>
      </c>
      <c r="W400" s="120">
        <f t="shared" si="180"/>
        <v>62.999189067538396</v>
      </c>
      <c r="X400" s="120">
        <f t="shared" si="165"/>
        <v>45.117118281486768</v>
      </c>
      <c r="Y400" s="16"/>
      <c r="Z400" s="16"/>
      <c r="AA400" s="16"/>
      <c r="AB400" s="16"/>
      <c r="AC400" s="16"/>
      <c r="AD400" s="120" t="s">
        <v>33</v>
      </c>
      <c r="AE400" s="120" t="s">
        <v>33</v>
      </c>
      <c r="AG400" s="16" t="s">
        <v>928</v>
      </c>
      <c r="AH400" t="s">
        <v>830</v>
      </c>
      <c r="AI400" s="2">
        <f t="shared" si="166"/>
        <v>0</v>
      </c>
      <c r="AJ400" s="2">
        <f t="shared" si="167"/>
        <v>0</v>
      </c>
      <c r="AK400" s="2">
        <f t="shared" si="168"/>
        <v>0</v>
      </c>
      <c r="AL400" s="2">
        <f t="shared" si="169"/>
        <v>0</v>
      </c>
      <c r="AM400">
        <f t="shared" si="184"/>
        <v>0</v>
      </c>
      <c r="AN400" s="2">
        <f t="shared" si="170"/>
        <v>0</v>
      </c>
      <c r="AO400">
        <f t="shared" si="185"/>
        <v>0</v>
      </c>
      <c r="AP400">
        <f t="shared" si="171"/>
        <v>0</v>
      </c>
      <c r="AQ400">
        <f t="shared" si="172"/>
        <v>0</v>
      </c>
      <c r="AR400">
        <f t="shared" si="186"/>
        <v>1</v>
      </c>
      <c r="AS400">
        <f t="shared" si="188"/>
        <v>0</v>
      </c>
      <c r="AT400">
        <f t="shared" si="187"/>
        <v>1</v>
      </c>
      <c r="AU400" t="str">
        <f t="shared" si="181"/>
        <v/>
      </c>
    </row>
    <row r="401" spans="1:47">
      <c r="A401" t="s">
        <v>295</v>
      </c>
      <c r="B401" t="s">
        <v>628</v>
      </c>
      <c r="C401" t="s">
        <v>721</v>
      </c>
      <c r="D401">
        <f t="shared" si="173"/>
        <v>1.7226600000000001</v>
      </c>
      <c r="F401">
        <f t="shared" si="174"/>
        <v>1.7305900000000001</v>
      </c>
      <c r="H401">
        <f t="shared" si="175"/>
        <v>1.7518</v>
      </c>
      <c r="J401" s="119">
        <f t="shared" si="182"/>
        <v>1.7278093696597303</v>
      </c>
      <c r="L401" s="119">
        <f t="shared" si="183"/>
        <v>1.9878081287612703E-2</v>
      </c>
      <c r="N401">
        <f t="shared" si="176"/>
        <v>63.531060091391623</v>
      </c>
      <c r="P401" t="s">
        <v>160</v>
      </c>
      <c r="Q401">
        <v>7</v>
      </c>
      <c r="R401" t="s">
        <v>831</v>
      </c>
      <c r="S401" t="s">
        <v>426</v>
      </c>
      <c r="T401">
        <f t="shared" si="177"/>
        <v>0.535242696534734</v>
      </c>
      <c r="U401">
        <f t="shared" si="178"/>
        <v>0.77946279336410496</v>
      </c>
      <c r="V401">
        <f t="shared" si="179"/>
        <v>-0.32550423893899372</v>
      </c>
      <c r="W401" s="120">
        <f t="shared" si="180"/>
        <v>63.010611908227418</v>
      </c>
      <c r="X401" s="120">
        <f t="shared" si="165"/>
        <v>45.070755154234632</v>
      </c>
      <c r="Y401" s="16"/>
      <c r="Z401" s="16"/>
      <c r="AA401" s="16"/>
      <c r="AB401" s="16"/>
      <c r="AC401" s="16"/>
      <c r="AD401" s="120" t="s">
        <v>33</v>
      </c>
      <c r="AE401" s="120" t="s">
        <v>33</v>
      </c>
      <c r="AG401" s="16" t="s">
        <v>928</v>
      </c>
      <c r="AH401" t="s">
        <v>830</v>
      </c>
      <c r="AI401" s="2">
        <f t="shared" si="166"/>
        <v>0</v>
      </c>
      <c r="AJ401" s="2">
        <f t="shared" si="167"/>
        <v>0</v>
      </c>
      <c r="AK401" s="2">
        <f t="shared" si="168"/>
        <v>0</v>
      </c>
      <c r="AL401" s="2">
        <f t="shared" si="169"/>
        <v>0</v>
      </c>
      <c r="AM401">
        <f t="shared" si="184"/>
        <v>0</v>
      </c>
      <c r="AN401" s="2">
        <f t="shared" si="170"/>
        <v>0</v>
      </c>
      <c r="AO401">
        <f t="shared" si="185"/>
        <v>0</v>
      </c>
      <c r="AP401">
        <f t="shared" si="171"/>
        <v>0</v>
      </c>
      <c r="AQ401">
        <f t="shared" si="172"/>
        <v>0</v>
      </c>
      <c r="AR401">
        <f t="shared" si="186"/>
        <v>1</v>
      </c>
      <c r="AS401">
        <f t="shared" si="188"/>
        <v>0</v>
      </c>
      <c r="AT401">
        <f t="shared" si="187"/>
        <v>1</v>
      </c>
      <c r="AU401" t="str">
        <f t="shared" si="181"/>
        <v/>
      </c>
    </row>
    <row r="402" spans="1:47">
      <c r="A402" t="s">
        <v>295</v>
      </c>
      <c r="B402" t="s">
        <v>628</v>
      </c>
      <c r="C402" t="s">
        <v>722</v>
      </c>
      <c r="D402">
        <f t="shared" si="173"/>
        <v>1.7232800000000001</v>
      </c>
      <c r="F402">
        <f t="shared" si="174"/>
        <v>1.73122</v>
      </c>
      <c r="H402">
        <f t="shared" si="175"/>
        <v>1.7524</v>
      </c>
      <c r="J402" s="119">
        <f t="shared" si="182"/>
        <v>1.7284295428305643</v>
      </c>
      <c r="L402" s="119">
        <f t="shared" si="183"/>
        <v>1.9860840452042838E-2</v>
      </c>
      <c r="N402">
        <f t="shared" si="176"/>
        <v>63.599029960971606</v>
      </c>
      <c r="P402" t="s">
        <v>160</v>
      </c>
      <c r="Q402">
        <v>6</v>
      </c>
      <c r="R402" t="s">
        <v>831</v>
      </c>
      <c r="S402" t="s">
        <v>426</v>
      </c>
      <c r="T402">
        <f t="shared" si="177"/>
        <v>0.53465234153720831</v>
      </c>
      <c r="U402">
        <f t="shared" si="178"/>
        <v>0.77963498992891711</v>
      </c>
      <c r="V402">
        <f t="shared" si="179"/>
        <v>-0.32606158339693714</v>
      </c>
      <c r="W402" s="120">
        <f t="shared" si="180"/>
        <v>63.022053009806285</v>
      </c>
      <c r="X402" s="120">
        <f t="shared" si="165"/>
        <v>45.024396727279964</v>
      </c>
      <c r="Y402" s="16"/>
      <c r="Z402" s="16"/>
      <c r="AA402" s="16"/>
      <c r="AB402" s="16"/>
      <c r="AC402" s="16"/>
      <c r="AD402" s="120" t="s">
        <v>33</v>
      </c>
      <c r="AE402" s="120" t="s">
        <v>33</v>
      </c>
      <c r="AG402" s="16" t="s">
        <v>928</v>
      </c>
      <c r="AH402" t="s">
        <v>830</v>
      </c>
      <c r="AI402" s="2">
        <f t="shared" si="166"/>
        <v>0</v>
      </c>
      <c r="AJ402" s="2">
        <f t="shared" si="167"/>
        <v>0</v>
      </c>
      <c r="AK402" s="2">
        <f t="shared" si="168"/>
        <v>0</v>
      </c>
      <c r="AL402" s="2">
        <f t="shared" si="169"/>
        <v>0</v>
      </c>
      <c r="AM402">
        <f t="shared" si="184"/>
        <v>0</v>
      </c>
      <c r="AN402" s="2">
        <f t="shared" si="170"/>
        <v>0</v>
      </c>
      <c r="AO402">
        <f t="shared" si="185"/>
        <v>0</v>
      </c>
      <c r="AP402">
        <f t="shared" si="171"/>
        <v>0</v>
      </c>
      <c r="AQ402">
        <f t="shared" si="172"/>
        <v>0</v>
      </c>
      <c r="AR402">
        <f t="shared" si="186"/>
        <v>1</v>
      </c>
      <c r="AS402">
        <f t="shared" si="188"/>
        <v>0</v>
      </c>
      <c r="AT402">
        <f t="shared" si="187"/>
        <v>1</v>
      </c>
      <c r="AU402" t="str">
        <f t="shared" si="181"/>
        <v/>
      </c>
    </row>
    <row r="403" spans="1:47">
      <c r="A403" t="s">
        <v>295</v>
      </c>
      <c r="B403" t="s">
        <v>628</v>
      </c>
      <c r="C403" t="s">
        <v>723</v>
      </c>
      <c r="D403">
        <f t="shared" si="173"/>
        <v>1.7239</v>
      </c>
      <c r="F403">
        <f t="shared" si="174"/>
        <v>1.7318500000000001</v>
      </c>
      <c r="H403">
        <f t="shared" si="175"/>
        <v>1.7529999999999999</v>
      </c>
      <c r="J403" s="119">
        <f t="shared" si="182"/>
        <v>1.7290497158101976</v>
      </c>
      <c r="L403" s="119">
        <f t="shared" si="183"/>
        <v>1.9843599613058149E-2</v>
      </c>
      <c r="N403">
        <f t="shared" si="176"/>
        <v>63.667051133759202</v>
      </c>
      <c r="P403" t="s">
        <v>160</v>
      </c>
      <c r="Q403">
        <v>5</v>
      </c>
      <c r="R403" t="s">
        <v>831</v>
      </c>
      <c r="S403" t="s">
        <v>426</v>
      </c>
      <c r="T403">
        <f t="shared" si="177"/>
        <v>0.53406165413198403</v>
      </c>
      <c r="U403">
        <f t="shared" si="178"/>
        <v>0.77980663907651759</v>
      </c>
      <c r="V403">
        <f t="shared" si="179"/>
        <v>-0.32661866945720497</v>
      </c>
      <c r="W403" s="120">
        <f t="shared" si="180"/>
        <v>63.033512339968723</v>
      </c>
      <c r="X403" s="120">
        <f t="shared" si="165"/>
        <v>44.978043070201011</v>
      </c>
      <c r="Y403" s="16"/>
      <c r="Z403" s="16"/>
      <c r="AA403" s="16"/>
      <c r="AB403" s="16"/>
      <c r="AC403" s="16"/>
      <c r="AD403" s="120" t="s">
        <v>33</v>
      </c>
      <c r="AE403" s="120" t="s">
        <v>33</v>
      </c>
      <c r="AG403" s="16" t="s">
        <v>928</v>
      </c>
      <c r="AH403" t="s">
        <v>830</v>
      </c>
      <c r="AI403" s="2">
        <f t="shared" si="166"/>
        <v>0</v>
      </c>
      <c r="AJ403" s="2">
        <f t="shared" si="167"/>
        <v>0</v>
      </c>
      <c r="AK403" s="2">
        <f t="shared" si="168"/>
        <v>0</v>
      </c>
      <c r="AL403" s="2">
        <f t="shared" si="169"/>
        <v>0</v>
      </c>
      <c r="AM403">
        <f t="shared" si="184"/>
        <v>0</v>
      </c>
      <c r="AN403" s="2">
        <f t="shared" si="170"/>
        <v>0</v>
      </c>
      <c r="AO403">
        <f t="shared" si="185"/>
        <v>0</v>
      </c>
      <c r="AP403">
        <f t="shared" si="171"/>
        <v>0</v>
      </c>
      <c r="AQ403">
        <f t="shared" si="172"/>
        <v>0</v>
      </c>
      <c r="AR403">
        <f t="shared" si="186"/>
        <v>1</v>
      </c>
      <c r="AS403">
        <f t="shared" si="188"/>
        <v>0</v>
      </c>
      <c r="AT403">
        <f t="shared" si="187"/>
        <v>1</v>
      </c>
      <c r="AU403" t="str">
        <f t="shared" si="181"/>
        <v/>
      </c>
    </row>
    <row r="404" spans="1:47">
      <c r="A404" t="s">
        <v>295</v>
      </c>
      <c r="B404" t="s">
        <v>628</v>
      </c>
      <c r="C404" t="s">
        <v>724</v>
      </c>
      <c r="D404">
        <f t="shared" si="173"/>
        <v>1.7245200000000001</v>
      </c>
      <c r="F404">
        <f t="shared" si="174"/>
        <v>1.73248</v>
      </c>
      <c r="H404">
        <f t="shared" si="175"/>
        <v>1.7536</v>
      </c>
      <c r="J404" s="119">
        <f t="shared" si="182"/>
        <v>1.7296698885988273</v>
      </c>
      <c r="L404" s="119">
        <f t="shared" si="183"/>
        <v>1.9826358770672625E-2</v>
      </c>
      <c r="N404">
        <f t="shared" si="176"/>
        <v>63.73512380557635</v>
      </c>
      <c r="P404" t="s">
        <v>160</v>
      </c>
      <c r="Q404">
        <v>4</v>
      </c>
      <c r="R404" t="s">
        <v>831</v>
      </c>
      <c r="S404" t="s">
        <v>426</v>
      </c>
      <c r="T404">
        <f t="shared" si="177"/>
        <v>0.53347063560394481</v>
      </c>
      <c r="U404">
        <f t="shared" si="178"/>
        <v>0.77997774055210767</v>
      </c>
      <c r="V404">
        <f t="shared" si="179"/>
        <v>-0.32717549601330509</v>
      </c>
      <c r="W404" s="120">
        <f t="shared" si="180"/>
        <v>63.044989866301933</v>
      </c>
      <c r="X404" s="120">
        <f t="shared" si="165"/>
        <v>44.931694252565109</v>
      </c>
      <c r="Y404" s="16"/>
      <c r="Z404" s="16"/>
      <c r="AA404" s="16"/>
      <c r="AB404" s="16"/>
      <c r="AC404" s="16"/>
      <c r="AD404" s="120" t="s">
        <v>33</v>
      </c>
      <c r="AE404" s="120" t="s">
        <v>33</v>
      </c>
      <c r="AG404" s="16" t="s">
        <v>928</v>
      </c>
      <c r="AH404" t="s">
        <v>830</v>
      </c>
      <c r="AI404" s="2">
        <f t="shared" si="166"/>
        <v>0</v>
      </c>
      <c r="AJ404" s="2">
        <f t="shared" si="167"/>
        <v>0</v>
      </c>
      <c r="AK404" s="2">
        <f t="shared" si="168"/>
        <v>0</v>
      </c>
      <c r="AL404" s="2">
        <f t="shared" si="169"/>
        <v>0</v>
      </c>
      <c r="AM404">
        <f t="shared" si="184"/>
        <v>0</v>
      </c>
      <c r="AN404" s="2">
        <f t="shared" si="170"/>
        <v>0</v>
      </c>
      <c r="AO404">
        <f t="shared" si="185"/>
        <v>0</v>
      </c>
      <c r="AP404">
        <f t="shared" si="171"/>
        <v>0</v>
      </c>
      <c r="AQ404">
        <f t="shared" si="172"/>
        <v>0</v>
      </c>
      <c r="AR404">
        <f t="shared" si="186"/>
        <v>1</v>
      </c>
      <c r="AS404">
        <f t="shared" si="188"/>
        <v>0</v>
      </c>
      <c r="AT404">
        <f t="shared" si="187"/>
        <v>1</v>
      </c>
      <c r="AU404" t="str">
        <f t="shared" si="181"/>
        <v/>
      </c>
    </row>
    <row r="405" spans="1:47">
      <c r="A405" t="s">
        <v>295</v>
      </c>
      <c r="B405" t="s">
        <v>628</v>
      </c>
      <c r="C405" t="s">
        <v>725</v>
      </c>
      <c r="D405">
        <f t="shared" si="173"/>
        <v>1.7251400000000001</v>
      </c>
      <c r="F405">
        <f t="shared" si="174"/>
        <v>1.7331100000000002</v>
      </c>
      <c r="H405">
        <f t="shared" si="175"/>
        <v>1.7542</v>
      </c>
      <c r="J405" s="119">
        <f t="shared" si="182"/>
        <v>1.7302900611966483</v>
      </c>
      <c r="L405" s="119">
        <f t="shared" si="183"/>
        <v>1.9809117924902031E-2</v>
      </c>
      <c r="N405">
        <f t="shared" si="176"/>
        <v>63.803248172739373</v>
      </c>
      <c r="P405" t="s">
        <v>160</v>
      </c>
      <c r="Q405">
        <v>3</v>
      </c>
      <c r="R405" t="s">
        <v>831</v>
      </c>
      <c r="S405" t="s">
        <v>426</v>
      </c>
      <c r="T405">
        <f t="shared" si="177"/>
        <v>0.53287928723978606</v>
      </c>
      <c r="U405">
        <f t="shared" si="178"/>
        <v>0.78014829410433084</v>
      </c>
      <c r="V405">
        <f t="shared" si="179"/>
        <v>-0.32773206196055954</v>
      </c>
      <c r="W405" s="120">
        <f t="shared" si="180"/>
        <v>63.056485556286972</v>
      </c>
      <c r="X405" s="120">
        <f t="shared" si="165"/>
        <v>44.885350343928252</v>
      </c>
      <c r="Y405" s="16"/>
      <c r="Z405" s="16"/>
      <c r="AA405" s="16"/>
      <c r="AB405" s="16"/>
      <c r="AC405" s="16"/>
      <c r="AD405" s="120" t="s">
        <v>33</v>
      </c>
      <c r="AE405" s="120" t="s">
        <v>33</v>
      </c>
      <c r="AG405" s="16" t="s">
        <v>928</v>
      </c>
      <c r="AH405" t="s">
        <v>830</v>
      </c>
      <c r="AI405" s="2">
        <f t="shared" si="166"/>
        <v>0</v>
      </c>
      <c r="AJ405" s="2">
        <f t="shared" si="167"/>
        <v>0</v>
      </c>
      <c r="AK405" s="2">
        <f t="shared" si="168"/>
        <v>0</v>
      </c>
      <c r="AL405" s="2">
        <f t="shared" si="169"/>
        <v>0</v>
      </c>
      <c r="AM405">
        <f t="shared" si="184"/>
        <v>0</v>
      </c>
      <c r="AN405" s="2">
        <f t="shared" si="170"/>
        <v>0</v>
      </c>
      <c r="AO405">
        <f t="shared" si="185"/>
        <v>0</v>
      </c>
      <c r="AP405">
        <f t="shared" si="171"/>
        <v>0</v>
      </c>
      <c r="AQ405">
        <f t="shared" si="172"/>
        <v>0</v>
      </c>
      <c r="AR405">
        <f t="shared" si="186"/>
        <v>1</v>
      </c>
      <c r="AS405">
        <f t="shared" si="188"/>
        <v>0</v>
      </c>
      <c r="AT405">
        <f t="shared" si="187"/>
        <v>1</v>
      </c>
      <c r="AU405" t="str">
        <f t="shared" si="181"/>
        <v/>
      </c>
    </row>
    <row r="406" spans="1:47">
      <c r="A406" t="s">
        <v>295</v>
      </c>
      <c r="B406" t="s">
        <v>628</v>
      </c>
      <c r="C406" t="s">
        <v>726</v>
      </c>
      <c r="D406">
        <f t="shared" si="173"/>
        <v>1.7257600000000002</v>
      </c>
      <c r="F406">
        <f t="shared" si="174"/>
        <v>1.7337400000000001</v>
      </c>
      <c r="H406">
        <f t="shared" si="175"/>
        <v>1.7547999999999999</v>
      </c>
      <c r="J406" s="119">
        <f t="shared" si="182"/>
        <v>1.7309102336038562</v>
      </c>
      <c r="L406" s="119">
        <f t="shared" si="183"/>
        <v>1.9791877075760578E-2</v>
      </c>
      <c r="N406">
        <f t="shared" si="176"/>
        <v>63.87142443204398</v>
      </c>
      <c r="P406" t="s">
        <v>160</v>
      </c>
      <c r="Q406">
        <v>2</v>
      </c>
      <c r="R406" t="s">
        <v>831</v>
      </c>
      <c r="S406" t="s">
        <v>426</v>
      </c>
      <c r="T406">
        <f t="shared" si="177"/>
        <v>0.53228761032800309</v>
      </c>
      <c r="U406">
        <f t="shared" si="178"/>
        <v>0.78031829948527343</v>
      </c>
      <c r="V406">
        <f t="shared" si="179"/>
        <v>-0.32828836619611612</v>
      </c>
      <c r="W406" s="120">
        <f t="shared" si="180"/>
        <v>63.067999377299358</v>
      </c>
      <c r="X406" s="120">
        <f t="shared" si="165"/>
        <v>44.839011413834498</v>
      </c>
      <c r="Y406" s="16"/>
      <c r="Z406" s="16"/>
      <c r="AA406" s="16"/>
      <c r="AB406" s="16"/>
      <c r="AC406" s="16"/>
      <c r="AD406" s="120" t="s">
        <v>33</v>
      </c>
      <c r="AE406" s="120" t="s">
        <v>33</v>
      </c>
      <c r="AG406" s="16" t="s">
        <v>928</v>
      </c>
      <c r="AH406" t="s">
        <v>830</v>
      </c>
      <c r="AI406" s="2">
        <f t="shared" si="166"/>
        <v>0</v>
      </c>
      <c r="AJ406" s="2">
        <f t="shared" si="167"/>
        <v>0</v>
      </c>
      <c r="AK406" s="2">
        <f t="shared" si="168"/>
        <v>0</v>
      </c>
      <c r="AL406" s="2">
        <f t="shared" si="169"/>
        <v>0</v>
      </c>
      <c r="AM406">
        <f t="shared" si="184"/>
        <v>0</v>
      </c>
      <c r="AN406" s="2">
        <f t="shared" si="170"/>
        <v>0</v>
      </c>
      <c r="AO406">
        <f t="shared" si="185"/>
        <v>0</v>
      </c>
      <c r="AP406">
        <f t="shared" si="171"/>
        <v>0</v>
      </c>
      <c r="AQ406">
        <f t="shared" si="172"/>
        <v>0</v>
      </c>
      <c r="AR406">
        <f t="shared" si="186"/>
        <v>1</v>
      </c>
      <c r="AS406">
        <f t="shared" si="188"/>
        <v>0</v>
      </c>
      <c r="AT406">
        <f t="shared" si="187"/>
        <v>1</v>
      </c>
      <c r="AU406" t="str">
        <f t="shared" si="181"/>
        <v/>
      </c>
    </row>
    <row r="407" spans="1:47">
      <c r="A407" t="s">
        <v>295</v>
      </c>
      <c r="B407" t="s">
        <v>628</v>
      </c>
      <c r="C407" t="s">
        <v>727</v>
      </c>
      <c r="D407">
        <f t="shared" si="173"/>
        <v>1.72638</v>
      </c>
      <c r="F407">
        <f t="shared" si="174"/>
        <v>1.7343700000000002</v>
      </c>
      <c r="H407">
        <f t="shared" si="175"/>
        <v>1.7554000000000001</v>
      </c>
      <c r="J407" s="119">
        <f t="shared" si="182"/>
        <v>1.7315304058206467</v>
      </c>
      <c r="L407" s="119">
        <f t="shared" si="183"/>
        <v>1.9774636223263142E-2</v>
      </c>
      <c r="N407">
        <f t="shared" si="176"/>
        <v>63.939652780783092</v>
      </c>
      <c r="P407" t="s">
        <v>160</v>
      </c>
      <c r="Q407">
        <v>1</v>
      </c>
      <c r="R407" t="s">
        <v>831</v>
      </c>
      <c r="S407" t="s">
        <v>426</v>
      </c>
      <c r="T407">
        <f t="shared" si="177"/>
        <v>0.53169560615887523</v>
      </c>
      <c r="U407">
        <f t="shared" si="178"/>
        <v>0.78048775645046653</v>
      </c>
      <c r="V407">
        <f t="shared" si="179"/>
        <v>-0.32884440761895839</v>
      </c>
      <c r="W407" s="120">
        <f t="shared" si="180"/>
        <v>63.079531296609247</v>
      </c>
      <c r="X407" s="120">
        <f t="shared" si="165"/>
        <v>44.792677531815542</v>
      </c>
      <c r="Y407" s="16"/>
      <c r="Z407" s="16"/>
      <c r="AA407" s="16"/>
      <c r="AB407" s="16"/>
      <c r="AC407" s="16"/>
      <c r="AD407" s="120" t="s">
        <v>33</v>
      </c>
      <c r="AE407" s="120" t="s">
        <v>33</v>
      </c>
      <c r="AG407" s="16" t="s">
        <v>928</v>
      </c>
      <c r="AH407" t="s">
        <v>830</v>
      </c>
      <c r="AI407" s="2">
        <f t="shared" si="166"/>
        <v>0</v>
      </c>
      <c r="AJ407" s="2">
        <f t="shared" si="167"/>
        <v>0</v>
      </c>
      <c r="AK407" s="2">
        <f t="shared" si="168"/>
        <v>0</v>
      </c>
      <c r="AL407" s="2">
        <f t="shared" si="169"/>
        <v>0</v>
      </c>
      <c r="AM407">
        <f t="shared" si="184"/>
        <v>0</v>
      </c>
      <c r="AN407" s="2">
        <f t="shared" si="170"/>
        <v>0</v>
      </c>
      <c r="AO407">
        <f t="shared" si="185"/>
        <v>0</v>
      </c>
      <c r="AP407">
        <f t="shared" si="171"/>
        <v>0</v>
      </c>
      <c r="AQ407">
        <f t="shared" si="172"/>
        <v>0</v>
      </c>
      <c r="AR407">
        <f t="shared" si="186"/>
        <v>1</v>
      </c>
      <c r="AS407">
        <f t="shared" si="188"/>
        <v>0</v>
      </c>
      <c r="AT407">
        <f t="shared" si="187"/>
        <v>1</v>
      </c>
      <c r="AU407" t="str">
        <f t="shared" si="181"/>
        <v/>
      </c>
    </row>
    <row r="408" spans="1:47">
      <c r="A408" t="s">
        <v>295</v>
      </c>
      <c r="B408" t="s">
        <v>628</v>
      </c>
      <c r="C408" t="s">
        <v>728</v>
      </c>
      <c r="D408">
        <v>1.7270000000000001</v>
      </c>
      <c r="F408">
        <v>1.7350000000000001</v>
      </c>
      <c r="H408">
        <v>1.756</v>
      </c>
      <c r="J408" s="119">
        <f t="shared" si="182"/>
        <v>1.7321505778472144</v>
      </c>
      <c r="L408" s="119">
        <f>ABS(1/SQRT((((COS(RADIANS($AX$16)))^2)/(D408^2))+(((COS(RADIANS($AY$16)))^2)/(F408^2))+(((COS(RADIANS($AZ$16)))^2)/(H408^2)))-(1/SQRT((((COS(RADIANS($AX$25)))^2)/(D408^2))+(((COS(RADIANS($AY$25)))^2)/(F408^2))+(((COS(RADIANS($AZ$25)))^2)/(H408^2)))))</f>
        <v>1.9757395367424602E-2</v>
      </c>
      <c r="N408">
        <f t="shared" si="176"/>
        <v>64.007933416737714</v>
      </c>
      <c r="P408" t="s">
        <v>160</v>
      </c>
      <c r="Q408">
        <v>0</v>
      </c>
      <c r="R408" t="s">
        <v>831</v>
      </c>
      <c r="S408" t="s">
        <v>426</v>
      </c>
      <c r="T408">
        <v>0.53110329999999994</v>
      </c>
      <c r="U408">
        <v>0.78065669999999998</v>
      </c>
      <c r="V408">
        <v>-0.32940019999999998</v>
      </c>
      <c r="W408" s="120">
        <f t="shared" si="180"/>
        <v>63.09108128138206</v>
      </c>
      <c r="X408" s="120">
        <f t="shared" si="165"/>
        <v>44.746348767390174</v>
      </c>
      <c r="Y408" s="16"/>
      <c r="Z408" s="16"/>
      <c r="AA408" s="16"/>
      <c r="AB408" s="16"/>
      <c r="AC408" s="16"/>
      <c r="AD408" s="120" t="s">
        <v>33</v>
      </c>
      <c r="AE408" s="120" t="s">
        <v>33</v>
      </c>
      <c r="AG408" s="16" t="s">
        <v>928</v>
      </c>
      <c r="AH408" t="s">
        <v>830</v>
      </c>
      <c r="AI408" s="2">
        <f t="shared" si="166"/>
        <v>0</v>
      </c>
      <c r="AJ408" s="2">
        <f t="shared" si="167"/>
        <v>0</v>
      </c>
      <c r="AK408" s="2">
        <f t="shared" si="168"/>
        <v>0</v>
      </c>
      <c r="AL408" s="2">
        <f t="shared" si="169"/>
        <v>0</v>
      </c>
      <c r="AM408">
        <f t="shared" si="184"/>
        <v>0</v>
      </c>
      <c r="AN408" s="2">
        <f t="shared" si="170"/>
        <v>0</v>
      </c>
      <c r="AO408">
        <f t="shared" si="185"/>
        <v>0</v>
      </c>
      <c r="AP408">
        <f t="shared" si="171"/>
        <v>0</v>
      </c>
      <c r="AQ408">
        <f t="shared" si="172"/>
        <v>0</v>
      </c>
      <c r="AR408">
        <f t="shared" si="186"/>
        <v>1</v>
      </c>
      <c r="AS408">
        <f t="shared" si="188"/>
        <v>0</v>
      </c>
      <c r="AT408">
        <f t="shared" si="187"/>
        <v>1</v>
      </c>
      <c r="AU408" t="str">
        <f t="shared" si="181"/>
        <v/>
      </c>
    </row>
    <row r="409" spans="1:47">
      <c r="A409" t="s">
        <v>270</v>
      </c>
      <c r="B409" t="s">
        <v>273</v>
      </c>
      <c r="C409" t="s">
        <v>729</v>
      </c>
      <c r="D409">
        <v>1.6080000000000001</v>
      </c>
      <c r="F409">
        <v>1.6180000000000001</v>
      </c>
      <c r="H409">
        <v>1.63</v>
      </c>
      <c r="J409" s="119">
        <f t="shared" si="182"/>
        <v>1.6128401847385869</v>
      </c>
      <c r="L409" s="119">
        <f>ABS(1/SQRT((((COS(RADIANS($AX$16)))^2)/(D409^2))+(((COS(RADIANS($AY$16)))^2)/(F409^2))+(((COS(RADIANS($AZ$16)))^2)/(H409^2)))-(1/SQRT((((COS(RADIANS($AX$25)))^2)/(D409^2))+(((COS(RADIANS($AY$25)))^2)/(F409^2))+(((COS(RADIANS($AZ$25)))^2)/(H409^2)))))</f>
        <v>1.4072189205160068E-2</v>
      </c>
      <c r="N409">
        <f>DEGREES(ACOS(((2*((((D409^2)/(F409^2))-1)/(((D409^2)/(H409^2))-1))))-1))</f>
        <v>94.634187196992684</v>
      </c>
      <c r="P409" t="s">
        <v>159</v>
      </c>
      <c r="Q409">
        <v>100</v>
      </c>
      <c r="R409" t="s">
        <v>831</v>
      </c>
      <c r="S409" t="s">
        <v>426</v>
      </c>
      <c r="T409">
        <v>0.88119997999999999</v>
      </c>
      <c r="U409">
        <v>0.39641041999999999</v>
      </c>
      <c r="V409">
        <v>-0.25757596999999999</v>
      </c>
      <c r="W409" s="120">
        <f t="shared" si="180"/>
        <v>79.704681550432213</v>
      </c>
      <c r="X409" s="120">
        <f>IF((DEGREES(ACOS((T409*$BL$2+U409*$BM$2+V409*$BN$2)/((SQRT(T409^2+U409^2+V409^2))*(SQRT($BL$2^2+$BM$2^2+$BN$2^2))))))&gt;90,ABS(180-(DEGREES(ACOS((T409*$BL$2+U409*$BM$2+V409*$BN$2)/((SQRT(T409^2+U409^2+V409^2))*(SQRT($BL$2^2+$BM$2^2+$BN$2^2))))))),(DEGREES(ACOS((T409*$BL$2+U409*$BM$2+V409*$BN$2)/((SQRT(T409^2+U409^2+V409^2))*(SQRT($BL$2^2+$BM$2^2+$BN$2^2)))))))</f>
        <v>65.939905946807059</v>
      </c>
      <c r="Y409" s="16" t="s">
        <v>334</v>
      </c>
      <c r="Z409" s="16" t="s">
        <v>426</v>
      </c>
      <c r="AA409" s="16">
        <v>0.88119999999999998</v>
      </c>
      <c r="AB409" s="16">
        <v>-0.39640999999999998</v>
      </c>
      <c r="AC409" s="16">
        <v>-0.25757600000000003</v>
      </c>
      <c r="AD409" s="120">
        <f>IF((DEGREES(ACOS((AA409*$BI$2+AB409*$BJ$2+AC409*$BK$2)/((SQRT(AA409^2+AB409^2+AC409^2))*(SQRT($BI$2^2+$BJ$2^2+$BK$2^2))))))&gt;90,ABS(180-(DEGREES(ACOS((AA409*$BI$2+AB409*$BJ$2+AC409*$BK$2)/((SQRT(AA409^2+AB409^2+AC409^2))*(SQRT($BI$2^2+$BJ$2^2+$BK$2^2))))))),(DEGREES(ACOS((AA409*$BI$2+AB409*$BJ$2+AC409*$BK$2)/((SQRT(AA409^2+AB409^2+AC409^2))*(SQRT($BI$2^2+$BJ$2^2+$BK$2^2)))))))</f>
        <v>61.854986625966816</v>
      </c>
      <c r="AE409" s="120">
        <f>IF((DEGREES(ACOS((AA409*$BL$2+AB409*$BM$2+AC409*$BN$2)/((SQRT(AA409^2+AB409^2+AC409^2))*(SQRT($BL$2^2+$BM$2^2+$BN$2^2))))))&gt;90,ABS(180-(DEGREES(ACOS((AA409*$BL$2+AB409*$BM$2+AC409*$BN$2)/((SQRT(AA409^2+AB409^2+AC409^2))*(SQRT($BL$2^2+$BM$2^2+$BN$2^2))))))),(DEGREES(ACOS((AA409*$BL$2+AB409*$BM$2+AC409*$BN$2)/((SQRT(AA409^2+AB409^2+AC409^2))*(SQRT($BL$2^2+$BM$2^2+$BN$2^2)))))))</f>
        <v>86.065067546163405</v>
      </c>
      <c r="AG409" s="16" t="s">
        <v>928</v>
      </c>
      <c r="AH409" t="s">
        <v>832</v>
      </c>
      <c r="AI409" s="2">
        <f t="shared" si="166"/>
        <v>0</v>
      </c>
      <c r="AJ409" s="2">
        <f t="shared" si="167"/>
        <v>0</v>
      </c>
      <c r="AK409" s="2">
        <f t="shared" si="168"/>
        <v>0</v>
      </c>
      <c r="AL409" s="2">
        <f t="shared" si="169"/>
        <v>0</v>
      </c>
      <c r="AM409">
        <f t="shared" si="184"/>
        <v>0</v>
      </c>
      <c r="AN409" s="2">
        <f t="shared" si="170"/>
        <v>0</v>
      </c>
      <c r="AO409">
        <f t="shared" ref="AO409:AO472" si="189">IF(OR($BH$2=P409,P409="-/+"),1,0)</f>
        <v>1</v>
      </c>
      <c r="AP409">
        <f t="shared" si="171"/>
        <v>0</v>
      </c>
      <c r="AQ409">
        <f t="shared" si="172"/>
        <v>0</v>
      </c>
      <c r="AR409">
        <f t="shared" si="186"/>
        <v>1</v>
      </c>
      <c r="AS409">
        <f t="shared" si="188"/>
        <v>0</v>
      </c>
      <c r="AT409">
        <f t="shared" si="187"/>
        <v>2</v>
      </c>
      <c r="AU409" t="str">
        <f t="shared" si="181"/>
        <v/>
      </c>
    </row>
    <row r="410" spans="1:47">
      <c r="A410" t="s">
        <v>270</v>
      </c>
      <c r="B410" t="s">
        <v>273</v>
      </c>
      <c r="C410" t="s">
        <v>730</v>
      </c>
      <c r="D410">
        <f t="shared" ref="D410:D441" si="190">(($D$509-$D$409)/100)*(100-Q410)+$D$409</f>
        <v>1.6088</v>
      </c>
      <c r="F410">
        <f t="shared" ref="F410:F441" si="191">(($F$509-$F$409)/100)*(100-Q410)+$F$409</f>
        <v>1.6188100000000001</v>
      </c>
      <c r="H410">
        <f t="shared" ref="H410:H441" si="192">(($H$509-$H$409)/100)*(100-Q410)+$H$409</f>
        <v>1.6307399999999999</v>
      </c>
      <c r="J410" s="119">
        <f t="shared" si="182"/>
        <v>1.6136358722224875</v>
      </c>
      <c r="L410" s="119">
        <f t="shared" si="183"/>
        <v>1.4025137051595582E-2</v>
      </c>
      <c r="N410">
        <f t="shared" ref="N410:N440" si="193">DEGREES(ACOS(((2*((((D410^2)/(F410^2))-1)/(((D410^2)/(H410^2))-1))))-1))</f>
        <v>94.440427704431414</v>
      </c>
      <c r="P410" t="s">
        <v>159</v>
      </c>
      <c r="Q410">
        <v>99</v>
      </c>
      <c r="R410" t="s">
        <v>831</v>
      </c>
      <c r="S410" t="s">
        <v>426</v>
      </c>
      <c r="T410">
        <f t="shared" ref="T410:T441" si="194">(((Q410/100)*$T$409)+(((100-Q410)/100)*$T$509))/(SQRT((((Q410/100)*$T$409)+(((100-Q410)/100)*$T$509))^2+(((Q410/100)*$U$409)+(((100-Q410)/100)*$U$509))^2+(((Q410/100)*$V$409)+(((100-Q410)/100)*$V$509))^2))</f>
        <v>0.88124603116487088</v>
      </c>
      <c r="U410">
        <f t="shared" ref="U410:U441" si="195">(((Q410/100)*$U$409)+(((100-Q410)/100)*$U$509))/(SQRT((((Q410/100)*$T$409)+(((100-Q410)/100)*$T$509))^2+(((Q410/100)*$U$409)+(((100-Q410)/100)*$U$509))^2+(((Q410/100)*$V$409)+(((100-Q410)/100)*$V$509))^2))</f>
        <v>0.39633153969031509</v>
      </c>
      <c r="V410">
        <f t="shared" ref="V410:V441" si="196">(((Q410/100)*$V$409)+(((100-Q410)/100)*$V$509))/(SQRT((((Q410/100)*$T$409)+(((100-Q410)/100)*$T$509))^2+(((Q410/100)*$U$409)+(((100-Q410)/100)*$U$509))^2+(((Q410/100)*$V$409)+(((100-Q410)/100)*$V$509))^2))</f>
        <v>-0.25753978955273571</v>
      </c>
      <c r="W410" s="120">
        <f t="shared" si="180"/>
        <v>79.707242844868773</v>
      </c>
      <c r="X410" s="120">
        <f t="shared" ref="X410:X473" si="197">IF((DEGREES(ACOS((T410*$BL$2+U410*$BM$2+V410*$BN$2)/((SQRT(T410^2+U410^2+V410^2))*(SQRT($BL$2^2+$BM$2^2+$BN$2^2))))))&gt;90,ABS(180-(DEGREES(ACOS((T410*$BL$2+U410*$BM$2+V410*$BN$2)/((SQRT(T410^2+U410^2+V410^2))*(SQRT($BL$2^2+$BM$2^2+$BN$2^2))))))),(DEGREES(ACOS((T410*$BL$2+U410*$BM$2+V410*$BN$2)/((SQRT(T410^2+U410^2+V410^2))*(SQRT($BL$2^2+$BM$2^2+$BN$2^2)))))))</f>
        <v>65.944810237603576</v>
      </c>
      <c r="Y410" s="16" t="s">
        <v>334</v>
      </c>
      <c r="Z410" s="16" t="s">
        <v>426</v>
      </c>
      <c r="AA410">
        <f t="shared" ref="AA410:AA441" si="198">(((Q410/100)*$AA$409)+(((100-Q410)/100)*$AA$509))/(SQRT((((Q410/100)*$AA$409)+(((100-Q410)/100)*$AA$509))^2+(((Q410/100)*$AB$409)+(((100-Q410)/100)*$AB$509))^2+(((Q410/100)*$AC$409)+(((100-Q410)/100)*$AC$509))^2))</f>
        <v>0.8812461713181976</v>
      </c>
      <c r="AB410">
        <f t="shared" ref="AB410:AB441" si="199">(((Q410/100)*$AB$409)+(((100-Q410)/100)*$AB$509))/(SQRT((((Q410/100)*$AA$409)+(((100-Q410)/100)*$AA$509))^2+(((Q410/100)*$AB$409)+(((100-Q410)/100)*$AB$509))^2+(((Q410/100)*$AC$409)+(((100-Q410)/100)*$AC$509))^2))</f>
        <v>-0.39633118345215773</v>
      </c>
      <c r="AC410">
        <f t="shared" ref="AC410:AC441" si="200">(((Q410/100)*$AC$409)+(((100-Q410)/100)*$AC$509))/(SQRT((((Q410/100)*$AA$409)+(((100-Q410)/100)*$AA$509))^2+(((Q410/100)*$AB$409)+(((100-Q410)/100)*$AB$509))^2+(((Q410/100)*$AC$409)+(((100-Q410)/100)*$AC$509))^2))</f>
        <v>-0.25753985819758024</v>
      </c>
      <c r="AD410" s="120">
        <f t="shared" ref="AD410:AD473" si="201">IF((DEGREES(ACOS((AA410*$BI$2+AB410*$BJ$2+AC410*$BK$2)/((SQRT(AA410^2+AB410^2+AC410^2))*(SQRT($BI$2^2+$BJ$2^2+$BK$2^2))))))&gt;90,ABS(180-(DEGREES(ACOS((AA410*$BI$2+AB410*$BJ$2+AC410*$BK$2)/((SQRT(AA410^2+AB410^2+AC410^2))*(SQRT($BI$2^2+$BJ$2^2+$BK$2^2))))))),(DEGREES(ACOS((AA410*$BI$2+AB410*$BJ$2+AC410*$BK$2)/((SQRT(AA410^2+AB410^2+AC410^2))*(SQRT($BI$2^2+$BJ$2^2+$BK$2^2)))))))</f>
        <v>61.860537841554951</v>
      </c>
      <c r="AE410" s="120">
        <f t="shared" ref="AE410:AE473" si="202">IF((DEGREES(ACOS((AA410*$BL$2+AB410*$BM$2+AC410*$BN$2)/((SQRT(AA410^2+AB410^2+AC410^2))*(SQRT($BL$2^2+$BM$2^2+$BN$2^2))))))&gt;90,ABS(180-(DEGREES(ACOS((AA410*$BL$2+AB410*$BM$2+AC410*$BN$2)/((SQRT(AA410^2+AB410^2+AC410^2))*(SQRT($BL$2^2+$BM$2^2+$BN$2^2))))))),(DEGREES(ACOS((AA410*$BL$2+AB410*$BM$2+AC410*$BN$2)/((SQRT(AA410^2+AB410^2+AC410^2))*(SQRT($BL$2^2+$BM$2^2+$BN$2^2)))))))</f>
        <v>86.066021819922398</v>
      </c>
      <c r="AG410" s="16" t="s">
        <v>928</v>
      </c>
      <c r="AH410" t="s">
        <v>832</v>
      </c>
      <c r="AI410" s="2">
        <f t="shared" si="166"/>
        <v>0</v>
      </c>
      <c r="AJ410" s="2">
        <f t="shared" si="167"/>
        <v>0</v>
      </c>
      <c r="AK410" s="2">
        <f t="shared" si="168"/>
        <v>0</v>
      </c>
      <c r="AL410" s="2">
        <f t="shared" si="169"/>
        <v>0</v>
      </c>
      <c r="AM410">
        <f t="shared" si="184"/>
        <v>0</v>
      </c>
      <c r="AN410" s="2">
        <f t="shared" si="170"/>
        <v>0</v>
      </c>
      <c r="AO410">
        <f t="shared" si="189"/>
        <v>1</v>
      </c>
      <c r="AP410">
        <f t="shared" si="171"/>
        <v>0</v>
      </c>
      <c r="AQ410">
        <f t="shared" si="172"/>
        <v>0</v>
      </c>
      <c r="AR410">
        <f t="shared" si="186"/>
        <v>1</v>
      </c>
      <c r="AS410">
        <f t="shared" si="188"/>
        <v>0</v>
      </c>
      <c r="AT410">
        <f t="shared" si="187"/>
        <v>2</v>
      </c>
      <c r="AU410" t="str">
        <f t="shared" si="181"/>
        <v/>
      </c>
    </row>
    <row r="411" spans="1:47">
      <c r="A411" t="s">
        <v>270</v>
      </c>
      <c r="B411" t="s">
        <v>273</v>
      </c>
      <c r="C411" t="s">
        <v>731</v>
      </c>
      <c r="D411">
        <f t="shared" si="190"/>
        <v>1.6096000000000001</v>
      </c>
      <c r="F411">
        <f t="shared" si="191"/>
        <v>1.6196200000000001</v>
      </c>
      <c r="H411">
        <f t="shared" si="192"/>
        <v>1.6314799999999998</v>
      </c>
      <c r="J411" s="119">
        <f t="shared" si="182"/>
        <v>1.6144315587496463</v>
      </c>
      <c r="L411" s="119">
        <f t="shared" si="183"/>
        <v>1.3978084730808416E-2</v>
      </c>
      <c r="N411">
        <f t="shared" si="193"/>
        <v>94.245660466062589</v>
      </c>
      <c r="P411" t="s">
        <v>159</v>
      </c>
      <c r="Q411">
        <v>98</v>
      </c>
      <c r="R411" t="s">
        <v>831</v>
      </c>
      <c r="S411" t="s">
        <v>426</v>
      </c>
      <c r="T411">
        <f t="shared" si="194"/>
        <v>0.88129207658090658</v>
      </c>
      <c r="U411">
        <f t="shared" si="195"/>
        <v>0.39625265670117565</v>
      </c>
      <c r="V411">
        <f t="shared" si="196"/>
        <v>-0.25750360737856404</v>
      </c>
      <c r="W411" s="120">
        <f t="shared" si="180"/>
        <v>79.70980422136337</v>
      </c>
      <c r="X411" s="120">
        <f t="shared" si="197"/>
        <v>65.949714592508656</v>
      </c>
      <c r="Y411" s="16" t="s">
        <v>334</v>
      </c>
      <c r="Z411" s="16" t="s">
        <v>426</v>
      </c>
      <c r="AA411">
        <f t="shared" si="198"/>
        <v>0.88129221251546697</v>
      </c>
      <c r="AB411">
        <f t="shared" si="199"/>
        <v>-0.39625230827616886</v>
      </c>
      <c r="AC411">
        <f t="shared" si="200"/>
        <v>-0.25750367831431265</v>
      </c>
      <c r="AD411" s="120">
        <f t="shared" si="201"/>
        <v>61.866089070434334</v>
      </c>
      <c r="AE411" s="120">
        <f t="shared" si="202"/>
        <v>86.066976131510913</v>
      </c>
      <c r="AG411" s="16" t="s">
        <v>928</v>
      </c>
      <c r="AH411" t="s">
        <v>832</v>
      </c>
      <c r="AI411" s="2">
        <f t="shared" si="166"/>
        <v>0</v>
      </c>
      <c r="AJ411" s="2">
        <f t="shared" si="167"/>
        <v>0</v>
      </c>
      <c r="AK411" s="2">
        <f t="shared" si="168"/>
        <v>0</v>
      </c>
      <c r="AL411" s="2">
        <f t="shared" si="169"/>
        <v>0</v>
      </c>
      <c r="AM411">
        <f t="shared" si="184"/>
        <v>0</v>
      </c>
      <c r="AN411" s="2">
        <f t="shared" si="170"/>
        <v>0</v>
      </c>
      <c r="AO411">
        <f t="shared" si="189"/>
        <v>1</v>
      </c>
      <c r="AP411">
        <f t="shared" si="171"/>
        <v>0</v>
      </c>
      <c r="AQ411">
        <f t="shared" si="172"/>
        <v>0</v>
      </c>
      <c r="AR411">
        <f t="shared" si="186"/>
        <v>1</v>
      </c>
      <c r="AS411">
        <f t="shared" si="188"/>
        <v>0</v>
      </c>
      <c r="AT411">
        <f t="shared" si="187"/>
        <v>2</v>
      </c>
      <c r="AU411" t="str">
        <f t="shared" si="181"/>
        <v/>
      </c>
    </row>
    <row r="412" spans="1:47">
      <c r="A412" t="s">
        <v>270</v>
      </c>
      <c r="B412" t="s">
        <v>273</v>
      </c>
      <c r="C412" t="s">
        <v>732</v>
      </c>
      <c r="D412">
        <f t="shared" si="190"/>
        <v>1.6104000000000001</v>
      </c>
      <c r="F412">
        <f t="shared" si="191"/>
        <v>1.62043</v>
      </c>
      <c r="H412">
        <f t="shared" si="192"/>
        <v>1.63222</v>
      </c>
      <c r="J412" s="119">
        <f t="shared" si="182"/>
        <v>1.6152272443213471</v>
      </c>
      <c r="L412" s="119">
        <f t="shared" si="183"/>
        <v>1.3931032243204022E-2</v>
      </c>
      <c r="N412">
        <f t="shared" si="193"/>
        <v>94.049875275974927</v>
      </c>
      <c r="P412" t="s">
        <v>159</v>
      </c>
      <c r="Q412">
        <v>97</v>
      </c>
      <c r="R412" t="s">
        <v>831</v>
      </c>
      <c r="S412" t="s">
        <v>426</v>
      </c>
      <c r="T412">
        <f t="shared" si="194"/>
        <v>0.88133811353352731</v>
      </c>
      <c r="U412">
        <f t="shared" si="195"/>
        <v>0.39617376981430352</v>
      </c>
      <c r="V412">
        <f t="shared" si="196"/>
        <v>-0.25746742268544692</v>
      </c>
      <c r="W412" s="120">
        <f t="shared" si="180"/>
        <v>79.712365679845263</v>
      </c>
      <c r="X412" s="120">
        <f t="shared" si="197"/>
        <v>65.954619011409577</v>
      </c>
      <c r="Y412" s="16" t="s">
        <v>334</v>
      </c>
      <c r="Z412" s="16" t="s">
        <v>426</v>
      </c>
      <c r="AA412">
        <f t="shared" si="198"/>
        <v>0.88133824525071058</v>
      </c>
      <c r="AB412">
        <f t="shared" si="199"/>
        <v>-0.39617342920347476</v>
      </c>
      <c r="AC412">
        <f t="shared" si="200"/>
        <v>-0.25746749591270285</v>
      </c>
      <c r="AD412" s="120">
        <f t="shared" si="201"/>
        <v>61.871640312495089</v>
      </c>
      <c r="AE412" s="120">
        <f t="shared" si="202"/>
        <v>86.067930480901566</v>
      </c>
      <c r="AG412" s="16" t="s">
        <v>928</v>
      </c>
      <c r="AH412" t="s">
        <v>832</v>
      </c>
      <c r="AI412" s="2">
        <f t="shared" si="166"/>
        <v>0</v>
      </c>
      <c r="AJ412" s="2">
        <f t="shared" si="167"/>
        <v>0</v>
      </c>
      <c r="AK412" s="2">
        <f t="shared" si="168"/>
        <v>0</v>
      </c>
      <c r="AL412" s="2">
        <f>IF($BD$2=0,0,IF(1-((ABS(J412-$BD$2))/J412)&gt;(1-(0.01*$BO$4)),1-((ABS(J412-$BD$2))/J412),0))</f>
        <v>0</v>
      </c>
      <c r="AM412">
        <f t="shared" si="184"/>
        <v>0</v>
      </c>
      <c r="AN412" s="2">
        <f t="shared" si="170"/>
        <v>0</v>
      </c>
      <c r="AO412">
        <f t="shared" si="189"/>
        <v>1</v>
      </c>
      <c r="AP412">
        <f t="shared" si="171"/>
        <v>0</v>
      </c>
      <c r="AQ412">
        <f t="shared" si="172"/>
        <v>0</v>
      </c>
      <c r="AR412">
        <f t="shared" si="186"/>
        <v>1</v>
      </c>
      <c r="AS412">
        <f t="shared" si="188"/>
        <v>0</v>
      </c>
      <c r="AT412">
        <f t="shared" si="187"/>
        <v>2</v>
      </c>
      <c r="AU412" t="str">
        <f t="shared" si="181"/>
        <v/>
      </c>
    </row>
    <row r="413" spans="1:47">
      <c r="A413" t="s">
        <v>270</v>
      </c>
      <c r="B413" t="s">
        <v>273</v>
      </c>
      <c r="C413" t="s">
        <v>733</v>
      </c>
      <c r="D413">
        <f t="shared" si="190"/>
        <v>1.6112000000000002</v>
      </c>
      <c r="F413">
        <f t="shared" si="191"/>
        <v>1.62124</v>
      </c>
      <c r="H413">
        <f t="shared" si="192"/>
        <v>1.63296</v>
      </c>
      <c r="J413" s="119">
        <f t="shared" si="182"/>
        <v>1.6160229289388723</v>
      </c>
      <c r="L413" s="119">
        <f t="shared" si="183"/>
        <v>1.3883979589185635E-2</v>
      </c>
      <c r="N413">
        <f t="shared" si="193"/>
        <v>93.853061774795719</v>
      </c>
      <c r="P413" t="s">
        <v>159</v>
      </c>
      <c r="Q413">
        <v>96</v>
      </c>
      <c r="R413" t="s">
        <v>831</v>
      </c>
      <c r="S413" t="s">
        <v>426</v>
      </c>
      <c r="T413">
        <f t="shared" si="194"/>
        <v>0.8813841420213766</v>
      </c>
      <c r="U413">
        <f t="shared" si="195"/>
        <v>0.39609487903197244</v>
      </c>
      <c r="V413">
        <f t="shared" si="196"/>
        <v>-0.2574312354744252</v>
      </c>
      <c r="W413" s="120">
        <f t="shared" si="180"/>
        <v>79.714927220243666</v>
      </c>
      <c r="X413" s="120">
        <f t="shared" si="197"/>
        <v>65.959523494193618</v>
      </c>
      <c r="Y413" s="16" t="s">
        <v>334</v>
      </c>
      <c r="Z413" s="16" t="s">
        <v>426</v>
      </c>
      <c r="AA413">
        <f t="shared" si="198"/>
        <v>0.88138426952257276</v>
      </c>
      <c r="AB413">
        <f t="shared" si="199"/>
        <v>-0.39609454623634843</v>
      </c>
      <c r="AC413">
        <f t="shared" si="200"/>
        <v>-0.25743131099379141</v>
      </c>
      <c r="AD413" s="120">
        <f t="shared" si="201"/>
        <v>61.877191567627392</v>
      </c>
      <c r="AE413" s="120">
        <f t="shared" si="202"/>
        <v>86.068884868066988</v>
      </c>
      <c r="AG413" s="16" t="s">
        <v>928</v>
      </c>
      <c r="AH413" t="s">
        <v>832</v>
      </c>
      <c r="AI413" s="2">
        <f t="shared" si="166"/>
        <v>0</v>
      </c>
      <c r="AJ413" s="2">
        <f t="shared" si="167"/>
        <v>0</v>
      </c>
      <c r="AK413" s="2">
        <f t="shared" si="168"/>
        <v>0</v>
      </c>
      <c r="AL413" s="2">
        <f t="shared" si="169"/>
        <v>0</v>
      </c>
      <c r="AM413">
        <f t="shared" si="184"/>
        <v>0</v>
      </c>
      <c r="AN413" s="2">
        <f t="shared" si="170"/>
        <v>0</v>
      </c>
      <c r="AO413">
        <f t="shared" si="189"/>
        <v>1</v>
      </c>
      <c r="AP413">
        <f t="shared" si="171"/>
        <v>0</v>
      </c>
      <c r="AQ413">
        <f t="shared" si="172"/>
        <v>0</v>
      </c>
      <c r="AR413">
        <f t="shared" si="186"/>
        <v>1</v>
      </c>
      <c r="AS413">
        <f t="shared" si="188"/>
        <v>0</v>
      </c>
      <c r="AT413">
        <f t="shared" si="187"/>
        <v>2</v>
      </c>
      <c r="AU413" t="str">
        <f t="shared" si="181"/>
        <v/>
      </c>
    </row>
    <row r="414" spans="1:47">
      <c r="A414" t="s">
        <v>270</v>
      </c>
      <c r="B414" t="s">
        <v>273</v>
      </c>
      <c r="C414" t="s">
        <v>734</v>
      </c>
      <c r="D414">
        <f t="shared" si="190"/>
        <v>1.6120000000000001</v>
      </c>
      <c r="F414">
        <f t="shared" si="191"/>
        <v>1.6220500000000002</v>
      </c>
      <c r="H414">
        <f t="shared" si="192"/>
        <v>1.6336999999999999</v>
      </c>
      <c r="J414" s="119">
        <f t="shared" si="182"/>
        <v>1.616818612603502</v>
      </c>
      <c r="L414" s="119">
        <f t="shared" si="183"/>
        <v>1.3836926769156044E-2</v>
      </c>
      <c r="N414">
        <f t="shared" si="193"/>
        <v>93.655209446532055</v>
      </c>
      <c r="P414" t="s">
        <v>159</v>
      </c>
      <c r="Q414">
        <v>95</v>
      </c>
      <c r="R414" t="s">
        <v>831</v>
      </c>
      <c r="S414" t="s">
        <v>426</v>
      </c>
      <c r="T414">
        <f t="shared" si="194"/>
        <v>0.88143016204309887</v>
      </c>
      <c r="U414">
        <f t="shared" si="195"/>
        <v>0.39601598435645619</v>
      </c>
      <c r="V414">
        <f t="shared" si="196"/>
        <v>-0.25739504574653999</v>
      </c>
      <c r="W414" s="120">
        <f t="shared" si="180"/>
        <v>79.717488842487825</v>
      </c>
      <c r="X414" s="120">
        <f t="shared" si="197"/>
        <v>65.964428040748089</v>
      </c>
      <c r="Y414" s="16" t="s">
        <v>334</v>
      </c>
      <c r="Z414" s="16" t="s">
        <v>426</v>
      </c>
      <c r="AA414">
        <f t="shared" si="198"/>
        <v>0.88143028532969825</v>
      </c>
      <c r="AB414">
        <f t="shared" si="199"/>
        <v>-0.39601565937706307</v>
      </c>
      <c r="AC414">
        <f t="shared" si="200"/>
        <v>-0.2573951235586191</v>
      </c>
      <c r="AD414" s="120">
        <f t="shared" si="201"/>
        <v>61.882742835721452</v>
      </c>
      <c r="AE414" s="120">
        <f t="shared" si="202"/>
        <v>86.069839292979779</v>
      </c>
      <c r="AG414" s="16" t="s">
        <v>928</v>
      </c>
      <c r="AH414" t="s">
        <v>832</v>
      </c>
      <c r="AI414" s="2">
        <f t="shared" si="166"/>
        <v>0</v>
      </c>
      <c r="AJ414" s="2">
        <f t="shared" si="167"/>
        <v>0</v>
      </c>
      <c r="AK414" s="2">
        <f t="shared" si="168"/>
        <v>0</v>
      </c>
      <c r="AL414" s="2">
        <f t="shared" si="169"/>
        <v>0</v>
      </c>
      <c r="AM414">
        <f t="shared" si="184"/>
        <v>0</v>
      </c>
      <c r="AN414" s="2">
        <f t="shared" si="170"/>
        <v>0</v>
      </c>
      <c r="AO414">
        <f t="shared" si="189"/>
        <v>1</v>
      </c>
      <c r="AP414">
        <f t="shared" si="171"/>
        <v>0</v>
      </c>
      <c r="AQ414">
        <f t="shared" si="172"/>
        <v>0</v>
      </c>
      <c r="AR414">
        <f t="shared" si="186"/>
        <v>1</v>
      </c>
      <c r="AS414">
        <f t="shared" si="188"/>
        <v>0</v>
      </c>
      <c r="AT414">
        <f t="shared" si="187"/>
        <v>2</v>
      </c>
      <c r="AU414" t="str">
        <f t="shared" si="181"/>
        <v/>
      </c>
    </row>
    <row r="415" spans="1:47">
      <c r="A415" t="s">
        <v>270</v>
      </c>
      <c r="B415" t="s">
        <v>273</v>
      </c>
      <c r="C415" t="s">
        <v>735</v>
      </c>
      <c r="D415">
        <f t="shared" si="190"/>
        <v>1.6128</v>
      </c>
      <c r="F415">
        <f t="shared" si="191"/>
        <v>1.6228600000000002</v>
      </c>
      <c r="H415">
        <f t="shared" si="192"/>
        <v>1.6344399999999999</v>
      </c>
      <c r="J415" s="119">
        <f t="shared" si="182"/>
        <v>1.6176142953165131</v>
      </c>
      <c r="L415" s="119">
        <f t="shared" si="183"/>
        <v>1.3789873783517592E-2</v>
      </c>
      <c r="N415">
        <f t="shared" si="193"/>
        <v>93.456307615338162</v>
      </c>
      <c r="P415" t="s">
        <v>159</v>
      </c>
      <c r="Q415">
        <v>94</v>
      </c>
      <c r="R415" t="s">
        <v>831</v>
      </c>
      <c r="S415" t="s">
        <v>426</v>
      </c>
      <c r="T415">
        <f t="shared" si="194"/>
        <v>0.88147617359733932</v>
      </c>
      <c r="U415">
        <f t="shared" si="195"/>
        <v>0.39593708579002934</v>
      </c>
      <c r="V415">
        <f t="shared" si="196"/>
        <v>-0.25735885350283255</v>
      </c>
      <c r="W415" s="120">
        <f t="shared" si="180"/>
        <v>79.72005054650694</v>
      </c>
      <c r="X415" s="120">
        <f t="shared" si="197"/>
        <v>65.969332650960226</v>
      </c>
      <c r="Y415" s="16" t="s">
        <v>334</v>
      </c>
      <c r="Z415" s="16" t="s">
        <v>426</v>
      </c>
      <c r="AA415">
        <f t="shared" si="198"/>
        <v>0.88147629267073258</v>
      </c>
      <c r="AB415">
        <f t="shared" si="199"/>
        <v>-0.3959367686278924</v>
      </c>
      <c r="AC415">
        <f t="shared" si="200"/>
        <v>-0.25735893360822709</v>
      </c>
      <c r="AD415" s="120">
        <f t="shared" si="201"/>
        <v>61.888294116667417</v>
      </c>
      <c r="AE415" s="120">
        <f t="shared" si="202"/>
        <v>86.070793755612527</v>
      </c>
      <c r="AG415" s="16" t="s">
        <v>928</v>
      </c>
      <c r="AH415" t="s">
        <v>832</v>
      </c>
      <c r="AI415" s="2">
        <f t="shared" si="166"/>
        <v>0</v>
      </c>
      <c r="AJ415" s="2">
        <f t="shared" si="167"/>
        <v>0</v>
      </c>
      <c r="AK415" s="2">
        <f t="shared" si="168"/>
        <v>0</v>
      </c>
      <c r="AL415" s="2">
        <f t="shared" si="169"/>
        <v>0</v>
      </c>
      <c r="AM415">
        <f t="shared" si="184"/>
        <v>0</v>
      </c>
      <c r="AN415" s="2">
        <f t="shared" si="170"/>
        <v>0</v>
      </c>
      <c r="AO415">
        <f t="shared" si="189"/>
        <v>1</v>
      </c>
      <c r="AP415">
        <f t="shared" si="171"/>
        <v>0</v>
      </c>
      <c r="AQ415">
        <f t="shared" si="172"/>
        <v>0</v>
      </c>
      <c r="AR415">
        <f t="shared" si="186"/>
        <v>1</v>
      </c>
      <c r="AS415">
        <f t="shared" si="188"/>
        <v>0</v>
      </c>
      <c r="AT415">
        <f t="shared" si="187"/>
        <v>2</v>
      </c>
      <c r="AU415" t="str">
        <f t="shared" si="181"/>
        <v/>
      </c>
    </row>
    <row r="416" spans="1:47">
      <c r="A416" t="s">
        <v>270</v>
      </c>
      <c r="B416" t="s">
        <v>273</v>
      </c>
      <c r="C416" t="s">
        <v>736</v>
      </c>
      <c r="D416">
        <f t="shared" si="190"/>
        <v>1.6136000000000001</v>
      </c>
      <c r="F416">
        <f t="shared" si="191"/>
        <v>1.6236700000000002</v>
      </c>
      <c r="H416">
        <f t="shared" si="192"/>
        <v>1.6351799999999999</v>
      </c>
      <c r="J416" s="119">
        <f t="shared" si="182"/>
        <v>1.6184099770791813</v>
      </c>
      <c r="L416" s="119">
        <f t="shared" si="183"/>
        <v>1.3742820632670627E-2</v>
      </c>
      <c r="N416">
        <f t="shared" si="193"/>
        <v>93.256345442185093</v>
      </c>
      <c r="P416" t="s">
        <v>159</v>
      </c>
      <c r="Q416">
        <v>93</v>
      </c>
      <c r="R416" t="s">
        <v>831</v>
      </c>
      <c r="S416" t="s">
        <v>426</v>
      </c>
      <c r="T416">
        <f t="shared" si="194"/>
        <v>0.88152217668274346</v>
      </c>
      <c r="U416">
        <f t="shared" si="195"/>
        <v>0.39585818333496614</v>
      </c>
      <c r="V416">
        <f t="shared" si="196"/>
        <v>-0.25732265874434451</v>
      </c>
      <c r="W416" s="120">
        <f t="shared" si="180"/>
        <v>79.722612332230256</v>
      </c>
      <c r="X416" s="120">
        <f t="shared" si="197"/>
        <v>65.974237324717365</v>
      </c>
      <c r="Y416" s="16" t="s">
        <v>334</v>
      </c>
      <c r="Z416" s="16" t="s">
        <v>426</v>
      </c>
      <c r="AA416">
        <f t="shared" si="198"/>
        <v>0.88152229154432193</v>
      </c>
      <c r="AB416">
        <f t="shared" si="199"/>
        <v>-0.39585787399111066</v>
      </c>
      <c r="AC416">
        <f t="shared" si="200"/>
        <v>-0.25732274114365661</v>
      </c>
      <c r="AD416" s="120">
        <f t="shared" si="201"/>
        <v>61.893845410355475</v>
      </c>
      <c r="AE416" s="120">
        <f t="shared" si="202"/>
        <v>86.071748255937848</v>
      </c>
      <c r="AG416" s="16" t="s">
        <v>928</v>
      </c>
      <c r="AH416" t="s">
        <v>832</v>
      </c>
      <c r="AI416" s="2">
        <f t="shared" si="166"/>
        <v>0</v>
      </c>
      <c r="AJ416" s="2">
        <f t="shared" si="167"/>
        <v>0</v>
      </c>
      <c r="AK416" s="2">
        <f t="shared" si="168"/>
        <v>0</v>
      </c>
      <c r="AL416" s="2">
        <f t="shared" si="169"/>
        <v>0</v>
      </c>
      <c r="AM416">
        <f t="shared" si="184"/>
        <v>0</v>
      </c>
      <c r="AN416" s="2">
        <f t="shared" si="170"/>
        <v>0</v>
      </c>
      <c r="AO416">
        <f t="shared" si="189"/>
        <v>1</v>
      </c>
      <c r="AP416">
        <f t="shared" si="171"/>
        <v>0</v>
      </c>
      <c r="AQ416">
        <f t="shared" si="172"/>
        <v>0</v>
      </c>
      <c r="AR416">
        <f t="shared" si="186"/>
        <v>1</v>
      </c>
      <c r="AS416">
        <f t="shared" si="188"/>
        <v>0</v>
      </c>
      <c r="AT416">
        <f t="shared" si="187"/>
        <v>2</v>
      </c>
      <c r="AU416" t="str">
        <f t="shared" si="181"/>
        <v/>
      </c>
    </row>
    <row r="417" spans="1:47">
      <c r="A417" t="s">
        <v>270</v>
      </c>
      <c r="B417" t="s">
        <v>273</v>
      </c>
      <c r="C417" t="s">
        <v>737</v>
      </c>
      <c r="D417">
        <f t="shared" si="190"/>
        <v>1.6144000000000001</v>
      </c>
      <c r="F417">
        <f t="shared" si="191"/>
        <v>1.6244800000000001</v>
      </c>
      <c r="H417">
        <f t="shared" si="192"/>
        <v>1.6359199999999998</v>
      </c>
      <c r="J417" s="119">
        <f t="shared" si="182"/>
        <v>1.6192056578927791</v>
      </c>
      <c r="L417" s="119">
        <f t="shared" si="183"/>
        <v>1.3695767317015051E-2</v>
      </c>
      <c r="N417">
        <f t="shared" si="193"/>
        <v>93.055311921445067</v>
      </c>
      <c r="P417" t="s">
        <v>159</v>
      </c>
      <c r="Q417">
        <v>92</v>
      </c>
      <c r="R417" t="s">
        <v>831</v>
      </c>
      <c r="S417" t="s">
        <v>426</v>
      </c>
      <c r="T417">
        <f t="shared" si="194"/>
        <v>0.88156817129795806</v>
      </c>
      <c r="U417">
        <f t="shared" si="195"/>
        <v>0.39577927699354182</v>
      </c>
      <c r="V417">
        <f t="shared" si="196"/>
        <v>-0.25728646147211748</v>
      </c>
      <c r="W417" s="120">
        <f t="shared" si="180"/>
        <v>79.725174199586974</v>
      </c>
      <c r="X417" s="120">
        <f t="shared" si="197"/>
        <v>65.979142061906728</v>
      </c>
      <c r="Y417" s="16" t="s">
        <v>334</v>
      </c>
      <c r="Z417" s="16" t="s">
        <v>426</v>
      </c>
      <c r="AA417">
        <f t="shared" si="198"/>
        <v>0.88156828194911363</v>
      </c>
      <c r="AB417">
        <f t="shared" si="199"/>
        <v>-0.39577897546899199</v>
      </c>
      <c r="AC417">
        <f t="shared" si="200"/>
        <v>-0.2572865461659492</v>
      </c>
      <c r="AD417" s="120">
        <f t="shared" si="201"/>
        <v>61.899396716675817</v>
      </c>
      <c r="AE417" s="120">
        <f t="shared" si="202"/>
        <v>86.072702793928329</v>
      </c>
      <c r="AG417" s="16" t="s">
        <v>928</v>
      </c>
      <c r="AH417" t="s">
        <v>832</v>
      </c>
      <c r="AI417" s="2">
        <f t="shared" si="166"/>
        <v>0</v>
      </c>
      <c r="AJ417" s="2">
        <f t="shared" si="167"/>
        <v>0</v>
      </c>
      <c r="AK417" s="2">
        <f t="shared" si="168"/>
        <v>0</v>
      </c>
      <c r="AL417" s="2">
        <f t="shared" si="169"/>
        <v>0</v>
      </c>
      <c r="AM417">
        <f t="shared" si="184"/>
        <v>0</v>
      </c>
      <c r="AN417" s="2">
        <f t="shared" si="170"/>
        <v>0</v>
      </c>
      <c r="AO417">
        <f t="shared" si="189"/>
        <v>1</v>
      </c>
      <c r="AP417">
        <f t="shared" si="171"/>
        <v>0</v>
      </c>
      <c r="AQ417">
        <f t="shared" si="172"/>
        <v>0</v>
      </c>
      <c r="AR417">
        <f t="shared" si="186"/>
        <v>1</v>
      </c>
      <c r="AS417">
        <f t="shared" si="188"/>
        <v>0</v>
      </c>
      <c r="AT417">
        <f t="shared" si="187"/>
        <v>2</v>
      </c>
      <c r="AU417" t="str">
        <f t="shared" si="181"/>
        <v/>
      </c>
    </row>
    <row r="418" spans="1:47">
      <c r="A418" t="s">
        <v>270</v>
      </c>
      <c r="B418" t="s">
        <v>273</v>
      </c>
      <c r="C418" t="s">
        <v>738</v>
      </c>
      <c r="D418">
        <f t="shared" si="190"/>
        <v>1.6152000000000002</v>
      </c>
      <c r="F418">
        <f t="shared" si="191"/>
        <v>1.6252900000000001</v>
      </c>
      <c r="H418">
        <f t="shared" si="192"/>
        <v>1.63666</v>
      </c>
      <c r="J418" s="119">
        <f t="shared" si="182"/>
        <v>1.6200013377585782</v>
      </c>
      <c r="L418" s="119">
        <f t="shared" si="183"/>
        <v>1.3648713836948767E-2</v>
      </c>
      <c r="N418">
        <f t="shared" si="193"/>
        <v>92.853195877395578</v>
      </c>
      <c r="P418" t="s">
        <v>159</v>
      </c>
      <c r="Q418">
        <v>91</v>
      </c>
      <c r="R418" t="s">
        <v>831</v>
      </c>
      <c r="S418" t="s">
        <v>426</v>
      </c>
      <c r="T418">
        <f t="shared" si="194"/>
        <v>0.88161415744163019</v>
      </c>
      <c r="U418">
        <f t="shared" si="195"/>
        <v>0.39570036676803155</v>
      </c>
      <c r="V418">
        <f t="shared" si="196"/>
        <v>-0.2572502616871935</v>
      </c>
      <c r="W418" s="120">
        <f t="shared" si="180"/>
        <v>79.727736148506295</v>
      </c>
      <c r="X418" s="120">
        <f t="shared" si="197"/>
        <v>65.984046862415639</v>
      </c>
      <c r="Y418" s="16" t="s">
        <v>334</v>
      </c>
      <c r="Z418" s="16" t="s">
        <v>426</v>
      </c>
      <c r="AA418">
        <f t="shared" si="198"/>
        <v>0.88161426388375519</v>
      </c>
      <c r="AB418">
        <f t="shared" si="199"/>
        <v>-0.39570007306381116</v>
      </c>
      <c r="AC418">
        <f t="shared" si="200"/>
        <v>-0.25725034867614677</v>
      </c>
      <c r="AD418" s="120">
        <f t="shared" si="201"/>
        <v>61.904948035518593</v>
      </c>
      <c r="AE418" s="120">
        <f t="shared" si="202"/>
        <v>86.073657369556571</v>
      </c>
      <c r="AG418" s="16" t="s">
        <v>928</v>
      </c>
      <c r="AH418" t="s">
        <v>832</v>
      </c>
      <c r="AI418" s="2">
        <f t="shared" si="166"/>
        <v>0</v>
      </c>
      <c r="AJ418" s="2">
        <f t="shared" si="167"/>
        <v>0</v>
      </c>
      <c r="AK418" s="2">
        <f t="shared" si="168"/>
        <v>0</v>
      </c>
      <c r="AL418" s="2">
        <f t="shared" si="169"/>
        <v>0</v>
      </c>
      <c r="AM418">
        <f t="shared" si="184"/>
        <v>0</v>
      </c>
      <c r="AN418" s="2">
        <f t="shared" si="170"/>
        <v>0</v>
      </c>
      <c r="AO418">
        <f t="shared" si="189"/>
        <v>1</v>
      </c>
      <c r="AP418">
        <f t="shared" si="171"/>
        <v>0</v>
      </c>
      <c r="AQ418">
        <f t="shared" si="172"/>
        <v>0</v>
      </c>
      <c r="AR418">
        <f t="shared" si="186"/>
        <v>1</v>
      </c>
      <c r="AS418">
        <f t="shared" si="188"/>
        <v>0</v>
      </c>
      <c r="AT418">
        <f t="shared" si="187"/>
        <v>2</v>
      </c>
      <c r="AU418" t="str">
        <f t="shared" si="181"/>
        <v/>
      </c>
    </row>
    <row r="419" spans="1:47">
      <c r="A419" t="s">
        <v>270</v>
      </c>
      <c r="B419" t="s">
        <v>273</v>
      </c>
      <c r="C419" t="s">
        <v>739</v>
      </c>
      <c r="D419">
        <f t="shared" si="190"/>
        <v>1.6160000000000001</v>
      </c>
      <c r="F419">
        <f t="shared" si="191"/>
        <v>1.6261000000000001</v>
      </c>
      <c r="H419">
        <f t="shared" si="192"/>
        <v>1.6374</v>
      </c>
      <c r="J419" s="119">
        <f t="shared" si="182"/>
        <v>1.620797016677846</v>
      </c>
      <c r="L419" s="119">
        <f t="shared" si="183"/>
        <v>1.360166019286968E-2</v>
      </c>
      <c r="N419">
        <f t="shared" si="193"/>
        <v>92.649985960606116</v>
      </c>
      <c r="P419" t="s">
        <v>159</v>
      </c>
      <c r="Q419">
        <v>90</v>
      </c>
      <c r="R419" t="s">
        <v>831</v>
      </c>
      <c r="S419" t="s">
        <v>426</v>
      </c>
      <c r="T419">
        <f t="shared" si="194"/>
        <v>0.88166013511240826</v>
      </c>
      <c r="U419">
        <f t="shared" si="195"/>
        <v>0.39562145266071114</v>
      </c>
      <c r="V419">
        <f t="shared" si="196"/>
        <v>-0.25721405939061487</v>
      </c>
      <c r="W419" s="120">
        <f t="shared" si="180"/>
        <v>79.730298178917437</v>
      </c>
      <c r="X419" s="120">
        <f t="shared" si="197"/>
        <v>65.988951726131361</v>
      </c>
      <c r="Y419" s="16" t="s">
        <v>334</v>
      </c>
      <c r="Z419" s="16" t="s">
        <v>426</v>
      </c>
      <c r="AA419">
        <f t="shared" si="198"/>
        <v>0.88166023734689503</v>
      </c>
      <c r="AB419">
        <f t="shared" si="199"/>
        <v>-0.39562116677784326</v>
      </c>
      <c r="AC419">
        <f t="shared" si="200"/>
        <v>-0.25721414867529097</v>
      </c>
      <c r="AD419" s="120">
        <f t="shared" si="201"/>
        <v>61.91049936677399</v>
      </c>
      <c r="AE419" s="120">
        <f t="shared" si="202"/>
        <v>86.074611982795176</v>
      </c>
      <c r="AG419" s="16" t="s">
        <v>928</v>
      </c>
      <c r="AH419" t="s">
        <v>832</v>
      </c>
      <c r="AI419" s="2">
        <f t="shared" si="166"/>
        <v>0</v>
      </c>
      <c r="AJ419" s="2">
        <f t="shared" si="167"/>
        <v>0</v>
      </c>
      <c r="AK419" s="2">
        <f t="shared" si="168"/>
        <v>0</v>
      </c>
      <c r="AL419" s="2">
        <f t="shared" si="169"/>
        <v>0</v>
      </c>
      <c r="AM419">
        <f t="shared" si="184"/>
        <v>0</v>
      </c>
      <c r="AN419" s="2">
        <f t="shared" si="170"/>
        <v>0</v>
      </c>
      <c r="AO419">
        <f t="shared" si="189"/>
        <v>1</v>
      </c>
      <c r="AP419">
        <f t="shared" si="171"/>
        <v>0</v>
      </c>
      <c r="AQ419">
        <f t="shared" si="172"/>
        <v>0</v>
      </c>
      <c r="AR419">
        <f t="shared" si="186"/>
        <v>1</v>
      </c>
      <c r="AS419">
        <f t="shared" si="188"/>
        <v>0</v>
      </c>
      <c r="AT419">
        <f t="shared" si="187"/>
        <v>2</v>
      </c>
      <c r="AU419" t="str">
        <f t="shared" si="181"/>
        <v/>
      </c>
    </row>
    <row r="420" spans="1:47">
      <c r="A420" t="s">
        <v>270</v>
      </c>
      <c r="B420" t="s">
        <v>273</v>
      </c>
      <c r="C420" t="s">
        <v>740</v>
      </c>
      <c r="D420">
        <f t="shared" si="190"/>
        <v>1.6168</v>
      </c>
      <c r="F420">
        <f t="shared" si="191"/>
        <v>1.6269100000000001</v>
      </c>
      <c r="H420">
        <f t="shared" si="192"/>
        <v>1.6381399999999999</v>
      </c>
      <c r="J420" s="119">
        <f t="shared" si="182"/>
        <v>1.6215926946518491</v>
      </c>
      <c r="L420" s="119">
        <f t="shared" si="183"/>
        <v>1.3554606385174361E-2</v>
      </c>
      <c r="N420">
        <f t="shared" si="193"/>
        <v>92.44567064425074</v>
      </c>
      <c r="P420" t="s">
        <v>159</v>
      </c>
      <c r="Q420">
        <v>89</v>
      </c>
      <c r="R420" t="s">
        <v>831</v>
      </c>
      <c r="S420" t="s">
        <v>426</v>
      </c>
      <c r="T420">
        <f t="shared" si="194"/>
        <v>0.88170610430894047</v>
      </c>
      <c r="U420">
        <f t="shared" si="195"/>
        <v>0.39554253467385642</v>
      </c>
      <c r="V420">
        <f t="shared" si="196"/>
        <v>-0.25717785458342374</v>
      </c>
      <c r="W420" s="120">
        <f t="shared" si="180"/>
        <v>79.732860290749571</v>
      </c>
      <c r="X420" s="120">
        <f t="shared" si="197"/>
        <v>65.993856652941162</v>
      </c>
      <c r="Y420" s="16" t="s">
        <v>334</v>
      </c>
      <c r="Z420" s="16" t="s">
        <v>426</v>
      </c>
      <c r="AA420">
        <f t="shared" si="198"/>
        <v>0.88170620233718244</v>
      </c>
      <c r="AB420">
        <f t="shared" si="199"/>
        <v>-0.39554225661336356</v>
      </c>
      <c r="AC420">
        <f t="shared" si="200"/>
        <v>-0.25717794616442419</v>
      </c>
      <c r="AD420" s="120">
        <f t="shared" si="201"/>
        <v>61.916050710332193</v>
      </c>
      <c r="AE420" s="120">
        <f t="shared" si="202"/>
        <v>86.075566633616731</v>
      </c>
      <c r="AG420" s="16" t="s">
        <v>928</v>
      </c>
      <c r="AH420" t="s">
        <v>832</v>
      </c>
      <c r="AI420" s="2">
        <f t="shared" si="166"/>
        <v>0</v>
      </c>
      <c r="AJ420" s="2">
        <f t="shared" si="167"/>
        <v>0</v>
      </c>
      <c r="AK420" s="2">
        <f t="shared" si="168"/>
        <v>0</v>
      </c>
      <c r="AL420" s="2">
        <f t="shared" si="169"/>
        <v>0</v>
      </c>
      <c r="AM420">
        <f t="shared" si="184"/>
        <v>0</v>
      </c>
      <c r="AN420" s="2">
        <f t="shared" si="170"/>
        <v>0</v>
      </c>
      <c r="AO420">
        <f t="shared" si="189"/>
        <v>1</v>
      </c>
      <c r="AP420">
        <f t="shared" si="171"/>
        <v>0</v>
      </c>
      <c r="AQ420">
        <f t="shared" si="172"/>
        <v>0</v>
      </c>
      <c r="AR420">
        <f t="shared" si="186"/>
        <v>1</v>
      </c>
      <c r="AS420">
        <f t="shared" si="188"/>
        <v>0</v>
      </c>
      <c r="AT420">
        <f t="shared" si="187"/>
        <v>2</v>
      </c>
      <c r="AU420" t="str">
        <f t="shared" si="181"/>
        <v/>
      </c>
    </row>
    <row r="421" spans="1:47">
      <c r="A421" t="s">
        <v>270</v>
      </c>
      <c r="B421" t="s">
        <v>273</v>
      </c>
      <c r="C421" t="s">
        <v>741</v>
      </c>
      <c r="D421">
        <f t="shared" si="190"/>
        <v>1.6176000000000001</v>
      </c>
      <c r="F421">
        <f t="shared" si="191"/>
        <v>1.6277200000000001</v>
      </c>
      <c r="H421">
        <f t="shared" si="192"/>
        <v>1.6388799999999999</v>
      </c>
      <c r="J421" s="119">
        <f t="shared" si="182"/>
        <v>1.622388371681851</v>
      </c>
      <c r="L421" s="119">
        <f t="shared" si="183"/>
        <v>1.3507552414258273E-2</v>
      </c>
      <c r="N421">
        <f t="shared" si="193"/>
        <v>92.240238220302615</v>
      </c>
      <c r="P421" t="s">
        <v>159</v>
      </c>
      <c r="Q421">
        <v>88</v>
      </c>
      <c r="R421" t="s">
        <v>831</v>
      </c>
      <c r="S421" t="s">
        <v>426</v>
      </c>
      <c r="T421">
        <f t="shared" si="194"/>
        <v>0.8817520650298768</v>
      </c>
      <c r="U421">
        <f t="shared" si="195"/>
        <v>0.39546361280974379</v>
      </c>
      <c r="V421">
        <f t="shared" si="196"/>
        <v>-0.25714164726666294</v>
      </c>
      <c r="W421" s="120">
        <f t="shared" si="180"/>
        <v>79.735422483931885</v>
      </c>
      <c r="X421" s="120">
        <f t="shared" si="197"/>
        <v>65.998761642732333</v>
      </c>
      <c r="Y421" s="16" t="s">
        <v>334</v>
      </c>
      <c r="Z421" s="16" t="s">
        <v>426</v>
      </c>
      <c r="AA421">
        <f t="shared" si="198"/>
        <v>0.88175215885326741</v>
      </c>
      <c r="AB421">
        <f t="shared" si="199"/>
        <v>-0.39546334257264798</v>
      </c>
      <c r="AC421">
        <f t="shared" si="200"/>
        <v>-0.25714174114458871</v>
      </c>
      <c r="AD421" s="120">
        <f t="shared" si="201"/>
        <v>61.921602066083381</v>
      </c>
      <c r="AE421" s="120">
        <f t="shared" si="202"/>
        <v>86.076521321993809</v>
      </c>
      <c r="AG421" s="16" t="s">
        <v>928</v>
      </c>
      <c r="AH421" t="s">
        <v>832</v>
      </c>
      <c r="AI421" s="2">
        <f t="shared" si="166"/>
        <v>0</v>
      </c>
      <c r="AJ421" s="2">
        <f t="shared" si="167"/>
        <v>0</v>
      </c>
      <c r="AK421" s="2">
        <f t="shared" si="168"/>
        <v>0</v>
      </c>
      <c r="AL421" s="2">
        <f t="shared" si="169"/>
        <v>0</v>
      </c>
      <c r="AM421">
        <f t="shared" si="184"/>
        <v>0</v>
      </c>
      <c r="AN421" s="2">
        <f t="shared" si="170"/>
        <v>0</v>
      </c>
      <c r="AO421">
        <f t="shared" si="189"/>
        <v>1</v>
      </c>
      <c r="AP421">
        <f t="shared" si="171"/>
        <v>0</v>
      </c>
      <c r="AQ421">
        <f t="shared" si="172"/>
        <v>0</v>
      </c>
      <c r="AR421">
        <f t="shared" si="186"/>
        <v>1</v>
      </c>
      <c r="AS421">
        <f t="shared" si="188"/>
        <v>0</v>
      </c>
      <c r="AT421">
        <f t="shared" si="187"/>
        <v>2</v>
      </c>
      <c r="AU421" t="str">
        <f t="shared" si="181"/>
        <v/>
      </c>
    </row>
    <row r="422" spans="1:47">
      <c r="A422" t="s">
        <v>270</v>
      </c>
      <c r="B422" t="s">
        <v>273</v>
      </c>
      <c r="C422" t="s">
        <v>742</v>
      </c>
      <c r="D422">
        <f t="shared" si="190"/>
        <v>1.6184000000000001</v>
      </c>
      <c r="F422">
        <f t="shared" si="191"/>
        <v>1.62853</v>
      </c>
      <c r="H422">
        <f t="shared" si="192"/>
        <v>1.6396199999999999</v>
      </c>
      <c r="J422" s="119">
        <f t="shared" si="182"/>
        <v>1.623184047769114</v>
      </c>
      <c r="L422" s="119">
        <f t="shared" si="183"/>
        <v>1.3460498280515099E-2</v>
      </c>
      <c r="N422">
        <f t="shared" si="193"/>
        <v>92.033676795630001</v>
      </c>
      <c r="P422" t="s">
        <v>159</v>
      </c>
      <c r="Q422">
        <v>87</v>
      </c>
      <c r="R422" t="s">
        <v>831</v>
      </c>
      <c r="S422" t="s">
        <v>426</v>
      </c>
      <c r="T422">
        <f t="shared" si="194"/>
        <v>0.88179801727386709</v>
      </c>
      <c r="U422">
        <f t="shared" si="195"/>
        <v>0.39538468707065</v>
      </c>
      <c r="V422">
        <f t="shared" si="196"/>
        <v>-0.25710543744137526</v>
      </c>
      <c r="W422" s="120">
        <f t="shared" si="180"/>
        <v>79.73798475839358</v>
      </c>
      <c r="X422" s="120">
        <f t="shared" si="197"/>
        <v>66.003666695392141</v>
      </c>
      <c r="Y422" s="16" t="s">
        <v>334</v>
      </c>
      <c r="Z422" s="16" t="s">
        <v>426</v>
      </c>
      <c r="AA422">
        <f t="shared" si="198"/>
        <v>0.88179810689380056</v>
      </c>
      <c r="AB422">
        <f t="shared" si="199"/>
        <v>-0.39538442465797247</v>
      </c>
      <c r="AC422">
        <f t="shared" si="200"/>
        <v>-0.25710553361682736</v>
      </c>
      <c r="AD422" s="120">
        <f t="shared" si="201"/>
        <v>61.927153433917695</v>
      </c>
      <c r="AE422" s="120">
        <f t="shared" si="202"/>
        <v>86.077476047898998</v>
      </c>
      <c r="AG422" s="16" t="s">
        <v>928</v>
      </c>
      <c r="AH422" t="s">
        <v>832</v>
      </c>
      <c r="AI422" s="2">
        <f t="shared" si="166"/>
        <v>0</v>
      </c>
      <c r="AJ422" s="2">
        <f t="shared" si="167"/>
        <v>0</v>
      </c>
      <c r="AK422" s="2">
        <f t="shared" si="168"/>
        <v>0</v>
      </c>
      <c r="AL422" s="2">
        <f t="shared" si="169"/>
        <v>0</v>
      </c>
      <c r="AM422">
        <f t="shared" si="184"/>
        <v>0</v>
      </c>
      <c r="AN422" s="2">
        <f t="shared" si="170"/>
        <v>0</v>
      </c>
      <c r="AO422">
        <f t="shared" si="189"/>
        <v>1</v>
      </c>
      <c r="AP422">
        <f t="shared" si="171"/>
        <v>0</v>
      </c>
      <c r="AQ422">
        <f t="shared" si="172"/>
        <v>0</v>
      </c>
      <c r="AR422">
        <f t="shared" si="186"/>
        <v>1</v>
      </c>
      <c r="AS422">
        <f t="shared" si="188"/>
        <v>0</v>
      </c>
      <c r="AT422">
        <f t="shared" si="187"/>
        <v>2</v>
      </c>
      <c r="AU422" t="str">
        <f t="shared" si="181"/>
        <v/>
      </c>
    </row>
    <row r="423" spans="1:47">
      <c r="A423" t="s">
        <v>270</v>
      </c>
      <c r="B423" t="s">
        <v>273</v>
      </c>
      <c r="C423" t="s">
        <v>743</v>
      </c>
      <c r="D423">
        <f t="shared" si="190"/>
        <v>1.6192</v>
      </c>
      <c r="F423">
        <f t="shared" si="191"/>
        <v>1.62934</v>
      </c>
      <c r="H423">
        <f t="shared" si="192"/>
        <v>1.6403599999999998</v>
      </c>
      <c r="J423" s="119">
        <f t="shared" si="182"/>
        <v>1.6239797229148973</v>
      </c>
      <c r="L423" s="119">
        <f t="shared" si="183"/>
        <v>1.341344398433808E-2</v>
      </c>
      <c r="N423">
        <f t="shared" si="193"/>
        <v>91.825974287981978</v>
      </c>
      <c r="P423" t="s">
        <v>159</v>
      </c>
      <c r="Q423">
        <v>86</v>
      </c>
      <c r="R423" t="s">
        <v>831</v>
      </c>
      <c r="S423" t="s">
        <v>426</v>
      </c>
      <c r="T423">
        <f t="shared" si="194"/>
        <v>0.88184396103956242</v>
      </c>
      <c r="U423">
        <f t="shared" si="195"/>
        <v>0.39530575745885199</v>
      </c>
      <c r="V423">
        <f t="shared" si="196"/>
        <v>-0.2570692251086038</v>
      </c>
      <c r="W423" s="120">
        <f t="shared" si="180"/>
        <v>79.74054711406383</v>
      </c>
      <c r="X423" s="120">
        <f t="shared" si="197"/>
        <v>66.008571810807851</v>
      </c>
      <c r="Y423" s="16" t="s">
        <v>334</v>
      </c>
      <c r="Z423" s="16" t="s">
        <v>426</v>
      </c>
      <c r="AA423">
        <f t="shared" si="198"/>
        <v>0.88184404645743342</v>
      </c>
      <c r="AB423">
        <f t="shared" si="199"/>
        <v>-0.39530550287161348</v>
      </c>
      <c r="AC423">
        <f t="shared" si="200"/>
        <v>-0.25706932358218276</v>
      </c>
      <c r="AD423" s="120">
        <f t="shared" si="201"/>
        <v>61.932704813725358</v>
      </c>
      <c r="AE423" s="120">
        <f t="shared" si="202"/>
        <v>86.078430811304884</v>
      </c>
      <c r="AG423" s="16" t="s">
        <v>928</v>
      </c>
      <c r="AH423" t="s">
        <v>832</v>
      </c>
      <c r="AI423" s="2">
        <f t="shared" si="166"/>
        <v>0</v>
      </c>
      <c r="AJ423" s="2">
        <f t="shared" si="167"/>
        <v>0</v>
      </c>
      <c r="AK423" s="2">
        <f t="shared" si="168"/>
        <v>0</v>
      </c>
      <c r="AL423" s="2">
        <f t="shared" si="169"/>
        <v>0</v>
      </c>
      <c r="AM423">
        <f t="shared" si="184"/>
        <v>0</v>
      </c>
      <c r="AN423" s="2">
        <f t="shared" si="170"/>
        <v>0</v>
      </c>
      <c r="AO423">
        <f t="shared" si="189"/>
        <v>1</v>
      </c>
      <c r="AP423">
        <f t="shared" si="171"/>
        <v>0</v>
      </c>
      <c r="AQ423">
        <f t="shared" si="172"/>
        <v>0</v>
      </c>
      <c r="AR423">
        <f t="shared" si="186"/>
        <v>1</v>
      </c>
      <c r="AS423">
        <f t="shared" si="188"/>
        <v>0</v>
      </c>
      <c r="AT423">
        <f t="shared" si="187"/>
        <v>2</v>
      </c>
      <c r="AU423" t="str">
        <f t="shared" si="181"/>
        <v/>
      </c>
    </row>
    <row r="424" spans="1:47">
      <c r="A424" t="s">
        <v>270</v>
      </c>
      <c r="B424" t="s">
        <v>273</v>
      </c>
      <c r="C424" t="s">
        <v>744</v>
      </c>
      <c r="D424">
        <f t="shared" si="190"/>
        <v>1.62</v>
      </c>
      <c r="F424">
        <f t="shared" si="191"/>
        <v>1.63015</v>
      </c>
      <c r="H424">
        <f t="shared" si="192"/>
        <v>1.6411</v>
      </c>
      <c r="J424" s="119">
        <f t="shared" si="182"/>
        <v>1.6247753971204582</v>
      </c>
      <c r="L424" s="119">
        <f t="shared" si="183"/>
        <v>1.3366389526120015E-2</v>
      </c>
      <c r="N424">
        <f t="shared" si="193"/>
        <v>91.617118421868142</v>
      </c>
      <c r="P424" t="s">
        <v>159</v>
      </c>
      <c r="Q424">
        <v>85</v>
      </c>
      <c r="R424" t="s">
        <v>831</v>
      </c>
      <c r="S424" t="s">
        <v>426</v>
      </c>
      <c r="T424">
        <f t="shared" si="194"/>
        <v>0.88188989632561432</v>
      </c>
      <c r="U424">
        <f t="shared" si="195"/>
        <v>0.39522682397662717</v>
      </c>
      <c r="V424">
        <f t="shared" si="196"/>
        <v>-0.25703301026939179</v>
      </c>
      <c r="W424" s="120">
        <f t="shared" si="180"/>
        <v>79.743109550871779</v>
      </c>
      <c r="X424" s="120">
        <f t="shared" si="197"/>
        <v>66.013476988866756</v>
      </c>
      <c r="Y424" s="16" t="s">
        <v>334</v>
      </c>
      <c r="Z424" s="16" t="s">
        <v>426</v>
      </c>
      <c r="AA424">
        <f t="shared" si="198"/>
        <v>0.88188997754281784</v>
      </c>
      <c r="AB424">
        <f t="shared" si="199"/>
        <v>-0.39522657721584764</v>
      </c>
      <c r="AC424">
        <f t="shared" si="200"/>
        <v>-0.25703311104169801</v>
      </c>
      <c r="AD424" s="120">
        <f t="shared" si="201"/>
        <v>61.938256205396506</v>
      </c>
      <c r="AE424" s="120">
        <f t="shared" si="202"/>
        <v>86.079385612184026</v>
      </c>
      <c r="AG424" s="16" t="s">
        <v>928</v>
      </c>
      <c r="AH424" t="s">
        <v>832</v>
      </c>
      <c r="AI424" s="2">
        <f t="shared" si="166"/>
        <v>0</v>
      </c>
      <c r="AJ424" s="2">
        <f t="shared" si="167"/>
        <v>0</v>
      </c>
      <c r="AK424" s="2">
        <f t="shared" si="168"/>
        <v>0</v>
      </c>
      <c r="AL424" s="2">
        <f t="shared" si="169"/>
        <v>0</v>
      </c>
      <c r="AM424">
        <f t="shared" si="184"/>
        <v>0</v>
      </c>
      <c r="AN424" s="2">
        <f t="shared" si="170"/>
        <v>0</v>
      </c>
      <c r="AO424">
        <f t="shared" si="189"/>
        <v>1</v>
      </c>
      <c r="AP424">
        <f t="shared" si="171"/>
        <v>0</v>
      </c>
      <c r="AQ424">
        <f t="shared" si="172"/>
        <v>0</v>
      </c>
      <c r="AR424">
        <f t="shared" si="186"/>
        <v>1</v>
      </c>
      <c r="AS424">
        <f t="shared" si="188"/>
        <v>0</v>
      </c>
      <c r="AT424">
        <f t="shared" si="187"/>
        <v>2</v>
      </c>
      <c r="AU424" t="str">
        <f t="shared" si="181"/>
        <v/>
      </c>
    </row>
    <row r="425" spans="1:47">
      <c r="A425" t="s">
        <v>270</v>
      </c>
      <c r="B425" t="s">
        <v>273</v>
      </c>
      <c r="C425" t="s">
        <v>745</v>
      </c>
      <c r="D425">
        <f t="shared" si="190"/>
        <v>1.6208</v>
      </c>
      <c r="F425">
        <f t="shared" si="191"/>
        <v>1.6309600000000002</v>
      </c>
      <c r="H425">
        <f t="shared" si="192"/>
        <v>1.64184</v>
      </c>
      <c r="J425" s="119">
        <f t="shared" si="182"/>
        <v>1.6255710703870512</v>
      </c>
      <c r="L425" s="119">
        <f t="shared" si="183"/>
        <v>1.3319334906251701E-2</v>
      </c>
      <c r="N425">
        <f t="shared" si="193"/>
        <v>91.407096724306498</v>
      </c>
      <c r="P425" t="s">
        <v>159</v>
      </c>
      <c r="Q425">
        <v>84</v>
      </c>
      <c r="R425" t="s">
        <v>831</v>
      </c>
      <c r="S425" t="s">
        <v>426</v>
      </c>
      <c r="T425">
        <f t="shared" si="194"/>
        <v>0.88193582313067553</v>
      </c>
      <c r="U425">
        <f t="shared" si="195"/>
        <v>0.39514788662625316</v>
      </c>
      <c r="V425">
        <f t="shared" si="196"/>
        <v>-0.25699679292478278</v>
      </c>
      <c r="W425" s="120">
        <f t="shared" si="180"/>
        <v>79.745672068746629</v>
      </c>
      <c r="X425" s="120">
        <f t="shared" si="197"/>
        <v>66.018382229456137</v>
      </c>
      <c r="Y425" s="16" t="s">
        <v>334</v>
      </c>
      <c r="Z425" s="16" t="s">
        <v>426</v>
      </c>
      <c r="AA425">
        <f t="shared" si="198"/>
        <v>0.8819359001486069</v>
      </c>
      <c r="AB425">
        <f t="shared" si="199"/>
        <v>-0.39514764769295235</v>
      </c>
      <c r="AC425">
        <f t="shared" si="200"/>
        <v>-0.25699689599641651</v>
      </c>
      <c r="AD425" s="120">
        <f t="shared" si="201"/>
        <v>61.943807608821338</v>
      </c>
      <c r="AE425" s="120">
        <f t="shared" si="202"/>
        <v>86.080340450509013</v>
      </c>
      <c r="AG425" s="16" t="s">
        <v>928</v>
      </c>
      <c r="AH425" t="s">
        <v>832</v>
      </c>
      <c r="AI425" s="2">
        <f t="shared" si="166"/>
        <v>0</v>
      </c>
      <c r="AJ425" s="2">
        <f t="shared" si="167"/>
        <v>0</v>
      </c>
      <c r="AK425" s="2">
        <f t="shared" si="168"/>
        <v>0</v>
      </c>
      <c r="AL425" s="2">
        <f t="shared" si="169"/>
        <v>0</v>
      </c>
      <c r="AM425">
        <f t="shared" si="184"/>
        <v>0</v>
      </c>
      <c r="AN425" s="2">
        <f t="shared" si="170"/>
        <v>0</v>
      </c>
      <c r="AO425">
        <f t="shared" si="189"/>
        <v>1</v>
      </c>
      <c r="AP425">
        <f t="shared" si="171"/>
        <v>0</v>
      </c>
      <c r="AQ425">
        <f t="shared" si="172"/>
        <v>0</v>
      </c>
      <c r="AR425">
        <f t="shared" si="186"/>
        <v>1</v>
      </c>
      <c r="AS425">
        <f t="shared" si="188"/>
        <v>0</v>
      </c>
      <c r="AT425">
        <f t="shared" si="187"/>
        <v>2</v>
      </c>
      <c r="AU425" t="str">
        <f t="shared" si="181"/>
        <v/>
      </c>
    </row>
    <row r="426" spans="1:47">
      <c r="A426" t="s">
        <v>270</v>
      </c>
      <c r="B426" t="s">
        <v>273</v>
      </c>
      <c r="C426" t="s">
        <v>746</v>
      </c>
      <c r="D426">
        <f t="shared" si="190"/>
        <v>1.6216000000000002</v>
      </c>
      <c r="F426">
        <f t="shared" si="191"/>
        <v>1.6317700000000002</v>
      </c>
      <c r="H426">
        <f t="shared" si="192"/>
        <v>1.6425799999999999</v>
      </c>
      <c r="J426" s="119">
        <f t="shared" si="182"/>
        <v>1.6263667427159294</v>
      </c>
      <c r="L426" s="119">
        <f t="shared" si="183"/>
        <v>1.327228012512327E-2</v>
      </c>
      <c r="N426">
        <f t="shared" si="193"/>
        <v>91.195896520478627</v>
      </c>
      <c r="P426" t="s">
        <v>159</v>
      </c>
      <c r="Q426">
        <v>83</v>
      </c>
      <c r="R426" t="s">
        <v>831</v>
      </c>
      <c r="S426" t="s">
        <v>426</v>
      </c>
      <c r="T426">
        <f t="shared" si="194"/>
        <v>0.88198174145339869</v>
      </c>
      <c r="U426">
        <f t="shared" si="195"/>
        <v>0.39506894541000809</v>
      </c>
      <c r="V426">
        <f t="shared" si="196"/>
        <v>-0.25696057307582054</v>
      </c>
      <c r="W426" s="120">
        <f t="shared" si="180"/>
        <v>79.748234667617524</v>
      </c>
      <c r="X426" s="120">
        <f t="shared" si="197"/>
        <v>66.023287532463229</v>
      </c>
      <c r="Y426" s="16" t="s">
        <v>334</v>
      </c>
      <c r="Z426" s="16" t="s">
        <v>426</v>
      </c>
      <c r="AA426">
        <f t="shared" si="198"/>
        <v>0.88198181427345412</v>
      </c>
      <c r="AB426">
        <f t="shared" si="199"/>
        <v>-0.39506871430520479</v>
      </c>
      <c r="AC426">
        <f t="shared" si="200"/>
        <v>-0.25696067844738163</v>
      </c>
      <c r="AD426" s="120">
        <f t="shared" si="201"/>
        <v>61.949359023890011</v>
      </c>
      <c r="AE426" s="120">
        <f t="shared" si="202"/>
        <v>86.08129532625243</v>
      </c>
      <c r="AG426" s="16" t="s">
        <v>928</v>
      </c>
      <c r="AH426" t="s">
        <v>832</v>
      </c>
      <c r="AI426" s="2">
        <f t="shared" si="166"/>
        <v>0</v>
      </c>
      <c r="AJ426" s="2">
        <f t="shared" si="167"/>
        <v>0</v>
      </c>
      <c r="AK426" s="2">
        <f t="shared" si="168"/>
        <v>0</v>
      </c>
      <c r="AL426" s="2">
        <f t="shared" si="169"/>
        <v>0</v>
      </c>
      <c r="AM426">
        <f t="shared" si="184"/>
        <v>0</v>
      </c>
      <c r="AN426" s="2">
        <f t="shared" si="170"/>
        <v>0</v>
      </c>
      <c r="AO426">
        <f t="shared" si="189"/>
        <v>1</v>
      </c>
      <c r="AP426">
        <f t="shared" si="171"/>
        <v>0</v>
      </c>
      <c r="AQ426">
        <f t="shared" si="172"/>
        <v>0</v>
      </c>
      <c r="AR426">
        <f t="shared" si="186"/>
        <v>1</v>
      </c>
      <c r="AS426">
        <f t="shared" si="188"/>
        <v>0</v>
      </c>
      <c r="AT426">
        <f t="shared" si="187"/>
        <v>2</v>
      </c>
      <c r="AU426" t="str">
        <f t="shared" si="181"/>
        <v/>
      </c>
    </row>
    <row r="427" spans="1:47">
      <c r="A427" t="s">
        <v>270</v>
      </c>
      <c r="B427" t="s">
        <v>273</v>
      </c>
      <c r="C427" t="s">
        <v>747</v>
      </c>
      <c r="D427">
        <f t="shared" si="190"/>
        <v>1.6224000000000001</v>
      </c>
      <c r="F427">
        <f t="shared" si="191"/>
        <v>1.6325800000000001</v>
      </c>
      <c r="H427">
        <f t="shared" si="192"/>
        <v>1.6433199999999999</v>
      </c>
      <c r="J427" s="119">
        <f t="shared" si="182"/>
        <v>1.6271624141083429</v>
      </c>
      <c r="L427" s="119">
        <f t="shared" si="183"/>
        <v>1.3225225183123968E-2</v>
      </c>
      <c r="N427">
        <f t="shared" si="193"/>
        <v>90.98350492923025</v>
      </c>
      <c r="P427" t="s">
        <v>159</v>
      </c>
      <c r="Q427">
        <v>82</v>
      </c>
      <c r="R427" t="s">
        <v>831</v>
      </c>
      <c r="S427" t="s">
        <v>426</v>
      </c>
      <c r="T427">
        <f t="shared" si="194"/>
        <v>0.8820276512924381</v>
      </c>
      <c r="U427">
        <f t="shared" si="195"/>
        <v>0.39499000033017029</v>
      </c>
      <c r="V427">
        <f t="shared" si="196"/>
        <v>-0.25692435072354891</v>
      </c>
      <c r="W427" s="120">
        <f t="shared" si="180"/>
        <v>79.750797347413624</v>
      </c>
      <c r="X427" s="120">
        <f t="shared" si="197"/>
        <v>66.028192897775355</v>
      </c>
      <c r="Y427" s="16" t="s">
        <v>334</v>
      </c>
      <c r="Z427" s="16" t="s">
        <v>426</v>
      </c>
      <c r="AA427">
        <f t="shared" si="198"/>
        <v>0.88202771991601403</v>
      </c>
      <c r="AB427">
        <f t="shared" si="199"/>
        <v>-0.39498977705488292</v>
      </c>
      <c r="AC427">
        <f t="shared" si="200"/>
        <v>-0.25692445839563716</v>
      </c>
      <c r="AD427" s="120">
        <f t="shared" si="201"/>
        <v>61.954910450492712</v>
      </c>
      <c r="AE427" s="120">
        <f t="shared" si="202"/>
        <v>86.082250239386809</v>
      </c>
      <c r="AG427" s="16" t="s">
        <v>928</v>
      </c>
      <c r="AH427" t="s">
        <v>832</v>
      </c>
      <c r="AI427" s="2">
        <f t="shared" si="166"/>
        <v>0</v>
      </c>
      <c r="AJ427" s="2">
        <f t="shared" si="167"/>
        <v>0</v>
      </c>
      <c r="AK427" s="2">
        <f t="shared" si="168"/>
        <v>0</v>
      </c>
      <c r="AL427" s="2">
        <f t="shared" si="169"/>
        <v>0</v>
      </c>
      <c r="AM427">
        <f t="shared" si="184"/>
        <v>0</v>
      </c>
      <c r="AN427" s="2">
        <f t="shared" si="170"/>
        <v>0</v>
      </c>
      <c r="AO427">
        <f t="shared" si="189"/>
        <v>1</v>
      </c>
      <c r="AP427">
        <f t="shared" si="171"/>
        <v>0</v>
      </c>
      <c r="AQ427">
        <f t="shared" si="172"/>
        <v>0</v>
      </c>
      <c r="AR427">
        <f t="shared" si="186"/>
        <v>1</v>
      </c>
      <c r="AS427">
        <f t="shared" si="188"/>
        <v>0</v>
      </c>
      <c r="AT427">
        <f t="shared" si="187"/>
        <v>2</v>
      </c>
      <c r="AU427" t="str">
        <f t="shared" si="181"/>
        <v/>
      </c>
    </row>
    <row r="428" spans="1:47">
      <c r="A428" t="s">
        <v>270</v>
      </c>
      <c r="B428" t="s">
        <v>273</v>
      </c>
      <c r="C428" t="s">
        <v>748</v>
      </c>
      <c r="D428">
        <f t="shared" si="190"/>
        <v>1.6232</v>
      </c>
      <c r="F428">
        <f t="shared" si="191"/>
        <v>1.6333900000000001</v>
      </c>
      <c r="H428">
        <f t="shared" si="192"/>
        <v>1.6440599999999999</v>
      </c>
      <c r="J428" s="119">
        <f t="shared" si="182"/>
        <v>1.6279580845655404</v>
      </c>
      <c r="L428" s="119">
        <f t="shared" si="183"/>
        <v>1.3178170080641927E-2</v>
      </c>
      <c r="N428">
        <f t="shared" si="193"/>
        <v>90.769908858461122</v>
      </c>
      <c r="P428" t="s">
        <v>159</v>
      </c>
      <c r="Q428">
        <v>81</v>
      </c>
      <c r="R428" t="s">
        <v>831</v>
      </c>
      <c r="S428" t="s">
        <v>426</v>
      </c>
      <c r="T428">
        <f t="shared" si="194"/>
        <v>0.88207355264644816</v>
      </c>
      <c r="U428">
        <f t="shared" si="195"/>
        <v>0.39491105138901855</v>
      </c>
      <c r="V428">
        <f t="shared" si="196"/>
        <v>-0.25688812586901222</v>
      </c>
      <c r="W428" s="120">
        <f t="shared" si="180"/>
        <v>79.753360108064072</v>
      </c>
      <c r="X428" s="120">
        <f t="shared" si="197"/>
        <v>66.033098325279724</v>
      </c>
      <c r="Y428" s="16" t="s">
        <v>334</v>
      </c>
      <c r="Z428" s="16" t="s">
        <v>426</v>
      </c>
      <c r="AA428">
        <f t="shared" si="198"/>
        <v>0.88207361707494147</v>
      </c>
      <c r="AB428">
        <f t="shared" si="199"/>
        <v>-0.39491083594426457</v>
      </c>
      <c r="AC428">
        <f t="shared" si="200"/>
        <v>-0.25688823584222692</v>
      </c>
      <c r="AD428" s="120">
        <f t="shared" si="201"/>
        <v>61.96046188851961</v>
      </c>
      <c r="AE428" s="120">
        <f t="shared" si="202"/>
        <v>86.083205189884723</v>
      </c>
      <c r="AG428" s="16" t="s">
        <v>928</v>
      </c>
      <c r="AH428" t="s">
        <v>832</v>
      </c>
      <c r="AI428" s="2">
        <f t="shared" ref="AI428:AI491" si="203">IF($BA$2=0,0,IF(1-((ABS(D428-$BA$2))/D428)&gt;(1-(0.01*$BO$4)),1-((ABS(D428-$BA$2))/D428),0))</f>
        <v>0</v>
      </c>
      <c r="AJ428" s="2">
        <f t="shared" ref="AJ428:AJ491" si="204">IF($BB$2=0,0,IF(1-((ABS(F428-$BB$2))/F428)&gt;(1-(0.01*$BO$4)),1-((ABS(F428-$BB$2))/F428),0))</f>
        <v>0</v>
      </c>
      <c r="AK428" s="2">
        <f t="shared" ref="AK428:AK491" si="205">IF($BC$2=0,0,IF(1-((ABS(H428-$BC$2))/H428)&gt;(1-(0.01*$BO$4)),1-((ABS(H428-$BC$2))/H428),0))</f>
        <v>0</v>
      </c>
      <c r="AL428" s="2">
        <f t="shared" ref="AL428:AL491" si="206">IF($BD$2=0,0,IF(1-((ABS(J428-$BD$2))/J428)&gt;(1-(0.01*$BO$4)),1-((ABS(J428-$BD$2))/J428),0))</f>
        <v>0</v>
      </c>
      <c r="AM428">
        <f t="shared" si="184"/>
        <v>0</v>
      </c>
      <c r="AN428" s="2">
        <f t="shared" ref="AN428:AN491" si="207">IF((IF(AO428=1,1-ABS(($BF$2-N428)/90),ABS((90-$BF$2-N428)/90)))&gt;(1-(0.01*$BO$2)),(IF(AO428=1,1-ABS(($BF$2-N428)/90),ABS((90-$BF$2-N428)/90))),0)</f>
        <v>0</v>
      </c>
      <c r="AO428">
        <f t="shared" si="189"/>
        <v>1</v>
      </c>
      <c r="AP428">
        <f t="shared" ref="AP428:AP491" si="208">IF((IF(OR(W428&lt;$BO$2,X428&lt;$BO$2),(90-(IF(X428&lt;W428,X428,W428)))/90,0))&gt;(1-(0.01*$BO$2)),(IF(OR(W428&lt;$BO$2,X428&lt;$BO$2),(90-(IF(X428&lt;W428,X428,W428)))/90,0)),0)</f>
        <v>0</v>
      </c>
      <c r="AQ428">
        <f t="shared" ref="AQ428:AQ491" si="209">IF((IF(OR(AD428&lt;$BO$2,AE428&lt;$BO$2),(90-(IF(AE428&lt;AD428,AE428,AD428)))/90,0))&gt;(1-(0.01*$BO$2)),(IF(OR(AD428&lt;$BO$2,AE428&lt;$BO$2),(90-(IF(AE428&lt;AD428,AE428,AD428)))/90,0)),0)</f>
        <v>0</v>
      </c>
      <c r="AR428">
        <f t="shared" si="186"/>
        <v>1</v>
      </c>
      <c r="AS428">
        <f t="shared" si="188"/>
        <v>0</v>
      </c>
      <c r="AT428">
        <f t="shared" si="187"/>
        <v>2</v>
      </c>
      <c r="AU428" t="str">
        <f t="shared" si="181"/>
        <v/>
      </c>
    </row>
    <row r="429" spans="1:47">
      <c r="A429" t="s">
        <v>270</v>
      </c>
      <c r="B429" t="s">
        <v>273</v>
      </c>
      <c r="C429" t="s">
        <v>749</v>
      </c>
      <c r="D429">
        <f t="shared" si="190"/>
        <v>1.6240000000000001</v>
      </c>
      <c r="F429">
        <f t="shared" si="191"/>
        <v>1.6342000000000001</v>
      </c>
      <c r="H429">
        <f t="shared" si="192"/>
        <v>1.6447999999999998</v>
      </c>
      <c r="J429" s="119">
        <f t="shared" si="182"/>
        <v>1.6287537540887678</v>
      </c>
      <c r="L429" s="119">
        <f t="shared" si="183"/>
        <v>1.3131114818063505E-2</v>
      </c>
      <c r="N429">
        <f t="shared" si="193"/>
        <v>90.555095000381954</v>
      </c>
      <c r="P429" t="s">
        <v>159</v>
      </c>
      <c r="Q429">
        <v>80</v>
      </c>
      <c r="R429" t="s">
        <v>831</v>
      </c>
      <c r="S429" t="s">
        <v>426</v>
      </c>
      <c r="T429">
        <f t="shared" si="194"/>
        <v>0.88211944551408439</v>
      </c>
      <c r="U429">
        <f t="shared" si="195"/>
        <v>0.39483209858883189</v>
      </c>
      <c r="V429">
        <f t="shared" si="196"/>
        <v>-0.25685189851325474</v>
      </c>
      <c r="W429" s="120">
        <f t="shared" si="180"/>
        <v>79.755922949498014</v>
      </c>
      <c r="X429" s="120">
        <f t="shared" si="197"/>
        <v>66.038003814863657</v>
      </c>
      <c r="Y429" s="16" t="s">
        <v>334</v>
      </c>
      <c r="Z429" s="16" t="s">
        <v>426</v>
      </c>
      <c r="AA429">
        <f t="shared" si="198"/>
        <v>0.88211950574889231</v>
      </c>
      <c r="AB429">
        <f t="shared" si="199"/>
        <v>-0.3948318909756286</v>
      </c>
      <c r="AC429">
        <f t="shared" si="200"/>
        <v>-0.25685201078819531</v>
      </c>
      <c r="AD429" s="120">
        <f t="shared" si="201"/>
        <v>61.966013337860872</v>
      </c>
      <c r="AE429" s="120">
        <f t="shared" si="202"/>
        <v>86.084160177718744</v>
      </c>
      <c r="AG429" s="16" t="s">
        <v>928</v>
      </c>
      <c r="AH429" t="s">
        <v>832</v>
      </c>
      <c r="AI429" s="2">
        <f t="shared" si="203"/>
        <v>0</v>
      </c>
      <c r="AJ429" s="2">
        <f t="shared" si="204"/>
        <v>0</v>
      </c>
      <c r="AK429" s="2">
        <f t="shared" si="205"/>
        <v>0</v>
      </c>
      <c r="AL429" s="2">
        <f t="shared" si="206"/>
        <v>0</v>
      </c>
      <c r="AM429">
        <f t="shared" si="184"/>
        <v>0</v>
      </c>
      <c r="AN429" s="2">
        <f t="shared" si="207"/>
        <v>0</v>
      </c>
      <c r="AO429">
        <f t="shared" si="189"/>
        <v>1</v>
      </c>
      <c r="AP429">
        <f t="shared" si="208"/>
        <v>0</v>
      </c>
      <c r="AQ429">
        <f t="shared" si="209"/>
        <v>0</v>
      </c>
      <c r="AR429">
        <f t="shared" si="186"/>
        <v>1</v>
      </c>
      <c r="AS429">
        <f t="shared" si="188"/>
        <v>0</v>
      </c>
      <c r="AT429">
        <f t="shared" si="187"/>
        <v>2</v>
      </c>
      <c r="AU429" t="str">
        <f t="shared" si="181"/>
        <v/>
      </c>
    </row>
    <row r="430" spans="1:47">
      <c r="A430" t="s">
        <v>270</v>
      </c>
      <c r="B430" t="s">
        <v>273</v>
      </c>
      <c r="C430" t="s">
        <v>750</v>
      </c>
      <c r="D430">
        <f t="shared" si="190"/>
        <v>1.6248</v>
      </c>
      <c r="F430">
        <f t="shared" si="191"/>
        <v>1.6350100000000001</v>
      </c>
      <c r="H430">
        <f t="shared" si="192"/>
        <v>1.64554</v>
      </c>
      <c r="J430" s="119">
        <f t="shared" si="182"/>
        <v>1.6295494226792693</v>
      </c>
      <c r="L430" s="119">
        <f t="shared" si="183"/>
        <v>1.3084059395775283E-2</v>
      </c>
      <c r="N430">
        <f t="shared" si="193"/>
        <v>90.339049826625711</v>
      </c>
      <c r="P430" t="s">
        <v>159</v>
      </c>
      <c r="Q430">
        <v>79</v>
      </c>
      <c r="R430" t="s">
        <v>831</v>
      </c>
      <c r="S430" t="s">
        <v>426</v>
      </c>
      <c r="T430">
        <f t="shared" si="194"/>
        <v>0.88216532989400254</v>
      </c>
      <c r="U430">
        <f t="shared" si="195"/>
        <v>0.39475314193188976</v>
      </c>
      <c r="V430">
        <f t="shared" si="196"/>
        <v>-0.25681566865732114</v>
      </c>
      <c r="W430" s="120">
        <f t="shared" si="180"/>
        <v>79.758485871644567</v>
      </c>
      <c r="X430" s="120">
        <f t="shared" si="197"/>
        <v>66.042909366414406</v>
      </c>
      <c r="Y430" s="16" t="s">
        <v>334</v>
      </c>
      <c r="Z430" s="16" t="s">
        <v>426</v>
      </c>
      <c r="AA430">
        <f t="shared" si="198"/>
        <v>0.88216538593652327</v>
      </c>
      <c r="AB430">
        <f t="shared" si="199"/>
        <v>-0.39475294215125356</v>
      </c>
      <c r="AC430">
        <f t="shared" si="200"/>
        <v>-0.25681578323458654</v>
      </c>
      <c r="AD430" s="120">
        <f t="shared" si="201"/>
        <v>61.971564798406668</v>
      </c>
      <c r="AE430" s="120">
        <f t="shared" si="202"/>
        <v>86.085115202861417</v>
      </c>
      <c r="AG430" s="16" t="s">
        <v>928</v>
      </c>
      <c r="AH430" t="s">
        <v>832</v>
      </c>
      <c r="AI430" s="2">
        <f t="shared" si="203"/>
        <v>0</v>
      </c>
      <c r="AJ430" s="2">
        <f t="shared" si="204"/>
        <v>0</v>
      </c>
      <c r="AK430" s="2">
        <f t="shared" si="205"/>
        <v>0</v>
      </c>
      <c r="AL430" s="2">
        <f t="shared" si="206"/>
        <v>0</v>
      </c>
      <c r="AM430">
        <f t="shared" si="184"/>
        <v>0</v>
      </c>
      <c r="AN430" s="2">
        <f t="shared" si="207"/>
        <v>0</v>
      </c>
      <c r="AO430">
        <f t="shared" si="189"/>
        <v>1</v>
      </c>
      <c r="AP430">
        <f t="shared" si="208"/>
        <v>0</v>
      </c>
      <c r="AQ430">
        <f t="shared" si="209"/>
        <v>0</v>
      </c>
      <c r="AR430">
        <f t="shared" si="186"/>
        <v>1</v>
      </c>
      <c r="AS430">
        <f t="shared" si="188"/>
        <v>0</v>
      </c>
      <c r="AT430">
        <f t="shared" si="187"/>
        <v>2</v>
      </c>
      <c r="AU430" t="str">
        <f t="shared" si="181"/>
        <v/>
      </c>
    </row>
    <row r="431" spans="1:47">
      <c r="A431" t="s">
        <v>270</v>
      </c>
      <c r="B431" t="s">
        <v>273</v>
      </c>
      <c r="C431" t="s">
        <v>751</v>
      </c>
      <c r="D431">
        <f t="shared" si="190"/>
        <v>1.6256000000000002</v>
      </c>
      <c r="F431">
        <f t="shared" si="191"/>
        <v>1.6358200000000001</v>
      </c>
      <c r="H431">
        <f t="shared" si="192"/>
        <v>1.64628</v>
      </c>
      <c r="J431" s="119">
        <f t="shared" si="182"/>
        <v>1.6303450903382863</v>
      </c>
      <c r="L431" s="119">
        <f t="shared" si="183"/>
        <v>1.3037003814161396E-2</v>
      </c>
      <c r="N431">
        <f t="shared" si="193"/>
        <v>90.121759583220054</v>
      </c>
      <c r="P431" t="s">
        <v>159</v>
      </c>
      <c r="Q431">
        <v>78</v>
      </c>
      <c r="R431" t="s">
        <v>831</v>
      </c>
      <c r="S431" t="s">
        <v>426</v>
      </c>
      <c r="T431">
        <f t="shared" si="194"/>
        <v>0.88221120578485968</v>
      </c>
      <c r="U431">
        <f t="shared" si="195"/>
        <v>0.39467418142047173</v>
      </c>
      <c r="V431">
        <f t="shared" si="196"/>
        <v>-0.25677943630225619</v>
      </c>
      <c r="W431" s="120">
        <f t="shared" si="180"/>
        <v>79.761048874432888</v>
      </c>
      <c r="X431" s="120">
        <f t="shared" si="197"/>
        <v>66.047814979819236</v>
      </c>
      <c r="Y431" s="16" t="s">
        <v>334</v>
      </c>
      <c r="Z431" s="16" t="s">
        <v>426</v>
      </c>
      <c r="AA431">
        <f t="shared" si="198"/>
        <v>0.88221125763649133</v>
      </c>
      <c r="AB431">
        <f t="shared" si="199"/>
        <v>-0.39467398947341858</v>
      </c>
      <c r="AC431">
        <f t="shared" si="200"/>
        <v>-0.25677955318244516</v>
      </c>
      <c r="AD431" s="120">
        <f t="shared" si="201"/>
        <v>61.977116270047205</v>
      </c>
      <c r="AE431" s="120">
        <f t="shared" si="202"/>
        <v>86.086070265285301</v>
      </c>
      <c r="AG431" s="16" t="s">
        <v>928</v>
      </c>
      <c r="AH431" t="s">
        <v>832</v>
      </c>
      <c r="AI431" s="2">
        <f t="shared" si="203"/>
        <v>0</v>
      </c>
      <c r="AJ431" s="2">
        <f t="shared" si="204"/>
        <v>0</v>
      </c>
      <c r="AK431" s="2">
        <f t="shared" si="205"/>
        <v>0</v>
      </c>
      <c r="AL431" s="2">
        <f t="shared" si="206"/>
        <v>0</v>
      </c>
      <c r="AM431">
        <f t="shared" si="184"/>
        <v>0</v>
      </c>
      <c r="AN431" s="2">
        <f t="shared" si="207"/>
        <v>0</v>
      </c>
      <c r="AO431">
        <f t="shared" si="189"/>
        <v>1</v>
      </c>
      <c r="AP431">
        <f t="shared" si="208"/>
        <v>0</v>
      </c>
      <c r="AQ431">
        <f t="shared" si="209"/>
        <v>0</v>
      </c>
      <c r="AR431">
        <f t="shared" si="186"/>
        <v>1</v>
      </c>
      <c r="AS431">
        <f t="shared" si="188"/>
        <v>0</v>
      </c>
      <c r="AT431">
        <f t="shared" si="187"/>
        <v>2</v>
      </c>
      <c r="AU431" t="str">
        <f t="shared" si="181"/>
        <v/>
      </c>
    </row>
    <row r="432" spans="1:47">
      <c r="A432" t="s">
        <v>270</v>
      </c>
      <c r="B432" t="s">
        <v>273</v>
      </c>
      <c r="C432" t="s">
        <v>752</v>
      </c>
      <c r="D432">
        <f t="shared" si="190"/>
        <v>1.6264000000000001</v>
      </c>
      <c r="F432">
        <f t="shared" si="191"/>
        <v>1.63663</v>
      </c>
      <c r="H432">
        <f t="shared" si="192"/>
        <v>1.6470199999999999</v>
      </c>
      <c r="J432" s="119">
        <f t="shared" si="182"/>
        <v>1.6311407570670577</v>
      </c>
      <c r="L432" s="119">
        <f t="shared" si="183"/>
        <v>1.2989948073607094E-2</v>
      </c>
      <c r="N432">
        <f t="shared" si="193"/>
        <v>89.903210285415213</v>
      </c>
      <c r="P432" t="s">
        <v>159</v>
      </c>
      <c r="Q432">
        <v>77</v>
      </c>
      <c r="R432" t="s">
        <v>831</v>
      </c>
      <c r="S432" t="s">
        <v>426</v>
      </c>
      <c r="T432">
        <f t="shared" si="194"/>
        <v>0.88225707318531332</v>
      </c>
      <c r="U432">
        <f t="shared" si="195"/>
        <v>0.39459521705685813</v>
      </c>
      <c r="V432">
        <f t="shared" si="196"/>
        <v>-0.25674320144910495</v>
      </c>
      <c r="W432" s="120">
        <f t="shared" si="180"/>
        <v>79.763611957792094</v>
      </c>
      <c r="X432" s="120">
        <f t="shared" si="197"/>
        <v>66.052720654965427</v>
      </c>
      <c r="Y432" s="16" t="s">
        <v>334</v>
      </c>
      <c r="Z432" s="16" t="s">
        <v>426</v>
      </c>
      <c r="AA432">
        <f t="shared" si="198"/>
        <v>0.88225712084745467</v>
      </c>
      <c r="AB432">
        <f t="shared" si="199"/>
        <v>-0.39459503294440323</v>
      </c>
      <c r="AC432">
        <f t="shared" si="200"/>
        <v>-0.25674332063281607</v>
      </c>
      <c r="AD432" s="120">
        <f t="shared" si="201"/>
        <v>61.982667752672626</v>
      </c>
      <c r="AE432" s="120">
        <f t="shared" si="202"/>
        <v>86.08702536496294</v>
      </c>
      <c r="AG432" s="16" t="s">
        <v>928</v>
      </c>
      <c r="AH432" t="s">
        <v>832</v>
      </c>
      <c r="AI432" s="2">
        <f t="shared" si="203"/>
        <v>0</v>
      </c>
      <c r="AJ432" s="2">
        <f t="shared" si="204"/>
        <v>0</v>
      </c>
      <c r="AK432" s="2">
        <f t="shared" si="205"/>
        <v>0</v>
      </c>
      <c r="AL432" s="2">
        <f t="shared" si="206"/>
        <v>0</v>
      </c>
      <c r="AM432">
        <f t="shared" si="184"/>
        <v>0</v>
      </c>
      <c r="AN432" s="2">
        <f t="shared" si="207"/>
        <v>0</v>
      </c>
      <c r="AO432">
        <f t="shared" si="189"/>
        <v>1</v>
      </c>
      <c r="AP432">
        <f t="shared" si="208"/>
        <v>0</v>
      </c>
      <c r="AQ432">
        <f t="shared" si="209"/>
        <v>0</v>
      </c>
      <c r="AR432">
        <f t="shared" si="186"/>
        <v>1</v>
      </c>
      <c r="AS432">
        <f t="shared" si="188"/>
        <v>0</v>
      </c>
      <c r="AT432">
        <f t="shared" si="187"/>
        <v>2</v>
      </c>
      <c r="AU432" t="str">
        <f t="shared" si="181"/>
        <v/>
      </c>
    </row>
    <row r="433" spans="1:47">
      <c r="A433" t="s">
        <v>270</v>
      </c>
      <c r="B433" t="s">
        <v>273</v>
      </c>
      <c r="C433" t="s">
        <v>753</v>
      </c>
      <c r="D433">
        <f t="shared" si="190"/>
        <v>1.6272</v>
      </c>
      <c r="F433">
        <f t="shared" si="191"/>
        <v>1.63744</v>
      </c>
      <c r="H433">
        <f t="shared" si="192"/>
        <v>1.6477599999999999</v>
      </c>
      <c r="J433" s="119">
        <f t="shared" si="182"/>
        <v>1.6319364228668214</v>
      </c>
      <c r="L433" s="119">
        <f t="shared" si="183"/>
        <v>1.2942892174493847E-2</v>
      </c>
      <c r="N433">
        <f t="shared" si="193"/>
        <v>89.683387712350125</v>
      </c>
      <c r="P433" t="s">
        <v>159</v>
      </c>
      <c r="Q433">
        <v>76</v>
      </c>
      <c r="R433" t="s">
        <v>831</v>
      </c>
      <c r="S433" t="s">
        <v>426</v>
      </c>
      <c r="T433">
        <f t="shared" si="194"/>
        <v>0.88230293209402166</v>
      </c>
      <c r="U433">
        <f t="shared" si="195"/>
        <v>0.3945162488433292</v>
      </c>
      <c r="V433">
        <f t="shared" si="196"/>
        <v>-0.25670696409891264</v>
      </c>
      <c r="W433" s="120">
        <f t="shared" si="180"/>
        <v>79.766175121651301</v>
      </c>
      <c r="X433" s="120">
        <f t="shared" si="197"/>
        <v>66.057626391740229</v>
      </c>
      <c r="Y433" s="16" t="s">
        <v>334</v>
      </c>
      <c r="Z433" s="16" t="s">
        <v>426</v>
      </c>
      <c r="AA433">
        <f t="shared" si="198"/>
        <v>0.88230297556807213</v>
      </c>
      <c r="AB433">
        <f t="shared" si="199"/>
        <v>-0.39451607256648724</v>
      </c>
      <c r="AC433">
        <f t="shared" si="200"/>
        <v>-0.25670708558674432</v>
      </c>
      <c r="AD433" s="120">
        <f t="shared" si="201"/>
        <v>61.988219246173117</v>
      </c>
      <c r="AE433" s="120">
        <f t="shared" si="202"/>
        <v>86.087980501866909</v>
      </c>
      <c r="AG433" s="16" t="s">
        <v>928</v>
      </c>
      <c r="AH433" t="s">
        <v>832</v>
      </c>
      <c r="AI433" s="2">
        <f t="shared" si="203"/>
        <v>0</v>
      </c>
      <c r="AJ433" s="2">
        <f t="shared" si="204"/>
        <v>0</v>
      </c>
      <c r="AK433" s="2">
        <f t="shared" si="205"/>
        <v>0</v>
      </c>
      <c r="AL433" s="2">
        <f t="shared" si="206"/>
        <v>0</v>
      </c>
      <c r="AM433">
        <f t="shared" si="184"/>
        <v>0</v>
      </c>
      <c r="AN433" s="2">
        <f t="shared" si="207"/>
        <v>0</v>
      </c>
      <c r="AO433">
        <f t="shared" si="189"/>
        <v>1</v>
      </c>
      <c r="AP433">
        <f t="shared" si="208"/>
        <v>0</v>
      </c>
      <c r="AQ433">
        <f t="shared" si="209"/>
        <v>0</v>
      </c>
      <c r="AR433">
        <f t="shared" si="186"/>
        <v>1</v>
      </c>
      <c r="AS433">
        <f t="shared" si="188"/>
        <v>0</v>
      </c>
      <c r="AT433">
        <f t="shared" si="187"/>
        <v>2</v>
      </c>
      <c r="AU433" t="str">
        <f t="shared" si="181"/>
        <v/>
      </c>
    </row>
    <row r="434" spans="1:47">
      <c r="A434" t="s">
        <v>270</v>
      </c>
      <c r="B434" t="s">
        <v>273</v>
      </c>
      <c r="C434" t="s">
        <v>754</v>
      </c>
      <c r="D434">
        <f t="shared" si="190"/>
        <v>1.6280000000000001</v>
      </c>
      <c r="F434">
        <f t="shared" si="191"/>
        <v>1.6382500000000002</v>
      </c>
      <c r="H434">
        <f t="shared" si="192"/>
        <v>1.6484999999999999</v>
      </c>
      <c r="J434" s="119">
        <f t="shared" si="182"/>
        <v>1.6327320877388123</v>
      </c>
      <c r="L434" s="119">
        <f t="shared" si="183"/>
        <v>1.2895836117204684E-2</v>
      </c>
      <c r="N434">
        <f t="shared" si="193"/>
        <v>89.46227740156786</v>
      </c>
      <c r="P434" t="s">
        <v>159</v>
      </c>
      <c r="Q434">
        <v>75</v>
      </c>
      <c r="R434" t="s">
        <v>831</v>
      </c>
      <c r="S434" t="s">
        <v>426</v>
      </c>
      <c r="T434">
        <f t="shared" si="194"/>
        <v>0.88234878250964388</v>
      </c>
      <c r="U434">
        <f t="shared" si="195"/>
        <v>0.39443727678216578</v>
      </c>
      <c r="V434">
        <f t="shared" si="196"/>
        <v>-0.25667072425272497</v>
      </c>
      <c r="W434" s="120">
        <f t="shared" si="180"/>
        <v>79.768738365939626</v>
      </c>
      <c r="X434" s="120">
        <f t="shared" si="197"/>
        <v>66.062532190030936</v>
      </c>
      <c r="Y434" s="16" t="s">
        <v>334</v>
      </c>
      <c r="Z434" s="16" t="s">
        <v>426</v>
      </c>
      <c r="AA434">
        <f t="shared" si="198"/>
        <v>0.88234882179700302</v>
      </c>
      <c r="AB434">
        <f t="shared" si="199"/>
        <v>-0.39443710834195084</v>
      </c>
      <c r="AC434">
        <f t="shared" si="200"/>
        <v>-0.25667084804527512</v>
      </c>
      <c r="AD434" s="120">
        <f t="shared" si="201"/>
        <v>61.993770750438834</v>
      </c>
      <c r="AE434" s="120">
        <f t="shared" si="202"/>
        <v>86.088935675969694</v>
      </c>
      <c r="AG434" s="16" t="s">
        <v>928</v>
      </c>
      <c r="AH434" t="s">
        <v>832</v>
      </c>
      <c r="AI434" s="2">
        <f t="shared" si="203"/>
        <v>0</v>
      </c>
      <c r="AJ434" s="2">
        <f t="shared" si="204"/>
        <v>0</v>
      </c>
      <c r="AK434" s="2">
        <f t="shared" si="205"/>
        <v>0</v>
      </c>
      <c r="AL434" s="2">
        <f t="shared" si="206"/>
        <v>0</v>
      </c>
      <c r="AM434">
        <f t="shared" si="184"/>
        <v>0</v>
      </c>
      <c r="AN434" s="2">
        <f t="shared" si="207"/>
        <v>0</v>
      </c>
      <c r="AO434">
        <f t="shared" si="189"/>
        <v>1</v>
      </c>
      <c r="AP434">
        <f t="shared" si="208"/>
        <v>0</v>
      </c>
      <c r="AQ434">
        <f t="shared" si="209"/>
        <v>0</v>
      </c>
      <c r="AR434">
        <f t="shared" si="186"/>
        <v>1</v>
      </c>
      <c r="AS434">
        <f t="shared" si="188"/>
        <v>0</v>
      </c>
      <c r="AT434">
        <f t="shared" si="187"/>
        <v>2</v>
      </c>
      <c r="AU434" t="str">
        <f t="shared" si="181"/>
        <v/>
      </c>
    </row>
    <row r="435" spans="1:47">
      <c r="A435" t="s">
        <v>270</v>
      </c>
      <c r="B435" t="s">
        <v>273</v>
      </c>
      <c r="C435" t="s">
        <v>755</v>
      </c>
      <c r="D435">
        <f t="shared" si="190"/>
        <v>1.6288</v>
      </c>
      <c r="F435">
        <f t="shared" si="191"/>
        <v>1.6390600000000002</v>
      </c>
      <c r="H435">
        <f t="shared" si="192"/>
        <v>1.6492399999999998</v>
      </c>
      <c r="J435" s="119">
        <f t="shared" si="182"/>
        <v>1.633527751684263</v>
      </c>
      <c r="L435" s="119">
        <f t="shared" si="183"/>
        <v>1.2848779902119967E-2</v>
      </c>
      <c r="N435">
        <f t="shared" si="193"/>
        <v>89.239864643367667</v>
      </c>
      <c r="P435" t="s">
        <v>159</v>
      </c>
      <c r="Q435">
        <v>74</v>
      </c>
      <c r="R435" t="s">
        <v>831</v>
      </c>
      <c r="S435" t="s">
        <v>426</v>
      </c>
      <c r="T435">
        <f t="shared" si="194"/>
        <v>0.88239462443083938</v>
      </c>
      <c r="U435">
        <f t="shared" si="195"/>
        <v>0.39435830087564894</v>
      </c>
      <c r="V435">
        <f t="shared" si="196"/>
        <v>-0.25663448191158728</v>
      </c>
      <c r="W435" s="120">
        <f t="shared" si="180"/>
        <v>79.771301690586156</v>
      </c>
      <c r="X435" s="120">
        <f t="shared" si="197"/>
        <v>66.067438049724785</v>
      </c>
      <c r="Y435" s="16" t="s">
        <v>334</v>
      </c>
      <c r="Z435" s="16" t="s">
        <v>426</v>
      </c>
      <c r="AA435">
        <f t="shared" si="198"/>
        <v>0.88239465953290763</v>
      </c>
      <c r="AB435">
        <f t="shared" si="199"/>
        <v>-0.39435814027307453</v>
      </c>
      <c r="AC435">
        <f t="shared" si="200"/>
        <v>-0.25663460800945398</v>
      </c>
      <c r="AD435" s="120">
        <f t="shared" si="201"/>
        <v>61.999322265359964</v>
      </c>
      <c r="AE435" s="120">
        <f t="shared" si="202"/>
        <v>86.089890887243897</v>
      </c>
      <c r="AG435" s="16" t="s">
        <v>928</v>
      </c>
      <c r="AH435" t="s">
        <v>832</v>
      </c>
      <c r="AI435" s="2">
        <f t="shared" si="203"/>
        <v>0</v>
      </c>
      <c r="AJ435" s="2">
        <f t="shared" si="204"/>
        <v>0</v>
      </c>
      <c r="AK435" s="2">
        <f t="shared" si="205"/>
        <v>0</v>
      </c>
      <c r="AL435" s="2">
        <f t="shared" si="206"/>
        <v>0</v>
      </c>
      <c r="AM435">
        <f t="shared" si="184"/>
        <v>0</v>
      </c>
      <c r="AN435" s="2">
        <f t="shared" si="207"/>
        <v>0</v>
      </c>
      <c r="AO435">
        <f t="shared" si="189"/>
        <v>1</v>
      </c>
      <c r="AP435">
        <f t="shared" si="208"/>
        <v>0</v>
      </c>
      <c r="AQ435">
        <f t="shared" si="209"/>
        <v>0</v>
      </c>
      <c r="AR435">
        <f t="shared" si="186"/>
        <v>1</v>
      </c>
      <c r="AS435">
        <f t="shared" si="188"/>
        <v>0</v>
      </c>
      <c r="AT435">
        <f t="shared" si="187"/>
        <v>2</v>
      </c>
      <c r="AU435" t="str">
        <f t="shared" si="181"/>
        <v/>
      </c>
    </row>
    <row r="436" spans="1:47">
      <c r="A436" t="s">
        <v>270</v>
      </c>
      <c r="B436" t="s">
        <v>273</v>
      </c>
      <c r="C436" t="s">
        <v>756</v>
      </c>
      <c r="D436">
        <f t="shared" si="190"/>
        <v>1.6296000000000002</v>
      </c>
      <c r="F436">
        <f t="shared" si="191"/>
        <v>1.6398700000000002</v>
      </c>
      <c r="H436">
        <f t="shared" si="192"/>
        <v>1.64998</v>
      </c>
      <c r="J436" s="119">
        <f t="shared" si="182"/>
        <v>1.6343234147044048</v>
      </c>
      <c r="L436" s="119">
        <f t="shared" si="183"/>
        <v>1.2801723529619391E-2</v>
      </c>
      <c r="N436">
        <f t="shared" si="193"/>
        <v>89.016134474969562</v>
      </c>
      <c r="P436" t="s">
        <v>159</v>
      </c>
      <c r="Q436">
        <v>73</v>
      </c>
      <c r="R436" t="s">
        <v>831</v>
      </c>
      <c r="S436" t="s">
        <v>426</v>
      </c>
      <c r="T436">
        <f t="shared" si="194"/>
        <v>0.88244045785626912</v>
      </c>
      <c r="U436">
        <f t="shared" si="195"/>
        <v>0.39427932112606012</v>
      </c>
      <c r="V436">
        <f t="shared" si="196"/>
        <v>-0.25659823707654583</v>
      </c>
      <c r="W436" s="120">
        <f t="shared" si="180"/>
        <v>79.773865095520037</v>
      </c>
      <c r="X436" s="120">
        <f t="shared" si="197"/>
        <v>66.072343970709071</v>
      </c>
      <c r="Y436" s="16" t="s">
        <v>334</v>
      </c>
      <c r="Z436" s="16" t="s">
        <v>426</v>
      </c>
      <c r="AA436">
        <f t="shared" si="198"/>
        <v>0.88244048877444681</v>
      </c>
      <c r="AB436">
        <f t="shared" si="199"/>
        <v>-0.39427916836213911</v>
      </c>
      <c r="AC436">
        <f t="shared" si="200"/>
        <v>-0.2565983654803265</v>
      </c>
      <c r="AD436" s="120">
        <f t="shared" si="201"/>
        <v>62.004873790826686</v>
      </c>
      <c r="AE436" s="120">
        <f t="shared" si="202"/>
        <v>86.090846135662019</v>
      </c>
      <c r="AG436" s="16" t="s">
        <v>928</v>
      </c>
      <c r="AH436" t="s">
        <v>832</v>
      </c>
      <c r="AI436" s="2">
        <f t="shared" si="203"/>
        <v>0</v>
      </c>
      <c r="AJ436" s="2">
        <f t="shared" si="204"/>
        <v>0</v>
      </c>
      <c r="AK436" s="2">
        <f t="shared" si="205"/>
        <v>0</v>
      </c>
      <c r="AL436" s="2">
        <f t="shared" si="206"/>
        <v>0</v>
      </c>
      <c r="AM436">
        <f t="shared" si="184"/>
        <v>0</v>
      </c>
      <c r="AN436" s="2">
        <f t="shared" si="207"/>
        <v>0</v>
      </c>
      <c r="AO436">
        <f t="shared" si="189"/>
        <v>1</v>
      </c>
      <c r="AP436">
        <f t="shared" si="208"/>
        <v>0</v>
      </c>
      <c r="AQ436">
        <f t="shared" si="209"/>
        <v>0</v>
      </c>
      <c r="AR436">
        <f t="shared" si="186"/>
        <v>1</v>
      </c>
      <c r="AS436">
        <f t="shared" si="188"/>
        <v>0</v>
      </c>
      <c r="AT436">
        <f t="shared" si="187"/>
        <v>2</v>
      </c>
      <c r="AU436" t="str">
        <f t="shared" si="181"/>
        <v/>
      </c>
    </row>
    <row r="437" spans="1:47">
      <c r="A437" t="s">
        <v>270</v>
      </c>
      <c r="B437" t="s">
        <v>273</v>
      </c>
      <c r="C437" t="s">
        <v>757</v>
      </c>
      <c r="D437">
        <f t="shared" si="190"/>
        <v>1.6304000000000001</v>
      </c>
      <c r="F437">
        <f t="shared" si="191"/>
        <v>1.6406800000000001</v>
      </c>
      <c r="H437">
        <f t="shared" si="192"/>
        <v>1.65072</v>
      </c>
      <c r="J437" s="119">
        <f t="shared" si="182"/>
        <v>1.6351190768004653</v>
      </c>
      <c r="L437" s="119">
        <f t="shared" si="183"/>
        <v>1.2754667000082209E-2</v>
      </c>
      <c r="N437">
        <f t="shared" si="193"/>
        <v>88.791071674523707</v>
      </c>
      <c r="P437" t="s">
        <v>159</v>
      </c>
      <c r="Q437">
        <v>72</v>
      </c>
      <c r="R437" t="s">
        <v>831</v>
      </c>
      <c r="S437" t="s">
        <v>426</v>
      </c>
      <c r="T437">
        <f t="shared" si="194"/>
        <v>0.88248628278459407</v>
      </c>
      <c r="U437">
        <f t="shared" si="195"/>
        <v>0.39420033753568118</v>
      </c>
      <c r="V437">
        <f t="shared" si="196"/>
        <v>-0.25656198974864652</v>
      </c>
      <c r="W437" s="120">
        <f t="shared" ref="W437:W500" si="210">IF((DEGREES(ACOS((T437*$BI$2+U437*$BJ$2+V437*$BK$2)/((SQRT(T437^2+U437^2+V437^2))*(SQRT($BI$2^2+$BJ$2^2+$BK$2^2))))))&gt;90,ABS(180-(DEGREES(ACOS((T437*$BI$2+U437*$BJ$2+V437*$BK$2)/((SQRT(T437^2+U437^2+V437^2))*(SQRT($BI$2^2+$BJ$2^2+$BK$2^2))))))),(DEGREES(ACOS((T437*$BI$2+U437*$BJ$2+V437*$BK$2)/((SQRT(T437^2+U437^2+V437^2))*(SQRT($BI$2^2+$BJ$2^2+$BK$2^2)))))))</f>
        <v>79.776428580670327</v>
      </c>
      <c r="X437" s="120">
        <f t="shared" si="197"/>
        <v>66.077249952871028</v>
      </c>
      <c r="Y437" s="16" t="s">
        <v>334</v>
      </c>
      <c r="Z437" s="16" t="s">
        <v>426</v>
      </c>
      <c r="AA437">
        <f t="shared" si="198"/>
        <v>0.88248630952028251</v>
      </c>
      <c r="AB437">
        <f t="shared" si="199"/>
        <v>-0.39420019261142564</v>
      </c>
      <c r="AC437">
        <f t="shared" si="200"/>
        <v>-0.25656212045893867</v>
      </c>
      <c r="AD437" s="120">
        <f t="shared" si="201"/>
        <v>62.010425326729155</v>
      </c>
      <c r="AE437" s="120">
        <f t="shared" si="202"/>
        <v>86.091801421196607</v>
      </c>
      <c r="AG437" s="16" t="s">
        <v>928</v>
      </c>
      <c r="AH437" t="s">
        <v>832</v>
      </c>
      <c r="AI437" s="2">
        <f t="shared" si="203"/>
        <v>0</v>
      </c>
      <c r="AJ437" s="2">
        <f t="shared" si="204"/>
        <v>0</v>
      </c>
      <c r="AK437" s="2">
        <f t="shared" si="205"/>
        <v>0</v>
      </c>
      <c r="AL437" s="2">
        <f t="shared" si="206"/>
        <v>0</v>
      </c>
      <c r="AM437">
        <f t="shared" si="184"/>
        <v>0</v>
      </c>
      <c r="AN437" s="2">
        <f t="shared" si="207"/>
        <v>0</v>
      </c>
      <c r="AO437">
        <f t="shared" si="189"/>
        <v>1</v>
      </c>
      <c r="AP437">
        <f t="shared" si="208"/>
        <v>0</v>
      </c>
      <c r="AQ437">
        <f t="shared" si="209"/>
        <v>0</v>
      </c>
      <c r="AR437">
        <f t="shared" si="186"/>
        <v>1</v>
      </c>
      <c r="AS437">
        <f t="shared" si="188"/>
        <v>0</v>
      </c>
      <c r="AT437">
        <f t="shared" si="187"/>
        <v>2</v>
      </c>
      <c r="AU437" t="str">
        <f t="shared" si="181"/>
        <v/>
      </c>
    </row>
    <row r="438" spans="1:47">
      <c r="A438" t="s">
        <v>270</v>
      </c>
      <c r="B438" t="s">
        <v>273</v>
      </c>
      <c r="C438" t="s">
        <v>758</v>
      </c>
      <c r="D438">
        <f t="shared" si="190"/>
        <v>1.6312</v>
      </c>
      <c r="F438">
        <f t="shared" si="191"/>
        <v>1.6414900000000001</v>
      </c>
      <c r="H438">
        <f t="shared" si="192"/>
        <v>1.6514599999999999</v>
      </c>
      <c r="J438" s="119">
        <f t="shared" si="182"/>
        <v>1.635914737973672</v>
      </c>
      <c r="L438" s="119">
        <f t="shared" si="183"/>
        <v>1.2707610313885231E-2</v>
      </c>
      <c r="N438">
        <f t="shared" si="193"/>
        <v>88.564660754921462</v>
      </c>
      <c r="P438" t="s">
        <v>159</v>
      </c>
      <c r="Q438">
        <v>71</v>
      </c>
      <c r="R438" t="s">
        <v>831</v>
      </c>
      <c r="S438" t="s">
        <v>426</v>
      </c>
      <c r="T438">
        <f t="shared" si="194"/>
        <v>0.88253209921447617</v>
      </c>
      <c r="U438">
        <f t="shared" si="195"/>
        <v>0.39412135010679406</v>
      </c>
      <c r="V438">
        <f t="shared" si="196"/>
        <v>-0.25652573992893585</v>
      </c>
      <c r="W438" s="120">
        <f t="shared" si="210"/>
        <v>79.778992145966143</v>
      </c>
      <c r="X438" s="120">
        <f t="shared" si="197"/>
        <v>66.082155996097924</v>
      </c>
      <c r="Y438" s="16" t="s">
        <v>334</v>
      </c>
      <c r="Z438" s="16" t="s">
        <v>426</v>
      </c>
      <c r="AA438">
        <f t="shared" si="198"/>
        <v>0.88253212176907703</v>
      </c>
      <c r="AB438">
        <f t="shared" si="199"/>
        <v>-0.39412121302321579</v>
      </c>
      <c r="AC438">
        <f t="shared" si="200"/>
        <v>-0.25652587294633655</v>
      </c>
      <c r="AD438" s="120">
        <f t="shared" si="201"/>
        <v>62.015976872957559</v>
      </c>
      <c r="AE438" s="120">
        <f t="shared" si="202"/>
        <v>86.092756743820189</v>
      </c>
      <c r="AG438" s="16" t="s">
        <v>928</v>
      </c>
      <c r="AH438" t="s">
        <v>832</v>
      </c>
      <c r="AI438" s="2">
        <f t="shared" si="203"/>
        <v>0</v>
      </c>
      <c r="AJ438" s="2">
        <f t="shared" si="204"/>
        <v>0</v>
      </c>
      <c r="AK438" s="2">
        <f t="shared" si="205"/>
        <v>0</v>
      </c>
      <c r="AL438" s="2">
        <f t="shared" si="206"/>
        <v>0</v>
      </c>
      <c r="AM438">
        <f t="shared" si="184"/>
        <v>0</v>
      </c>
      <c r="AN438" s="2">
        <f t="shared" si="207"/>
        <v>0</v>
      </c>
      <c r="AO438">
        <f t="shared" si="189"/>
        <v>1</v>
      </c>
      <c r="AP438">
        <f t="shared" si="208"/>
        <v>0</v>
      </c>
      <c r="AQ438">
        <f t="shared" si="209"/>
        <v>0</v>
      </c>
      <c r="AR438">
        <f t="shared" si="186"/>
        <v>1</v>
      </c>
      <c r="AS438">
        <f t="shared" si="188"/>
        <v>0</v>
      </c>
      <c r="AT438">
        <f t="shared" si="187"/>
        <v>2</v>
      </c>
      <c r="AU438" t="str">
        <f t="shared" si="181"/>
        <v/>
      </c>
    </row>
    <row r="439" spans="1:47">
      <c r="A439" t="s">
        <v>270</v>
      </c>
      <c r="B439" t="s">
        <v>273</v>
      </c>
      <c r="C439" t="s">
        <v>759</v>
      </c>
      <c r="D439">
        <f t="shared" si="190"/>
        <v>1.6320000000000001</v>
      </c>
      <c r="F439">
        <f t="shared" si="191"/>
        <v>1.6423000000000001</v>
      </c>
      <c r="H439">
        <f t="shared" si="192"/>
        <v>1.6521999999999999</v>
      </c>
      <c r="J439" s="119">
        <f t="shared" si="182"/>
        <v>1.636710398225248</v>
      </c>
      <c r="L439" s="119">
        <f t="shared" si="183"/>
        <v>1.2660553471407043E-2</v>
      </c>
      <c r="N439">
        <f t="shared" si="193"/>
        <v>88.33688595742386</v>
      </c>
      <c r="P439" t="s">
        <v>159</v>
      </c>
      <c r="Q439">
        <v>70</v>
      </c>
      <c r="R439" t="s">
        <v>831</v>
      </c>
      <c r="S439" t="s">
        <v>426</v>
      </c>
      <c r="T439">
        <f t="shared" si="194"/>
        <v>0.88257790714457807</v>
      </c>
      <c r="U439">
        <f t="shared" si="195"/>
        <v>0.39404235884168126</v>
      </c>
      <c r="V439">
        <f t="shared" si="196"/>
        <v>-0.2564894876184603</v>
      </c>
      <c r="W439" s="120">
        <f t="shared" si="210"/>
        <v>79.781555791336558</v>
      </c>
      <c r="X439" s="120">
        <f t="shared" si="197"/>
        <v>66.087062100277066</v>
      </c>
      <c r="Y439" s="16" t="s">
        <v>334</v>
      </c>
      <c r="Z439" s="16" t="s">
        <v>426</v>
      </c>
      <c r="AA439">
        <f t="shared" si="198"/>
        <v>0.88257792551949332</v>
      </c>
      <c r="AB439">
        <f t="shared" si="199"/>
        <v>-0.39404222959979135</v>
      </c>
      <c r="AC439">
        <f t="shared" si="200"/>
        <v>-0.25648962294356659</v>
      </c>
      <c r="AD439" s="120">
        <f t="shared" si="201"/>
        <v>62.021528429402068</v>
      </c>
      <c r="AE439" s="120">
        <f t="shared" si="202"/>
        <v>86.093712103505297</v>
      </c>
      <c r="AG439" s="16" t="s">
        <v>928</v>
      </c>
      <c r="AH439" t="s">
        <v>832</v>
      </c>
      <c r="AI439" s="2">
        <f t="shared" si="203"/>
        <v>0</v>
      </c>
      <c r="AJ439" s="2">
        <f t="shared" si="204"/>
        <v>0</v>
      </c>
      <c r="AK439" s="2">
        <f t="shared" si="205"/>
        <v>0</v>
      </c>
      <c r="AL439" s="2">
        <f t="shared" si="206"/>
        <v>0</v>
      </c>
      <c r="AM439">
        <f t="shared" si="184"/>
        <v>0</v>
      </c>
      <c r="AN439" s="2">
        <f t="shared" si="207"/>
        <v>0</v>
      </c>
      <c r="AO439">
        <f t="shared" si="189"/>
        <v>1</v>
      </c>
      <c r="AP439">
        <f t="shared" si="208"/>
        <v>0</v>
      </c>
      <c r="AQ439">
        <f t="shared" si="209"/>
        <v>0</v>
      </c>
      <c r="AR439">
        <f t="shared" si="186"/>
        <v>1</v>
      </c>
      <c r="AS439">
        <f t="shared" si="188"/>
        <v>0</v>
      </c>
      <c r="AT439">
        <f t="shared" si="187"/>
        <v>2</v>
      </c>
      <c r="AU439" t="str">
        <f t="shared" si="181"/>
        <v/>
      </c>
    </row>
    <row r="440" spans="1:47">
      <c r="A440" t="s">
        <v>270</v>
      </c>
      <c r="B440" t="s">
        <v>273</v>
      </c>
      <c r="C440" t="s">
        <v>760</v>
      </c>
      <c r="D440">
        <f t="shared" si="190"/>
        <v>1.6328</v>
      </c>
      <c r="F440">
        <f t="shared" si="191"/>
        <v>1.6431100000000001</v>
      </c>
      <c r="H440">
        <f t="shared" si="192"/>
        <v>1.6529399999999999</v>
      </c>
      <c r="J440" s="119">
        <f t="shared" si="182"/>
        <v>1.6375060575564158</v>
      </c>
      <c r="L440" s="119">
        <f t="shared" si="183"/>
        <v>1.2613496473022234E-2</v>
      </c>
      <c r="N440">
        <f t="shared" si="193"/>
        <v>88.107731245082675</v>
      </c>
      <c r="P440" t="s">
        <v>159</v>
      </c>
      <c r="Q440">
        <v>69</v>
      </c>
      <c r="R440" t="s">
        <v>831</v>
      </c>
      <c r="S440" t="s">
        <v>426</v>
      </c>
      <c r="T440">
        <f t="shared" si="194"/>
        <v>0.88262370657356326</v>
      </c>
      <c r="U440">
        <f t="shared" si="195"/>
        <v>0.39396336374262553</v>
      </c>
      <c r="V440">
        <f t="shared" si="196"/>
        <v>-0.25645323281826671</v>
      </c>
      <c r="W440" s="120">
        <f t="shared" si="210"/>
        <v>79.784119516710675</v>
      </c>
      <c r="X440" s="120">
        <f t="shared" si="197"/>
        <v>66.091968265295677</v>
      </c>
      <c r="Y440" s="16" t="s">
        <v>334</v>
      </c>
      <c r="Z440" s="16" t="s">
        <v>426</v>
      </c>
      <c r="AA440">
        <f t="shared" si="198"/>
        <v>0.88262372077019557</v>
      </c>
      <c r="AB440">
        <f t="shared" si="199"/>
        <v>-0.39396324234343433</v>
      </c>
      <c r="AC440">
        <f t="shared" si="200"/>
        <v>-0.25645337045167527</v>
      </c>
      <c r="AD440" s="120">
        <f t="shared" si="201"/>
        <v>62.027079995952846</v>
      </c>
      <c r="AE440" s="120">
        <f t="shared" si="202"/>
        <v>86.09466750022446</v>
      </c>
      <c r="AG440" s="16" t="s">
        <v>928</v>
      </c>
      <c r="AH440" t="s">
        <v>832</v>
      </c>
      <c r="AI440" s="2">
        <f t="shared" si="203"/>
        <v>0</v>
      </c>
      <c r="AJ440" s="2">
        <f t="shared" si="204"/>
        <v>0</v>
      </c>
      <c r="AK440" s="2">
        <f t="shared" si="205"/>
        <v>0</v>
      </c>
      <c r="AL440" s="2">
        <f t="shared" si="206"/>
        <v>0</v>
      </c>
      <c r="AM440">
        <f t="shared" si="184"/>
        <v>0</v>
      </c>
      <c r="AN440" s="2">
        <f t="shared" si="207"/>
        <v>0</v>
      </c>
      <c r="AO440">
        <f t="shared" si="189"/>
        <v>1</v>
      </c>
      <c r="AP440">
        <f t="shared" si="208"/>
        <v>0</v>
      </c>
      <c r="AQ440">
        <f t="shared" si="209"/>
        <v>0</v>
      </c>
      <c r="AR440">
        <f t="shared" si="186"/>
        <v>1</v>
      </c>
      <c r="AS440">
        <f t="shared" si="188"/>
        <v>0</v>
      </c>
      <c r="AT440">
        <f t="shared" si="187"/>
        <v>2</v>
      </c>
      <c r="AU440" t="str">
        <f t="shared" si="181"/>
        <v/>
      </c>
    </row>
    <row r="441" spans="1:47">
      <c r="A441" t="s">
        <v>270</v>
      </c>
      <c r="B441" t="s">
        <v>273</v>
      </c>
      <c r="C441" t="s">
        <v>761</v>
      </c>
      <c r="D441">
        <f t="shared" si="190"/>
        <v>1.6335999999999999</v>
      </c>
      <c r="F441">
        <f t="shared" si="191"/>
        <v>1.64392</v>
      </c>
      <c r="H441">
        <f t="shared" si="192"/>
        <v>1.6536799999999998</v>
      </c>
      <c r="J441" s="119">
        <f t="shared" si="182"/>
        <v>1.638301715968395</v>
      </c>
      <c r="L441" s="119">
        <f t="shared" si="183"/>
        <v>1.2566439319105616E-2</v>
      </c>
      <c r="N441">
        <f t="shared" ref="N441:N473" si="211">DEGREES(ACOS(((2*((((D441^2)/(F441^2))-1)/(((D441^2)/(H441^2))-1))))-1))</f>
        <v>87.877180295964919</v>
      </c>
      <c r="P441" t="s">
        <v>159</v>
      </c>
      <c r="Q441">
        <v>68</v>
      </c>
      <c r="R441" t="s">
        <v>831</v>
      </c>
      <c r="S441" t="s">
        <v>426</v>
      </c>
      <c r="T441">
        <f t="shared" si="194"/>
        <v>0.88266949750009605</v>
      </c>
      <c r="U441">
        <f t="shared" si="195"/>
        <v>0.39388436481191019</v>
      </c>
      <c r="V441">
        <f t="shared" si="196"/>
        <v>-0.25641697552940218</v>
      </c>
      <c r="W441" s="120">
        <f t="shared" si="210"/>
        <v>79.786683322017524</v>
      </c>
      <c r="X441" s="120">
        <f t="shared" si="197"/>
        <v>66.096874491041021</v>
      </c>
      <c r="Y441" s="16" t="s">
        <v>334</v>
      </c>
      <c r="Z441" s="16" t="s">
        <v>426</v>
      </c>
      <c r="AA441">
        <f t="shared" si="198"/>
        <v>0.88266950751984841</v>
      </c>
      <c r="AB441">
        <f t="shared" si="199"/>
        <v>-0.3938842512564274</v>
      </c>
      <c r="AC441">
        <f t="shared" si="200"/>
        <v>-0.25641711547170931</v>
      </c>
      <c r="AD441" s="120">
        <f t="shared" si="201"/>
        <v>62.032631572500087</v>
      </c>
      <c r="AE441" s="120">
        <f t="shared" si="202"/>
        <v>86.095622933950168</v>
      </c>
      <c r="AG441" s="16" t="s">
        <v>928</v>
      </c>
      <c r="AH441" t="s">
        <v>832</v>
      </c>
      <c r="AI441" s="2">
        <f t="shared" si="203"/>
        <v>0</v>
      </c>
      <c r="AJ441" s="2">
        <f t="shared" si="204"/>
        <v>0</v>
      </c>
      <c r="AK441" s="2">
        <f t="shared" si="205"/>
        <v>0</v>
      </c>
      <c r="AL441" s="2">
        <f t="shared" si="206"/>
        <v>0</v>
      </c>
      <c r="AM441">
        <f t="shared" si="184"/>
        <v>0</v>
      </c>
      <c r="AN441" s="2">
        <f t="shared" si="207"/>
        <v>0</v>
      </c>
      <c r="AO441">
        <f t="shared" si="189"/>
        <v>1</v>
      </c>
      <c r="AP441">
        <f t="shared" si="208"/>
        <v>0</v>
      </c>
      <c r="AQ441">
        <f t="shared" si="209"/>
        <v>0</v>
      </c>
      <c r="AR441">
        <f t="shared" si="186"/>
        <v>1</v>
      </c>
      <c r="AS441">
        <f t="shared" si="188"/>
        <v>0</v>
      </c>
      <c r="AT441">
        <f t="shared" si="187"/>
        <v>2</v>
      </c>
      <c r="AU441" t="str">
        <f t="shared" si="181"/>
        <v/>
      </c>
    </row>
    <row r="442" spans="1:47">
      <c r="A442" t="s">
        <v>270</v>
      </c>
      <c r="B442" t="s">
        <v>273</v>
      </c>
      <c r="C442" t="s">
        <v>762</v>
      </c>
      <c r="D442">
        <f t="shared" ref="D442:D473" si="212">(($D$509-$D$409)/100)*(100-Q442)+$D$409</f>
        <v>1.6344000000000001</v>
      </c>
      <c r="F442">
        <f t="shared" ref="F442:F473" si="213">(($F$509-$F$409)/100)*(100-Q442)+$F$409</f>
        <v>1.64473</v>
      </c>
      <c r="H442">
        <f t="shared" ref="H442:H473" si="214">(($H$509-$H$409)/100)*(100-Q442)+$H$409</f>
        <v>1.65442</v>
      </c>
      <c r="J442" s="119">
        <f t="shared" si="182"/>
        <v>1.6390973734624039</v>
      </c>
      <c r="L442" s="119">
        <f t="shared" si="183"/>
        <v>1.2519382010031777E-2</v>
      </c>
      <c r="N442">
        <f t="shared" si="211"/>
        <v>87.645216496158</v>
      </c>
      <c r="P442" t="s">
        <v>159</v>
      </c>
      <c r="Q442">
        <v>67</v>
      </c>
      <c r="R442" t="s">
        <v>831</v>
      </c>
      <c r="S442" t="s">
        <v>426</v>
      </c>
      <c r="T442">
        <f t="shared" ref="T442:T473" si="215">(((Q442/100)*$T$409)+(((100-Q442)/100)*$T$509))/(SQRT((((Q442/100)*$T$409)+(((100-Q442)/100)*$T$509))^2+(((Q442/100)*$U$409)+(((100-Q442)/100)*$U$509))^2+(((Q442/100)*$V$409)+(((100-Q442)/100)*$V$509))^2))</f>
        <v>0.88271527992284116</v>
      </c>
      <c r="U442">
        <f t="shared" ref="U442:U473" si="216">(((Q442/100)*$U$409)+(((100-Q442)/100)*$U$509))/(SQRT((((Q442/100)*$T$409)+(((100-Q442)/100)*$T$509))^2+(((Q442/100)*$U$409)+(((100-Q442)/100)*$U$509))^2+(((Q442/100)*$V$409)+(((100-Q442)/100)*$V$509))^2))</f>
        <v>0.39380536205181838</v>
      </c>
      <c r="V442">
        <f t="shared" ref="V442:V473" si="217">(((Q442/100)*$V$409)+(((100-Q442)/100)*$V$509))/(SQRT((((Q442/100)*$T$409)+(((100-Q442)/100)*$T$509))^2+(((Q442/100)*$U$409)+(((100-Q442)/100)*$U$509))^2+(((Q442/100)*$V$409)+(((100-Q442)/100)*$V$509))^2))</f>
        <v>-0.25638071575291377</v>
      </c>
      <c r="W442" s="120">
        <f t="shared" si="210"/>
        <v>79.789247207186222</v>
      </c>
      <c r="X442" s="120">
        <f t="shared" si="197"/>
        <v>66.101780777400364</v>
      </c>
      <c r="Y442" s="16" t="s">
        <v>334</v>
      </c>
      <c r="Z442" s="16" t="s">
        <v>426</v>
      </c>
      <c r="AA442">
        <f t="shared" ref="AA442:AA473" si="218">(((Q442/100)*$AA$409)+(((100-Q442)/100)*$AA$509))/(SQRT((((Q442/100)*$AA$409)+(((100-Q442)/100)*$AA$509))^2+(((Q442/100)*$AB$409)+(((100-Q442)/100)*$AB$509))^2+(((Q442/100)*$AC$409)+(((100-Q442)/100)*$AC$509))^2))</f>
        <v>0.88271528576711689</v>
      </c>
      <c r="AB442">
        <f t="shared" ref="AB442:AB473" si="219">(((Q442/100)*$AB$409)+(((100-Q442)/100)*$AB$509))/(SQRT((((Q442/100)*$AA$409)+(((100-Q442)/100)*$AA$509))^2+(((Q442/100)*$AB$409)+(((100-Q442)/100)*$AB$509))^2+(((Q442/100)*$AC$409)+(((100-Q442)/100)*$AC$509))^2))</f>
        <v>-0.39380525634105351</v>
      </c>
      <c r="AC442">
        <f t="shared" ref="AC442:AC473" si="220">(((Q442/100)*$AC$409)+(((100-Q442)/100)*$AC$509))/(SQRT((((Q442/100)*$AA$409)+(((100-Q442)/100)*$AA$509))^2+(((Q442/100)*$AB$409)+(((100-Q442)/100)*$AB$509))^2+(((Q442/100)*$AC$409)+(((100-Q442)/100)*$AC$509))^2))</f>
        <v>-0.25638085800471583</v>
      </c>
      <c r="AD442" s="120">
        <f t="shared" si="201"/>
        <v>62.038183158933933</v>
      </c>
      <c r="AE442" s="120">
        <f t="shared" si="202"/>
        <v>86.096578404654977</v>
      </c>
      <c r="AG442" s="16" t="s">
        <v>928</v>
      </c>
      <c r="AH442" t="s">
        <v>832</v>
      </c>
      <c r="AI442" s="2">
        <f t="shared" si="203"/>
        <v>0</v>
      </c>
      <c r="AJ442" s="2">
        <f t="shared" si="204"/>
        <v>0</v>
      </c>
      <c r="AK442" s="2">
        <f t="shared" si="205"/>
        <v>0</v>
      </c>
      <c r="AL442" s="2">
        <f t="shared" si="206"/>
        <v>0</v>
      </c>
      <c r="AM442">
        <f t="shared" si="184"/>
        <v>0</v>
      </c>
      <c r="AN442" s="2">
        <f t="shared" si="207"/>
        <v>0</v>
      </c>
      <c r="AO442">
        <f t="shared" si="189"/>
        <v>1</v>
      </c>
      <c r="AP442">
        <f t="shared" si="208"/>
        <v>0</v>
      </c>
      <c r="AQ442">
        <f t="shared" si="209"/>
        <v>0</v>
      </c>
      <c r="AR442">
        <f t="shared" si="186"/>
        <v>1</v>
      </c>
      <c r="AS442">
        <f t="shared" si="188"/>
        <v>0</v>
      </c>
      <c r="AT442">
        <f t="shared" si="187"/>
        <v>2</v>
      </c>
      <c r="AU442" t="str">
        <f t="shared" si="181"/>
        <v/>
      </c>
    </row>
    <row r="443" spans="1:47">
      <c r="A443" t="s">
        <v>270</v>
      </c>
      <c r="B443" t="s">
        <v>273</v>
      </c>
      <c r="C443" t="s">
        <v>763</v>
      </c>
      <c r="D443">
        <f t="shared" si="212"/>
        <v>1.6352</v>
      </c>
      <c r="F443">
        <f t="shared" si="213"/>
        <v>1.64554</v>
      </c>
      <c r="H443">
        <f t="shared" si="214"/>
        <v>1.65516</v>
      </c>
      <c r="J443" s="119">
        <f t="shared" si="182"/>
        <v>1.6398930300396575</v>
      </c>
      <c r="L443" s="119">
        <f t="shared" si="183"/>
        <v>1.2472324546172864E-2</v>
      </c>
      <c r="N443">
        <f t="shared" si="211"/>
        <v>87.411822932549583</v>
      </c>
      <c r="P443" t="s">
        <v>159</v>
      </c>
      <c r="Q443">
        <v>66</v>
      </c>
      <c r="R443" t="s">
        <v>831</v>
      </c>
      <c r="S443" t="s">
        <v>426</v>
      </c>
      <c r="T443">
        <f t="shared" si="215"/>
        <v>0.88276105384046433</v>
      </c>
      <c r="U443">
        <f t="shared" si="216"/>
        <v>0.39372635546463414</v>
      </c>
      <c r="V443">
        <f t="shared" si="217"/>
        <v>-0.25634445348984897</v>
      </c>
      <c r="W443" s="120">
        <f t="shared" si="210"/>
        <v>79.791811172145785</v>
      </c>
      <c r="X443" s="120">
        <f t="shared" si="197"/>
        <v>66.106687124260972</v>
      </c>
      <c r="Y443" s="16" t="s">
        <v>334</v>
      </c>
      <c r="Z443" s="16" t="s">
        <v>426</v>
      </c>
      <c r="AA443">
        <f t="shared" si="218"/>
        <v>0.88276105551066741</v>
      </c>
      <c r="AB443">
        <f t="shared" si="219"/>
        <v>-0.39372625759959562</v>
      </c>
      <c r="AC443">
        <f t="shared" si="220"/>
        <v>-0.25634459805174198</v>
      </c>
      <c r="AD443" s="120">
        <f t="shared" si="201"/>
        <v>62.04373475514457</v>
      </c>
      <c r="AE443" s="120">
        <f t="shared" si="202"/>
        <v>86.097533912311405</v>
      </c>
      <c r="AG443" s="16" t="s">
        <v>928</v>
      </c>
      <c r="AH443" t="s">
        <v>832</v>
      </c>
      <c r="AI443" s="2">
        <f t="shared" si="203"/>
        <v>0</v>
      </c>
      <c r="AJ443" s="2">
        <f t="shared" si="204"/>
        <v>0</v>
      </c>
      <c r="AK443" s="2">
        <f t="shared" si="205"/>
        <v>0</v>
      </c>
      <c r="AL443" s="2">
        <f t="shared" si="206"/>
        <v>0</v>
      </c>
      <c r="AM443">
        <f t="shared" si="184"/>
        <v>0</v>
      </c>
      <c r="AN443" s="2">
        <f t="shared" si="207"/>
        <v>0</v>
      </c>
      <c r="AO443">
        <f t="shared" si="189"/>
        <v>1</v>
      </c>
      <c r="AP443">
        <f t="shared" si="208"/>
        <v>0</v>
      </c>
      <c r="AQ443">
        <f t="shared" si="209"/>
        <v>0</v>
      </c>
      <c r="AR443">
        <f t="shared" si="186"/>
        <v>1</v>
      </c>
      <c r="AS443">
        <f t="shared" si="188"/>
        <v>0</v>
      </c>
      <c r="AT443">
        <f t="shared" si="187"/>
        <v>2</v>
      </c>
      <c r="AU443" t="str">
        <f t="shared" si="181"/>
        <v/>
      </c>
    </row>
    <row r="444" spans="1:47">
      <c r="A444" t="s">
        <v>270</v>
      </c>
      <c r="B444" t="s">
        <v>273</v>
      </c>
      <c r="C444" t="s">
        <v>764</v>
      </c>
      <c r="D444">
        <f t="shared" si="212"/>
        <v>1.6360000000000001</v>
      </c>
      <c r="F444">
        <f t="shared" si="213"/>
        <v>1.64635</v>
      </c>
      <c r="H444">
        <f t="shared" si="214"/>
        <v>1.6558999999999999</v>
      </c>
      <c r="J444" s="119">
        <f t="shared" si="182"/>
        <v>1.6406886857013696</v>
      </c>
      <c r="L444" s="119">
        <f t="shared" si="183"/>
        <v>1.2425266927900802E-2</v>
      </c>
      <c r="N444">
        <f t="shared" si="211"/>
        <v>87.176982385392876</v>
      </c>
      <c r="P444" t="s">
        <v>159</v>
      </c>
      <c r="Q444">
        <v>65</v>
      </c>
      <c r="R444" t="s">
        <v>831</v>
      </c>
      <c r="S444" t="s">
        <v>426</v>
      </c>
      <c r="T444">
        <f t="shared" si="215"/>
        <v>0.88280681925163196</v>
      </c>
      <c r="U444">
        <f t="shared" si="216"/>
        <v>0.39364734505264137</v>
      </c>
      <c r="V444">
        <f t="shared" si="217"/>
        <v>-0.25630818874125544</v>
      </c>
      <c r="W444" s="120">
        <f t="shared" si="210"/>
        <v>79.794375216825301</v>
      </c>
      <c r="X444" s="120">
        <f t="shared" si="197"/>
        <v>66.111593531510138</v>
      </c>
      <c r="Y444" s="16" t="s">
        <v>334</v>
      </c>
      <c r="Z444" s="16" t="s">
        <v>426</v>
      </c>
      <c r="AA444">
        <f t="shared" si="218"/>
        <v>0.88280681674916672</v>
      </c>
      <c r="AB444">
        <f t="shared" si="219"/>
        <v>-0.39364725503433728</v>
      </c>
      <c r="AC444">
        <f t="shared" si="220"/>
        <v>-0.25630833561383515</v>
      </c>
      <c r="AD444" s="120">
        <f t="shared" si="201"/>
        <v>62.04928636102219</v>
      </c>
      <c r="AE444" s="120">
        <f t="shared" si="202"/>
        <v>86.098489456891926</v>
      </c>
      <c r="AG444" s="16" t="s">
        <v>928</v>
      </c>
      <c r="AH444" t="s">
        <v>832</v>
      </c>
      <c r="AI444" s="2">
        <f t="shared" si="203"/>
        <v>0</v>
      </c>
      <c r="AJ444" s="2">
        <f t="shared" si="204"/>
        <v>0</v>
      </c>
      <c r="AK444" s="2">
        <f t="shared" si="205"/>
        <v>0</v>
      </c>
      <c r="AL444" s="2">
        <f t="shared" si="206"/>
        <v>0</v>
      </c>
      <c r="AM444">
        <f t="shared" si="184"/>
        <v>0</v>
      </c>
      <c r="AN444" s="2">
        <f t="shared" si="207"/>
        <v>0</v>
      </c>
      <c r="AO444">
        <f t="shared" si="189"/>
        <v>1</v>
      </c>
      <c r="AP444">
        <f t="shared" si="208"/>
        <v>0</v>
      </c>
      <c r="AQ444">
        <f t="shared" si="209"/>
        <v>0</v>
      </c>
      <c r="AR444">
        <f t="shared" si="186"/>
        <v>1</v>
      </c>
      <c r="AS444">
        <f t="shared" si="188"/>
        <v>0</v>
      </c>
      <c r="AT444">
        <f t="shared" si="187"/>
        <v>2</v>
      </c>
      <c r="AU444" t="str">
        <f t="shared" si="181"/>
        <v/>
      </c>
    </row>
    <row r="445" spans="1:47">
      <c r="A445" t="s">
        <v>270</v>
      </c>
      <c r="B445" t="s">
        <v>273</v>
      </c>
      <c r="C445" t="s">
        <v>765</v>
      </c>
      <c r="D445">
        <f t="shared" si="212"/>
        <v>1.6368</v>
      </c>
      <c r="F445">
        <f t="shared" si="213"/>
        <v>1.6471600000000002</v>
      </c>
      <c r="H445">
        <f t="shared" si="214"/>
        <v>1.6566399999999999</v>
      </c>
      <c r="J445" s="119">
        <f t="shared" si="182"/>
        <v>1.6414843404487509</v>
      </c>
      <c r="L445" s="119">
        <f t="shared" si="183"/>
        <v>1.2378209155587294E-2</v>
      </c>
      <c r="N445">
        <f t="shared" si="211"/>
        <v>86.940677320607776</v>
      </c>
      <c r="P445" t="s">
        <v>159</v>
      </c>
      <c r="Q445">
        <v>64</v>
      </c>
      <c r="R445" t="s">
        <v>831</v>
      </c>
      <c r="S445" t="s">
        <v>426</v>
      </c>
      <c r="T445">
        <f t="shared" si="215"/>
        <v>0.88285257615501112</v>
      </c>
      <c r="U445">
        <f t="shared" si="216"/>
        <v>0.39356833081812476</v>
      </c>
      <c r="V445">
        <f t="shared" si="217"/>
        <v>-0.25627192150818118</v>
      </c>
      <c r="W445" s="120">
        <f t="shared" si="210"/>
        <v>79.796939341153831</v>
      </c>
      <c r="X445" s="120">
        <f t="shared" si="197"/>
        <v>66.116499999035057</v>
      </c>
      <c r="Y445" s="16" t="s">
        <v>334</v>
      </c>
      <c r="Z445" s="16" t="s">
        <v>426</v>
      </c>
      <c r="AA445">
        <f t="shared" si="218"/>
        <v>0.88285256948128266</v>
      </c>
      <c r="AB445">
        <f t="shared" si="219"/>
        <v>-0.39356824864756246</v>
      </c>
      <c r="AC445">
        <f t="shared" si="220"/>
        <v>-0.25627207069204305</v>
      </c>
      <c r="AD445" s="120">
        <f t="shared" si="201"/>
        <v>62.054837976456938</v>
      </c>
      <c r="AE445" s="120">
        <f t="shared" si="202"/>
        <v>86.099445038369083</v>
      </c>
      <c r="AG445" s="16" t="s">
        <v>928</v>
      </c>
      <c r="AH445" t="s">
        <v>832</v>
      </c>
      <c r="AI445" s="2">
        <f t="shared" si="203"/>
        <v>0</v>
      </c>
      <c r="AJ445" s="2">
        <f t="shared" si="204"/>
        <v>0</v>
      </c>
      <c r="AK445" s="2">
        <f t="shared" si="205"/>
        <v>0</v>
      </c>
      <c r="AL445" s="2">
        <f t="shared" si="206"/>
        <v>0</v>
      </c>
      <c r="AM445">
        <f t="shared" si="184"/>
        <v>0</v>
      </c>
      <c r="AN445" s="2">
        <f t="shared" si="207"/>
        <v>0</v>
      </c>
      <c r="AO445">
        <f t="shared" si="189"/>
        <v>1</v>
      </c>
      <c r="AP445">
        <f t="shared" si="208"/>
        <v>0</v>
      </c>
      <c r="AQ445">
        <f t="shared" si="209"/>
        <v>0</v>
      </c>
      <c r="AR445">
        <f t="shared" si="186"/>
        <v>1</v>
      </c>
      <c r="AS445">
        <f t="shared" si="188"/>
        <v>0</v>
      </c>
      <c r="AT445">
        <f t="shared" si="187"/>
        <v>2</v>
      </c>
      <c r="AU445" t="str">
        <f t="shared" si="181"/>
        <v/>
      </c>
    </row>
    <row r="446" spans="1:47">
      <c r="A446" t="s">
        <v>270</v>
      </c>
      <c r="B446" t="s">
        <v>273</v>
      </c>
      <c r="C446" t="s">
        <v>766</v>
      </c>
      <c r="D446">
        <f t="shared" si="212"/>
        <v>1.6375999999999999</v>
      </c>
      <c r="F446">
        <f t="shared" si="213"/>
        <v>1.6479700000000002</v>
      </c>
      <c r="H446">
        <f t="shared" si="214"/>
        <v>1.6573799999999999</v>
      </c>
      <c r="J446" s="119">
        <f t="shared" si="182"/>
        <v>1.6422799942830109</v>
      </c>
      <c r="L446" s="119">
        <f t="shared" si="183"/>
        <v>1.23311512296016E-2</v>
      </c>
      <c r="N446">
        <f t="shared" si="211"/>
        <v>86.702889881853878</v>
      </c>
      <c r="P446" t="s">
        <v>159</v>
      </c>
      <c r="Q446">
        <v>63</v>
      </c>
      <c r="R446" t="s">
        <v>831</v>
      </c>
      <c r="S446" t="s">
        <v>426</v>
      </c>
      <c r="T446">
        <f t="shared" si="215"/>
        <v>0.88289832454926964</v>
      </c>
      <c r="U446">
        <f t="shared" si="216"/>
        <v>0.3934893127633689</v>
      </c>
      <c r="V446">
        <f t="shared" si="217"/>
        <v>-0.25623565179167412</v>
      </c>
      <c r="W446" s="120">
        <f t="shared" si="210"/>
        <v>79.799503545060389</v>
      </c>
      <c r="X446" s="120">
        <f t="shared" si="197"/>
        <v>66.12140652672305</v>
      </c>
      <c r="Y446" s="16" t="s">
        <v>334</v>
      </c>
      <c r="Z446" s="16" t="s">
        <v>426</v>
      </c>
      <c r="AA446">
        <f t="shared" si="218"/>
        <v>0.88289831370568317</v>
      </c>
      <c r="AB446">
        <f t="shared" si="219"/>
        <v>-0.3934892384415552</v>
      </c>
      <c r="AC446">
        <f t="shared" si="220"/>
        <v>-0.25623580328741347</v>
      </c>
      <c r="AD446" s="120">
        <f t="shared" si="201"/>
        <v>62.060389601339004</v>
      </c>
      <c r="AE446" s="120">
        <f t="shared" si="202"/>
        <v>86.100400656715365</v>
      </c>
      <c r="AG446" s="16" t="s">
        <v>928</v>
      </c>
      <c r="AH446" t="s">
        <v>832</v>
      </c>
      <c r="AI446" s="2">
        <f t="shared" si="203"/>
        <v>0</v>
      </c>
      <c r="AJ446" s="2">
        <f t="shared" si="204"/>
        <v>0</v>
      </c>
      <c r="AK446" s="2">
        <f t="shared" si="205"/>
        <v>0</v>
      </c>
      <c r="AL446" s="2">
        <f t="shared" si="206"/>
        <v>0</v>
      </c>
      <c r="AM446">
        <f t="shared" si="184"/>
        <v>0</v>
      </c>
      <c r="AN446" s="2">
        <f t="shared" si="207"/>
        <v>0</v>
      </c>
      <c r="AO446">
        <f t="shared" si="189"/>
        <v>1</v>
      </c>
      <c r="AP446">
        <f t="shared" si="208"/>
        <v>0</v>
      </c>
      <c r="AQ446">
        <f t="shared" si="209"/>
        <v>0</v>
      </c>
      <c r="AR446">
        <f t="shared" si="186"/>
        <v>1</v>
      </c>
      <c r="AS446">
        <f t="shared" si="188"/>
        <v>0</v>
      </c>
      <c r="AT446">
        <f t="shared" si="187"/>
        <v>2</v>
      </c>
      <c r="AU446" t="str">
        <f t="shared" si="181"/>
        <v/>
      </c>
    </row>
    <row r="447" spans="1:47">
      <c r="A447" t="s">
        <v>270</v>
      </c>
      <c r="B447" t="s">
        <v>273</v>
      </c>
      <c r="C447" t="s">
        <v>767</v>
      </c>
      <c r="D447">
        <f t="shared" si="212"/>
        <v>1.6384000000000001</v>
      </c>
      <c r="F447">
        <f t="shared" si="213"/>
        <v>1.6487800000000001</v>
      </c>
      <c r="H447">
        <f t="shared" si="214"/>
        <v>1.6581199999999998</v>
      </c>
      <c r="J447" s="119">
        <f t="shared" si="182"/>
        <v>1.6430756472053567</v>
      </c>
      <c r="L447" s="119">
        <f t="shared" si="183"/>
        <v>1.2284093150312314E-2</v>
      </c>
      <c r="N447">
        <f t="shared" si="211"/>
        <v>86.463601882329627</v>
      </c>
      <c r="P447" t="s">
        <v>159</v>
      </c>
      <c r="Q447">
        <v>62</v>
      </c>
      <c r="R447" t="s">
        <v>831</v>
      </c>
      <c r="S447" t="s">
        <v>426</v>
      </c>
      <c r="T447">
        <f t="shared" si="215"/>
        <v>0.88294406443307627</v>
      </c>
      <c r="U447">
        <f t="shared" si="216"/>
        <v>0.3934102908906591</v>
      </c>
      <c r="V447">
        <f t="shared" si="217"/>
        <v>-0.25619937959278266</v>
      </c>
      <c r="W447" s="120">
        <f t="shared" si="210"/>
        <v>79.802067828474037</v>
      </c>
      <c r="X447" s="120">
        <f t="shared" si="197"/>
        <v>66.126313114461325</v>
      </c>
      <c r="Y447" s="16" t="s">
        <v>334</v>
      </c>
      <c r="Z447" s="16" t="s">
        <v>426</v>
      </c>
      <c r="AA447">
        <f t="shared" si="218"/>
        <v>0.88294404942103744</v>
      </c>
      <c r="AB447">
        <f t="shared" si="219"/>
        <v>-0.39341022441860013</v>
      </c>
      <c r="AC447">
        <f t="shared" si="220"/>
        <v>-0.25619953340099461</v>
      </c>
      <c r="AD447" s="120">
        <f t="shared" si="201"/>
        <v>62.065941235558562</v>
      </c>
      <c r="AE447" s="120">
        <f t="shared" si="202"/>
        <v>86.101356311903288</v>
      </c>
      <c r="AG447" s="16" t="s">
        <v>928</v>
      </c>
      <c r="AH447" t="s">
        <v>832</v>
      </c>
      <c r="AI447" s="2">
        <f t="shared" si="203"/>
        <v>0</v>
      </c>
      <c r="AJ447" s="2">
        <f t="shared" si="204"/>
        <v>0</v>
      </c>
      <c r="AK447" s="2">
        <f t="shared" si="205"/>
        <v>0</v>
      </c>
      <c r="AL447" s="2">
        <f t="shared" si="206"/>
        <v>0</v>
      </c>
      <c r="AM447">
        <f t="shared" si="184"/>
        <v>0</v>
      </c>
      <c r="AN447" s="2">
        <f t="shared" si="207"/>
        <v>0</v>
      </c>
      <c r="AO447">
        <f t="shared" si="189"/>
        <v>1</v>
      </c>
      <c r="AP447">
        <f t="shared" si="208"/>
        <v>0</v>
      </c>
      <c r="AQ447">
        <f t="shared" si="209"/>
        <v>0</v>
      </c>
      <c r="AR447">
        <f t="shared" si="186"/>
        <v>1</v>
      </c>
      <c r="AS447">
        <f t="shared" si="188"/>
        <v>0</v>
      </c>
      <c r="AT447">
        <f t="shared" si="187"/>
        <v>2</v>
      </c>
      <c r="AU447" t="str">
        <f t="shared" si="181"/>
        <v/>
      </c>
    </row>
    <row r="448" spans="1:47">
      <c r="A448" t="s">
        <v>270</v>
      </c>
      <c r="B448" t="s">
        <v>273</v>
      </c>
      <c r="C448" t="s">
        <v>768</v>
      </c>
      <c r="D448">
        <f t="shared" si="212"/>
        <v>1.6392</v>
      </c>
      <c r="F448">
        <f t="shared" si="213"/>
        <v>1.6495900000000001</v>
      </c>
      <c r="H448">
        <f t="shared" si="214"/>
        <v>1.65886</v>
      </c>
      <c r="J448" s="119">
        <f t="shared" si="182"/>
        <v>1.643871299216993</v>
      </c>
      <c r="L448" s="119">
        <f t="shared" si="183"/>
        <v>1.2237034918087808E-2</v>
      </c>
      <c r="N448">
        <f t="shared" si="211"/>
        <v>86.222794796309088</v>
      </c>
      <c r="P448" t="s">
        <v>159</v>
      </c>
      <c r="Q448">
        <v>61</v>
      </c>
      <c r="R448" t="s">
        <v>831</v>
      </c>
      <c r="S448" t="s">
        <v>426</v>
      </c>
      <c r="T448">
        <f t="shared" si="215"/>
        <v>0.88298979580510006</v>
      </c>
      <c r="U448">
        <f t="shared" si="216"/>
        <v>0.39333126520228062</v>
      </c>
      <c r="V448">
        <f t="shared" si="217"/>
        <v>-0.25616310491255534</v>
      </c>
      <c r="W448" s="120">
        <f t="shared" si="210"/>
        <v>79.804632191323819</v>
      </c>
      <c r="X448" s="120">
        <f t="shared" si="197"/>
        <v>66.131219762137192</v>
      </c>
      <c r="Y448" s="16" t="s">
        <v>334</v>
      </c>
      <c r="Z448" s="16" t="s">
        <v>426</v>
      </c>
      <c r="AA448">
        <f t="shared" si="218"/>
        <v>0.88298977662601519</v>
      </c>
      <c r="AB448">
        <f t="shared" si="219"/>
        <v>-0.39333120658098197</v>
      </c>
      <c r="AC448">
        <f t="shared" si="220"/>
        <v>-0.25616326103383463</v>
      </c>
      <c r="AD448" s="120">
        <f t="shared" si="201"/>
        <v>62.071492879005767</v>
      </c>
      <c r="AE448" s="120">
        <f t="shared" si="202"/>
        <v>86.102312003905354</v>
      </c>
      <c r="AG448" s="16" t="s">
        <v>928</v>
      </c>
      <c r="AH448" t="s">
        <v>832</v>
      </c>
      <c r="AI448" s="2">
        <f t="shared" si="203"/>
        <v>0</v>
      </c>
      <c r="AJ448" s="2">
        <f t="shared" si="204"/>
        <v>0</v>
      </c>
      <c r="AK448" s="2">
        <f t="shared" si="205"/>
        <v>0</v>
      </c>
      <c r="AL448" s="2">
        <f t="shared" si="206"/>
        <v>0</v>
      </c>
      <c r="AM448">
        <f t="shared" si="184"/>
        <v>0</v>
      </c>
      <c r="AN448" s="2">
        <f t="shared" si="207"/>
        <v>0</v>
      </c>
      <c r="AO448">
        <f t="shared" si="189"/>
        <v>1</v>
      </c>
      <c r="AP448">
        <f t="shared" si="208"/>
        <v>0</v>
      </c>
      <c r="AQ448">
        <f t="shared" si="209"/>
        <v>0</v>
      </c>
      <c r="AR448">
        <f t="shared" si="186"/>
        <v>1</v>
      </c>
      <c r="AS448">
        <f t="shared" si="188"/>
        <v>0</v>
      </c>
      <c r="AT448">
        <f t="shared" si="187"/>
        <v>2</v>
      </c>
      <c r="AU448" t="str">
        <f t="shared" si="181"/>
        <v/>
      </c>
    </row>
    <row r="449" spans="1:47">
      <c r="A449" t="s">
        <v>270</v>
      </c>
      <c r="B449" t="s">
        <v>273</v>
      </c>
      <c r="C449" t="s">
        <v>769</v>
      </c>
      <c r="D449">
        <f t="shared" si="212"/>
        <v>1.6400000000000001</v>
      </c>
      <c r="F449">
        <f t="shared" si="213"/>
        <v>1.6504000000000001</v>
      </c>
      <c r="H449">
        <f t="shared" si="214"/>
        <v>1.6596</v>
      </c>
      <c r="J449" s="119">
        <f t="shared" si="182"/>
        <v>1.6446669503191231</v>
      </c>
      <c r="L449" s="119">
        <f t="shared" si="183"/>
        <v>1.2189976533294677E-2</v>
      </c>
      <c r="N449">
        <f t="shared" si="211"/>
        <v>85.980449750391898</v>
      </c>
      <c r="P449" t="s">
        <v>159</v>
      </c>
      <c r="Q449">
        <v>60</v>
      </c>
      <c r="R449" t="s">
        <v>831</v>
      </c>
      <c r="S449" t="s">
        <v>426</v>
      </c>
      <c r="T449">
        <f t="shared" si="215"/>
        <v>0.88303551866401142</v>
      </c>
      <c r="U449">
        <f t="shared" si="216"/>
        <v>0.39325223570051931</v>
      </c>
      <c r="V449">
        <f t="shared" si="217"/>
        <v>-0.25612682775204076</v>
      </c>
      <c r="W449" s="120">
        <f t="shared" si="210"/>
        <v>79.807196633538751</v>
      </c>
      <c r="X449" s="120">
        <f t="shared" si="197"/>
        <v>66.136126469637873</v>
      </c>
      <c r="Y449" s="16" t="s">
        <v>334</v>
      </c>
      <c r="Z449" s="16" t="s">
        <v>426</v>
      </c>
      <c r="AA449">
        <f t="shared" si="218"/>
        <v>0.88303549531928727</v>
      </c>
      <c r="AB449">
        <f t="shared" si="219"/>
        <v>-0.39325218493098613</v>
      </c>
      <c r="AC449">
        <f t="shared" si="220"/>
        <v>-0.25612698618698215</v>
      </c>
      <c r="AD449" s="120">
        <f t="shared" si="201"/>
        <v>62.077044531570799</v>
      </c>
      <c r="AE449" s="120">
        <f t="shared" si="202"/>
        <v>86.103267732694036</v>
      </c>
      <c r="AG449" s="16" t="s">
        <v>928</v>
      </c>
      <c r="AH449" t="s">
        <v>832</v>
      </c>
      <c r="AI449" s="2">
        <f t="shared" si="203"/>
        <v>0</v>
      </c>
      <c r="AJ449" s="2">
        <f t="shared" si="204"/>
        <v>0</v>
      </c>
      <c r="AK449" s="2">
        <f t="shared" si="205"/>
        <v>0</v>
      </c>
      <c r="AL449" s="2">
        <f t="shared" si="206"/>
        <v>0</v>
      </c>
      <c r="AM449">
        <f t="shared" si="184"/>
        <v>0</v>
      </c>
      <c r="AN449" s="2">
        <f t="shared" si="207"/>
        <v>0</v>
      </c>
      <c r="AO449">
        <f t="shared" si="189"/>
        <v>1</v>
      </c>
      <c r="AP449">
        <f t="shared" si="208"/>
        <v>0</v>
      </c>
      <c r="AQ449">
        <f t="shared" si="209"/>
        <v>0</v>
      </c>
      <c r="AR449">
        <f t="shared" si="186"/>
        <v>1</v>
      </c>
      <c r="AS449">
        <f t="shared" si="188"/>
        <v>0</v>
      </c>
      <c r="AT449">
        <f t="shared" si="187"/>
        <v>2</v>
      </c>
      <c r="AU449" t="str">
        <f t="shared" si="181"/>
        <v/>
      </c>
    </row>
    <row r="450" spans="1:47">
      <c r="A450" t="s">
        <v>270</v>
      </c>
      <c r="B450" t="s">
        <v>273</v>
      </c>
      <c r="C450" t="s">
        <v>770</v>
      </c>
      <c r="D450">
        <f t="shared" si="212"/>
        <v>1.6408</v>
      </c>
      <c r="F450">
        <f t="shared" si="213"/>
        <v>1.6512100000000001</v>
      </c>
      <c r="H450">
        <f t="shared" si="214"/>
        <v>1.6603399999999999</v>
      </c>
      <c r="J450" s="119">
        <f t="shared" si="182"/>
        <v>1.6454626005129465</v>
      </c>
      <c r="L450" s="119">
        <f t="shared" si="183"/>
        <v>1.214291799629974E-2</v>
      </c>
      <c r="N450">
        <f t="shared" si="211"/>
        <v>85.736547514467674</v>
      </c>
      <c r="P450" t="s">
        <v>159</v>
      </c>
      <c r="Q450">
        <v>59</v>
      </c>
      <c r="R450" t="s">
        <v>831</v>
      </c>
      <c r="S450" t="s">
        <v>426</v>
      </c>
      <c r="T450">
        <f t="shared" si="215"/>
        <v>0.88308123300848085</v>
      </c>
      <c r="U450">
        <f t="shared" si="216"/>
        <v>0.3931732023876614</v>
      </c>
      <c r="V450">
        <f t="shared" si="217"/>
        <v>-0.2560905481122881</v>
      </c>
      <c r="W450" s="120">
        <f t="shared" si="210"/>
        <v>79.809761155047866</v>
      </c>
      <c r="X450" s="120">
        <f t="shared" si="197"/>
        <v>66.141033236850632</v>
      </c>
      <c r="Y450" s="16" t="s">
        <v>334</v>
      </c>
      <c r="Z450" s="16" t="s">
        <v>426</v>
      </c>
      <c r="AA450">
        <f t="shared" si="218"/>
        <v>0.88308120549952462</v>
      </c>
      <c r="AB450">
        <f t="shared" si="219"/>
        <v>-0.39317315947089782</v>
      </c>
      <c r="AC450">
        <f t="shared" si="220"/>
        <v>-0.25609070886148577</v>
      </c>
      <c r="AD450" s="120">
        <f t="shared" si="201"/>
        <v>62.082596193143843</v>
      </c>
      <c r="AE450" s="120">
        <f t="shared" si="202"/>
        <v>86.104223498241836</v>
      </c>
      <c r="AG450" s="16" t="s">
        <v>928</v>
      </c>
      <c r="AH450" t="s">
        <v>832</v>
      </c>
      <c r="AI450" s="2">
        <f t="shared" si="203"/>
        <v>0</v>
      </c>
      <c r="AJ450" s="2">
        <f t="shared" si="204"/>
        <v>0</v>
      </c>
      <c r="AK450" s="2">
        <f t="shared" si="205"/>
        <v>0</v>
      </c>
      <c r="AL450" s="2">
        <f t="shared" si="206"/>
        <v>0</v>
      </c>
      <c r="AM450">
        <f t="shared" si="184"/>
        <v>0</v>
      </c>
      <c r="AN450" s="2">
        <f t="shared" si="207"/>
        <v>0</v>
      </c>
      <c r="AO450">
        <f t="shared" si="189"/>
        <v>1</v>
      </c>
      <c r="AP450">
        <f t="shared" si="208"/>
        <v>0</v>
      </c>
      <c r="AQ450">
        <f t="shared" si="209"/>
        <v>0</v>
      </c>
      <c r="AR450">
        <f t="shared" si="186"/>
        <v>1</v>
      </c>
      <c r="AS450">
        <f t="shared" si="188"/>
        <v>0</v>
      </c>
      <c r="AT450">
        <f t="shared" si="187"/>
        <v>2</v>
      </c>
      <c r="AU450" t="str">
        <f t="shared" ref="AU450:AU513" si="221">IF(AT450=$AT$543,AS450,"")</f>
        <v/>
      </c>
    </row>
    <row r="451" spans="1:47">
      <c r="A451" t="s">
        <v>270</v>
      </c>
      <c r="B451" t="s">
        <v>273</v>
      </c>
      <c r="C451" t="s">
        <v>771</v>
      </c>
      <c r="D451">
        <f t="shared" si="212"/>
        <v>1.6415999999999999</v>
      </c>
      <c r="F451">
        <f t="shared" si="213"/>
        <v>1.65202</v>
      </c>
      <c r="H451">
        <f t="shared" si="214"/>
        <v>1.6610799999999999</v>
      </c>
      <c r="J451" s="119">
        <f t="shared" ref="J451:J510" si="222">1/SQRT((((COS(RADIANS($AX$7)))^2)/(D451^2))+(((COS(RADIANS($AY$7)))^2)/(F451^2))+(((COS(RADIANS($AZ$7)))^2)/(H451^2)))</f>
        <v>1.646258249799663</v>
      </c>
      <c r="L451" s="119">
        <f t="shared" ref="L451:L510" si="223">ABS(1/SQRT((((COS(RADIANS($AX$16)))^2)/(D451^2))+(((COS(RADIANS($AY$16)))^2)/(F451^2))+(((COS(RADIANS($AZ$16)))^2)/(H451^2)))-(1/SQRT((((COS(RADIANS($AX$25)))^2)/(D451^2))+(((COS(RADIANS($AY$25)))^2)/(F451^2))+(((COS(RADIANS($AZ$25)))^2)/(H451^2)))))</f>
        <v>1.2095859307467594E-2</v>
      </c>
      <c r="N451">
        <f t="shared" si="211"/>
        <v>85.491068492372349</v>
      </c>
      <c r="P451" t="s">
        <v>159</v>
      </c>
      <c r="Q451">
        <v>58</v>
      </c>
      <c r="R451" t="s">
        <v>831</v>
      </c>
      <c r="S451" t="s">
        <v>426</v>
      </c>
      <c r="T451">
        <f t="shared" si="215"/>
        <v>0.88312693883718019</v>
      </c>
      <c r="U451">
        <f t="shared" si="216"/>
        <v>0.39309416526599322</v>
      </c>
      <c r="V451">
        <f t="shared" si="217"/>
        <v>-0.25605426599434639</v>
      </c>
      <c r="W451" s="120">
        <f t="shared" si="210"/>
        <v>79.812325755780165</v>
      </c>
      <c r="X451" s="120">
        <f t="shared" si="197"/>
        <v>66.145940063662749</v>
      </c>
      <c r="Y451" s="16" t="s">
        <v>334</v>
      </c>
      <c r="Z451" s="16" t="s">
        <v>426</v>
      </c>
      <c r="AA451">
        <f t="shared" si="218"/>
        <v>0.88312690716539943</v>
      </c>
      <c r="AB451">
        <f t="shared" si="219"/>
        <v>-0.39309413020300304</v>
      </c>
      <c r="AC451">
        <f t="shared" si="220"/>
        <v>-0.25605442905839465</v>
      </c>
      <c r="AD451" s="120">
        <f t="shared" si="201"/>
        <v>62.088147863615063</v>
      </c>
      <c r="AE451" s="120">
        <f t="shared" si="202"/>
        <v>86.105179300521257</v>
      </c>
      <c r="AG451" s="16" t="s">
        <v>928</v>
      </c>
      <c r="AH451" t="s">
        <v>832</v>
      </c>
      <c r="AI451" s="2">
        <f t="shared" si="203"/>
        <v>0</v>
      </c>
      <c r="AJ451" s="2">
        <f t="shared" si="204"/>
        <v>0</v>
      </c>
      <c r="AK451" s="2">
        <f t="shared" si="205"/>
        <v>0</v>
      </c>
      <c r="AL451" s="2">
        <f t="shared" si="206"/>
        <v>0</v>
      </c>
      <c r="AM451">
        <f t="shared" ref="AM451:AM510" si="224">IFERROR(IF($BE$2=0,0,IF(1-ABS(($BE$2-L451)/$BE$2)&gt;=1-($BO$6*0.01),1-ABS((($BE$2-L451)/$BE$2)),0)),0)</f>
        <v>0</v>
      </c>
      <c r="AN451" s="2">
        <f t="shared" si="207"/>
        <v>0</v>
      </c>
      <c r="AO451">
        <f t="shared" si="189"/>
        <v>1</v>
      </c>
      <c r="AP451">
        <f t="shared" si="208"/>
        <v>0</v>
      </c>
      <c r="AQ451">
        <f t="shared" si="209"/>
        <v>0</v>
      </c>
      <c r="AR451">
        <f t="shared" ref="AR451:AR515" si="225">IF(AG451=$BG$2,1,0)</f>
        <v>1</v>
      </c>
      <c r="AS451">
        <f t="shared" si="188"/>
        <v>0</v>
      </c>
      <c r="AT451">
        <f t="shared" ref="AT451:AT514" si="226">IFERROR(AI451+AJ451+AK451+AN451+AO451+AP451+AQ451+AR451+AM451+AL451,0)</f>
        <v>2</v>
      </c>
      <c r="AU451" t="str">
        <f t="shared" si="221"/>
        <v/>
      </c>
    </row>
    <row r="452" spans="1:47">
      <c r="A452" t="s">
        <v>270</v>
      </c>
      <c r="B452" t="s">
        <v>273</v>
      </c>
      <c r="C452" t="s">
        <v>772</v>
      </c>
      <c r="D452">
        <f t="shared" si="212"/>
        <v>1.6424000000000001</v>
      </c>
      <c r="F452">
        <f t="shared" si="213"/>
        <v>1.65283</v>
      </c>
      <c r="H452">
        <f t="shared" si="214"/>
        <v>1.6618199999999999</v>
      </c>
      <c r="J452" s="119">
        <f t="shared" si="222"/>
        <v>1.6470538981804681</v>
      </c>
      <c r="L452" s="119">
        <f t="shared" si="223"/>
        <v>1.2048800467161724E-2</v>
      </c>
      <c r="N452">
        <f t="shared" si="211"/>
        <v>85.243992712221214</v>
      </c>
      <c r="P452" t="s">
        <v>159</v>
      </c>
      <c r="Q452">
        <v>57</v>
      </c>
      <c r="R452" t="s">
        <v>831</v>
      </c>
      <c r="S452" t="s">
        <v>426</v>
      </c>
      <c r="T452">
        <f t="shared" si="215"/>
        <v>0.88317263614878139</v>
      </c>
      <c r="U452">
        <f t="shared" si="216"/>
        <v>0.39301512433780161</v>
      </c>
      <c r="V452">
        <f t="shared" si="217"/>
        <v>-0.25601798139926502</v>
      </c>
      <c r="W452" s="120">
        <f t="shared" si="210"/>
        <v>79.81489043566468</v>
      </c>
      <c r="X452" s="120">
        <f t="shared" si="197"/>
        <v>66.150846949961462</v>
      </c>
      <c r="Y452" s="16" t="s">
        <v>334</v>
      </c>
      <c r="Z452" s="16" t="s">
        <v>426</v>
      </c>
      <c r="AA452">
        <f t="shared" si="218"/>
        <v>0.88317260031558431</v>
      </c>
      <c r="AB452">
        <f t="shared" si="219"/>
        <v>-0.39301509712958799</v>
      </c>
      <c r="AC452">
        <f t="shared" si="220"/>
        <v>-0.25601814677875767</v>
      </c>
      <c r="AD452" s="120">
        <f t="shared" si="201"/>
        <v>62.093699542874646</v>
      </c>
      <c r="AE452" s="120">
        <f t="shared" si="202"/>
        <v>86.106135139504772</v>
      </c>
      <c r="AG452" s="16" t="s">
        <v>928</v>
      </c>
      <c r="AH452" t="s">
        <v>832</v>
      </c>
      <c r="AI452" s="2">
        <f t="shared" si="203"/>
        <v>0</v>
      </c>
      <c r="AJ452" s="2">
        <f t="shared" si="204"/>
        <v>0</v>
      </c>
      <c r="AK452" s="2">
        <f t="shared" si="205"/>
        <v>0</v>
      </c>
      <c r="AL452" s="2">
        <f t="shared" si="206"/>
        <v>0</v>
      </c>
      <c r="AM452">
        <f t="shared" si="224"/>
        <v>0</v>
      </c>
      <c r="AN452" s="2">
        <f t="shared" si="207"/>
        <v>0</v>
      </c>
      <c r="AO452">
        <f t="shared" si="189"/>
        <v>1</v>
      </c>
      <c r="AP452">
        <f t="shared" si="208"/>
        <v>0</v>
      </c>
      <c r="AQ452">
        <f t="shared" si="209"/>
        <v>0</v>
      </c>
      <c r="AR452">
        <f t="shared" si="225"/>
        <v>1</v>
      </c>
      <c r="AS452">
        <f t="shared" si="188"/>
        <v>0</v>
      </c>
      <c r="AT452">
        <f t="shared" si="226"/>
        <v>2</v>
      </c>
      <c r="AU452" t="str">
        <f t="shared" si="221"/>
        <v/>
      </c>
    </row>
    <row r="453" spans="1:47">
      <c r="A453" t="s">
        <v>270</v>
      </c>
      <c r="B453" t="s">
        <v>273</v>
      </c>
      <c r="C453" t="s">
        <v>773</v>
      </c>
      <c r="D453">
        <f t="shared" si="212"/>
        <v>1.6432</v>
      </c>
      <c r="F453">
        <f t="shared" si="213"/>
        <v>1.65364</v>
      </c>
      <c r="H453">
        <f t="shared" si="214"/>
        <v>1.6625599999999998</v>
      </c>
      <c r="J453" s="119">
        <f t="shared" si="222"/>
        <v>1.6478495456565565</v>
      </c>
      <c r="L453" s="119">
        <f t="shared" si="223"/>
        <v>1.2001741475746286E-2</v>
      </c>
      <c r="N453">
        <f t="shared" si="211"/>
        <v>84.995299816417756</v>
      </c>
      <c r="P453" t="s">
        <v>159</v>
      </c>
      <c r="Q453">
        <v>56</v>
      </c>
      <c r="R453" t="s">
        <v>831</v>
      </c>
      <c r="S453" t="s">
        <v>426</v>
      </c>
      <c r="T453">
        <f t="shared" si="215"/>
        <v>0.88321832494195784</v>
      </c>
      <c r="U453">
        <f t="shared" si="216"/>
        <v>0.39293607960537369</v>
      </c>
      <c r="V453">
        <f t="shared" si="217"/>
        <v>-0.2559816943280937</v>
      </c>
      <c r="W453" s="120">
        <f t="shared" si="210"/>
        <v>79.817455194630412</v>
      </c>
      <c r="X453" s="120">
        <f t="shared" si="197"/>
        <v>66.155753895634035</v>
      </c>
      <c r="Y453" s="16" t="s">
        <v>334</v>
      </c>
      <c r="Z453" s="16" t="s">
        <v>426</v>
      </c>
      <c r="AA453">
        <f t="shared" si="218"/>
        <v>0.88321828494875299</v>
      </c>
      <c r="AB453">
        <f t="shared" si="219"/>
        <v>-0.3929360602529392</v>
      </c>
      <c r="AC453">
        <f t="shared" si="220"/>
        <v>-0.25598186202362438</v>
      </c>
      <c r="AD453" s="120">
        <f t="shared" si="201"/>
        <v>62.099251230812733</v>
      </c>
      <c r="AE453" s="120">
        <f t="shared" si="202"/>
        <v>86.107091015164883</v>
      </c>
      <c r="AG453" s="16" t="s">
        <v>928</v>
      </c>
      <c r="AH453" t="s">
        <v>832</v>
      </c>
      <c r="AI453" s="2">
        <f t="shared" si="203"/>
        <v>0</v>
      </c>
      <c r="AJ453" s="2">
        <f t="shared" si="204"/>
        <v>0</v>
      </c>
      <c r="AK453" s="2">
        <f t="shared" si="205"/>
        <v>0</v>
      </c>
      <c r="AL453" s="2">
        <f t="shared" si="206"/>
        <v>0</v>
      </c>
      <c r="AM453">
        <f t="shared" si="224"/>
        <v>0</v>
      </c>
      <c r="AN453" s="2">
        <f t="shared" si="207"/>
        <v>0</v>
      </c>
      <c r="AO453">
        <f t="shared" si="189"/>
        <v>1</v>
      </c>
      <c r="AP453">
        <f t="shared" si="208"/>
        <v>0</v>
      </c>
      <c r="AQ453">
        <f t="shared" si="209"/>
        <v>0</v>
      </c>
      <c r="AR453">
        <f t="shared" si="225"/>
        <v>1</v>
      </c>
      <c r="AS453">
        <f t="shared" si="188"/>
        <v>0</v>
      </c>
      <c r="AT453">
        <f t="shared" si="226"/>
        <v>2</v>
      </c>
      <c r="AU453" t="str">
        <f t="shared" si="221"/>
        <v/>
      </c>
    </row>
    <row r="454" spans="1:47">
      <c r="A454" t="s">
        <v>270</v>
      </c>
      <c r="B454" t="s">
        <v>273</v>
      </c>
      <c r="C454" t="s">
        <v>774</v>
      </c>
      <c r="D454">
        <f t="shared" si="212"/>
        <v>1.6440000000000001</v>
      </c>
      <c r="F454">
        <f t="shared" si="213"/>
        <v>1.6544500000000002</v>
      </c>
      <c r="H454">
        <f t="shared" si="214"/>
        <v>1.6633</v>
      </c>
      <c r="J454" s="119">
        <f t="shared" si="222"/>
        <v>1.648645192229121</v>
      </c>
      <c r="L454" s="119">
        <f t="shared" si="223"/>
        <v>1.1954682333582767E-2</v>
      </c>
      <c r="N454">
        <f t="shared" si="211"/>
        <v>84.744969051318122</v>
      </c>
      <c r="P454" t="s">
        <v>159</v>
      </c>
      <c r="Q454">
        <v>55</v>
      </c>
      <c r="R454" t="s">
        <v>831</v>
      </c>
      <c r="S454" t="s">
        <v>426</v>
      </c>
      <c r="T454">
        <f t="shared" si="215"/>
        <v>0.88326400521538317</v>
      </c>
      <c r="U454">
        <f t="shared" si="216"/>
        <v>0.39285703107099684</v>
      </c>
      <c r="V454">
        <f t="shared" si="217"/>
        <v>-0.25594540478188216</v>
      </c>
      <c r="W454" s="120">
        <f t="shared" si="210"/>
        <v>79.820020032606365</v>
      </c>
      <c r="X454" s="120">
        <f t="shared" si="197"/>
        <v>66.16066090056772</v>
      </c>
      <c r="Y454" s="16" t="s">
        <v>334</v>
      </c>
      <c r="Z454" s="16" t="s">
        <v>426</v>
      </c>
      <c r="AA454">
        <f t="shared" si="218"/>
        <v>0.88326396106357952</v>
      </c>
      <c r="AB454">
        <f t="shared" si="219"/>
        <v>-0.39285701957534341</v>
      </c>
      <c r="AC454">
        <f t="shared" si="220"/>
        <v>-0.25594557479404439</v>
      </c>
      <c r="AD454" s="120">
        <f t="shared" si="201"/>
        <v>62.104802927319533</v>
      </c>
      <c r="AE454" s="120">
        <f t="shared" si="202"/>
        <v>86.108046927474064</v>
      </c>
      <c r="AG454" s="16" t="s">
        <v>928</v>
      </c>
      <c r="AH454" t="s">
        <v>832</v>
      </c>
      <c r="AI454" s="2">
        <f t="shared" si="203"/>
        <v>0</v>
      </c>
      <c r="AJ454" s="2">
        <f t="shared" si="204"/>
        <v>0</v>
      </c>
      <c r="AK454" s="2">
        <f t="shared" si="205"/>
        <v>0</v>
      </c>
      <c r="AL454" s="2">
        <f t="shared" si="206"/>
        <v>0</v>
      </c>
      <c r="AM454">
        <f t="shared" si="224"/>
        <v>0</v>
      </c>
      <c r="AN454" s="2">
        <f t="shared" si="207"/>
        <v>0</v>
      </c>
      <c r="AO454">
        <f t="shared" si="189"/>
        <v>1</v>
      </c>
      <c r="AP454">
        <f t="shared" si="208"/>
        <v>0</v>
      </c>
      <c r="AQ454">
        <f t="shared" si="209"/>
        <v>0</v>
      </c>
      <c r="AR454">
        <f t="shared" si="225"/>
        <v>1</v>
      </c>
      <c r="AS454">
        <f t="shared" si="188"/>
        <v>0</v>
      </c>
      <c r="AT454">
        <f t="shared" si="226"/>
        <v>2</v>
      </c>
      <c r="AU454" t="str">
        <f t="shared" si="221"/>
        <v/>
      </c>
    </row>
    <row r="455" spans="1:47">
      <c r="A455" t="s">
        <v>270</v>
      </c>
      <c r="B455" t="s">
        <v>273</v>
      </c>
      <c r="C455" t="s">
        <v>775</v>
      </c>
      <c r="D455">
        <f t="shared" si="212"/>
        <v>1.6448</v>
      </c>
      <c r="F455">
        <f t="shared" si="213"/>
        <v>1.6552600000000002</v>
      </c>
      <c r="H455">
        <f t="shared" si="214"/>
        <v>1.66404</v>
      </c>
      <c r="J455" s="119">
        <f t="shared" si="222"/>
        <v>1.6494408378993508</v>
      </c>
      <c r="L455" s="119">
        <f t="shared" si="223"/>
        <v>1.1907623041032656E-2</v>
      </c>
      <c r="N455">
        <f t="shared" si="211"/>
        <v>84.492979256533417</v>
      </c>
      <c r="P455" t="s">
        <v>159</v>
      </c>
      <c r="Q455">
        <v>54</v>
      </c>
      <c r="R455" t="s">
        <v>831</v>
      </c>
      <c r="S455" t="s">
        <v>426</v>
      </c>
      <c r="T455">
        <f t="shared" si="215"/>
        <v>0.88330967696773177</v>
      </c>
      <c r="U455">
        <f t="shared" si="216"/>
        <v>0.39277797873695897</v>
      </c>
      <c r="V455">
        <f t="shared" si="217"/>
        <v>-0.25590911276168044</v>
      </c>
      <c r="W455" s="120">
        <f t="shared" si="210"/>
        <v>79.822584949521527</v>
      </c>
      <c r="X455" s="120">
        <f t="shared" si="197"/>
        <v>66.165567964649782</v>
      </c>
      <c r="Y455" s="16" t="s">
        <v>334</v>
      </c>
      <c r="Z455" s="16" t="s">
        <v>426</v>
      </c>
      <c r="AA455">
        <f t="shared" si="218"/>
        <v>0.88330962865873874</v>
      </c>
      <c r="AB455">
        <f t="shared" si="219"/>
        <v>-0.39277797509908785</v>
      </c>
      <c r="AC455">
        <f t="shared" si="220"/>
        <v>-0.25590928509106731</v>
      </c>
      <c r="AD455" s="120">
        <f t="shared" si="201"/>
        <v>62.110354632285194</v>
      </c>
      <c r="AE455" s="120">
        <f t="shared" si="202"/>
        <v>86.109002876404773</v>
      </c>
      <c r="AG455" s="16" t="s">
        <v>928</v>
      </c>
      <c r="AH455" t="s">
        <v>832</v>
      </c>
      <c r="AI455" s="2">
        <f t="shared" si="203"/>
        <v>0</v>
      </c>
      <c r="AJ455" s="2">
        <f t="shared" si="204"/>
        <v>0</v>
      </c>
      <c r="AK455" s="2">
        <f t="shared" si="205"/>
        <v>0</v>
      </c>
      <c r="AL455" s="2">
        <f t="shared" si="206"/>
        <v>0</v>
      </c>
      <c r="AM455">
        <f t="shared" si="224"/>
        <v>0</v>
      </c>
      <c r="AN455" s="2">
        <f t="shared" si="207"/>
        <v>0</v>
      </c>
      <c r="AO455">
        <f t="shared" si="189"/>
        <v>1</v>
      </c>
      <c r="AP455">
        <f t="shared" si="208"/>
        <v>0</v>
      </c>
      <c r="AQ455">
        <f t="shared" si="209"/>
        <v>0</v>
      </c>
      <c r="AR455">
        <f t="shared" si="225"/>
        <v>1</v>
      </c>
      <c r="AS455">
        <f t="shared" si="188"/>
        <v>0</v>
      </c>
      <c r="AT455">
        <f t="shared" si="226"/>
        <v>2</v>
      </c>
      <c r="AU455" t="str">
        <f t="shared" si="221"/>
        <v/>
      </c>
    </row>
    <row r="456" spans="1:47">
      <c r="A456" t="s">
        <v>270</v>
      </c>
      <c r="B456" t="s">
        <v>273</v>
      </c>
      <c r="C456" t="s">
        <v>776</v>
      </c>
      <c r="D456">
        <f t="shared" si="212"/>
        <v>1.6456</v>
      </c>
      <c r="F456">
        <f t="shared" si="213"/>
        <v>1.6560700000000002</v>
      </c>
      <c r="H456">
        <f t="shared" si="214"/>
        <v>1.6647799999999999</v>
      </c>
      <c r="J456" s="119">
        <f t="shared" si="222"/>
        <v>1.6502364826684339</v>
      </c>
      <c r="L456" s="119">
        <f t="shared" si="223"/>
        <v>1.1860563598456109E-2</v>
      </c>
      <c r="N456">
        <f t="shared" si="211"/>
        <v>84.239308853853331</v>
      </c>
      <c r="P456" t="s">
        <v>159</v>
      </c>
      <c r="Q456">
        <v>53</v>
      </c>
      <c r="R456" t="s">
        <v>831</v>
      </c>
      <c r="S456" t="s">
        <v>426</v>
      </c>
      <c r="T456">
        <f t="shared" si="215"/>
        <v>0.88335534019767903</v>
      </c>
      <c r="U456">
        <f t="shared" si="216"/>
        <v>0.39269892260554801</v>
      </c>
      <c r="V456">
        <f t="shared" si="217"/>
        <v>-0.25587281826853886</v>
      </c>
      <c r="W456" s="120">
        <f t="shared" si="210"/>
        <v>79.825149945304929</v>
      </c>
      <c r="X456" s="120">
        <f t="shared" si="197"/>
        <v>66.170475087767457</v>
      </c>
      <c r="Y456" s="16" t="s">
        <v>334</v>
      </c>
      <c r="Z456" s="16" t="s">
        <v>426</v>
      </c>
      <c r="AA456">
        <f t="shared" si="218"/>
        <v>0.88335528773290672</v>
      </c>
      <c r="AB456">
        <f t="shared" si="219"/>
        <v>-0.39269892682646007</v>
      </c>
      <c r="AC456">
        <f t="shared" si="220"/>
        <v>-0.25587299291574334</v>
      </c>
      <c r="AD456" s="120">
        <f t="shared" si="201"/>
        <v>62.11590634559991</v>
      </c>
      <c r="AE456" s="120">
        <f t="shared" si="202"/>
        <v>86.109958861929499</v>
      </c>
      <c r="AG456" s="16" t="s">
        <v>928</v>
      </c>
      <c r="AH456" t="s">
        <v>832</v>
      </c>
      <c r="AI456" s="2">
        <f t="shared" si="203"/>
        <v>0</v>
      </c>
      <c r="AJ456" s="2">
        <f t="shared" si="204"/>
        <v>0</v>
      </c>
      <c r="AK456" s="2">
        <f t="shared" si="205"/>
        <v>0</v>
      </c>
      <c r="AL456" s="2">
        <f t="shared" si="206"/>
        <v>0</v>
      </c>
      <c r="AM456">
        <f t="shared" si="224"/>
        <v>0</v>
      </c>
      <c r="AN456" s="2">
        <f t="shared" si="207"/>
        <v>0</v>
      </c>
      <c r="AO456">
        <f t="shared" si="189"/>
        <v>1</v>
      </c>
      <c r="AP456">
        <f t="shared" si="208"/>
        <v>0</v>
      </c>
      <c r="AQ456">
        <f t="shared" si="209"/>
        <v>0</v>
      </c>
      <c r="AR456">
        <f t="shared" si="225"/>
        <v>1</v>
      </c>
      <c r="AS456">
        <f t="shared" si="188"/>
        <v>0</v>
      </c>
      <c r="AT456">
        <f t="shared" si="226"/>
        <v>2</v>
      </c>
      <c r="AU456" t="str">
        <f t="shared" si="221"/>
        <v/>
      </c>
    </row>
    <row r="457" spans="1:47">
      <c r="A457" t="s">
        <v>270</v>
      </c>
      <c r="B457" t="s">
        <v>273</v>
      </c>
      <c r="C457" t="s">
        <v>777</v>
      </c>
      <c r="D457">
        <f t="shared" si="212"/>
        <v>1.6464000000000001</v>
      </c>
      <c r="F457">
        <f t="shared" si="213"/>
        <v>1.6568800000000001</v>
      </c>
      <c r="H457">
        <f t="shared" si="214"/>
        <v>1.6655199999999999</v>
      </c>
      <c r="J457" s="119">
        <f t="shared" si="222"/>
        <v>1.6510321265375576</v>
      </c>
      <c r="L457" s="119">
        <f t="shared" si="223"/>
        <v>1.181350400621195E-2</v>
      </c>
      <c r="N457">
        <f t="shared" si="211"/>
        <v>83.983935835784052</v>
      </c>
      <c r="P457" t="s">
        <v>159</v>
      </c>
      <c r="Q457">
        <v>52</v>
      </c>
      <c r="R457" t="s">
        <v>831</v>
      </c>
      <c r="S457" t="s">
        <v>426</v>
      </c>
      <c r="T457">
        <f t="shared" si="215"/>
        <v>0.88340099490390078</v>
      </c>
      <c r="U457">
        <f t="shared" si="216"/>
        <v>0.39261986267905258</v>
      </c>
      <c r="V457">
        <f t="shared" si="217"/>
        <v>-0.25583652130350781</v>
      </c>
      <c r="W457" s="120">
        <f t="shared" si="210"/>
        <v>79.827715019885503</v>
      </c>
      <c r="X457" s="120">
        <f t="shared" si="197"/>
        <v>66.17538226980804</v>
      </c>
      <c r="Y457" s="16" t="s">
        <v>334</v>
      </c>
      <c r="Z457" s="16" t="s">
        <v>426</v>
      </c>
      <c r="AA457">
        <f t="shared" si="218"/>
        <v>0.88340093828475963</v>
      </c>
      <c r="AB457">
        <f t="shared" si="219"/>
        <v>-0.39261987475974774</v>
      </c>
      <c r="AC457">
        <f t="shared" si="220"/>
        <v>-0.2558366982691227</v>
      </c>
      <c r="AD457" s="120">
        <f t="shared" si="201"/>
        <v>62.121458067153846</v>
      </c>
      <c r="AE457" s="120">
        <f t="shared" si="202"/>
        <v>86.11091488402073</v>
      </c>
      <c r="AG457" s="16" t="s">
        <v>928</v>
      </c>
      <c r="AH457" t="s">
        <v>832</v>
      </c>
      <c r="AI457" s="2">
        <f t="shared" si="203"/>
        <v>0</v>
      </c>
      <c r="AJ457" s="2">
        <f t="shared" si="204"/>
        <v>0</v>
      </c>
      <c r="AK457" s="2">
        <f t="shared" si="205"/>
        <v>0</v>
      </c>
      <c r="AL457" s="2">
        <f t="shared" si="206"/>
        <v>0</v>
      </c>
      <c r="AM457">
        <f t="shared" si="224"/>
        <v>0</v>
      </c>
      <c r="AN457" s="2">
        <f t="shared" si="207"/>
        <v>0</v>
      </c>
      <c r="AO457">
        <f t="shared" si="189"/>
        <v>1</v>
      </c>
      <c r="AP457">
        <f t="shared" si="208"/>
        <v>0</v>
      </c>
      <c r="AQ457">
        <f t="shared" si="209"/>
        <v>0</v>
      </c>
      <c r="AR457">
        <f t="shared" si="225"/>
        <v>1</v>
      </c>
      <c r="AS457">
        <f t="shared" si="188"/>
        <v>0</v>
      </c>
      <c r="AT457">
        <f t="shared" si="226"/>
        <v>2</v>
      </c>
      <c r="AU457" t="str">
        <f t="shared" si="221"/>
        <v/>
      </c>
    </row>
    <row r="458" spans="1:47">
      <c r="A458" t="s">
        <v>270</v>
      </c>
      <c r="B458" t="s">
        <v>273</v>
      </c>
      <c r="C458" t="s">
        <v>778</v>
      </c>
      <c r="D458">
        <f t="shared" si="212"/>
        <v>1.6472</v>
      </c>
      <c r="F458">
        <f t="shared" si="213"/>
        <v>1.6576900000000001</v>
      </c>
      <c r="H458">
        <f t="shared" si="214"/>
        <v>1.6662599999999999</v>
      </c>
      <c r="J458" s="119">
        <f t="shared" si="222"/>
        <v>1.6518277695079044</v>
      </c>
      <c r="L458" s="119">
        <f t="shared" si="223"/>
        <v>1.1766444264659448E-2</v>
      </c>
      <c r="N458">
        <f t="shared" si="211"/>
        <v>83.726837753671177</v>
      </c>
      <c r="P458" t="s">
        <v>159</v>
      </c>
      <c r="Q458">
        <v>51</v>
      </c>
      <c r="R458" t="s">
        <v>831</v>
      </c>
      <c r="S458" t="s">
        <v>426</v>
      </c>
      <c r="T458">
        <f t="shared" si="215"/>
        <v>0.88344664108507387</v>
      </c>
      <c r="U458">
        <f t="shared" si="216"/>
        <v>0.39254079895976135</v>
      </c>
      <c r="V458">
        <f t="shared" si="217"/>
        <v>-0.25580022186763801</v>
      </c>
      <c r="W458" s="120">
        <f t="shared" si="210"/>
        <v>79.83028017319225</v>
      </c>
      <c r="X458" s="120">
        <f t="shared" si="197"/>
        <v>66.180289510658739</v>
      </c>
      <c r="Y458" s="16" t="s">
        <v>334</v>
      </c>
      <c r="Z458" s="16" t="s">
        <v>426</v>
      </c>
      <c r="AA458">
        <f t="shared" si="218"/>
        <v>0.88344658031297485</v>
      </c>
      <c r="AB458">
        <f t="shared" si="219"/>
        <v>-0.39254081890123921</v>
      </c>
      <c r="AC458">
        <f t="shared" si="220"/>
        <v>-0.25580040115225583</v>
      </c>
      <c r="AD458" s="120">
        <f t="shared" si="201"/>
        <v>62.127009796837172</v>
      </c>
      <c r="AE458" s="120">
        <f t="shared" si="202"/>
        <v>86.11187094265091</v>
      </c>
      <c r="AG458" s="16" t="s">
        <v>928</v>
      </c>
      <c r="AH458" t="s">
        <v>832</v>
      </c>
      <c r="AI458" s="2">
        <f t="shared" si="203"/>
        <v>0</v>
      </c>
      <c r="AJ458" s="2">
        <f t="shared" si="204"/>
        <v>0</v>
      </c>
      <c r="AK458" s="2">
        <f t="shared" si="205"/>
        <v>0</v>
      </c>
      <c r="AL458" s="2">
        <f t="shared" si="206"/>
        <v>0</v>
      </c>
      <c r="AM458">
        <f t="shared" si="224"/>
        <v>0</v>
      </c>
      <c r="AN458" s="2">
        <f t="shared" si="207"/>
        <v>0</v>
      </c>
      <c r="AO458">
        <f t="shared" si="189"/>
        <v>1</v>
      </c>
      <c r="AP458">
        <f t="shared" si="208"/>
        <v>0</v>
      </c>
      <c r="AQ458">
        <f t="shared" si="209"/>
        <v>0</v>
      </c>
      <c r="AR458">
        <f t="shared" si="225"/>
        <v>1</v>
      </c>
      <c r="AS458">
        <f t="shared" ref="AS458:AS521" si="227">IF(AT458=$AT$543,C458,0)</f>
        <v>0</v>
      </c>
      <c r="AT458">
        <f t="shared" si="226"/>
        <v>2</v>
      </c>
      <c r="AU458" t="str">
        <f t="shared" si="221"/>
        <v/>
      </c>
    </row>
    <row r="459" spans="1:47">
      <c r="A459" t="s">
        <v>270</v>
      </c>
      <c r="B459" t="s">
        <v>273</v>
      </c>
      <c r="C459" t="s">
        <v>779</v>
      </c>
      <c r="D459">
        <f t="shared" si="212"/>
        <v>1.6480000000000001</v>
      </c>
      <c r="F459">
        <f t="shared" si="213"/>
        <v>1.6585000000000001</v>
      </c>
      <c r="H459">
        <f t="shared" si="214"/>
        <v>1.6669999999999998</v>
      </c>
      <c r="J459" s="119">
        <f t="shared" si="222"/>
        <v>1.6526234115806571</v>
      </c>
      <c r="L459" s="119">
        <f t="shared" si="223"/>
        <v>1.1719384374155206E-2</v>
      </c>
      <c r="N459">
        <f t="shared" si="211"/>
        <v>83.467991705410398</v>
      </c>
      <c r="P459" t="s">
        <v>159</v>
      </c>
      <c r="Q459">
        <v>50</v>
      </c>
      <c r="R459" t="s">
        <v>831</v>
      </c>
      <c r="S459" t="s">
        <v>426</v>
      </c>
      <c r="T459">
        <f t="shared" si="215"/>
        <v>0.8834922787398759</v>
      </c>
      <c r="U459">
        <f t="shared" si="216"/>
        <v>0.39246173144996344</v>
      </c>
      <c r="V459">
        <f t="shared" si="217"/>
        <v>-0.25576391996198039</v>
      </c>
      <c r="W459" s="120">
        <f t="shared" si="210"/>
        <v>79.832845405154174</v>
      </c>
      <c r="X459" s="120">
        <f t="shared" si="197"/>
        <v>66.185196810206847</v>
      </c>
      <c r="Y459" s="16" t="s">
        <v>334</v>
      </c>
      <c r="Z459" s="16" t="s">
        <v>426</v>
      </c>
      <c r="AA459">
        <f t="shared" si="218"/>
        <v>0.88349221381623011</v>
      </c>
      <c r="AB459">
        <f t="shared" si="219"/>
        <v>-0.39246175925322285</v>
      </c>
      <c r="AC459">
        <f t="shared" si="220"/>
        <v>-0.25576410156619334</v>
      </c>
      <c r="AD459" s="120">
        <f t="shared" si="201"/>
        <v>62.132561534540081</v>
      </c>
      <c r="AE459" s="120">
        <f t="shared" si="202"/>
        <v>86.112827037792528</v>
      </c>
      <c r="AG459" s="16" t="s">
        <v>928</v>
      </c>
      <c r="AH459" t="s">
        <v>832</v>
      </c>
      <c r="AI459" s="2">
        <f t="shared" si="203"/>
        <v>0</v>
      </c>
      <c r="AJ459" s="2">
        <f t="shared" si="204"/>
        <v>0</v>
      </c>
      <c r="AK459" s="2">
        <f t="shared" si="205"/>
        <v>0</v>
      </c>
      <c r="AL459" s="2">
        <f t="shared" si="206"/>
        <v>0</v>
      </c>
      <c r="AM459">
        <f t="shared" si="224"/>
        <v>0</v>
      </c>
      <c r="AN459" s="2">
        <f t="shared" si="207"/>
        <v>0</v>
      </c>
      <c r="AO459">
        <f t="shared" si="189"/>
        <v>1</v>
      </c>
      <c r="AP459">
        <f t="shared" si="208"/>
        <v>0</v>
      </c>
      <c r="AQ459">
        <f t="shared" si="209"/>
        <v>0</v>
      </c>
      <c r="AR459">
        <f t="shared" si="225"/>
        <v>1</v>
      </c>
      <c r="AS459">
        <f t="shared" si="227"/>
        <v>0</v>
      </c>
      <c r="AT459">
        <f t="shared" si="226"/>
        <v>2</v>
      </c>
      <c r="AU459" t="str">
        <f t="shared" si="221"/>
        <v/>
      </c>
    </row>
    <row r="460" spans="1:47">
      <c r="A460" t="s">
        <v>270</v>
      </c>
      <c r="B460" t="s">
        <v>273</v>
      </c>
      <c r="C460" t="s">
        <v>780</v>
      </c>
      <c r="D460">
        <f t="shared" si="212"/>
        <v>1.6488</v>
      </c>
      <c r="F460">
        <f t="shared" si="213"/>
        <v>1.6593100000000001</v>
      </c>
      <c r="H460">
        <f t="shared" si="214"/>
        <v>1.66774</v>
      </c>
      <c r="J460" s="119">
        <f t="shared" si="222"/>
        <v>1.6534190527569945</v>
      </c>
      <c r="L460" s="119">
        <f t="shared" si="223"/>
        <v>1.1672324335056272E-2</v>
      </c>
      <c r="N460">
        <f t="shared" si="211"/>
        <v>83.207374322686604</v>
      </c>
      <c r="P460" t="s">
        <v>159</v>
      </c>
      <c r="Q460">
        <v>49</v>
      </c>
      <c r="R460" t="s">
        <v>831</v>
      </c>
      <c r="S460" t="s">
        <v>426</v>
      </c>
      <c r="T460">
        <f t="shared" si="215"/>
        <v>0.88353790786698472</v>
      </c>
      <c r="U460">
        <f t="shared" si="216"/>
        <v>0.39238266015194823</v>
      </c>
      <c r="V460">
        <f t="shared" si="217"/>
        <v>-0.255727615587586</v>
      </c>
      <c r="W460" s="120">
        <f t="shared" si="210"/>
        <v>79.835410715700192</v>
      </c>
      <c r="X460" s="120">
        <f t="shared" si="197"/>
        <v>66.190104168339587</v>
      </c>
      <c r="Y460" s="16" t="s">
        <v>334</v>
      </c>
      <c r="Z460" s="16" t="s">
        <v>426</v>
      </c>
      <c r="AA460">
        <f t="shared" si="218"/>
        <v>0.88353783879320424</v>
      </c>
      <c r="AB460">
        <f t="shared" si="219"/>
        <v>-0.39238269581798757</v>
      </c>
      <c r="AC460">
        <f t="shared" si="220"/>
        <v>-0.25572779951198615</v>
      </c>
      <c r="AD460" s="120">
        <f t="shared" si="201"/>
        <v>62.138113280152716</v>
      </c>
      <c r="AE460" s="120">
        <f t="shared" si="202"/>
        <v>86.113783169418028</v>
      </c>
      <c r="AG460" s="16" t="s">
        <v>928</v>
      </c>
      <c r="AH460" t="s">
        <v>832</v>
      </c>
      <c r="AI460" s="2">
        <f t="shared" si="203"/>
        <v>0</v>
      </c>
      <c r="AJ460" s="2">
        <f t="shared" si="204"/>
        <v>0</v>
      </c>
      <c r="AK460" s="2">
        <f t="shared" si="205"/>
        <v>0</v>
      </c>
      <c r="AL460" s="2">
        <f t="shared" si="206"/>
        <v>0</v>
      </c>
      <c r="AM460">
        <f t="shared" si="224"/>
        <v>0</v>
      </c>
      <c r="AN460" s="2">
        <f t="shared" si="207"/>
        <v>0</v>
      </c>
      <c r="AO460">
        <f t="shared" si="189"/>
        <v>1</v>
      </c>
      <c r="AP460">
        <f t="shared" si="208"/>
        <v>0</v>
      </c>
      <c r="AQ460">
        <f t="shared" si="209"/>
        <v>0</v>
      </c>
      <c r="AR460">
        <f t="shared" si="225"/>
        <v>1</v>
      </c>
      <c r="AS460">
        <f t="shared" si="227"/>
        <v>0</v>
      </c>
      <c r="AT460">
        <f t="shared" si="226"/>
        <v>2</v>
      </c>
      <c r="AU460" t="str">
        <f t="shared" si="221"/>
        <v/>
      </c>
    </row>
    <row r="461" spans="1:47">
      <c r="A461" t="s">
        <v>270</v>
      </c>
      <c r="B461" t="s">
        <v>273</v>
      </c>
      <c r="C461" t="s">
        <v>781</v>
      </c>
      <c r="D461">
        <f t="shared" si="212"/>
        <v>1.6496</v>
      </c>
      <c r="F461">
        <f t="shared" si="213"/>
        <v>1.66012</v>
      </c>
      <c r="H461">
        <f t="shared" si="214"/>
        <v>1.66848</v>
      </c>
      <c r="J461" s="119">
        <f t="shared" si="222"/>
        <v>1.654214693038095</v>
      </c>
      <c r="L461" s="119">
        <f t="shared" si="223"/>
        <v>1.1625264147717695E-2</v>
      </c>
      <c r="N461">
        <f t="shared" si="211"/>
        <v>82.944961757772063</v>
      </c>
      <c r="P461" t="s">
        <v>159</v>
      </c>
      <c r="Q461">
        <v>48</v>
      </c>
      <c r="R461" t="s">
        <v>831</v>
      </c>
      <c r="S461" t="s">
        <v>426</v>
      </c>
      <c r="T461">
        <f t="shared" si="215"/>
        <v>0.8835835284650797</v>
      </c>
      <c r="U461">
        <f t="shared" si="216"/>
        <v>0.39230358506800567</v>
      </c>
      <c r="V461">
        <f t="shared" si="217"/>
        <v>-0.25569130874550627</v>
      </c>
      <c r="W461" s="120">
        <f t="shared" si="210"/>
        <v>79.837976104759321</v>
      </c>
      <c r="X461" s="120">
        <f t="shared" si="197"/>
        <v>66.195011584944254</v>
      </c>
      <c r="Y461" s="16" t="s">
        <v>334</v>
      </c>
      <c r="Z461" s="16" t="s">
        <v>426</v>
      </c>
      <c r="AA461">
        <f t="shared" si="218"/>
        <v>0.88358345524257653</v>
      </c>
      <c r="AB461">
        <f t="shared" si="219"/>
        <v>-0.39230362859782247</v>
      </c>
      <c r="AC461">
        <f t="shared" si="220"/>
        <v>-0.25569149499068539</v>
      </c>
      <c r="AD461" s="120">
        <f t="shared" si="201"/>
        <v>62.143665033565263</v>
      </c>
      <c r="AE461" s="120">
        <f t="shared" si="202"/>
        <v>86.11473933749987</v>
      </c>
      <c r="AG461" s="16" t="s">
        <v>928</v>
      </c>
      <c r="AH461" t="s">
        <v>832</v>
      </c>
      <c r="AI461" s="2">
        <f t="shared" si="203"/>
        <v>0</v>
      </c>
      <c r="AJ461" s="2">
        <f t="shared" si="204"/>
        <v>0</v>
      </c>
      <c r="AK461" s="2">
        <f t="shared" si="205"/>
        <v>0</v>
      </c>
      <c r="AL461" s="2">
        <f t="shared" si="206"/>
        <v>0</v>
      </c>
      <c r="AM461">
        <f t="shared" si="224"/>
        <v>0</v>
      </c>
      <c r="AN461" s="2">
        <f t="shared" si="207"/>
        <v>0</v>
      </c>
      <c r="AO461">
        <f t="shared" si="189"/>
        <v>1</v>
      </c>
      <c r="AP461">
        <f t="shared" si="208"/>
        <v>0</v>
      </c>
      <c r="AQ461">
        <f t="shared" si="209"/>
        <v>0</v>
      </c>
      <c r="AR461">
        <f t="shared" si="225"/>
        <v>1</v>
      </c>
      <c r="AS461">
        <f t="shared" si="227"/>
        <v>0</v>
      </c>
      <c r="AT461">
        <f t="shared" si="226"/>
        <v>2</v>
      </c>
      <c r="AU461" t="str">
        <f t="shared" si="221"/>
        <v/>
      </c>
    </row>
    <row r="462" spans="1:47">
      <c r="A462" t="s">
        <v>270</v>
      </c>
      <c r="B462" t="s">
        <v>273</v>
      </c>
      <c r="C462" t="s">
        <v>782</v>
      </c>
      <c r="D462">
        <f t="shared" si="212"/>
        <v>1.6504000000000001</v>
      </c>
      <c r="F462">
        <f t="shared" si="213"/>
        <v>1.66093</v>
      </c>
      <c r="H462">
        <f t="shared" si="214"/>
        <v>1.6692199999999999</v>
      </c>
      <c r="J462" s="119">
        <f t="shared" si="222"/>
        <v>1.655010332425134</v>
      </c>
      <c r="L462" s="119">
        <f t="shared" si="223"/>
        <v>1.1578203812494525E-2</v>
      </c>
      <c r="N462">
        <f t="shared" si="211"/>
        <v>82.680729669827016</v>
      </c>
      <c r="P462" t="s">
        <v>159</v>
      </c>
      <c r="Q462">
        <v>47</v>
      </c>
      <c r="R462" t="s">
        <v>831</v>
      </c>
      <c r="S462" t="s">
        <v>426</v>
      </c>
      <c r="T462">
        <f t="shared" si="215"/>
        <v>0.88362914053284025</v>
      </c>
      <c r="U462">
        <f t="shared" si="216"/>
        <v>0.39222450620042565</v>
      </c>
      <c r="V462">
        <f t="shared" si="217"/>
        <v>-0.2556549994367926</v>
      </c>
      <c r="W462" s="120">
        <f t="shared" si="210"/>
        <v>79.840541572260491</v>
      </c>
      <c r="X462" s="120">
        <f t="shared" si="197"/>
        <v>66.199919059908069</v>
      </c>
      <c r="Y462" s="16" t="s">
        <v>334</v>
      </c>
      <c r="Z462" s="16" t="s">
        <v>426</v>
      </c>
      <c r="AA462">
        <f t="shared" si="218"/>
        <v>0.88362906316302714</v>
      </c>
      <c r="AB462">
        <f t="shared" si="219"/>
        <v>-0.39222455759501695</v>
      </c>
      <c r="AC462">
        <f t="shared" si="220"/>
        <v>-0.25565518800334225</v>
      </c>
      <c r="AD462" s="120">
        <f t="shared" si="201"/>
        <v>62.149216794667929</v>
      </c>
      <c r="AE462" s="120">
        <f t="shared" si="202"/>
        <v>86.115695542010513</v>
      </c>
      <c r="AG462" s="16" t="s">
        <v>928</v>
      </c>
      <c r="AH462" t="s">
        <v>832</v>
      </c>
      <c r="AI462" s="2">
        <f t="shared" si="203"/>
        <v>0</v>
      </c>
      <c r="AJ462" s="2">
        <f t="shared" si="204"/>
        <v>0</v>
      </c>
      <c r="AK462" s="2">
        <f t="shared" si="205"/>
        <v>0</v>
      </c>
      <c r="AL462" s="2">
        <f t="shared" si="206"/>
        <v>0</v>
      </c>
      <c r="AM462">
        <f t="shared" si="224"/>
        <v>0</v>
      </c>
      <c r="AN462" s="2">
        <f t="shared" si="207"/>
        <v>0</v>
      </c>
      <c r="AO462">
        <f t="shared" si="189"/>
        <v>1</v>
      </c>
      <c r="AP462">
        <f t="shared" si="208"/>
        <v>0</v>
      </c>
      <c r="AQ462">
        <f t="shared" si="209"/>
        <v>0</v>
      </c>
      <c r="AR462">
        <f t="shared" si="225"/>
        <v>1</v>
      </c>
      <c r="AS462">
        <f t="shared" si="227"/>
        <v>0</v>
      </c>
      <c r="AT462">
        <f t="shared" si="226"/>
        <v>2</v>
      </c>
      <c r="AU462" t="str">
        <f t="shared" si="221"/>
        <v/>
      </c>
    </row>
    <row r="463" spans="1:47">
      <c r="A463" t="s">
        <v>270</v>
      </c>
      <c r="B463" t="s">
        <v>273</v>
      </c>
      <c r="C463" t="s">
        <v>783</v>
      </c>
      <c r="D463">
        <f t="shared" si="212"/>
        <v>1.6512</v>
      </c>
      <c r="F463">
        <f t="shared" si="213"/>
        <v>1.66174</v>
      </c>
      <c r="H463">
        <f t="shared" si="214"/>
        <v>1.6699599999999999</v>
      </c>
      <c r="J463" s="119">
        <f t="shared" si="222"/>
        <v>1.6558059709192852</v>
      </c>
      <c r="L463" s="119">
        <f t="shared" si="223"/>
        <v>1.1531143329740257E-2</v>
      </c>
      <c r="N463">
        <f t="shared" si="211"/>
        <v>82.414653210688755</v>
      </c>
      <c r="P463" t="s">
        <v>159</v>
      </c>
      <c r="Q463">
        <v>46</v>
      </c>
      <c r="R463" t="s">
        <v>831</v>
      </c>
      <c r="S463" t="s">
        <v>426</v>
      </c>
      <c r="T463">
        <f t="shared" si="215"/>
        <v>0.88367474406894675</v>
      </c>
      <c r="U463">
        <f t="shared" si="216"/>
        <v>0.39214542355149862</v>
      </c>
      <c r="V463">
        <f t="shared" si="217"/>
        <v>-0.25561868766249685</v>
      </c>
      <c r="W463" s="120">
        <f t="shared" si="210"/>
        <v>79.84310711813265</v>
      </c>
      <c r="X463" s="120">
        <f t="shared" si="197"/>
        <v>66.204826593118284</v>
      </c>
      <c r="Y463" s="16" t="s">
        <v>334</v>
      </c>
      <c r="Z463" s="16" t="s">
        <v>426</v>
      </c>
      <c r="AA463">
        <f t="shared" si="218"/>
        <v>0.88367466255323701</v>
      </c>
      <c r="AB463">
        <f t="shared" si="219"/>
        <v>-0.39214548281186096</v>
      </c>
      <c r="AC463">
        <f t="shared" si="220"/>
        <v>-0.25561887855100823</v>
      </c>
      <c r="AD463" s="120">
        <f t="shared" si="201"/>
        <v>62.154768563350864</v>
      </c>
      <c r="AE463" s="120">
        <f t="shared" si="202"/>
        <v>86.116651782922418</v>
      </c>
      <c r="AG463" s="16" t="s">
        <v>928</v>
      </c>
      <c r="AH463" t="s">
        <v>832</v>
      </c>
      <c r="AI463" s="2">
        <f t="shared" si="203"/>
        <v>0</v>
      </c>
      <c r="AJ463" s="2">
        <f t="shared" si="204"/>
        <v>0</v>
      </c>
      <c r="AK463" s="2">
        <f t="shared" si="205"/>
        <v>0</v>
      </c>
      <c r="AL463" s="2">
        <f t="shared" si="206"/>
        <v>0</v>
      </c>
      <c r="AM463">
        <f t="shared" si="224"/>
        <v>0</v>
      </c>
      <c r="AN463" s="2">
        <f t="shared" si="207"/>
        <v>0</v>
      </c>
      <c r="AO463">
        <f t="shared" si="189"/>
        <v>1</v>
      </c>
      <c r="AP463">
        <f t="shared" si="208"/>
        <v>0</v>
      </c>
      <c r="AQ463">
        <f t="shared" si="209"/>
        <v>0</v>
      </c>
      <c r="AR463">
        <f t="shared" si="225"/>
        <v>1</v>
      </c>
      <c r="AS463">
        <f t="shared" si="227"/>
        <v>0</v>
      </c>
      <c r="AT463">
        <f t="shared" si="226"/>
        <v>2</v>
      </c>
      <c r="AU463" t="str">
        <f t="shared" si="221"/>
        <v/>
      </c>
    </row>
    <row r="464" spans="1:47">
      <c r="A464" t="s">
        <v>270</v>
      </c>
      <c r="B464" t="s">
        <v>273</v>
      </c>
      <c r="C464" t="s">
        <v>784</v>
      </c>
      <c r="D464">
        <f t="shared" si="212"/>
        <v>1.6519999999999999</v>
      </c>
      <c r="F464">
        <f t="shared" si="213"/>
        <v>1.66255</v>
      </c>
      <c r="H464">
        <f t="shared" si="214"/>
        <v>1.6706999999999999</v>
      </c>
      <c r="J464" s="119">
        <f t="shared" si="222"/>
        <v>1.6566016085217199</v>
      </c>
      <c r="L464" s="119">
        <f t="shared" si="223"/>
        <v>1.1484082699807274E-2</v>
      </c>
      <c r="N464">
        <f t="shared" si="211"/>
        <v>82.146707010128978</v>
      </c>
      <c r="P464" t="s">
        <v>159</v>
      </c>
      <c r="Q464">
        <v>45</v>
      </c>
      <c r="R464" t="s">
        <v>831</v>
      </c>
      <c r="S464" t="s">
        <v>426</v>
      </c>
      <c r="T464">
        <f t="shared" si="215"/>
        <v>0.8837203390720807</v>
      </c>
      <c r="U464">
        <f t="shared" si="216"/>
        <v>0.39206633712351541</v>
      </c>
      <c r="V464">
        <f t="shared" si="217"/>
        <v>-0.25558237342367096</v>
      </c>
      <c r="W464" s="120">
        <f t="shared" si="210"/>
        <v>79.845672742304771</v>
      </c>
      <c r="X464" s="120">
        <f t="shared" si="197"/>
        <v>66.209734184462178</v>
      </c>
      <c r="Y464" s="16" t="s">
        <v>334</v>
      </c>
      <c r="Z464" s="16" t="s">
        <v>426</v>
      </c>
      <c r="AA464">
        <f t="shared" si="218"/>
        <v>0.88372025341188787</v>
      </c>
      <c r="AB464">
        <f t="shared" si="219"/>
        <v>-0.39206640425064454</v>
      </c>
      <c r="AC464">
        <f t="shared" si="220"/>
        <v>-0.25558256663473533</v>
      </c>
      <c r="AD464" s="120">
        <f t="shared" si="201"/>
        <v>62.160320339504217</v>
      </c>
      <c r="AE464" s="120">
        <f t="shared" si="202"/>
        <v>86.117608060208028</v>
      </c>
      <c r="AG464" s="16" t="s">
        <v>928</v>
      </c>
      <c r="AH464" t="s">
        <v>832</v>
      </c>
      <c r="AI464" s="2">
        <f t="shared" si="203"/>
        <v>0</v>
      </c>
      <c r="AJ464" s="2">
        <f t="shared" si="204"/>
        <v>0</v>
      </c>
      <c r="AK464" s="2">
        <f t="shared" si="205"/>
        <v>0</v>
      </c>
      <c r="AL464" s="2">
        <f t="shared" si="206"/>
        <v>0</v>
      </c>
      <c r="AM464">
        <f t="shared" si="224"/>
        <v>0</v>
      </c>
      <c r="AN464" s="2">
        <f t="shared" si="207"/>
        <v>0</v>
      </c>
      <c r="AO464">
        <f t="shared" si="189"/>
        <v>1</v>
      </c>
      <c r="AP464">
        <f t="shared" si="208"/>
        <v>0</v>
      </c>
      <c r="AQ464">
        <f t="shared" si="209"/>
        <v>0</v>
      </c>
      <c r="AR464">
        <f t="shared" si="225"/>
        <v>1</v>
      </c>
      <c r="AS464">
        <f t="shared" si="227"/>
        <v>0</v>
      </c>
      <c r="AT464">
        <f t="shared" si="226"/>
        <v>2</v>
      </c>
      <c r="AU464" t="str">
        <f t="shared" si="221"/>
        <v/>
      </c>
    </row>
    <row r="465" spans="1:47">
      <c r="A465" t="s">
        <v>270</v>
      </c>
      <c r="B465" t="s">
        <v>273</v>
      </c>
      <c r="C465" t="s">
        <v>785</v>
      </c>
      <c r="D465">
        <f t="shared" si="212"/>
        <v>1.6528</v>
      </c>
      <c r="F465">
        <f t="shared" si="213"/>
        <v>1.6633600000000002</v>
      </c>
      <c r="H465">
        <f t="shared" si="214"/>
        <v>1.67144</v>
      </c>
      <c r="J465" s="119">
        <f t="shared" si="222"/>
        <v>1.6573972452336079</v>
      </c>
      <c r="L465" s="119">
        <f t="shared" si="223"/>
        <v>1.1437021923048185E-2</v>
      </c>
      <c r="N465">
        <f t="shared" si="211"/>
        <v>81.876865160564122</v>
      </c>
      <c r="P465" t="s">
        <v>159</v>
      </c>
      <c r="Q465">
        <v>44</v>
      </c>
      <c r="R465" t="s">
        <v>831</v>
      </c>
      <c r="S465" t="s">
        <v>426</v>
      </c>
      <c r="T465">
        <f t="shared" si="215"/>
        <v>0.8837659255409237</v>
      </c>
      <c r="U465">
        <f t="shared" si="216"/>
        <v>0.39198724691876702</v>
      </c>
      <c r="V465">
        <f t="shared" si="217"/>
        <v>-0.2555460567213671</v>
      </c>
      <c r="W465" s="120">
        <f t="shared" si="210"/>
        <v>79.848238444705771</v>
      </c>
      <c r="X465" s="120">
        <f t="shared" si="197"/>
        <v>66.214641833827002</v>
      </c>
      <c r="Y465" s="16" t="s">
        <v>334</v>
      </c>
      <c r="Z465" s="16" t="s">
        <v>426</v>
      </c>
      <c r="AA465">
        <f t="shared" si="218"/>
        <v>0.88376583573766199</v>
      </c>
      <c r="AB465">
        <f t="shared" si="219"/>
        <v>-0.39198732191365815</v>
      </c>
      <c r="AC465">
        <f t="shared" si="220"/>
        <v>-0.2555462522555752</v>
      </c>
      <c r="AD465" s="120">
        <f t="shared" si="201"/>
        <v>62.165872123018218</v>
      </c>
      <c r="AE465" s="120">
        <f t="shared" si="202"/>
        <v>86.118564373839789</v>
      </c>
      <c r="AG465" s="16" t="s">
        <v>928</v>
      </c>
      <c r="AH465" t="s">
        <v>832</v>
      </c>
      <c r="AI465" s="2">
        <f t="shared" si="203"/>
        <v>0</v>
      </c>
      <c r="AJ465" s="2">
        <f t="shared" si="204"/>
        <v>0</v>
      </c>
      <c r="AK465" s="2">
        <f t="shared" si="205"/>
        <v>0</v>
      </c>
      <c r="AL465" s="2">
        <f t="shared" si="206"/>
        <v>0</v>
      </c>
      <c r="AM465">
        <f t="shared" si="224"/>
        <v>0</v>
      </c>
      <c r="AN465" s="2">
        <f t="shared" si="207"/>
        <v>0</v>
      </c>
      <c r="AO465">
        <f t="shared" si="189"/>
        <v>1</v>
      </c>
      <c r="AP465">
        <f t="shared" si="208"/>
        <v>0</v>
      </c>
      <c r="AQ465">
        <f t="shared" si="209"/>
        <v>0</v>
      </c>
      <c r="AR465">
        <f t="shared" si="225"/>
        <v>1</v>
      </c>
      <c r="AS465">
        <f t="shared" si="227"/>
        <v>0</v>
      </c>
      <c r="AT465">
        <f t="shared" si="226"/>
        <v>2</v>
      </c>
      <c r="AU465" t="str">
        <f t="shared" si="221"/>
        <v/>
      </c>
    </row>
    <row r="466" spans="1:47">
      <c r="A466" t="s">
        <v>270</v>
      </c>
      <c r="B466" t="s">
        <v>273</v>
      </c>
      <c r="C466" t="s">
        <v>786</v>
      </c>
      <c r="D466">
        <f t="shared" si="212"/>
        <v>1.6536</v>
      </c>
      <c r="F466">
        <f t="shared" si="213"/>
        <v>1.6641700000000001</v>
      </c>
      <c r="H466">
        <f t="shared" si="214"/>
        <v>1.67218</v>
      </c>
      <c r="J466" s="119">
        <f t="shared" si="222"/>
        <v>1.6581928810561164</v>
      </c>
      <c r="L466" s="119">
        <f t="shared" si="223"/>
        <v>1.1389960999813153E-2</v>
      </c>
      <c r="N466">
        <f t="shared" si="211"/>
        <v>81.605101201161958</v>
      </c>
      <c r="P466" t="s">
        <v>159</v>
      </c>
      <c r="Q466">
        <v>43</v>
      </c>
      <c r="R466" t="s">
        <v>831</v>
      </c>
      <c r="S466" t="s">
        <v>426</v>
      </c>
      <c r="T466">
        <f t="shared" si="215"/>
        <v>0.8838115034741586</v>
      </c>
      <c r="U466">
        <f t="shared" si="216"/>
        <v>0.39190815293954484</v>
      </c>
      <c r="V466">
        <f t="shared" si="217"/>
        <v>-0.25550973755663769</v>
      </c>
      <c r="W466" s="120">
        <f t="shared" si="210"/>
        <v>79.850804225264611</v>
      </c>
      <c r="X466" s="120">
        <f t="shared" si="197"/>
        <v>66.219549541099965</v>
      </c>
      <c r="Y466" s="16" t="s">
        <v>334</v>
      </c>
      <c r="Z466" s="16" t="s">
        <v>426</v>
      </c>
      <c r="AA466">
        <f t="shared" si="218"/>
        <v>0.88381140952924242</v>
      </c>
      <c r="AB466">
        <f t="shared" si="219"/>
        <v>-0.39190823580319262</v>
      </c>
      <c r="AC466">
        <f t="shared" si="220"/>
        <v>-0.25550993541458017</v>
      </c>
      <c r="AD466" s="120">
        <f t="shared" si="201"/>
        <v>62.171423913783009</v>
      </c>
      <c r="AE466" s="120">
        <f t="shared" si="202"/>
        <v>86.119520723790131</v>
      </c>
      <c r="AG466" s="16" t="s">
        <v>928</v>
      </c>
      <c r="AH466" t="s">
        <v>832</v>
      </c>
      <c r="AI466" s="2">
        <f t="shared" si="203"/>
        <v>0</v>
      </c>
      <c r="AJ466" s="2">
        <f t="shared" si="204"/>
        <v>0</v>
      </c>
      <c r="AK466" s="2">
        <f t="shared" si="205"/>
        <v>0</v>
      </c>
      <c r="AL466" s="2">
        <f t="shared" si="206"/>
        <v>0</v>
      </c>
      <c r="AM466">
        <f t="shared" si="224"/>
        <v>0</v>
      </c>
      <c r="AN466" s="2">
        <f t="shared" si="207"/>
        <v>0</v>
      </c>
      <c r="AO466">
        <f t="shared" si="189"/>
        <v>1</v>
      </c>
      <c r="AP466">
        <f t="shared" si="208"/>
        <v>0</v>
      </c>
      <c r="AQ466">
        <f t="shared" si="209"/>
        <v>0</v>
      </c>
      <c r="AR466">
        <f t="shared" si="225"/>
        <v>1</v>
      </c>
      <c r="AS466">
        <f t="shared" si="227"/>
        <v>0</v>
      </c>
      <c r="AT466">
        <f t="shared" si="226"/>
        <v>2</v>
      </c>
      <c r="AU466" t="str">
        <f t="shared" si="221"/>
        <v/>
      </c>
    </row>
    <row r="467" spans="1:47">
      <c r="A467" t="s">
        <v>270</v>
      </c>
      <c r="B467" t="s">
        <v>273</v>
      </c>
      <c r="C467" t="s">
        <v>787</v>
      </c>
      <c r="D467">
        <f t="shared" si="212"/>
        <v>1.6544000000000001</v>
      </c>
      <c r="F467">
        <f t="shared" si="213"/>
        <v>1.6649800000000001</v>
      </c>
      <c r="H467">
        <f t="shared" si="214"/>
        <v>1.67292</v>
      </c>
      <c r="J467" s="119">
        <f t="shared" si="222"/>
        <v>1.658988515990411</v>
      </c>
      <c r="L467" s="119">
        <f t="shared" si="223"/>
        <v>1.13428999304519E-2</v>
      </c>
      <c r="N467">
        <f t="shared" si="211"/>
        <v>81.331388101360417</v>
      </c>
      <c r="P467" t="s">
        <v>159</v>
      </c>
      <c r="Q467">
        <v>42</v>
      </c>
      <c r="R467" t="s">
        <v>831</v>
      </c>
      <c r="S467" t="s">
        <v>426</v>
      </c>
      <c r="T467">
        <f t="shared" si="215"/>
        <v>0.88385707287046855</v>
      </c>
      <c r="U467">
        <f t="shared" si="216"/>
        <v>0.3918290551881406</v>
      </c>
      <c r="V467">
        <f t="shared" si="217"/>
        <v>-0.2554734159305353</v>
      </c>
      <c r="W467" s="120">
        <f t="shared" si="210"/>
        <v>79.853370083910207</v>
      </c>
      <c r="X467" s="120">
        <f t="shared" si="197"/>
        <v>66.224457306168375</v>
      </c>
      <c r="Y467" s="16" t="s">
        <v>334</v>
      </c>
      <c r="Z467" s="16" t="s">
        <v>426</v>
      </c>
      <c r="AA467">
        <f t="shared" si="218"/>
        <v>0.88385697478531311</v>
      </c>
      <c r="AB467">
        <f t="shared" si="219"/>
        <v>-0.39182914592153906</v>
      </c>
      <c r="AC467">
        <f t="shared" si="220"/>
        <v>-0.25547361611280256</v>
      </c>
      <c r="AD467" s="120">
        <f t="shared" si="201"/>
        <v>62.176975711688776</v>
      </c>
      <c r="AE467" s="120">
        <f t="shared" si="202"/>
        <v>86.12047711003153</v>
      </c>
      <c r="AG467" s="16" t="s">
        <v>928</v>
      </c>
      <c r="AH467" t="s">
        <v>832</v>
      </c>
      <c r="AI467" s="2">
        <f t="shared" si="203"/>
        <v>0</v>
      </c>
      <c r="AJ467" s="2">
        <f t="shared" si="204"/>
        <v>0</v>
      </c>
      <c r="AK467" s="2">
        <f t="shared" si="205"/>
        <v>0</v>
      </c>
      <c r="AL467" s="2">
        <f t="shared" si="206"/>
        <v>0</v>
      </c>
      <c r="AM467">
        <f t="shared" si="224"/>
        <v>0</v>
      </c>
      <c r="AN467" s="2">
        <f t="shared" si="207"/>
        <v>0</v>
      </c>
      <c r="AO467">
        <f t="shared" si="189"/>
        <v>1</v>
      </c>
      <c r="AP467">
        <f t="shared" si="208"/>
        <v>0</v>
      </c>
      <c r="AQ467">
        <f t="shared" si="209"/>
        <v>0</v>
      </c>
      <c r="AR467">
        <f t="shared" si="225"/>
        <v>1</v>
      </c>
      <c r="AS467">
        <f t="shared" si="227"/>
        <v>0</v>
      </c>
      <c r="AT467">
        <f t="shared" si="226"/>
        <v>2</v>
      </c>
      <c r="AU467" t="str">
        <f t="shared" si="221"/>
        <v/>
      </c>
    </row>
    <row r="468" spans="1:47">
      <c r="A468" t="s">
        <v>270</v>
      </c>
      <c r="B468" t="s">
        <v>273</v>
      </c>
      <c r="C468" t="s">
        <v>788</v>
      </c>
      <c r="D468">
        <f t="shared" si="212"/>
        <v>1.6552</v>
      </c>
      <c r="F468">
        <f t="shared" si="213"/>
        <v>1.6657900000000001</v>
      </c>
      <c r="H468">
        <f t="shared" si="214"/>
        <v>1.6736599999999999</v>
      </c>
      <c r="J468" s="119">
        <f t="shared" si="222"/>
        <v>1.6597841500376547</v>
      </c>
      <c r="L468" s="119">
        <f t="shared" si="223"/>
        <v>1.1295838715314144E-2</v>
      </c>
      <c r="N468">
        <f t="shared" si="211"/>
        <v>81.055698243720784</v>
      </c>
      <c r="P468" t="s">
        <v>159</v>
      </c>
      <c r="Q468">
        <v>41</v>
      </c>
      <c r="R468" t="s">
        <v>831</v>
      </c>
      <c r="S468" t="s">
        <v>426</v>
      </c>
      <c r="T468">
        <f t="shared" si="215"/>
        <v>0.88390263372853806</v>
      </c>
      <c r="U468">
        <f t="shared" si="216"/>
        <v>0.39174995366684651</v>
      </c>
      <c r="V468">
        <f t="shared" si="217"/>
        <v>-0.25543709184411278</v>
      </c>
      <c r="W468" s="120">
        <f t="shared" si="210"/>
        <v>79.855936020571477</v>
      </c>
      <c r="X468" s="120">
        <f t="shared" si="197"/>
        <v>66.229365128919468</v>
      </c>
      <c r="Y468" s="16" t="s">
        <v>334</v>
      </c>
      <c r="Z468" s="16" t="s">
        <v>426</v>
      </c>
      <c r="AA468">
        <f t="shared" si="218"/>
        <v>0.88390253150455866</v>
      </c>
      <c r="AB468">
        <f t="shared" si="219"/>
        <v>-0.39175005227098897</v>
      </c>
      <c r="AC468">
        <f t="shared" si="220"/>
        <v>-0.25543729435129503</v>
      </c>
      <c r="AD468" s="120">
        <f t="shared" si="201"/>
        <v>62.182527516625683</v>
      </c>
      <c r="AE468" s="120">
        <f t="shared" si="202"/>
        <v>86.1214335325364</v>
      </c>
      <c r="AG468" s="16" t="s">
        <v>928</v>
      </c>
      <c r="AH468" t="s">
        <v>832</v>
      </c>
      <c r="AI468" s="2">
        <f t="shared" si="203"/>
        <v>0</v>
      </c>
      <c r="AJ468" s="2">
        <f t="shared" si="204"/>
        <v>0</v>
      </c>
      <c r="AK468" s="2">
        <f t="shared" si="205"/>
        <v>0</v>
      </c>
      <c r="AL468" s="2">
        <f t="shared" si="206"/>
        <v>0</v>
      </c>
      <c r="AM468">
        <f t="shared" si="224"/>
        <v>0</v>
      </c>
      <c r="AN468" s="2">
        <f t="shared" si="207"/>
        <v>0</v>
      </c>
      <c r="AO468">
        <f t="shared" si="189"/>
        <v>1</v>
      </c>
      <c r="AP468">
        <f t="shared" si="208"/>
        <v>0</v>
      </c>
      <c r="AQ468">
        <f t="shared" si="209"/>
        <v>0</v>
      </c>
      <c r="AR468">
        <f t="shared" si="225"/>
        <v>1</v>
      </c>
      <c r="AS468">
        <f t="shared" si="227"/>
        <v>0</v>
      </c>
      <c r="AT468">
        <f t="shared" si="226"/>
        <v>2</v>
      </c>
      <c r="AU468" t="str">
        <f t="shared" si="221"/>
        <v/>
      </c>
    </row>
    <row r="469" spans="1:47">
      <c r="A469" t="s">
        <v>270</v>
      </c>
      <c r="B469" t="s">
        <v>273</v>
      </c>
      <c r="C469" t="s">
        <v>789</v>
      </c>
      <c r="D469">
        <f t="shared" si="212"/>
        <v>1.6559999999999999</v>
      </c>
      <c r="F469">
        <f t="shared" si="213"/>
        <v>1.6666000000000001</v>
      </c>
      <c r="H469">
        <f t="shared" si="214"/>
        <v>1.6743999999999999</v>
      </c>
      <c r="J469" s="119">
        <f t="shared" si="222"/>
        <v>1.660579783199009</v>
      </c>
      <c r="L469" s="119">
        <f t="shared" si="223"/>
        <v>1.1248777354748274E-2</v>
      </c>
      <c r="N469">
        <f t="shared" si="211"/>
        <v>80.778003406134701</v>
      </c>
      <c r="P469" t="s">
        <v>159</v>
      </c>
      <c r="Q469">
        <v>40</v>
      </c>
      <c r="R469" t="s">
        <v>831</v>
      </c>
      <c r="S469" t="s">
        <v>426</v>
      </c>
      <c r="T469">
        <f t="shared" si="215"/>
        <v>0.88394818604705161</v>
      </c>
      <c r="U469">
        <f t="shared" si="216"/>
        <v>0.39167084837795468</v>
      </c>
      <c r="V469">
        <f t="shared" si="217"/>
        <v>-0.25540076529842326</v>
      </c>
      <c r="W469" s="120">
        <f t="shared" si="210"/>
        <v>79.858502035177395</v>
      </c>
      <c r="X469" s="120">
        <f t="shared" si="197"/>
        <v>66.234273009240482</v>
      </c>
      <c r="Y469" s="16" t="s">
        <v>334</v>
      </c>
      <c r="Z469" s="16" t="s">
        <v>426</v>
      </c>
      <c r="AA469">
        <f t="shared" si="218"/>
        <v>0.88394807968566436</v>
      </c>
      <c r="AB469">
        <f t="shared" si="219"/>
        <v>-0.39167095485383391</v>
      </c>
      <c r="AC469">
        <f t="shared" si="220"/>
        <v>-0.25540097013111029</v>
      </c>
      <c r="AD469" s="120">
        <f t="shared" si="201"/>
        <v>62.18807932848393</v>
      </c>
      <c r="AE469" s="120">
        <f t="shared" si="202"/>
        <v>86.122389991277188</v>
      </c>
      <c r="AG469" s="16" t="s">
        <v>928</v>
      </c>
      <c r="AH469" t="s">
        <v>832</v>
      </c>
      <c r="AI469" s="2">
        <f t="shared" si="203"/>
        <v>0</v>
      </c>
      <c r="AJ469" s="2">
        <f t="shared" si="204"/>
        <v>0</v>
      </c>
      <c r="AK469" s="2">
        <f t="shared" si="205"/>
        <v>0</v>
      </c>
      <c r="AL469" s="2">
        <f t="shared" si="206"/>
        <v>0</v>
      </c>
      <c r="AM469">
        <f t="shared" si="224"/>
        <v>0</v>
      </c>
      <c r="AN469" s="2">
        <f t="shared" si="207"/>
        <v>0</v>
      </c>
      <c r="AO469">
        <f t="shared" si="189"/>
        <v>1</v>
      </c>
      <c r="AP469">
        <f t="shared" si="208"/>
        <v>0</v>
      </c>
      <c r="AQ469">
        <f t="shared" si="209"/>
        <v>0</v>
      </c>
      <c r="AR469">
        <f t="shared" si="225"/>
        <v>1</v>
      </c>
      <c r="AS469">
        <f t="shared" si="227"/>
        <v>0</v>
      </c>
      <c r="AT469">
        <f t="shared" si="226"/>
        <v>2</v>
      </c>
      <c r="AU469" t="str">
        <f t="shared" si="221"/>
        <v/>
      </c>
    </row>
    <row r="470" spans="1:47">
      <c r="A470" t="s">
        <v>270</v>
      </c>
      <c r="B470" t="s">
        <v>273</v>
      </c>
      <c r="C470" t="s">
        <v>790</v>
      </c>
      <c r="D470">
        <f t="shared" si="212"/>
        <v>1.6568000000000001</v>
      </c>
      <c r="F470">
        <f t="shared" si="213"/>
        <v>1.6674100000000001</v>
      </c>
      <c r="H470">
        <f t="shared" si="214"/>
        <v>1.6751399999999999</v>
      </c>
      <c r="J470" s="119">
        <f t="shared" si="222"/>
        <v>1.6613754154756335</v>
      </c>
      <c r="L470" s="119">
        <f t="shared" si="223"/>
        <v>1.120171584910068E-2</v>
      </c>
      <c r="N470">
        <f t="shared" si="211"/>
        <v>80.498274743307618</v>
      </c>
      <c r="P470" t="s">
        <v>159</v>
      </c>
      <c r="Q470">
        <v>39</v>
      </c>
      <c r="R470" t="s">
        <v>831</v>
      </c>
      <c r="S470" t="s">
        <v>426</v>
      </c>
      <c r="T470">
        <f t="shared" si="215"/>
        <v>0.88399372982469504</v>
      </c>
      <c r="U470">
        <f t="shared" si="216"/>
        <v>0.39159173932375796</v>
      </c>
      <c r="V470">
        <f t="shared" si="217"/>
        <v>-0.25536443629451977</v>
      </c>
      <c r="W470" s="120">
        <f t="shared" si="210"/>
        <v>79.861068127656807</v>
      </c>
      <c r="X470" s="120">
        <f t="shared" si="197"/>
        <v>66.239180947018696</v>
      </c>
      <c r="Y470" s="16" t="s">
        <v>334</v>
      </c>
      <c r="Z470" s="16" t="s">
        <v>426</v>
      </c>
      <c r="AA470">
        <f t="shared" si="218"/>
        <v>0.88399361932731635</v>
      </c>
      <c r="AB470">
        <f t="shared" si="219"/>
        <v>-0.39159185367236621</v>
      </c>
      <c r="AC470">
        <f t="shared" si="220"/>
        <v>-0.25536464345330134</v>
      </c>
      <c r="AD470" s="120">
        <f t="shared" si="201"/>
        <v>62.193631147153695</v>
      </c>
      <c r="AE470" s="120">
        <f t="shared" si="202"/>
        <v>86.123346486226311</v>
      </c>
      <c r="AG470" s="16" t="s">
        <v>928</v>
      </c>
      <c r="AH470" t="s">
        <v>832</v>
      </c>
      <c r="AI470" s="2">
        <f t="shared" si="203"/>
        <v>0</v>
      </c>
      <c r="AJ470" s="2">
        <f t="shared" si="204"/>
        <v>0</v>
      </c>
      <c r="AK470" s="2">
        <f t="shared" si="205"/>
        <v>0</v>
      </c>
      <c r="AL470" s="2">
        <f t="shared" si="206"/>
        <v>0</v>
      </c>
      <c r="AM470">
        <f t="shared" si="224"/>
        <v>0</v>
      </c>
      <c r="AN470" s="2">
        <f t="shared" si="207"/>
        <v>0</v>
      </c>
      <c r="AO470">
        <f t="shared" si="189"/>
        <v>1</v>
      </c>
      <c r="AP470">
        <f t="shared" si="208"/>
        <v>0</v>
      </c>
      <c r="AQ470">
        <f t="shared" si="209"/>
        <v>0</v>
      </c>
      <c r="AR470">
        <f t="shared" si="225"/>
        <v>1</v>
      </c>
      <c r="AS470">
        <f t="shared" si="227"/>
        <v>0</v>
      </c>
      <c r="AT470">
        <f t="shared" si="226"/>
        <v>2</v>
      </c>
      <c r="AU470" t="str">
        <f t="shared" si="221"/>
        <v/>
      </c>
    </row>
    <row r="471" spans="1:47">
      <c r="A471" t="s">
        <v>270</v>
      </c>
      <c r="B471" t="s">
        <v>273</v>
      </c>
      <c r="C471" t="s">
        <v>791</v>
      </c>
      <c r="D471">
        <f t="shared" si="212"/>
        <v>1.6576</v>
      </c>
      <c r="F471">
        <f t="shared" si="213"/>
        <v>1.66822</v>
      </c>
      <c r="H471">
        <f t="shared" si="214"/>
        <v>1.67588</v>
      </c>
      <c r="J471" s="119">
        <f t="shared" si="222"/>
        <v>1.6621710468686852</v>
      </c>
      <c r="L471" s="119">
        <f t="shared" si="223"/>
        <v>1.1154654198717751E-2</v>
      </c>
      <c r="N471">
        <f t="shared" si="211"/>
        <v>80.21648276751354</v>
      </c>
      <c r="P471" t="s">
        <v>159</v>
      </c>
      <c r="Q471">
        <v>38</v>
      </c>
      <c r="R471" t="s">
        <v>831</v>
      </c>
      <c r="S471" t="s">
        <v>426</v>
      </c>
      <c r="T471">
        <f t="shared" si="215"/>
        <v>0.88403926506015484</v>
      </c>
      <c r="U471">
        <f t="shared" si="216"/>
        <v>0.39151262650654939</v>
      </c>
      <c r="V471">
        <f t="shared" si="217"/>
        <v>-0.25532810483345597</v>
      </c>
      <c r="W471" s="120">
        <f t="shared" si="210"/>
        <v>79.863634297938674</v>
      </c>
      <c r="X471" s="120">
        <f t="shared" si="197"/>
        <v>66.244088942141332</v>
      </c>
      <c r="Y471" s="16" t="s">
        <v>334</v>
      </c>
      <c r="Z471" s="16" t="s">
        <v>426</v>
      </c>
      <c r="AA471">
        <f t="shared" si="218"/>
        <v>0.88403915042820147</v>
      </c>
      <c r="AB471">
        <f t="shared" si="219"/>
        <v>-0.3915127487288782</v>
      </c>
      <c r="AC471">
        <f t="shared" si="220"/>
        <v>-0.2553283143189215</v>
      </c>
      <c r="AD471" s="120">
        <f t="shared" si="201"/>
        <v>62.199182972525136</v>
      </c>
      <c r="AE471" s="120">
        <f t="shared" si="202"/>
        <v>86.124303017356198</v>
      </c>
      <c r="AG471" s="16" t="s">
        <v>928</v>
      </c>
      <c r="AH471" t="s">
        <v>832</v>
      </c>
      <c r="AI471" s="2">
        <f t="shared" si="203"/>
        <v>0</v>
      </c>
      <c r="AJ471" s="2">
        <f t="shared" si="204"/>
        <v>0</v>
      </c>
      <c r="AK471" s="2">
        <f t="shared" si="205"/>
        <v>0</v>
      </c>
      <c r="AL471" s="2">
        <f t="shared" si="206"/>
        <v>0</v>
      </c>
      <c r="AM471">
        <f t="shared" si="224"/>
        <v>0</v>
      </c>
      <c r="AN471" s="2">
        <f t="shared" si="207"/>
        <v>0</v>
      </c>
      <c r="AO471">
        <f t="shared" si="189"/>
        <v>1</v>
      </c>
      <c r="AP471">
        <f t="shared" si="208"/>
        <v>0</v>
      </c>
      <c r="AQ471">
        <f t="shared" si="209"/>
        <v>0</v>
      </c>
      <c r="AR471">
        <f t="shared" si="225"/>
        <v>1</v>
      </c>
      <c r="AS471">
        <f t="shared" si="227"/>
        <v>0</v>
      </c>
      <c r="AT471">
        <f t="shared" si="226"/>
        <v>2</v>
      </c>
      <c r="AU471" t="str">
        <f t="shared" si="221"/>
        <v/>
      </c>
    </row>
    <row r="472" spans="1:47">
      <c r="A472" t="s">
        <v>270</v>
      </c>
      <c r="B472" t="s">
        <v>273</v>
      </c>
      <c r="C472" t="s">
        <v>792</v>
      </c>
      <c r="D472">
        <f t="shared" si="212"/>
        <v>1.6584000000000001</v>
      </c>
      <c r="F472">
        <f t="shared" si="213"/>
        <v>1.66903</v>
      </c>
      <c r="H472">
        <f t="shared" si="214"/>
        <v>1.67662</v>
      </c>
      <c r="J472" s="119">
        <f t="shared" si="222"/>
        <v>1.662966677379319</v>
      </c>
      <c r="L472" s="119">
        <f t="shared" si="223"/>
        <v>1.1107592403945876E-2</v>
      </c>
      <c r="N472">
        <f t="shared" si="211"/>
        <v>79.932597328573493</v>
      </c>
      <c r="P472" t="s">
        <v>159</v>
      </c>
      <c r="Q472">
        <v>37</v>
      </c>
      <c r="R472" t="s">
        <v>831</v>
      </c>
      <c r="S472" t="s">
        <v>426</v>
      </c>
      <c r="T472">
        <f t="shared" si="215"/>
        <v>0.88408479175211807</v>
      </c>
      <c r="U472">
        <f t="shared" si="216"/>
        <v>0.39143350992862241</v>
      </c>
      <c r="V472">
        <f t="shared" si="217"/>
        <v>-0.25529177091628541</v>
      </c>
      <c r="W472" s="120">
        <f t="shared" si="210"/>
        <v>79.86620054595187</v>
      </c>
      <c r="X472" s="120">
        <f t="shared" si="197"/>
        <v>66.248996994495656</v>
      </c>
      <c r="Y472" s="16" t="s">
        <v>334</v>
      </c>
      <c r="Z472" s="16" t="s">
        <v>426</v>
      </c>
      <c r="AA472">
        <f t="shared" si="218"/>
        <v>0.88408467298700733</v>
      </c>
      <c r="AB472">
        <f t="shared" si="219"/>
        <v>-0.39143364002566272</v>
      </c>
      <c r="AC472">
        <f t="shared" si="220"/>
        <v>-0.2552919827290242</v>
      </c>
      <c r="AD472" s="120">
        <f t="shared" si="201"/>
        <v>62.204734804488432</v>
      </c>
      <c r="AE472" s="120">
        <f t="shared" si="202"/>
        <v>86.125259584639295</v>
      </c>
      <c r="AG472" s="16" t="s">
        <v>928</v>
      </c>
      <c r="AH472" t="s">
        <v>832</v>
      </c>
      <c r="AI472" s="2">
        <f t="shared" si="203"/>
        <v>0</v>
      </c>
      <c r="AJ472" s="2">
        <f t="shared" si="204"/>
        <v>0</v>
      </c>
      <c r="AK472" s="2">
        <f t="shared" si="205"/>
        <v>0</v>
      </c>
      <c r="AL472" s="2">
        <f t="shared" si="206"/>
        <v>0</v>
      </c>
      <c r="AM472">
        <f t="shared" si="224"/>
        <v>0</v>
      </c>
      <c r="AN472" s="2">
        <f t="shared" si="207"/>
        <v>0</v>
      </c>
      <c r="AO472">
        <f t="shared" si="189"/>
        <v>1</v>
      </c>
      <c r="AP472">
        <f t="shared" si="208"/>
        <v>0</v>
      </c>
      <c r="AQ472">
        <f t="shared" si="209"/>
        <v>0</v>
      </c>
      <c r="AR472">
        <f t="shared" si="225"/>
        <v>1</v>
      </c>
      <c r="AS472">
        <f t="shared" si="227"/>
        <v>0</v>
      </c>
      <c r="AT472">
        <f t="shared" si="226"/>
        <v>2</v>
      </c>
      <c r="AU472" t="str">
        <f t="shared" si="221"/>
        <v/>
      </c>
    </row>
    <row r="473" spans="1:47">
      <c r="A473" t="s">
        <v>270</v>
      </c>
      <c r="B473" t="s">
        <v>273</v>
      </c>
      <c r="C473" t="s">
        <v>793</v>
      </c>
      <c r="D473">
        <f t="shared" si="212"/>
        <v>1.6592</v>
      </c>
      <c r="F473">
        <f t="shared" si="213"/>
        <v>1.66984</v>
      </c>
      <c r="H473">
        <f t="shared" si="214"/>
        <v>1.67736</v>
      </c>
      <c r="J473" s="119">
        <f t="shared" si="222"/>
        <v>1.6637623070086893</v>
      </c>
      <c r="L473" s="119">
        <f t="shared" si="223"/>
        <v>1.1060530465128338E-2</v>
      </c>
      <c r="N473">
        <f t="shared" si="211"/>
        <v>79.646587593012512</v>
      </c>
      <c r="P473" t="s">
        <v>159</v>
      </c>
      <c r="Q473">
        <v>36</v>
      </c>
      <c r="R473" t="s">
        <v>831</v>
      </c>
      <c r="S473" t="s">
        <v>426</v>
      </c>
      <c r="T473">
        <f t="shared" si="215"/>
        <v>0.88413030989927222</v>
      </c>
      <c r="U473">
        <f t="shared" si="216"/>
        <v>0.39135438959227048</v>
      </c>
      <c r="V473">
        <f t="shared" si="217"/>
        <v>-0.25525543454406219</v>
      </c>
      <c r="W473" s="120">
        <f t="shared" si="210"/>
        <v>79.86876687162534</v>
      </c>
      <c r="X473" s="120">
        <f t="shared" si="197"/>
        <v>66.253905103968918</v>
      </c>
      <c r="Y473" s="16" t="s">
        <v>334</v>
      </c>
      <c r="Z473" s="16" t="s">
        <v>426</v>
      </c>
      <c r="AA473">
        <f t="shared" si="218"/>
        <v>0.88413018700242196</v>
      </c>
      <c r="AB473">
        <f t="shared" si="219"/>
        <v>-0.3913545275650126</v>
      </c>
      <c r="AC473">
        <f t="shared" si="220"/>
        <v>-0.25525564868466299</v>
      </c>
      <c r="AD473" s="120">
        <f t="shared" si="201"/>
        <v>62.210286642933767</v>
      </c>
      <c r="AE473" s="120">
        <f t="shared" si="202"/>
        <v>86.126216188048005</v>
      </c>
      <c r="AG473" s="16" t="s">
        <v>928</v>
      </c>
      <c r="AH473" t="s">
        <v>832</v>
      </c>
      <c r="AI473" s="2">
        <f t="shared" si="203"/>
        <v>0</v>
      </c>
      <c r="AJ473" s="2">
        <f t="shared" si="204"/>
        <v>0</v>
      </c>
      <c r="AK473" s="2">
        <f t="shared" si="205"/>
        <v>0</v>
      </c>
      <c r="AL473" s="2">
        <f t="shared" si="206"/>
        <v>0</v>
      </c>
      <c r="AM473">
        <f t="shared" si="224"/>
        <v>0</v>
      </c>
      <c r="AN473" s="2">
        <f t="shared" si="207"/>
        <v>0</v>
      </c>
      <c r="AO473">
        <f t="shared" ref="AO473:AO509" si="228">IF(OR($BH$2=P473,P473="-/+"),1,0)</f>
        <v>1</v>
      </c>
      <c r="AP473">
        <f t="shared" si="208"/>
        <v>0</v>
      </c>
      <c r="AQ473">
        <f t="shared" si="209"/>
        <v>0</v>
      </c>
      <c r="AR473">
        <f t="shared" si="225"/>
        <v>1</v>
      </c>
      <c r="AS473">
        <f t="shared" si="227"/>
        <v>0</v>
      </c>
      <c r="AT473">
        <f t="shared" si="226"/>
        <v>2</v>
      </c>
      <c r="AU473" t="str">
        <f t="shared" si="221"/>
        <v/>
      </c>
    </row>
    <row r="474" spans="1:47">
      <c r="A474" t="s">
        <v>270</v>
      </c>
      <c r="B474" t="s">
        <v>273</v>
      </c>
      <c r="C474" t="s">
        <v>794</v>
      </c>
      <c r="D474">
        <f t="shared" ref="D474:D508" si="229">(($D$509-$D$409)/100)*(100-Q474)+$D$409</f>
        <v>1.66</v>
      </c>
      <c r="F474">
        <f t="shared" ref="F474:F508" si="230">(($F$509-$F$409)/100)*(100-Q474)+$F$409</f>
        <v>1.6706500000000002</v>
      </c>
      <c r="H474">
        <f t="shared" ref="H474:H508" si="231">(($H$509-$H$409)/100)*(100-Q474)+$H$409</f>
        <v>1.6780999999999999</v>
      </c>
      <c r="J474" s="119">
        <f t="shared" si="222"/>
        <v>1.6645579357579463</v>
      </c>
      <c r="L474" s="119">
        <f t="shared" si="223"/>
        <v>1.101346838260886E-2</v>
      </c>
      <c r="N474">
        <f t="shared" ref="N474:N509" si="232">DEGREES(ACOS(((2*((((D474^2)/(F474^2))-1)/(((D474^2)/(H474^2))-1))))-1))</f>
        <v>79.358422022375251</v>
      </c>
      <c r="P474" t="s">
        <v>159</v>
      </c>
      <c r="Q474">
        <v>35</v>
      </c>
      <c r="R474" t="s">
        <v>831</v>
      </c>
      <c r="S474" t="s">
        <v>426</v>
      </c>
      <c r="T474">
        <f t="shared" ref="T474:T508" si="233">(((Q474/100)*$T$409)+(((100-Q474)/100)*$T$509))/(SQRT((((Q474/100)*$T$409)+(((100-Q474)/100)*$T$509))^2+(((Q474/100)*$U$409)+(((100-Q474)/100)*$U$509))^2+(((Q474/100)*$V$409)+(((100-Q474)/100)*$V$509))^2))</f>
        <v>0.88417581950030644</v>
      </c>
      <c r="U474">
        <f t="shared" ref="U474:U508" si="234">(((Q474/100)*$U$409)+(((100-Q474)/100)*$U$509))/(SQRT((((Q474/100)*$T$409)+(((100-Q474)/100)*$T$509))^2+(((Q474/100)*$U$409)+(((100-Q474)/100)*$U$509))^2+(((Q474/100)*$V$409)+(((100-Q474)/100)*$V$509))^2))</f>
        <v>0.39127526549978786</v>
      </c>
      <c r="V474">
        <f t="shared" ref="V474:V508" si="235">(((Q474/100)*$V$409)+(((100-Q474)/100)*$V$509))/(SQRT((((Q474/100)*$T$409)+(((100-Q474)/100)*$T$509))^2+(((Q474/100)*$U$409)+(((100-Q474)/100)*$U$509))^2+(((Q474/100)*$V$409)+(((100-Q474)/100)*$V$509))^2))</f>
        <v>-0.25521909571784013</v>
      </c>
      <c r="W474" s="120">
        <f t="shared" si="210"/>
        <v>79.871333274887903</v>
      </c>
      <c r="X474" s="120">
        <f t="shared" ref="X474:X510" si="236">IF((DEGREES(ACOS((T474*$BL$2+U474*$BM$2+V474*$BN$2)/((SQRT(T474^2+U474^2+V474^2))*(SQRT($BL$2^2+$BM$2^2+$BN$2^2))))))&gt;90,ABS(180-(DEGREES(ACOS((T474*$BL$2+U474*$BM$2+V474*$BN$2)/((SQRT(T474^2+U474^2+V474^2))*(SQRT($BL$2^2+$BM$2^2+$BN$2^2))))))),(DEGREES(ACOS((T474*$BL$2+U474*$BM$2+V474*$BN$2)/((SQRT(T474^2+U474^2+V474^2))*(SQRT($BL$2^2+$BM$2^2+$BN$2^2)))))))</f>
        <v>66.258813270448385</v>
      </c>
      <c r="Y474" s="16" t="s">
        <v>334</v>
      </c>
      <c r="Z474" s="16" t="s">
        <v>426</v>
      </c>
      <c r="AA474">
        <f t="shared" ref="AA474:AA508" si="237">(((Q474/100)*$AA$409)+(((100-Q474)/100)*$AA$509))/(SQRT((((Q474/100)*$AA$409)+(((100-Q474)/100)*$AA$509))^2+(((Q474/100)*$AB$409)+(((100-Q474)/100)*$AB$509))^2+(((Q474/100)*$AC$409)+(((100-Q474)/100)*$AC$509))^2))</f>
        <v>0.88417569247313477</v>
      </c>
      <c r="AB474">
        <f t="shared" ref="AB474:AB508" si="238">(((Q474/100)*$AB$409)+(((100-Q474)/100)*$AB$509))/(SQRT((((Q474/100)*$AA$409)+(((100-Q474)/100)*$AA$509))^2+(((Q474/100)*$AB$409)+(((100-Q474)/100)*$AB$509))^2+(((Q474/100)*$AC$409)+(((100-Q474)/100)*$AC$509))^2))</f>
        <v>-0.3912754113492215</v>
      </c>
      <c r="AC474">
        <f t="shared" ref="AC474:AC508" si="239">(((Q474/100)*$AC$409)+(((100-Q474)/100)*$AC$509))/(SQRT((((Q474/100)*$AA$409)+(((100-Q474)/100)*$AA$509))^2+(((Q474/100)*$AB$409)+(((100-Q474)/100)*$AB$509))^2+(((Q474/100)*$AC$409)+(((100-Q474)/100)*$AC$509))^2))</f>
        <v>-0.25521931218689187</v>
      </c>
      <c r="AD474" s="120">
        <f t="shared" ref="AD474:AD509" si="240">IF((DEGREES(ACOS((AA474*$BI$2+AB474*$BJ$2+AC474*$BK$2)/((SQRT(AA474^2+AB474^2+AC474^2))*(SQRT($BI$2^2+$BJ$2^2+$BK$2^2))))))&gt;90,ABS(180-(DEGREES(ACOS((AA474*$BI$2+AB474*$BJ$2+AC474*$BK$2)/((SQRT(AA474^2+AB474^2+AC474^2))*(SQRT($BI$2^2+$BJ$2^2+$BK$2^2))))))),(DEGREES(ACOS((AA474*$BI$2+AB474*$BJ$2+AC474*$BK$2)/((SQRT(AA474^2+AB474^2+AC474^2))*(SQRT($BI$2^2+$BJ$2^2+$BK$2^2)))))))</f>
        <v>62.215838487751348</v>
      </c>
      <c r="AE474" s="120">
        <f t="shared" ref="AE474:AE510" si="241">IF((DEGREES(ACOS((AA474*$BL$2+AB474*$BM$2+AC474*$BN$2)/((SQRT(AA474^2+AB474^2+AC474^2))*(SQRT($BL$2^2+$BM$2^2+$BN$2^2))))))&gt;90,ABS(180-(DEGREES(ACOS((AA474*$BL$2+AB474*$BM$2+AC474*$BN$2)/((SQRT(AA474^2+AB474^2+AC474^2))*(SQRT($BL$2^2+$BM$2^2+$BN$2^2))))))),(DEGREES(ACOS((AA474*$BL$2+AB474*$BM$2+AC474*$BN$2)/((SQRT(AA474^2+AB474^2+AC474^2))*(SQRT($BL$2^2+$BM$2^2+$BN$2^2)))))))</f>
        <v>86.127172827554759</v>
      </c>
      <c r="AG474" s="16" t="s">
        <v>928</v>
      </c>
      <c r="AH474" t="s">
        <v>832</v>
      </c>
      <c r="AI474" s="2">
        <f t="shared" si="203"/>
        <v>0</v>
      </c>
      <c r="AJ474" s="2">
        <f t="shared" si="204"/>
        <v>0</v>
      </c>
      <c r="AK474" s="2">
        <f t="shared" si="205"/>
        <v>0</v>
      </c>
      <c r="AL474" s="2">
        <f t="shared" si="206"/>
        <v>0</v>
      </c>
      <c r="AM474">
        <f t="shared" si="224"/>
        <v>0</v>
      </c>
      <c r="AN474" s="2">
        <f t="shared" si="207"/>
        <v>0</v>
      </c>
      <c r="AO474">
        <f t="shared" si="228"/>
        <v>1</v>
      </c>
      <c r="AP474">
        <f t="shared" si="208"/>
        <v>0</v>
      </c>
      <c r="AQ474">
        <f t="shared" si="209"/>
        <v>0</v>
      </c>
      <c r="AR474">
        <f t="shared" si="225"/>
        <v>1</v>
      </c>
      <c r="AS474">
        <f t="shared" si="227"/>
        <v>0</v>
      </c>
      <c r="AT474">
        <f t="shared" si="226"/>
        <v>2</v>
      </c>
      <c r="AU474" t="str">
        <f t="shared" si="221"/>
        <v/>
      </c>
    </row>
    <row r="475" spans="1:47">
      <c r="A475" t="s">
        <v>270</v>
      </c>
      <c r="B475" t="s">
        <v>273</v>
      </c>
      <c r="C475" t="s">
        <v>795</v>
      </c>
      <c r="D475">
        <f t="shared" si="229"/>
        <v>1.6608000000000001</v>
      </c>
      <c r="F475">
        <f t="shared" si="230"/>
        <v>1.6714600000000002</v>
      </c>
      <c r="H475">
        <f t="shared" si="231"/>
        <v>1.6788399999999999</v>
      </c>
      <c r="J475" s="119">
        <f t="shared" si="222"/>
        <v>1.6653535636282399</v>
      </c>
      <c r="L475" s="119">
        <f t="shared" si="223"/>
        <v>1.0966406156730502E-2</v>
      </c>
      <c r="N475">
        <f t="shared" si="232"/>
        <v>79.068068350638768</v>
      </c>
      <c r="P475" t="s">
        <v>159</v>
      </c>
      <c r="Q475">
        <v>34</v>
      </c>
      <c r="R475" t="s">
        <v>831</v>
      </c>
      <c r="S475" t="s">
        <v>426</v>
      </c>
      <c r="T475">
        <f t="shared" si="233"/>
        <v>0.88422132055390967</v>
      </c>
      <c r="U475">
        <f t="shared" si="234"/>
        <v>0.39119613765346867</v>
      </c>
      <c r="V475">
        <f t="shared" si="235"/>
        <v>-0.25518275443867372</v>
      </c>
      <c r="W475" s="120">
        <f t="shared" si="210"/>
        <v>79.873899755668532</v>
      </c>
      <c r="X475" s="120">
        <f t="shared" si="236"/>
        <v>66.263721493821279</v>
      </c>
      <c r="Y475" s="16" t="s">
        <v>334</v>
      </c>
      <c r="Z475" s="16" t="s">
        <v>426</v>
      </c>
      <c r="AA475">
        <f t="shared" si="237"/>
        <v>0.88422118939783534</v>
      </c>
      <c r="AB475">
        <f t="shared" si="238"/>
        <v>-0.39119629138058287</v>
      </c>
      <c r="AC475">
        <f t="shared" si="239"/>
        <v>-0.25518297323676475</v>
      </c>
      <c r="AD475" s="120">
        <f t="shared" si="240"/>
        <v>62.221390338831306</v>
      </c>
      <c r="AE475" s="120">
        <f t="shared" si="241"/>
        <v>86.128129503131959</v>
      </c>
      <c r="AG475" s="16" t="s">
        <v>928</v>
      </c>
      <c r="AH475" t="s">
        <v>832</v>
      </c>
      <c r="AI475" s="2">
        <f t="shared" si="203"/>
        <v>0</v>
      </c>
      <c r="AJ475" s="2">
        <f t="shared" si="204"/>
        <v>0</v>
      </c>
      <c r="AK475" s="2">
        <f t="shared" si="205"/>
        <v>0</v>
      </c>
      <c r="AL475" s="2">
        <f t="shared" si="206"/>
        <v>0</v>
      </c>
      <c r="AM475">
        <f t="shared" si="224"/>
        <v>0</v>
      </c>
      <c r="AN475" s="2">
        <f t="shared" si="207"/>
        <v>0</v>
      </c>
      <c r="AO475">
        <f t="shared" si="228"/>
        <v>1</v>
      </c>
      <c r="AP475">
        <f t="shared" si="208"/>
        <v>0</v>
      </c>
      <c r="AQ475">
        <f t="shared" si="209"/>
        <v>0</v>
      </c>
      <c r="AR475">
        <f t="shared" si="225"/>
        <v>1</v>
      </c>
      <c r="AS475">
        <f t="shared" si="227"/>
        <v>0</v>
      </c>
      <c r="AT475">
        <f t="shared" si="226"/>
        <v>2</v>
      </c>
      <c r="AU475" t="str">
        <f t="shared" si="221"/>
        <v/>
      </c>
    </row>
    <row r="476" spans="1:47">
      <c r="A476" t="s">
        <v>270</v>
      </c>
      <c r="B476" t="s">
        <v>273</v>
      </c>
      <c r="C476" t="s">
        <v>796</v>
      </c>
      <c r="D476">
        <f t="shared" si="229"/>
        <v>1.6616</v>
      </c>
      <c r="F476">
        <f t="shared" si="230"/>
        <v>1.6722700000000001</v>
      </c>
      <c r="H476">
        <f t="shared" si="231"/>
        <v>1.6795799999999999</v>
      </c>
      <c r="J476" s="119">
        <f t="shared" si="222"/>
        <v>1.6661491906207169</v>
      </c>
      <c r="L476" s="119">
        <f t="shared" si="223"/>
        <v>1.0919343787835212E-2</v>
      </c>
      <c r="N476">
        <f t="shared" si="232"/>
        <v>78.775493560659612</v>
      </c>
      <c r="P476" t="s">
        <v>159</v>
      </c>
      <c r="Q476">
        <v>33</v>
      </c>
      <c r="R476" t="s">
        <v>831</v>
      </c>
      <c r="S476" t="s">
        <v>426</v>
      </c>
      <c r="T476">
        <f t="shared" si="233"/>
        <v>0.88426681305877219</v>
      </c>
      <c r="U476">
        <f t="shared" si="234"/>
        <v>0.39111700605560762</v>
      </c>
      <c r="V476">
        <f t="shared" si="235"/>
        <v>-0.25514641070761745</v>
      </c>
      <c r="W476" s="120">
        <f t="shared" si="210"/>
        <v>79.876466313896074</v>
      </c>
      <c r="X476" s="120">
        <f t="shared" si="236"/>
        <v>66.268629773974894</v>
      </c>
      <c r="Y476" s="16" t="s">
        <v>334</v>
      </c>
      <c r="Z476" s="16" t="s">
        <v>426</v>
      </c>
      <c r="AA476">
        <f t="shared" si="237"/>
        <v>0.88426667777521428</v>
      </c>
      <c r="AB476">
        <f t="shared" si="238"/>
        <v>-0.3911171676613911</v>
      </c>
      <c r="AC476">
        <f t="shared" si="239"/>
        <v>-0.2551466318353362</v>
      </c>
      <c r="AD476" s="120">
        <f t="shared" si="240"/>
        <v>62.22694219606386</v>
      </c>
      <c r="AE476" s="120">
        <f t="shared" si="241"/>
        <v>86.129086214752036</v>
      </c>
      <c r="AG476" s="16" t="s">
        <v>928</v>
      </c>
      <c r="AH476" t="s">
        <v>832</v>
      </c>
      <c r="AI476" s="2">
        <f t="shared" si="203"/>
        <v>0</v>
      </c>
      <c r="AJ476" s="2">
        <f t="shared" si="204"/>
        <v>0</v>
      </c>
      <c r="AK476" s="2">
        <f t="shared" si="205"/>
        <v>0</v>
      </c>
      <c r="AL476" s="2">
        <f t="shared" si="206"/>
        <v>0</v>
      </c>
      <c r="AM476">
        <f t="shared" si="224"/>
        <v>0</v>
      </c>
      <c r="AN476" s="2">
        <f t="shared" si="207"/>
        <v>0</v>
      </c>
      <c r="AO476">
        <f t="shared" si="228"/>
        <v>1</v>
      </c>
      <c r="AP476">
        <f t="shared" si="208"/>
        <v>0</v>
      </c>
      <c r="AQ476">
        <f t="shared" si="209"/>
        <v>0</v>
      </c>
      <c r="AR476">
        <f t="shared" si="225"/>
        <v>1</v>
      </c>
      <c r="AS476">
        <f t="shared" si="227"/>
        <v>0</v>
      </c>
      <c r="AT476">
        <f t="shared" si="226"/>
        <v>2</v>
      </c>
      <c r="AU476" t="str">
        <f t="shared" si="221"/>
        <v/>
      </c>
    </row>
    <row r="477" spans="1:47">
      <c r="A477" t="s">
        <v>270</v>
      </c>
      <c r="B477" t="s">
        <v>273</v>
      </c>
      <c r="C477" t="s">
        <v>797</v>
      </c>
      <c r="D477">
        <f t="shared" si="229"/>
        <v>1.6624000000000001</v>
      </c>
      <c r="F477">
        <f t="shared" si="230"/>
        <v>1.6730800000000001</v>
      </c>
      <c r="H477">
        <f t="shared" si="231"/>
        <v>1.68032</v>
      </c>
      <c r="J477" s="119">
        <f t="shared" si="222"/>
        <v>1.6669448167365228</v>
      </c>
      <c r="L477" s="119">
        <f t="shared" si="223"/>
        <v>1.0872281276264051E-2</v>
      </c>
      <c r="N477">
        <f t="shared" si="232"/>
        <v>78.480663859666137</v>
      </c>
      <c r="P477" t="s">
        <v>159</v>
      </c>
      <c r="Q477">
        <v>32</v>
      </c>
      <c r="R477" t="s">
        <v>831</v>
      </c>
      <c r="S477" t="s">
        <v>426</v>
      </c>
      <c r="T477">
        <f t="shared" si="233"/>
        <v>0.88431229701358471</v>
      </c>
      <c r="U477">
        <f t="shared" si="234"/>
        <v>0.39103787070849977</v>
      </c>
      <c r="V477">
        <f t="shared" si="235"/>
        <v>-0.25511006452572604</v>
      </c>
      <c r="W477" s="120">
        <f t="shared" si="210"/>
        <v>79.87903294949939</v>
      </c>
      <c r="X477" s="120">
        <f t="shared" si="236"/>
        <v>66.273538110796423</v>
      </c>
      <c r="Y477" s="16" t="s">
        <v>334</v>
      </c>
      <c r="Z477" s="16" t="s">
        <v>426</v>
      </c>
      <c r="AA477">
        <f t="shared" si="237"/>
        <v>0.88431215760396298</v>
      </c>
      <c r="AB477">
        <f t="shared" si="238"/>
        <v>-0.39103804019394023</v>
      </c>
      <c r="AC477">
        <f t="shared" si="239"/>
        <v>-0.25511028798366042</v>
      </c>
      <c r="AD477" s="120">
        <f t="shared" si="240"/>
        <v>62.23249405933916</v>
      </c>
      <c r="AE477" s="120">
        <f t="shared" si="241"/>
        <v>86.130042962387392</v>
      </c>
      <c r="AG477" s="16" t="s">
        <v>928</v>
      </c>
      <c r="AH477" t="s">
        <v>832</v>
      </c>
      <c r="AI477" s="2">
        <f t="shared" si="203"/>
        <v>0</v>
      </c>
      <c r="AJ477" s="2">
        <f t="shared" si="204"/>
        <v>0</v>
      </c>
      <c r="AK477" s="2">
        <f t="shared" si="205"/>
        <v>0</v>
      </c>
      <c r="AL477" s="2">
        <f t="shared" si="206"/>
        <v>0</v>
      </c>
      <c r="AM477">
        <f t="shared" si="224"/>
        <v>0</v>
      </c>
      <c r="AN477" s="2">
        <f t="shared" si="207"/>
        <v>0</v>
      </c>
      <c r="AO477">
        <f t="shared" si="228"/>
        <v>1</v>
      </c>
      <c r="AP477">
        <f t="shared" si="208"/>
        <v>0</v>
      </c>
      <c r="AQ477">
        <f t="shared" si="209"/>
        <v>0</v>
      </c>
      <c r="AR477">
        <f t="shared" si="225"/>
        <v>1</v>
      </c>
      <c r="AS477">
        <f t="shared" si="227"/>
        <v>0</v>
      </c>
      <c r="AT477">
        <f t="shared" si="226"/>
        <v>2</v>
      </c>
      <c r="AU477" t="str">
        <f t="shared" si="221"/>
        <v/>
      </c>
    </row>
    <row r="478" spans="1:47">
      <c r="A478" t="s">
        <v>270</v>
      </c>
      <c r="B478" t="s">
        <v>273</v>
      </c>
      <c r="C478" t="s">
        <v>798</v>
      </c>
      <c r="D478">
        <f t="shared" si="229"/>
        <v>1.6632</v>
      </c>
      <c r="F478">
        <f t="shared" si="230"/>
        <v>1.6738900000000001</v>
      </c>
      <c r="H478">
        <f t="shared" si="231"/>
        <v>1.68106</v>
      </c>
      <c r="J478" s="119">
        <f t="shared" si="222"/>
        <v>1.6677404419768009</v>
      </c>
      <c r="L478" s="119">
        <f t="shared" si="223"/>
        <v>1.0825218622356303E-2</v>
      </c>
      <c r="N478">
        <f t="shared" si="232"/>
        <v>78.183544653662068</v>
      </c>
      <c r="P478" t="s">
        <v>159</v>
      </c>
      <c r="Q478">
        <v>31</v>
      </c>
      <c r="R478" t="s">
        <v>831</v>
      </c>
      <c r="S478" t="s">
        <v>426</v>
      </c>
      <c r="T478">
        <f t="shared" si="233"/>
        <v>0.88435777241703883</v>
      </c>
      <c r="U478">
        <f t="shared" si="234"/>
        <v>0.39095873161444034</v>
      </c>
      <c r="V478">
        <f t="shared" si="235"/>
        <v>-0.25507371589405442</v>
      </c>
      <c r="W478" s="120">
        <f t="shared" si="210"/>
        <v>79.881599662407382</v>
      </c>
      <c r="X478" s="120">
        <f t="shared" si="236"/>
        <v>66.278446504173175</v>
      </c>
      <c r="Y478" s="16" t="s">
        <v>334</v>
      </c>
      <c r="Z478" s="16" t="s">
        <v>426</v>
      </c>
      <c r="AA478">
        <f t="shared" si="237"/>
        <v>0.88435762888277325</v>
      </c>
      <c r="AB478">
        <f t="shared" si="238"/>
        <v>-0.39095890898052504</v>
      </c>
      <c r="AC478">
        <f t="shared" si="239"/>
        <v>-0.25507394168279224</v>
      </c>
      <c r="AD478" s="120">
        <f t="shared" si="240"/>
        <v>62.238045928547422</v>
      </c>
      <c r="AE478" s="120">
        <f t="shared" si="241"/>
        <v>86.130999746010431</v>
      </c>
      <c r="AG478" s="16" t="s">
        <v>928</v>
      </c>
      <c r="AH478" t="s">
        <v>832</v>
      </c>
      <c r="AI478" s="2">
        <f t="shared" si="203"/>
        <v>0</v>
      </c>
      <c r="AJ478" s="2">
        <f t="shared" si="204"/>
        <v>0</v>
      </c>
      <c r="AK478" s="2">
        <f t="shared" si="205"/>
        <v>0</v>
      </c>
      <c r="AL478" s="2">
        <f t="shared" si="206"/>
        <v>0</v>
      </c>
      <c r="AM478">
        <f t="shared" si="224"/>
        <v>0</v>
      </c>
      <c r="AN478" s="2">
        <f t="shared" si="207"/>
        <v>0</v>
      </c>
      <c r="AO478">
        <f t="shared" si="228"/>
        <v>1</v>
      </c>
      <c r="AP478">
        <f t="shared" si="208"/>
        <v>0</v>
      </c>
      <c r="AQ478">
        <f t="shared" si="209"/>
        <v>0</v>
      </c>
      <c r="AR478">
        <f t="shared" si="225"/>
        <v>1</v>
      </c>
      <c r="AS478">
        <f t="shared" si="227"/>
        <v>0</v>
      </c>
      <c r="AT478">
        <f t="shared" si="226"/>
        <v>2</v>
      </c>
      <c r="AU478" t="str">
        <f t="shared" si="221"/>
        <v/>
      </c>
    </row>
    <row r="479" spans="1:47">
      <c r="A479" t="s">
        <v>270</v>
      </c>
      <c r="B479" t="s">
        <v>273</v>
      </c>
      <c r="C479" t="s">
        <v>799</v>
      </c>
      <c r="D479">
        <f t="shared" si="229"/>
        <v>1.6639999999999999</v>
      </c>
      <c r="F479">
        <f t="shared" si="230"/>
        <v>1.6747000000000001</v>
      </c>
      <c r="H479">
        <f t="shared" si="231"/>
        <v>1.6818</v>
      </c>
      <c r="J479" s="119">
        <f t="shared" si="222"/>
        <v>1.668536066342692</v>
      </c>
      <c r="L479" s="119">
        <f t="shared" si="223"/>
        <v>1.0778155826451918E-2</v>
      </c>
      <c r="N479">
        <f t="shared" si="232"/>
        <v>77.884100520771355</v>
      </c>
      <c r="P479" t="s">
        <v>159</v>
      </c>
      <c r="Q479">
        <v>30</v>
      </c>
      <c r="R479" t="s">
        <v>831</v>
      </c>
      <c r="S479" t="s">
        <v>426</v>
      </c>
      <c r="T479">
        <f t="shared" si="233"/>
        <v>0.88440323926782693</v>
      </c>
      <c r="U479">
        <f t="shared" si="234"/>
        <v>0.3908795887757251</v>
      </c>
      <c r="V479">
        <f t="shared" si="235"/>
        <v>-0.25503736481365785</v>
      </c>
      <c r="W479" s="120">
        <f t="shared" si="210"/>
        <v>79.884166452548911</v>
      </c>
      <c r="X479" s="120">
        <f t="shared" si="236"/>
        <v>66.283354953992372</v>
      </c>
      <c r="Y479" s="16" t="s">
        <v>334</v>
      </c>
      <c r="Z479" s="16" t="s">
        <v>426</v>
      </c>
      <c r="AA479">
        <f t="shared" si="237"/>
        <v>0.88440309161033803</v>
      </c>
      <c r="AB479">
        <f t="shared" si="238"/>
        <v>-0.39087977402344065</v>
      </c>
      <c r="AC479">
        <f t="shared" si="239"/>
        <v>-0.25503759293378664</v>
      </c>
      <c r="AD479" s="120">
        <f t="shared" si="240"/>
        <v>62.243597803578787</v>
      </c>
      <c r="AE479" s="120">
        <f t="shared" si="241"/>
        <v>86.131956565593569</v>
      </c>
      <c r="AG479" s="16" t="s">
        <v>928</v>
      </c>
      <c r="AH479" t="s">
        <v>832</v>
      </c>
      <c r="AI479" s="2">
        <f t="shared" si="203"/>
        <v>0</v>
      </c>
      <c r="AJ479" s="2">
        <f t="shared" si="204"/>
        <v>0</v>
      </c>
      <c r="AK479" s="2">
        <f t="shared" si="205"/>
        <v>0</v>
      </c>
      <c r="AL479" s="2">
        <f t="shared" si="206"/>
        <v>0</v>
      </c>
      <c r="AM479">
        <f t="shared" si="224"/>
        <v>0</v>
      </c>
      <c r="AN479" s="2">
        <f t="shared" si="207"/>
        <v>0</v>
      </c>
      <c r="AO479">
        <f t="shared" si="228"/>
        <v>1</v>
      </c>
      <c r="AP479">
        <f t="shared" si="208"/>
        <v>0</v>
      </c>
      <c r="AQ479">
        <f t="shared" si="209"/>
        <v>0</v>
      </c>
      <c r="AR479">
        <f t="shared" si="225"/>
        <v>1</v>
      </c>
      <c r="AS479">
        <f t="shared" si="227"/>
        <v>0</v>
      </c>
      <c r="AT479">
        <f t="shared" si="226"/>
        <v>2</v>
      </c>
      <c r="AU479" t="str">
        <f t="shared" si="221"/>
        <v/>
      </c>
    </row>
    <row r="480" spans="1:47">
      <c r="A480" t="s">
        <v>270</v>
      </c>
      <c r="B480" t="s">
        <v>273</v>
      </c>
      <c r="C480" t="s">
        <v>800</v>
      </c>
      <c r="D480">
        <f t="shared" si="229"/>
        <v>1.6648000000000001</v>
      </c>
      <c r="F480">
        <f t="shared" si="230"/>
        <v>1.6755100000000001</v>
      </c>
      <c r="H480">
        <f t="shared" si="231"/>
        <v>1.6825399999999999</v>
      </c>
      <c r="J480" s="119">
        <f t="shared" si="222"/>
        <v>1.6693316898353363</v>
      </c>
      <c r="L480" s="119">
        <f t="shared" si="223"/>
        <v>1.0731092888887961E-2</v>
      </c>
      <c r="N480">
        <f t="shared" si="232"/>
        <v>77.582295183384744</v>
      </c>
      <c r="P480" t="s">
        <v>159</v>
      </c>
      <c r="Q480">
        <v>29</v>
      </c>
      <c r="R480" t="s">
        <v>831</v>
      </c>
      <c r="S480" t="s">
        <v>426</v>
      </c>
      <c r="T480">
        <f t="shared" si="233"/>
        <v>0.88444869756464206</v>
      </c>
      <c r="U480">
        <f t="shared" si="234"/>
        <v>0.39080044219464982</v>
      </c>
      <c r="V480">
        <f t="shared" si="235"/>
        <v>-0.25500101128559161</v>
      </c>
      <c r="W480" s="120">
        <f t="shared" si="210"/>
        <v>79.886733319852851</v>
      </c>
      <c r="X480" s="120">
        <f t="shared" si="236"/>
        <v>66.288263460141252</v>
      </c>
      <c r="Y480" s="16" t="s">
        <v>334</v>
      </c>
      <c r="Z480" s="16" t="s">
        <v>426</v>
      </c>
      <c r="AA480">
        <f t="shared" si="237"/>
        <v>0.88444854578535093</v>
      </c>
      <c r="AB480">
        <f t="shared" si="238"/>
        <v>-0.39080063532498238</v>
      </c>
      <c r="AC480">
        <f t="shared" si="239"/>
        <v>-0.25500124173769873</v>
      </c>
      <c r="AD480" s="120">
        <f t="shared" si="240"/>
        <v>62.249149684323463</v>
      </c>
      <c r="AE480" s="120">
        <f t="shared" si="241"/>
        <v>86.132913421109194</v>
      </c>
      <c r="AG480" s="16" t="s">
        <v>928</v>
      </c>
      <c r="AH480" t="s">
        <v>832</v>
      </c>
      <c r="AI480" s="2">
        <f t="shared" si="203"/>
        <v>0</v>
      </c>
      <c r="AJ480" s="2">
        <f t="shared" si="204"/>
        <v>0</v>
      </c>
      <c r="AK480" s="2">
        <f t="shared" si="205"/>
        <v>0</v>
      </c>
      <c r="AL480" s="2">
        <f t="shared" si="206"/>
        <v>0</v>
      </c>
      <c r="AM480">
        <f t="shared" si="224"/>
        <v>0</v>
      </c>
      <c r="AN480" s="2">
        <f t="shared" si="207"/>
        <v>0</v>
      </c>
      <c r="AO480">
        <f t="shared" si="228"/>
        <v>1</v>
      </c>
      <c r="AP480">
        <f t="shared" si="208"/>
        <v>0</v>
      </c>
      <c r="AQ480">
        <f t="shared" si="209"/>
        <v>0</v>
      </c>
      <c r="AR480">
        <f t="shared" si="225"/>
        <v>1</v>
      </c>
      <c r="AS480">
        <f t="shared" si="227"/>
        <v>0</v>
      </c>
      <c r="AT480">
        <f t="shared" si="226"/>
        <v>2</v>
      </c>
      <c r="AU480" t="str">
        <f t="shared" si="221"/>
        <v/>
      </c>
    </row>
    <row r="481" spans="1:47">
      <c r="A481" t="s">
        <v>270</v>
      </c>
      <c r="B481" t="s">
        <v>273</v>
      </c>
      <c r="C481" t="s">
        <v>801</v>
      </c>
      <c r="D481">
        <f t="shared" si="229"/>
        <v>1.6656</v>
      </c>
      <c r="F481">
        <f t="shared" si="230"/>
        <v>1.67632</v>
      </c>
      <c r="H481">
        <f t="shared" si="231"/>
        <v>1.6832799999999999</v>
      </c>
      <c r="J481" s="119">
        <f t="shared" si="222"/>
        <v>1.6701273124558702</v>
      </c>
      <c r="L481" s="119">
        <f t="shared" si="223"/>
        <v>1.0684029810003492E-2</v>
      </c>
      <c r="N481">
        <f t="shared" si="232"/>
        <v>77.278091479102201</v>
      </c>
      <c r="P481" t="s">
        <v>159</v>
      </c>
      <c r="Q481">
        <v>28</v>
      </c>
      <c r="R481" t="s">
        <v>831</v>
      </c>
      <c r="S481" t="s">
        <v>426</v>
      </c>
      <c r="T481">
        <f t="shared" si="233"/>
        <v>0.88449414730617804</v>
      </c>
      <c r="U481">
        <f t="shared" si="234"/>
        <v>0.39072129187351085</v>
      </c>
      <c r="V481">
        <f t="shared" si="235"/>
        <v>-0.25496465531091128</v>
      </c>
      <c r="W481" s="120">
        <f t="shared" si="210"/>
        <v>79.889300264248035</v>
      </c>
      <c r="X481" s="120">
        <f t="shared" si="236"/>
        <v>66.293172022507107</v>
      </c>
      <c r="Y481" s="16" t="s">
        <v>334</v>
      </c>
      <c r="Z481" s="16" t="s">
        <v>426</v>
      </c>
      <c r="AA481">
        <f t="shared" si="237"/>
        <v>0.88449399140650586</v>
      </c>
      <c r="AB481">
        <f t="shared" si="238"/>
        <v>-0.39072149288744579</v>
      </c>
      <c r="AC481">
        <f t="shared" si="239"/>
        <v>-0.25496488809558376</v>
      </c>
      <c r="AD481" s="120">
        <f t="shared" si="240"/>
        <v>62.254701570671628</v>
      </c>
      <c r="AE481" s="120">
        <f t="shared" si="241"/>
        <v>86.133870312529709</v>
      </c>
      <c r="AG481" s="16" t="s">
        <v>928</v>
      </c>
      <c r="AH481" t="s">
        <v>832</v>
      </c>
      <c r="AI481" s="2">
        <f t="shared" si="203"/>
        <v>0</v>
      </c>
      <c r="AJ481" s="2">
        <f t="shared" si="204"/>
        <v>0</v>
      </c>
      <c r="AK481" s="2">
        <f t="shared" si="205"/>
        <v>0</v>
      </c>
      <c r="AL481" s="2">
        <f t="shared" si="206"/>
        <v>0</v>
      </c>
      <c r="AM481">
        <f t="shared" si="224"/>
        <v>0</v>
      </c>
      <c r="AN481" s="2">
        <f t="shared" si="207"/>
        <v>0</v>
      </c>
      <c r="AO481">
        <f t="shared" si="228"/>
        <v>1</v>
      </c>
      <c r="AP481">
        <f t="shared" si="208"/>
        <v>0</v>
      </c>
      <c r="AQ481">
        <f t="shared" si="209"/>
        <v>0</v>
      </c>
      <c r="AR481">
        <f t="shared" si="225"/>
        <v>1</v>
      </c>
      <c r="AS481">
        <f t="shared" si="227"/>
        <v>0</v>
      </c>
      <c r="AT481">
        <f t="shared" si="226"/>
        <v>2</v>
      </c>
      <c r="AU481" t="str">
        <f t="shared" si="221"/>
        <v/>
      </c>
    </row>
    <row r="482" spans="1:47">
      <c r="A482" t="s">
        <v>270</v>
      </c>
      <c r="B482" t="s">
        <v>273</v>
      </c>
      <c r="C482" t="s">
        <v>802</v>
      </c>
      <c r="D482">
        <f t="shared" si="229"/>
        <v>1.6663999999999999</v>
      </c>
      <c r="F482">
        <f t="shared" si="230"/>
        <v>1.67713</v>
      </c>
      <c r="H482">
        <f t="shared" si="231"/>
        <v>1.6840199999999999</v>
      </c>
      <c r="J482" s="119">
        <f t="shared" si="222"/>
        <v>1.6709229342054297</v>
      </c>
      <c r="L482" s="119">
        <f t="shared" si="223"/>
        <v>1.0636966590133357E-2</v>
      </c>
      <c r="N482">
        <f t="shared" si="232"/>
        <v>76.971451330389741</v>
      </c>
      <c r="P482" t="s">
        <v>159</v>
      </c>
      <c r="Q482">
        <v>27</v>
      </c>
      <c r="R482" t="s">
        <v>831</v>
      </c>
      <c r="S482" t="s">
        <v>426</v>
      </c>
      <c r="T482">
        <f t="shared" si="233"/>
        <v>0.88453958849112935</v>
      </c>
      <c r="U482">
        <f t="shared" si="234"/>
        <v>0.39064213781460477</v>
      </c>
      <c r="V482">
        <f t="shared" si="235"/>
        <v>-0.2549282968906727</v>
      </c>
      <c r="W482" s="120">
        <f t="shared" si="210"/>
        <v>79.891867285663352</v>
      </c>
      <c r="X482" s="120">
        <f t="shared" si="236"/>
        <v>66.298080640977147</v>
      </c>
      <c r="Y482" s="16" t="s">
        <v>334</v>
      </c>
      <c r="Z482" s="16" t="s">
        <v>426</v>
      </c>
      <c r="AA482">
        <f t="shared" si="237"/>
        <v>0.88453942847249811</v>
      </c>
      <c r="AB482">
        <f t="shared" si="238"/>
        <v>-0.39064234671312692</v>
      </c>
      <c r="AC482">
        <f t="shared" si="239"/>
        <v>-0.25492853200849741</v>
      </c>
      <c r="AD482" s="120">
        <f t="shared" si="240"/>
        <v>62.260253462513468</v>
      </c>
      <c r="AE482" s="120">
        <f t="shared" si="241"/>
        <v>86.134827239827516</v>
      </c>
      <c r="AG482" s="16" t="s">
        <v>928</v>
      </c>
      <c r="AH482" t="s">
        <v>832</v>
      </c>
      <c r="AI482" s="2">
        <f t="shared" si="203"/>
        <v>0</v>
      </c>
      <c r="AJ482" s="2">
        <f t="shared" si="204"/>
        <v>0</v>
      </c>
      <c r="AK482" s="2">
        <f t="shared" si="205"/>
        <v>0</v>
      </c>
      <c r="AL482" s="2">
        <f t="shared" si="206"/>
        <v>0</v>
      </c>
      <c r="AM482">
        <f t="shared" si="224"/>
        <v>0</v>
      </c>
      <c r="AN482" s="2">
        <f t="shared" si="207"/>
        <v>0</v>
      </c>
      <c r="AO482">
        <f t="shared" si="228"/>
        <v>1</v>
      </c>
      <c r="AP482">
        <f t="shared" si="208"/>
        <v>0</v>
      </c>
      <c r="AQ482">
        <f t="shared" si="209"/>
        <v>0</v>
      </c>
      <c r="AR482">
        <f t="shared" si="225"/>
        <v>1</v>
      </c>
      <c r="AS482">
        <f t="shared" si="227"/>
        <v>0</v>
      </c>
      <c r="AT482">
        <f t="shared" si="226"/>
        <v>2</v>
      </c>
      <c r="AU482" t="str">
        <f t="shared" si="221"/>
        <v/>
      </c>
    </row>
    <row r="483" spans="1:47">
      <c r="A483" t="s">
        <v>270</v>
      </c>
      <c r="B483" t="s">
        <v>273</v>
      </c>
      <c r="C483" t="s">
        <v>803</v>
      </c>
      <c r="D483">
        <f t="shared" si="229"/>
        <v>1.6672</v>
      </c>
      <c r="F483">
        <f t="shared" si="230"/>
        <v>1.67794</v>
      </c>
      <c r="H483">
        <f t="shared" si="231"/>
        <v>1.68476</v>
      </c>
      <c r="J483" s="119">
        <f t="shared" si="222"/>
        <v>1.6717185550851483</v>
      </c>
      <c r="L483" s="119">
        <f t="shared" si="223"/>
        <v>1.0589903229613729E-2</v>
      </c>
      <c r="N483">
        <f t="shared" si="232"/>
        <v>76.662335712859544</v>
      </c>
      <c r="P483" t="s">
        <v>159</v>
      </c>
      <c r="Q483">
        <v>26</v>
      </c>
      <c r="R483" t="s">
        <v>831</v>
      </c>
      <c r="S483" t="s">
        <v>426</v>
      </c>
      <c r="T483">
        <f t="shared" si="233"/>
        <v>0.88458502111819126</v>
      </c>
      <c r="U483">
        <f t="shared" si="234"/>
        <v>0.39056298002022843</v>
      </c>
      <c r="V483">
        <f t="shared" si="235"/>
        <v>-0.25489193602593185</v>
      </c>
      <c r="W483" s="120">
        <f t="shared" si="210"/>
        <v>79.894434384027605</v>
      </c>
      <c r="X483" s="120">
        <f t="shared" si="236"/>
        <v>66.302989315438666</v>
      </c>
      <c r="Y483" s="16" t="s">
        <v>334</v>
      </c>
      <c r="Z483" s="16" t="s">
        <v>426</v>
      </c>
      <c r="AA483">
        <f t="shared" si="237"/>
        <v>0.88458485698202338</v>
      </c>
      <c r="AB483">
        <f t="shared" si="238"/>
        <v>-0.39056319680432211</v>
      </c>
      <c r="AC483">
        <f t="shared" si="239"/>
        <v>-0.25489217347749543</v>
      </c>
      <c r="AD483" s="120">
        <f t="shared" si="240"/>
        <v>62.265805359739154</v>
      </c>
      <c r="AE483" s="120">
        <f t="shared" si="241"/>
        <v>86.135784202975003</v>
      </c>
      <c r="AG483" s="16" t="s">
        <v>928</v>
      </c>
      <c r="AH483" t="s">
        <v>832</v>
      </c>
      <c r="AI483" s="2">
        <f t="shared" si="203"/>
        <v>0</v>
      </c>
      <c r="AJ483" s="2">
        <f t="shared" si="204"/>
        <v>0</v>
      </c>
      <c r="AK483" s="2">
        <f t="shared" si="205"/>
        <v>0</v>
      </c>
      <c r="AL483" s="2">
        <f t="shared" si="206"/>
        <v>0</v>
      </c>
      <c r="AM483">
        <f t="shared" si="224"/>
        <v>0</v>
      </c>
      <c r="AN483" s="2">
        <f t="shared" si="207"/>
        <v>0</v>
      </c>
      <c r="AO483">
        <f t="shared" si="228"/>
        <v>1</v>
      </c>
      <c r="AP483">
        <f t="shared" si="208"/>
        <v>0</v>
      </c>
      <c r="AQ483">
        <f t="shared" si="209"/>
        <v>0</v>
      </c>
      <c r="AR483">
        <f t="shared" si="225"/>
        <v>1</v>
      </c>
      <c r="AS483">
        <f t="shared" si="227"/>
        <v>0</v>
      </c>
      <c r="AT483">
        <f t="shared" si="226"/>
        <v>2</v>
      </c>
      <c r="AU483" t="str">
        <f t="shared" si="221"/>
        <v/>
      </c>
    </row>
    <row r="484" spans="1:47">
      <c r="A484" t="s">
        <v>270</v>
      </c>
      <c r="B484" t="s">
        <v>273</v>
      </c>
      <c r="C484" t="s">
        <v>804</v>
      </c>
      <c r="D484">
        <f t="shared" si="229"/>
        <v>1.6679999999999999</v>
      </c>
      <c r="F484">
        <f t="shared" si="230"/>
        <v>1.67875</v>
      </c>
      <c r="H484">
        <f t="shared" si="231"/>
        <v>1.6855</v>
      </c>
      <c r="J484" s="119">
        <f t="shared" si="222"/>
        <v>1.672514175096157</v>
      </c>
      <c r="L484" s="119">
        <f t="shared" si="223"/>
        <v>1.0542839728779452E-2</v>
      </c>
      <c r="N484">
        <f t="shared" si="232"/>
        <v>76.350704622119082</v>
      </c>
      <c r="P484" t="s">
        <v>159</v>
      </c>
      <c r="Q484">
        <v>25</v>
      </c>
      <c r="R484" t="s">
        <v>831</v>
      </c>
      <c r="S484" t="s">
        <v>426</v>
      </c>
      <c r="T484">
        <f t="shared" si="233"/>
        <v>0.88463044518605982</v>
      </c>
      <c r="U484">
        <f t="shared" si="234"/>
        <v>0.39048381849267927</v>
      </c>
      <c r="V484">
        <f t="shared" si="235"/>
        <v>-0.254855572717745</v>
      </c>
      <c r="W484" s="120">
        <f t="shared" si="210"/>
        <v>79.897001559269668</v>
      </c>
      <c r="X484" s="120">
        <f t="shared" si="236"/>
        <v>66.30789804577887</v>
      </c>
      <c r="Y484" s="16" t="s">
        <v>334</v>
      </c>
      <c r="Z484" s="16" t="s">
        <v>426</v>
      </c>
      <c r="AA484">
        <f t="shared" si="237"/>
        <v>0.88463027693377816</v>
      </c>
      <c r="AB484">
        <f t="shared" si="238"/>
        <v>-0.3904840431633278</v>
      </c>
      <c r="AC484">
        <f t="shared" si="239"/>
        <v>-0.25485581250363376</v>
      </c>
      <c r="AD484" s="120">
        <f t="shared" si="240"/>
        <v>62.271357262238887</v>
      </c>
      <c r="AE484" s="120">
        <f t="shared" si="241"/>
        <v>86.13674120194456</v>
      </c>
      <c r="AG484" s="16" t="s">
        <v>928</v>
      </c>
      <c r="AH484" t="s">
        <v>832</v>
      </c>
      <c r="AI484" s="2">
        <f t="shared" si="203"/>
        <v>0</v>
      </c>
      <c r="AJ484" s="2">
        <f t="shared" si="204"/>
        <v>0</v>
      </c>
      <c r="AK484" s="2">
        <f t="shared" si="205"/>
        <v>0</v>
      </c>
      <c r="AL484" s="2">
        <f t="shared" si="206"/>
        <v>0</v>
      </c>
      <c r="AM484">
        <f t="shared" si="224"/>
        <v>0</v>
      </c>
      <c r="AN484" s="2">
        <f t="shared" si="207"/>
        <v>0</v>
      </c>
      <c r="AO484">
        <f t="shared" si="228"/>
        <v>1</v>
      </c>
      <c r="AP484">
        <f t="shared" si="208"/>
        <v>0</v>
      </c>
      <c r="AQ484">
        <f t="shared" si="209"/>
        <v>0</v>
      </c>
      <c r="AR484">
        <f t="shared" si="225"/>
        <v>1</v>
      </c>
      <c r="AS484">
        <f t="shared" si="227"/>
        <v>0</v>
      </c>
      <c r="AT484">
        <f t="shared" si="226"/>
        <v>2</v>
      </c>
      <c r="AU484" t="str">
        <f t="shared" si="221"/>
        <v/>
      </c>
    </row>
    <row r="485" spans="1:47">
      <c r="A485" t="s">
        <v>270</v>
      </c>
      <c r="B485" t="s">
        <v>273</v>
      </c>
      <c r="C485" t="s">
        <v>805</v>
      </c>
      <c r="D485">
        <f t="shared" si="229"/>
        <v>1.6688000000000001</v>
      </c>
      <c r="F485">
        <f t="shared" si="230"/>
        <v>1.6795600000000002</v>
      </c>
      <c r="H485">
        <f t="shared" si="231"/>
        <v>1.68624</v>
      </c>
      <c r="J485" s="119">
        <f t="shared" si="222"/>
        <v>1.6733097942395856</v>
      </c>
      <c r="L485" s="119">
        <f t="shared" si="223"/>
        <v>1.0495776087964259E-2</v>
      </c>
      <c r="N485">
        <f t="shared" si="232"/>
        <v>76.036517039114159</v>
      </c>
      <c r="P485" t="s">
        <v>159</v>
      </c>
      <c r="Q485">
        <v>24</v>
      </c>
      <c r="R485" t="s">
        <v>831</v>
      </c>
      <c r="S485" t="s">
        <v>426</v>
      </c>
      <c r="T485">
        <f t="shared" si="233"/>
        <v>0.88467586069343196</v>
      </c>
      <c r="U485">
        <f t="shared" si="234"/>
        <v>0.39040465323425461</v>
      </c>
      <c r="V485">
        <f t="shared" si="235"/>
        <v>-0.25481920696716859</v>
      </c>
      <c r="W485" s="120">
        <f t="shared" si="210"/>
        <v>79.899568811318389</v>
      </c>
      <c r="X485" s="120">
        <f t="shared" si="236"/>
        <v>66.312806831885041</v>
      </c>
      <c r="Y485" s="16" t="s">
        <v>334</v>
      </c>
      <c r="Z485" s="16" t="s">
        <v>426</v>
      </c>
      <c r="AA485">
        <f t="shared" si="237"/>
        <v>0.8846756883264596</v>
      </c>
      <c r="AB485">
        <f t="shared" si="238"/>
        <v>-0.3904048857924412</v>
      </c>
      <c r="AC485">
        <f t="shared" si="239"/>
        <v>-0.25481944908796866</v>
      </c>
      <c r="AD485" s="120">
        <f t="shared" si="240"/>
        <v>62.276909169902822</v>
      </c>
      <c r="AE485" s="120">
        <f t="shared" si="241"/>
        <v>86.137698236708573</v>
      </c>
      <c r="AG485" s="16" t="s">
        <v>928</v>
      </c>
      <c r="AH485" t="s">
        <v>832</v>
      </c>
      <c r="AI485" s="2">
        <f t="shared" si="203"/>
        <v>0</v>
      </c>
      <c r="AJ485" s="2">
        <f t="shared" si="204"/>
        <v>0</v>
      </c>
      <c r="AK485" s="2">
        <f t="shared" si="205"/>
        <v>0</v>
      </c>
      <c r="AL485" s="2">
        <f t="shared" si="206"/>
        <v>0</v>
      </c>
      <c r="AM485">
        <f t="shared" si="224"/>
        <v>0</v>
      </c>
      <c r="AN485" s="2">
        <f t="shared" si="207"/>
        <v>0</v>
      </c>
      <c r="AO485">
        <f t="shared" si="228"/>
        <v>1</v>
      </c>
      <c r="AP485">
        <f t="shared" si="208"/>
        <v>0</v>
      </c>
      <c r="AQ485">
        <f t="shared" si="209"/>
        <v>0</v>
      </c>
      <c r="AR485">
        <f t="shared" si="225"/>
        <v>1</v>
      </c>
      <c r="AS485">
        <f t="shared" si="227"/>
        <v>0</v>
      </c>
      <c r="AT485">
        <f t="shared" si="226"/>
        <v>2</v>
      </c>
      <c r="AU485" t="str">
        <f t="shared" si="221"/>
        <v/>
      </c>
    </row>
    <row r="486" spans="1:47">
      <c r="A486" t="s">
        <v>270</v>
      </c>
      <c r="B486" t="s">
        <v>273</v>
      </c>
      <c r="C486" t="s">
        <v>806</v>
      </c>
      <c r="D486">
        <f t="shared" si="229"/>
        <v>1.6696</v>
      </c>
      <c r="F486">
        <f t="shared" si="230"/>
        <v>1.6803700000000001</v>
      </c>
      <c r="H486">
        <f t="shared" si="231"/>
        <v>1.6869799999999999</v>
      </c>
      <c r="J486" s="119">
        <f t="shared" si="222"/>
        <v>1.6741054125165609</v>
      </c>
      <c r="L486" s="119">
        <f t="shared" si="223"/>
        <v>1.044871230750144E-2</v>
      </c>
      <c r="N486">
        <f t="shared" si="232"/>
        <v>75.719730893848649</v>
      </c>
      <c r="P486" t="s">
        <v>159</v>
      </c>
      <c r="Q486">
        <v>23</v>
      </c>
      <c r="R486" t="s">
        <v>831</v>
      </c>
      <c r="S486" t="s">
        <v>426</v>
      </c>
      <c r="T486">
        <f t="shared" si="233"/>
        <v>0.88472126763900516</v>
      </c>
      <c r="U486">
        <f t="shared" si="234"/>
        <v>0.39032548424725244</v>
      </c>
      <c r="V486">
        <f t="shared" si="235"/>
        <v>-0.25478283877525909</v>
      </c>
      <c r="W486" s="120">
        <f t="shared" si="210"/>
        <v>79.902136140102556</v>
      </c>
      <c r="X486" s="120">
        <f t="shared" si="236"/>
        <v>66.317715673644415</v>
      </c>
      <c r="Y486" s="16" t="s">
        <v>334</v>
      </c>
      <c r="Z486" s="16" t="s">
        <v>426</v>
      </c>
      <c r="AA486">
        <f t="shared" si="237"/>
        <v>0.88472109115876585</v>
      </c>
      <c r="AB486">
        <f t="shared" si="238"/>
        <v>-0.39032572469395937</v>
      </c>
      <c r="AC486">
        <f t="shared" si="239"/>
        <v>-0.25478308323155646</v>
      </c>
      <c r="AD486" s="120">
        <f t="shared" si="240"/>
        <v>62.282461082621197</v>
      </c>
      <c r="AE486" s="120">
        <f t="shared" si="241"/>
        <v>86.138655307239432</v>
      </c>
      <c r="AG486" s="16" t="s">
        <v>928</v>
      </c>
      <c r="AH486" t="s">
        <v>832</v>
      </c>
      <c r="AI486" s="2">
        <f t="shared" si="203"/>
        <v>0</v>
      </c>
      <c r="AJ486" s="2">
        <f t="shared" si="204"/>
        <v>0</v>
      </c>
      <c r="AK486" s="2">
        <f t="shared" si="205"/>
        <v>0</v>
      </c>
      <c r="AL486" s="2">
        <f t="shared" si="206"/>
        <v>0</v>
      </c>
      <c r="AM486">
        <f t="shared" si="224"/>
        <v>0</v>
      </c>
      <c r="AN486" s="2">
        <f t="shared" si="207"/>
        <v>0</v>
      </c>
      <c r="AO486">
        <f t="shared" si="228"/>
        <v>1</v>
      </c>
      <c r="AP486">
        <f t="shared" si="208"/>
        <v>0</v>
      </c>
      <c r="AQ486">
        <f t="shared" si="209"/>
        <v>0</v>
      </c>
      <c r="AR486">
        <f t="shared" si="225"/>
        <v>1</v>
      </c>
      <c r="AS486">
        <f t="shared" si="227"/>
        <v>0</v>
      </c>
      <c r="AT486">
        <f t="shared" si="226"/>
        <v>2</v>
      </c>
      <c r="AU486" t="str">
        <f t="shared" si="221"/>
        <v/>
      </c>
    </row>
    <row r="487" spans="1:47">
      <c r="A487" t="s">
        <v>270</v>
      </c>
      <c r="B487" t="s">
        <v>273</v>
      </c>
      <c r="C487" t="s">
        <v>807</v>
      </c>
      <c r="D487">
        <f t="shared" si="229"/>
        <v>1.6703999999999999</v>
      </c>
      <c r="F487">
        <f t="shared" si="230"/>
        <v>1.6811800000000001</v>
      </c>
      <c r="H487">
        <f t="shared" si="231"/>
        <v>1.6877199999999999</v>
      </c>
      <c r="J487" s="119">
        <f t="shared" si="222"/>
        <v>1.6749010299282094</v>
      </c>
      <c r="L487" s="119">
        <f t="shared" si="223"/>
        <v>1.0401648387722506E-2</v>
      </c>
      <c r="N487">
        <f t="shared" si="232"/>
        <v>75.400303027418033</v>
      </c>
      <c r="P487" t="s">
        <v>159</v>
      </c>
      <c r="Q487">
        <v>22</v>
      </c>
      <c r="R487" t="s">
        <v>831</v>
      </c>
      <c r="S487" t="s">
        <v>426</v>
      </c>
      <c r="T487">
        <f t="shared" si="233"/>
        <v>0.88476666602147758</v>
      </c>
      <c r="U487">
        <f t="shared" si="234"/>
        <v>0.39024631153397099</v>
      </c>
      <c r="V487">
        <f t="shared" si="235"/>
        <v>-0.25474646814307356</v>
      </c>
      <c r="W487" s="120">
        <f t="shared" si="210"/>
        <v>79.904703545551044</v>
      </c>
      <c r="X487" s="120">
        <f t="shared" si="236"/>
        <v>66.322624570944257</v>
      </c>
      <c r="Y487" s="16" t="s">
        <v>334</v>
      </c>
      <c r="Z487" s="16" t="s">
        <v>426</v>
      </c>
      <c r="AA487">
        <f t="shared" si="237"/>
        <v>0.88476648542939551</v>
      </c>
      <c r="AB487">
        <f t="shared" si="238"/>
        <v>-0.39024655987018003</v>
      </c>
      <c r="AC487">
        <f t="shared" si="239"/>
        <v>-0.2547467149354537</v>
      </c>
      <c r="AD487" s="120">
        <f t="shared" si="240"/>
        <v>62.288013000284153</v>
      </c>
      <c r="AE487" s="120">
        <f t="shared" si="241"/>
        <v>86.139612413509496</v>
      </c>
      <c r="AG487" s="16" t="s">
        <v>928</v>
      </c>
      <c r="AH487" t="s">
        <v>832</v>
      </c>
      <c r="AI487" s="2">
        <f t="shared" si="203"/>
        <v>0</v>
      </c>
      <c r="AJ487" s="2">
        <f t="shared" si="204"/>
        <v>0</v>
      </c>
      <c r="AK487" s="2">
        <f t="shared" si="205"/>
        <v>0</v>
      </c>
      <c r="AL487" s="2">
        <f t="shared" si="206"/>
        <v>0</v>
      </c>
      <c r="AM487">
        <f t="shared" si="224"/>
        <v>0</v>
      </c>
      <c r="AN487" s="2">
        <f t="shared" si="207"/>
        <v>0</v>
      </c>
      <c r="AO487">
        <f t="shared" si="228"/>
        <v>1</v>
      </c>
      <c r="AP487">
        <f t="shared" si="208"/>
        <v>0</v>
      </c>
      <c r="AQ487">
        <f t="shared" si="209"/>
        <v>0</v>
      </c>
      <c r="AR487">
        <f t="shared" si="225"/>
        <v>1</v>
      </c>
      <c r="AS487">
        <f t="shared" si="227"/>
        <v>0</v>
      </c>
      <c r="AT487">
        <f t="shared" si="226"/>
        <v>2</v>
      </c>
      <c r="AU487" t="str">
        <f t="shared" si="221"/>
        <v/>
      </c>
    </row>
    <row r="488" spans="1:47">
      <c r="A488" t="s">
        <v>270</v>
      </c>
      <c r="B488" t="s">
        <v>273</v>
      </c>
      <c r="C488" t="s">
        <v>808</v>
      </c>
      <c r="D488">
        <f t="shared" si="229"/>
        <v>1.6712</v>
      </c>
      <c r="F488">
        <f t="shared" si="230"/>
        <v>1.6819900000000001</v>
      </c>
      <c r="H488">
        <f t="shared" si="231"/>
        <v>1.6884599999999998</v>
      </c>
      <c r="J488" s="119">
        <f t="shared" si="222"/>
        <v>1.6756966464756544</v>
      </c>
      <c r="L488" s="119">
        <f t="shared" si="223"/>
        <v>1.0354584328958749E-2</v>
      </c>
      <c r="N488">
        <f t="shared" si="232"/>
        <v>75.078189152246026</v>
      </c>
      <c r="P488" t="s">
        <v>159</v>
      </c>
      <c r="Q488">
        <v>21</v>
      </c>
      <c r="R488" t="s">
        <v>831</v>
      </c>
      <c r="S488" t="s">
        <v>426</v>
      </c>
      <c r="T488">
        <f t="shared" si="233"/>
        <v>0.88481205583954825</v>
      </c>
      <c r="U488">
        <f t="shared" si="234"/>
        <v>0.39016713509670869</v>
      </c>
      <c r="V488">
        <f t="shared" si="235"/>
        <v>-0.25471009507166881</v>
      </c>
      <c r="W488" s="120">
        <f t="shared" si="210"/>
        <v>79.907271027592657</v>
      </c>
      <c r="X488" s="120">
        <f t="shared" si="236"/>
        <v>66.327533523671804</v>
      </c>
      <c r="Y488" s="16" t="s">
        <v>334</v>
      </c>
      <c r="Z488" s="16" t="s">
        <v>426</v>
      </c>
      <c r="AA488">
        <f t="shared" si="237"/>
        <v>0.88481187113704807</v>
      </c>
      <c r="AB488">
        <f t="shared" si="238"/>
        <v>-0.39016739132340089</v>
      </c>
      <c r="AC488">
        <f t="shared" si="239"/>
        <v>-0.25471034420071736</v>
      </c>
      <c r="AD488" s="120">
        <f t="shared" si="240"/>
        <v>62.293564922781876</v>
      </c>
      <c r="AE488" s="120">
        <f t="shared" si="241"/>
        <v>86.140569555491169</v>
      </c>
      <c r="AG488" s="16" t="s">
        <v>928</v>
      </c>
      <c r="AH488" t="s">
        <v>832</v>
      </c>
      <c r="AI488" s="2">
        <f t="shared" si="203"/>
        <v>0</v>
      </c>
      <c r="AJ488" s="2">
        <f t="shared" si="204"/>
        <v>0</v>
      </c>
      <c r="AK488" s="2">
        <f t="shared" si="205"/>
        <v>0</v>
      </c>
      <c r="AL488" s="2">
        <f t="shared" si="206"/>
        <v>0</v>
      </c>
      <c r="AM488">
        <f t="shared" si="224"/>
        <v>0</v>
      </c>
      <c r="AN488" s="2">
        <f t="shared" si="207"/>
        <v>0</v>
      </c>
      <c r="AO488">
        <f t="shared" si="228"/>
        <v>1</v>
      </c>
      <c r="AP488">
        <f t="shared" si="208"/>
        <v>0</v>
      </c>
      <c r="AQ488">
        <f t="shared" si="209"/>
        <v>0</v>
      </c>
      <c r="AR488">
        <f t="shared" si="225"/>
        <v>1</v>
      </c>
      <c r="AS488">
        <f t="shared" si="227"/>
        <v>0</v>
      </c>
      <c r="AT488">
        <f t="shared" si="226"/>
        <v>2</v>
      </c>
      <c r="AU488" t="str">
        <f t="shared" si="221"/>
        <v/>
      </c>
    </row>
    <row r="489" spans="1:47">
      <c r="A489" t="s">
        <v>270</v>
      </c>
      <c r="B489" t="s">
        <v>273</v>
      </c>
      <c r="C489" t="s">
        <v>809</v>
      </c>
      <c r="D489">
        <f t="shared" si="229"/>
        <v>1.6719999999999999</v>
      </c>
      <c r="F489">
        <f t="shared" si="230"/>
        <v>1.6828000000000001</v>
      </c>
      <c r="H489">
        <f t="shared" si="231"/>
        <v>1.6892</v>
      </c>
      <c r="J489" s="119">
        <f t="shared" si="222"/>
        <v>1.6764922621600173</v>
      </c>
      <c r="L489" s="119">
        <f t="shared" si="223"/>
        <v>1.0307520131541237E-2</v>
      </c>
      <c r="N489">
        <f t="shared" si="232"/>
        <v>74.753343810415856</v>
      </c>
      <c r="P489" t="s">
        <v>159</v>
      </c>
      <c r="Q489">
        <v>20</v>
      </c>
      <c r="R489" t="s">
        <v>831</v>
      </c>
      <c r="S489" t="s">
        <v>426</v>
      </c>
      <c r="T489">
        <f t="shared" si="233"/>
        <v>0.88485743709191722</v>
      </c>
      <c r="U489">
        <f t="shared" si="234"/>
        <v>0.39008795493776449</v>
      </c>
      <c r="V489">
        <f t="shared" si="235"/>
        <v>-0.25467371956210244</v>
      </c>
      <c r="W489" s="120">
        <f t="shared" si="210"/>
        <v>79.909838586156184</v>
      </c>
      <c r="X489" s="120">
        <f t="shared" si="236"/>
        <v>66.332442531714321</v>
      </c>
      <c r="Y489" s="16" t="s">
        <v>334</v>
      </c>
      <c r="Z489" s="16" t="s">
        <v>426</v>
      </c>
      <c r="AA489">
        <f t="shared" si="237"/>
        <v>0.88485724828042378</v>
      </c>
      <c r="AB489">
        <f t="shared" si="238"/>
        <v>-0.3900882190559205</v>
      </c>
      <c r="AC489">
        <f t="shared" si="239"/>
        <v>-0.2546739710284045</v>
      </c>
      <c r="AD489" s="120">
        <f t="shared" si="240"/>
        <v>62.299116850004559</v>
      </c>
      <c r="AE489" s="120">
        <f t="shared" si="241"/>
        <v>86.141526733156823</v>
      </c>
      <c r="AG489" s="16" t="s">
        <v>928</v>
      </c>
      <c r="AH489" t="s">
        <v>832</v>
      </c>
      <c r="AI489" s="2">
        <f t="shared" si="203"/>
        <v>0</v>
      </c>
      <c r="AJ489" s="2">
        <f t="shared" si="204"/>
        <v>0</v>
      </c>
      <c r="AK489" s="2">
        <f t="shared" si="205"/>
        <v>0</v>
      </c>
      <c r="AL489" s="2">
        <f t="shared" si="206"/>
        <v>0</v>
      </c>
      <c r="AM489">
        <f t="shared" si="224"/>
        <v>0</v>
      </c>
      <c r="AN489" s="2">
        <f t="shared" si="207"/>
        <v>0.85256787078598317</v>
      </c>
      <c r="AO489">
        <f t="shared" si="228"/>
        <v>1</v>
      </c>
      <c r="AP489">
        <f t="shared" si="208"/>
        <v>0</v>
      </c>
      <c r="AQ489">
        <f t="shared" si="209"/>
        <v>0</v>
      </c>
      <c r="AR489">
        <f t="shared" si="225"/>
        <v>1</v>
      </c>
      <c r="AS489">
        <f t="shared" si="227"/>
        <v>0</v>
      </c>
      <c r="AT489">
        <f t="shared" si="226"/>
        <v>2.8525678707859834</v>
      </c>
      <c r="AU489" t="str">
        <f t="shared" si="221"/>
        <v/>
      </c>
    </row>
    <row r="490" spans="1:47">
      <c r="A490" t="s">
        <v>270</v>
      </c>
      <c r="B490" t="s">
        <v>273</v>
      </c>
      <c r="C490" t="s">
        <v>810</v>
      </c>
      <c r="D490">
        <f t="shared" si="229"/>
        <v>1.6728000000000001</v>
      </c>
      <c r="F490">
        <f t="shared" si="230"/>
        <v>1.6836100000000001</v>
      </c>
      <c r="H490">
        <f t="shared" si="231"/>
        <v>1.68994</v>
      </c>
      <c r="J490" s="119">
        <f t="shared" si="222"/>
        <v>1.677287876982418</v>
      </c>
      <c r="L490" s="119">
        <f t="shared" si="223"/>
        <v>1.0260455795798817E-2</v>
      </c>
      <c r="N490">
        <f t="shared" si="232"/>
        <v>74.425720329990028</v>
      </c>
      <c r="P490" t="s">
        <v>159</v>
      </c>
      <c r="Q490">
        <v>19</v>
      </c>
      <c r="R490" t="s">
        <v>831</v>
      </c>
      <c r="S490" t="s">
        <v>426</v>
      </c>
      <c r="T490">
        <f t="shared" si="233"/>
        <v>0.88490280977728464</v>
      </c>
      <c r="U490">
        <f t="shared" si="234"/>
        <v>0.39000877105943749</v>
      </c>
      <c r="V490">
        <f t="shared" si="235"/>
        <v>-0.25463734161543167</v>
      </c>
      <c r="W490" s="120">
        <f t="shared" si="210"/>
        <v>79.9124062211705</v>
      </c>
      <c r="X490" s="120">
        <f t="shared" si="236"/>
        <v>66.33735159495906</v>
      </c>
      <c r="Y490" s="16" t="s">
        <v>334</v>
      </c>
      <c r="Z490" s="16" t="s">
        <v>426</v>
      </c>
      <c r="AA490">
        <f t="shared" si="237"/>
        <v>0.8849026168582238</v>
      </c>
      <c r="AB490">
        <f t="shared" si="238"/>
        <v>-0.39000904307003703</v>
      </c>
      <c r="AC490">
        <f t="shared" si="239"/>
        <v>-0.2546375954195722</v>
      </c>
      <c r="AD490" s="120">
        <f t="shared" si="240"/>
        <v>62.304668781842402</v>
      </c>
      <c r="AE490" s="120">
        <f t="shared" si="241"/>
        <v>86.142483946478805</v>
      </c>
      <c r="AG490" s="16" t="s">
        <v>928</v>
      </c>
      <c r="AH490" t="s">
        <v>832</v>
      </c>
      <c r="AI490" s="2">
        <f t="shared" si="203"/>
        <v>0</v>
      </c>
      <c r="AJ490" s="2">
        <f t="shared" si="204"/>
        <v>0</v>
      </c>
      <c r="AK490" s="2">
        <f t="shared" si="205"/>
        <v>0</v>
      </c>
      <c r="AL490" s="2">
        <f t="shared" si="206"/>
        <v>0</v>
      </c>
      <c r="AM490">
        <f t="shared" si="224"/>
        <v>0</v>
      </c>
      <c r="AN490" s="2">
        <f t="shared" si="207"/>
        <v>0.85620813167960352</v>
      </c>
      <c r="AO490">
        <f t="shared" si="228"/>
        <v>1</v>
      </c>
      <c r="AP490">
        <f t="shared" si="208"/>
        <v>0</v>
      </c>
      <c r="AQ490">
        <f t="shared" si="209"/>
        <v>0</v>
      </c>
      <c r="AR490">
        <f t="shared" si="225"/>
        <v>1</v>
      </c>
      <c r="AS490">
        <f t="shared" si="227"/>
        <v>0</v>
      </c>
      <c r="AT490">
        <f t="shared" si="226"/>
        <v>2.8562081316796037</v>
      </c>
      <c r="AU490" t="str">
        <f t="shared" si="221"/>
        <v/>
      </c>
    </row>
    <row r="491" spans="1:47">
      <c r="A491" t="s">
        <v>270</v>
      </c>
      <c r="B491" t="s">
        <v>273</v>
      </c>
      <c r="C491" t="s">
        <v>811</v>
      </c>
      <c r="D491">
        <f t="shared" si="229"/>
        <v>1.6736</v>
      </c>
      <c r="F491">
        <f t="shared" si="230"/>
        <v>1.68442</v>
      </c>
      <c r="H491">
        <f t="shared" si="231"/>
        <v>1.69068</v>
      </c>
      <c r="J491" s="119">
        <f t="shared" si="222"/>
        <v>1.6780834909439744</v>
      </c>
      <c r="L491" s="119">
        <f t="shared" si="223"/>
        <v>1.0213391322060783E-2</v>
      </c>
      <c r="N491">
        <f t="shared" si="232"/>
        <v>74.095270779198856</v>
      </c>
      <c r="P491" t="s">
        <v>159</v>
      </c>
      <c r="Q491">
        <v>18</v>
      </c>
      <c r="R491" t="s">
        <v>831</v>
      </c>
      <c r="S491" t="s">
        <v>426</v>
      </c>
      <c r="T491">
        <f t="shared" si="233"/>
        <v>0.88494817389435187</v>
      </c>
      <c r="U491">
        <f t="shared" si="234"/>
        <v>0.38992958346402717</v>
      </c>
      <c r="V491">
        <f t="shared" si="235"/>
        <v>-0.25460096123271436</v>
      </c>
      <c r="W491" s="120">
        <f t="shared" si="210"/>
        <v>79.914973932564351</v>
      </c>
      <c r="X491" s="120">
        <f t="shared" si="236"/>
        <v>66.342260713293243</v>
      </c>
      <c r="Y491" s="16" t="s">
        <v>334</v>
      </c>
      <c r="Z491" s="16" t="s">
        <v>426</v>
      </c>
      <c r="AA491">
        <f t="shared" si="237"/>
        <v>0.88494797686914939</v>
      </c>
      <c r="AB491">
        <f t="shared" si="238"/>
        <v>-0.38992986336804958</v>
      </c>
      <c r="AC491">
        <f t="shared" si="239"/>
        <v>-0.25460121737527797</v>
      </c>
      <c r="AD491" s="120">
        <f t="shared" si="240"/>
        <v>62.31022071818559</v>
      </c>
      <c r="AE491" s="120">
        <f t="shared" si="241"/>
        <v>86.143441195429517</v>
      </c>
      <c r="AG491" s="16" t="s">
        <v>928</v>
      </c>
      <c r="AH491" t="s">
        <v>832</v>
      </c>
      <c r="AI491" s="2">
        <f t="shared" si="203"/>
        <v>0</v>
      </c>
      <c r="AJ491" s="2">
        <f t="shared" si="204"/>
        <v>0</v>
      </c>
      <c r="AK491" s="2">
        <f t="shared" si="205"/>
        <v>0</v>
      </c>
      <c r="AL491" s="2">
        <f t="shared" si="206"/>
        <v>0</v>
      </c>
      <c r="AM491">
        <f t="shared" si="224"/>
        <v>0</v>
      </c>
      <c r="AN491" s="2">
        <f t="shared" si="207"/>
        <v>0.85987979335506104</v>
      </c>
      <c r="AO491">
        <f t="shared" si="228"/>
        <v>1</v>
      </c>
      <c r="AP491">
        <f t="shared" si="208"/>
        <v>0</v>
      </c>
      <c r="AQ491">
        <f t="shared" si="209"/>
        <v>0</v>
      </c>
      <c r="AR491">
        <f t="shared" si="225"/>
        <v>1</v>
      </c>
      <c r="AS491">
        <f t="shared" si="227"/>
        <v>0</v>
      </c>
      <c r="AT491">
        <f t="shared" si="226"/>
        <v>2.859879793355061</v>
      </c>
      <c r="AU491" t="str">
        <f t="shared" si="221"/>
        <v/>
      </c>
    </row>
    <row r="492" spans="1:47">
      <c r="A492" t="s">
        <v>270</v>
      </c>
      <c r="B492" t="s">
        <v>273</v>
      </c>
      <c r="C492" t="s">
        <v>812</v>
      </c>
      <c r="D492">
        <f t="shared" si="229"/>
        <v>1.6743999999999999</v>
      </c>
      <c r="F492">
        <f t="shared" si="230"/>
        <v>1.68523</v>
      </c>
      <c r="H492">
        <f t="shared" si="231"/>
        <v>1.6914199999999999</v>
      </c>
      <c r="J492" s="119">
        <f t="shared" si="222"/>
        <v>1.6788791040458018</v>
      </c>
      <c r="L492" s="119">
        <f t="shared" si="223"/>
        <v>1.0166326710654205E-2</v>
      </c>
      <c r="N492">
        <f t="shared" si="232"/>
        <v>73.761945918352893</v>
      </c>
      <c r="P492" t="s">
        <v>159</v>
      </c>
      <c r="Q492">
        <v>17</v>
      </c>
      <c r="R492" t="s">
        <v>831</v>
      </c>
      <c r="S492" t="s">
        <v>426</v>
      </c>
      <c r="T492">
        <f t="shared" si="233"/>
        <v>0.88499352944182119</v>
      </c>
      <c r="U492">
        <f t="shared" si="234"/>
        <v>0.38985039215383333</v>
      </c>
      <c r="V492">
        <f t="shared" si="235"/>
        <v>-0.25456457841500829</v>
      </c>
      <c r="W492" s="120">
        <f t="shared" si="210"/>
        <v>79.91754172026657</v>
      </c>
      <c r="X492" s="120">
        <f t="shared" si="236"/>
        <v>66.347169886604149</v>
      </c>
      <c r="Y492" s="16" t="s">
        <v>334</v>
      </c>
      <c r="Z492" s="16" t="s">
        <v>426</v>
      </c>
      <c r="AA492">
        <f t="shared" si="237"/>
        <v>0.88499332831190347</v>
      </c>
      <c r="AB492">
        <f t="shared" si="238"/>
        <v>-0.38985067995225731</v>
      </c>
      <c r="AC492">
        <f t="shared" si="239"/>
        <v>-0.25456483689657955</v>
      </c>
      <c r="AD492" s="120">
        <f t="shared" si="240"/>
        <v>62.315772658924296</v>
      </c>
      <c r="AE492" s="120">
        <f t="shared" si="241"/>
        <v>86.144398479981291</v>
      </c>
      <c r="AG492" s="16" t="s">
        <v>928</v>
      </c>
      <c r="AH492" t="s">
        <v>832</v>
      </c>
      <c r="AI492" s="2">
        <f t="shared" ref="AI492:AI508" si="242">IF($BA$2=0,0,IF(1-((ABS(D492-$BA$2))/D492)&gt;(1-(0.01*$BO$4)),1-((ABS(D492-$BA$2))/D492),0))</f>
        <v>0</v>
      </c>
      <c r="AJ492" s="2">
        <f t="shared" ref="AJ492:AJ509" si="243">IF($BB$2=0,0,IF(1-((ABS(F492-$BB$2))/F492)&gt;(1-(0.01*$BO$4)),1-((ABS(F492-$BB$2))/F492),0))</f>
        <v>0</v>
      </c>
      <c r="AK492" s="2">
        <f t="shared" ref="AK492:AK509" si="244">IF($BC$2=0,0,IF(1-((ABS(H492-$BC$2))/H492)&gt;(1-(0.01*$BO$4)),1-((ABS(H492-$BC$2))/H492),0))</f>
        <v>0</v>
      </c>
      <c r="AL492" s="2">
        <f t="shared" ref="AL492:AL509" si="245">IF($BD$2=0,0,IF(1-((ABS(J492-$BD$2))/J492)&gt;(1-(0.01*$BO$4)),1-((ABS(J492-$BD$2))/J492),0))</f>
        <v>0</v>
      </c>
      <c r="AM492">
        <f t="shared" si="224"/>
        <v>0</v>
      </c>
      <c r="AN492" s="2">
        <f t="shared" ref="AN492:AN509" si="246">IF((IF(AO492=1,1-ABS(($BF$2-N492)/90),ABS((90-$BF$2-N492)/90)))&gt;(1-(0.01*$BO$2)),(IF(AO492=1,1-ABS(($BF$2-N492)/90),ABS((90-$BF$2-N492)/90))),0)</f>
        <v>0.86358340292001612</v>
      </c>
      <c r="AO492">
        <f t="shared" si="228"/>
        <v>1</v>
      </c>
      <c r="AP492">
        <f t="shared" ref="AP492:AP509" si="247">IF((IF(OR(W492&lt;$BO$2,X492&lt;$BO$2),(90-(IF(X492&lt;W492,X492,W492)))/90,0))&gt;(1-(0.01*$BO$2)),(IF(OR(W492&lt;$BO$2,X492&lt;$BO$2),(90-(IF(X492&lt;W492,X492,W492)))/90,0)),0)</f>
        <v>0</v>
      </c>
      <c r="AQ492">
        <f t="shared" ref="AQ492:AQ509" si="248">IF((IF(OR(AD492&lt;$BO$2,AE492&lt;$BO$2),(90-(IF(AE492&lt;AD492,AE492,AD492)))/90,0))&gt;(1-(0.01*$BO$2)),(IF(OR(AD492&lt;$BO$2,AE492&lt;$BO$2),(90-(IF(AE492&lt;AD492,AE492,AD492)))/90,0)),0)</f>
        <v>0</v>
      </c>
      <c r="AR492">
        <f t="shared" si="225"/>
        <v>1</v>
      </c>
      <c r="AS492">
        <f t="shared" si="227"/>
        <v>0</v>
      </c>
      <c r="AT492">
        <f t="shared" si="226"/>
        <v>2.8635834029200162</v>
      </c>
      <c r="AU492" t="str">
        <f t="shared" si="221"/>
        <v/>
      </c>
    </row>
    <row r="493" spans="1:47">
      <c r="A493" t="s">
        <v>270</v>
      </c>
      <c r="B493" t="s">
        <v>273</v>
      </c>
      <c r="C493" t="s">
        <v>813</v>
      </c>
      <c r="D493">
        <f t="shared" si="229"/>
        <v>1.6752</v>
      </c>
      <c r="F493">
        <f t="shared" si="230"/>
        <v>1.68604</v>
      </c>
      <c r="H493">
        <f t="shared" si="231"/>
        <v>1.6921599999999999</v>
      </c>
      <c r="J493" s="119">
        <f t="shared" si="222"/>
        <v>1.6796747162890155</v>
      </c>
      <c r="L493" s="119">
        <f t="shared" si="223"/>
        <v>1.0119261961905934E-2</v>
      </c>
      <c r="N493">
        <f t="shared" si="232"/>
        <v>73.42569514936325</v>
      </c>
      <c r="P493" t="s">
        <v>159</v>
      </c>
      <c r="Q493">
        <v>16</v>
      </c>
      <c r="R493" t="s">
        <v>831</v>
      </c>
      <c r="S493" t="s">
        <v>426</v>
      </c>
      <c r="T493">
        <f t="shared" si="233"/>
        <v>0.88503887641839496</v>
      </c>
      <c r="U493">
        <f t="shared" si="234"/>
        <v>0.38977119713115604</v>
      </c>
      <c r="V493">
        <f t="shared" si="235"/>
        <v>-0.25452819316337161</v>
      </c>
      <c r="W493" s="120">
        <f t="shared" si="210"/>
        <v>79.920109584205946</v>
      </c>
      <c r="X493" s="120">
        <f t="shared" si="236"/>
        <v>66.352079114779045</v>
      </c>
      <c r="Y493" s="16" t="s">
        <v>334</v>
      </c>
      <c r="Z493" s="16" t="s">
        <v>426</v>
      </c>
      <c r="AA493">
        <f t="shared" si="237"/>
        <v>0.88503867118518897</v>
      </c>
      <c r="AB493">
        <f t="shared" si="238"/>
        <v>-0.38977149282495965</v>
      </c>
      <c r="AC493">
        <f t="shared" si="239"/>
        <v>-0.25452845398453466</v>
      </c>
      <c r="AD493" s="120">
        <f t="shared" si="240"/>
        <v>62.321324603948732</v>
      </c>
      <c r="AE493" s="120">
        <f t="shared" si="241"/>
        <v>86.145355800106515</v>
      </c>
      <c r="AG493" s="16" t="s">
        <v>928</v>
      </c>
      <c r="AH493" t="s">
        <v>832</v>
      </c>
      <c r="AI493" s="2">
        <f t="shared" si="242"/>
        <v>0</v>
      </c>
      <c r="AJ493" s="2">
        <f t="shared" si="243"/>
        <v>0</v>
      </c>
      <c r="AK493" s="2">
        <f t="shared" si="244"/>
        <v>0</v>
      </c>
      <c r="AL493" s="2">
        <f t="shared" si="245"/>
        <v>0</v>
      </c>
      <c r="AM493">
        <f t="shared" si="224"/>
        <v>0</v>
      </c>
      <c r="AN493" s="2">
        <f t="shared" si="246"/>
        <v>0.86731952257545664</v>
      </c>
      <c r="AO493">
        <f t="shared" si="228"/>
        <v>1</v>
      </c>
      <c r="AP493">
        <f t="shared" si="247"/>
        <v>0</v>
      </c>
      <c r="AQ493">
        <f t="shared" si="248"/>
        <v>0</v>
      </c>
      <c r="AR493">
        <f t="shared" si="225"/>
        <v>1</v>
      </c>
      <c r="AS493">
        <f t="shared" si="227"/>
        <v>0</v>
      </c>
      <c r="AT493">
        <f t="shared" si="226"/>
        <v>2.8673195225754569</v>
      </c>
      <c r="AU493" t="str">
        <f t="shared" si="221"/>
        <v/>
      </c>
    </row>
    <row r="494" spans="1:47">
      <c r="A494" t="s">
        <v>270</v>
      </c>
      <c r="B494" t="s">
        <v>273</v>
      </c>
      <c r="C494" t="s">
        <v>814</v>
      </c>
      <c r="D494">
        <f t="shared" si="229"/>
        <v>1.6759999999999999</v>
      </c>
      <c r="F494">
        <f t="shared" si="230"/>
        <v>1.6868500000000002</v>
      </c>
      <c r="H494">
        <f t="shared" si="231"/>
        <v>1.6928999999999998</v>
      </c>
      <c r="J494" s="119">
        <f t="shared" si="222"/>
        <v>1.6804703276747264</v>
      </c>
      <c r="L494" s="119">
        <f t="shared" si="223"/>
        <v>1.0072197076142819E-2</v>
      </c>
      <c r="N494">
        <f t="shared" si="232"/>
        <v>73.086466462689572</v>
      </c>
      <c r="P494" t="s">
        <v>159</v>
      </c>
      <c r="Q494">
        <v>15</v>
      </c>
      <c r="R494" t="s">
        <v>831</v>
      </c>
      <c r="S494" t="s">
        <v>426</v>
      </c>
      <c r="T494">
        <f t="shared" si="233"/>
        <v>0.88508421482277677</v>
      </c>
      <c r="U494">
        <f t="shared" si="234"/>
        <v>0.38969199839829577</v>
      </c>
      <c r="V494">
        <f t="shared" si="235"/>
        <v>-0.25449180547886258</v>
      </c>
      <c r="W494" s="120">
        <f t="shared" si="210"/>
        <v>79.922677524311268</v>
      </c>
      <c r="X494" s="120">
        <f t="shared" si="236"/>
        <v>66.356988397705152</v>
      </c>
      <c r="Y494" s="16" t="s">
        <v>334</v>
      </c>
      <c r="Z494" s="16" t="s">
        <v>426</v>
      </c>
      <c r="AA494">
        <f t="shared" si="237"/>
        <v>0.88508400548771005</v>
      </c>
      <c r="AB494">
        <f t="shared" si="238"/>
        <v>-0.3896923019884565</v>
      </c>
      <c r="AC494">
        <f t="shared" si="239"/>
        <v>-0.25449206864020157</v>
      </c>
      <c r="AD494" s="120">
        <f t="shared" si="240"/>
        <v>62.326876553149063</v>
      </c>
      <c r="AE494" s="120">
        <f t="shared" si="241"/>
        <v>86.146313155777548</v>
      </c>
      <c r="AG494" s="16" t="s">
        <v>928</v>
      </c>
      <c r="AH494" t="s">
        <v>832</v>
      </c>
      <c r="AI494" s="2">
        <f t="shared" si="242"/>
        <v>0</v>
      </c>
      <c r="AJ494" s="2">
        <f t="shared" si="243"/>
        <v>0</v>
      </c>
      <c r="AK494" s="2">
        <f t="shared" si="244"/>
        <v>0</v>
      </c>
      <c r="AL494" s="2">
        <f t="shared" si="245"/>
        <v>0</v>
      </c>
      <c r="AM494">
        <f t="shared" si="224"/>
        <v>0</v>
      </c>
      <c r="AN494" s="2">
        <f t="shared" si="246"/>
        <v>0.8710887302051642</v>
      </c>
      <c r="AO494">
        <f t="shared" si="228"/>
        <v>1</v>
      </c>
      <c r="AP494">
        <f t="shared" si="247"/>
        <v>0</v>
      </c>
      <c r="AQ494">
        <f t="shared" si="248"/>
        <v>0</v>
      </c>
      <c r="AR494">
        <f t="shared" si="225"/>
        <v>1</v>
      </c>
      <c r="AS494">
        <f t="shared" si="227"/>
        <v>0</v>
      </c>
      <c r="AT494">
        <f t="shared" si="226"/>
        <v>2.8710887302051642</v>
      </c>
      <c r="AU494" t="str">
        <f t="shared" si="221"/>
        <v/>
      </c>
    </row>
    <row r="495" spans="1:47">
      <c r="A495" t="s">
        <v>270</v>
      </c>
      <c r="B495" t="s">
        <v>273</v>
      </c>
      <c r="C495" t="s">
        <v>815</v>
      </c>
      <c r="D495">
        <f t="shared" si="229"/>
        <v>1.6768000000000001</v>
      </c>
      <c r="F495">
        <f t="shared" si="230"/>
        <v>1.6876600000000002</v>
      </c>
      <c r="H495">
        <f t="shared" si="231"/>
        <v>1.69364</v>
      </c>
      <c r="J495" s="119">
        <f t="shared" si="222"/>
        <v>1.6812659382040447</v>
      </c>
      <c r="L495" s="119">
        <f t="shared" si="223"/>
        <v>1.0025132053689934E-2</v>
      </c>
      <c r="N495">
        <f t="shared" si="232"/>
        <v>72.744206381595703</v>
      </c>
      <c r="P495" t="s">
        <v>159</v>
      </c>
      <c r="Q495">
        <v>14</v>
      </c>
      <c r="R495" t="s">
        <v>831</v>
      </c>
      <c r="S495" t="s">
        <v>426</v>
      </c>
      <c r="T495">
        <f t="shared" si="233"/>
        <v>0.88512954465367133</v>
      </c>
      <c r="U495">
        <f t="shared" si="234"/>
        <v>0.38961279595755333</v>
      </c>
      <c r="V495">
        <f t="shared" si="235"/>
        <v>-0.25445541536253985</v>
      </c>
      <c r="W495" s="120">
        <f t="shared" si="210"/>
        <v>79.925245540511341</v>
      </c>
      <c r="X495" s="120">
        <f t="shared" si="236"/>
        <v>66.361897735269736</v>
      </c>
      <c r="Y495" s="16" t="s">
        <v>334</v>
      </c>
      <c r="Z495" s="16" t="s">
        <v>426</v>
      </c>
      <c r="AA495">
        <f t="shared" si="237"/>
        <v>0.88512933121817106</v>
      </c>
      <c r="AB495">
        <f t="shared" si="238"/>
        <v>-0.38961310744504785</v>
      </c>
      <c r="AC495">
        <f t="shared" si="239"/>
        <v>-0.25445568086463838</v>
      </c>
      <c r="AD495" s="120">
        <f t="shared" si="240"/>
        <v>62.332428506415496</v>
      </c>
      <c r="AE495" s="120">
        <f t="shared" si="241"/>
        <v>86.147270546966723</v>
      </c>
      <c r="AG495" s="16" t="s">
        <v>928</v>
      </c>
      <c r="AH495" t="s">
        <v>832</v>
      </c>
      <c r="AI495" s="2">
        <f t="shared" si="242"/>
        <v>0</v>
      </c>
      <c r="AJ495" s="2">
        <f t="shared" si="243"/>
        <v>0</v>
      </c>
      <c r="AK495" s="2">
        <f t="shared" si="244"/>
        <v>0</v>
      </c>
      <c r="AL495" s="2">
        <f t="shared" si="245"/>
        <v>0</v>
      </c>
      <c r="AM495">
        <f t="shared" si="224"/>
        <v>0</v>
      </c>
      <c r="AN495" s="2">
        <f t="shared" si="246"/>
        <v>0.87489161999509601</v>
      </c>
      <c r="AO495">
        <f t="shared" si="228"/>
        <v>1</v>
      </c>
      <c r="AP495">
        <f t="shared" si="247"/>
        <v>0</v>
      </c>
      <c r="AQ495">
        <f t="shared" si="248"/>
        <v>0</v>
      </c>
      <c r="AR495">
        <f t="shared" si="225"/>
        <v>1</v>
      </c>
      <c r="AS495">
        <f t="shared" si="227"/>
        <v>0</v>
      </c>
      <c r="AT495">
        <f t="shared" si="226"/>
        <v>2.874891619995096</v>
      </c>
      <c r="AU495" t="str">
        <f t="shared" si="221"/>
        <v/>
      </c>
    </row>
    <row r="496" spans="1:47">
      <c r="A496" t="s">
        <v>270</v>
      </c>
      <c r="B496" t="s">
        <v>273</v>
      </c>
      <c r="C496" t="s">
        <v>816</v>
      </c>
      <c r="D496">
        <f t="shared" si="229"/>
        <v>1.6776</v>
      </c>
      <c r="F496">
        <f t="shared" si="230"/>
        <v>1.6884700000000001</v>
      </c>
      <c r="H496">
        <f t="shared" si="231"/>
        <v>1.69438</v>
      </c>
      <c r="J496" s="119">
        <f t="shared" si="222"/>
        <v>1.6820615478780789</v>
      </c>
      <c r="L496" s="119">
        <f t="shared" si="223"/>
        <v>9.9780668948714624E-3</v>
      </c>
      <c r="N496">
        <f t="shared" si="232"/>
        <v>72.39885990348786</v>
      </c>
      <c r="P496" t="s">
        <v>159</v>
      </c>
      <c r="Q496">
        <v>13</v>
      </c>
      <c r="R496" t="s">
        <v>831</v>
      </c>
      <c r="S496" t="s">
        <v>426</v>
      </c>
      <c r="T496">
        <f t="shared" si="233"/>
        <v>0.88517486590978289</v>
      </c>
      <c r="U496">
        <f t="shared" si="234"/>
        <v>0.38953358981122971</v>
      </c>
      <c r="V496">
        <f t="shared" si="235"/>
        <v>-0.25441902281546208</v>
      </c>
      <c r="W496" s="120">
        <f t="shared" si="210"/>
        <v>79.927813632734924</v>
      </c>
      <c r="X496" s="120">
        <f t="shared" si="236"/>
        <v>66.366807127360033</v>
      </c>
      <c r="Y496" s="16" t="s">
        <v>334</v>
      </c>
      <c r="Z496" s="16" t="s">
        <v>426</v>
      </c>
      <c r="AA496">
        <f t="shared" si="237"/>
        <v>0.88517464837527793</v>
      </c>
      <c r="AB496">
        <f t="shared" si="238"/>
        <v>-0.38953390919703434</v>
      </c>
      <c r="AC496">
        <f t="shared" si="239"/>
        <v>-0.25441929065890379</v>
      </c>
      <c r="AD496" s="120">
        <f t="shared" si="240"/>
        <v>62.337980463638203</v>
      </c>
      <c r="AE496" s="120">
        <f t="shared" si="241"/>
        <v>86.148227973646428</v>
      </c>
      <c r="AG496" s="16" t="s">
        <v>928</v>
      </c>
      <c r="AH496" t="s">
        <v>832</v>
      </c>
      <c r="AI496" s="2">
        <f t="shared" si="242"/>
        <v>0</v>
      </c>
      <c r="AJ496" s="2">
        <f t="shared" si="243"/>
        <v>0</v>
      </c>
      <c r="AK496" s="2">
        <f t="shared" si="244"/>
        <v>0</v>
      </c>
      <c r="AL496" s="2">
        <f t="shared" si="245"/>
        <v>0</v>
      </c>
      <c r="AM496">
        <f t="shared" si="224"/>
        <v>0</v>
      </c>
      <c r="AN496" s="2">
        <f t="shared" si="246"/>
        <v>0.8787288030851832</v>
      </c>
      <c r="AO496">
        <f t="shared" si="228"/>
        <v>1</v>
      </c>
      <c r="AP496">
        <f t="shared" si="247"/>
        <v>0</v>
      </c>
      <c r="AQ496">
        <f t="shared" si="248"/>
        <v>0</v>
      </c>
      <c r="AR496">
        <f t="shared" si="225"/>
        <v>1</v>
      </c>
      <c r="AS496">
        <f t="shared" si="227"/>
        <v>0</v>
      </c>
      <c r="AT496">
        <f t="shared" si="226"/>
        <v>2.878728803085183</v>
      </c>
      <c r="AU496" t="str">
        <f t="shared" si="221"/>
        <v/>
      </c>
    </row>
    <row r="497" spans="1:47">
      <c r="A497" t="s">
        <v>270</v>
      </c>
      <c r="B497" t="s">
        <v>273</v>
      </c>
      <c r="C497" t="s">
        <v>817</v>
      </c>
      <c r="D497">
        <f t="shared" si="229"/>
        <v>1.6783999999999999</v>
      </c>
      <c r="F497">
        <f t="shared" si="230"/>
        <v>1.6892800000000001</v>
      </c>
      <c r="H497">
        <f t="shared" si="231"/>
        <v>1.69512</v>
      </c>
      <c r="J497" s="119">
        <f t="shared" si="222"/>
        <v>1.6828571566979349</v>
      </c>
      <c r="L497" s="119">
        <f t="shared" si="223"/>
        <v>9.9310016000111467E-3</v>
      </c>
      <c r="N497">
        <f t="shared" si="232"/>
        <v>72.050370438210905</v>
      </c>
      <c r="P497" t="s">
        <v>159</v>
      </c>
      <c r="Q497">
        <v>12</v>
      </c>
      <c r="R497" t="s">
        <v>831</v>
      </c>
      <c r="S497" t="s">
        <v>426</v>
      </c>
      <c r="T497">
        <f t="shared" si="233"/>
        <v>0.88522017858981772</v>
      </c>
      <c r="U497">
        <f t="shared" si="234"/>
        <v>0.38945437996162624</v>
      </c>
      <c r="V497">
        <f t="shared" si="235"/>
        <v>-0.2543826278386882</v>
      </c>
      <c r="W497" s="120">
        <f t="shared" si="210"/>
        <v>79.930381800910808</v>
      </c>
      <c r="X497" s="120">
        <f t="shared" si="236"/>
        <v>66.371716573863324</v>
      </c>
      <c r="Y497" s="16" t="s">
        <v>334</v>
      </c>
      <c r="Z497" s="16" t="s">
        <v>426</v>
      </c>
      <c r="AA497">
        <f t="shared" si="237"/>
        <v>0.88521995695773648</v>
      </c>
      <c r="AB497">
        <f t="shared" si="238"/>
        <v>-0.38945470724671655</v>
      </c>
      <c r="AC497">
        <f t="shared" si="239"/>
        <v>-0.25438289802405628</v>
      </c>
      <c r="AD497" s="120">
        <f t="shared" si="240"/>
        <v>62.343532424707419</v>
      </c>
      <c r="AE497" s="120">
        <f t="shared" si="241"/>
        <v>86.149185435788979</v>
      </c>
      <c r="AG497" s="16" t="s">
        <v>928</v>
      </c>
      <c r="AH497" t="s">
        <v>832</v>
      </c>
      <c r="AI497" s="2">
        <f t="shared" si="242"/>
        <v>0</v>
      </c>
      <c r="AJ497" s="2">
        <f t="shared" si="243"/>
        <v>0</v>
      </c>
      <c r="AK497" s="2">
        <f t="shared" si="244"/>
        <v>0</v>
      </c>
      <c r="AL497" s="2">
        <f t="shared" si="245"/>
        <v>0</v>
      </c>
      <c r="AM497">
        <f t="shared" si="224"/>
        <v>0</v>
      </c>
      <c r="AN497" s="2">
        <f t="shared" si="246"/>
        <v>0.8826009082549271</v>
      </c>
      <c r="AO497">
        <f t="shared" si="228"/>
        <v>1</v>
      </c>
      <c r="AP497">
        <f t="shared" si="247"/>
        <v>0</v>
      </c>
      <c r="AQ497">
        <f t="shared" si="248"/>
        <v>0</v>
      </c>
      <c r="AR497">
        <f t="shared" si="225"/>
        <v>1</v>
      </c>
      <c r="AS497">
        <f t="shared" si="227"/>
        <v>0</v>
      </c>
      <c r="AT497">
        <f t="shared" si="226"/>
        <v>2.8826009082549273</v>
      </c>
      <c r="AU497" t="str">
        <f t="shared" si="221"/>
        <v/>
      </c>
    </row>
    <row r="498" spans="1:47">
      <c r="A498" t="s">
        <v>270</v>
      </c>
      <c r="B498" t="s">
        <v>273</v>
      </c>
      <c r="C498" t="s">
        <v>818</v>
      </c>
      <c r="D498">
        <f t="shared" si="229"/>
        <v>1.6792</v>
      </c>
      <c r="F498">
        <f t="shared" si="230"/>
        <v>1.6900900000000001</v>
      </c>
      <c r="H498">
        <f t="shared" si="231"/>
        <v>1.6958599999999999</v>
      </c>
      <c r="J498" s="119">
        <f t="shared" si="222"/>
        <v>1.6836527646647177</v>
      </c>
      <c r="L498" s="119">
        <f t="shared" si="223"/>
        <v>9.8839361694313954E-3</v>
      </c>
      <c r="N498">
        <f t="shared" si="232"/>
        <v>71.698679743037218</v>
      </c>
      <c r="P498" t="s">
        <v>159</v>
      </c>
      <c r="Q498">
        <v>11</v>
      </c>
      <c r="R498" t="s">
        <v>831</v>
      </c>
      <c r="S498" t="s">
        <v>426</v>
      </c>
      <c r="T498">
        <f t="shared" si="233"/>
        <v>0.88526548269248218</v>
      </c>
      <c r="U498">
        <f t="shared" si="234"/>
        <v>0.38937516641104475</v>
      </c>
      <c r="V498">
        <f t="shared" si="235"/>
        <v>-0.25434623043327742</v>
      </c>
      <c r="W498" s="120">
        <f t="shared" si="210"/>
        <v>79.932950044967754</v>
      </c>
      <c r="X498" s="120">
        <f t="shared" si="236"/>
        <v>66.376626074666831</v>
      </c>
      <c r="Y498" s="16" t="s">
        <v>334</v>
      </c>
      <c r="Z498" s="16" t="s">
        <v>426</v>
      </c>
      <c r="AA498">
        <f t="shared" si="237"/>
        <v>0.88526525696425384</v>
      </c>
      <c r="AB498">
        <f t="shared" si="238"/>
        <v>-0.38937550159639578</v>
      </c>
      <c r="AC498">
        <f t="shared" si="239"/>
        <v>-0.25434650296115496</v>
      </c>
      <c r="AD498" s="120">
        <f t="shared" si="240"/>
        <v>62.349084389513287</v>
      </c>
      <c r="AE498" s="120">
        <f t="shared" si="241"/>
        <v>86.150142933366766</v>
      </c>
      <c r="AG498" s="16" t="s">
        <v>928</v>
      </c>
      <c r="AH498" t="s">
        <v>832</v>
      </c>
      <c r="AI498" s="2">
        <f t="shared" si="242"/>
        <v>0</v>
      </c>
      <c r="AJ498" s="2">
        <f t="shared" si="243"/>
        <v>0</v>
      </c>
      <c r="AK498" s="2">
        <f t="shared" si="244"/>
        <v>0</v>
      </c>
      <c r="AL498" s="2">
        <f t="shared" si="245"/>
        <v>0</v>
      </c>
      <c r="AM498">
        <f t="shared" si="224"/>
        <v>0</v>
      </c>
      <c r="AN498" s="2">
        <f t="shared" si="246"/>
        <v>0.88650858264574584</v>
      </c>
      <c r="AO498">
        <f t="shared" si="228"/>
        <v>1</v>
      </c>
      <c r="AP498">
        <f t="shared" si="247"/>
        <v>0</v>
      </c>
      <c r="AQ498">
        <f t="shared" si="248"/>
        <v>0</v>
      </c>
      <c r="AR498">
        <f t="shared" si="225"/>
        <v>1</v>
      </c>
      <c r="AS498">
        <f t="shared" si="227"/>
        <v>0</v>
      </c>
      <c r="AT498">
        <f t="shared" si="226"/>
        <v>2.8865085826457459</v>
      </c>
      <c r="AU498" t="str">
        <f t="shared" si="221"/>
        <v/>
      </c>
    </row>
    <row r="499" spans="1:47">
      <c r="A499" t="s">
        <v>270</v>
      </c>
      <c r="B499" t="s">
        <v>273</v>
      </c>
      <c r="C499" t="s">
        <v>819</v>
      </c>
      <c r="D499">
        <f t="shared" si="229"/>
        <v>1.68</v>
      </c>
      <c r="F499">
        <f t="shared" si="230"/>
        <v>1.6909000000000001</v>
      </c>
      <c r="H499">
        <f t="shared" si="231"/>
        <v>1.6965999999999999</v>
      </c>
      <c r="J499" s="119">
        <f t="shared" si="222"/>
        <v>1.6844483717795293</v>
      </c>
      <c r="L499" s="119">
        <f t="shared" si="223"/>
        <v>9.8368706034543951E-3</v>
      </c>
      <c r="N499">
        <f t="shared" si="232"/>
        <v>71.343727854181211</v>
      </c>
      <c r="P499" t="s">
        <v>159</v>
      </c>
      <c r="Q499">
        <v>10</v>
      </c>
      <c r="R499" t="s">
        <v>831</v>
      </c>
      <c r="S499" t="s">
        <v>426</v>
      </c>
      <c r="T499">
        <f t="shared" si="233"/>
        <v>0.88531077821648341</v>
      </c>
      <c r="U499">
        <f t="shared" si="234"/>
        <v>0.38929594916178717</v>
      </c>
      <c r="V499">
        <f t="shared" si="235"/>
        <v>-0.25430983060028906</v>
      </c>
      <c r="W499" s="120">
        <f t="shared" si="210"/>
        <v>79.935518364834536</v>
      </c>
      <c r="X499" s="120">
        <f t="shared" si="236"/>
        <v>66.381535629657833</v>
      </c>
      <c r="Y499" s="16" t="s">
        <v>334</v>
      </c>
      <c r="Z499" s="16" t="s">
        <v>426</v>
      </c>
      <c r="AA499">
        <f t="shared" si="237"/>
        <v>0.88531054839353762</v>
      </c>
      <c r="AB499">
        <f t="shared" si="238"/>
        <v>-0.3892962922483732</v>
      </c>
      <c r="AC499">
        <f t="shared" si="239"/>
        <v>-0.25431010547125893</v>
      </c>
      <c r="AD499" s="120">
        <f t="shared" si="240"/>
        <v>62.354636357946021</v>
      </c>
      <c r="AE499" s="120">
        <f t="shared" si="241"/>
        <v>86.151100466352077</v>
      </c>
      <c r="AG499" s="16" t="s">
        <v>928</v>
      </c>
      <c r="AH499" t="s">
        <v>832</v>
      </c>
      <c r="AI499" s="2">
        <f t="shared" si="242"/>
        <v>0</v>
      </c>
      <c r="AJ499" s="2">
        <f t="shared" si="243"/>
        <v>0</v>
      </c>
      <c r="AK499" s="2">
        <f t="shared" si="244"/>
        <v>0</v>
      </c>
      <c r="AL499" s="2">
        <f t="shared" si="245"/>
        <v>0</v>
      </c>
      <c r="AM499">
        <f t="shared" si="224"/>
        <v>0</v>
      </c>
      <c r="AN499" s="2">
        <f t="shared" si="246"/>
        <v>0.89045249252192371</v>
      </c>
      <c r="AO499">
        <f t="shared" si="228"/>
        <v>1</v>
      </c>
      <c r="AP499">
        <f t="shared" si="247"/>
        <v>0</v>
      </c>
      <c r="AQ499">
        <f t="shared" si="248"/>
        <v>0</v>
      </c>
      <c r="AR499">
        <f t="shared" si="225"/>
        <v>1</v>
      </c>
      <c r="AS499">
        <f t="shared" si="227"/>
        <v>0</v>
      </c>
      <c r="AT499">
        <f t="shared" si="226"/>
        <v>2.8904524925219235</v>
      </c>
      <c r="AU499" t="str">
        <f t="shared" si="221"/>
        <v/>
      </c>
    </row>
    <row r="500" spans="1:47">
      <c r="A500" t="s">
        <v>270</v>
      </c>
      <c r="B500" t="s">
        <v>273</v>
      </c>
      <c r="C500" t="s">
        <v>820</v>
      </c>
      <c r="D500">
        <f t="shared" si="229"/>
        <v>1.6808000000000001</v>
      </c>
      <c r="F500">
        <f t="shared" si="230"/>
        <v>1.69171</v>
      </c>
      <c r="H500">
        <f t="shared" si="231"/>
        <v>1.6973399999999998</v>
      </c>
      <c r="J500" s="119">
        <f t="shared" si="222"/>
        <v>1.6852439780434703</v>
      </c>
      <c r="L500" s="119">
        <f t="shared" si="223"/>
        <v>9.7898049024010003E-3</v>
      </c>
      <c r="N500">
        <f t="shared" si="232"/>
        <v>70.985453014587037</v>
      </c>
      <c r="P500" t="s">
        <v>159</v>
      </c>
      <c r="Q500">
        <v>9</v>
      </c>
      <c r="R500" t="s">
        <v>831</v>
      </c>
      <c r="S500" t="s">
        <v>426</v>
      </c>
      <c r="T500">
        <f t="shared" si="233"/>
        <v>0.88535606516052956</v>
      </c>
      <c r="U500">
        <f t="shared" si="234"/>
        <v>0.38921672821615588</v>
      </c>
      <c r="V500">
        <f t="shared" si="235"/>
        <v>-0.2542734283407827</v>
      </c>
      <c r="W500" s="120">
        <f t="shared" si="210"/>
        <v>79.938086760439901</v>
      </c>
      <c r="X500" s="120">
        <f t="shared" si="236"/>
        <v>66.386445238723581</v>
      </c>
      <c r="Y500" s="16" t="s">
        <v>334</v>
      </c>
      <c r="Z500" s="16" t="s">
        <v>426</v>
      </c>
      <c r="AA500">
        <f t="shared" si="237"/>
        <v>0.88535583124429629</v>
      </c>
      <c r="AB500">
        <f t="shared" si="238"/>
        <v>-0.3892170792049508</v>
      </c>
      <c r="AC500">
        <f t="shared" si="239"/>
        <v>-0.25427370555542744</v>
      </c>
      <c r="AD500" s="120">
        <f t="shared" si="240"/>
        <v>62.360188329895813</v>
      </c>
      <c r="AE500" s="120">
        <f t="shared" si="241"/>
        <v>86.152058034717314</v>
      </c>
      <c r="AG500" s="16" t="s">
        <v>928</v>
      </c>
      <c r="AH500" t="s">
        <v>832</v>
      </c>
      <c r="AI500" s="2">
        <f t="shared" si="242"/>
        <v>0</v>
      </c>
      <c r="AJ500" s="2">
        <f t="shared" si="243"/>
        <v>0</v>
      </c>
      <c r="AK500" s="2">
        <f t="shared" si="244"/>
        <v>0</v>
      </c>
      <c r="AL500" s="2">
        <f t="shared" si="245"/>
        <v>0</v>
      </c>
      <c r="AM500">
        <f t="shared" si="224"/>
        <v>0</v>
      </c>
      <c r="AN500" s="2">
        <f t="shared" si="246"/>
        <v>0.89443332407297005</v>
      </c>
      <c r="AO500">
        <f t="shared" si="228"/>
        <v>1</v>
      </c>
      <c r="AP500">
        <f t="shared" si="247"/>
        <v>0</v>
      </c>
      <c r="AQ500">
        <f t="shared" si="248"/>
        <v>0</v>
      </c>
      <c r="AR500">
        <f t="shared" si="225"/>
        <v>1</v>
      </c>
      <c r="AS500">
        <f t="shared" si="227"/>
        <v>0</v>
      </c>
      <c r="AT500">
        <f t="shared" si="226"/>
        <v>2.89443332407297</v>
      </c>
      <c r="AU500" t="str">
        <f t="shared" si="221"/>
        <v/>
      </c>
    </row>
    <row r="501" spans="1:47">
      <c r="A501" t="s">
        <v>270</v>
      </c>
      <c r="B501" t="s">
        <v>273</v>
      </c>
      <c r="C501" t="s">
        <v>821</v>
      </c>
      <c r="D501">
        <f t="shared" si="229"/>
        <v>1.6816</v>
      </c>
      <c r="F501">
        <f t="shared" si="230"/>
        <v>1.69252</v>
      </c>
      <c r="H501">
        <f t="shared" si="231"/>
        <v>1.69808</v>
      </c>
      <c r="J501" s="119">
        <f t="shared" si="222"/>
        <v>1.6860395834576394</v>
      </c>
      <c r="L501" s="119">
        <f t="shared" si="223"/>
        <v>9.7427390665920655E-3</v>
      </c>
      <c r="N501">
        <f t="shared" si="232"/>
        <v>70.623791597726495</v>
      </c>
      <c r="P501" t="s">
        <v>159</v>
      </c>
      <c r="Q501">
        <v>8</v>
      </c>
      <c r="R501" t="s">
        <v>831</v>
      </c>
      <c r="S501" t="s">
        <v>426</v>
      </c>
      <c r="T501">
        <f t="shared" si="233"/>
        <v>0.88540134352332922</v>
      </c>
      <c r="U501">
        <f t="shared" si="234"/>
        <v>0.3891375035764536</v>
      </c>
      <c r="V501">
        <f t="shared" si="235"/>
        <v>-0.25423702365581824</v>
      </c>
      <c r="W501" s="120">
        <f t="shared" ref="W501:W510" si="249">IF((DEGREES(ACOS((T501*$BI$2+U501*$BJ$2+V501*$BK$2)/((SQRT(T501^2+U501^2+V501^2))*(SQRT($BI$2^2+$BJ$2^2+$BK$2^2))))))&gt;90,ABS(180-(DEGREES(ACOS((T501*$BI$2+U501*$BJ$2+V501*$BK$2)/((SQRT(T501^2+U501^2+V501^2))*(SQRT($BI$2^2+$BJ$2^2+$BK$2^2))))))),(DEGREES(ACOS((T501*$BI$2+U501*$BJ$2+V501*$BK$2)/((SQRT(T501^2+U501^2+V501^2))*(SQRT($BI$2^2+$BJ$2^2+$BK$2^2)))))))</f>
        <v>79.940655231712626</v>
      </c>
      <c r="X501" s="120">
        <f t="shared" si="236"/>
        <v>66.391354901751285</v>
      </c>
      <c r="Y501" s="16" t="s">
        <v>334</v>
      </c>
      <c r="Z501" s="16" t="s">
        <v>426</v>
      </c>
      <c r="AA501">
        <f t="shared" si="237"/>
        <v>0.8854011055152391</v>
      </c>
      <c r="AB501">
        <f t="shared" si="238"/>
        <v>-0.38913786246843024</v>
      </c>
      <c r="AC501">
        <f t="shared" si="239"/>
        <v>-0.25423730321472005</v>
      </c>
      <c r="AD501" s="120">
        <f t="shared" si="240"/>
        <v>62.365740305252857</v>
      </c>
      <c r="AE501" s="120">
        <f t="shared" si="241"/>
        <v>86.15301563843478</v>
      </c>
      <c r="AG501" s="16" t="s">
        <v>928</v>
      </c>
      <c r="AH501" t="s">
        <v>832</v>
      </c>
      <c r="AI501" s="2">
        <f t="shared" si="242"/>
        <v>0</v>
      </c>
      <c r="AJ501" s="2">
        <f t="shared" si="243"/>
        <v>0</v>
      </c>
      <c r="AK501" s="2">
        <f t="shared" si="244"/>
        <v>0</v>
      </c>
      <c r="AL501" s="2">
        <f t="shared" si="245"/>
        <v>0</v>
      </c>
      <c r="AM501">
        <f t="shared" si="224"/>
        <v>0</v>
      </c>
      <c r="AN501" s="2">
        <f t="shared" si="246"/>
        <v>0.89845178426030947</v>
      </c>
      <c r="AO501">
        <f t="shared" si="228"/>
        <v>1</v>
      </c>
      <c r="AP501">
        <f t="shared" si="247"/>
        <v>0</v>
      </c>
      <c r="AQ501">
        <f t="shared" si="248"/>
        <v>0</v>
      </c>
      <c r="AR501">
        <f t="shared" si="225"/>
        <v>1</v>
      </c>
      <c r="AS501">
        <f t="shared" si="227"/>
        <v>0</v>
      </c>
      <c r="AT501">
        <f t="shared" si="226"/>
        <v>2.8984517842603097</v>
      </c>
      <c r="AU501" t="str">
        <f t="shared" si="221"/>
        <v/>
      </c>
    </row>
    <row r="502" spans="1:47">
      <c r="A502" t="s">
        <v>270</v>
      </c>
      <c r="B502" t="s">
        <v>273</v>
      </c>
      <c r="C502" t="s">
        <v>822</v>
      </c>
      <c r="D502">
        <f t="shared" si="229"/>
        <v>1.6823999999999999</v>
      </c>
      <c r="F502">
        <f t="shared" si="230"/>
        <v>1.69333</v>
      </c>
      <c r="H502">
        <f t="shared" si="231"/>
        <v>1.69882</v>
      </c>
      <c r="J502" s="119">
        <f t="shared" si="222"/>
        <v>1.6868351880231334</v>
      </c>
      <c r="L502" s="119">
        <f t="shared" si="223"/>
        <v>9.6956730963464466E-3</v>
      </c>
      <c r="N502">
        <f t="shared" si="232"/>
        <v>70.258678027152143</v>
      </c>
      <c r="P502" t="s">
        <v>159</v>
      </c>
      <c r="Q502">
        <v>7</v>
      </c>
      <c r="R502" t="s">
        <v>831</v>
      </c>
      <c r="S502" t="s">
        <v>426</v>
      </c>
      <c r="T502">
        <f t="shared" si="233"/>
        <v>0.88544661330359198</v>
      </c>
      <c r="U502">
        <f t="shared" si="234"/>
        <v>0.38905827524498315</v>
      </c>
      <c r="V502">
        <f t="shared" si="235"/>
        <v>-0.25420061654645543</v>
      </c>
      <c r="W502" s="120">
        <f t="shared" si="249"/>
        <v>79.943223778581455</v>
      </c>
      <c r="X502" s="120">
        <f t="shared" si="236"/>
        <v>66.396264618628265</v>
      </c>
      <c r="Y502" s="16" t="s">
        <v>334</v>
      </c>
      <c r="Z502" s="16" t="s">
        <v>426</v>
      </c>
      <c r="AA502">
        <f t="shared" si="237"/>
        <v>0.88544637120507586</v>
      </c>
      <c r="AB502">
        <f t="shared" si="238"/>
        <v>-0.38905864204111429</v>
      </c>
      <c r="AC502">
        <f t="shared" si="239"/>
        <v>-0.25420089845019656</v>
      </c>
      <c r="AD502" s="120">
        <f t="shared" si="240"/>
        <v>62.371292283907358</v>
      </c>
      <c r="AE502" s="120">
        <f t="shared" si="241"/>
        <v>86.153973277476823</v>
      </c>
      <c r="AG502" s="16" t="s">
        <v>928</v>
      </c>
      <c r="AH502" t="s">
        <v>832</v>
      </c>
      <c r="AI502" s="2">
        <f t="shared" si="242"/>
        <v>0</v>
      </c>
      <c r="AJ502" s="2">
        <f t="shared" si="243"/>
        <v>0</v>
      </c>
      <c r="AK502" s="2">
        <f t="shared" si="244"/>
        <v>0</v>
      </c>
      <c r="AL502" s="2">
        <f t="shared" si="245"/>
        <v>0</v>
      </c>
      <c r="AM502">
        <f t="shared" si="224"/>
        <v>0</v>
      </c>
      <c r="AN502" s="2">
        <f t="shared" si="246"/>
        <v>0.90250860171113556</v>
      </c>
      <c r="AO502">
        <f t="shared" si="228"/>
        <v>1</v>
      </c>
      <c r="AP502">
        <f t="shared" si="247"/>
        <v>0</v>
      </c>
      <c r="AQ502">
        <f t="shared" si="248"/>
        <v>0</v>
      </c>
      <c r="AR502">
        <f t="shared" si="225"/>
        <v>1</v>
      </c>
      <c r="AS502">
        <f t="shared" si="227"/>
        <v>0</v>
      </c>
      <c r="AT502">
        <f t="shared" si="226"/>
        <v>2.9025086017111357</v>
      </c>
      <c r="AU502" t="str">
        <f t="shared" si="221"/>
        <v/>
      </c>
    </row>
    <row r="503" spans="1:47">
      <c r="A503" t="s">
        <v>270</v>
      </c>
      <c r="B503" t="s">
        <v>273</v>
      </c>
      <c r="C503" t="s">
        <v>823</v>
      </c>
      <c r="D503">
        <f t="shared" si="229"/>
        <v>1.6832</v>
      </c>
      <c r="F503">
        <f t="shared" si="230"/>
        <v>1.69414</v>
      </c>
      <c r="H503">
        <f t="shared" si="231"/>
        <v>1.69956</v>
      </c>
      <c r="J503" s="119">
        <f t="shared" si="222"/>
        <v>1.6876307917410476</v>
      </c>
      <c r="L503" s="119">
        <f t="shared" si="223"/>
        <v>9.6486069919821116E-3</v>
      </c>
      <c r="N503">
        <f t="shared" si="232"/>
        <v>69.890044691513978</v>
      </c>
      <c r="P503" t="s">
        <v>159</v>
      </c>
      <c r="Q503">
        <v>6</v>
      </c>
      <c r="R503" t="s">
        <v>831</v>
      </c>
      <c r="S503" t="s">
        <v>426</v>
      </c>
      <c r="T503">
        <f t="shared" si="233"/>
        <v>0.8854918745000282</v>
      </c>
      <c r="U503">
        <f t="shared" si="234"/>
        <v>0.38897904322404792</v>
      </c>
      <c r="V503">
        <f t="shared" si="235"/>
        <v>-0.25416420701375464</v>
      </c>
      <c r="W503" s="120">
        <f t="shared" si="249"/>
        <v>79.945792400975122</v>
      </c>
      <c r="X503" s="120">
        <f t="shared" si="236"/>
        <v>66.401174389241731</v>
      </c>
      <c r="Y503" s="16" t="s">
        <v>334</v>
      </c>
      <c r="Z503" s="16" t="s">
        <v>426</v>
      </c>
      <c r="AA503">
        <f t="shared" si="237"/>
        <v>0.88549162831251738</v>
      </c>
      <c r="AB503">
        <f t="shared" si="238"/>
        <v>-0.38897941792530527</v>
      </c>
      <c r="AC503">
        <f t="shared" si="239"/>
        <v>-0.25416449126291679</v>
      </c>
      <c r="AD503" s="120">
        <f t="shared" si="240"/>
        <v>62.376844265749504</v>
      </c>
      <c r="AE503" s="120">
        <f t="shared" si="241"/>
        <v>86.154930951815771</v>
      </c>
      <c r="AG503" s="16" t="s">
        <v>928</v>
      </c>
      <c r="AH503" t="s">
        <v>832</v>
      </c>
      <c r="AI503" s="2">
        <f t="shared" si="242"/>
        <v>0</v>
      </c>
      <c r="AJ503" s="2">
        <f t="shared" si="243"/>
        <v>0</v>
      </c>
      <c r="AK503" s="2">
        <f t="shared" si="244"/>
        <v>0</v>
      </c>
      <c r="AL503" s="2">
        <f t="shared" si="245"/>
        <v>0</v>
      </c>
      <c r="AM503">
        <f t="shared" si="224"/>
        <v>0</v>
      </c>
      <c r="AN503" s="2">
        <f t="shared" si="246"/>
        <v>0.90660452766267074</v>
      </c>
      <c r="AO503">
        <f t="shared" si="228"/>
        <v>1</v>
      </c>
      <c r="AP503">
        <f t="shared" si="247"/>
        <v>0</v>
      </c>
      <c r="AQ503">
        <f t="shared" si="248"/>
        <v>0</v>
      </c>
      <c r="AR503">
        <f t="shared" si="225"/>
        <v>1</v>
      </c>
      <c r="AS503">
        <f t="shared" si="227"/>
        <v>0</v>
      </c>
      <c r="AT503">
        <f t="shared" si="226"/>
        <v>2.9066045276626706</v>
      </c>
      <c r="AU503" t="str">
        <f t="shared" si="221"/>
        <v/>
      </c>
    </row>
    <row r="504" spans="1:47">
      <c r="A504" t="s">
        <v>270</v>
      </c>
      <c r="B504" t="s">
        <v>273</v>
      </c>
      <c r="C504" t="s">
        <v>824</v>
      </c>
      <c r="D504">
        <f t="shared" si="229"/>
        <v>1.6839999999999999</v>
      </c>
      <c r="F504">
        <f t="shared" si="230"/>
        <v>1.69495</v>
      </c>
      <c r="H504">
        <f t="shared" si="231"/>
        <v>1.7002999999999999</v>
      </c>
      <c r="J504" s="119">
        <f t="shared" si="222"/>
        <v>1.6884263946124745</v>
      </c>
      <c r="L504" s="119">
        <f t="shared" si="223"/>
        <v>9.6015407538179165E-3</v>
      </c>
      <c r="N504">
        <f t="shared" si="232"/>
        <v>69.51782185467799</v>
      </c>
      <c r="P504" t="s">
        <v>159</v>
      </c>
      <c r="Q504">
        <v>5</v>
      </c>
      <c r="R504" t="s">
        <v>831</v>
      </c>
      <c r="S504" t="s">
        <v>426</v>
      </c>
      <c r="T504">
        <f t="shared" si="233"/>
        <v>0.88553712711134847</v>
      </c>
      <c r="U504">
        <f t="shared" si="234"/>
        <v>0.38889980751595132</v>
      </c>
      <c r="V504">
        <f t="shared" si="235"/>
        <v>-0.25412779505877625</v>
      </c>
      <c r="W504" s="120">
        <f t="shared" si="249"/>
        <v>79.948361098822389</v>
      </c>
      <c r="X504" s="120">
        <f t="shared" si="236"/>
        <v>66.406084213478962</v>
      </c>
      <c r="Y504" s="16" t="s">
        <v>334</v>
      </c>
      <c r="Z504" s="16" t="s">
        <v>426</v>
      </c>
      <c r="AA504">
        <f t="shared" si="237"/>
        <v>0.88553687683627502</v>
      </c>
      <c r="AB504">
        <f t="shared" si="238"/>
        <v>-0.3889001901233064</v>
      </c>
      <c r="AC504">
        <f t="shared" si="239"/>
        <v>-0.25412808165394113</v>
      </c>
      <c r="AD504" s="120">
        <f t="shared" si="240"/>
        <v>62.382396250669487</v>
      </c>
      <c r="AE504" s="120">
        <f t="shared" si="241"/>
        <v>86.155888661423973</v>
      </c>
      <c r="AG504" s="16" t="s">
        <v>928</v>
      </c>
      <c r="AH504" t="s">
        <v>832</v>
      </c>
      <c r="AI504" s="2">
        <f t="shared" si="242"/>
        <v>0</v>
      </c>
      <c r="AJ504" s="2">
        <f t="shared" si="243"/>
        <v>0</v>
      </c>
      <c r="AK504" s="2">
        <f t="shared" si="244"/>
        <v>0</v>
      </c>
      <c r="AL504" s="2">
        <f t="shared" si="245"/>
        <v>0</v>
      </c>
      <c r="AM504">
        <f t="shared" si="224"/>
        <v>0</v>
      </c>
      <c r="AN504" s="2">
        <f t="shared" si="246"/>
        <v>0.91074033696084844</v>
      </c>
      <c r="AO504">
        <f t="shared" si="228"/>
        <v>1</v>
      </c>
      <c r="AP504">
        <f t="shared" si="247"/>
        <v>0</v>
      </c>
      <c r="AQ504">
        <f t="shared" si="248"/>
        <v>0</v>
      </c>
      <c r="AR504">
        <f t="shared" si="225"/>
        <v>1</v>
      </c>
      <c r="AS504">
        <f t="shared" si="227"/>
        <v>0</v>
      </c>
      <c r="AT504">
        <f t="shared" si="226"/>
        <v>2.9107403369608482</v>
      </c>
      <c r="AU504" t="str">
        <f t="shared" si="221"/>
        <v/>
      </c>
    </row>
    <row r="505" spans="1:47">
      <c r="A505" t="s">
        <v>270</v>
      </c>
      <c r="B505" t="s">
        <v>273</v>
      </c>
      <c r="C505" t="s">
        <v>825</v>
      </c>
      <c r="D505">
        <f t="shared" si="229"/>
        <v>1.6847999999999999</v>
      </c>
      <c r="F505">
        <f t="shared" si="230"/>
        <v>1.6957600000000002</v>
      </c>
      <c r="H505">
        <f t="shared" si="231"/>
        <v>1.7010399999999999</v>
      </c>
      <c r="J505" s="119">
        <f t="shared" si="222"/>
        <v>1.6892219966385056</v>
      </c>
      <c r="L505" s="119">
        <f t="shared" si="223"/>
        <v>9.5544743821698308E-3</v>
      </c>
      <c r="N505">
        <f t="shared" si="232"/>
        <v>69.141937560660466</v>
      </c>
      <c r="P505" t="s">
        <v>159</v>
      </c>
      <c r="Q505">
        <v>4</v>
      </c>
      <c r="R505" t="s">
        <v>831</v>
      </c>
      <c r="S505" t="s">
        <v>426</v>
      </c>
      <c r="T505">
        <f t="shared" si="233"/>
        <v>0.88558237113626492</v>
      </c>
      <c r="U505">
        <f t="shared" si="234"/>
        <v>0.38882056812299753</v>
      </c>
      <c r="V505">
        <f t="shared" si="235"/>
        <v>-0.25409138068258086</v>
      </c>
      <c r="W505" s="120">
        <f t="shared" si="249"/>
        <v>79.950929872051972</v>
      </c>
      <c r="X505" s="120">
        <f t="shared" si="236"/>
        <v>66.410994091227181</v>
      </c>
      <c r="Y505" s="16" t="s">
        <v>334</v>
      </c>
      <c r="Z505" s="16" t="s">
        <v>426</v>
      </c>
      <c r="AA505">
        <f t="shared" si="237"/>
        <v>0.88558211677506082</v>
      </c>
      <c r="AB505">
        <f t="shared" si="238"/>
        <v>-0.38882095863742072</v>
      </c>
      <c r="AC505">
        <f t="shared" si="239"/>
        <v>-0.25409166962432972</v>
      </c>
      <c r="AD505" s="120">
        <f t="shared" si="240"/>
        <v>62.38794823855752</v>
      </c>
      <c r="AE505" s="120">
        <f t="shared" si="241"/>
        <v>86.156846406273729</v>
      </c>
      <c r="AG505" s="16" t="s">
        <v>928</v>
      </c>
      <c r="AH505" t="s">
        <v>832</v>
      </c>
      <c r="AI505" s="2">
        <f t="shared" si="242"/>
        <v>0</v>
      </c>
      <c r="AJ505" s="2">
        <f t="shared" si="243"/>
        <v>0</v>
      </c>
      <c r="AK505" s="2">
        <f t="shared" si="244"/>
        <v>0</v>
      </c>
      <c r="AL505" s="2">
        <f t="shared" si="245"/>
        <v>0</v>
      </c>
      <c r="AM505">
        <f t="shared" si="224"/>
        <v>0</v>
      </c>
      <c r="AN505" s="2">
        <f t="shared" si="246"/>
        <v>0.91491682911659866</v>
      </c>
      <c r="AO505">
        <f t="shared" si="228"/>
        <v>1</v>
      </c>
      <c r="AP505">
        <f t="shared" si="247"/>
        <v>0</v>
      </c>
      <c r="AQ505">
        <f t="shared" si="248"/>
        <v>0</v>
      </c>
      <c r="AR505">
        <f t="shared" si="225"/>
        <v>1</v>
      </c>
      <c r="AS505">
        <f t="shared" si="227"/>
        <v>0</v>
      </c>
      <c r="AT505">
        <f t="shared" si="226"/>
        <v>2.9149168291165988</v>
      </c>
      <c r="AU505" t="str">
        <f t="shared" si="221"/>
        <v/>
      </c>
    </row>
    <row r="506" spans="1:47">
      <c r="A506" t="s">
        <v>270</v>
      </c>
      <c r="B506" t="s">
        <v>273</v>
      </c>
      <c r="C506" t="s">
        <v>826</v>
      </c>
      <c r="D506">
        <f t="shared" si="229"/>
        <v>1.6856</v>
      </c>
      <c r="F506">
        <f t="shared" si="230"/>
        <v>1.6965700000000001</v>
      </c>
      <c r="H506">
        <f t="shared" si="231"/>
        <v>1.7017799999999998</v>
      </c>
      <c r="J506" s="119">
        <f t="shared" si="222"/>
        <v>1.6900175978202301</v>
      </c>
      <c r="L506" s="119">
        <f t="shared" si="223"/>
        <v>9.5074078773547122E-3</v>
      </c>
      <c r="N506">
        <f t="shared" si="232"/>
        <v>68.762317532957653</v>
      </c>
      <c r="P506" t="s">
        <v>159</v>
      </c>
      <c r="Q506">
        <v>3</v>
      </c>
      <c r="R506" t="s">
        <v>831</v>
      </c>
      <c r="S506" t="s">
        <v>426</v>
      </c>
      <c r="T506">
        <f t="shared" si="233"/>
        <v>0.88562760657348982</v>
      </c>
      <c r="U506">
        <f t="shared" si="234"/>
        <v>0.38874132504749065</v>
      </c>
      <c r="V506">
        <f t="shared" si="235"/>
        <v>-0.25405496388622922</v>
      </c>
      <c r="W506" s="120">
        <f t="shared" si="249"/>
        <v>79.95349872059262</v>
      </c>
      <c r="X506" s="120">
        <f t="shared" si="236"/>
        <v>66.415904022373667</v>
      </c>
      <c r="Y506" s="16" t="s">
        <v>334</v>
      </c>
      <c r="Z506" s="16" t="s">
        <v>426</v>
      </c>
      <c r="AA506">
        <f t="shared" si="237"/>
        <v>0.88562734812758803</v>
      </c>
      <c r="AB506">
        <f t="shared" si="238"/>
        <v>-0.38874172346995212</v>
      </c>
      <c r="AC506">
        <f t="shared" si="239"/>
        <v>-0.25405525517514332</v>
      </c>
      <c r="AD506" s="120">
        <f t="shared" si="240"/>
        <v>62.393500229303775</v>
      </c>
      <c r="AE506" s="120">
        <f t="shared" si="241"/>
        <v>86.157804186337373</v>
      </c>
      <c r="AG506" s="16" t="s">
        <v>928</v>
      </c>
      <c r="AH506" t="s">
        <v>832</v>
      </c>
      <c r="AI506" s="2">
        <f t="shared" si="242"/>
        <v>0</v>
      </c>
      <c r="AJ506" s="2">
        <f t="shared" si="243"/>
        <v>0</v>
      </c>
      <c r="AK506" s="2">
        <f t="shared" si="244"/>
        <v>0</v>
      </c>
      <c r="AL506" s="2">
        <f t="shared" si="245"/>
        <v>0</v>
      </c>
      <c r="AM506">
        <f t="shared" si="224"/>
        <v>0</v>
      </c>
      <c r="AN506" s="2">
        <f t="shared" si="246"/>
        <v>0.91913482942440772</v>
      </c>
      <c r="AO506">
        <f t="shared" si="228"/>
        <v>1</v>
      </c>
      <c r="AP506">
        <f t="shared" si="247"/>
        <v>0</v>
      </c>
      <c r="AQ506">
        <f t="shared" si="248"/>
        <v>0</v>
      </c>
      <c r="AR506">
        <f t="shared" si="225"/>
        <v>1</v>
      </c>
      <c r="AS506">
        <f t="shared" si="227"/>
        <v>0</v>
      </c>
      <c r="AT506">
        <f t="shared" si="226"/>
        <v>2.9191348294244079</v>
      </c>
      <c r="AU506" t="str">
        <f t="shared" si="221"/>
        <v/>
      </c>
    </row>
    <row r="507" spans="1:47">
      <c r="A507" t="s">
        <v>270</v>
      </c>
      <c r="B507" t="s">
        <v>273</v>
      </c>
      <c r="C507" t="s">
        <v>827</v>
      </c>
      <c r="D507">
        <f t="shared" si="229"/>
        <v>1.6863999999999999</v>
      </c>
      <c r="F507">
        <f t="shared" si="230"/>
        <v>1.6973800000000001</v>
      </c>
      <c r="H507">
        <f t="shared" si="231"/>
        <v>1.70252</v>
      </c>
      <c r="J507" s="119">
        <f t="shared" si="222"/>
        <v>1.6908131981587351</v>
      </c>
      <c r="L507" s="119">
        <f t="shared" si="223"/>
        <v>9.4603412396878639E-3</v>
      </c>
      <c r="N507">
        <f t="shared" si="232"/>
        <v>68.378885067856544</v>
      </c>
      <c r="P507" t="s">
        <v>159</v>
      </c>
      <c r="Q507">
        <v>2</v>
      </c>
      <c r="R507" t="s">
        <v>831</v>
      </c>
      <c r="S507" t="s">
        <v>426</v>
      </c>
      <c r="T507">
        <f t="shared" si="233"/>
        <v>0.88567283342173631</v>
      </c>
      <c r="U507">
        <f t="shared" si="234"/>
        <v>0.38866207829173521</v>
      </c>
      <c r="V507">
        <f t="shared" si="235"/>
        <v>-0.25401854467078244</v>
      </c>
      <c r="W507" s="120">
        <f t="shared" si="249"/>
        <v>79.95606764437305</v>
      </c>
      <c r="X507" s="120">
        <f t="shared" si="236"/>
        <v>66.420814006805685</v>
      </c>
      <c r="Y507" s="16" t="s">
        <v>334</v>
      </c>
      <c r="Z507" s="16" t="s">
        <v>426</v>
      </c>
      <c r="AA507">
        <f t="shared" si="237"/>
        <v>0.88567257089257012</v>
      </c>
      <c r="AB507">
        <f t="shared" si="238"/>
        <v>-0.3886624846232043</v>
      </c>
      <c r="AC507">
        <f t="shared" si="239"/>
        <v>-0.25401883830744265</v>
      </c>
      <c r="AD507" s="120">
        <f t="shared" si="240"/>
        <v>62.399052222798481</v>
      </c>
      <c r="AE507" s="120">
        <f t="shared" si="241"/>
        <v>86.158762001587235</v>
      </c>
      <c r="AG507" s="16" t="s">
        <v>928</v>
      </c>
      <c r="AH507" t="s">
        <v>832</v>
      </c>
      <c r="AI507" s="2">
        <f t="shared" si="242"/>
        <v>0</v>
      </c>
      <c r="AJ507" s="2">
        <f t="shared" si="243"/>
        <v>0</v>
      </c>
      <c r="AK507" s="2">
        <f t="shared" si="244"/>
        <v>0</v>
      </c>
      <c r="AL507" s="2">
        <f t="shared" si="245"/>
        <v>0</v>
      </c>
      <c r="AM507">
        <f t="shared" si="224"/>
        <v>0</v>
      </c>
      <c r="AN507" s="2">
        <f t="shared" si="246"/>
        <v>0.9233951901477534</v>
      </c>
      <c r="AO507">
        <f t="shared" si="228"/>
        <v>1</v>
      </c>
      <c r="AP507">
        <f t="shared" si="247"/>
        <v>0</v>
      </c>
      <c r="AQ507">
        <f t="shared" si="248"/>
        <v>0</v>
      </c>
      <c r="AR507">
        <f t="shared" si="225"/>
        <v>1</v>
      </c>
      <c r="AS507">
        <f t="shared" si="227"/>
        <v>0</v>
      </c>
      <c r="AT507">
        <f t="shared" si="226"/>
        <v>2.9233951901477533</v>
      </c>
      <c r="AU507" t="str">
        <f t="shared" si="221"/>
        <v/>
      </c>
    </row>
    <row r="508" spans="1:47">
      <c r="A508" t="s">
        <v>270</v>
      </c>
      <c r="B508" t="s">
        <v>273</v>
      </c>
      <c r="C508" t="s">
        <v>828</v>
      </c>
      <c r="D508">
        <f t="shared" si="229"/>
        <v>1.6872</v>
      </c>
      <c r="F508">
        <f t="shared" si="230"/>
        <v>1.6981900000000001</v>
      </c>
      <c r="H508">
        <f t="shared" si="231"/>
        <v>1.70326</v>
      </c>
      <c r="J508" s="119">
        <f t="shared" si="222"/>
        <v>1.6916087976551069</v>
      </c>
      <c r="L508" s="119">
        <f t="shared" si="223"/>
        <v>9.413274469482813E-3</v>
      </c>
      <c r="N508">
        <f t="shared" si="232"/>
        <v>67.991560921323597</v>
      </c>
      <c r="P508" t="s">
        <v>159</v>
      </c>
      <c r="Q508">
        <v>1</v>
      </c>
      <c r="R508" t="s">
        <v>831</v>
      </c>
      <c r="S508" t="s">
        <v>426</v>
      </c>
      <c r="T508">
        <f t="shared" si="233"/>
        <v>0.88571805167971873</v>
      </c>
      <c r="U508">
        <f t="shared" si="234"/>
        <v>0.38858282785803605</v>
      </c>
      <c r="V508">
        <f t="shared" si="235"/>
        <v>-0.25398212303730183</v>
      </c>
      <c r="W508" s="120">
        <f t="shared" si="249"/>
        <v>79.958636643321995</v>
      </c>
      <c r="X508" s="120">
        <f t="shared" si="236"/>
        <v>66.425724044410444</v>
      </c>
      <c r="Y508" s="16" t="s">
        <v>334</v>
      </c>
      <c r="Z508" s="16" t="s">
        <v>426</v>
      </c>
      <c r="AA508">
        <f t="shared" si="237"/>
        <v>0.88571778506872167</v>
      </c>
      <c r="AB508">
        <f t="shared" si="238"/>
        <v>-0.3885832420994817</v>
      </c>
      <c r="AC508">
        <f t="shared" si="239"/>
        <v>-0.2539824190222888</v>
      </c>
      <c r="AD508" s="120">
        <f t="shared" si="240"/>
        <v>62.404604218931816</v>
      </c>
      <c r="AE508" s="120">
        <f t="shared" si="241"/>
        <v>86.159719851995632</v>
      </c>
      <c r="AG508" s="16" t="s">
        <v>928</v>
      </c>
      <c r="AH508" t="s">
        <v>832</v>
      </c>
      <c r="AI508" s="2">
        <f t="shared" si="242"/>
        <v>0</v>
      </c>
      <c r="AJ508" s="2">
        <f t="shared" si="243"/>
        <v>0</v>
      </c>
      <c r="AK508" s="2">
        <f t="shared" si="244"/>
        <v>0</v>
      </c>
      <c r="AL508" s="2">
        <f t="shared" si="245"/>
        <v>0</v>
      </c>
      <c r="AM508">
        <f t="shared" si="224"/>
        <v>0</v>
      </c>
      <c r="AN508" s="2">
        <f t="shared" si="246"/>
        <v>0.9276987917758972</v>
      </c>
      <c r="AO508">
        <f t="shared" si="228"/>
        <v>1</v>
      </c>
      <c r="AP508">
        <f t="shared" si="247"/>
        <v>0</v>
      </c>
      <c r="AQ508">
        <f t="shared" si="248"/>
        <v>0</v>
      </c>
      <c r="AR508">
        <f t="shared" si="225"/>
        <v>1</v>
      </c>
      <c r="AS508">
        <f t="shared" si="227"/>
        <v>0</v>
      </c>
      <c r="AT508">
        <f t="shared" si="226"/>
        <v>2.9276987917758972</v>
      </c>
      <c r="AU508" t="str">
        <f t="shared" si="221"/>
        <v/>
      </c>
    </row>
    <row r="509" spans="1:47" ht="17" thickBot="1">
      <c r="A509" s="103" t="s">
        <v>270</v>
      </c>
      <c r="B509" s="103" t="s">
        <v>273</v>
      </c>
      <c r="C509" s="103" t="s">
        <v>829</v>
      </c>
      <c r="D509" s="103">
        <v>1.6879999999999999</v>
      </c>
      <c r="E509" s="103"/>
      <c r="F509" s="103">
        <v>1.6990000000000001</v>
      </c>
      <c r="G509" s="103"/>
      <c r="H509" s="103">
        <v>1.704</v>
      </c>
      <c r="I509" s="103"/>
      <c r="J509" s="119">
        <f t="shared" si="222"/>
        <v>1.6924043963104287</v>
      </c>
      <c r="K509" s="211"/>
      <c r="L509" s="119">
        <f t="shared" si="223"/>
        <v>9.3662075670533085E-3</v>
      </c>
      <c r="M509" s="211"/>
      <c r="N509" s="103">
        <f t="shared" si="232"/>
        <v>67.600263188942009</v>
      </c>
      <c r="O509" s="103"/>
      <c r="P509" s="103" t="s">
        <v>159</v>
      </c>
      <c r="Q509" s="103">
        <v>0</v>
      </c>
      <c r="R509" s="103" t="s">
        <v>831</v>
      </c>
      <c r="S509" s="103" t="s">
        <v>426</v>
      </c>
      <c r="T509" s="103">
        <v>0.88576323000000001</v>
      </c>
      <c r="U509" s="103">
        <v>0.38850356000000003</v>
      </c>
      <c r="V509" s="103">
        <v>-0.25394569</v>
      </c>
      <c r="W509" s="211">
        <f t="shared" si="249"/>
        <v>79.961205717368145</v>
      </c>
      <c r="X509" s="211">
        <f t="shared" si="236"/>
        <v>66.430634135075238</v>
      </c>
      <c r="Y509" s="163" t="s">
        <v>334</v>
      </c>
      <c r="Z509" s="163" t="s">
        <v>426</v>
      </c>
      <c r="AA509" s="163">
        <v>0.88576299999999997</v>
      </c>
      <c r="AB509" s="163">
        <v>-0.38850400000000002</v>
      </c>
      <c r="AC509" s="163">
        <v>-0.25394600000000001</v>
      </c>
      <c r="AD509" s="211">
        <f t="shared" si="240"/>
        <v>62.410156217593979</v>
      </c>
      <c r="AE509" s="211">
        <f t="shared" si="241"/>
        <v>86.160677737534883</v>
      </c>
      <c r="AF509" s="103"/>
      <c r="AG509" s="16" t="s">
        <v>928</v>
      </c>
      <c r="AH509" s="103" t="s">
        <v>832</v>
      </c>
      <c r="AI509" s="2">
        <f>IF($BA$2=0,0,IF(1-((ABS(D509-$BA$2))/D509)&gt;(1-(0.01*$BO$4)),1-((ABS(D509-$BA$2))/D509),0))</f>
        <v>0</v>
      </c>
      <c r="AJ509" s="2">
        <f t="shared" si="243"/>
        <v>0</v>
      </c>
      <c r="AK509" s="2">
        <f t="shared" si="244"/>
        <v>0</v>
      </c>
      <c r="AL509" s="2">
        <f t="shared" si="245"/>
        <v>0</v>
      </c>
      <c r="AM509">
        <f t="shared" si="224"/>
        <v>0</v>
      </c>
      <c r="AN509" s="2">
        <f t="shared" si="246"/>
        <v>0.9320465443579149</v>
      </c>
      <c r="AO509" s="103">
        <f t="shared" si="228"/>
        <v>1</v>
      </c>
      <c r="AP509">
        <f t="shared" si="247"/>
        <v>0</v>
      </c>
      <c r="AQ509">
        <f t="shared" si="248"/>
        <v>0</v>
      </c>
      <c r="AR509">
        <f t="shared" si="225"/>
        <v>1</v>
      </c>
      <c r="AS509">
        <f t="shared" si="227"/>
        <v>0</v>
      </c>
      <c r="AT509">
        <f t="shared" si="226"/>
        <v>2.9320465443579149</v>
      </c>
      <c r="AU509" t="str">
        <f t="shared" si="221"/>
        <v/>
      </c>
    </row>
    <row r="510" spans="1:47" ht="17" thickBot="1">
      <c r="A510" t="s">
        <v>295</v>
      </c>
      <c r="B510" t="s">
        <v>315</v>
      </c>
      <c r="C510" t="s">
        <v>313</v>
      </c>
      <c r="D510">
        <v>1.774</v>
      </c>
      <c r="F510">
        <v>1.8120000000000001</v>
      </c>
      <c r="H510">
        <v>1.8260000000000001</v>
      </c>
      <c r="J510" s="119">
        <f t="shared" si="222"/>
        <v>1.7886009895452357</v>
      </c>
      <c r="L510" s="119">
        <f t="shared" si="223"/>
        <v>2.997201570446828E-2</v>
      </c>
      <c r="N510">
        <v>60</v>
      </c>
      <c r="P510" s="48" t="s">
        <v>159</v>
      </c>
      <c r="R510" s="48" t="s">
        <v>927</v>
      </c>
      <c r="S510" s="48" t="s">
        <v>426</v>
      </c>
      <c r="T510">
        <v>9.6143603932007812E-2</v>
      </c>
      <c r="U510">
        <v>0.72302649149331732</v>
      </c>
      <c r="V510">
        <v>0.6840972884187082</v>
      </c>
      <c r="W510" s="120">
        <f t="shared" si="249"/>
        <v>10.127901618500346</v>
      </c>
      <c r="X510" s="120">
        <f t="shared" si="236"/>
        <v>83.355655125553497</v>
      </c>
      <c r="Y510" s="208" t="s">
        <v>927</v>
      </c>
      <c r="Z510" s="16" t="s">
        <v>426</v>
      </c>
      <c r="AA510" s="16">
        <v>-9.6143603932007812E-2</v>
      </c>
      <c r="AB510" s="16">
        <v>0.72302649149331732</v>
      </c>
      <c r="AC510" s="16">
        <v>-0.6840972884187082</v>
      </c>
      <c r="AD510" s="120">
        <f>IF((DEGREES(ACOS((AA510*$BI$2+AB510*$BJ$2+AC510*$BK$2)/((SQRT(AA510^2+AB510^2+AC510^2))*(SQRT($BI$2^2+$BJ$2^2+$BK$2^2))))))&gt;90,ABS(180-(DEGREES(ACOS((AA510*$BI$2+AB510*$BJ$2+AC510*$BK$2)/((SQRT(AA510^2+AB510^2+AC510^2))*(SQRT($BI$2^2+$BJ$2^2+$BK$2^2))))))),(DEGREES(ACOS((AA510*$BI$2+AB510*$BJ$2+AC510*$BK$2)/((SQRT(AA510^2+AB510^2+AC510^2))*(SQRT($BI$2^2+$BJ$2^2+$BK$2^2)))))))</f>
        <v>78.35085567519441</v>
      </c>
      <c r="AE510" s="120">
        <f t="shared" si="241"/>
        <v>10.107787448199133</v>
      </c>
      <c r="AF510" s="16" t="s">
        <v>33</v>
      </c>
      <c r="AG510" s="16" t="s">
        <v>928</v>
      </c>
      <c r="AH510" t="s">
        <v>832</v>
      </c>
      <c r="AI510" s="2">
        <f>IF($BA$2=0,0,IF(1-((ABS(D510-$BA$2))/D510)&gt;(1-(0.01*$BO$4)),1-((ABS(D510-$BA$2))/D510),0))</f>
        <v>0</v>
      </c>
      <c r="AJ510" s="2">
        <f t="shared" ref="AJ510" si="250">IF($BB$2=0,0,IF(1-((ABS(F510-$BB$2))/F510)&gt;(1-(0.01*$BO$4)),1-((ABS(F510-$BB$2))/F510),0))</f>
        <v>0</v>
      </c>
      <c r="AK510" s="2">
        <f t="shared" ref="AK510" si="251">IF($BC$2=0,0,IF(1-((ABS(H510-$BC$2))/H510)&gt;(1-(0.01*$BO$4)),1-((ABS(H510-$BC$2))/H510),0))</f>
        <v>0</v>
      </c>
      <c r="AL510" s="2">
        <f t="shared" ref="AL510" si="252">IF($BD$2=0,0,IF(1-((ABS(J510-$BD$2))/J510)&gt;(1-(0.01*$BO$4)),1-((ABS(J510-$BD$2))/J510),0))</f>
        <v>0</v>
      </c>
      <c r="AM510">
        <f t="shared" si="224"/>
        <v>0</v>
      </c>
      <c r="AN510" s="2">
        <f t="shared" ref="AN510" si="253">IF((IF(AO510=1,1-ABS(($BF$2-N510)/90),ABS((90-$BF$2-N510)/90)))&gt;(1-(0.01*$BO$2)),(IF(AO510=1,1-ABS(($BF$2-N510)/90),ABS((90-$BF$2-N510)/90))),0)</f>
        <v>0.98350608687606278</v>
      </c>
      <c r="AO510" s="103">
        <f t="shared" ref="AO510:AO541" si="254">IF(OR($BH$2=P510,P510="-/+"),1,0)</f>
        <v>1</v>
      </c>
      <c r="AP510">
        <f t="shared" ref="AP510" si="255">IF((IF(OR(W510&lt;$BO$2,X510&lt;$BO$2),(90-(IF(X510&lt;W510,X510,W510)))/90,0))&gt;(1-(0.01*$BO$2)),(IF(OR(W510&lt;$BO$2,X510&lt;$BO$2),(90-(IF(X510&lt;W510,X510,W510)))/90,0)),0)</f>
        <v>0.88746775979444059</v>
      </c>
      <c r="AQ510">
        <f>IF((IF(OR(AD510&lt;$BO$2,AE510&lt;$BO$2),(90-(IF(AE510&lt;AD510,AE510,AD510)))/90,0))&gt;(1-(0.01*$BO$2)),(IF(OR(AD510&lt;$BO$2,AE510&lt;$BO$2),(90-(IF(AE510&lt;AD510,AE510,AD510)))/90,0)),0)</f>
        <v>0.88769125057556519</v>
      </c>
      <c r="AR510">
        <f t="shared" ref="AR510" si="256">IF(AG510=$BG$2,1,0)</f>
        <v>1</v>
      </c>
      <c r="AS510">
        <f t="shared" si="227"/>
        <v>0</v>
      </c>
      <c r="AT510">
        <f t="shared" si="226"/>
        <v>4.7586650972460687</v>
      </c>
      <c r="AU510" t="str">
        <f t="shared" si="221"/>
        <v/>
      </c>
    </row>
    <row r="511" spans="1:47" ht="17" thickBot="1">
      <c r="A511" s="103"/>
      <c r="B511" s="103"/>
      <c r="C511" s="103" t="s">
        <v>889</v>
      </c>
      <c r="D511" s="103"/>
      <c r="E511" s="103"/>
      <c r="F511" s="103"/>
      <c r="G511" s="103"/>
      <c r="H511" s="103"/>
      <c r="I511" s="103"/>
      <c r="J511" s="211"/>
      <c r="K511" s="211"/>
      <c r="L511" s="211"/>
      <c r="M511" s="211"/>
      <c r="N511" s="103"/>
      <c r="O511" s="103"/>
      <c r="P511" s="103"/>
      <c r="Q511" s="103"/>
      <c r="R511" s="103"/>
      <c r="S511" s="103"/>
      <c r="T511" s="103"/>
      <c r="U511" s="103"/>
      <c r="V511" s="103"/>
      <c r="W511" s="211"/>
      <c r="X511" s="211"/>
      <c r="Y511" s="163"/>
      <c r="Z511" s="163"/>
      <c r="AA511" s="163"/>
      <c r="AB511" s="163"/>
      <c r="AC511" s="163"/>
      <c r="AD511" s="211"/>
      <c r="AE511" s="211"/>
      <c r="AF511" s="103"/>
      <c r="AG511" s="16" t="s">
        <v>928</v>
      </c>
      <c r="AH511" s="103"/>
      <c r="AI511" s="103"/>
      <c r="AJ511" s="103"/>
      <c r="AK511" s="103"/>
      <c r="AL511" s="103"/>
      <c r="AM511" s="103"/>
      <c r="AN511" s="163"/>
      <c r="AO511" s="103">
        <f t="shared" si="254"/>
        <v>0</v>
      </c>
      <c r="AP511" s="103"/>
      <c r="AQ511" s="103"/>
      <c r="AR511">
        <f t="shared" si="225"/>
        <v>1</v>
      </c>
      <c r="AS511">
        <f t="shared" si="227"/>
        <v>0</v>
      </c>
      <c r="AT511">
        <f t="shared" si="226"/>
        <v>1</v>
      </c>
      <c r="AU511" t="str">
        <f t="shared" si="221"/>
        <v/>
      </c>
    </row>
    <row r="512" spans="1:47" ht="17" thickBot="1">
      <c r="A512" s="103"/>
      <c r="B512" s="103"/>
      <c r="C512" s="103" t="s">
        <v>887</v>
      </c>
      <c r="D512" s="103"/>
      <c r="E512" s="103"/>
      <c r="F512" s="103"/>
      <c r="G512" s="103"/>
      <c r="H512" s="103"/>
      <c r="I512" s="103"/>
      <c r="J512" s="211"/>
      <c r="K512" s="211"/>
      <c r="L512" s="211"/>
      <c r="M512" s="211"/>
      <c r="N512" s="103"/>
      <c r="O512" s="103"/>
      <c r="P512" s="103"/>
      <c r="Q512" s="103"/>
      <c r="R512" s="103"/>
      <c r="S512" s="103"/>
      <c r="T512" s="103"/>
      <c r="U512" s="103"/>
      <c r="V512" s="103"/>
      <c r="W512" s="211"/>
      <c r="X512" s="211"/>
      <c r="Y512" s="163"/>
      <c r="Z512" s="163"/>
      <c r="AA512" s="163"/>
      <c r="AB512" s="163"/>
      <c r="AC512" s="163"/>
      <c r="AD512" s="211"/>
      <c r="AE512" s="211"/>
      <c r="AF512" s="103"/>
      <c r="AG512" s="16" t="s">
        <v>928</v>
      </c>
      <c r="AH512" s="103"/>
      <c r="AI512" s="103"/>
      <c r="AJ512" s="103"/>
      <c r="AK512" s="103"/>
      <c r="AL512" s="103"/>
      <c r="AM512" s="103"/>
      <c r="AN512" s="163"/>
      <c r="AO512" s="103">
        <f t="shared" si="254"/>
        <v>0</v>
      </c>
      <c r="AP512" s="103"/>
      <c r="AQ512" s="103"/>
      <c r="AR512">
        <f t="shared" si="225"/>
        <v>1</v>
      </c>
      <c r="AS512">
        <f t="shared" si="227"/>
        <v>0</v>
      </c>
      <c r="AT512">
        <f t="shared" si="226"/>
        <v>1</v>
      </c>
      <c r="AU512" t="str">
        <f t="shared" si="221"/>
        <v/>
      </c>
    </row>
    <row r="513" spans="1:47" ht="17" thickBot="1">
      <c r="A513" s="103"/>
      <c r="B513" s="103"/>
      <c r="C513" s="103" t="s">
        <v>904</v>
      </c>
      <c r="D513" s="103"/>
      <c r="E513" s="103"/>
      <c r="F513" s="103"/>
      <c r="G513" s="103"/>
      <c r="H513" s="103"/>
      <c r="I513" s="103"/>
      <c r="J513" s="211"/>
      <c r="K513" s="211"/>
      <c r="L513" s="211"/>
      <c r="M513" s="211"/>
      <c r="N513" s="103"/>
      <c r="O513" s="103"/>
      <c r="P513" s="103"/>
      <c r="Q513" s="103"/>
      <c r="R513" s="103"/>
      <c r="S513" s="103"/>
      <c r="T513" s="103"/>
      <c r="U513" s="103"/>
      <c r="V513" s="103"/>
      <c r="W513" s="211"/>
      <c r="X513" s="211"/>
      <c r="Y513" s="163"/>
      <c r="Z513" s="163"/>
      <c r="AA513" s="163"/>
      <c r="AB513" s="163"/>
      <c r="AC513" s="163"/>
      <c r="AD513" s="211"/>
      <c r="AE513" s="211"/>
      <c r="AF513" s="103"/>
      <c r="AG513" s="16" t="s">
        <v>928</v>
      </c>
      <c r="AH513" s="103"/>
      <c r="AI513" s="103"/>
      <c r="AJ513" s="103"/>
      <c r="AK513" s="103"/>
      <c r="AL513" s="103"/>
      <c r="AM513" s="103"/>
      <c r="AN513" s="163"/>
      <c r="AO513" s="103">
        <f t="shared" si="254"/>
        <v>0</v>
      </c>
      <c r="AP513" s="103"/>
      <c r="AQ513" s="103"/>
      <c r="AR513">
        <f t="shared" si="225"/>
        <v>1</v>
      </c>
      <c r="AS513">
        <f t="shared" si="227"/>
        <v>0</v>
      </c>
      <c r="AT513">
        <f t="shared" si="226"/>
        <v>1</v>
      </c>
      <c r="AU513" t="str">
        <f t="shared" si="221"/>
        <v/>
      </c>
    </row>
    <row r="514" spans="1:47" ht="17" thickBot="1">
      <c r="A514" s="103"/>
      <c r="B514" s="103"/>
      <c r="C514" s="103" t="s">
        <v>905</v>
      </c>
      <c r="D514" s="103"/>
      <c r="E514" s="103"/>
      <c r="F514" s="103"/>
      <c r="G514" s="103"/>
      <c r="H514" s="103"/>
      <c r="I514" s="103"/>
      <c r="J514" s="211"/>
      <c r="K514" s="211"/>
      <c r="L514" s="211"/>
      <c r="M514" s="211"/>
      <c r="N514" s="103"/>
      <c r="O514" s="103"/>
      <c r="P514" s="103"/>
      <c r="Q514" s="103"/>
      <c r="R514" s="103"/>
      <c r="S514" s="103"/>
      <c r="T514" s="103"/>
      <c r="U514" s="103"/>
      <c r="V514" s="103"/>
      <c r="W514" s="211"/>
      <c r="X514" s="211"/>
      <c r="Y514" s="163"/>
      <c r="Z514" s="163"/>
      <c r="AA514" s="163"/>
      <c r="AB514" s="163"/>
      <c r="AC514" s="163"/>
      <c r="AD514" s="211"/>
      <c r="AE514" s="211"/>
      <c r="AF514" s="103"/>
      <c r="AG514" s="16" t="s">
        <v>928</v>
      </c>
      <c r="AH514" s="103"/>
      <c r="AI514" s="103"/>
      <c r="AJ514" s="103"/>
      <c r="AK514" s="103"/>
      <c r="AL514" s="103"/>
      <c r="AM514" s="103"/>
      <c r="AN514" s="163"/>
      <c r="AO514" s="103">
        <f t="shared" si="254"/>
        <v>0</v>
      </c>
      <c r="AP514" s="103"/>
      <c r="AQ514" s="103"/>
      <c r="AR514">
        <f t="shared" si="225"/>
        <v>1</v>
      </c>
      <c r="AS514">
        <f t="shared" si="227"/>
        <v>0</v>
      </c>
      <c r="AT514">
        <f t="shared" si="226"/>
        <v>1</v>
      </c>
      <c r="AU514" t="str">
        <f t="shared" ref="AU514:AU540" si="257">IF(AT514=$AT$543,AS514,"")</f>
        <v/>
      </c>
    </row>
    <row r="515" spans="1:47" ht="17" thickBot="1">
      <c r="A515" s="103"/>
      <c r="B515" s="103"/>
      <c r="C515" s="103" t="s">
        <v>906</v>
      </c>
      <c r="D515" s="103"/>
      <c r="E515" s="103"/>
      <c r="F515" s="103"/>
      <c r="G515" s="103"/>
      <c r="H515" s="103"/>
      <c r="I515" s="103"/>
      <c r="J515" s="211"/>
      <c r="K515" s="211"/>
      <c r="L515" s="211"/>
      <c r="M515" s="211"/>
      <c r="N515" s="103"/>
      <c r="O515" s="103"/>
      <c r="P515" s="103"/>
      <c r="Q515" s="103"/>
      <c r="R515" s="103"/>
      <c r="S515" s="103"/>
      <c r="T515" s="103"/>
      <c r="U515" s="103"/>
      <c r="V515" s="103"/>
      <c r="W515" s="211"/>
      <c r="X515" s="211"/>
      <c r="Y515" s="163"/>
      <c r="Z515" s="163"/>
      <c r="AA515" s="163"/>
      <c r="AB515" s="163"/>
      <c r="AC515" s="163"/>
      <c r="AD515" s="211"/>
      <c r="AE515" s="211"/>
      <c r="AF515" s="103"/>
      <c r="AG515" s="16" t="s">
        <v>928</v>
      </c>
      <c r="AH515" s="103"/>
      <c r="AI515" s="103"/>
      <c r="AJ515" s="103"/>
      <c r="AK515" s="103"/>
      <c r="AL515" s="103"/>
      <c r="AM515" s="103"/>
      <c r="AN515" s="163"/>
      <c r="AO515" s="103">
        <f t="shared" si="254"/>
        <v>0</v>
      </c>
      <c r="AP515" s="103"/>
      <c r="AQ515" s="103"/>
      <c r="AR515">
        <f t="shared" si="225"/>
        <v>1</v>
      </c>
      <c r="AS515">
        <f t="shared" si="227"/>
        <v>0</v>
      </c>
      <c r="AT515">
        <f t="shared" ref="AT515:AT541" si="258">IFERROR(AI515+AJ515+AK515+AN515+AO515+AP515+AQ515+AR515+AM515+AL515,0)</f>
        <v>1</v>
      </c>
      <c r="AU515" t="str">
        <f t="shared" si="257"/>
        <v/>
      </c>
    </row>
    <row r="516" spans="1:47" ht="17" thickBot="1">
      <c r="A516" s="103"/>
      <c r="B516" s="103"/>
      <c r="C516" s="103" t="s">
        <v>895</v>
      </c>
      <c r="D516" s="103"/>
      <c r="E516" s="103"/>
      <c r="F516" s="103"/>
      <c r="G516" s="103"/>
      <c r="H516" s="103"/>
      <c r="I516" s="103"/>
      <c r="J516" s="211"/>
      <c r="K516" s="211"/>
      <c r="L516" s="211"/>
      <c r="M516" s="211"/>
      <c r="N516" s="103"/>
      <c r="O516" s="103"/>
      <c r="P516" s="103"/>
      <c r="Q516" s="103"/>
      <c r="R516" s="103"/>
      <c r="S516" s="103"/>
      <c r="T516" s="103"/>
      <c r="U516" s="103"/>
      <c r="V516" s="103"/>
      <c r="W516" s="211"/>
      <c r="X516" s="211"/>
      <c r="Y516" s="163"/>
      <c r="Z516" s="163"/>
      <c r="AA516" s="163"/>
      <c r="AB516" s="163"/>
      <c r="AC516" s="163"/>
      <c r="AD516" s="211"/>
      <c r="AE516" s="211"/>
      <c r="AF516" s="103"/>
      <c r="AG516" s="16" t="s">
        <v>928</v>
      </c>
      <c r="AH516" s="103"/>
      <c r="AI516" s="103"/>
      <c r="AJ516" s="103"/>
      <c r="AK516" s="103"/>
      <c r="AL516" s="103"/>
      <c r="AM516" s="103"/>
      <c r="AN516" s="163"/>
      <c r="AO516" s="103">
        <f t="shared" si="254"/>
        <v>0</v>
      </c>
      <c r="AP516" s="103"/>
      <c r="AQ516" s="103"/>
      <c r="AR516">
        <f>IF(AG516=$BG$2,1,0)</f>
        <v>1</v>
      </c>
      <c r="AS516">
        <f t="shared" si="227"/>
        <v>0</v>
      </c>
      <c r="AT516">
        <f t="shared" si="258"/>
        <v>1</v>
      </c>
      <c r="AU516" t="str">
        <f t="shared" si="257"/>
        <v/>
      </c>
    </row>
    <row r="517" spans="1:47" ht="17" thickBot="1">
      <c r="A517" s="203"/>
      <c r="B517" s="203"/>
      <c r="C517" s="204" t="s">
        <v>888</v>
      </c>
      <c r="D517" s="203"/>
      <c r="E517" s="203"/>
      <c r="F517" s="203"/>
      <c r="G517" s="203"/>
      <c r="H517" s="203"/>
      <c r="I517" s="203"/>
      <c r="J517" s="212"/>
      <c r="K517" s="212"/>
      <c r="L517" s="212"/>
      <c r="M517" s="212"/>
      <c r="N517" s="203"/>
      <c r="O517" s="203"/>
      <c r="P517" s="203"/>
      <c r="Q517" s="203"/>
      <c r="R517" s="203"/>
      <c r="S517" s="203"/>
      <c r="T517" s="203"/>
      <c r="U517" s="203"/>
      <c r="V517" s="203"/>
      <c r="W517" s="212"/>
      <c r="X517" s="212"/>
      <c r="Y517" s="204"/>
      <c r="Z517" s="204"/>
      <c r="AA517" s="204"/>
      <c r="AB517" s="204"/>
      <c r="AC517" s="204"/>
      <c r="AD517" s="212"/>
      <c r="AE517" s="212"/>
      <c r="AF517" s="203"/>
      <c r="AG517" s="16" t="s">
        <v>928</v>
      </c>
      <c r="AH517" s="203"/>
      <c r="AI517" s="203"/>
      <c r="AJ517" s="203"/>
      <c r="AK517" s="203"/>
      <c r="AL517" s="203"/>
      <c r="AM517" s="203"/>
      <c r="AN517" s="204"/>
      <c r="AO517" s="103">
        <f t="shared" si="254"/>
        <v>0</v>
      </c>
      <c r="AP517" s="203"/>
      <c r="AQ517" s="203"/>
      <c r="AR517">
        <f>IF(AG517=$BG$2,1,0)</f>
        <v>1</v>
      </c>
      <c r="AS517">
        <f t="shared" si="227"/>
        <v>0</v>
      </c>
      <c r="AT517">
        <f t="shared" si="258"/>
        <v>1</v>
      </c>
      <c r="AU517" t="str">
        <f t="shared" si="257"/>
        <v/>
      </c>
    </row>
    <row r="518" spans="1:47">
      <c r="A518" s="40" t="s">
        <v>878</v>
      </c>
      <c r="B518" s="33"/>
      <c r="C518" s="40"/>
      <c r="D518" s="33" t="s">
        <v>879</v>
      </c>
      <c r="E518" s="33"/>
      <c r="F518" s="33" t="s">
        <v>880</v>
      </c>
      <c r="G518" s="33"/>
      <c r="H518" s="33"/>
      <c r="I518" s="33"/>
      <c r="J518" s="38"/>
      <c r="K518" s="38"/>
      <c r="L518" s="38"/>
      <c r="M518" s="38"/>
      <c r="N518" s="33" t="s">
        <v>896</v>
      </c>
      <c r="O518" s="33"/>
      <c r="P518" s="33" t="s">
        <v>274</v>
      </c>
      <c r="Q518" s="170" t="s">
        <v>964</v>
      </c>
      <c r="R518" s="214"/>
      <c r="S518" s="33"/>
      <c r="T518" s="33" t="s">
        <v>897</v>
      </c>
      <c r="U518" s="33" t="s">
        <v>908</v>
      </c>
      <c r="V518" s="33"/>
      <c r="W518" s="38"/>
      <c r="X518" s="38"/>
      <c r="Y518" s="33"/>
      <c r="Z518" s="33"/>
      <c r="AA518" s="33"/>
      <c r="AB518" s="33"/>
      <c r="AC518" s="33"/>
      <c r="AD518" s="38" t="s">
        <v>898</v>
      </c>
      <c r="AE518" s="38"/>
      <c r="AF518" s="33"/>
      <c r="AG518" s="33" t="s">
        <v>930</v>
      </c>
      <c r="AH518" s="33"/>
      <c r="AI518" s="33" t="s">
        <v>879</v>
      </c>
      <c r="AJ518" s="33" t="s">
        <v>880</v>
      </c>
      <c r="AK518" s="33" t="s">
        <v>965</v>
      </c>
      <c r="AL518" s="33" t="s">
        <v>932</v>
      </c>
      <c r="AM518" s="33" t="s">
        <v>952</v>
      </c>
      <c r="AN518" s="33" t="s">
        <v>896</v>
      </c>
      <c r="AO518" s="33" t="s">
        <v>274</v>
      </c>
      <c r="AP518" s="33" t="s">
        <v>330</v>
      </c>
      <c r="AQ518" s="33" t="s">
        <v>839</v>
      </c>
      <c r="AU518" t="str">
        <f t="shared" si="257"/>
        <v/>
      </c>
    </row>
    <row r="519" spans="1:47" ht="17" thickBot="1">
      <c r="C519" s="16" t="s">
        <v>869</v>
      </c>
      <c r="N519" t="s">
        <v>33</v>
      </c>
      <c r="P519" t="s">
        <v>160</v>
      </c>
      <c r="Q519">
        <v>0</v>
      </c>
      <c r="T519" t="s">
        <v>33</v>
      </c>
      <c r="AD519" s="119" t="s">
        <v>33</v>
      </c>
      <c r="AG519" s="16" t="s">
        <v>929</v>
      </c>
      <c r="AK519">
        <f>IF($BH$5=Q519,1,0)</f>
        <v>0</v>
      </c>
      <c r="AO519" s="103">
        <f t="shared" si="254"/>
        <v>0</v>
      </c>
      <c r="AR519">
        <f t="shared" ref="AR519:AR541" si="259">IF(AG519=$BG$2,1,0)</f>
        <v>0</v>
      </c>
      <c r="AS519">
        <f t="shared" si="227"/>
        <v>0</v>
      </c>
      <c r="AT519">
        <f t="shared" si="258"/>
        <v>0</v>
      </c>
      <c r="AU519" t="str">
        <f t="shared" si="257"/>
        <v/>
      </c>
    </row>
    <row r="520" spans="1:47" ht="17" thickBot="1">
      <c r="C520" s="16" t="s">
        <v>870</v>
      </c>
      <c r="N520" t="s">
        <v>159</v>
      </c>
      <c r="P520" t="s">
        <v>159</v>
      </c>
      <c r="Q520">
        <v>0</v>
      </c>
      <c r="T520">
        <v>90</v>
      </c>
      <c r="AG520" s="16" t="s">
        <v>929</v>
      </c>
      <c r="AK520">
        <f t="shared" ref="AK520:AK541" si="260">IF($BH$5=Q520,1,0)</f>
        <v>0</v>
      </c>
      <c r="AO520" s="103">
        <f t="shared" si="254"/>
        <v>1</v>
      </c>
      <c r="AR520">
        <f t="shared" si="259"/>
        <v>0</v>
      </c>
      <c r="AS520">
        <f t="shared" si="227"/>
        <v>0</v>
      </c>
      <c r="AT520">
        <f t="shared" si="258"/>
        <v>1</v>
      </c>
      <c r="AU520" t="str">
        <f t="shared" si="257"/>
        <v/>
      </c>
    </row>
    <row r="521" spans="1:47" ht="17" thickBot="1">
      <c r="C521" s="16" t="s">
        <v>871</v>
      </c>
      <c r="N521" t="s">
        <v>159</v>
      </c>
      <c r="P521" t="s">
        <v>159</v>
      </c>
      <c r="Q521">
        <v>0</v>
      </c>
      <c r="AG521" s="16" t="s">
        <v>929</v>
      </c>
      <c r="AK521">
        <f t="shared" si="260"/>
        <v>0</v>
      </c>
      <c r="AO521" s="103">
        <f t="shared" si="254"/>
        <v>1</v>
      </c>
      <c r="AR521">
        <f t="shared" si="259"/>
        <v>0</v>
      </c>
      <c r="AS521">
        <f t="shared" si="227"/>
        <v>0</v>
      </c>
      <c r="AT521">
        <f t="shared" si="258"/>
        <v>1</v>
      </c>
      <c r="AU521" t="str">
        <f t="shared" si="257"/>
        <v/>
      </c>
    </row>
    <row r="522" spans="1:47" ht="17" thickBot="1">
      <c r="C522" s="16" t="s">
        <v>872</v>
      </c>
      <c r="P522" t="s">
        <v>159</v>
      </c>
      <c r="T522">
        <v>90</v>
      </c>
      <c r="U522" t="s">
        <v>909</v>
      </c>
      <c r="AG522" s="16" t="s">
        <v>929</v>
      </c>
      <c r="AK522">
        <f t="shared" si="260"/>
        <v>0</v>
      </c>
      <c r="AO522" s="103">
        <f t="shared" si="254"/>
        <v>1</v>
      </c>
      <c r="AR522">
        <f t="shared" si="259"/>
        <v>0</v>
      </c>
      <c r="AS522">
        <f t="shared" ref="AS522:AS540" si="261">IF(AT522=$AT$543,C522,0)</f>
        <v>0</v>
      </c>
      <c r="AT522">
        <f t="shared" si="258"/>
        <v>1</v>
      </c>
      <c r="AU522" t="str">
        <f t="shared" si="257"/>
        <v/>
      </c>
    </row>
    <row r="523" spans="1:47" ht="17" thickBot="1">
      <c r="A523" t="s">
        <v>873</v>
      </c>
      <c r="C523" s="16" t="s">
        <v>874</v>
      </c>
      <c r="N523" t="s">
        <v>33</v>
      </c>
      <c r="P523" t="s">
        <v>159</v>
      </c>
      <c r="Q523" t="s">
        <v>962</v>
      </c>
      <c r="T523" t="s">
        <v>33</v>
      </c>
      <c r="AG523" s="16" t="s">
        <v>929</v>
      </c>
      <c r="AK523">
        <f t="shared" si="260"/>
        <v>1</v>
      </c>
      <c r="AO523" s="103">
        <f t="shared" si="254"/>
        <v>1</v>
      </c>
      <c r="AR523">
        <f t="shared" si="259"/>
        <v>0</v>
      </c>
      <c r="AS523">
        <f t="shared" si="261"/>
        <v>0</v>
      </c>
      <c r="AT523">
        <f t="shared" si="258"/>
        <v>2</v>
      </c>
      <c r="AU523" t="str">
        <f t="shared" si="257"/>
        <v/>
      </c>
    </row>
    <row r="524" spans="1:47" ht="17" thickBot="1">
      <c r="A524" t="s">
        <v>873</v>
      </c>
      <c r="C524" s="16" t="s">
        <v>875</v>
      </c>
      <c r="N524" t="s">
        <v>33</v>
      </c>
      <c r="P524" t="s">
        <v>159</v>
      </c>
      <c r="Q524">
        <v>0</v>
      </c>
      <c r="T524" t="s">
        <v>33</v>
      </c>
      <c r="AG524" s="16" t="s">
        <v>929</v>
      </c>
      <c r="AK524">
        <f t="shared" si="260"/>
        <v>0</v>
      </c>
      <c r="AO524" s="103">
        <f t="shared" si="254"/>
        <v>1</v>
      </c>
      <c r="AR524">
        <f t="shared" si="259"/>
        <v>0</v>
      </c>
      <c r="AS524">
        <f t="shared" si="261"/>
        <v>0</v>
      </c>
      <c r="AT524">
        <f t="shared" si="258"/>
        <v>1</v>
      </c>
      <c r="AU524" t="str">
        <f t="shared" si="257"/>
        <v/>
      </c>
    </row>
    <row r="525" spans="1:47" ht="17" thickBot="1">
      <c r="A525" t="s">
        <v>873</v>
      </c>
      <c r="C525" s="16" t="s">
        <v>876</v>
      </c>
      <c r="N525" t="s">
        <v>33</v>
      </c>
      <c r="P525" t="s">
        <v>159</v>
      </c>
      <c r="Q525" t="s">
        <v>962</v>
      </c>
      <c r="T525" t="s">
        <v>33</v>
      </c>
      <c r="AG525" s="16" t="s">
        <v>929</v>
      </c>
      <c r="AK525">
        <f t="shared" si="260"/>
        <v>1</v>
      </c>
      <c r="AO525" s="103">
        <f t="shared" si="254"/>
        <v>1</v>
      </c>
      <c r="AR525">
        <f t="shared" si="259"/>
        <v>0</v>
      </c>
      <c r="AS525">
        <f t="shared" si="261"/>
        <v>0</v>
      </c>
      <c r="AT525">
        <f t="shared" si="258"/>
        <v>2</v>
      </c>
      <c r="AU525" t="str">
        <f t="shared" si="257"/>
        <v/>
      </c>
    </row>
    <row r="526" spans="1:47" ht="17" thickBot="1">
      <c r="C526" s="16" t="s">
        <v>877</v>
      </c>
      <c r="N526" t="s">
        <v>159</v>
      </c>
      <c r="P526" t="s">
        <v>159</v>
      </c>
      <c r="Q526">
        <v>0</v>
      </c>
      <c r="T526" t="s">
        <v>33</v>
      </c>
      <c r="AG526" s="16" t="s">
        <v>929</v>
      </c>
      <c r="AK526">
        <f t="shared" si="260"/>
        <v>0</v>
      </c>
      <c r="AO526" s="103">
        <f t="shared" si="254"/>
        <v>1</v>
      </c>
      <c r="AR526">
        <f t="shared" si="259"/>
        <v>0</v>
      </c>
      <c r="AS526">
        <f t="shared" si="261"/>
        <v>0</v>
      </c>
      <c r="AT526">
        <f t="shared" si="258"/>
        <v>1</v>
      </c>
      <c r="AU526" t="str">
        <f t="shared" si="257"/>
        <v/>
      </c>
    </row>
    <row r="527" spans="1:47" ht="17" thickBot="1">
      <c r="C527" s="16" t="s">
        <v>881</v>
      </c>
      <c r="N527" t="s">
        <v>33</v>
      </c>
      <c r="P527" t="s">
        <v>159</v>
      </c>
      <c r="Q527">
        <v>0</v>
      </c>
      <c r="U527" t="s">
        <v>910</v>
      </c>
      <c r="AG527" s="16" t="s">
        <v>929</v>
      </c>
      <c r="AK527">
        <f t="shared" si="260"/>
        <v>0</v>
      </c>
      <c r="AO527" s="103">
        <f t="shared" si="254"/>
        <v>1</v>
      </c>
      <c r="AR527">
        <f t="shared" si="259"/>
        <v>0</v>
      </c>
      <c r="AS527">
        <f t="shared" si="261"/>
        <v>0</v>
      </c>
      <c r="AT527">
        <f t="shared" si="258"/>
        <v>1</v>
      </c>
      <c r="AU527" t="str">
        <f t="shared" si="257"/>
        <v/>
      </c>
    </row>
    <row r="528" spans="1:47" ht="17" thickBot="1">
      <c r="C528" s="16" t="s">
        <v>882</v>
      </c>
      <c r="N528" t="s">
        <v>33</v>
      </c>
      <c r="P528" t="s">
        <v>159</v>
      </c>
      <c r="Q528">
        <v>0</v>
      </c>
      <c r="U528" t="s">
        <v>910</v>
      </c>
      <c r="AG528" s="16" t="s">
        <v>929</v>
      </c>
      <c r="AK528">
        <f t="shared" si="260"/>
        <v>0</v>
      </c>
      <c r="AO528" s="103">
        <f t="shared" si="254"/>
        <v>1</v>
      </c>
      <c r="AR528">
        <f t="shared" si="259"/>
        <v>0</v>
      </c>
      <c r="AS528">
        <f t="shared" si="261"/>
        <v>0</v>
      </c>
      <c r="AT528">
        <f t="shared" si="258"/>
        <v>1</v>
      </c>
      <c r="AU528" t="str">
        <f t="shared" si="257"/>
        <v/>
      </c>
    </row>
    <row r="529" spans="1:47" ht="17" thickBot="1">
      <c r="C529" s="16" t="s">
        <v>883</v>
      </c>
      <c r="N529" t="s">
        <v>33</v>
      </c>
      <c r="P529" t="s">
        <v>159</v>
      </c>
      <c r="Q529">
        <v>0</v>
      </c>
      <c r="U529" t="s">
        <v>910</v>
      </c>
      <c r="AG529" s="16" t="s">
        <v>929</v>
      </c>
      <c r="AK529">
        <f t="shared" si="260"/>
        <v>0</v>
      </c>
      <c r="AO529" s="103">
        <f t="shared" si="254"/>
        <v>1</v>
      </c>
      <c r="AR529">
        <f t="shared" si="259"/>
        <v>0</v>
      </c>
      <c r="AS529">
        <f t="shared" si="261"/>
        <v>0</v>
      </c>
      <c r="AT529">
        <f t="shared" si="258"/>
        <v>1</v>
      </c>
      <c r="AU529" t="str">
        <f t="shared" si="257"/>
        <v/>
      </c>
    </row>
    <row r="530" spans="1:47" ht="17" thickBot="1">
      <c r="C530" s="16" t="s">
        <v>884</v>
      </c>
      <c r="N530" t="s">
        <v>33</v>
      </c>
      <c r="P530" t="s">
        <v>160</v>
      </c>
      <c r="Q530">
        <v>0</v>
      </c>
      <c r="AG530" s="16" t="s">
        <v>929</v>
      </c>
      <c r="AK530">
        <f t="shared" si="260"/>
        <v>0</v>
      </c>
      <c r="AO530" s="103">
        <f t="shared" si="254"/>
        <v>0</v>
      </c>
      <c r="AR530">
        <f t="shared" si="259"/>
        <v>0</v>
      </c>
      <c r="AS530">
        <f t="shared" si="261"/>
        <v>0</v>
      </c>
      <c r="AT530">
        <f t="shared" si="258"/>
        <v>0</v>
      </c>
      <c r="AU530" t="str">
        <f t="shared" si="257"/>
        <v/>
      </c>
    </row>
    <row r="531" spans="1:47" ht="17" thickBot="1">
      <c r="C531" s="16" t="s">
        <v>885</v>
      </c>
      <c r="N531" t="s">
        <v>160</v>
      </c>
      <c r="P531" t="s">
        <v>160</v>
      </c>
      <c r="Q531">
        <v>0</v>
      </c>
      <c r="T531">
        <v>90</v>
      </c>
      <c r="AG531" s="16" t="s">
        <v>929</v>
      </c>
      <c r="AK531">
        <f t="shared" si="260"/>
        <v>0</v>
      </c>
      <c r="AO531" s="103">
        <f t="shared" si="254"/>
        <v>0</v>
      </c>
      <c r="AR531">
        <f t="shared" si="259"/>
        <v>0</v>
      </c>
      <c r="AS531">
        <f t="shared" si="261"/>
        <v>0</v>
      </c>
      <c r="AT531">
        <f t="shared" si="258"/>
        <v>0</v>
      </c>
      <c r="AU531" t="str">
        <f t="shared" si="257"/>
        <v/>
      </c>
    </row>
    <row r="532" spans="1:47" ht="17" thickBot="1">
      <c r="C532" s="16" t="s">
        <v>892</v>
      </c>
      <c r="N532" t="s">
        <v>159</v>
      </c>
      <c r="P532" t="s">
        <v>159</v>
      </c>
      <c r="Q532">
        <v>0</v>
      </c>
      <c r="T532">
        <v>90</v>
      </c>
      <c r="AG532" s="16" t="s">
        <v>929</v>
      </c>
      <c r="AK532">
        <f t="shared" si="260"/>
        <v>0</v>
      </c>
      <c r="AO532" s="103">
        <f t="shared" si="254"/>
        <v>1</v>
      </c>
      <c r="AR532">
        <f t="shared" si="259"/>
        <v>0</v>
      </c>
      <c r="AS532">
        <f t="shared" si="261"/>
        <v>0</v>
      </c>
      <c r="AT532">
        <f t="shared" si="258"/>
        <v>1</v>
      </c>
      <c r="AU532" t="str">
        <f t="shared" si="257"/>
        <v/>
      </c>
    </row>
    <row r="533" spans="1:47" ht="17" thickBot="1">
      <c r="C533" s="16" t="s">
        <v>886</v>
      </c>
      <c r="N533" t="s">
        <v>160</v>
      </c>
      <c r="P533" t="s">
        <v>159</v>
      </c>
      <c r="Q533">
        <v>0</v>
      </c>
      <c r="T533">
        <v>0</v>
      </c>
      <c r="AG533" s="16" t="s">
        <v>929</v>
      </c>
      <c r="AK533">
        <f t="shared" si="260"/>
        <v>0</v>
      </c>
      <c r="AO533" s="103">
        <f t="shared" si="254"/>
        <v>1</v>
      </c>
      <c r="AR533">
        <f t="shared" si="259"/>
        <v>0</v>
      </c>
      <c r="AS533">
        <f t="shared" si="261"/>
        <v>0</v>
      </c>
      <c r="AT533">
        <f t="shared" si="258"/>
        <v>1</v>
      </c>
      <c r="AU533" t="str">
        <f t="shared" si="257"/>
        <v/>
      </c>
    </row>
    <row r="534" spans="1:47" ht="17" thickBot="1">
      <c r="C534" s="16" t="s">
        <v>900</v>
      </c>
      <c r="N534" t="s">
        <v>159</v>
      </c>
      <c r="P534" t="s">
        <v>160</v>
      </c>
      <c r="Q534">
        <v>0</v>
      </c>
      <c r="T534">
        <v>0</v>
      </c>
      <c r="U534" t="s">
        <v>910</v>
      </c>
      <c r="AG534" s="16" t="s">
        <v>929</v>
      </c>
      <c r="AK534">
        <f t="shared" si="260"/>
        <v>0</v>
      </c>
      <c r="AO534" s="103">
        <f t="shared" si="254"/>
        <v>0</v>
      </c>
      <c r="AR534">
        <f t="shared" si="259"/>
        <v>0</v>
      </c>
      <c r="AS534">
        <f t="shared" si="261"/>
        <v>0</v>
      </c>
      <c r="AT534">
        <f t="shared" si="258"/>
        <v>0</v>
      </c>
      <c r="AU534" t="str">
        <f t="shared" si="257"/>
        <v/>
      </c>
    </row>
    <row r="535" spans="1:47" ht="17" thickBot="1">
      <c r="C535" s="16" t="s">
        <v>890</v>
      </c>
      <c r="N535" t="s">
        <v>33</v>
      </c>
      <c r="P535" t="s">
        <v>160</v>
      </c>
      <c r="AG535" s="16" t="s">
        <v>929</v>
      </c>
      <c r="AK535">
        <f t="shared" si="260"/>
        <v>0</v>
      </c>
      <c r="AO535" s="103">
        <f t="shared" si="254"/>
        <v>0</v>
      </c>
      <c r="AR535">
        <f t="shared" si="259"/>
        <v>0</v>
      </c>
      <c r="AS535">
        <f t="shared" si="261"/>
        <v>0</v>
      </c>
      <c r="AT535">
        <f t="shared" si="258"/>
        <v>0</v>
      </c>
      <c r="AU535" t="str">
        <f t="shared" si="257"/>
        <v/>
      </c>
    </row>
    <row r="536" spans="1:47" ht="17" thickBot="1">
      <c r="C536" s="16" t="s">
        <v>891</v>
      </c>
      <c r="N536" t="s">
        <v>33</v>
      </c>
      <c r="P536" t="s">
        <v>159</v>
      </c>
      <c r="Q536">
        <v>0</v>
      </c>
      <c r="AG536" s="16" t="s">
        <v>929</v>
      </c>
      <c r="AK536">
        <f t="shared" si="260"/>
        <v>0</v>
      </c>
      <c r="AO536" s="103">
        <f t="shared" si="254"/>
        <v>1</v>
      </c>
      <c r="AR536">
        <f t="shared" si="259"/>
        <v>0</v>
      </c>
      <c r="AS536">
        <f t="shared" si="261"/>
        <v>0</v>
      </c>
      <c r="AT536">
        <f t="shared" si="258"/>
        <v>1</v>
      </c>
      <c r="AU536" t="str">
        <f t="shared" si="257"/>
        <v/>
      </c>
    </row>
    <row r="537" spans="1:47" ht="17" thickBot="1">
      <c r="C537" s="16" t="s">
        <v>893</v>
      </c>
      <c r="N537" t="s">
        <v>159</v>
      </c>
      <c r="P537" t="s">
        <v>160</v>
      </c>
      <c r="Q537">
        <v>0</v>
      </c>
      <c r="T537">
        <v>0</v>
      </c>
      <c r="U537" t="s">
        <v>910</v>
      </c>
      <c r="AG537" s="16" t="s">
        <v>929</v>
      </c>
      <c r="AK537">
        <f t="shared" si="260"/>
        <v>0</v>
      </c>
      <c r="AO537" s="103">
        <f t="shared" si="254"/>
        <v>0</v>
      </c>
      <c r="AR537">
        <f t="shared" si="259"/>
        <v>0</v>
      </c>
      <c r="AS537">
        <f t="shared" si="261"/>
        <v>0</v>
      </c>
      <c r="AT537">
        <f t="shared" si="258"/>
        <v>0</v>
      </c>
      <c r="AU537" t="str">
        <f t="shared" si="257"/>
        <v/>
      </c>
    </row>
    <row r="538" spans="1:47" ht="17" thickBot="1">
      <c r="C538" s="16" t="s">
        <v>894</v>
      </c>
      <c r="N538" t="s">
        <v>33</v>
      </c>
      <c r="P538" t="s">
        <v>159</v>
      </c>
      <c r="Q538">
        <v>0</v>
      </c>
      <c r="T538" t="s">
        <v>33</v>
      </c>
      <c r="AD538" s="119" t="s">
        <v>33</v>
      </c>
      <c r="AG538" s="16" t="s">
        <v>929</v>
      </c>
      <c r="AK538">
        <f t="shared" si="260"/>
        <v>0</v>
      </c>
      <c r="AO538" s="103">
        <f t="shared" si="254"/>
        <v>1</v>
      </c>
      <c r="AR538">
        <f t="shared" si="259"/>
        <v>0</v>
      </c>
      <c r="AS538">
        <f t="shared" si="261"/>
        <v>0</v>
      </c>
      <c r="AT538">
        <f t="shared" si="258"/>
        <v>1</v>
      </c>
      <c r="AU538" t="str">
        <f t="shared" si="257"/>
        <v/>
      </c>
    </row>
    <row r="539" spans="1:47" ht="17" thickBot="1">
      <c r="A539" t="s">
        <v>899</v>
      </c>
      <c r="C539" s="16" t="s">
        <v>901</v>
      </c>
      <c r="N539" t="s">
        <v>33</v>
      </c>
      <c r="P539" t="s">
        <v>159</v>
      </c>
      <c r="Q539">
        <v>0</v>
      </c>
      <c r="AG539" s="16" t="s">
        <v>929</v>
      </c>
      <c r="AK539">
        <f t="shared" si="260"/>
        <v>0</v>
      </c>
      <c r="AO539" s="103">
        <f t="shared" si="254"/>
        <v>1</v>
      </c>
      <c r="AR539">
        <f t="shared" si="259"/>
        <v>0</v>
      </c>
      <c r="AS539">
        <f t="shared" si="261"/>
        <v>0</v>
      </c>
      <c r="AT539">
        <f t="shared" si="258"/>
        <v>1</v>
      </c>
      <c r="AU539" t="str">
        <f t="shared" si="257"/>
        <v/>
      </c>
    </row>
    <row r="540" spans="1:47" ht="17" thickBot="1">
      <c r="A540" t="s">
        <v>899</v>
      </c>
      <c r="C540" s="16" t="s">
        <v>902</v>
      </c>
      <c r="N540" t="s">
        <v>33</v>
      </c>
      <c r="P540" t="s">
        <v>159</v>
      </c>
      <c r="Q540">
        <v>0</v>
      </c>
      <c r="AG540" s="16" t="s">
        <v>929</v>
      </c>
      <c r="AK540">
        <f t="shared" si="260"/>
        <v>0</v>
      </c>
      <c r="AO540" s="103">
        <f t="shared" si="254"/>
        <v>1</v>
      </c>
      <c r="AR540">
        <f t="shared" si="259"/>
        <v>0</v>
      </c>
      <c r="AS540">
        <f t="shared" si="261"/>
        <v>0</v>
      </c>
      <c r="AT540">
        <f t="shared" si="258"/>
        <v>1</v>
      </c>
      <c r="AU540" t="str">
        <f t="shared" si="257"/>
        <v/>
      </c>
    </row>
    <row r="541" spans="1:47" ht="17" thickBot="1">
      <c r="C541" s="16" t="s">
        <v>903</v>
      </c>
      <c r="N541" t="s">
        <v>159</v>
      </c>
      <c r="P541" t="s">
        <v>159</v>
      </c>
      <c r="Q541">
        <v>0</v>
      </c>
      <c r="AG541" s="16" t="s">
        <v>929</v>
      </c>
      <c r="AK541">
        <f t="shared" si="260"/>
        <v>0</v>
      </c>
      <c r="AO541" s="103">
        <f t="shared" si="254"/>
        <v>1</v>
      </c>
      <c r="AR541">
        <f t="shared" si="259"/>
        <v>0</v>
      </c>
      <c r="AS541">
        <f>IF(AT541=$AT$543,C541,0)</f>
        <v>0</v>
      </c>
      <c r="AT541">
        <f t="shared" si="258"/>
        <v>1</v>
      </c>
      <c r="AU541" t="str">
        <f>IF(AT541=$AT$543,AS541,"")</f>
        <v/>
      </c>
    </row>
    <row r="543" spans="1:47">
      <c r="AT543">
        <f>MAX(AT2:AT541)</f>
        <v>4.7751590103700057</v>
      </c>
      <c r="AU543" t="str">
        <f>_xlfn.TEXTJOIN(",",TRUE,AU2:AU541)</f>
        <v>aegirine</v>
      </c>
    </row>
  </sheetData>
  <phoneticPr fontId="14" type="noConversion"/>
  <conditionalFormatting sqref="AS2:AU541 AT543">
    <cfRule type="colorScale" priority="8">
      <colorScale>
        <cfvo type="min"/>
        <cfvo type="max"/>
        <color rgb="FFFF0000"/>
        <color rgb="FF00B050"/>
      </colorScale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4F937-3FC8-C04D-96B6-751BF8A5752C}">
  <dimension ref="A1:B7"/>
  <sheetViews>
    <sheetView zoomScaleNormal="100" workbookViewId="0">
      <selection activeCell="B5" sqref="B5"/>
    </sheetView>
  </sheetViews>
  <sheetFormatPr baseColWidth="10" defaultRowHeight="16"/>
  <cols>
    <col min="1" max="1" width="20" customWidth="1"/>
  </cols>
  <sheetData>
    <row r="1" spans="1:2">
      <c r="A1" t="s">
        <v>254</v>
      </c>
      <c r="B1" s="149" t="s">
        <v>255</v>
      </c>
    </row>
    <row r="2" spans="1:2">
      <c r="B2" s="149" t="s">
        <v>256</v>
      </c>
    </row>
    <row r="3" spans="1:2">
      <c r="A3" t="s">
        <v>257</v>
      </c>
      <c r="B3" s="149" t="s">
        <v>258</v>
      </c>
    </row>
    <row r="5" spans="1:2">
      <c r="A5" t="s">
        <v>259</v>
      </c>
      <c r="B5" s="150" t="s">
        <v>260</v>
      </c>
    </row>
    <row r="6" spans="1:2">
      <c r="B6" s="151"/>
    </row>
    <row r="7" spans="1:2">
      <c r="A7" t="s">
        <v>261</v>
      </c>
    </row>
  </sheetData>
  <hyperlinks>
    <hyperlink ref="B3" r:id="rId1" xr:uid="{20F8248C-5753-5047-9BF5-FA9BDB7F983F}"/>
    <hyperlink ref="B1" r:id="rId2" xr:uid="{C9A4CE4C-F54F-4647-AC6A-0605A6D353F2}"/>
    <hyperlink ref="B2" r:id="rId3" xr:uid="{6DF3CEF0-F7A6-5342-A3B6-8FD83D9F6924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AN1678"/>
  <sheetViews>
    <sheetView workbookViewId="0">
      <pane ySplit="1" topLeftCell="A2" activePane="bottomLeft" state="frozen"/>
      <selection pane="bottomLeft" activeCell="G5" sqref="G5"/>
    </sheetView>
  </sheetViews>
  <sheetFormatPr baseColWidth="10" defaultColWidth="11" defaultRowHeight="16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37">
      <c r="A1" s="2" t="s">
        <v>25</v>
      </c>
      <c r="B1" t="s">
        <v>26</v>
      </c>
      <c r="C1" t="s">
        <v>27</v>
      </c>
      <c r="V1" s="2" t="s">
        <v>25</v>
      </c>
      <c r="W1" t="s">
        <v>26</v>
      </c>
      <c r="X1" t="s">
        <v>27</v>
      </c>
    </row>
    <row r="2" spans="1:37">
      <c r="A2" s="2">
        <f>'1 Coord. Inputs'!A2</f>
        <v>1E-8</v>
      </c>
      <c r="B2">
        <f>'1 Coord. Inputs'!B2</f>
        <v>202.8</v>
      </c>
      <c r="C2">
        <f>'1 Coord. Inputs'!Y181</f>
        <v>22.25</v>
      </c>
      <c r="E2" s="9" t="s">
        <v>29</v>
      </c>
      <c r="F2" s="10" t="s">
        <v>30</v>
      </c>
      <c r="G2" s="13" t="s">
        <v>31</v>
      </c>
      <c r="H2" s="14" t="s">
        <v>11</v>
      </c>
      <c r="I2">
        <v>1</v>
      </c>
      <c r="J2" s="15" t="s">
        <v>32</v>
      </c>
      <c r="M2" s="16"/>
      <c r="N2" s="16"/>
      <c r="O2" s="16"/>
      <c r="P2" s="16"/>
      <c r="V2" s="2">
        <f>A2</f>
        <v>1E-8</v>
      </c>
      <c r="W2" s="2">
        <f t="shared" ref="W2:X2" si="0">B2</f>
        <v>202.8</v>
      </c>
      <c r="X2" s="2">
        <f t="shared" si="0"/>
        <v>22.25</v>
      </c>
      <c r="Z2" s="9" t="s">
        <v>29</v>
      </c>
      <c r="AA2" s="10" t="s">
        <v>30</v>
      </c>
      <c r="AB2" s="13" t="s">
        <v>31</v>
      </c>
      <c r="AC2" s="14" t="s">
        <v>11</v>
      </c>
      <c r="AD2">
        <v>1</v>
      </c>
      <c r="AE2" s="15" t="s">
        <v>32</v>
      </c>
    </row>
    <row r="3" spans="1:37">
      <c r="A3" s="2">
        <f>'1 Coord. Inputs'!A3</f>
        <v>10</v>
      </c>
      <c r="B3">
        <f>'1 Coord. Inputs'!B3</f>
        <v>206.4</v>
      </c>
      <c r="C3">
        <f>'1 Coord. Inputs'!Y182</f>
        <v>25.849999999999994</v>
      </c>
      <c r="D3" s="2" t="s">
        <v>33</v>
      </c>
      <c r="E3" s="9">
        <v>0.93600000000000005</v>
      </c>
      <c r="F3" s="10">
        <v>0.31900000000000001</v>
      </c>
      <c r="G3" s="13">
        <f>COS((RADIANS(45+$C$2)))</f>
        <v>0.38671096163682062</v>
      </c>
      <c r="H3" s="14">
        <f>COS((RADIANS($C$2-45)))</f>
        <v>0.92220097167045179</v>
      </c>
      <c r="J3" s="15">
        <f>((SUMPRODUCT(G3:G5,E3:E5))*(SUMPRODUCT(G3:G5,F3:F5)))-((SUMPRODUCT(H3:H5,E3:E5))*(SUMPRODUCT(H3:H5,F3:F5)))</f>
        <v>-0.52438597990558866</v>
      </c>
      <c r="M3" s="16"/>
      <c r="N3" s="16"/>
      <c r="O3" s="16"/>
      <c r="P3" s="16"/>
      <c r="V3" s="2">
        <f t="shared" ref="V3:V20" si="1">A3</f>
        <v>10</v>
      </c>
      <c r="W3" s="2">
        <f t="shared" ref="W3:W20" si="2">B3</f>
        <v>206.4</v>
      </c>
      <c r="X3" s="2">
        <f t="shared" ref="X3:X20" si="3">C3</f>
        <v>25.849999999999994</v>
      </c>
      <c r="Y3" s="2" t="s">
        <v>33</v>
      </c>
      <c r="Z3" s="9">
        <v>0.31900000000000001</v>
      </c>
      <c r="AA3" s="10">
        <v>-0.57735026918962595</v>
      </c>
      <c r="AB3" s="13">
        <f>COS((RADIANS(45+$C$2)))</f>
        <v>0.38671096163682062</v>
      </c>
      <c r="AC3" s="14">
        <f>COS((RADIANS($C$2-45)))</f>
        <v>0.92220097167045179</v>
      </c>
      <c r="AE3" s="15">
        <f>((SUMPRODUCT(AB3:AB5,Z3:Z5))*(SUMPRODUCT(AB3:AB5,AA3:AA5)))-((SUMPRODUCT(AC3:AC5,Z3:Z5))*(SUMPRODUCT(AC3:AC5,AA3:AA5)))</f>
        <v>0.41902325914565902</v>
      </c>
      <c r="AH3" s="16"/>
      <c r="AI3" s="16"/>
      <c r="AJ3" s="16"/>
      <c r="AK3" s="16"/>
    </row>
    <row r="4" spans="1:37">
      <c r="A4" s="2">
        <f>'1 Coord. Inputs'!A4</f>
        <v>20</v>
      </c>
      <c r="B4">
        <f>'1 Coord. Inputs'!B4</f>
        <v>209.7</v>
      </c>
      <c r="C4">
        <f>'1 Coord. Inputs'!Y183</f>
        <v>29.149999999999977</v>
      </c>
      <c r="D4" s="16" t="s">
        <v>34</v>
      </c>
      <c r="E4" s="9">
        <v>-0.219</v>
      </c>
      <c r="F4" s="10">
        <v>-0.51600000000000001</v>
      </c>
      <c r="G4" s="13">
        <f>(SIN((RADIANS(45+$C$2))))*(COS(RADIANS($A$2)))</f>
        <v>0.92220097167045179</v>
      </c>
      <c r="H4" s="14">
        <f>(SIN((RADIANS($C$2-45))))*(COS(RADIANS($A$2)))</f>
        <v>-0.38671096163682062</v>
      </c>
      <c r="J4" s="16"/>
      <c r="M4" s="16"/>
      <c r="N4" s="16"/>
      <c r="O4" s="16"/>
      <c r="P4" s="16"/>
      <c r="V4" s="2">
        <f t="shared" si="1"/>
        <v>20</v>
      </c>
      <c r="W4" s="2">
        <f t="shared" si="2"/>
        <v>209.7</v>
      </c>
      <c r="X4" s="2">
        <f t="shared" si="3"/>
        <v>29.149999999999977</v>
      </c>
      <c r="Y4" s="16" t="s">
        <v>34</v>
      </c>
      <c r="Z4" s="9">
        <v>-0.51600000000000001</v>
      </c>
      <c r="AA4" s="10">
        <v>-0.57735026918962595</v>
      </c>
      <c r="AB4" s="13">
        <f>(SIN((RADIANS(45+$C$2))))*(COS(RADIANS($A$2)))</f>
        <v>0.92220097167045179</v>
      </c>
      <c r="AC4" s="14">
        <f>(SIN((RADIANS($C$2-45))))*(COS(RADIANS($A$2)))</f>
        <v>-0.38671096163682062</v>
      </c>
      <c r="AE4" s="16"/>
      <c r="AH4" s="16"/>
      <c r="AI4" s="16"/>
      <c r="AJ4" s="16"/>
      <c r="AK4" s="16"/>
    </row>
    <row r="5" spans="1:37">
      <c r="A5" s="2">
        <f>'1 Coord. Inputs'!A5</f>
        <v>30</v>
      </c>
      <c r="B5">
        <f>'1 Coord. Inputs'!B5</f>
        <v>213.2</v>
      </c>
      <c r="C5">
        <f>'1 Coord. Inputs'!Y184</f>
        <v>32.649999999999977</v>
      </c>
      <c r="D5" s="16" t="s">
        <v>35</v>
      </c>
      <c r="E5" s="9">
        <v>0.27500000000000002</v>
      </c>
      <c r="F5" s="10">
        <v>-0.79500000000000004</v>
      </c>
      <c r="G5" s="13">
        <f>(SIN((RADIANS(45+$C$2))))*(SIN(RADIANS($A$2)))</f>
        <v>1.6095443320740335E-10</v>
      </c>
      <c r="H5" s="14">
        <f>(SIN((RADIANS($C$2-45))))*(SIN(RADIANS($A$2)))</f>
        <v>-6.7493795341159998E-11</v>
      </c>
      <c r="J5" s="16"/>
      <c r="L5" s="16"/>
      <c r="M5" s="16"/>
      <c r="N5" s="16"/>
      <c r="O5" s="16"/>
      <c r="P5" s="16"/>
      <c r="V5" s="2">
        <f t="shared" si="1"/>
        <v>30</v>
      </c>
      <c r="W5" s="2">
        <f t="shared" si="2"/>
        <v>213.2</v>
      </c>
      <c r="X5" s="2">
        <f t="shared" si="3"/>
        <v>32.649999999999977</v>
      </c>
      <c r="Y5" s="16" t="s">
        <v>35</v>
      </c>
      <c r="Z5" s="9">
        <v>-0.79500000000000004</v>
      </c>
      <c r="AA5" s="10">
        <v>-0.57735026918962595</v>
      </c>
      <c r="AB5" s="13">
        <f>(SIN((RADIANS(45+$C$2))))*(SIN(RADIANS($A$2)))</f>
        <v>1.6095443320740335E-10</v>
      </c>
      <c r="AC5" s="14">
        <f>(SIN((RADIANS($C$2-45))))*(SIN(RADIANS($A$2)))</f>
        <v>-6.7493795341159998E-11</v>
      </c>
      <c r="AE5" s="16"/>
      <c r="AG5" s="16"/>
      <c r="AH5" s="16"/>
      <c r="AI5" s="16"/>
      <c r="AJ5" s="16"/>
      <c r="AK5" s="16"/>
    </row>
    <row r="6" spans="1:37">
      <c r="A6" s="2">
        <f>'1 Coord. Inputs'!A6</f>
        <v>40</v>
      </c>
      <c r="B6">
        <f>'1 Coord. Inputs'!B6</f>
        <v>215.1</v>
      </c>
      <c r="C6">
        <f>'1 Coord. Inputs'!Y185</f>
        <v>34.549999999999983</v>
      </c>
      <c r="J6" s="16"/>
      <c r="L6" s="16"/>
      <c r="M6" s="16"/>
      <c r="N6" s="16"/>
      <c r="O6" s="16"/>
      <c r="P6" s="16"/>
      <c r="V6" s="2">
        <f t="shared" si="1"/>
        <v>40</v>
      </c>
      <c r="W6" s="2">
        <f t="shared" si="2"/>
        <v>215.1</v>
      </c>
      <c r="X6" s="2">
        <f t="shared" si="3"/>
        <v>34.549999999999983</v>
      </c>
      <c r="AE6" s="16"/>
      <c r="AG6" s="16"/>
      <c r="AH6" s="16"/>
      <c r="AI6" s="16"/>
      <c r="AJ6" s="16"/>
      <c r="AK6" s="16"/>
    </row>
    <row r="7" spans="1:37">
      <c r="A7" s="2">
        <f>'1 Coord. Inputs'!A7</f>
        <v>50</v>
      </c>
      <c r="B7">
        <f>'1 Coord. Inputs'!B7</f>
        <v>216.9</v>
      </c>
      <c r="C7">
        <f>'1 Coord. Inputs'!Y186</f>
        <v>36.349999999999994</v>
      </c>
      <c r="E7" s="9" t="s">
        <v>29</v>
      </c>
      <c r="F7" s="10" t="s">
        <v>30</v>
      </c>
      <c r="G7" s="13" t="s">
        <v>31</v>
      </c>
      <c r="H7" s="14" t="s">
        <v>11</v>
      </c>
      <c r="I7">
        <v>2</v>
      </c>
      <c r="J7" s="15" t="s">
        <v>32</v>
      </c>
      <c r="L7" s="16"/>
      <c r="V7" s="2">
        <f t="shared" si="1"/>
        <v>50</v>
      </c>
      <c r="W7" s="2">
        <f t="shared" si="2"/>
        <v>216.9</v>
      </c>
      <c r="X7" s="2">
        <f t="shared" si="3"/>
        <v>36.349999999999994</v>
      </c>
      <c r="Z7" s="9" t="s">
        <v>29</v>
      </c>
      <c r="AA7" s="10" t="s">
        <v>30</v>
      </c>
      <c r="AB7" s="13" t="s">
        <v>31</v>
      </c>
      <c r="AC7" s="14" t="s">
        <v>11</v>
      </c>
      <c r="AD7">
        <v>2</v>
      </c>
      <c r="AE7" s="15" t="s">
        <v>32</v>
      </c>
      <c r="AG7" s="16"/>
      <c r="AH7" s="16"/>
      <c r="AI7" s="16"/>
      <c r="AJ7" s="16"/>
      <c r="AK7" s="16"/>
    </row>
    <row r="8" spans="1:37">
      <c r="A8" s="2">
        <f>'1 Coord. Inputs'!A8</f>
        <v>60</v>
      </c>
      <c r="B8">
        <f>'1 Coord. Inputs'!B8</f>
        <v>216.6</v>
      </c>
      <c r="C8">
        <f>'1 Coord. Inputs'!Y187</f>
        <v>36.049999999999983</v>
      </c>
      <c r="D8" t="s">
        <v>33</v>
      </c>
      <c r="E8" s="9">
        <f t="shared" ref="E8:F10" si="4">E93</f>
        <v>0.93600000000000005</v>
      </c>
      <c r="F8" s="10">
        <f t="shared" si="4"/>
        <v>0.31900000000000001</v>
      </c>
      <c r="G8" s="13">
        <f>COS((RADIANS(45+$C$3)))</f>
        <v>0.32804239776812177</v>
      </c>
      <c r="H8" s="14">
        <f>COS((RADIANS($C$3-45)))</f>
        <v>0.94466300089849042</v>
      </c>
      <c r="J8" s="15">
        <f>((SUMPRODUCT(G8:G10,E8:E10))*(SUMPRODUCT(G8:(G10),F8:F10)))-((SUMPRODUCT(H8:H10,E8:E10))*(SUMPRODUCT(H8:H10,F8:F10)))</f>
        <v>-0.55723925908625005</v>
      </c>
      <c r="L8" s="16"/>
      <c r="V8" s="2">
        <f t="shared" si="1"/>
        <v>60</v>
      </c>
      <c r="W8" s="2">
        <f t="shared" si="2"/>
        <v>216.6</v>
      </c>
      <c r="X8" s="2">
        <f t="shared" si="3"/>
        <v>36.049999999999983</v>
      </c>
      <c r="Y8" t="s">
        <v>33</v>
      </c>
      <c r="Z8" s="9">
        <f t="shared" ref="Z8:AA8" si="5">Z93</f>
        <v>0.31900000000000001</v>
      </c>
      <c r="AA8" s="10">
        <f t="shared" si="5"/>
        <v>-0.57735026918962595</v>
      </c>
      <c r="AB8" s="13">
        <f>COS((RADIANS(45+$C$3)))</f>
        <v>0.32804239776812177</v>
      </c>
      <c r="AC8" s="14">
        <f>COS((RADIANS($C$3-45)))</f>
        <v>0.94466300089849042</v>
      </c>
      <c r="AE8" s="15">
        <f>((SUMPRODUCT(AB8:AB10,Z8:Z10))*(SUMPRODUCT(AB8:(AB10),AA8:AA10)))-((SUMPRODUCT(AC8:AC10,Z8:Z10))*(SUMPRODUCT(AC8:AC10,AA8:AA10)))</f>
        <v>0.58272144378804558</v>
      </c>
      <c r="AG8" s="16"/>
    </row>
    <row r="9" spans="1:37">
      <c r="A9" s="2">
        <f>'1 Coord. Inputs'!A9</f>
        <v>70</v>
      </c>
      <c r="B9">
        <f>'1 Coord. Inputs'!B9</f>
        <v>216</v>
      </c>
      <c r="C9">
        <f>'1 Coord. Inputs'!Y188</f>
        <v>35.449999999999989</v>
      </c>
      <c r="D9" t="s">
        <v>34</v>
      </c>
      <c r="E9" s="9">
        <f t="shared" si="4"/>
        <v>-0.219</v>
      </c>
      <c r="F9" s="10">
        <f t="shared" si="4"/>
        <v>-0.51600000000000001</v>
      </c>
      <c r="G9" s="13">
        <f>(SIN((RADIANS(45+$C$3))))*(COS(RADIANS($A$3)))</f>
        <v>0.93031144726861181</v>
      </c>
      <c r="H9" s="14">
        <f>(SIN((RADIANS($C$3-45))))*(COS(RADIANS($A$3)))</f>
        <v>-0.32305869663876091</v>
      </c>
      <c r="J9" s="16"/>
      <c r="L9" s="16"/>
      <c r="V9" s="2">
        <f t="shared" si="1"/>
        <v>70</v>
      </c>
      <c r="W9" s="2">
        <f t="shared" si="2"/>
        <v>216</v>
      </c>
      <c r="X9" s="2">
        <f t="shared" si="3"/>
        <v>35.449999999999989</v>
      </c>
      <c r="Y9" t="s">
        <v>34</v>
      </c>
      <c r="Z9" s="9">
        <f t="shared" ref="Z9:AA9" si="6">Z94</f>
        <v>-0.51600000000000001</v>
      </c>
      <c r="AA9" s="10">
        <f t="shared" si="6"/>
        <v>-0.57735026918962595</v>
      </c>
      <c r="AB9" s="13">
        <f>(SIN((RADIANS(45+$C$3))))*(COS(RADIANS($A$3)))</f>
        <v>0.93031144726861181</v>
      </c>
      <c r="AC9" s="14">
        <f>(SIN((RADIANS($C$3-45))))*(COS(RADIANS($A$3)))</f>
        <v>-0.32305869663876091</v>
      </c>
      <c r="AE9" s="16"/>
      <c r="AG9" s="16"/>
    </row>
    <row r="10" spans="1:37">
      <c r="A10" s="2">
        <f>'1 Coord. Inputs'!A10</f>
        <v>80</v>
      </c>
      <c r="B10">
        <f>'1 Coord. Inputs'!B10</f>
        <v>214.2</v>
      </c>
      <c r="C10">
        <f>'1 Coord. Inputs'!Y189</f>
        <v>33.649999999999977</v>
      </c>
      <c r="D10" t="s">
        <v>35</v>
      </c>
      <c r="E10" s="9">
        <f t="shared" si="4"/>
        <v>0.27500000000000002</v>
      </c>
      <c r="F10" s="10">
        <f t="shared" si="4"/>
        <v>-0.79500000000000004</v>
      </c>
      <c r="G10" s="13">
        <f>(SIN((RADIANS(45+$C$3))))*(SIN(RADIANS($A$3)))</f>
        <v>0.16403900861539664</v>
      </c>
      <c r="H10" s="14">
        <f>(SIN((RADIANS($C$3-45))))*(SIN(RADIANS($A$3)))</f>
        <v>-5.6963964569924627E-2</v>
      </c>
      <c r="J10" s="16"/>
      <c r="L10" s="16"/>
      <c r="V10" s="2">
        <f t="shared" si="1"/>
        <v>80</v>
      </c>
      <c r="W10" s="2">
        <f t="shared" si="2"/>
        <v>214.2</v>
      </c>
      <c r="X10" s="2">
        <f t="shared" si="3"/>
        <v>33.649999999999977</v>
      </c>
      <c r="Y10" t="s">
        <v>35</v>
      </c>
      <c r="Z10" s="9">
        <f t="shared" ref="Z10:AA10" si="7">Z95</f>
        <v>-0.79500000000000004</v>
      </c>
      <c r="AA10" s="10">
        <f t="shared" si="7"/>
        <v>-0.57735026918962595</v>
      </c>
      <c r="AB10" s="13">
        <f>(SIN((RADIANS(45+$C$3))))*(SIN(RADIANS($A$3)))</f>
        <v>0.16403900861539664</v>
      </c>
      <c r="AC10" s="14">
        <f>(SIN((RADIANS($C$3-45))))*(SIN(RADIANS($A$3)))</f>
        <v>-5.6963964569924627E-2</v>
      </c>
      <c r="AE10" s="16"/>
      <c r="AG10" s="16"/>
    </row>
    <row r="11" spans="1:37">
      <c r="A11" s="2">
        <f>'1 Coord. Inputs'!A11</f>
        <v>89.999999900000006</v>
      </c>
      <c r="B11">
        <f>'1 Coord. Inputs'!B11</f>
        <v>210.6</v>
      </c>
      <c r="C11">
        <f>'1 Coord. Inputs'!Y190</f>
        <v>30.049999999999983</v>
      </c>
      <c r="L11" s="16"/>
      <c r="V11" s="2">
        <f t="shared" si="1"/>
        <v>89.999999900000006</v>
      </c>
      <c r="W11" s="2">
        <f t="shared" si="2"/>
        <v>210.6</v>
      </c>
      <c r="X11" s="2">
        <f t="shared" si="3"/>
        <v>30.049999999999983</v>
      </c>
      <c r="AG11" s="16"/>
    </row>
    <row r="12" spans="1:37">
      <c r="A12" s="2">
        <f>'1 Coord. Inputs'!A12</f>
        <v>100</v>
      </c>
      <c r="B12">
        <f>'1 Coord. Inputs'!B12</f>
        <v>204.8</v>
      </c>
      <c r="C12">
        <f>'1 Coord. Inputs'!Y191</f>
        <v>24.25</v>
      </c>
      <c r="E12" s="9" t="s">
        <v>29</v>
      </c>
      <c r="F12" s="10" t="s">
        <v>30</v>
      </c>
      <c r="G12" s="13" t="s">
        <v>31</v>
      </c>
      <c r="H12" s="14" t="s">
        <v>11</v>
      </c>
      <c r="I12">
        <v>3</v>
      </c>
      <c r="J12" s="15" t="s">
        <v>32</v>
      </c>
      <c r="L12" s="16"/>
      <c r="V12" s="2">
        <f t="shared" si="1"/>
        <v>100</v>
      </c>
      <c r="W12" s="2">
        <f t="shared" si="2"/>
        <v>204.8</v>
      </c>
      <c r="X12" s="2">
        <f t="shared" si="3"/>
        <v>24.25</v>
      </c>
      <c r="Z12" s="9" t="s">
        <v>29</v>
      </c>
      <c r="AA12" s="10" t="s">
        <v>30</v>
      </c>
      <c r="AB12" s="13" t="s">
        <v>31</v>
      </c>
      <c r="AC12" s="14" t="s">
        <v>11</v>
      </c>
      <c r="AD12">
        <v>3</v>
      </c>
      <c r="AE12" s="15" t="s">
        <v>32</v>
      </c>
      <c r="AG12" s="16"/>
    </row>
    <row r="13" spans="1:37">
      <c r="A13" s="2">
        <f>'1 Coord. Inputs'!A13</f>
        <v>110</v>
      </c>
      <c r="B13">
        <f>'1 Coord. Inputs'!B13</f>
        <v>197.3</v>
      </c>
      <c r="C13">
        <f>'1 Coord. Inputs'!Y192</f>
        <v>16.75</v>
      </c>
      <c r="D13" t="s">
        <v>33</v>
      </c>
      <c r="E13" s="9">
        <f t="shared" ref="E13:F15" si="8">E8</f>
        <v>0.93600000000000005</v>
      </c>
      <c r="F13" s="10">
        <f t="shared" si="8"/>
        <v>0.31900000000000001</v>
      </c>
      <c r="G13" s="13">
        <f>COS((RADIANS(45+$C$4)))</f>
        <v>0.27311983686282215</v>
      </c>
      <c r="H13" s="14">
        <f>COS((RADIANS($C$4-45)))</f>
        <v>0.96198001783406362</v>
      </c>
      <c r="J13" s="15">
        <f>((SUMPRODUCT(G13:G15,E13:E15))*(SUMPRODUCT(G13:(G15),F13:F15)))-((SUMPRODUCT(H13:H15,E13:E15))*(SUMPRODUCT(H13:H15,F13:F15)))</f>
        <v>-0.57304233841069929</v>
      </c>
      <c r="L13" s="16"/>
      <c r="V13" s="2">
        <f t="shared" si="1"/>
        <v>110</v>
      </c>
      <c r="W13" s="2">
        <f t="shared" si="2"/>
        <v>197.3</v>
      </c>
      <c r="X13" s="2">
        <f t="shared" si="3"/>
        <v>16.75</v>
      </c>
      <c r="Y13" t="s">
        <v>33</v>
      </c>
      <c r="Z13" s="9">
        <f t="shared" ref="Z13:AA13" si="9">Z8</f>
        <v>0.31900000000000001</v>
      </c>
      <c r="AA13" s="10">
        <f t="shared" si="9"/>
        <v>-0.57735026918962595</v>
      </c>
      <c r="AB13" s="13">
        <f>COS((RADIANS(45+$C$4)))</f>
        <v>0.27311983686282215</v>
      </c>
      <c r="AC13" s="14">
        <f>COS((RADIANS($C$4-45)))</f>
        <v>0.96198001783406362</v>
      </c>
      <c r="AE13" s="15">
        <f>((SUMPRODUCT(AB13:AB15,Z13:Z15))*(SUMPRODUCT(AB13:(AB15),AA13:AA15)))-((SUMPRODUCT(AC13:AC15,Z13:Z15))*(SUMPRODUCT(AC13:AC15,AA13:AA15)))</f>
        <v>0.73872233341956095</v>
      </c>
      <c r="AG13" s="16"/>
    </row>
    <row r="14" spans="1:37">
      <c r="A14" s="2">
        <f>'1 Coord. Inputs'!A14</f>
        <v>120</v>
      </c>
      <c r="B14">
        <f>'1 Coord. Inputs'!B14</f>
        <v>189.3</v>
      </c>
      <c r="C14">
        <f>'1 Coord. Inputs'!Y193</f>
        <v>8.75</v>
      </c>
      <c r="D14" t="s">
        <v>34</v>
      </c>
      <c r="E14" s="9">
        <f t="shared" si="8"/>
        <v>-0.219</v>
      </c>
      <c r="F14" s="10">
        <f t="shared" si="8"/>
        <v>-0.51600000000000001</v>
      </c>
      <c r="G14" s="13">
        <f>(SIN((RADIANS(45+$C$4))))*(COS(RADIANS($A$4)))</f>
        <v>0.90396552410216613</v>
      </c>
      <c r="H14" s="14">
        <f>(SIN((RADIANS($C$4-45))))*(COS(RADIANS($A$4)))</f>
        <v>-0.25664869529024509</v>
      </c>
      <c r="J14" s="16"/>
      <c r="L14" s="16"/>
      <c r="V14" s="2">
        <f t="shared" si="1"/>
        <v>120</v>
      </c>
      <c r="W14" s="2">
        <f t="shared" si="2"/>
        <v>189.3</v>
      </c>
      <c r="X14" s="2">
        <f t="shared" si="3"/>
        <v>8.75</v>
      </c>
      <c r="Y14" t="s">
        <v>34</v>
      </c>
      <c r="Z14" s="9">
        <f t="shared" ref="Z14:AA14" si="10">Z9</f>
        <v>-0.51600000000000001</v>
      </c>
      <c r="AA14" s="10">
        <f t="shared" si="10"/>
        <v>-0.57735026918962595</v>
      </c>
      <c r="AB14" s="13">
        <f>(SIN((RADIANS(45+$C$4))))*(COS(RADIANS($A$4)))</f>
        <v>0.90396552410216613</v>
      </c>
      <c r="AC14" s="14">
        <f>(SIN((RADIANS($C$4-45))))*(COS(RADIANS($A$4)))</f>
        <v>-0.25664869529024509</v>
      </c>
      <c r="AE14" s="16"/>
      <c r="AG14" s="16"/>
    </row>
    <row r="15" spans="1:37">
      <c r="A15" s="2">
        <f>'1 Coord. Inputs'!A15</f>
        <v>130</v>
      </c>
      <c r="B15">
        <f>'1 Coord. Inputs'!B15</f>
        <v>182.3</v>
      </c>
      <c r="C15">
        <f>'1 Coord. Inputs'!Y194</f>
        <v>1.75</v>
      </c>
      <c r="D15" t="s">
        <v>35</v>
      </c>
      <c r="E15" s="9">
        <f t="shared" si="8"/>
        <v>0.27500000000000002</v>
      </c>
      <c r="F15" s="10">
        <f t="shared" si="8"/>
        <v>-0.79500000000000004</v>
      </c>
      <c r="G15" s="13">
        <f>(SIN((RADIANS(45+$C$4))))*(SIN(RADIANS($A$4)))</f>
        <v>0.32901654357603577</v>
      </c>
      <c r="H15" s="14">
        <f>(SIN((RADIANS($C$4-45))))*(SIN(RADIANS($A$4)))</f>
        <v>-9.3412485748905691E-2</v>
      </c>
      <c r="J15" s="16"/>
      <c r="L15" s="16"/>
      <c r="V15" s="2">
        <f t="shared" si="1"/>
        <v>130</v>
      </c>
      <c r="W15" s="2">
        <f t="shared" si="2"/>
        <v>182.3</v>
      </c>
      <c r="X15" s="2">
        <f t="shared" si="3"/>
        <v>1.75</v>
      </c>
      <c r="Y15" t="s">
        <v>35</v>
      </c>
      <c r="Z15" s="9">
        <f t="shared" ref="Z15:AA15" si="11">Z10</f>
        <v>-0.79500000000000004</v>
      </c>
      <c r="AA15" s="10">
        <f t="shared" si="11"/>
        <v>-0.57735026918962595</v>
      </c>
      <c r="AB15" s="13">
        <f>(SIN((RADIANS(45+$C$4))))*(SIN(RADIANS($A$4)))</f>
        <v>0.32901654357603577</v>
      </c>
      <c r="AC15" s="14">
        <f>(SIN((RADIANS($C$4-45))))*(SIN(RADIANS($A$4)))</f>
        <v>-9.3412485748905691E-2</v>
      </c>
      <c r="AE15" s="16"/>
      <c r="AG15" s="16"/>
    </row>
    <row r="16" spans="1:37">
      <c r="A16" s="2">
        <f>'1 Coord. Inputs'!A16</f>
        <v>140</v>
      </c>
      <c r="B16">
        <f>'1 Coord. Inputs'!B16</f>
        <v>175</v>
      </c>
      <c r="C16">
        <f>'1 Coord. Inputs'!Y195</f>
        <v>174.45</v>
      </c>
      <c r="L16" s="16"/>
      <c r="V16" s="2">
        <f t="shared" si="1"/>
        <v>140</v>
      </c>
      <c r="W16" s="2">
        <f t="shared" si="2"/>
        <v>175</v>
      </c>
      <c r="X16" s="2">
        <f t="shared" si="3"/>
        <v>174.45</v>
      </c>
      <c r="AG16" s="16"/>
    </row>
    <row r="17" spans="1:33">
      <c r="A17" s="2">
        <f>'1 Coord. Inputs'!A17</f>
        <v>150</v>
      </c>
      <c r="B17">
        <f>'1 Coord. Inputs'!B17</f>
        <v>169.8</v>
      </c>
      <c r="C17">
        <f>'1 Coord. Inputs'!Y196</f>
        <v>169.25</v>
      </c>
      <c r="E17" s="9" t="s">
        <v>29</v>
      </c>
      <c r="F17" s="10" t="s">
        <v>30</v>
      </c>
      <c r="G17" s="13" t="s">
        <v>31</v>
      </c>
      <c r="H17" s="14" t="s">
        <v>11</v>
      </c>
      <c r="I17">
        <v>4</v>
      </c>
      <c r="J17" s="15" t="s">
        <v>32</v>
      </c>
      <c r="L17" s="16"/>
      <c r="V17" s="2">
        <f t="shared" si="1"/>
        <v>150</v>
      </c>
      <c r="W17" s="2">
        <f t="shared" si="2"/>
        <v>169.8</v>
      </c>
      <c r="X17" s="2">
        <f t="shared" si="3"/>
        <v>169.25</v>
      </c>
      <c r="Z17" s="9" t="s">
        <v>29</v>
      </c>
      <c r="AA17" s="10" t="s">
        <v>30</v>
      </c>
      <c r="AB17" s="13" t="s">
        <v>31</v>
      </c>
      <c r="AC17" s="14" t="s">
        <v>11</v>
      </c>
      <c r="AD17">
        <v>4</v>
      </c>
      <c r="AE17" s="15" t="s">
        <v>32</v>
      </c>
      <c r="AG17" s="16"/>
    </row>
    <row r="18" spans="1:33">
      <c r="A18" s="2">
        <f>'1 Coord. Inputs'!A18</f>
        <v>160</v>
      </c>
      <c r="B18">
        <f>'1 Coord. Inputs'!B18</f>
        <v>165</v>
      </c>
      <c r="C18">
        <f>'1 Coord. Inputs'!Y197</f>
        <v>164.45</v>
      </c>
      <c r="D18" t="s">
        <v>33</v>
      </c>
      <c r="E18" s="9">
        <f t="shared" ref="E18:F20" si="12">E13</f>
        <v>0.93600000000000005</v>
      </c>
      <c r="F18" s="10">
        <f t="shared" si="12"/>
        <v>0.31900000000000001</v>
      </c>
      <c r="G18" s="13">
        <f>COS((RADIANS(45+$C$5)))</f>
        <v>0.21388293816160106</v>
      </c>
      <c r="H18" s="14">
        <f>COS((RADIANS($C$5-45)))</f>
        <v>0.97685929834514074</v>
      </c>
      <c r="J18" s="15">
        <f>((SUMPRODUCT(G18:G20,E18:E20))*(SUMPRODUCT(G18:G20,F18:F20)))-((SUMPRODUCT(H18:H20,E18:E20))*(SUMPRODUCT(H18:H20,F18:F20)))</f>
        <v>-0.56845907568338983</v>
      </c>
      <c r="L18" s="16"/>
      <c r="V18" s="2">
        <f t="shared" si="1"/>
        <v>160</v>
      </c>
      <c r="W18" s="2">
        <f t="shared" si="2"/>
        <v>165</v>
      </c>
      <c r="X18" s="2">
        <f t="shared" si="3"/>
        <v>164.45</v>
      </c>
      <c r="Y18" t="s">
        <v>33</v>
      </c>
      <c r="Z18" s="9">
        <f t="shared" ref="Z18:AA18" si="13">Z13</f>
        <v>0.31900000000000001</v>
      </c>
      <c r="AA18" s="10">
        <f t="shared" si="13"/>
        <v>-0.57735026918962595</v>
      </c>
      <c r="AB18" s="13">
        <f>COS((RADIANS(45+$C$5)))</f>
        <v>0.21388293816160106</v>
      </c>
      <c r="AC18" s="14">
        <f>COS((RADIANS($C$5-45)))</f>
        <v>0.97685929834514074</v>
      </c>
      <c r="AE18" s="15">
        <f>((SUMPRODUCT(AB18:AB20,Z18:Z20))*(SUMPRODUCT(AB18:AB20,AA18:AA20)))-((SUMPRODUCT(AC18:AC20,Z18:Z20))*(SUMPRODUCT(AC18:AC20,AA18:AA20)))</f>
        <v>0.8709085129438805</v>
      </c>
      <c r="AG18" s="16"/>
    </row>
    <row r="19" spans="1:33">
      <c r="A19" s="2">
        <f>'1 Coord. Inputs'!A19</f>
        <v>170</v>
      </c>
      <c r="B19">
        <f>'1 Coord. Inputs'!B19</f>
        <v>161</v>
      </c>
      <c r="C19">
        <f>'1 Coord. Inputs'!Y198</f>
        <v>160.44999999999999</v>
      </c>
      <c r="D19" t="s">
        <v>34</v>
      </c>
      <c r="E19" s="9">
        <f t="shared" si="12"/>
        <v>-0.219</v>
      </c>
      <c r="F19" s="10">
        <f t="shared" si="12"/>
        <v>-0.51600000000000001</v>
      </c>
      <c r="G19" s="13">
        <f>(SIN((RADIANS(45+$C$5))))*(COS(RADIANS($A$5)))</f>
        <v>0.84598496828993397</v>
      </c>
      <c r="H19" s="14">
        <f>(SIN((RADIANS($C$5-45))))*(COS(RADIANS($A$5)))</f>
        <v>-0.18522805788400268</v>
      </c>
      <c r="J19" s="16"/>
      <c r="L19" s="16"/>
      <c r="V19" s="2">
        <f t="shared" si="1"/>
        <v>170</v>
      </c>
      <c r="W19" s="2">
        <f t="shared" si="2"/>
        <v>161</v>
      </c>
      <c r="X19" s="2">
        <f t="shared" si="3"/>
        <v>160.44999999999999</v>
      </c>
      <c r="Y19" t="s">
        <v>34</v>
      </c>
      <c r="Z19" s="9">
        <f t="shared" ref="Z19:AA19" si="14">Z14</f>
        <v>-0.51600000000000001</v>
      </c>
      <c r="AA19" s="10">
        <f t="shared" si="14"/>
        <v>-0.57735026918962595</v>
      </c>
      <c r="AB19" s="13">
        <f>(SIN((RADIANS(45+$C$5))))*(COS(RADIANS($A$5)))</f>
        <v>0.84598496828993397</v>
      </c>
      <c r="AC19" s="14">
        <f>(SIN((RADIANS($C$5-45))))*(COS(RADIANS($A$5)))</f>
        <v>-0.18522805788400268</v>
      </c>
      <c r="AE19" s="16"/>
      <c r="AG19" s="16"/>
    </row>
    <row r="20" spans="1:33">
      <c r="A20" s="2">
        <f>'1 Coord. Inputs'!A20</f>
        <v>179.999999</v>
      </c>
      <c r="B20">
        <f>'1 Coord. Inputs'!B20</f>
        <v>158.30000000000001</v>
      </c>
      <c r="C20">
        <f>'1 Coord. Inputs'!Y199</f>
        <v>157.75</v>
      </c>
      <c r="D20" t="s">
        <v>35</v>
      </c>
      <c r="E20" s="9">
        <f t="shared" si="12"/>
        <v>0.27500000000000002</v>
      </c>
      <c r="F20" s="10">
        <f t="shared" si="12"/>
        <v>-0.79500000000000004</v>
      </c>
      <c r="G20" s="13">
        <f>(SIN((RADIANS(45+$C$5))))*(SIN(RADIANS($A$5)))</f>
        <v>0.48842964917257031</v>
      </c>
      <c r="H20" s="14">
        <f>(SIN((RADIANS($C$5-45))))*(SIN(RADIANS($A$5)))</f>
        <v>-0.1069414690808005</v>
      </c>
      <c r="J20" s="16"/>
      <c r="L20" s="16"/>
      <c r="V20" s="2">
        <f t="shared" si="1"/>
        <v>179.999999</v>
      </c>
      <c r="W20" s="2">
        <f t="shared" si="2"/>
        <v>158.30000000000001</v>
      </c>
      <c r="X20" s="2">
        <f t="shared" si="3"/>
        <v>157.75</v>
      </c>
      <c r="Y20" t="s">
        <v>35</v>
      </c>
      <c r="Z20" s="9">
        <f t="shared" ref="Z20:AA20" si="15">Z15</f>
        <v>-0.79500000000000004</v>
      </c>
      <c r="AA20" s="10">
        <f t="shared" si="15"/>
        <v>-0.57735026918962595</v>
      </c>
      <c r="AB20" s="13">
        <f>(SIN((RADIANS(45+$C$5))))*(SIN(RADIANS($A$5)))</f>
        <v>0.48842964917257031</v>
      </c>
      <c r="AC20" s="14">
        <f>(SIN((RADIANS($C$5-45))))*(SIN(RADIANS($A$5)))</f>
        <v>-0.1069414690808005</v>
      </c>
      <c r="AE20" s="16"/>
      <c r="AG20" s="16"/>
    </row>
    <row r="21" spans="1:33">
      <c r="A21" s="2"/>
      <c r="J21" s="16"/>
      <c r="L21" s="16"/>
      <c r="V21" s="2"/>
      <c r="AE21" s="16"/>
      <c r="AG21" s="16"/>
    </row>
    <row r="22" spans="1:33">
      <c r="A22" s="2"/>
      <c r="E22" s="9" t="s">
        <v>29</v>
      </c>
      <c r="F22" s="10" t="s">
        <v>30</v>
      </c>
      <c r="G22" s="13" t="s">
        <v>31</v>
      </c>
      <c r="H22" s="14" t="s">
        <v>11</v>
      </c>
      <c r="I22">
        <v>5</v>
      </c>
      <c r="J22" s="15" t="s">
        <v>32</v>
      </c>
      <c r="L22" s="16"/>
      <c r="V22" s="2"/>
      <c r="Z22" s="9" t="s">
        <v>29</v>
      </c>
      <c r="AA22" s="10" t="s">
        <v>30</v>
      </c>
      <c r="AB22" s="13" t="s">
        <v>31</v>
      </c>
      <c r="AC22" s="14" t="s">
        <v>11</v>
      </c>
      <c r="AD22">
        <v>5</v>
      </c>
      <c r="AE22" s="15" t="s">
        <v>32</v>
      </c>
      <c r="AG22" s="16"/>
    </row>
    <row r="23" spans="1:33">
      <c r="A23" s="2"/>
      <c r="D23" t="s">
        <v>33</v>
      </c>
      <c r="E23" s="9">
        <f t="shared" ref="E23:F25" si="16">E18</f>
        <v>0.93600000000000005</v>
      </c>
      <c r="F23" s="10">
        <f t="shared" si="16"/>
        <v>0.31900000000000001</v>
      </c>
      <c r="G23" s="13">
        <f>COS((RADIANS(45+$C$6)))</f>
        <v>0.18137740443474576</v>
      </c>
      <c r="H23" s="14">
        <f>COS((RADIANS($C$6-45)))</f>
        <v>0.98341356364477439</v>
      </c>
      <c r="J23" s="15">
        <f>((SUMPRODUCT(G23:G25,E23:E25))*(SUMPRODUCT(G23:(G25),F23:F25)))-((SUMPRODUCT(H23:H25,E23:E25))*(SUMPRODUCT(H23:H25,F23:F25)))</f>
        <v>-0.58815445519557663</v>
      </c>
      <c r="L23" s="16"/>
      <c r="V23" s="2"/>
      <c r="Y23" t="s">
        <v>33</v>
      </c>
      <c r="Z23" s="9">
        <f t="shared" ref="Z23:AA23" si="17">Z18</f>
        <v>0.31900000000000001</v>
      </c>
      <c r="AA23" s="10">
        <f t="shared" si="17"/>
        <v>-0.57735026918962595</v>
      </c>
      <c r="AB23" s="13">
        <f>COS((RADIANS(45+$C$6)))</f>
        <v>0.18137740443474576</v>
      </c>
      <c r="AC23" s="14">
        <f>COS((RADIANS($C$6-45)))</f>
        <v>0.98341356364477439</v>
      </c>
      <c r="AE23" s="15">
        <f>((SUMPRODUCT(AB23:AB25,Z23:Z25))*(SUMPRODUCT(AB23:(AB25),AA23:AA25)))-((SUMPRODUCT(AC23:AC25,Z23:Z25))*(SUMPRODUCT(AC23:AC25,AA23:AA25)))</f>
        <v>0.95482506646214682</v>
      </c>
      <c r="AG23" s="16"/>
    </row>
    <row r="24" spans="1:33">
      <c r="A24" s="2"/>
      <c r="D24" t="s">
        <v>34</v>
      </c>
      <c r="E24" s="9">
        <f t="shared" si="16"/>
        <v>-0.219</v>
      </c>
      <c r="F24" s="10">
        <f t="shared" si="16"/>
        <v>-0.51600000000000001</v>
      </c>
      <c r="G24" s="13">
        <f>(SIN((RADIANS(45+$C$6))))*(COS(RADIANS($A$6)))</f>
        <v>0.75333849571791089</v>
      </c>
      <c r="H24" s="14">
        <f>(SIN((RADIANS($C$6-45))))*(COS(RADIANS($A$6)))</f>
        <v>-0.1389431527745805</v>
      </c>
      <c r="J24" s="16"/>
      <c r="L24" s="16"/>
      <c r="V24" s="2"/>
      <c r="Y24" t="s">
        <v>34</v>
      </c>
      <c r="Z24" s="9">
        <f t="shared" ref="Z24:AA24" si="18">Z19</f>
        <v>-0.51600000000000001</v>
      </c>
      <c r="AA24" s="10">
        <f t="shared" si="18"/>
        <v>-0.57735026918962595</v>
      </c>
      <c r="AB24" s="13">
        <f>(SIN((RADIANS(45+$C$6))))*(COS(RADIANS($A$6)))</f>
        <v>0.75333849571791089</v>
      </c>
      <c r="AC24" s="14">
        <f>(SIN((RADIANS($C$6-45))))*(COS(RADIANS($A$6)))</f>
        <v>-0.1389431527745805</v>
      </c>
      <c r="AE24" s="16"/>
      <c r="AG24" s="16"/>
    </row>
    <row r="25" spans="1:33">
      <c r="A25" s="2"/>
      <c r="D25" t="s">
        <v>35</v>
      </c>
      <c r="E25" s="9">
        <f t="shared" si="16"/>
        <v>0.27500000000000002</v>
      </c>
      <c r="F25" s="10">
        <f t="shared" si="16"/>
        <v>-0.79500000000000004</v>
      </c>
      <c r="G25" s="13">
        <f>(SIN((RADIANS(45+$C$6))))*(SIN(RADIANS($A$6)))</f>
        <v>0.63212605390854582</v>
      </c>
      <c r="H25" s="14">
        <f>(SIN((RADIANS($C$6-45))))*(SIN(RADIANS($A$6)))</f>
        <v>-0.11658714824775897</v>
      </c>
      <c r="J25" s="16"/>
      <c r="L25" s="16"/>
      <c r="V25" s="2"/>
      <c r="Y25" t="s">
        <v>35</v>
      </c>
      <c r="Z25" s="9">
        <f t="shared" ref="Z25:AA25" si="19">Z20</f>
        <v>-0.79500000000000004</v>
      </c>
      <c r="AA25" s="10">
        <f t="shared" si="19"/>
        <v>-0.57735026918962595</v>
      </c>
      <c r="AB25" s="13">
        <f>(SIN((RADIANS(45+$C$6))))*(SIN(RADIANS($A$6)))</f>
        <v>0.63212605390854582</v>
      </c>
      <c r="AC25" s="14">
        <f>(SIN((RADIANS($C$6-45))))*(SIN(RADIANS($A$6)))</f>
        <v>-0.11658714824775897</v>
      </c>
      <c r="AE25" s="16"/>
      <c r="AG25" s="16"/>
    </row>
    <row r="26" spans="1:33">
      <c r="A26" s="2"/>
      <c r="L26" s="16"/>
      <c r="V26" s="2"/>
      <c r="AG26" s="16"/>
    </row>
    <row r="27" spans="1:33">
      <c r="A27" s="2"/>
      <c r="E27" s="9" t="s">
        <v>29</v>
      </c>
      <c r="F27" s="10" t="s">
        <v>30</v>
      </c>
      <c r="G27" s="13" t="s">
        <v>31</v>
      </c>
      <c r="H27" s="14" t="s">
        <v>11</v>
      </c>
      <c r="I27">
        <v>6</v>
      </c>
      <c r="J27" s="15" t="s">
        <v>32</v>
      </c>
      <c r="L27" s="16"/>
      <c r="V27" s="2"/>
      <c r="Z27" s="9" t="s">
        <v>29</v>
      </c>
      <c r="AA27" s="10" t="s">
        <v>30</v>
      </c>
      <c r="AB27" s="13" t="s">
        <v>31</v>
      </c>
      <c r="AC27" s="14" t="s">
        <v>11</v>
      </c>
      <c r="AD27">
        <v>6</v>
      </c>
      <c r="AE27" s="15" t="s">
        <v>32</v>
      </c>
      <c r="AG27" s="16"/>
    </row>
    <row r="28" spans="1:33">
      <c r="A28" s="2"/>
      <c r="D28" t="s">
        <v>33</v>
      </c>
      <c r="E28" s="9">
        <f t="shared" ref="E28:F30" si="20">E23</f>
        <v>0.93600000000000005</v>
      </c>
      <c r="F28" s="10">
        <f t="shared" si="20"/>
        <v>0.31900000000000001</v>
      </c>
      <c r="G28" s="13">
        <f>COS((RADIANS(45+$C$7)))</f>
        <v>0.15039813911282729</v>
      </c>
      <c r="H28" s="14">
        <f>COS((RADIANS($C$7-45)))</f>
        <v>0.98862551036851087</v>
      </c>
      <c r="J28" s="15">
        <f>((SUMPRODUCT(G28:G30,E28:E30))*(SUMPRODUCT(G28:G30,F28:F30)))-((SUMPRODUCT(H28:H30,E28:E30))*(SUMPRODUCT(H28:H30,F28:F30)))</f>
        <v>-0.60305053252629304</v>
      </c>
      <c r="L28" s="16"/>
      <c r="V28" s="2"/>
      <c r="Y28" t="s">
        <v>33</v>
      </c>
      <c r="Z28" s="9">
        <f t="shared" ref="Z28:AA28" si="21">Z23</f>
        <v>0.31900000000000001</v>
      </c>
      <c r="AA28" s="10">
        <f t="shared" si="21"/>
        <v>-0.57735026918962595</v>
      </c>
      <c r="AB28" s="13">
        <f>COS((RADIANS(45+$C$7)))</f>
        <v>0.15039813911282729</v>
      </c>
      <c r="AC28" s="14">
        <f>COS((RADIANS($C$7-45)))</f>
        <v>0.98862551036851087</v>
      </c>
      <c r="AE28" s="15">
        <f>((SUMPRODUCT(AB28:AB30,Z28:Z30))*(SUMPRODUCT(AB28:AB30,AA28:AA30)))-((SUMPRODUCT(AC28:AC30,Z28:Z30))*(SUMPRODUCT(AC28:AC30,AA28:AA30)))</f>
        <v>0.99071597751517093</v>
      </c>
      <c r="AG28" s="16"/>
    </row>
    <row r="29" spans="1:33">
      <c r="A29" s="2"/>
      <c r="D29" t="s">
        <v>34</v>
      </c>
      <c r="E29" s="9">
        <f t="shared" si="20"/>
        <v>-0.219</v>
      </c>
      <c r="F29" s="10">
        <f t="shared" si="20"/>
        <v>-0.51600000000000001</v>
      </c>
      <c r="G29" s="13">
        <f>(SIN((RADIANS(45+$C$7))))*(COS(RADIANS($A$7)))</f>
        <v>0.63547622868491016</v>
      </c>
      <c r="H29" s="14">
        <f>(SIN((RADIANS($C$7-45))))*(COS(RADIANS($A$7)))</f>
        <v>-9.6674060341637807E-2</v>
      </c>
      <c r="J29" s="16"/>
      <c r="L29" s="16"/>
      <c r="V29" s="2"/>
      <c r="Y29" t="s">
        <v>34</v>
      </c>
      <c r="Z29" s="9">
        <f t="shared" ref="Z29:AA29" si="22">Z24</f>
        <v>-0.51600000000000001</v>
      </c>
      <c r="AA29" s="10">
        <f t="shared" si="22"/>
        <v>-0.57735026918962595</v>
      </c>
      <c r="AB29" s="13">
        <f>(SIN((RADIANS(45+$C$7))))*(COS(RADIANS($A$7)))</f>
        <v>0.63547622868491016</v>
      </c>
      <c r="AC29" s="14">
        <f>(SIN((RADIANS($C$7-45))))*(COS(RADIANS($A$7)))</f>
        <v>-9.6674060341637807E-2</v>
      </c>
      <c r="AE29" s="16"/>
      <c r="AG29" s="16"/>
    </row>
    <row r="30" spans="1:33">
      <c r="A30" s="2"/>
      <c r="D30" t="s">
        <v>35</v>
      </c>
      <c r="E30" s="9">
        <f t="shared" si="20"/>
        <v>0.27500000000000002</v>
      </c>
      <c r="F30" s="10">
        <f t="shared" si="20"/>
        <v>-0.79500000000000004</v>
      </c>
      <c r="G30" s="13">
        <f>(SIN((RADIANS(45+$C$7))))*(SIN(RADIANS($A$7)))</f>
        <v>0.75733107854346138</v>
      </c>
      <c r="H30" s="14">
        <f>(SIN((RADIANS($C$7-45))))*(SIN(RADIANS($A$7)))</f>
        <v>-0.11521165872281629</v>
      </c>
      <c r="J30" s="16"/>
      <c r="L30" s="16"/>
      <c r="V30" s="2"/>
      <c r="Y30" t="s">
        <v>35</v>
      </c>
      <c r="Z30" s="9">
        <f t="shared" ref="Z30:AA30" si="23">Z25</f>
        <v>-0.79500000000000004</v>
      </c>
      <c r="AA30" s="10">
        <f t="shared" si="23"/>
        <v>-0.57735026918962595</v>
      </c>
      <c r="AB30" s="13">
        <f>(SIN((RADIANS(45+$C$7))))*(SIN(RADIANS($A$7)))</f>
        <v>0.75733107854346138</v>
      </c>
      <c r="AC30" s="14">
        <f>(SIN((RADIANS($C$7-45))))*(SIN(RADIANS($A$7)))</f>
        <v>-0.11521165872281629</v>
      </c>
      <c r="AE30" s="16"/>
      <c r="AG30" s="16"/>
    </row>
    <row r="31" spans="1:33">
      <c r="A31" s="2"/>
      <c r="J31" s="16"/>
      <c r="L31" s="16"/>
      <c r="V31" s="2"/>
      <c r="AE31" s="16"/>
      <c r="AG31" s="16"/>
    </row>
    <row r="32" spans="1:33">
      <c r="A32" s="2"/>
      <c r="E32" s="9" t="s">
        <v>29</v>
      </c>
      <c r="F32" s="10" t="s">
        <v>30</v>
      </c>
      <c r="G32" s="13" t="s">
        <v>31</v>
      </c>
      <c r="H32" s="14" t="s">
        <v>11</v>
      </c>
      <c r="I32">
        <v>7</v>
      </c>
      <c r="J32" s="15" t="s">
        <v>32</v>
      </c>
      <c r="L32" s="16"/>
      <c r="V32" s="2"/>
      <c r="Z32" s="9" t="s">
        <v>29</v>
      </c>
      <c r="AA32" s="10" t="s">
        <v>30</v>
      </c>
      <c r="AB32" s="13" t="s">
        <v>31</v>
      </c>
      <c r="AC32" s="14" t="s">
        <v>11</v>
      </c>
      <c r="AD32">
        <v>7</v>
      </c>
      <c r="AE32" s="15" t="s">
        <v>32</v>
      </c>
      <c r="AG32" s="16"/>
    </row>
    <row r="33" spans="1:33">
      <c r="A33" s="2"/>
      <c r="D33" t="s">
        <v>33</v>
      </c>
      <c r="E33" s="9">
        <f t="shared" ref="E33:F35" si="24">E28</f>
        <v>0.93600000000000005</v>
      </c>
      <c r="F33" s="10">
        <f t="shared" si="24"/>
        <v>0.31900000000000001</v>
      </c>
      <c r="G33" s="13">
        <f>COS((RADIANS(45+$C$8)))</f>
        <v>0.15557248490745723</v>
      </c>
      <c r="H33" s="14">
        <f>COS((RADIANS($C$8-45)))</f>
        <v>0.98782447931791961</v>
      </c>
      <c r="J33" s="15">
        <f>((SUMPRODUCT(G33:G35,E33:E35))*(SUMPRODUCT(G33:(G35),F33:F35)))-((SUMPRODUCT(H33:H35,E33:E35))*(SUMPRODUCT(H33:H35,F33:F35)))</f>
        <v>-0.65968634832146622</v>
      </c>
      <c r="L33" s="16"/>
      <c r="V33" s="2"/>
      <c r="Y33" t="s">
        <v>33</v>
      </c>
      <c r="Z33" s="9">
        <f t="shared" ref="Z33:AA33" si="25">Z28</f>
        <v>0.31900000000000001</v>
      </c>
      <c r="AA33" s="10">
        <f t="shared" si="25"/>
        <v>-0.57735026918962595</v>
      </c>
      <c r="AB33" s="13">
        <f>COS((RADIANS(45+$C$8)))</f>
        <v>0.15557248490745723</v>
      </c>
      <c r="AC33" s="14">
        <f>COS((RADIANS($C$8-45)))</f>
        <v>0.98782447931791961</v>
      </c>
      <c r="AE33" s="15">
        <f>((SUMPRODUCT(AB33:AB35,Z33:Z35))*(SUMPRODUCT(AB33:(AB35),AA33:AA35)))-((SUMPRODUCT(AC33:AC35,Z33:Z35))*(SUMPRODUCT(AC33:AC35,AA33:AA35)))</f>
        <v>0.97622938548216442</v>
      </c>
      <c r="AG33" s="16"/>
    </row>
    <row r="34" spans="1:33">
      <c r="A34" s="2"/>
      <c r="D34" t="s">
        <v>34</v>
      </c>
      <c r="E34" s="9">
        <f t="shared" si="24"/>
        <v>-0.219</v>
      </c>
      <c r="F34" s="10">
        <f t="shared" si="24"/>
        <v>-0.51600000000000001</v>
      </c>
      <c r="G34" s="13">
        <f>(SIN((RADIANS(45+$C$8))))*(COS(RADIANS($A$8)))</f>
        <v>0.49391223965895992</v>
      </c>
      <c r="H34" s="14">
        <f>(SIN((RADIANS($C$8-45))))*(COS(RADIANS($A$8)))</f>
        <v>-7.7786242453728616E-2</v>
      </c>
      <c r="J34" s="16"/>
      <c r="L34" s="16"/>
      <c r="V34" s="2"/>
      <c r="Y34" t="s">
        <v>34</v>
      </c>
      <c r="Z34" s="9">
        <f t="shared" ref="Z34:AA34" si="26">Z29</f>
        <v>-0.51600000000000001</v>
      </c>
      <c r="AA34" s="10">
        <f t="shared" si="26"/>
        <v>-0.57735026918962595</v>
      </c>
      <c r="AB34" s="13">
        <f>(SIN((RADIANS(45+$C$8))))*(COS(RADIANS($A$8)))</f>
        <v>0.49391223965895992</v>
      </c>
      <c r="AC34" s="14">
        <f>(SIN((RADIANS($C$8-45))))*(COS(RADIANS($A$8)))</f>
        <v>-7.7786242453728616E-2</v>
      </c>
      <c r="AE34" s="16"/>
      <c r="AG34" s="16"/>
    </row>
    <row r="35" spans="1:33">
      <c r="A35" s="2"/>
      <c r="D35" t="s">
        <v>35</v>
      </c>
      <c r="E35" s="9">
        <f t="shared" si="24"/>
        <v>0.27500000000000002</v>
      </c>
      <c r="F35" s="10">
        <f t="shared" si="24"/>
        <v>-0.79500000000000004</v>
      </c>
      <c r="G35" s="13">
        <f>(SIN((RADIANS(45+$C$8))))*(SIN(RADIANS($A$8)))</f>
        <v>0.85548109356945412</v>
      </c>
      <c r="H35" s="14">
        <f>(SIN((RADIANS($C$8-45))))*(SIN(RADIANS($A$8)))</f>
        <v>-0.13472972405972911</v>
      </c>
      <c r="J35" s="16"/>
      <c r="L35" s="16"/>
      <c r="V35" s="2"/>
      <c r="Y35" t="s">
        <v>35</v>
      </c>
      <c r="Z35" s="9">
        <f t="shared" ref="Z35:AA35" si="27">Z30</f>
        <v>-0.79500000000000004</v>
      </c>
      <c r="AA35" s="10">
        <f t="shared" si="27"/>
        <v>-0.57735026918962595</v>
      </c>
      <c r="AB35" s="13">
        <f>(SIN((RADIANS(45+$C$8))))*(SIN(RADIANS($A$8)))</f>
        <v>0.85548109356945412</v>
      </c>
      <c r="AC35" s="14">
        <f>(SIN((RADIANS($C$8-45))))*(SIN(RADIANS($A$8)))</f>
        <v>-0.13472972405972911</v>
      </c>
      <c r="AE35" s="16"/>
      <c r="AG35" s="16"/>
    </row>
    <row r="36" spans="1:33">
      <c r="A36" s="2"/>
      <c r="L36" s="16"/>
      <c r="V36" s="2"/>
      <c r="AG36" s="16"/>
    </row>
    <row r="37" spans="1:33">
      <c r="A37" s="2"/>
      <c r="E37" s="9" t="s">
        <v>29</v>
      </c>
      <c r="F37" s="10" t="s">
        <v>30</v>
      </c>
      <c r="G37" s="13" t="s">
        <v>31</v>
      </c>
      <c r="H37" s="14" t="s">
        <v>11</v>
      </c>
      <c r="I37">
        <v>8</v>
      </c>
      <c r="J37" s="15" t="s">
        <v>32</v>
      </c>
      <c r="L37" s="16"/>
      <c r="V37" s="2"/>
      <c r="Z37" s="9" t="s">
        <v>29</v>
      </c>
      <c r="AA37" s="10" t="s">
        <v>30</v>
      </c>
      <c r="AB37" s="13" t="s">
        <v>31</v>
      </c>
      <c r="AC37" s="14" t="s">
        <v>11</v>
      </c>
      <c r="AD37">
        <v>8</v>
      </c>
      <c r="AE37" s="15" t="s">
        <v>32</v>
      </c>
      <c r="AG37" s="16"/>
    </row>
    <row r="38" spans="1:33">
      <c r="A38" s="2"/>
      <c r="D38" t="s">
        <v>33</v>
      </c>
      <c r="E38" s="9">
        <f t="shared" ref="E38:F40" si="28">E33</f>
        <v>0.93600000000000005</v>
      </c>
      <c r="F38" s="10">
        <f t="shared" si="28"/>
        <v>0.31900000000000001</v>
      </c>
      <c r="G38" s="13">
        <f>COS((RADIANS(45+$C$9)))</f>
        <v>0.16590823946156086</v>
      </c>
      <c r="H38" s="14">
        <f>COS((RADIANS($C$9-45)))</f>
        <v>0.9861411947985772</v>
      </c>
      <c r="J38" s="15">
        <f>((SUMPRODUCT(G38:G40,E38:E40))*(SUMPRODUCT(G38:G40,F38:F40)))-((SUMPRODUCT(H38:H40,E38:E40))*(SUMPRODUCT(H38:H40,F38:F40)))</f>
        <v>-0.70599972169715319</v>
      </c>
      <c r="L38" s="16"/>
      <c r="V38" s="2"/>
      <c r="Y38" t="s">
        <v>33</v>
      </c>
      <c r="Z38" s="9">
        <f t="shared" ref="Z38:AA38" si="29">Z33</f>
        <v>0.31900000000000001</v>
      </c>
      <c r="AA38" s="10">
        <f t="shared" si="29"/>
        <v>-0.57735026918962595</v>
      </c>
      <c r="AB38" s="13">
        <f>COS((RADIANS(45+$C$9)))</f>
        <v>0.16590823946156086</v>
      </c>
      <c r="AC38" s="14">
        <f>COS((RADIANS($C$9-45)))</f>
        <v>0.9861411947985772</v>
      </c>
      <c r="AE38" s="15">
        <f>((SUMPRODUCT(AB38:AB40,Z38:Z40))*(SUMPRODUCT(AB38:AB40,AA38:AA40)))-((SUMPRODUCT(AC38:AC40,Z38:Z40))*(SUMPRODUCT(AC38:AC40,AA38:AA40)))</f>
        <v>0.91705993978415801</v>
      </c>
      <c r="AG38" s="16"/>
    </row>
    <row r="39" spans="1:33">
      <c r="A39" s="2"/>
      <c r="D39" t="s">
        <v>34</v>
      </c>
      <c r="E39" s="9">
        <f t="shared" si="28"/>
        <v>-0.219</v>
      </c>
      <c r="F39" s="10">
        <f t="shared" si="28"/>
        <v>-0.51600000000000001</v>
      </c>
      <c r="G39" s="13">
        <f>(SIN((RADIANS(45+$C$9))))*(COS(RADIANS($A$9)))</f>
        <v>0.33728015278435569</v>
      </c>
      <c r="H39" s="14">
        <f>(SIN((RADIANS($C$9-45))))*(COS(RADIANS($A$9)))</f>
        <v>-5.6743959839552459E-2</v>
      </c>
      <c r="J39" s="16"/>
      <c r="L39" s="16"/>
      <c r="V39" s="2"/>
      <c r="Y39" t="s">
        <v>34</v>
      </c>
      <c r="Z39" s="9">
        <f t="shared" ref="Z39:AA39" si="30">Z34</f>
        <v>-0.51600000000000001</v>
      </c>
      <c r="AA39" s="10">
        <f t="shared" si="30"/>
        <v>-0.57735026918962595</v>
      </c>
      <c r="AB39" s="13">
        <f>(SIN((RADIANS(45+$C$9))))*(COS(RADIANS($A$9)))</f>
        <v>0.33728015278435569</v>
      </c>
      <c r="AC39" s="14">
        <f>(SIN((RADIANS($C$9-45))))*(COS(RADIANS($A$9)))</f>
        <v>-5.6743959839552459E-2</v>
      </c>
      <c r="AE39" s="16"/>
      <c r="AG39" s="16"/>
    </row>
    <row r="40" spans="1:33">
      <c r="A40" s="2"/>
      <c r="D40" t="s">
        <v>35</v>
      </c>
      <c r="E40" s="9">
        <f t="shared" si="28"/>
        <v>0.27500000000000002</v>
      </c>
      <c r="F40" s="10">
        <f t="shared" si="28"/>
        <v>-0.79500000000000004</v>
      </c>
      <c r="G40" s="13">
        <f>(SIN((RADIANS(45+$C$9))))*(SIN(RADIANS($A$9)))</f>
        <v>0.9266696038052219</v>
      </c>
      <c r="H40" s="14">
        <f>(SIN((RADIANS($C$9-45))))*(SIN(RADIANS($A$9)))</f>
        <v>-0.15590274834961027</v>
      </c>
      <c r="J40" s="16"/>
      <c r="L40" s="16"/>
      <c r="V40" s="2"/>
      <c r="Y40" t="s">
        <v>35</v>
      </c>
      <c r="Z40" s="9">
        <f t="shared" ref="Z40:AA40" si="31">Z35</f>
        <v>-0.79500000000000004</v>
      </c>
      <c r="AA40" s="10">
        <f t="shared" si="31"/>
        <v>-0.57735026918962595</v>
      </c>
      <c r="AB40" s="13">
        <f>(SIN((RADIANS(45+$C$9))))*(SIN(RADIANS($A$9)))</f>
        <v>0.9266696038052219</v>
      </c>
      <c r="AC40" s="14">
        <f>(SIN((RADIANS($C$9-45))))*(SIN(RADIANS($A$9)))</f>
        <v>-0.15590274834961027</v>
      </c>
      <c r="AE40" s="16"/>
      <c r="AG40" s="16"/>
    </row>
    <row r="41" spans="1:33">
      <c r="A41" s="2"/>
      <c r="J41" s="16"/>
      <c r="L41" s="16"/>
      <c r="V41" s="2"/>
      <c r="AE41" s="16"/>
      <c r="AG41" s="16"/>
    </row>
    <row r="42" spans="1:33">
      <c r="E42" s="9" t="s">
        <v>29</v>
      </c>
      <c r="F42" s="10" t="s">
        <v>30</v>
      </c>
      <c r="G42" s="13" t="s">
        <v>31</v>
      </c>
      <c r="H42" s="14" t="s">
        <v>11</v>
      </c>
      <c r="I42">
        <v>9</v>
      </c>
      <c r="J42" s="15" t="s">
        <v>32</v>
      </c>
      <c r="L42" s="16"/>
      <c r="Z42" s="9" t="s">
        <v>29</v>
      </c>
      <c r="AA42" s="10" t="s">
        <v>30</v>
      </c>
      <c r="AB42" s="13" t="s">
        <v>31</v>
      </c>
      <c r="AC42" s="14" t="s">
        <v>11</v>
      </c>
      <c r="AD42">
        <v>9</v>
      </c>
      <c r="AE42" s="15" t="s">
        <v>32</v>
      </c>
      <c r="AG42" s="16"/>
    </row>
    <row r="43" spans="1:33">
      <c r="D43" t="s">
        <v>33</v>
      </c>
      <c r="E43" s="9">
        <f t="shared" ref="E43:F45" si="32">E38</f>
        <v>0.93600000000000005</v>
      </c>
      <c r="F43" s="10">
        <f t="shared" si="32"/>
        <v>0.31900000000000001</v>
      </c>
      <c r="G43" s="13">
        <f>COS((RADIANS(45+$C$10)))</f>
        <v>0.19680181724739476</v>
      </c>
      <c r="H43" s="14">
        <f>COS((RADIANS($C$10-45)))</f>
        <v>0.98044328990927521</v>
      </c>
      <c r="J43" s="15">
        <f>((SUMPRODUCT(G43:G45,E43:E45))*(SUMPRODUCT(G43:(G45),F43:F45)))-((SUMPRODUCT(H43:H45,E43:E45))*(SUMPRODUCT(H43:H45,F43:F45)))</f>
        <v>-0.74934414858897602</v>
      </c>
      <c r="L43" s="16"/>
      <c r="Y43" t="s">
        <v>33</v>
      </c>
      <c r="Z43" s="9">
        <f t="shared" ref="Z43:AA43" si="33">Z38</f>
        <v>0.31900000000000001</v>
      </c>
      <c r="AA43" s="10">
        <f t="shared" si="33"/>
        <v>-0.57735026918962595</v>
      </c>
      <c r="AB43" s="13">
        <f>COS((RADIANS(45+$C$10)))</f>
        <v>0.19680181724739476</v>
      </c>
      <c r="AC43" s="14">
        <f>COS((RADIANS($C$10-45)))</f>
        <v>0.98044328990927521</v>
      </c>
      <c r="AE43" s="15">
        <f>((SUMPRODUCT(AB43:AB45,Z43:Z45))*(SUMPRODUCT(AB43:(AB45),AA43:AA45)))-((SUMPRODUCT(AC43:AC45,Z43:Z45))*(SUMPRODUCT(AC43:AC45,AA43:AA45)))</f>
        <v>0.82034305795316742</v>
      </c>
      <c r="AG43" s="16"/>
    </row>
    <row r="44" spans="1:33">
      <c r="D44" t="s">
        <v>34</v>
      </c>
      <c r="E44" s="9">
        <f t="shared" si="32"/>
        <v>-0.219</v>
      </c>
      <c r="F44" s="10">
        <f t="shared" si="32"/>
        <v>-0.51600000000000001</v>
      </c>
      <c r="G44" s="13">
        <f>(SIN((RADIANS(45+$C$10))))*(COS(RADIANS($A$10)))</f>
        <v>0.1702521905985156</v>
      </c>
      <c r="H44" s="14">
        <f>(SIN((RADIANS($C$10-45))))*(COS(RADIANS($A$10)))</f>
        <v>-3.4174276926550375E-2</v>
      </c>
      <c r="J44" s="16"/>
      <c r="L44" s="16"/>
      <c r="Y44" t="s">
        <v>34</v>
      </c>
      <c r="Z44" s="9">
        <f t="shared" ref="Z44:AA44" si="34">Z39</f>
        <v>-0.51600000000000001</v>
      </c>
      <c r="AA44" s="10">
        <f t="shared" si="34"/>
        <v>-0.57735026918962595</v>
      </c>
      <c r="AB44" s="13">
        <f>(SIN((RADIANS(45+$C$10))))*(COS(RADIANS($A$10)))</f>
        <v>0.1702521905985156</v>
      </c>
      <c r="AC44" s="14">
        <f>(SIN((RADIANS($C$10-45))))*(COS(RADIANS($A$10)))</f>
        <v>-3.4174276926550375E-2</v>
      </c>
      <c r="AE44" s="16"/>
      <c r="AG44" s="16"/>
    </row>
    <row r="45" spans="1:33">
      <c r="D45" t="s">
        <v>35</v>
      </c>
      <c r="E45" s="9">
        <f t="shared" si="32"/>
        <v>0.27500000000000002</v>
      </c>
      <c r="F45" s="10">
        <f t="shared" si="32"/>
        <v>-0.79500000000000004</v>
      </c>
      <c r="G45" s="13">
        <f>(SIN((RADIANS(45+$C$10))))*(SIN(RADIANS($A$10)))</f>
        <v>0.96554815329145016</v>
      </c>
      <c r="H45" s="14">
        <f>(SIN((RADIANS($C$10-45))))*(SIN(RADIANS($A$10)))</f>
        <v>-0.19381195543212604</v>
      </c>
      <c r="J45" s="16"/>
      <c r="L45" s="16"/>
      <c r="Y45" t="s">
        <v>35</v>
      </c>
      <c r="Z45" s="9">
        <f t="shared" ref="Z45:AA45" si="35">Z40</f>
        <v>-0.79500000000000004</v>
      </c>
      <c r="AA45" s="10">
        <f t="shared" si="35"/>
        <v>-0.57735026918962595</v>
      </c>
      <c r="AB45" s="13">
        <f>(SIN((RADIANS(45+$C$10))))*(SIN(RADIANS($A$10)))</f>
        <v>0.96554815329145016</v>
      </c>
      <c r="AC45" s="14">
        <f>(SIN((RADIANS($C$10-45))))*(SIN(RADIANS($A$10)))</f>
        <v>-0.19381195543212604</v>
      </c>
      <c r="AE45" s="16"/>
      <c r="AG45" s="16"/>
    </row>
    <row r="46" spans="1:33">
      <c r="L46" s="16"/>
      <c r="AG46" s="16"/>
    </row>
    <row r="47" spans="1:33">
      <c r="E47" s="9" t="s">
        <v>29</v>
      </c>
      <c r="F47" s="10" t="s">
        <v>30</v>
      </c>
      <c r="G47" s="13" t="s">
        <v>31</v>
      </c>
      <c r="H47" s="14" t="s">
        <v>11</v>
      </c>
      <c r="I47">
        <v>10</v>
      </c>
      <c r="J47" s="15" t="s">
        <v>32</v>
      </c>
      <c r="L47" s="16"/>
      <c r="Z47" s="9" t="s">
        <v>29</v>
      </c>
      <c r="AA47" s="10" t="s">
        <v>30</v>
      </c>
      <c r="AB47" s="13" t="s">
        <v>31</v>
      </c>
      <c r="AC47" s="14" t="s">
        <v>11</v>
      </c>
      <c r="AD47">
        <v>10</v>
      </c>
      <c r="AE47" s="15" t="s">
        <v>32</v>
      </c>
      <c r="AG47" s="16"/>
    </row>
    <row r="48" spans="1:33">
      <c r="D48" t="s">
        <v>33</v>
      </c>
      <c r="E48" s="9">
        <f t="shared" ref="E48:F50" si="36">E43</f>
        <v>0.93600000000000005</v>
      </c>
      <c r="F48" s="10">
        <f t="shared" si="36"/>
        <v>0.31900000000000001</v>
      </c>
      <c r="G48" s="13">
        <f>COS((RADIANS(45+$C$11)))</f>
        <v>0.25797601735858844</v>
      </c>
      <c r="H48" s="14">
        <f>COS((RADIANS($C$11-45)))</f>
        <v>0.96615132068832843</v>
      </c>
      <c r="J48" s="15">
        <f>((SUMPRODUCT(G48:G50,E48:E50))*(SUMPRODUCT(G48:G50,F48:F50)))-((SUMPRODUCT(H48:H50,E48:E50))*(SUMPRODUCT(H48:H50,F48:F50)))</f>
        <v>-0.77557166098820518</v>
      </c>
      <c r="L48" s="16"/>
      <c r="Y48" t="s">
        <v>33</v>
      </c>
      <c r="Z48" s="9">
        <f t="shared" ref="Z48:AA48" si="37">Z43</f>
        <v>0.31900000000000001</v>
      </c>
      <c r="AA48" s="10">
        <f t="shared" si="37"/>
        <v>-0.57735026918962595</v>
      </c>
      <c r="AB48" s="13">
        <f>COS((RADIANS(45+$C$11)))</f>
        <v>0.25797601735858844</v>
      </c>
      <c r="AC48" s="14">
        <f>COS((RADIANS($C$11-45)))</f>
        <v>0.96615132068832843</v>
      </c>
      <c r="AE48" s="15">
        <f>((SUMPRODUCT(AB48:AB50,Z48:Z50))*(SUMPRODUCT(AB48:AB50,AA48:AA50)))-((SUMPRODUCT(AC48:AC50,Z48:Z50))*(SUMPRODUCT(AC48:AC50,AA48:AA50)))</f>
        <v>0.69455418936618618</v>
      </c>
      <c r="AG48" s="16"/>
    </row>
    <row r="49" spans="4:33">
      <c r="D49" t="s">
        <v>34</v>
      </c>
      <c r="E49" s="9">
        <f t="shared" si="36"/>
        <v>-0.219</v>
      </c>
      <c r="F49" s="10">
        <f t="shared" si="36"/>
        <v>-0.51600000000000001</v>
      </c>
      <c r="G49" s="13">
        <f>(SIN((RADIANS(45+$C$11))))*(COS(RADIANS($A$11)))</f>
        <v>1.6862521847959428E-9</v>
      </c>
      <c r="H49" s="14">
        <f>(SIN((RADIANS($C$11-45))))*(COS(RADIANS($A$11)))</f>
        <v>-4.5025309553575305E-10</v>
      </c>
      <c r="J49" s="16"/>
      <c r="L49" s="16"/>
      <c r="Y49" t="s">
        <v>34</v>
      </c>
      <c r="Z49" s="9">
        <f t="shared" ref="Z49:AA49" si="38">Z44</f>
        <v>-0.51600000000000001</v>
      </c>
      <c r="AA49" s="10">
        <f t="shared" si="38"/>
        <v>-0.57735026918962595</v>
      </c>
      <c r="AB49" s="13">
        <f>(SIN((RADIANS(45+$C$11))))*(COS(RADIANS($A$11)))</f>
        <v>1.6862521847959428E-9</v>
      </c>
      <c r="AC49" s="14">
        <f>(SIN((RADIANS($C$11-45))))*(COS(RADIANS($A$11)))</f>
        <v>-4.5025309553575305E-10</v>
      </c>
      <c r="AE49" s="16"/>
      <c r="AG49" s="16"/>
    </row>
    <row r="50" spans="4:33">
      <c r="D50" t="s">
        <v>35</v>
      </c>
      <c r="E50" s="9">
        <f t="shared" si="36"/>
        <v>0.27500000000000002</v>
      </c>
      <c r="F50" s="10">
        <f t="shared" si="36"/>
        <v>-0.79500000000000004</v>
      </c>
      <c r="G50" s="13">
        <f>(SIN((RADIANS(45+$C$11))))*(SIN(RADIANS($A$11)))</f>
        <v>0.96615132068832843</v>
      </c>
      <c r="H50" s="14">
        <f>(SIN((RADIANS($C$11-45))))*(SIN(RADIANS($A$11)))</f>
        <v>-0.25797601735858849</v>
      </c>
      <c r="J50" s="16"/>
      <c r="L50" s="16"/>
      <c r="Y50" t="s">
        <v>35</v>
      </c>
      <c r="Z50" s="9">
        <f t="shared" ref="Z50:AA50" si="39">Z45</f>
        <v>-0.79500000000000004</v>
      </c>
      <c r="AA50" s="10">
        <f t="shared" si="39"/>
        <v>-0.57735026918962595</v>
      </c>
      <c r="AB50" s="13">
        <f>(SIN((RADIANS(45+$C$11))))*(SIN(RADIANS($A$11)))</f>
        <v>0.96615132068832843</v>
      </c>
      <c r="AC50" s="14">
        <f>(SIN((RADIANS($C$11-45))))*(SIN(RADIANS($A$11)))</f>
        <v>-0.25797601735858849</v>
      </c>
      <c r="AE50" s="16"/>
      <c r="AG50" s="16"/>
    </row>
    <row r="51" spans="4:33">
      <c r="J51" s="16"/>
      <c r="L51" s="16"/>
      <c r="AE51" s="16"/>
      <c r="AG51" s="16"/>
    </row>
    <row r="52" spans="4:33">
      <c r="E52" s="9" t="s">
        <v>29</v>
      </c>
      <c r="F52" s="10" t="s">
        <v>30</v>
      </c>
      <c r="G52" s="13" t="s">
        <v>31</v>
      </c>
      <c r="H52" s="14" t="s">
        <v>11</v>
      </c>
      <c r="I52">
        <v>11</v>
      </c>
      <c r="J52" s="15" t="s">
        <v>32</v>
      </c>
      <c r="L52" s="16"/>
      <c r="Z52" s="9" t="s">
        <v>29</v>
      </c>
      <c r="AA52" s="10" t="s">
        <v>30</v>
      </c>
      <c r="AB52" s="13" t="s">
        <v>31</v>
      </c>
      <c r="AC52" s="14" t="s">
        <v>11</v>
      </c>
      <c r="AD52">
        <v>11</v>
      </c>
      <c r="AE52" s="15" t="s">
        <v>32</v>
      </c>
      <c r="AG52" s="16"/>
    </row>
    <row r="53" spans="4:33">
      <c r="D53" t="s">
        <v>33</v>
      </c>
      <c r="E53" s="9">
        <f t="shared" ref="E53:F55" si="40">E48</f>
        <v>0.93600000000000005</v>
      </c>
      <c r="F53" s="10">
        <f t="shared" si="40"/>
        <v>0.31900000000000001</v>
      </c>
      <c r="G53" s="13">
        <f>COS((RADIANS(45+$C$12)))</f>
        <v>0.35429103799771577</v>
      </c>
      <c r="H53" s="14">
        <f>COS((RADIANS($C$12-45)))</f>
        <v>0.93513520968601171</v>
      </c>
      <c r="J53" s="15">
        <f>((SUMPRODUCT(G53:G55,E53:E55))*(SUMPRODUCT(G53:(G55),F53:F55)))-((SUMPRODUCT(H53:H55,E53:E55))*(SUMPRODUCT(H53:H55,F53:F55)))</f>
        <v>-0.74872379691389468</v>
      </c>
      <c r="L53" s="16"/>
      <c r="Y53" t="s">
        <v>33</v>
      </c>
      <c r="Z53" s="9">
        <f t="shared" ref="Z53:AA53" si="41">Z48</f>
        <v>0.31900000000000001</v>
      </c>
      <c r="AA53" s="10">
        <f t="shared" si="41"/>
        <v>-0.57735026918962595</v>
      </c>
      <c r="AB53" s="13">
        <f>COS((RADIANS(45+$C$12)))</f>
        <v>0.35429103799771577</v>
      </c>
      <c r="AC53" s="14">
        <f>COS((RADIANS($C$12-45)))</f>
        <v>0.93513520968601171</v>
      </c>
      <c r="AE53" s="15">
        <f>((SUMPRODUCT(AB53:AB55,Z53:Z55))*(SUMPRODUCT(AB53:(AB55),AA53:AA55)))-((SUMPRODUCT(AC53:AC55,Z53:Z55))*(SUMPRODUCT(AC53:AC55,AA53:AA55)))</f>
        <v>0.54736979902546101</v>
      </c>
      <c r="AG53" s="16"/>
    </row>
    <row r="54" spans="4:33">
      <c r="D54" t="s">
        <v>34</v>
      </c>
      <c r="E54" s="9">
        <f t="shared" si="40"/>
        <v>-0.219</v>
      </c>
      <c r="F54" s="10">
        <f t="shared" si="40"/>
        <v>-0.51600000000000001</v>
      </c>
      <c r="G54" s="13">
        <f>(SIN((RADIANS(45+$C$12))))*(COS(RADIANS($A$12)))</f>
        <v>-0.16238452503415868</v>
      </c>
      <c r="H54" s="14">
        <f>(SIN((RADIANS($C$12-45))))*(COS(RADIANS($A$12)))</f>
        <v>6.1521993112028515E-2</v>
      </c>
      <c r="J54" s="16"/>
      <c r="L54" s="16"/>
      <c r="Y54" t="s">
        <v>34</v>
      </c>
      <c r="Z54" s="9">
        <f t="shared" ref="Z54:AA54" si="42">Z49</f>
        <v>-0.51600000000000001</v>
      </c>
      <c r="AA54" s="10">
        <f t="shared" si="42"/>
        <v>-0.57735026918962595</v>
      </c>
      <c r="AB54" s="13">
        <f>(SIN((RADIANS(45+$C$12))))*(COS(RADIANS($A$12)))</f>
        <v>-0.16238452503415868</v>
      </c>
      <c r="AC54" s="14">
        <f>(SIN((RADIANS($C$12-45))))*(COS(RADIANS($A$12)))</f>
        <v>6.1521993112028515E-2</v>
      </c>
      <c r="AE54" s="16"/>
      <c r="AG54" s="16"/>
    </row>
    <row r="55" spans="4:33">
      <c r="D55" t="s">
        <v>35</v>
      </c>
      <c r="E55" s="9">
        <f t="shared" si="40"/>
        <v>0.27500000000000002</v>
      </c>
      <c r="F55" s="10">
        <f t="shared" si="40"/>
        <v>-0.79500000000000004</v>
      </c>
      <c r="G55" s="13">
        <f>(SIN((RADIANS(45+$C$12))))*(SIN(RADIANS($A$12)))</f>
        <v>0.92092840461348113</v>
      </c>
      <c r="H55" s="14">
        <f>(SIN((RADIANS($C$12-45))))*(SIN(RADIANS($A$12)))</f>
        <v>-0.34890856104289336</v>
      </c>
      <c r="J55" s="16"/>
      <c r="L55" s="16"/>
      <c r="Y55" t="s">
        <v>35</v>
      </c>
      <c r="Z55" s="9">
        <f t="shared" ref="Z55:AA55" si="43">Z50</f>
        <v>-0.79500000000000004</v>
      </c>
      <c r="AA55" s="10">
        <f t="shared" si="43"/>
        <v>-0.57735026918962595</v>
      </c>
      <c r="AB55" s="13">
        <f>(SIN((RADIANS(45+$C$12))))*(SIN(RADIANS($A$12)))</f>
        <v>0.92092840461348113</v>
      </c>
      <c r="AC55" s="14">
        <f>(SIN((RADIANS($C$12-45))))*(SIN(RADIANS($A$12)))</f>
        <v>-0.34890856104289336</v>
      </c>
      <c r="AE55" s="16"/>
      <c r="AG55" s="16"/>
    </row>
    <row r="56" spans="4:33">
      <c r="L56" s="16"/>
      <c r="AG56" s="16"/>
    </row>
    <row r="57" spans="4:33">
      <c r="E57" s="9" t="s">
        <v>29</v>
      </c>
      <c r="F57" s="10" t="s">
        <v>30</v>
      </c>
      <c r="G57" s="13" t="s">
        <v>31</v>
      </c>
      <c r="H57" s="14" t="s">
        <v>11</v>
      </c>
      <c r="I57">
        <v>12</v>
      </c>
      <c r="J57" s="15" t="s">
        <v>32</v>
      </c>
      <c r="L57" s="16"/>
      <c r="Z57" s="9" t="s">
        <v>29</v>
      </c>
      <c r="AA57" s="10" t="s">
        <v>30</v>
      </c>
      <c r="AB57" s="13" t="s">
        <v>31</v>
      </c>
      <c r="AC57" s="14" t="s">
        <v>11</v>
      </c>
      <c r="AD57">
        <v>12</v>
      </c>
      <c r="AE57" s="15" t="s">
        <v>32</v>
      </c>
      <c r="AG57" s="16"/>
    </row>
    <row r="58" spans="4:33">
      <c r="D58" t="s">
        <v>33</v>
      </c>
      <c r="E58" s="9">
        <f t="shared" ref="E58:F60" si="44">E53</f>
        <v>0.93600000000000005</v>
      </c>
      <c r="F58" s="10">
        <f t="shared" si="44"/>
        <v>0.31900000000000001</v>
      </c>
      <c r="G58" s="13">
        <f>COS((RADIANS(45+$C$13)))</f>
        <v>0.47331966718484342</v>
      </c>
      <c r="H58" s="14">
        <f>COS((RADIANS($C$13-45)))</f>
        <v>0.88089073820538555</v>
      </c>
      <c r="J58" s="15">
        <f>((SUMPRODUCT(G58:G60,E58:E60))*(SUMPRODUCT(G58:(G60),F58:F60)))-((SUMPRODUCT(H58:H60,E58:E60))*(SUMPRODUCT(H58:H60,F58:F60)))</f>
        <v>-0.62644461635022175</v>
      </c>
      <c r="L58" s="16"/>
      <c r="Y58" t="s">
        <v>33</v>
      </c>
      <c r="Z58" s="9">
        <f t="shared" ref="Z58:AA58" si="45">Z53</f>
        <v>0.31900000000000001</v>
      </c>
      <c r="AA58" s="10">
        <f t="shared" si="45"/>
        <v>-0.57735026918962595</v>
      </c>
      <c r="AB58" s="13">
        <f>COS((RADIANS(45+$C$13)))</f>
        <v>0.47331966718484342</v>
      </c>
      <c r="AC58" s="14">
        <f>COS((RADIANS($C$13-45)))</f>
        <v>0.88089073820538555</v>
      </c>
      <c r="AE58" s="15">
        <f>((SUMPRODUCT(AB58:AB60,Z58:Z60))*(SUMPRODUCT(AB58:(AB60),AA58:AA60)))-((SUMPRODUCT(AC58:AC60,Z58:Z60))*(SUMPRODUCT(AC58:AC60,AA58:AA60)))</f>
        <v>0.39322953284985995</v>
      </c>
      <c r="AG58" s="16"/>
    </row>
    <row r="59" spans="4:33">
      <c r="D59" t="s">
        <v>34</v>
      </c>
      <c r="E59" s="9">
        <f t="shared" si="44"/>
        <v>-0.219</v>
      </c>
      <c r="F59" s="10">
        <f t="shared" si="44"/>
        <v>-0.51600000000000001</v>
      </c>
      <c r="G59" s="13">
        <f>(SIN((RADIANS(45+$C$13))))*(COS(RADIANS($A$13)))</f>
        <v>-0.30128237653526008</v>
      </c>
      <c r="H59" s="14">
        <f>(SIN((RADIANS($C$13-45))))*(COS(RADIANS($A$13)))</f>
        <v>0.16188486040941796</v>
      </c>
      <c r="J59" s="16"/>
      <c r="L59" s="16"/>
      <c r="Y59" t="s">
        <v>34</v>
      </c>
      <c r="Z59" s="9">
        <f t="shared" ref="Z59:AA59" si="46">Z54</f>
        <v>-0.51600000000000001</v>
      </c>
      <c r="AA59" s="10">
        <f t="shared" si="46"/>
        <v>-0.57735026918962595</v>
      </c>
      <c r="AB59" s="13">
        <f>(SIN((RADIANS(45+$C$13))))*(COS(RADIANS($A$13)))</f>
        <v>-0.30128237653526008</v>
      </c>
      <c r="AC59" s="14">
        <f>(SIN((RADIANS($C$13-45))))*(COS(RADIANS($A$13)))</f>
        <v>0.16188486040941796</v>
      </c>
      <c r="AE59" s="16"/>
      <c r="AG59" s="16"/>
    </row>
    <row r="60" spans="4:33">
      <c r="D60" t="s">
        <v>35</v>
      </c>
      <c r="E60" s="9">
        <f t="shared" si="44"/>
        <v>0.27500000000000002</v>
      </c>
      <c r="F60" s="10">
        <f t="shared" si="44"/>
        <v>-0.79500000000000004</v>
      </c>
      <c r="G60" s="13">
        <f>(SIN((RADIANS(45+$C$13))))*(SIN(RADIANS($A$13)))</f>
        <v>0.82776652641025228</v>
      </c>
      <c r="H60" s="14">
        <f>(SIN((RADIANS($C$13-45))))*(SIN(RADIANS($A$13)))</f>
        <v>-0.44477499852643942</v>
      </c>
      <c r="J60" s="16"/>
      <c r="L60" s="16"/>
      <c r="Y60" t="s">
        <v>35</v>
      </c>
      <c r="Z60" s="9">
        <f t="shared" ref="Z60:AA60" si="47">Z55</f>
        <v>-0.79500000000000004</v>
      </c>
      <c r="AA60" s="10">
        <f t="shared" si="47"/>
        <v>-0.57735026918962595</v>
      </c>
      <c r="AB60" s="13">
        <f>(SIN((RADIANS(45+$C$13))))*(SIN(RADIANS($A$13)))</f>
        <v>0.82776652641025228</v>
      </c>
      <c r="AC60" s="14">
        <f>(SIN((RADIANS($C$13-45))))*(SIN(RADIANS($A$13)))</f>
        <v>-0.44477499852643942</v>
      </c>
      <c r="AE60" s="16"/>
      <c r="AG60" s="16"/>
    </row>
    <row r="61" spans="4:33">
      <c r="L61" s="16"/>
      <c r="AG61" s="16"/>
    </row>
    <row r="62" spans="4:33">
      <c r="E62" s="9" t="s">
        <v>29</v>
      </c>
      <c r="F62" s="10" t="s">
        <v>30</v>
      </c>
      <c r="G62" s="13" t="s">
        <v>31</v>
      </c>
      <c r="H62" s="14" t="s">
        <v>11</v>
      </c>
      <c r="I62">
        <v>13</v>
      </c>
      <c r="J62" s="15" t="s">
        <v>32</v>
      </c>
      <c r="L62" s="16"/>
      <c r="Z62" s="9" t="s">
        <v>29</v>
      </c>
      <c r="AA62" s="10" t="s">
        <v>30</v>
      </c>
      <c r="AB62" s="13" t="s">
        <v>31</v>
      </c>
      <c r="AC62" s="14" t="s">
        <v>11</v>
      </c>
      <c r="AD62">
        <v>13</v>
      </c>
      <c r="AE62" s="15" t="s">
        <v>32</v>
      </c>
      <c r="AG62" s="16"/>
    </row>
    <row r="63" spans="4:33">
      <c r="D63" t="s">
        <v>33</v>
      </c>
      <c r="E63" s="9">
        <f t="shared" ref="E63:F65" si="48">E58</f>
        <v>0.93600000000000005</v>
      </c>
      <c r="F63" s="10">
        <f t="shared" si="48"/>
        <v>0.31900000000000001</v>
      </c>
      <c r="G63" s="13">
        <f>COS((RADIANS(45+$C$14)))</f>
        <v>0.59130964836358235</v>
      </c>
      <c r="H63" s="14">
        <f>COS((RADIANS($C$14-45)))</f>
        <v>0.80644460426748255</v>
      </c>
      <c r="J63" s="15">
        <f>((SUMPRODUCT(G63:G65,E63:E65))*(SUMPRODUCT(G63:G65,F63:F65)))-((SUMPRODUCT(H63:H65,E63:E65))*(SUMPRODUCT(H63:H65,F63:F65)))</f>
        <v>-0.41331036668641474</v>
      </c>
      <c r="L63" s="16"/>
      <c r="Y63" t="s">
        <v>33</v>
      </c>
      <c r="Z63" s="9">
        <f t="shared" ref="Z63:AA63" si="49">Z58</f>
        <v>0.31900000000000001</v>
      </c>
      <c r="AA63" s="10">
        <f t="shared" si="49"/>
        <v>-0.57735026918962595</v>
      </c>
      <c r="AB63" s="13">
        <f>COS((RADIANS(45+$C$14)))</f>
        <v>0.59130964836358235</v>
      </c>
      <c r="AC63" s="14">
        <f>COS((RADIANS($C$14-45)))</f>
        <v>0.80644460426748255</v>
      </c>
      <c r="AE63" s="15">
        <f>((SUMPRODUCT(AB63:AB65,Z63:Z65))*(SUMPRODUCT(AB63:AB65,AA63:AA65)))-((SUMPRODUCT(AC63:AC65,Z63:Z65))*(SUMPRODUCT(AC63:AC65,AA63:AA65)))</f>
        <v>0.25548630847643672</v>
      </c>
      <c r="AG63" s="16"/>
    </row>
    <row r="64" spans="4:33">
      <c r="D64" t="s">
        <v>34</v>
      </c>
      <c r="E64" s="9">
        <f t="shared" si="48"/>
        <v>-0.219</v>
      </c>
      <c r="F64" s="10">
        <f t="shared" si="48"/>
        <v>-0.51600000000000001</v>
      </c>
      <c r="G64" s="13">
        <f>(SIN((RADIANS(45+$C$14))))*(COS(RADIANS($A$14)))</f>
        <v>-0.40322230213374111</v>
      </c>
      <c r="H64" s="14">
        <f>(SIN((RADIANS($C$14-45))))*(COS(RADIANS($A$14)))</f>
        <v>0.29565482418179106</v>
      </c>
      <c r="J64" s="16"/>
      <c r="L64" s="16"/>
      <c r="Y64" t="s">
        <v>34</v>
      </c>
      <c r="Z64" s="9">
        <f t="shared" ref="Z64:AA64" si="50">Z59</f>
        <v>-0.51600000000000001</v>
      </c>
      <c r="AA64" s="10">
        <f t="shared" si="50"/>
        <v>-0.57735026918962595</v>
      </c>
      <c r="AB64" s="13">
        <f>(SIN((RADIANS(45+$C$14))))*(COS(RADIANS($A$14)))</f>
        <v>-0.40322230213374111</v>
      </c>
      <c r="AC64" s="14">
        <f>(SIN((RADIANS($C$14-45))))*(COS(RADIANS($A$14)))</f>
        <v>0.29565482418179106</v>
      </c>
      <c r="AE64" s="16"/>
      <c r="AG64" s="16"/>
    </row>
    <row r="65" spans="1:40">
      <c r="D65" t="s">
        <v>35</v>
      </c>
      <c r="E65" s="9">
        <f t="shared" si="48"/>
        <v>0.27500000000000002</v>
      </c>
      <c r="F65" s="10">
        <f t="shared" si="48"/>
        <v>-0.79500000000000004</v>
      </c>
      <c r="G65" s="13">
        <f>(SIN((RADIANS(45+$C$14))))*(SIN(RADIANS($A$14)))</f>
        <v>0.69840151404052841</v>
      </c>
      <c r="H65" s="14">
        <f>(SIN((RADIANS($C$14-45))))*(SIN(RADIANS($A$14)))</f>
        <v>-0.51208917698570589</v>
      </c>
      <c r="J65" s="16"/>
      <c r="L65" s="16"/>
      <c r="Y65" t="s">
        <v>35</v>
      </c>
      <c r="Z65" s="9">
        <f t="shared" ref="Z65:AA65" si="51">Z60</f>
        <v>-0.79500000000000004</v>
      </c>
      <c r="AA65" s="10">
        <f t="shared" si="51"/>
        <v>-0.57735026918962595</v>
      </c>
      <c r="AB65" s="13">
        <f>(SIN((RADIANS(45+$C$14))))*(SIN(RADIANS($A$14)))</f>
        <v>0.69840151404052841</v>
      </c>
      <c r="AC65" s="14">
        <f>(SIN((RADIANS($C$14-45))))*(SIN(RADIANS($A$14)))</f>
        <v>-0.51208917698570589</v>
      </c>
      <c r="AE65" s="16"/>
      <c r="AG65" s="16"/>
    </row>
    <row r="66" spans="1:40">
      <c r="J66" s="16"/>
      <c r="L66" s="16"/>
      <c r="AE66" s="16"/>
      <c r="AG66" s="16"/>
    </row>
    <row r="67" spans="1:40">
      <c r="E67" s="9" t="s">
        <v>29</v>
      </c>
      <c r="F67" s="10" t="s">
        <v>30</v>
      </c>
      <c r="G67" s="13" t="s">
        <v>31</v>
      </c>
      <c r="H67" s="14" t="s">
        <v>11</v>
      </c>
      <c r="I67">
        <v>14</v>
      </c>
      <c r="J67" s="15" t="s">
        <v>32</v>
      </c>
      <c r="L67" s="16"/>
      <c r="Z67" s="9" t="s">
        <v>29</v>
      </c>
      <c r="AA67" s="10" t="s">
        <v>30</v>
      </c>
      <c r="AB67" s="13" t="s">
        <v>31</v>
      </c>
      <c r="AC67" s="14" t="s">
        <v>11</v>
      </c>
      <c r="AD67">
        <v>14</v>
      </c>
      <c r="AE67" s="15" t="s">
        <v>32</v>
      </c>
      <c r="AG67" s="16"/>
    </row>
    <row r="68" spans="1:40">
      <c r="D68" t="s">
        <v>33</v>
      </c>
      <c r="E68" s="9">
        <f t="shared" ref="E68:F70" si="52">E63</f>
        <v>0.93600000000000005</v>
      </c>
      <c r="F68" s="10">
        <f t="shared" si="52"/>
        <v>0.31900000000000001</v>
      </c>
      <c r="G68" s="13">
        <f>COS((RADIANS(45+$C$15)))</f>
        <v>0.68518299032635921</v>
      </c>
      <c r="H68" s="14">
        <f>COS((RADIANS($C$15-45)))</f>
        <v>0.72837096988240024</v>
      </c>
      <c r="J68" s="15">
        <f>((SUMPRODUCT(G68:G70,E68:E70))*(SUMPRODUCT(G68:G70,F68:F70)))-((SUMPRODUCT(H68:H70,E68:E70))*(SUMPRODUCT(H68:H70,F68:F70)))</f>
        <v>-0.17137392016682462</v>
      </c>
      <c r="L68" s="16"/>
      <c r="Y68" t="s">
        <v>33</v>
      </c>
      <c r="Z68" s="9">
        <f t="shared" ref="Z68:AA68" si="53">Z63</f>
        <v>0.31900000000000001</v>
      </c>
      <c r="AA68" s="10">
        <f t="shared" si="53"/>
        <v>-0.57735026918962595</v>
      </c>
      <c r="AB68" s="13">
        <f>COS((RADIANS(45+$C$15)))</f>
        <v>0.68518299032635921</v>
      </c>
      <c r="AC68" s="14">
        <f>COS((RADIANS($C$15-45)))</f>
        <v>0.72837096988240024</v>
      </c>
      <c r="AE68" s="15">
        <f>((SUMPRODUCT(AB68:AB70,Z68:Z70))*(SUMPRODUCT(AB68:AB70,AA68:AA70)))-((SUMPRODUCT(AC68:AC70,Z68:Z70))*(SUMPRODUCT(AC68:AC70,AA68:AA70)))</f>
        <v>0.14960608191498237</v>
      </c>
      <c r="AG68" s="16"/>
    </row>
    <row r="69" spans="1:40">
      <c r="D69" t="s">
        <v>34</v>
      </c>
      <c r="E69" s="9">
        <f t="shared" si="52"/>
        <v>-0.219</v>
      </c>
      <c r="F69" s="10">
        <f t="shared" si="52"/>
        <v>-0.51600000000000001</v>
      </c>
      <c r="G69" s="13">
        <f>(SIN((RADIANS(45+$C$15))))*(COS(RADIANS($A$15)))</f>
        <v>-0.46818783469577441</v>
      </c>
      <c r="H69" s="14">
        <f>(SIN((RADIANS($C$15-45))))*(COS(RADIANS($A$15)))</f>
        <v>0.44042713654975557</v>
      </c>
      <c r="J69" s="16"/>
      <c r="L69" s="16"/>
      <c r="Y69" t="s">
        <v>34</v>
      </c>
      <c r="Z69" s="9">
        <f t="shared" ref="Z69:AA69" si="54">Z64</f>
        <v>-0.51600000000000001</v>
      </c>
      <c r="AA69" s="10">
        <f t="shared" si="54"/>
        <v>-0.57735026918962595</v>
      </c>
      <c r="AB69" s="13">
        <f>(SIN((RADIANS(45+$C$15))))*(COS(RADIANS($A$15)))</f>
        <v>-0.46818783469577441</v>
      </c>
      <c r="AC69" s="14">
        <f>(SIN((RADIANS($C$15-45))))*(COS(RADIANS($A$15)))</f>
        <v>0.44042713654975557</v>
      </c>
      <c r="AE69" s="16"/>
      <c r="AG69" s="16"/>
    </row>
    <row r="70" spans="1:40">
      <c r="D70" t="s">
        <v>35</v>
      </c>
      <c r="E70" s="9">
        <f t="shared" si="52"/>
        <v>0.27500000000000002</v>
      </c>
      <c r="F70" s="10">
        <f t="shared" si="52"/>
        <v>-0.79500000000000004</v>
      </c>
      <c r="G70" s="13">
        <f>(SIN((RADIANS(45+$C$15))))*(SIN(RADIANS($A$15)))</f>
        <v>0.55796453400759316</v>
      </c>
      <c r="H70" s="14">
        <f>(SIN((RADIANS($C$15-45))))*(SIN(RADIANS($A$15)))</f>
        <v>-0.52488062225915189</v>
      </c>
      <c r="J70" s="16"/>
      <c r="L70" s="16"/>
      <c r="Y70" t="s">
        <v>35</v>
      </c>
      <c r="Z70" s="9">
        <f t="shared" ref="Z70:AA70" si="55">Z65</f>
        <v>-0.79500000000000004</v>
      </c>
      <c r="AA70" s="10">
        <f t="shared" si="55"/>
        <v>-0.57735026918962595</v>
      </c>
      <c r="AB70" s="13">
        <f>(SIN((RADIANS(45+$C$15))))*(SIN(RADIANS($A$15)))</f>
        <v>0.55796453400759316</v>
      </c>
      <c r="AC70" s="14">
        <f>(SIN((RADIANS($C$15-45))))*(SIN(RADIANS($A$15)))</f>
        <v>-0.52488062225915189</v>
      </c>
      <c r="AE70" s="16"/>
      <c r="AG70" s="16"/>
    </row>
    <row r="71" spans="1:40">
      <c r="A71" s="3" t="s">
        <v>28</v>
      </c>
      <c r="J71" s="16"/>
      <c r="L71" s="16"/>
      <c r="V71" s="3" t="s">
        <v>28</v>
      </c>
      <c r="AE71" s="16"/>
      <c r="AG71" s="16"/>
    </row>
    <row r="72" spans="1:40">
      <c r="A72" s="3">
        <f>DEGREES(ACOS(((C90*C93+C91*C94+C92*C95)/(((SQRT((C90^2)+(C91^2)+(C92^2)))*(SQRT((C93^2)+(C94^2)+(C95^2))))))))</f>
        <v>133.04502150209362</v>
      </c>
      <c r="E72" s="9" t="s">
        <v>29</v>
      </c>
      <c r="F72" s="10" t="s">
        <v>30</v>
      </c>
      <c r="G72" s="13" t="s">
        <v>31</v>
      </c>
      <c r="H72" s="14" t="s">
        <v>11</v>
      </c>
      <c r="I72">
        <v>15</v>
      </c>
      <c r="J72" s="15" t="s">
        <v>32</v>
      </c>
      <c r="L72" s="16"/>
      <c r="V72" s="3">
        <f>DEGREES(ACOS(((X90*X93+X91*X94+X92*X95)/(((SQRT((X90^2)+(X91^2)+(X92^2)))*(SQRT((X93^2)+(X94^2)+(X95^2))))))))</f>
        <v>123.00807757309688</v>
      </c>
      <c r="Z72" s="9" t="s">
        <v>29</v>
      </c>
      <c r="AA72" s="10" t="s">
        <v>30</v>
      </c>
      <c r="AB72" s="13" t="s">
        <v>31</v>
      </c>
      <c r="AC72" s="14" t="s">
        <v>11</v>
      </c>
      <c r="AD72">
        <v>15</v>
      </c>
      <c r="AE72" s="15" t="s">
        <v>32</v>
      </c>
      <c r="AG72" s="16"/>
    </row>
    <row r="73" spans="1:40">
      <c r="D73" t="s">
        <v>33</v>
      </c>
      <c r="E73" s="9">
        <f t="shared" ref="E73:F75" si="56">E68</f>
        <v>0.93600000000000005</v>
      </c>
      <c r="F73" s="10">
        <f t="shared" si="56"/>
        <v>0.31900000000000001</v>
      </c>
      <c r="G73" s="13">
        <f>COS((RADIANS(45+$C$16)))</f>
        <v>-0.77217937246662716</v>
      </c>
      <c r="H73" s="14">
        <f>COS((RADIANS($C$16-45)))</f>
        <v>-0.63540460868414073</v>
      </c>
      <c r="J73" s="15">
        <f>((SUMPRODUCT(G73:G75,E73:E75))*(SUMPRODUCT(G73:(G75),F73:F75)))-((SUMPRODUCT(H73:H75,E73:E75))*(SUMPRODUCT(H73:H75,F73:F75)))</f>
        <v>6.6706460717943977E-2</v>
      </c>
      <c r="Y73" t="s">
        <v>33</v>
      </c>
      <c r="Z73" s="9">
        <f t="shared" ref="Z73:AA73" si="57">Z68</f>
        <v>0.31900000000000001</v>
      </c>
      <c r="AA73" s="10">
        <f t="shared" si="57"/>
        <v>-0.57735026918962595</v>
      </c>
      <c r="AB73" s="13">
        <f>COS((RADIANS(45+$C$16)))</f>
        <v>-0.77217937246662716</v>
      </c>
      <c r="AC73" s="14">
        <f>COS((RADIANS($C$16-45)))</f>
        <v>-0.63540460868414073</v>
      </c>
      <c r="AE73" s="15">
        <f>((SUMPRODUCT(AB73:AB75,Z73:Z75))*(SUMPRODUCT(AB73:(AB75),AA73:AA75)))-((SUMPRODUCT(AC73:AC75,Z73:Z75))*(SUMPRODUCT(AC73:AC75,AA73:AA75)))</f>
        <v>5.3974949904556618E-2</v>
      </c>
    </row>
    <row r="74" spans="1:40">
      <c r="D74" t="s">
        <v>34</v>
      </c>
      <c r="E74" s="9">
        <f t="shared" si="56"/>
        <v>-0.219</v>
      </c>
      <c r="F74" s="10">
        <f t="shared" si="56"/>
        <v>-0.51600000000000001</v>
      </c>
      <c r="G74" s="13">
        <f>(SIN((RADIANS(45+$C$16))))*(COS(RADIANS($A$16)))</f>
        <v>0.48674816961467465</v>
      </c>
      <c r="H74" s="14">
        <f>(SIN((RADIANS($C$16-45))))*(COS(RADIANS($A$16)))</f>
        <v>-0.5915237173691591</v>
      </c>
      <c r="J74" s="16"/>
      <c r="L74" s="16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16"/>
      <c r="Y74" t="s">
        <v>34</v>
      </c>
      <c r="Z74" s="9">
        <f t="shared" ref="Z74:AA74" si="58">Z69</f>
        <v>-0.51600000000000001</v>
      </c>
      <c r="AA74" s="10">
        <f t="shared" si="58"/>
        <v>-0.57735026918962595</v>
      </c>
      <c r="AB74" s="13">
        <f>(SIN((RADIANS(45+$C$16))))*(COS(RADIANS($A$16)))</f>
        <v>0.48674816961467465</v>
      </c>
      <c r="AC74" s="14">
        <f>(SIN((RADIANS($C$16-45))))*(COS(RADIANS($A$16)))</f>
        <v>-0.5915237173691591</v>
      </c>
      <c r="AE74" s="16"/>
      <c r="AG74" s="16"/>
      <c r="AH74" t="s">
        <v>38</v>
      </c>
      <c r="AI74" t="s">
        <v>39</v>
      </c>
      <c r="AJ74" t="s">
        <v>40</v>
      </c>
      <c r="AK74" t="s">
        <v>41</v>
      </c>
      <c r="AL74" t="s">
        <v>42</v>
      </c>
      <c r="AM74" t="s">
        <v>43</v>
      </c>
      <c r="AN74" s="16"/>
    </row>
    <row r="75" spans="1:40">
      <c r="D75" t="s">
        <v>35</v>
      </c>
      <c r="E75" s="9">
        <f t="shared" si="56"/>
        <v>0.27500000000000002</v>
      </c>
      <c r="F75" s="10">
        <f t="shared" si="56"/>
        <v>-0.79500000000000004</v>
      </c>
      <c r="G75" s="13">
        <f>(SIN((RADIANS(45+$C$16))))*(SIN(RADIANS($A$16)))</f>
        <v>-0.40843020959988979</v>
      </c>
      <c r="H75" s="14">
        <f>(SIN((RADIANS($C$16-45))))*(SIN(RADIANS($A$16)))</f>
        <v>0.49634733307707524</v>
      </c>
      <c r="J75" s="16"/>
      <c r="L75" s="16"/>
      <c r="M75" s="17">
        <f>(G3^2)*F3+G3*G4*F4+G3*G5*F5-((H3^2)*F3+H3*H4*F4+H3*H5*F5)</f>
        <v>-0.59162728717417623</v>
      </c>
      <c r="N75" s="18">
        <f>G3*G4*F3+(G4^2)*F4+G4*G5*F5-(H3*H4*F3+(H4^2)*F4+H4*H5*F5)</f>
        <v>-0.13414228719579291</v>
      </c>
      <c r="O75" s="18">
        <f>G3*G5*F3+G4*G5*F4+(G5^2)*F5-(H3*H5*F3+H4*H5*F4+(H5^2)*F5)</f>
        <v>-2.3412245777224174E-11</v>
      </c>
      <c r="P75" s="18">
        <f>(G3^2)*E3+G3*G4*E4+G3*G5*E5-((H3^2)*E3+H3*H4*E4+H3*H5*E5)</f>
        <v>-0.81225291971519265</v>
      </c>
      <c r="Q75" s="18">
        <f>G3*G4*E3+(G4^2)*E4+G4*G5*E5-(H3*H4*E3+(H4^2)*E4+H4*H5*E5)</f>
        <v>0.51410329156028789</v>
      </c>
      <c r="R75" s="34">
        <f>G3*G5*E3+G4*G5*E4+(G5^2)*E5-(H3*H5*E3+H4*H5*E4+(H5^2)*E5)</f>
        <v>8.9727951330674003E-11</v>
      </c>
      <c r="S75" s="16">
        <f>J3</f>
        <v>-0.52438597990558866</v>
      </c>
      <c r="Y75" t="s">
        <v>35</v>
      </c>
      <c r="Z75" s="9">
        <f t="shared" ref="Z75:AA75" si="59">Z70</f>
        <v>-0.79500000000000004</v>
      </c>
      <c r="AA75" s="10">
        <f t="shared" si="59"/>
        <v>-0.57735026918962595</v>
      </c>
      <c r="AB75" s="13">
        <f>(SIN((RADIANS(45+$C$16))))*(SIN(RADIANS($A$16)))</f>
        <v>-0.40843020959988979</v>
      </c>
      <c r="AC75" s="14">
        <f>(SIN((RADIANS($C$16-45))))*(SIN(RADIANS($A$16)))</f>
        <v>0.49634733307707524</v>
      </c>
      <c r="AE75" s="16"/>
      <c r="AG75" s="16"/>
      <c r="AH75" s="17">
        <f>(AB3^2)*AA3+AB3*AB4*AA4+AB3*AB5*AA5-((AC3^2)*AA3+AC3*AC4*AA4+AC3*AC5*AA5)</f>
        <v>-7.1251864696386114E-3</v>
      </c>
      <c r="AI75" s="18">
        <f>AB3*AB4*AA3+(AB4^2)*AA4+AB4*AB5*AA5-(AC3*AC4*AA3+(AC4^2)*AA4+AC4*AC5*AA5)</f>
        <v>-0.81646549131043822</v>
      </c>
      <c r="AJ75" s="18">
        <f>AB3*AB5*AA3+AB4*AB5*AA4+(AB5^2)*AA5-(AC3*AC5*AA3+AC4*AC5*AA4+(AC5^2)*AA5)</f>
        <v>-1.4250011052280301E-10</v>
      </c>
      <c r="AK75" s="18">
        <f>(AB3^2)*Z3+AB3*AB4*Z4+AB3*AB5*Z5-((AC3^2)*Z3+AC3*AC4*Z4+AC3*AC5*Z5)</f>
        <v>-0.59162728717417623</v>
      </c>
      <c r="AL75" s="18">
        <f>AB3*AB4*Z3+(AB4^2)*Z4+AB4*AB5*Z5-(AC3*AC4*Z3+(AC4^2)*Z4+AC4*AC5*Z5)</f>
        <v>-0.13414228719579291</v>
      </c>
      <c r="AM75" s="34">
        <f>AB3*AB5*Z3+AB4*AB5*Z4+(AB5^2)*Z5-(AC3*AC5*Z3+AC4*AC5*Z4+(AC5^2)*Z5)</f>
        <v>-2.3412245777224174E-11</v>
      </c>
      <c r="AN75" s="16">
        <f>AE3</f>
        <v>0.41902325914565902</v>
      </c>
    </row>
    <row r="76" spans="1:40">
      <c r="A76" s="7" t="s">
        <v>47</v>
      </c>
      <c r="B76" s="7" t="s">
        <v>46</v>
      </c>
      <c r="C76" s="7" t="s">
        <v>48</v>
      </c>
      <c r="L76" s="16"/>
      <c r="M76" s="17">
        <f>(G8^2)*F8+G8*G9*F9+G8*G10*F10-((H8^2)*F8+H8*H9*F9+H8*H10*F10)</f>
        <v>-0.65085175320862376</v>
      </c>
      <c r="N76" s="18">
        <f>G8*G9*F8+(G9^2)*F9+G9*G10*F10-(H8*H9*F8+(H9^2)*F9+H9*H10*F10)</f>
        <v>-0.30472088115863688</v>
      </c>
      <c r="O76" s="18">
        <f>G8*G10*F8+G9*G10*F9+(G10^2)*F10-(H8*H10*F8+H9*H10*F9+(H10^2)*F10)</f>
        <v>-5.3730512933525397E-2</v>
      </c>
      <c r="P76" s="18">
        <f>(G8^2)*E8+G8*G9*E9+G8*G10*E10-((H8^2)*E8+H8*H9*E9+H8*H10*E10)</f>
        <v>-0.83862376032733987</v>
      </c>
      <c r="Q76" s="18">
        <f>G8*G9*E8+(G9^2)*E9+G9*G10*E10-(H8*H9*E8+(H9^2)*E9+H9*H10*E10)</f>
        <v>0.44152260319828474</v>
      </c>
      <c r="R76" s="34">
        <f>G8*G10*E8+G9*G10*E9+(G10^2)*E10-(H8*H10*E8+H9*H10*E9+(H10^2)*E10)</f>
        <v>7.785234753649517E-2</v>
      </c>
      <c r="S76" s="16">
        <f>J8</f>
        <v>-0.55723925908625005</v>
      </c>
      <c r="V76" s="7" t="s">
        <v>47</v>
      </c>
      <c r="W76" s="7" t="s">
        <v>46</v>
      </c>
      <c r="X76" s="7" t="s">
        <v>48</v>
      </c>
      <c r="AG76" s="16"/>
      <c r="AH76" s="17">
        <f>(AB8^2)*AA8+AB8*AB9*AA9+AB8*AB10*AA10-((AC8^2)*AA8+AC8*AC9*AA9+AC8*AC10*AA10)</f>
        <v>3.8561037094041517E-2</v>
      </c>
      <c r="AI76" s="18">
        <f>AB8*AB9*AA8+(AB9^2)*AA9+AB9*AB10*AA10-(AC8*AC9*AA8+(AC9^2)*AA9+AC9*AC10*AA10)</f>
        <v>-0.86930494180415363</v>
      </c>
      <c r="AJ76" s="18">
        <f>AB8*AB10*AA8+AB9*AB10*AA9+(AB10^2)*AA10-(AC8*AC10*AA8+AC9*AC10*AA9+(AC10^2)*AA10)</f>
        <v>-0.15328191570327426</v>
      </c>
      <c r="AK76" s="18">
        <f>(AB8^2)*Z8+AB8*AB9*Z9+AB8*AB10*Z10-((AC8^2)*Z8+AC8*AC9*Z9+AC8*AC10*Z10)</f>
        <v>-0.65085175320862376</v>
      </c>
      <c r="AL76" s="18">
        <f>AB8*AB9*Z8+(AB9^2)*Z9+AB9*AB10*Z10-(AC8*AC9*Z8+(AC9^2)*Z9+AC9*AC10*Z10)</f>
        <v>-0.30472088115863688</v>
      </c>
      <c r="AM76" s="34">
        <f>AB8*AB10*Z8+AB9*AB10*Z9+(AB10^2)*Z10-(AC8*AC10*Z8+AC9*AC10*Z9+(AC10^2)*Z10)</f>
        <v>-5.3730512933525397E-2</v>
      </c>
      <c r="AN76" s="16">
        <f>AE8</f>
        <v>0.58272144378804558</v>
      </c>
    </row>
    <row r="77" spans="1:40">
      <c r="A77" s="7">
        <f>C90+C93</f>
        <v>4.9198169061604125E-2</v>
      </c>
      <c r="B77" s="7">
        <f>C91*C95-C92*C94</f>
        <v>0.54662371523444853</v>
      </c>
      <c r="C77" s="7">
        <f>A78*B79-A79*B78</f>
        <v>1.7000777300756271</v>
      </c>
      <c r="E77" s="9" t="s">
        <v>29</v>
      </c>
      <c r="F77" s="10" t="s">
        <v>30</v>
      </c>
      <c r="G77" s="13" t="s">
        <v>31</v>
      </c>
      <c r="H77" s="14" t="s">
        <v>11</v>
      </c>
      <c r="I77">
        <v>16</v>
      </c>
      <c r="J77" s="15" t="s">
        <v>32</v>
      </c>
      <c r="L77" s="16"/>
      <c r="M77" s="17">
        <f>(G13^2)*F13+G13*G14*F14+G13*G15*F15-((H13^2)*F13+H13*H14*F14+H13*H15*F15)</f>
        <v>-0.66907907178937198</v>
      </c>
      <c r="N77" s="18">
        <f>G13*G14*F13+(G14^2)*F14+G14*G15*F15-(H13*H14*F13+(H14^2)*F14+H14*H15*F15)</f>
        <v>-0.44753582376197831</v>
      </c>
      <c r="O77" s="18">
        <f>G13*G15*F13+G14*G15*F14+(G15^2)*F15-(H13*H15*F13+H14*H15*F14+(H15^2)*F15)</f>
        <v>-0.16288971861716511</v>
      </c>
      <c r="P77" s="18">
        <f>(G13^2)*E13+G13*G14*E14+G13*G15*E15-((H13^2)*E13+H13*H14*E14+H13*H15*E15)</f>
        <v>-0.85507390024716134</v>
      </c>
      <c r="Q77" s="18">
        <f>G13*G14*E13+(G14^2)*E14+G14*G15*E15-(H13*H14*E13+(H14^2)*E14+H14*H15*E15)</f>
        <v>0.37284584564535395</v>
      </c>
      <c r="R77" s="34">
        <f>G13*G15*E13+G14*G15*E14+(G15^2)*E15-(H13*H15*E13+H14*H15*E14+(H15^2)*E15)</f>
        <v>0.13570478978471981</v>
      </c>
      <c r="S77" s="16">
        <f>J13</f>
        <v>-0.57304233841069929</v>
      </c>
      <c r="V77" s="7">
        <f>X90+X93</f>
        <v>10.609493792783137</v>
      </c>
      <c r="W77" s="7">
        <f>X91*X95-X92*X94</f>
        <v>8.3636172857419595</v>
      </c>
      <c r="X77" s="7">
        <f>V78*W79-V79*W78</f>
        <v>230.08084668524768</v>
      </c>
      <c r="Z77" s="9" t="s">
        <v>29</v>
      </c>
      <c r="AA77" s="10" t="s">
        <v>30</v>
      </c>
      <c r="AB77" s="13" t="s">
        <v>31</v>
      </c>
      <c r="AC77" s="14" t="s">
        <v>11</v>
      </c>
      <c r="AD77">
        <v>16</v>
      </c>
      <c r="AE77" s="15" t="s">
        <v>32</v>
      </c>
      <c r="AG77" s="16"/>
      <c r="AH77" s="17">
        <f>(AB13^2)*AA13+AB13*AB14*AA14+AB13*AB15*AA15-((AC13^2)*AA13+AC13*AC14*AA14+AC13*AC15*AA15)</f>
        <v>0.10236846765182939</v>
      </c>
      <c r="AI77" s="18">
        <f>AB13*AB14*AA13+(AB14^2)*AA14+AB14*AB15*AA15-(AC13*AC14*AA13+(AC14^2)*AA14+AC14*AC15*AA15)</f>
        <v>-0.87671352476549735</v>
      </c>
      <c r="AJ77" s="18">
        <f>AB13*AB15*AA13+AB14*AB15*AA14+(AB15^2)*AA15-(AC13*AC15*AA13+AC14*AC15*AA14+(AC15^2)*AA15)</f>
        <v>-0.31909762699324612</v>
      </c>
      <c r="AK77" s="18">
        <f>(AB13^2)*Z13+AB13*AB14*Z14+AB13*AB15*Z15-((AC13^2)*Z13+AC13*AC14*Z14+AC13*AC15*Z15)</f>
        <v>-0.66907907178937198</v>
      </c>
      <c r="AL77" s="18">
        <f>AB13*AB14*Z13+(AB14^2)*Z14+AB14*AB15*Z15-(AC13*AC14*Z13+(AC14^2)*Z14+AC14*AC15*Z15)</f>
        <v>-0.44753582376197831</v>
      </c>
      <c r="AM77" s="34">
        <f>AB13*AB15*Z13+AB14*AB15*Z14+(AB15^2)*Z15-(AC13*AC15*Z13+AC14*AC15*Z14+(AC15^2)*Z15)</f>
        <v>-0.16288971861716511</v>
      </c>
      <c r="AN77" s="16">
        <f>AE13</f>
        <v>0.73872233341956095</v>
      </c>
    </row>
    <row r="78" spans="1:40">
      <c r="A78" s="7">
        <f>C91+C94</f>
        <v>-1.2974174397298077</v>
      </c>
      <c r="B78" s="7">
        <f>C92*C93-C90*C95</f>
        <v>0.29501852908396181</v>
      </c>
      <c r="C78" s="7">
        <f>A79*B77-A77*B79</f>
        <v>-9.4928458307082672E-2</v>
      </c>
      <c r="D78" t="s">
        <v>33</v>
      </c>
      <c r="E78" s="9">
        <f t="shared" ref="E78:F80" si="60">E73</f>
        <v>0.93600000000000005</v>
      </c>
      <c r="F78" s="10">
        <f t="shared" si="60"/>
        <v>0.31900000000000001</v>
      </c>
      <c r="G78" s="13">
        <f>COS((RADIANS(45+$C$17)))</f>
        <v>-0.82658974912718863</v>
      </c>
      <c r="H78" s="14">
        <f>COS((RADIANS($C$17-45)))</f>
        <v>-0.56280492769506862</v>
      </c>
      <c r="J78" s="15">
        <f>((SUMPRODUCT(G78:G80,E78:E80))*(SUMPRODUCT(G78:G80,F78:F80)))-((SUMPRODUCT(H78:H80,E78:E80))*(SUMPRODUCT(H78:H80,F78:F80)))</f>
        <v>0.24360795363267523</v>
      </c>
      <c r="L78" s="16"/>
      <c r="M78" s="17">
        <f>(G18^2)*F18+G18*G19*F19+G18*G20*F20-((H18^2)*F18+H18*H19*F19+H18*H20*F20)</f>
        <v>-0.6426481571464211</v>
      </c>
      <c r="N78" s="18">
        <f>G18*G19*F18+(G19^2)*F19+G19*G20*F20-(H18*H19*F18+(H19^2)*F19+H19*H20*F20)</f>
        <v>-0.54890131439318934</v>
      </c>
      <c r="O78" s="18">
        <f>G18*G20*F18+G19*G20*F19+(G20^2)*F20-(H18*H20*F18+H19*H20*F19+(H20^2)*F20)</f>
        <v>-0.31690832162344718</v>
      </c>
      <c r="P78" s="18">
        <f>(G18^2)*E18+G18*G19*E19+G18*G20*E20-((H18^2)*E18+H18*H19*E19+H18*H20*E20)</f>
        <v>-0.8721594183057424</v>
      </c>
      <c r="Q78" s="18">
        <f>G18*G19*E18+(G19^2)*E19+G19*G20*E20-(H18*H19*E18+(H19^2)*E19+H19*H20*E20)</f>
        <v>0.2976842737503167</v>
      </c>
      <c r="R78" s="34">
        <f>G18*G20*E18+G19*G20*E19+(G20^2)*E20-(H18*H20*E18+H19*H20*E19+(H20^2)*E20)</f>
        <v>0.1718680955832636</v>
      </c>
      <c r="S78" s="16">
        <f>J18</f>
        <v>-0.56845907568338983</v>
      </c>
      <c r="V78" s="7">
        <f>X91+X94</f>
        <v>0.43357158916119221</v>
      </c>
      <c r="W78" s="7">
        <f>X92*X93-X90*X95</f>
        <v>-41.366431566990876</v>
      </c>
      <c r="X78" s="7">
        <f>V79*W77-V77*W79</f>
        <v>179.56349372799571</v>
      </c>
      <c r="Y78" t="s">
        <v>33</v>
      </c>
      <c r="Z78" s="9">
        <f t="shared" ref="Z78:AA78" si="61">Z73</f>
        <v>0.31900000000000001</v>
      </c>
      <c r="AA78" s="10">
        <f t="shared" si="61"/>
        <v>-0.57735026918962595</v>
      </c>
      <c r="AB78" s="13">
        <f>COS((RADIANS(45+$C$17)))</f>
        <v>-0.82658974912718863</v>
      </c>
      <c r="AC78" s="14">
        <f>COS((RADIANS($C$17-45)))</f>
        <v>-0.56280492769506862</v>
      </c>
      <c r="AE78" s="15">
        <f>((SUMPRODUCT(AB78:AB80,Z78:Z80))*(SUMPRODUCT(AB78:AB80,AA78:AA80)))-((SUMPRODUCT(AC78:AC80,Z78:Z80))*(SUMPRODUCT(AC78:AC80,AA78:AA80)))</f>
        <v>-3.5121988784946587E-2</v>
      </c>
      <c r="AG78" s="16"/>
      <c r="AH78" s="17">
        <f>(AB18^2)*AA18+AB18*AB19*AA19+AB18*AB20*AA20-((AC18^2)*AA18+AC18*AC19*AA19+AC18*AC20*AA20)</f>
        <v>0.19496607018322376</v>
      </c>
      <c r="AI78" s="18">
        <f>AB18*AB19*AA18+(AB19^2)*AA19+AB19*AB20*AA20-(AC18*AC19*AA18+(AC19^2)*AA19+AC19*AC20*AA20)</f>
        <v>-0.82945616192424099</v>
      </c>
      <c r="AJ78" s="18">
        <f>AB18*AB20*AA18+AB19*AB20*AA19+(AB20^2)*AA20-(AC18*AC20*AA18+AC19*AC20*AA19+(AC20^2)*AA20)</f>
        <v>-0.47888673836795431</v>
      </c>
      <c r="AK78" s="18">
        <f>(AB18^2)*Z18+AB18*AB19*Z19+AB18*AB20*Z20-((AC18^2)*Z18+AC18*AC19*Z19+AC18*AC20*Z20)</f>
        <v>-0.6426481571464211</v>
      </c>
      <c r="AL78" s="18">
        <f>AB18*AB19*Z18+(AB19^2)*Z19+AB19*AB20*Z20-(AC18*AC19*Z18+(AC19^2)*Z19+AC19*AC20*Z20)</f>
        <v>-0.54890131439318934</v>
      </c>
      <c r="AM78" s="34">
        <f>AB18*AB20*Z18+AB19*AB20*Z19+(AB20^2)*Z20-(AC18*AC20*Z18+AC19*AC20*Z19+(AC20^2)*Z20)</f>
        <v>-0.31690832162344718</v>
      </c>
      <c r="AN78" s="16">
        <f>AE18</f>
        <v>0.8709085129438805</v>
      </c>
    </row>
    <row r="79" spans="1:40">
      <c r="A79" s="7">
        <f>C92+C95</f>
        <v>-0.28575195200882875</v>
      </c>
      <c r="B79" s="7">
        <f>C90*C94-C91*C93</f>
        <v>-1.2453783647671663</v>
      </c>
      <c r="C79" s="7">
        <f>A77*B78-A78*B77</f>
        <v>0.72371351258525218</v>
      </c>
      <c r="D79" t="s">
        <v>34</v>
      </c>
      <c r="E79" s="9">
        <f t="shared" si="60"/>
        <v>-0.219</v>
      </c>
      <c r="F79" s="10">
        <f t="shared" si="60"/>
        <v>-0.51600000000000001</v>
      </c>
      <c r="G79" s="13">
        <f>(SIN((RADIANS(45+$C$17))))*(COS(RADIANS($A$17)))</f>
        <v>0.48740336475899354</v>
      </c>
      <c r="H79" s="14">
        <f>(SIN((RADIANS($C$17-45))))*(COS(RADIANS($A$17)))</f>
        <v>-0.7158477212519514</v>
      </c>
      <c r="J79" s="16"/>
      <c r="L79" s="16"/>
      <c r="M79" s="17">
        <f>(G23^2)*F23+G23*G24*F24+G23*G25*F25-((H23^2)*F23+H23*H24*F24+H23*H25*F25)</f>
        <v>-0.62132112177923116</v>
      </c>
      <c r="N79" s="18">
        <f>G23*G24*F23+(G24^2)*F24+G24*G25*F25-(H23*H24*F23+(H24^2)*F24+H24*H25*F25)</f>
        <v>-0.56140754321863628</v>
      </c>
      <c r="O79" s="18">
        <f>G23*G25*F23+G24*G25*F24+(G25^2)*F25-(H23*H25*F23+H24*H25*F24+(H25^2)*F25)</f>
        <v>-0.47107686245490044</v>
      </c>
      <c r="P79" s="18">
        <f>(G23^2)*E23+G23*G24*E24+G23*G25*E25-((H23^2)*E23+H23*H24*E24+H23*H25*E25)</f>
        <v>-0.87120372583522454</v>
      </c>
      <c r="Q79" s="18">
        <f>G23*G24*E23+(G24^2)*E24+G24*G25*E25-(H23*H24*E23+(H24^2)*E24+H24*H25*E25)</f>
        <v>0.26223024944011758</v>
      </c>
      <c r="R79" s="34">
        <f>G23*G25*E23+G24*G25*E24+(G25^2)*E25-(H23*H25*E23+H24*H25*E24+(H25^2)*E25)</f>
        <v>0.22003730558872872</v>
      </c>
      <c r="S79" s="16">
        <f>J23</f>
        <v>-0.58815445519557663</v>
      </c>
      <c r="V79" s="7">
        <f>X92+X95</f>
        <v>5.6923777423080564</v>
      </c>
      <c r="W79" s="7">
        <f>X90*X94-X91*X93</f>
        <v>-12.437410061469127</v>
      </c>
      <c r="X79" s="7">
        <f>V77*W78-V78*W77</f>
        <v>-442.50312577729329</v>
      </c>
      <c r="Y79" t="s">
        <v>34</v>
      </c>
      <c r="Z79" s="9">
        <f t="shared" ref="Z79:AA79" si="62">Z74</f>
        <v>-0.51600000000000001</v>
      </c>
      <c r="AA79" s="10">
        <f t="shared" si="62"/>
        <v>-0.57735026918962595</v>
      </c>
      <c r="AB79" s="13">
        <f>(SIN((RADIANS(45+$C$17))))*(COS(RADIANS($A$17)))</f>
        <v>0.48740336475899354</v>
      </c>
      <c r="AC79" s="14">
        <f>(SIN((RADIANS($C$17-45))))*(COS(RADIANS($A$17)))</f>
        <v>-0.7158477212519514</v>
      </c>
      <c r="AE79" s="16"/>
      <c r="AG79" s="16"/>
      <c r="AH79" s="17">
        <f>(AB23^2)*AA23+AB23*AB24*AA24+AB23*AB25*AA25-((AC23^2)*AA23+AC23*AC24*AA24+AC23*AC25*AA25)</f>
        <v>0.24919623866672516</v>
      </c>
      <c r="AI79" s="18">
        <f>AB23*AB24*AA23+(AB24^2)*AA24+AB24*AB25*AA25-(AC23*AC24*AA23+(AC24^2)*AA24+AC24*AC25*AA25)</f>
        <v>-0.73987249707732805</v>
      </c>
      <c r="AJ79" s="18">
        <f>AB23*AB25*AA23+AB24*AB25*AA24+(AB25^2)*AA25-(AC23*AC25*AA23+AC24*AC25*AA24+(AC25^2)*AA25)</f>
        <v>-0.62082673941579913</v>
      </c>
      <c r="AK79" s="18">
        <f>(AB23^2)*Z23+AB23*AB24*Z24+AB23*AB25*Z25-((AC23^2)*Z23+AC23*AC24*Z24+AC23*AC25*Z25)</f>
        <v>-0.62132112177923116</v>
      </c>
      <c r="AL79" s="18">
        <f>AB23*AB24*Z23+(AB24^2)*Z24+AB24*AB25*Z25-(AC23*AC24*Z23+(AC24^2)*Z24+AC24*AC25*Z25)</f>
        <v>-0.56140754321863628</v>
      </c>
      <c r="AM79" s="34">
        <f>AB23*AB25*Z23+AB24*AB25*Z24+(AB25^2)*Z25-(AC23*AC25*Z23+AC24*AC25*Z24+(AC25^2)*Z25)</f>
        <v>-0.47107686245490044</v>
      </c>
      <c r="AN79" s="16">
        <f>AE23</f>
        <v>0.95482506646214682</v>
      </c>
    </row>
    <row r="80" spans="1:40">
      <c r="D80" t="s">
        <v>35</v>
      </c>
      <c r="E80" s="9">
        <f t="shared" si="60"/>
        <v>0.27500000000000002</v>
      </c>
      <c r="F80" s="10">
        <f t="shared" si="60"/>
        <v>-0.79500000000000004</v>
      </c>
      <c r="G80" s="13">
        <f>(SIN((RADIANS(45+$C$17))))*(SIN(RADIANS($A$17)))</f>
        <v>-0.2814024638475342</v>
      </c>
      <c r="H80" s="14">
        <f>(SIN((RADIANS($C$17-45))))*(SIN(RADIANS($A$17)))</f>
        <v>0.41329487456359426</v>
      </c>
      <c r="J80" s="16"/>
      <c r="L80" s="16"/>
      <c r="M80" s="17">
        <f>(G28^2)*F28+G28*G29*F29+G28*G30*F30-((H28^2)*F28+H28*H29*F29+H28*H30*F30)</f>
        <v>-0.58430440343721168</v>
      </c>
      <c r="N80" s="18">
        <f>G28*G29*F28+(G29^2)*F29+G29*G30*F30-(H28*H29*F28+(H29^2)*F29+H29*H30*F30)</f>
        <v>-0.51632902955567339</v>
      </c>
      <c r="O80" s="18">
        <f>G28*G30*F28+G29*G30*F29+(G30^2)*F30-(H28*H30*F28+H29*H30*F29+(H30^2)*F30)</f>
        <v>-0.61533697593365588</v>
      </c>
      <c r="P80" s="18">
        <f>(G28^2)*E28+G28*G29*E29+G28*G30*E30-((H28^2)*E28+H28*H29*E29+H28*H30*E30)</f>
        <v>-0.87287206233988812</v>
      </c>
      <c r="Q80" s="18">
        <f>G28*G29*E28+(G29^2)*E29+G29*G30*E30-(H28*H29*E28+(H29^2)*E29+H29*H30*E30)</f>
        <v>0.22180850179660921</v>
      </c>
      <c r="R80" s="34">
        <f>G28*G30*E28+G29*G30*E29+(G30^2)*E30-(H28*H30*E28+H29*H30*E29+(H30^2)*E30)</f>
        <v>0.26434107888404823</v>
      </c>
      <c r="S80" s="16">
        <f>J28</f>
        <v>-0.60305053252629304</v>
      </c>
      <c r="Y80" t="s">
        <v>35</v>
      </c>
      <c r="Z80" s="9">
        <f t="shared" ref="Z80:AA80" si="63">Z75</f>
        <v>-0.79500000000000004</v>
      </c>
      <c r="AA80" s="10">
        <f t="shared" si="63"/>
        <v>-0.57735026918962595</v>
      </c>
      <c r="AB80" s="13">
        <f>(SIN((RADIANS(45+$C$17))))*(SIN(RADIANS($A$17)))</f>
        <v>-0.2814024638475342</v>
      </c>
      <c r="AC80" s="14">
        <f>(SIN((RADIANS($C$17-45))))*(SIN(RADIANS($A$17)))</f>
        <v>0.41329487456359426</v>
      </c>
      <c r="AE80" s="16"/>
      <c r="AG80" s="16"/>
      <c r="AH80" s="17">
        <f>(AB28^2)*AA28+AB28*AB29*AA29+AB28*AB30*AA30-((AC28^2)*AA28+AC28*AC29*AA29+AC28*AC30*AA30)</f>
        <v>0.30934978515732742</v>
      </c>
      <c r="AI80" s="18">
        <f>AB28*AB29*AA28+(AB29^2)*AA29+AB29*AB30*AA30-(AC28*AC29*AA28+(AC29^2)*AA29+AC29*AC30*AA30)</f>
        <v>-0.60954387825555445</v>
      </c>
      <c r="AJ80" s="18">
        <f>AB28*AB30*AA28+AB29*AB30*AA29+(AB30^2)*AA30-(AC28*AC30*AA28+AC29*AC30*AA29+(AC30^2)*AA30)</f>
        <v>-0.72642610675486463</v>
      </c>
      <c r="AK80" s="18">
        <f>(AB28^2)*Z28+AB28*AB29*Z29+AB28*AB30*Z30-((AC28^2)*Z28+AC28*AC29*Z29+AC28*AC30*Z30)</f>
        <v>-0.58430440343721168</v>
      </c>
      <c r="AL80" s="18">
        <f>AB28*AB29*Z28+(AB29^2)*Z29+AB29*AB30*Z30-(AC28*AC29*Z28+(AC29^2)*Z29+AC29*AC30*Z30)</f>
        <v>-0.51632902955567339</v>
      </c>
      <c r="AM80" s="34">
        <f>AB28*AB30*Z28+AB29*AB30*Z29+(AB30^2)*Z30-(AC28*AC30*Z28+AC29*AC30*Z29+(AC30^2)*Z30)</f>
        <v>-0.61533697593365588</v>
      </c>
      <c r="AN80" s="16">
        <f>AE28</f>
        <v>0.99071597751517093</v>
      </c>
    </row>
    <row r="81" spans="1:40">
      <c r="A81" s="8"/>
      <c r="B81" s="8" t="s">
        <v>25</v>
      </c>
      <c r="C81" s="8" t="s">
        <v>49</v>
      </c>
      <c r="J81" s="16"/>
      <c r="L81" s="16"/>
      <c r="M81" s="17">
        <f>(G33^2)*F33+G33*G34*F34+G33*G35*F35-((H33^2)*F33+H33*H34*F34+H33*H35*F35)</f>
        <v>-0.59446864026342983</v>
      </c>
      <c r="N81" s="18">
        <f>G33*G34*F33+(G34^2)*F34+G34*G35*F35-(H33*H34*F33+(H34^2)*F34+H34*H35*F35)</f>
        <v>-0.40131400638521247</v>
      </c>
      <c r="O81" s="18">
        <f>G33*G35*F33+G34*G35*F34+(G35^2)*F35-(H33*H35*F33+H34*H35*F34+(H35^2)*F35)</f>
        <v>-0.69509624884820875</v>
      </c>
      <c r="P81" s="18">
        <f>(G33^2)*E33+G33*G34*E34+G33*G35*E35-((H33^2)*E33+H33*H34*E34+H33*H35*E35)</f>
        <v>-0.85114878594536103</v>
      </c>
      <c r="Q81" s="18">
        <f>G33*G34*E33+(G34^2)*E34+G34*G35*E35-(H33*H34*E33+(H34^2)*E34+H34*H35*E35)</f>
        <v>0.2050575310984824</v>
      </c>
      <c r="R81" s="34">
        <f>G33*G35*E33+G34*G35*E34+(G35^2)*E35-(H33*H35*E33+H34*H35*E34+(H35^2)*E35)</f>
        <v>0.35517006233720649</v>
      </c>
      <c r="S81" s="16">
        <f>J33</f>
        <v>-0.65968634832146622</v>
      </c>
      <c r="V81" s="8"/>
      <c r="W81" s="8" t="s">
        <v>25</v>
      </c>
      <c r="X81" s="8" t="s">
        <v>49</v>
      </c>
      <c r="AE81" s="16"/>
      <c r="AG81" s="16"/>
      <c r="AH81" s="17">
        <f>(AB33^2)*AA33+AB33*AB34*AA34+AB33*AB35*AA35-((AC33^2)*AA33+AC33*AC34*AA34+AC33*AC35*AA35)</f>
        <v>0.30699876332726528</v>
      </c>
      <c r="AI81" s="18">
        <f>AB33*AB34*AA33+(AB34^2)*AA34+AB34*AB35*AA35-(AC33*AC34*AA33+(AC34^2)*AA34+AC34*AC35*AA35)</f>
        <v>-0.46397563529160946</v>
      </c>
      <c r="AJ81" s="18">
        <f>AB33*AB35*AA33+AB34*AB35*AA34+(AB35^2)*AA35-(AC33*AC35*AA33+AC34*AC35*AA34+(AC35^2)*AA35)</f>
        <v>-0.80362937379911481</v>
      </c>
      <c r="AK81" s="18">
        <f>(AB33^2)*Z33+AB33*AB34*Z34+AB33*AB35*Z35-((AC33^2)*Z33+AC33*AC34*Z34+AC33*AC35*Z35)</f>
        <v>-0.59446864026342983</v>
      </c>
      <c r="AL81" s="18">
        <f>AB33*AB34*Z33+(AB34^2)*Z34+AB34*AB35*Z35-(AC33*AC34*Z33+(AC34^2)*Z34+AC34*AC35*Z35)</f>
        <v>-0.40131400638521247</v>
      </c>
      <c r="AM81" s="34">
        <f>AB33*AB35*Z33+AB34*AB35*Z34+(AB35^2)*Z35-(AC33*AC35*Z33+AC34*AC35*Z34+(AC35^2)*Z35)</f>
        <v>-0.69509624884820875</v>
      </c>
      <c r="AN81" s="16">
        <f>AE33</f>
        <v>0.97622938548216442</v>
      </c>
    </row>
    <row r="82" spans="1:40">
      <c r="A82" s="8" t="s">
        <v>47</v>
      </c>
      <c r="B82" s="8">
        <f>DEGREES(ACOS(A79/(SQRT((A77^2)+(A78^2)+(A79^2)))))</f>
        <v>102.41225793605928</v>
      </c>
      <c r="C82" s="8">
        <f>DEGREES(ATAN(A78/A77))</f>
        <v>-87.828380117810411</v>
      </c>
      <c r="E82" s="9" t="s">
        <v>29</v>
      </c>
      <c r="F82" s="10" t="s">
        <v>30</v>
      </c>
      <c r="G82" s="13" t="s">
        <v>31</v>
      </c>
      <c r="H82" s="14" t="s">
        <v>11</v>
      </c>
      <c r="I82">
        <v>17</v>
      </c>
      <c r="J82" s="15" t="s">
        <v>32</v>
      </c>
      <c r="L82" s="20" t="s">
        <v>37</v>
      </c>
      <c r="M82" s="17">
        <f>(G38^2)*F38+G38*G39*F39+G38*G40*F40-((H38^2)*F38+H38*H39*F39+H38*H40*F40)</f>
        <v>-0.60363687595783977</v>
      </c>
      <c r="N82" s="18">
        <f>G38*G39*F38+(G39^2)*F39+G39*G40*F40-(H38*H39*F38+(H39^2)*F39+H39*H40*F40)</f>
        <v>-0.2627787770573653</v>
      </c>
      <c r="O82" s="18">
        <f>G38*G40*F38+G39*G40*F39+(G40^2)*F40-(H38*H40*F38+H39*H40*F39+(H40^2)*F40)</f>
        <v>-0.72197875627701125</v>
      </c>
      <c r="P82" s="18">
        <f>(G38^2)*E38+G38*G39*E39+G38*G40*E40-((H38^2)*E38+H38*H39*E39+H38*H40*E40)</f>
        <v>-0.82442342407097735</v>
      </c>
      <c r="Q82" s="18">
        <f>G38*G39*E38+(G39^2)*E39+G39*G40*E40-(H38*H39*E38+(H39^2)*E39+H39*H40*E40)</f>
        <v>0.16406241785401016</v>
      </c>
      <c r="R82" s="34">
        <f>G38*G40*E38+G39*G40*E39+(G40^2)*E40-(H38*H40*E38+H39*H40*E39+(H40^2)*E40)</f>
        <v>0.45075778843502157</v>
      </c>
      <c r="S82" s="16">
        <f>J38</f>
        <v>-0.70599972169715319</v>
      </c>
      <c r="V82" s="8" t="s">
        <v>47</v>
      </c>
      <c r="W82" s="8">
        <f>DEGREES(ACOS(V79/(SQRT((V77^2)+(V78^2)+(V79^2)))))</f>
        <v>61.804741155119764</v>
      </c>
      <c r="X82" s="8">
        <f>DEGREES(ATAN(V78/V77))</f>
        <v>2.3401688509215215</v>
      </c>
      <c r="Z82" s="9" t="s">
        <v>29</v>
      </c>
      <c r="AA82" s="10" t="s">
        <v>30</v>
      </c>
      <c r="AB82" s="13" t="s">
        <v>31</v>
      </c>
      <c r="AC82" s="14" t="s">
        <v>11</v>
      </c>
      <c r="AD82">
        <v>17</v>
      </c>
      <c r="AE82" s="15" t="s">
        <v>32</v>
      </c>
      <c r="AG82" s="20" t="s">
        <v>37</v>
      </c>
      <c r="AH82" s="17">
        <f>(AB38^2)*AA38+AB38*AB39*AA39+AB38*AB40*AA40-((AC38^2)*AA38+AC38*AC39*AA39+AC38*AC40*AA40)</f>
        <v>0.30342617669969318</v>
      </c>
      <c r="AI82" s="18">
        <f>AB38*AB39*AA38+(AB39^2)*AA39+AB39*AB40*AA40-(AC38*AC39*AA38+(AC39^2)*AA39+AC39*AC40*AA40)</f>
        <v>-0.30377507469937048</v>
      </c>
      <c r="AJ82" s="18">
        <f>AB38*AB40*AA38+AB39*AB40*AA39+(AB40^2)*AA40-(AC38*AC40*AA38+AC39*AC40*AA39+(AC40^2)*AA40)</f>
        <v>-0.83461515832966127</v>
      </c>
      <c r="AK82" s="18">
        <f>(AB38^2)*Z38+AB38*AB39*Z39+AB38*AB40*Z40-((AC38^2)*Z38+AC38*AC39*Z39+AC38*AC40*Z40)</f>
        <v>-0.60363687595783977</v>
      </c>
      <c r="AL82" s="18">
        <f>AB38*AB39*Z38+(AB39^2)*Z39+AB39*AB40*Z40-(AC38*AC39*Z38+(AC39^2)*Z39+AC39*AC40*Z40)</f>
        <v>-0.2627787770573653</v>
      </c>
      <c r="AM82" s="34">
        <f>AB38*AB40*Z38+AB39*AB40*Z39+(AB40^2)*Z40-(AC38*AC40*Z38+AC39*AC40*Z39+(AC40^2)*Z40)</f>
        <v>-0.72197875627701125</v>
      </c>
      <c r="AN82" s="16">
        <f>AE38</f>
        <v>0.91705993978415801</v>
      </c>
    </row>
    <row r="83" spans="1:40">
      <c r="A83" s="8" t="s">
        <v>46</v>
      </c>
      <c r="B83" s="8">
        <f>DEGREES(ACOS(B79/(SQRT((B77^2)+(B78^2)+(B79^2)))))</f>
        <v>153.4914462320157</v>
      </c>
      <c r="C83" s="8">
        <f>DEGREES(ATAN(B78/B77))</f>
        <v>28.356200027622574</v>
      </c>
      <c r="D83" t="s">
        <v>33</v>
      </c>
      <c r="E83" s="9">
        <f t="shared" ref="E83:F85" si="64">E78</f>
        <v>0.93600000000000005</v>
      </c>
      <c r="F83" s="10">
        <f t="shared" si="64"/>
        <v>0.31900000000000001</v>
      </c>
      <c r="G83" s="13">
        <f>COS((RADIANS(45+$C$18)))</f>
        <v>-0.87078508510040586</v>
      </c>
      <c r="H83" s="14">
        <f>COS((RADIANS($C$18-45)))</f>
        <v>-0.4916638440710065</v>
      </c>
      <c r="J83" s="15">
        <f>((SUMPRODUCT(G83:G85,E83:E85))*(SUMPRODUCT(G83:(G85),F83:F85)))-((SUMPRODUCT(H83:H85,E83:E85))*(SUMPRODUCT(H83:H85,F83:F85)))</f>
        <v>0.37383844495841029</v>
      </c>
      <c r="L83" s="16"/>
      <c r="M83" s="17">
        <f>(G43^2)*F43+G43*G44*F44+G43*G45*F45-((H43^2)*F43+H43*H44*F44+H43*H45*F45)</f>
        <v>-0.63100217475280596</v>
      </c>
      <c r="N83" s="18">
        <f>G43*G44*F43+(G44^2)*F44+G44*G45*F45-(H43*H44*F43+(H44^2)*F44+H44*H45*F45)</f>
        <v>-0.11839908770392236</v>
      </c>
      <c r="O83" s="18">
        <f>G43*G45*F43+G44*G45*F44+(G45^2)*F45-(H43*H45*F43+H44*H45*F44+(H45^2)*F45)</f>
        <v>-0.67147459355457717</v>
      </c>
      <c r="P83" s="18">
        <f>(G43^2)*E43+G43*G44*E44+G43*G45*E45-((H43^2)*E43+H43*H44*E44+H43*H45*E45)</f>
        <v>-0.77365935650591378</v>
      </c>
      <c r="Q83" s="18">
        <f>G43*G44*E43+(G44^2)*E44+G44*G45*E45-(H43*H44*E43+(H44^2)*E44+H44*H45*E45)</f>
        <v>0.10001590337656886</v>
      </c>
      <c r="R83" s="34">
        <f>G43*G45*E43+G44*G45*E44+(G45^2)*E45-(H43*H45*E43+H44*H45*E44+(H45^2)*E45)</f>
        <v>0.56721837449217627</v>
      </c>
      <c r="S83" s="16">
        <f>J43</f>
        <v>-0.74934414858897602</v>
      </c>
      <c r="V83" s="8" t="s">
        <v>46</v>
      </c>
      <c r="W83" s="8">
        <f>DEGREES(ACOS(W79/(SQRT((W77^2)+(W78^2)+(W79^2)))))</f>
        <v>106.42030948053015</v>
      </c>
      <c r="X83" s="8">
        <f>DEGREES(ATAN(W78/W77))</f>
        <v>-78.569814796291027</v>
      </c>
      <c r="Y83" t="s">
        <v>33</v>
      </c>
      <c r="Z83" s="9">
        <f t="shared" ref="Z83:AA83" si="65">Z78</f>
        <v>0.31900000000000001</v>
      </c>
      <c r="AA83" s="10">
        <f t="shared" si="65"/>
        <v>-0.57735026918962595</v>
      </c>
      <c r="AB83" s="13">
        <f>COS((RADIANS(45+$C$18)))</f>
        <v>-0.87078508510040586</v>
      </c>
      <c r="AC83" s="14">
        <f>COS((RADIANS($C$18-45)))</f>
        <v>-0.4916638440710065</v>
      </c>
      <c r="AE83" s="15">
        <f>((SUMPRODUCT(AB83:AB85,Z83:Z85))*(SUMPRODUCT(AB83:(AB85),AA83:AA85)))-((SUMPRODUCT(AC83:AC85,Z83:Z85))*(SUMPRODUCT(AC83:AC85,AA83:AA85)))</f>
        <v>-0.14412594516860169</v>
      </c>
      <c r="AG83" s="16"/>
      <c r="AH83" s="17">
        <f>(AB43^2)*AA43+AB43*AB44*AA44+AB43*AB45*AA45-((AC43^2)*AA43+AC43*AC44*AA44+AC43*AC45*AA45)</f>
        <v>0.27452020689168821</v>
      </c>
      <c r="AI83" s="18">
        <f>AB43*AB44*AA43+(AB44^2)*AA44+AB44*AB45*AA45-(AC43*AC44*AA43+(AC44^2)*AA44+AC44*AC45*AA45)</f>
        <v>-0.14583470178023547</v>
      </c>
      <c r="AJ83" s="18">
        <f>AB43*AB45*AA43+AB44*AB45*AA44+(AB45^2)*AA45-(AC43*AC45*AA43+AC44*AC45*AA44+(AC45^2)*AA45)</f>
        <v>-0.82706969287561927</v>
      </c>
      <c r="AK83" s="18">
        <f>(AB43^2)*Z43+AB43*AB44*Z44+AB43*AB45*Z45-((AC43^2)*Z43+AC43*AC44*Z44+AC43*AC45*Z45)</f>
        <v>-0.63100217475280596</v>
      </c>
      <c r="AL83" s="18">
        <f>AB43*AB44*Z43+(AB44^2)*Z44+AB44*AB45*Z45-(AC43*AC44*Z43+(AC44^2)*Z44+AC44*AC45*Z45)</f>
        <v>-0.11839908770392236</v>
      </c>
      <c r="AM83" s="34">
        <f>AB43*AB45*Z43+AB44*AB45*Z44+(AB45^2)*Z45-(AC43*AC45*Z43+AC44*AC45*Z44+(AC45^2)*Z45)</f>
        <v>-0.67147459355457717</v>
      </c>
      <c r="AN83" s="16">
        <f>AE43</f>
        <v>0.82034305795316742</v>
      </c>
    </row>
    <row r="84" spans="1:40">
      <c r="A84" s="8" t="s">
        <v>48</v>
      </c>
      <c r="B84" s="8">
        <f>DEGREES(ACOS(C79/(SQRT((C77^2)+(C78^2)+(C79^2)))))</f>
        <v>66.972941035648148</v>
      </c>
      <c r="C84" s="8">
        <f>DEGREES(ATAN(C78/C77))</f>
        <v>-3.1959467549262288</v>
      </c>
      <c r="D84" t="s">
        <v>34</v>
      </c>
      <c r="E84" s="9">
        <f t="shared" si="64"/>
        <v>-0.219</v>
      </c>
      <c r="F84" s="10">
        <f t="shared" si="64"/>
        <v>-0.51600000000000001</v>
      </c>
      <c r="G84" s="13">
        <f>(SIN((RADIANS(45+$C$18))))*(COS(RADIANS($A$18)))</f>
        <v>0.4620128861807582</v>
      </c>
      <c r="H84" s="14">
        <f>(SIN((RADIANS($C$18-45))))*(COS(RADIANS($A$18)))</f>
        <v>-0.81827031875928058</v>
      </c>
      <c r="J84" s="16"/>
      <c r="L84" s="16"/>
      <c r="M84" s="17">
        <f>(G48^2)*F48+G48*G49*F49+G48*G50*F50-((H48^2)*F48+H48*H49*F49+H48*H50*F50)</f>
        <v>-0.67283781646368568</v>
      </c>
      <c r="N84" s="18">
        <f>G48*G49*F48+(G49^2)*F49+G49*G50*F50-(H48*H49*F48+(H49^2)*F49+H49*H50*F50)</f>
        <v>-9.2531306655181139E-10</v>
      </c>
      <c r="O84" s="18">
        <f>G48*G50*F48+G49*G50*F49+(G50^2)*F50-(H48*H50*F48+H49*H50*F49+(H50^2)*F50)</f>
        <v>-0.53016532720305043</v>
      </c>
      <c r="P84" s="18">
        <f>(G48^2)*E48+G48*G49*E49+G48*G50*E50-((H48^2)*E48+H48*H49*E49+H48*H50*E50)</f>
        <v>-0.67433122876195617</v>
      </c>
      <c r="Q84" s="18">
        <f>G48*G49*E48+(G49^2)*E49+G49*G50*E50-(H48*H49*E48+(H49^2)*E49+H49*H50*E50)</f>
        <v>1.2304242050979969E-9</v>
      </c>
      <c r="R84" s="34">
        <f>G48*G50*E48+G49*G50*E49+(G50^2)*E50-(H48*H50*E48+H49*H50*E49+(H50^2)*E50)</f>
        <v>0.70498113003552498</v>
      </c>
      <c r="S84" s="16">
        <f>J48</f>
        <v>-0.77557166098820518</v>
      </c>
      <c r="V84" s="8" t="s">
        <v>48</v>
      </c>
      <c r="W84" s="8">
        <f>DEGREES(ACOS(X79/(SQRT((X77^2)+(X78^2)+(X79^2)))))</f>
        <v>146.59282653479556</v>
      </c>
      <c r="X84" s="8">
        <f>DEGREES(ATAN(X78/X77))</f>
        <v>37.969777422560213</v>
      </c>
      <c r="Y84" t="s">
        <v>34</v>
      </c>
      <c r="Z84" s="9">
        <f t="shared" ref="Z84:AA84" si="66">Z79</f>
        <v>-0.51600000000000001</v>
      </c>
      <c r="AA84" s="10">
        <f t="shared" si="66"/>
        <v>-0.57735026918962595</v>
      </c>
      <c r="AB84" s="13">
        <f>(SIN((RADIANS(45+$C$18))))*(COS(RADIANS($A$18)))</f>
        <v>0.4620128861807582</v>
      </c>
      <c r="AC84" s="14">
        <f>(SIN((RADIANS($C$18-45))))*(COS(RADIANS($A$18)))</f>
        <v>-0.81827031875928058</v>
      </c>
      <c r="AE84" s="16"/>
      <c r="AG84" s="16"/>
      <c r="AH84" s="17">
        <f>(AB48^2)*AA48+AB48*AB49*AA49+AB48*AB50*AA50-((AC48^2)*AA48+AC48*AC49*AA49+AC48*AC50*AA50)</f>
        <v>0.21270104012067004</v>
      </c>
      <c r="AI84" s="18">
        <f>AB48*AB49*AA48+(AB49^2)*AA49+AB49*AB50*AA50-(AC48*AC49*AA48+(AC49^2)*AA49+AC49*AC50*AA50)</f>
        <v>-1.3758519744243681E-9</v>
      </c>
      <c r="AJ84" s="18">
        <f>AB48*AB50*AA48+AB49*AB50*AA49+(AB50^2)*AA50-(AC48*AC50*AA48+AC49*AC50*AA49+(AC50^2)*AA50)</f>
        <v>-0.78830510296572676</v>
      </c>
      <c r="AK84" s="18">
        <f>(AB48^2)*Z48+AB48*AB49*Z49+AB48*AB50*Z50-((AC48^2)*Z48+AC48*AC49*Z49+AC48*AC50*Z50)</f>
        <v>-0.67283781646368568</v>
      </c>
      <c r="AL84" s="18">
        <f>AB48*AB49*Z48+(AB49^2)*Z49+AB49*AB50*Z50-(AC48*AC49*Z48+(AC49^2)*Z49+AC49*AC50*Z50)</f>
        <v>-9.2531306655181139E-10</v>
      </c>
      <c r="AM84" s="34">
        <f>AB48*AB50*Z48+AB49*AB50*Z49+(AB50^2)*Z50-(AC48*AC50*Z48+AC49*AC50*Z49+(AC50^2)*Z50)</f>
        <v>-0.53016532720305043</v>
      </c>
      <c r="AN84" s="16">
        <f>AE48</f>
        <v>0.69455418936618618</v>
      </c>
    </row>
    <row r="85" spans="1:40">
      <c r="D85" t="s">
        <v>35</v>
      </c>
      <c r="E85" s="9">
        <f t="shared" si="64"/>
        <v>0.27500000000000002</v>
      </c>
      <c r="F85" s="10">
        <f t="shared" si="64"/>
        <v>-0.79500000000000004</v>
      </c>
      <c r="G85" s="13">
        <f>(SIN((RADIANS(45+$C$18))))*(SIN(RADIANS($A$18)))</f>
        <v>-0.16815893841721494</v>
      </c>
      <c r="H85" s="14">
        <f>(SIN((RADIANS($C$18-45))))*(SIN(RADIANS($A$18)))</f>
        <v>0.29782603961189558</v>
      </c>
      <c r="J85" s="16"/>
      <c r="L85" s="16"/>
      <c r="M85" s="17">
        <f>(G53^2)*F53+G53*G54*F54+G53*G55*F55-((H53^2)*F53+H53*H54*F54+H53*H55*F55)</f>
        <v>-0.69832441060426598</v>
      </c>
      <c r="N85" s="18">
        <f>G53*G54*F53+(G54^2)*F54+G54*G55*F55-(H53*H54*F53+(H54^2)*F54+H54*H55*F55)</f>
        <v>5.346453103894222E-2</v>
      </c>
      <c r="O85" s="18">
        <f>G53*G55*F53+G54*G55*F54+(G55^2)*F55-(H53*H55*F53+H54*H55*F54+(H55^2)*F55)</f>
        <v>-0.3032124228755399</v>
      </c>
      <c r="P85" s="18">
        <f>(G53^2)*E53+G53*G54*E54+G53*G55*E55-((H53^2)*E53+H53*H54*E54+H53*H55*E55)</f>
        <v>-0.4963716351579025</v>
      </c>
      <c r="Q85" s="18">
        <f>G53*G54*E53+(G54^2)*E54+G54*G55*E55-(H53*H54*E53+(H54^2)*E54+H54*H55*E55)</f>
        <v>-0.14786631158469019</v>
      </c>
      <c r="R85" s="34">
        <f>G53*G55*E53+G54*G55*E54+(G55^2)*E55-(H53*H55*E53+H54*H55*E54+(H55^2)*E55)</f>
        <v>0.83859152462418118</v>
      </c>
      <c r="S85" s="16">
        <f>J53</f>
        <v>-0.74872379691389468</v>
      </c>
      <c r="Y85" t="s">
        <v>35</v>
      </c>
      <c r="Z85" s="9">
        <f t="shared" ref="Z85:AA85" si="67">Z80</f>
        <v>-0.79500000000000004</v>
      </c>
      <c r="AA85" s="10">
        <f t="shared" si="67"/>
        <v>-0.57735026918962595</v>
      </c>
      <c r="AB85" s="13">
        <f>(SIN((RADIANS(45+$C$18))))*(SIN(RADIANS($A$18)))</f>
        <v>-0.16815893841721494</v>
      </c>
      <c r="AC85" s="14">
        <f>(SIN((RADIANS($C$18-45))))*(SIN(RADIANS($A$18)))</f>
        <v>0.29782603961189558</v>
      </c>
      <c r="AE85" s="16"/>
      <c r="AG85" s="16"/>
      <c r="AH85" s="17">
        <f>(AB53^2)*AA53+AB53*AB54*AA54+AB53*AB55*AA55-((AC53^2)*AA53+AC53*AC54*AA54+AC53*AC55*AA55)</f>
        <v>0.12208944618655371</v>
      </c>
      <c r="AI85" s="18">
        <f>AB53*AB54*AA53+(AB54^2)*AA54+AB54*AB55*AA55-(AC53*AC54*AA53+(AC54^2)*AA54+AC54*AC55*AA55)</f>
        <v>0.1273391958508063</v>
      </c>
      <c r="AJ85" s="18">
        <f>AB53*AB55*AA53+AB54*AB55*AA54+(AB55^2)*AA55-(AC53*AC55*AA53+AC54*AC55*AA54+(AC55^2)*AA55)</f>
        <v>-0.72217646635341692</v>
      </c>
      <c r="AK85" s="18">
        <f>(AB53^2)*Z53+AB53*AB54*Z54+AB53*AB55*Z55-((AC53^2)*Z53+AC53*AC54*Z54+AC53*AC55*Z55)</f>
        <v>-0.69832441060426598</v>
      </c>
      <c r="AL85" s="18">
        <f>AB53*AB54*Z53+(AB54^2)*Z54+AB54*AB55*Z55-(AC53*AC54*Z53+(AC54^2)*Z54+AC54*AC55*Z55)</f>
        <v>5.346453103894222E-2</v>
      </c>
      <c r="AM85" s="34">
        <f>AB53*AB55*Z53+AB54*AB55*Z54+(AB55^2)*Z55-(AC53*AC55*Z53+AC54*AC55*Z54+(AC55^2)*Z55)</f>
        <v>-0.3032124228755399</v>
      </c>
      <c r="AN85" s="16">
        <f>AE53</f>
        <v>0.54736979902546101</v>
      </c>
    </row>
    <row r="86" spans="1:40">
      <c r="M86" s="17">
        <f>(G58^2)*F58+G58*G59*F59+G58*G60*F60-((H58^2)*F58+H58*H59*F59+H58*H60*F60)</f>
        <v>-0.65186083324186272</v>
      </c>
      <c r="N86" s="18">
        <f>G58*G59*F58+(G59^2)*F59+G59*G60*F60-(H58*H59*F58+(H59^2)*F59+H59*H60*F60)</f>
        <v>1.6728511833813825E-2</v>
      </c>
      <c r="O86" s="18">
        <f>G58*G60*F58+G59*G60*F59+(G60^2)*F60-(H58*H60*F58+H59*H60*F59+(H60^2)*F60)</f>
        <v>-4.596120852448296E-2</v>
      </c>
      <c r="P86" s="18">
        <f>(G58^2)*E58+G58*G59*E59+G58*G60*E60-((H58^2)*E58+H58*H59*E59+H58*H60*E60)</f>
        <v>-0.23866396212373286</v>
      </c>
      <c r="Q86" s="18">
        <f>G58*G59*E58+(G59^2)*E59+G59*G60*E60-(H58*H59*E58+(H59^2)*E59+H59*H60*E60)</f>
        <v>-0.32987418597509444</v>
      </c>
      <c r="R86" s="34">
        <f>G58*G60*E58+G59*G60*E59+(G60^2)*E60-(H58*H60*E58+H59*H60*E59+(H60^2)*E60)</f>
        <v>0.90632187722754654</v>
      </c>
      <c r="S86" s="16">
        <f>J58</f>
        <v>-0.62644461635022175</v>
      </c>
      <c r="AH86" s="17">
        <f>(AB58^2)*AA58+AB58*AB59*AA59+AB58*AB60*AA60-((AC58^2)*AA58+AC58*AC59*AA59+AC58*AC60*AA60)</f>
        <v>3.0915016975375798E-2</v>
      </c>
      <c r="AI86" s="18">
        <f>AB58*AB59*AA58+(AB59^2)*AA59+AB59*AB60*AA60-(AC58*AC59*AA58+(AC59^2)*AA59+AC59*AC60*AA60)</f>
        <v>0.22980302425512805</v>
      </c>
      <c r="AJ86" s="18">
        <f>AB58*AB60*AA58+AB59*AB60*AA59+(AB60^2)*AA60-(AC58*AC60*AA58+AC59*AC60*AA59+(AC60^2)*AA60)</f>
        <v>-0.63137862006334711</v>
      </c>
      <c r="AK86" s="18">
        <f>(AB58^2)*Z58+AB58*AB59*Z59+AB58*AB60*Z60-((AC58^2)*Z58+AC58*AC59*Z59+AC58*AC60*Z60)</f>
        <v>-0.65186083324186272</v>
      </c>
      <c r="AL86" s="18">
        <f>AB58*AB59*Z58+(AB59^2)*Z59+AB59*AB60*Z60-(AC58*AC59*Z58+(AC59^2)*Z59+AC59*AC60*Z60)</f>
        <v>1.6728511833813825E-2</v>
      </c>
      <c r="AM86" s="34">
        <f>AB58*AB60*Z58+AB59*AB60*Z59+(AB60^2)*Z60-(AC58*AC60*Z58+AC59*AC60*Z59+(AC60^2)*Z60)</f>
        <v>-4.596120852448296E-2</v>
      </c>
      <c r="AN86" s="16">
        <f>AE58</f>
        <v>0.39322953284985995</v>
      </c>
    </row>
    <row r="87" spans="1:40">
      <c r="E87" s="9" t="s">
        <v>29</v>
      </c>
      <c r="F87" s="10" t="s">
        <v>30</v>
      </c>
      <c r="G87" s="13" t="s">
        <v>31</v>
      </c>
      <c r="H87" s="14" t="s">
        <v>11</v>
      </c>
      <c r="I87">
        <v>18</v>
      </c>
      <c r="J87" s="15" t="s">
        <v>32</v>
      </c>
      <c r="M87" s="17">
        <f>(G63^2)*F63+G63*G64*F64+G63*G65*F65-((H63^2)*F63+H63*H64*F64+H63*H65*F65)</f>
        <v>-0.50649094710621911</v>
      </c>
      <c r="N87" s="18">
        <f>G63*G64*F63+(G64^2)*F64+G64*G65*F65-(H63*H64*F63+(H64^2)*F64+H64*H65*F65)</f>
        <v>-8.7392404359579179E-2</v>
      </c>
      <c r="O87" s="18">
        <f>G63*G65*F63+G64*G65*F64+(G65^2)*F65-(H63*H65*F63+H64*H65*F64+(H65^2)*F65)</f>
        <v>0.15136808454639505</v>
      </c>
      <c r="P87" s="18">
        <f>(G63^2)*E63+G63*G64*E64+G63*G65*E65-((H63^2)*E63+H63*H64*E64+H63*H65*E65)</f>
        <v>5.0105732297075267E-2</v>
      </c>
      <c r="Q87" s="18">
        <f>G63*G64*E63+(G64^2)*E64+G64*G65*E65-(H63*H64*E63+(H64^2)*E64+H64*H65*E65)</f>
        <v>-0.4986107689204804</v>
      </c>
      <c r="R87" s="34">
        <f>G63*G65*E63+G64*G65*E64+(G65^2)*E65-(H63*H65*E63+H64*H65*E64+(H65^2)*E65)</f>
        <v>0.86361918497125734</v>
      </c>
      <c r="S87" s="16">
        <f>J63</f>
        <v>-0.41331036668641474</v>
      </c>
      <c r="Z87" s="9" t="s">
        <v>29</v>
      </c>
      <c r="AA87" s="10" t="s">
        <v>30</v>
      </c>
      <c r="AB87" s="13" t="s">
        <v>31</v>
      </c>
      <c r="AC87" s="14" t="s">
        <v>11</v>
      </c>
      <c r="AD87">
        <v>18</v>
      </c>
      <c r="AE87" s="15" t="s">
        <v>32</v>
      </c>
      <c r="AH87" s="17">
        <f>(AB63^2)*AA63+AB63*AB64*AA64+AB63*AB65*AA65-((AC63^2)*AA63+AC63*AC64*AA64+AC63*AC65*AA65)</f>
        <v>-2.7931531960840972E-2</v>
      </c>
      <c r="AI87" s="18">
        <f>AB63*AB64*AA63+(AB64^2)*AA64+AB64*AB65*AA65-(AC63*AC64*AA63+(AC64^2)*AA64+AC64*AC65*AA65)</f>
        <v>0.30708767542599874</v>
      </c>
      <c r="AJ87" s="18">
        <f>AB63*AB65*AA63+AB64*AB65*AA64+(AB65^2)*AA65-(AC63*AC65*AA63+AC64*AC65*AA64+(AC65^2)*AA65)</f>
        <v>-0.53189145621605061</v>
      </c>
      <c r="AK87" s="18">
        <f>(AB63^2)*Z63+AB63*AB64*Z64+AB63*AB65*Z65-((AC63^2)*Z63+AC63*AC64*Z64+AC63*AC65*Z65)</f>
        <v>-0.50649094710621911</v>
      </c>
      <c r="AL87" s="18">
        <f>AB63*AB64*Z63+(AB64^2)*Z64+AB64*AB65*Z65-(AC63*AC64*Z63+(AC64^2)*Z64+AC64*AC65*Z65)</f>
        <v>-8.7392404359579179E-2</v>
      </c>
      <c r="AM87" s="34">
        <f>AB63*AB65*Z63+AB64*AB65*Z64+(AB65^2)*Z65-(AC63*AC65*Z63+AC64*AC65*Z64+(AC65^2)*Z65)</f>
        <v>0.15136808454639505</v>
      </c>
      <c r="AN87" s="16">
        <f>AE63</f>
        <v>0.25548630847643672</v>
      </c>
    </row>
    <row r="88" spans="1:40">
      <c r="D88" t="s">
        <v>33</v>
      </c>
      <c r="E88" s="9">
        <f t="shared" ref="E88:F90" si="68">E83</f>
        <v>0.93600000000000005</v>
      </c>
      <c r="F88" s="10">
        <f t="shared" si="68"/>
        <v>0.31900000000000001</v>
      </c>
      <c r="G88" s="13">
        <f>COS((RADIANS(45+$C$19)))</f>
        <v>-0.90296063242848146</v>
      </c>
      <c r="H88" s="14">
        <f>COS((RADIANS($C$19-45)))</f>
        <v>-0.42972327873220545</v>
      </c>
      <c r="J88" s="15">
        <f>((SUMPRODUCT(G88:G90,E88:E90))*(SUMPRODUCT(G88:G90,F88:F90)))-((SUMPRODUCT(H88:H90,E88:E90))*(SUMPRODUCT(H88:H90,F88:F90)))</f>
        <v>0.46087496104664349</v>
      </c>
      <c r="M88" s="17">
        <f>(G68^2)*F68+G68*G69*F69+G68*G70*F70-((H68^2)*F68+H68*H69*F69+H68*H70*F70)</f>
        <v>-0.29628413917351293</v>
      </c>
      <c r="N88" s="18">
        <f>G68*G69*F68+(G69^2)*F69+G69*G70*F70-(H68*H69*F68+(H69^2)*F69+H69*H70*F70)</f>
        <v>-0.19378413552901658</v>
      </c>
      <c r="O88" s="18">
        <f>G68*G70*F68+G69*G70*F69+(G70^2)*F70-(H68*H70*F68+H69*H70*F69+(H70^2)*F70)</f>
        <v>0.23094293970446875</v>
      </c>
      <c r="P88" s="18">
        <f>(G68^2)*E68+G68*G69*E69+G68*G70*E70-((H68^2)*E68+H68*H69*E69+H68*H70*E70)</f>
        <v>0.29363578253216899</v>
      </c>
      <c r="Q88" s="18">
        <f>G68*G69*E68+(G69^2)*E69+G69*G70*E70-(H68*H69*E68+(H69^2)*E69+H69*H70*E70)</f>
        <v>-0.61431766256540099</v>
      </c>
      <c r="R88" s="34">
        <f>G68*G70*E68+G69*G70*E69+(G70^2)*E70-(H68*H70*E68+H69*H70*E69+(H70^2)*E70)</f>
        <v>0.73211528135639425</v>
      </c>
      <c r="S88" s="16">
        <f>J68</f>
        <v>-0.17137392016682462</v>
      </c>
      <c r="Y88" t="s">
        <v>33</v>
      </c>
      <c r="Z88" s="9">
        <f t="shared" ref="Z88:AA88" si="69">Z83</f>
        <v>0.31900000000000001</v>
      </c>
      <c r="AA88" s="10">
        <f t="shared" si="69"/>
        <v>-0.57735026918962595</v>
      </c>
      <c r="AB88" s="13">
        <f>COS((RADIANS(45+$C$19)))</f>
        <v>-0.90296063242848146</v>
      </c>
      <c r="AC88" s="14">
        <f>COS((RADIANS($C$19-45)))</f>
        <v>-0.42972327873220545</v>
      </c>
      <c r="AE88" s="15">
        <f>((SUMPRODUCT(AB88:AB90,Z88:Z90))*(SUMPRODUCT(AB88:AB90,AA88:AA90)))-((SUMPRODUCT(AC88:AC90,Z88:Z90))*(SUMPRODUCT(AC88:AC90,AA88:AA90)))</f>
        <v>-0.27536112972614646</v>
      </c>
      <c r="AH88" s="17">
        <f>(AB68^2)*AA68+AB68*AB69*AA69+AB68*AB70*AA70-((AC68^2)*AA68+AC68*AC69*AA69+AC68*AC70*AA70)</f>
        <v>-3.5783243070300896E-2</v>
      </c>
      <c r="AI88" s="18">
        <f>AB68*AB69*AA68+(AB69^2)*AA69+AB69*AB70*AA70-(AC68*AC69*AA68+(AC69^2)*AA69+AC69*AC70*AA70)</f>
        <v>0.37321389763627988</v>
      </c>
      <c r="AJ88" s="18">
        <f>AB68*AB70*AA68+AB69*AB70*AA69+(AB70^2)*AA70-(AC68*AC70*AA68+AC69*AC70*AA69+(AC70^2)*AA70)</f>
        <v>-0.44477900331412423</v>
      </c>
      <c r="AK88" s="18">
        <f>(AB68^2)*Z68+AB68*AB69*Z69+AB68*AB70*Z70-((AC68^2)*Z68+AC68*AC69*Z69+AC68*AC70*Z70)</f>
        <v>-0.29628413917351293</v>
      </c>
      <c r="AL88" s="18">
        <f>AB68*AB69*Z68+(AB69^2)*Z69+AB69*AB70*Z70-(AC68*AC69*Z68+(AC69^2)*Z69+AC69*AC70*Z70)</f>
        <v>-0.19378413552901658</v>
      </c>
      <c r="AM88" s="34">
        <f>AB68*AB70*Z68+AB69*AB70*Z69+(AB70^2)*Z70-(AC68*AC70*Z68+AC69*AC70*Z69+(AC70^2)*Z70)</f>
        <v>0.23094293970446875</v>
      </c>
      <c r="AN88" s="16">
        <f>AE68</f>
        <v>0.14960608191498237</v>
      </c>
    </row>
    <row r="89" spans="1:40" ht="18">
      <c r="A89" t="s">
        <v>45</v>
      </c>
      <c r="B89" t="s">
        <v>75</v>
      </c>
      <c r="C89" t="s">
        <v>44</v>
      </c>
      <c r="D89" t="s">
        <v>34</v>
      </c>
      <c r="E89" s="9">
        <f t="shared" si="68"/>
        <v>-0.219</v>
      </c>
      <c r="F89" s="10">
        <f t="shared" si="68"/>
        <v>-0.51600000000000001</v>
      </c>
      <c r="G89" s="13">
        <f>(SIN((RADIANS(45+$C$19))))*(COS(RADIANS($A$19)))</f>
        <v>0.42319481654530194</v>
      </c>
      <c r="H89" s="14">
        <f>(SIN((RADIANS($C$19-45))))*(COS(RADIANS($A$19)))</f>
        <v>-0.88924263148037508</v>
      </c>
      <c r="J89" s="16"/>
      <c r="M89" s="17">
        <f>(G73^2)*F73+G73*G74*F74+G73*G75*F75-((H73^2)*F73+H73*H74*F74+H73*H75*F75)</f>
        <v>-5.2157574721658495E-2</v>
      </c>
      <c r="N89" s="18">
        <f>G73*G74*F73+(G74^2)*F74+G74*G75*F75-(H73*H74*F73+(H74^2)*F74+H74*H75*F75)</f>
        <v>-0.25686566880748263</v>
      </c>
      <c r="O89" s="18">
        <f>G73*G75*F73+G74*G75*F74+(G75^2)*F75-(H73*H75*F73+H74*H75*F74+(H75^2)*F75)</f>
        <v>0.21553588795846412</v>
      </c>
      <c r="P89" s="18">
        <f>(G73^2)*E73+G73*G74*E74+G73*G75*E75-((H73^2)*E73+H73*H74*E74+H73*H75*E75)</f>
        <v>0.51828564180724512</v>
      </c>
      <c r="Q89" s="18">
        <f>G73*G74*E73+(G74^2)*E74+G74*G75*E75-(H73*H74*E73+(H74^2)*E74+H74*H75*E75)</f>
        <v>-0.65279264535111459</v>
      </c>
      <c r="R89" s="34">
        <f>G73*G75*E73+G74*G75*E74+(G75^2)*E75-(H73*H75*E73+H74*H75*E74+(H75^2)*E75)</f>
        <v>0.54775806794936155</v>
      </c>
      <c r="S89" s="16">
        <f>J73</f>
        <v>6.6706460717943977E-2</v>
      </c>
      <c r="V89" t="s">
        <v>45</v>
      </c>
      <c r="W89" t="s">
        <v>75</v>
      </c>
      <c r="X89" t="s">
        <v>44</v>
      </c>
      <c r="Y89" t="s">
        <v>34</v>
      </c>
      <c r="Z89" s="9">
        <f t="shared" ref="Z89:AA89" si="70">Z84</f>
        <v>-0.51600000000000001</v>
      </c>
      <c r="AA89" s="10">
        <f t="shared" si="70"/>
        <v>-0.57735026918962595</v>
      </c>
      <c r="AB89" s="13">
        <f>(SIN((RADIANS(45+$C$19))))*(COS(RADIANS($A$19)))</f>
        <v>0.42319481654530194</v>
      </c>
      <c r="AC89" s="14">
        <f>(SIN((RADIANS($C$19-45))))*(COS(RADIANS($A$19)))</f>
        <v>-0.88924263148037508</v>
      </c>
      <c r="AE89" s="16"/>
      <c r="AH89" s="17">
        <f>(AB73^2)*AA73+AB73*AB74*AA74+AB73*AB75*AA75-((AC73^2)*AA73+AC73*AC74*AA74+AC73*AC75*AA75)</f>
        <v>-4.1321501528121918E-2</v>
      </c>
      <c r="AI89" s="18">
        <f>AB73*AB74*AA73+(AB74^2)*AA74+AB74*AB75*AA75-(AC73*AC74*AA73+(AC74^2)*AA74+AC74*AC75*AA75)</f>
        <v>0.44449721331348385</v>
      </c>
      <c r="AJ89" s="18">
        <f>AB73*AB75*AA73+AB74*AB75*AA74+(AB75^2)*AA75-(AC73*AC75*AA73+AC74*AC75*AA74+(AC75^2)*AA75)</f>
        <v>-0.37297744775067321</v>
      </c>
      <c r="AK89" s="18">
        <f>(AB73^2)*Z73+AB73*AB74*Z74+AB73*AB75*Z75-((AC73^2)*Z73+AC73*AC74*Z74+AC73*AC75*Z75)</f>
        <v>-5.2157574721658495E-2</v>
      </c>
      <c r="AL89" s="18">
        <f>AB73*AB74*Z73+(AB74^2)*Z74+AB74*AB75*Z75-(AC73*AC74*Z73+(AC74^2)*Z74+AC74*AC75*Z75)</f>
        <v>-0.25686566880748263</v>
      </c>
      <c r="AM89" s="34">
        <f>AB73*AB75*Z73+AB74*AB75*Z74+(AB75^2)*Z75-(AC73*AC75*Z73+AC74*AC75*Z74+(AC75^2)*Z75)</f>
        <v>0.21553588795846412</v>
      </c>
      <c r="AN89" s="16">
        <f>AE73</f>
        <v>5.3974949904556618E-2</v>
      </c>
    </row>
    <row r="90" spans="1:40">
      <c r="A90">
        <f>E93</f>
        <v>0.93600000000000005</v>
      </c>
      <c r="B90">
        <f>C90/(SQRT(C90^2+C91^2+C92^2))</f>
        <v>0.90603780011630108</v>
      </c>
      <c r="C90">
        <f t="array" ref="C90:C95">(A90:A95)-(MMULT(MMULT(MINVERSE(MMULT(TRANSPOSE(M75:R95),M75:R95)),TRANSPOSE(M75:R95)),S75:S95))</f>
        <v>0.95678673352637467</v>
      </c>
      <c r="D90" t="s">
        <v>35</v>
      </c>
      <c r="E90" s="9">
        <f t="shared" si="68"/>
        <v>0.27500000000000002</v>
      </c>
      <c r="F90" s="10">
        <f t="shared" si="68"/>
        <v>-0.79500000000000004</v>
      </c>
      <c r="G90" s="13">
        <f>(SIN((RADIANS(45+$C$19))))*(SIN(RADIANS($A$19)))</f>
        <v>-7.4620664252905797E-2</v>
      </c>
      <c r="H90" s="14">
        <f>(SIN((RADIANS($C$19-45))))*(SIN(RADIANS($A$19)))</f>
        <v>0.15679746832618466</v>
      </c>
      <c r="J90" s="16"/>
      <c r="M90" s="17">
        <f>(G78^2)*F78+G78*G79*F79+G78*G80*F80-((H78^2)*F78+H78*H79*F79+H78*H80*F80)</f>
        <v>0.16284777705207654</v>
      </c>
      <c r="N90" s="18">
        <f>G78*G79*F78+(G79^2)*F79+G79*G80*F80-(H78*H79*F78+(H79^2)*F79+H79*H80*F80)</f>
        <v>-0.24136939072003016</v>
      </c>
      <c r="O90" s="18">
        <f>G78*G80*F78+G79*G80*F79+(G80^2)*F80-(H78*H80*F78+H79*H80*F79+(H80^2)*F80)</f>
        <v>0.13935468270634535</v>
      </c>
      <c r="P90" s="18">
        <f>(G78^2)*E78+G78*G79*E79+G78*G80*E80-((H78^2)*E78+H78*H79*E79+H78*H80*E80)</f>
        <v>0.64744015356141982</v>
      </c>
      <c r="Q90" s="18">
        <f>G78*G79*E78+(G79^2)*E79+G79*G80*E80-(H78*H79*E78+(H79^2)*E79+H79*H80*E80)</f>
        <v>-0.65035603374187456</v>
      </c>
      <c r="R90" s="34">
        <f>G78*G80*E78+G79*G80*E79+(G80^2)*E80-(H78*H80*E78+H79*H80*E79+(H80^2)*E80)</f>
        <v>0.37548323114996851</v>
      </c>
      <c r="S90" s="16">
        <f>J78</f>
        <v>0.24360795363267523</v>
      </c>
      <c r="V90">
        <f>Z93</f>
        <v>0.31900000000000001</v>
      </c>
      <c r="W90">
        <f>X90/(SQRT(X90^2+X91^2+X92^2))</f>
        <v>0.96445149753514192</v>
      </c>
      <c r="X90">
        <f t="array" ref="X90:X95">(V90:V95)-(MMULT(MMULT(MINVERSE(MMULT(TRANSPOSE(AH75:AM95),AH75:AM95)),TRANSPOSE(AH75:AM95)),AN75:AN95))</f>
        <v>13.211422363251446</v>
      </c>
      <c r="Y90" t="s">
        <v>35</v>
      </c>
      <c r="Z90" s="9">
        <f t="shared" ref="Z90:AA90" si="71">Z85</f>
        <v>-0.79500000000000004</v>
      </c>
      <c r="AA90" s="10">
        <f t="shared" si="71"/>
        <v>-0.57735026918962595</v>
      </c>
      <c r="AB90" s="13">
        <f>(SIN((RADIANS(45+$C$19))))*(SIN(RADIANS($A$19)))</f>
        <v>-7.4620664252905797E-2</v>
      </c>
      <c r="AC90" s="14">
        <f>(SIN((RADIANS($C$19-45))))*(SIN(RADIANS($A$19)))</f>
        <v>0.15679746832618466</v>
      </c>
      <c r="AE90" s="16"/>
      <c r="AH90" s="17">
        <f>(AB78^2)*AA78+AB78*AB79*AA79+AB78*AB80*AA80-((AC78^2)*AA78+AC78*AC79*AA79+AC78*AC80*AA80)</f>
        <v>-1.4979214583178191E-2</v>
      </c>
      <c r="AI90" s="18">
        <f>AB78*AB79*AA78+(AB79^2)*AA79+AB79*AB80*AA80-(AC78*AC79*AA78+(AC79^2)*AA79+AC79*AC80*AA80)</f>
        <v>0.53228316374063889</v>
      </c>
      <c r="AJ90" s="18">
        <f>AB78*AB80*AA78+AB79*AB80*AA79+(AB80^2)*AA80-(AC78*AC80*AA78+AC79*AC80*AA79+(AC80^2)*AA80)</f>
        <v>-0.30731382787076345</v>
      </c>
      <c r="AK90" s="18">
        <f>(AB78^2)*Z78+AB78*AB79*Z79+AB78*AB80*Z80-((AC78^2)*Z78+AC78*AC79*Z79+AC78*AC80*Z80)</f>
        <v>0.16284777705207654</v>
      </c>
      <c r="AL90" s="18">
        <f>AB78*AB79*Z78+(AB79^2)*Z79+AB79*AB80*Z80-(AC78*AC79*Z78+(AC79^2)*Z79+AC79*AC80*Z80)</f>
        <v>-0.24136939072003016</v>
      </c>
      <c r="AM90" s="34">
        <f>AB78*AB80*Z78+AB79*AB80*Z79+(AB80^2)*Z80-(AC78*AC80*Z78+AC79*AC80*Z79+(AC80^2)*Z80)</f>
        <v>0.13935468270634535</v>
      </c>
      <c r="AN90" s="16">
        <f>AE78</f>
        <v>-3.5121988784946587E-2</v>
      </c>
    </row>
    <row r="91" spans="1:40">
      <c r="A91">
        <f>E94</f>
        <v>-0.219</v>
      </c>
      <c r="B91">
        <f>C91/(SQRT(C90^2+C91^2+C92^2))</f>
        <v>7.7502827752980563E-2</v>
      </c>
      <c r="C91">
        <v>8.1843911363646188E-2</v>
      </c>
      <c r="D91" s="16"/>
      <c r="G91" s="16"/>
      <c r="H91" s="16"/>
      <c r="J91" s="16"/>
      <c r="M91" s="17">
        <f>(G83^2)*F83+G83*G84*F84+G83*G85*F85-((H83^2)*F83+H83*H84*F84+H83*H85*F85)</f>
        <v>0.347137938246942</v>
      </c>
      <c r="N91" s="18">
        <f>G83*G84*F83+(G84^2)*F84+G84*G85*F85-(H83*H84*F83+(H84^2)*F84+H84*H85*F85)</f>
        <v>-0.15330175375290078</v>
      </c>
      <c r="O91" s="18">
        <f>G83*G85*F83+G84*G85*F84+(G85^2)*F85-(H83*H85*F83+H84*H85*F84+(H85^2)*F85)</f>
        <v>5.5797275226863008E-2</v>
      </c>
      <c r="P91" s="18">
        <f>(G83^2)*E83+G83*G84*E84+G83*G85*E85-((H83^2)*E83+H83*H84*E84+H83*H85*E85)</f>
        <v>0.740225359863946</v>
      </c>
      <c r="Q91" s="18">
        <f>G83*G84*E83+(G84^2)*E84+G84*G85*E85-(H83*H84*E83+(H84^2)*E84+H84*H85*E85)</f>
        <v>-0.60759058020092849</v>
      </c>
      <c r="R91" s="34">
        <f>G83*G85*E83+G84*G85*E84+(G85^2)*E85-(H83*H85*E83+H84*H85*E84+(H85^2)*E85)</f>
        <v>0.22114488581366981</v>
      </c>
      <c r="S91" s="16">
        <f>J83</f>
        <v>0.37383844495841029</v>
      </c>
      <c r="V91">
        <f>Z94</f>
        <v>-0.51600000000000001</v>
      </c>
      <c r="W91">
        <f>X91/(SQRT(X90^2+X91^2+X92^2))</f>
        <v>0.12499242272321971</v>
      </c>
      <c r="X91">
        <v>1.7121936074782789</v>
      </c>
      <c r="Y91" s="16"/>
      <c r="AB91" s="16"/>
      <c r="AC91" s="16"/>
      <c r="AE91" s="16"/>
      <c r="AH91" s="17">
        <f>(AB83^2)*AA83+AB83*AB84*AA84+AB83*AB85*AA85-((AC83^2)*AA83+AC83*AC84*AA84+AC83*AC85*AA85)</f>
        <v>-2.751685473128429E-3</v>
      </c>
      <c r="AI91" s="18">
        <f>AB83*AB84*AA83+(AB84^2)*AA84+AB84*AB85*AA85-(AC83*AC84*AA83+(AC84^2)*AA84+AC84*AC85*AA85)</f>
        <v>0.63204130716574769</v>
      </c>
      <c r="AJ91" s="18">
        <f>AB83*AB85*AA83+AB84*AB85*AA84+(AB85^2)*AA85-(AC83*AC85*AA83+AC84*AC85*AA84+(AC85^2)*AA85)</f>
        <v>-0.23004422263503405</v>
      </c>
      <c r="AK91" s="18">
        <f>(AB83^2)*Z83+AB83*AB84*Z84+AB83*AB85*Z85-((AC83^2)*Z83+AC83*AC84*Z84+AC83*AC85*Z85)</f>
        <v>0.347137938246942</v>
      </c>
      <c r="AL91" s="18">
        <f>AB83*AB84*Z83+(AB84^2)*Z84+AB84*AB85*Z85-(AC83*AC84*Z83+(AC84^2)*Z84+AC84*AC85*Z85)</f>
        <v>-0.15330175375290078</v>
      </c>
      <c r="AM91" s="34">
        <f>AB83*AB85*Z83+AB84*AB85*Z84+(AB85^2)*Z85-(AC83*AC85*Z83+AC84*AC85*Z84+(AC85^2)*Z85)</f>
        <v>5.5797275226863008E-2</v>
      </c>
      <c r="AN91" s="16">
        <f>AE83</f>
        <v>-0.14412594516860169</v>
      </c>
    </row>
    <row r="92" spans="1:40">
      <c r="A92">
        <f>E95</f>
        <v>0.27500000000000002</v>
      </c>
      <c r="B92">
        <f>C92/(SQRT(C90^2+C91^2+C92^2))</f>
        <v>0.41603944097970508</v>
      </c>
      <c r="C92">
        <v>0.4393426165023302</v>
      </c>
      <c r="E92" s="9" t="s">
        <v>29</v>
      </c>
      <c r="F92" s="10" t="s">
        <v>30</v>
      </c>
      <c r="G92" s="13" t="s">
        <v>31</v>
      </c>
      <c r="H92" s="14" t="s">
        <v>11</v>
      </c>
      <c r="I92">
        <v>19</v>
      </c>
      <c r="J92" s="15" t="s">
        <v>32</v>
      </c>
      <c r="M92" s="17">
        <f>(G88^2)*F88+G88*G89*F89+G88*G90*F90-((H88^2)*F88+H88*H89*F89+H88*H90*F90)</f>
        <v>0.48840850577700468</v>
      </c>
      <c r="N92" s="18">
        <f>G88*G89*F88+(G89^2)*F89+G89*G90*F90-(H88*H89*F88+(H89^2)*F89+H89*H90*F90)</f>
        <v>-1.3924261682893707E-2</v>
      </c>
      <c r="O92" s="18">
        <f>G88*G90*F88+G89*G90*F89+(G90^2)*F90-(H88*H90*F88+H89*H90*F89+(H90^2)*F90)</f>
        <v>2.4552230211392252E-3</v>
      </c>
      <c r="P92" s="18">
        <f>(G88^2)*E88+G88*G89*E89+G88*G90*E90-((H88^2)*E88+H88*H89*E89+H88*H90*E90)</f>
        <v>0.79474347048243676</v>
      </c>
      <c r="Q92" s="18">
        <f>G88*G89*E88+(G89^2)*E89+G89*G90*E90-(H88*H89*E88+(H89^2)*E89+H89*H90*E90)</f>
        <v>-0.5517315900972799</v>
      </c>
      <c r="R92" s="34">
        <f>G88*G90*E88+G89*G90*E89+(G90^2)*E90-(H88*H90*E88+H89*H90*E89+(H90^2)*E90)</f>
        <v>9.7285165443333738E-2</v>
      </c>
      <c r="S92" s="16">
        <f>J88</f>
        <v>0.46087496104664349</v>
      </c>
      <c r="V92">
        <f>Z95</f>
        <v>-0.79500000000000004</v>
      </c>
      <c r="W92">
        <f>X92/(SQRT(X90^2+X91^2+X92^2))</f>
        <v>0.2328308466762983</v>
      </c>
      <c r="X92">
        <v>3.1894052344731145</v>
      </c>
      <c r="Z92" s="9" t="s">
        <v>29</v>
      </c>
      <c r="AA92" s="10" t="s">
        <v>30</v>
      </c>
      <c r="AB92" s="13" t="s">
        <v>31</v>
      </c>
      <c r="AC92" s="14" t="s">
        <v>11</v>
      </c>
      <c r="AD92">
        <v>19</v>
      </c>
      <c r="AE92" s="15" t="s">
        <v>32</v>
      </c>
      <c r="AH92" s="17">
        <f>(AB88^2)*AA88+AB88*AB89*AA89+AB88*AB90*AA90-((AC88^2)*AA88+AC88*AC89*AA89+AC88*AC90*AA90)</f>
        <v>-6.80311121249777E-4</v>
      </c>
      <c r="AI92" s="18">
        <f>AB88*AB89*AA88+(AB89^2)*AA89+AB89*AB90*AA90-(AC88*AC89*AA88+(AC89^2)*AA89+AC89*AC90*AA90)</f>
        <v>0.73211663462849463</v>
      </c>
      <c r="AJ92" s="18">
        <f>AB88*AB90*AA88+AB89*AB90*AA89+(AB90^2)*AA90-(AC88*AC90*AA88+AC89*AC90*AA89+(AC90^2)*AA90)</f>
        <v>-0.12909191571048481</v>
      </c>
      <c r="AK92" s="18">
        <f>(AB88^2)*Z88+AB88*AB89*Z89+AB88*AB90*Z90-((AC88^2)*Z88+AC88*AC89*Z89+AC88*AC90*Z90)</f>
        <v>0.48840850577700468</v>
      </c>
      <c r="AL92" s="18">
        <f>AB88*AB89*Z88+(AB89^2)*Z89+AB89*AB90*Z90-(AC88*AC89*Z88+(AC89^2)*Z89+AC89*AC90*Z90)</f>
        <v>-1.3924261682893707E-2</v>
      </c>
      <c r="AM92" s="34">
        <f>AB88*AB90*Z88+AB89*AB90*Z89+(AB90^2)*Z90-(AC88*AC90*Z88+AC89*AC90*Z89+(AC90^2)*Z90)</f>
        <v>2.4552230211392252E-3</v>
      </c>
      <c r="AN92" s="16">
        <f>AE88</f>
        <v>-0.27536112972614646</v>
      </c>
    </row>
    <row r="93" spans="1:40">
      <c r="A93">
        <f>F93</f>
        <v>0.31900000000000001</v>
      </c>
      <c r="B93">
        <f>C93/(SQRT(C93^2+C94^2+C95^2))</f>
        <v>-0.50329702498471773</v>
      </c>
      <c r="C93">
        <v>-0.90758856446477054</v>
      </c>
      <c r="D93" t="s">
        <v>33</v>
      </c>
      <c r="E93" s="9">
        <f t="shared" ref="E93:F95" si="72">E3</f>
        <v>0.93600000000000005</v>
      </c>
      <c r="F93" s="10">
        <f t="shared" si="72"/>
        <v>0.31900000000000001</v>
      </c>
      <c r="G93" s="13">
        <f>COS((RADIANS(45+$C$20)))</f>
        <v>-0.92220097167045179</v>
      </c>
      <c r="H93" s="14">
        <f>COS((RADIANS($C$20-45)))</f>
        <v>-0.3867109616368205</v>
      </c>
      <c r="J93" s="15">
        <f>((SUMPRODUCT(G93:G95,E93:E95))*(SUMPRODUCT(G93:G95,F93:F95)))-((SUMPRODUCT(H93:H95,E93:E95))*(SUMPRODUCT(H93:H95,F93:F95)))</f>
        <v>0.52438597205060777</v>
      </c>
      <c r="M93" s="17">
        <f>(G93^2)*F93+G93*G94*F94+G93*G95*F95-((H93^2)*F93+H93*H94*F94+H93*H95*F95)</f>
        <v>0.59162727717859787</v>
      </c>
      <c r="N93" s="18">
        <f>G93*G94*F93+(G94^2)*F94+G94*G95*F95-(H93*H94*F93+(H94^2)*F94+H94*H95*F95)</f>
        <v>0.13414227737316545</v>
      </c>
      <c r="O93" s="18">
        <f>G93*G95*F93+G94*G95*F94+(G95^2)*F95-(H93*H95*F93+H94*H95*F94+(H95^2)*F95)</f>
        <v>-2.3412244319768566E-9</v>
      </c>
      <c r="P93" s="18">
        <f>(G93^2)*E93+G93*G94*E94+G93*G95*E95-((H93^2)*E93+H93*H94*E94+H93*H95*E95)</f>
        <v>0.81225292317278275</v>
      </c>
      <c r="Q93" s="18">
        <f>G93*G94*E93+(G94^2)*E94+G94*G95*E95-(H93*H94*E93+(H94^2)*E94+H94*H95*E95)</f>
        <v>-0.51410328816252349</v>
      </c>
      <c r="R93" s="34">
        <f>G93*G95*E93+G94*G95*E94+(G95^2)*E95-(H93*H95*E93+H94*H95*E94+(H95^2)*E95)</f>
        <v>8.9727951722289722E-9</v>
      </c>
      <c r="S93" s="16">
        <f>J93</f>
        <v>0.52438597205060777</v>
      </c>
      <c r="V93">
        <f>AA93</f>
        <v>-0.57735026918962595</v>
      </c>
      <c r="W93">
        <f>X93/(SQRT(X93^2+X94^2+X95^2))</f>
        <v>-0.67933438952589187</v>
      </c>
      <c r="X93">
        <v>-2.6019285704683073</v>
      </c>
      <c r="Y93" t="s">
        <v>33</v>
      </c>
      <c r="Z93" s="9">
        <f t="shared" ref="Z93:AA93" si="73">Z3</f>
        <v>0.31900000000000001</v>
      </c>
      <c r="AA93" s="10">
        <f t="shared" si="73"/>
        <v>-0.57735026918962595</v>
      </c>
      <c r="AB93" s="13">
        <f>COS((RADIANS(45+$C$20)))</f>
        <v>-0.92220097167045179</v>
      </c>
      <c r="AC93" s="14">
        <f>COS((RADIANS($C$20-45)))</f>
        <v>-0.3867109616368205</v>
      </c>
      <c r="AE93" s="15">
        <f>((SUMPRODUCT(AB93:AB95,Z93:Z95))*(SUMPRODUCT(AB93:AB95,AA93:AA95)))-((SUMPRODUCT(AC93:AC95,Z93:Z95))*(SUMPRODUCT(AC93:AC95,AA93:AA95)))</f>
        <v>-0.41902324633838894</v>
      </c>
      <c r="AH93" s="17">
        <f>(AB93^2)*AA93+AB93*AB94*AA94+AB93*AB95*AA95-((AC93^2)*AA93+AC93*AC94*AA94+AC93*AC95*AA95)</f>
        <v>7.1251792105820333E-3</v>
      </c>
      <c r="AI93" s="18">
        <f>AB93*AB94*AA93+(AB94^2)*AA94+AB94*AB95*AA95-(AC93*AC94*AA93+(AC94^2)*AA94+AC94*AC95*AA95)</f>
        <v>0.81646548417698317</v>
      </c>
      <c r="AJ93" s="18">
        <f>AB93*AB95*AA93+AB94*AB95*AA94+(AB95^2)*AA95-(AC93*AC95*AA93+AC94*AC95*AA94+(AC95^2)*AA95)</f>
        <v>-1.4250011084151758E-8</v>
      </c>
      <c r="AK93" s="18">
        <f>(AB93^2)*Z93+AB93*AB94*Z94+AB93*AB95*Z95-((AC93^2)*Z93+AC93*AC94*Z94+AC93*AC95*Z95)</f>
        <v>0.59162727717859787</v>
      </c>
      <c r="AL93" s="18">
        <f>AB93*AB94*Z93+(AB94^2)*Z94+AB94*AB95*Z95-(AC93*AC94*Z93+(AC94^2)*Z94+AC94*AC95*Z95)</f>
        <v>0.13414227737316545</v>
      </c>
      <c r="AM93" s="34">
        <f>AB93*AB95*Z93+AB94*AB95*Z94+(AB95^2)*Z95-(AC93*AC95*Z93+AC94*AC95*Z94+(AC95^2)*Z95)</f>
        <v>-2.3412244319768566E-9</v>
      </c>
      <c r="AN93" s="16">
        <f>AE93</f>
        <v>-0.41902324633838894</v>
      </c>
    </row>
    <row r="94" spans="1:40">
      <c r="A94">
        <f>F94</f>
        <v>-0.51600000000000001</v>
      </c>
      <c r="B94">
        <f>C94/(SQRT(C93^2+C94^2+C95^2))</f>
        <v>-0.76485993969207089</v>
      </c>
      <c r="C94">
        <v>-1.3792613510934539</v>
      </c>
      <c r="D94" t="s">
        <v>34</v>
      </c>
      <c r="E94" s="9">
        <f t="shared" si="72"/>
        <v>-0.219</v>
      </c>
      <c r="F94" s="10">
        <f t="shared" si="72"/>
        <v>-0.51600000000000001</v>
      </c>
      <c r="G94" s="13">
        <f>(SIN((RADIANS(45+$C$20))))*(COS(RADIANS($A$20)))</f>
        <v>0.38671096163682062</v>
      </c>
      <c r="H94" s="14">
        <f>(SIN((RADIANS($C$20-45))))*(COS(RADIANS($A$20)))</f>
        <v>-0.92220097167045179</v>
      </c>
      <c r="J94" s="16"/>
      <c r="M94" s="17">
        <f>2*E88</f>
        <v>1.8720000000000001</v>
      </c>
      <c r="N94" s="18">
        <f>2*E89</f>
        <v>-0.438</v>
      </c>
      <c r="O94" s="18">
        <f>2*E90</f>
        <v>0.55000000000000004</v>
      </c>
      <c r="P94" s="18">
        <f>0</f>
        <v>0</v>
      </c>
      <c r="Q94" s="18">
        <v>0</v>
      </c>
      <c r="R94" s="34">
        <v>0</v>
      </c>
      <c r="S94" s="19">
        <f>E88^2+E89^2+E90^2-1</f>
        <v>-3.1799999999981843E-4</v>
      </c>
      <c r="V94">
        <f>AA94</f>
        <v>-0.57735026918962595</v>
      </c>
      <c r="W94">
        <f>X94/(SQRT(X93^2+X94^2+X95^2))</f>
        <v>-0.33383387926420477</v>
      </c>
      <c r="X94">
        <v>-1.2786220183170867</v>
      </c>
      <c r="Y94" t="s">
        <v>34</v>
      </c>
      <c r="Z94" s="9">
        <f t="shared" ref="Z94:AA94" si="74">Z4</f>
        <v>-0.51600000000000001</v>
      </c>
      <c r="AA94" s="10">
        <f t="shared" si="74"/>
        <v>-0.57735026918962595</v>
      </c>
      <c r="AB94" s="13">
        <f>(SIN((RADIANS(45+$C$20))))*(COS(RADIANS($A$20)))</f>
        <v>0.38671096163682062</v>
      </c>
      <c r="AC94" s="14">
        <f>(SIN((RADIANS($C$20-45))))*(COS(RADIANS($A$20)))</f>
        <v>-0.92220097167045179</v>
      </c>
      <c r="AE94" s="16"/>
      <c r="AH94" s="17">
        <f>2*Z88</f>
        <v>0.63800000000000001</v>
      </c>
      <c r="AI94" s="18">
        <f>2*Z89</f>
        <v>-1.032</v>
      </c>
      <c r="AJ94" s="18">
        <f>2*Z90</f>
        <v>-1.59</v>
      </c>
      <c r="AK94" s="18">
        <f>0</f>
        <v>0</v>
      </c>
      <c r="AL94" s="18">
        <v>0</v>
      </c>
      <c r="AM94" s="34">
        <v>0</v>
      </c>
      <c r="AN94" s="19">
        <f>Z88^2+Z89^2+Z90^2-1</f>
        <v>4.2000000000097515E-5</v>
      </c>
    </row>
    <row r="95" spans="1:40">
      <c r="A95" s="2">
        <f>F95</f>
        <v>-0.79500000000000004</v>
      </c>
      <c r="B95">
        <f>C95/(SQRT(C93^2+C94^2+C95^2))</f>
        <v>-0.40209622890021496</v>
      </c>
      <c r="C95">
        <v>-0.72509456851115894</v>
      </c>
      <c r="D95" t="s">
        <v>35</v>
      </c>
      <c r="E95" s="9">
        <f t="shared" si="72"/>
        <v>0.27500000000000002</v>
      </c>
      <c r="F95" s="10">
        <f t="shared" si="72"/>
        <v>-0.79500000000000004</v>
      </c>
      <c r="G95" s="13">
        <f>(SIN((RADIANS(45+$C$20))))*(SIN(RADIANS($A$20)))</f>
        <v>-6.7493796081809039E-9</v>
      </c>
      <c r="H95" s="14">
        <f>(SIN((RADIANS($C$20-45))))*(SIN(RADIANS($A$20)))</f>
        <v>1.6095443497365083E-8</v>
      </c>
      <c r="J95" s="16"/>
      <c r="M95" s="17">
        <v>0</v>
      </c>
      <c r="N95" s="18">
        <v>0</v>
      </c>
      <c r="O95" s="18">
        <v>0</v>
      </c>
      <c r="P95" s="18">
        <f>2*F88</f>
        <v>0.63800000000000001</v>
      </c>
      <c r="Q95" s="18">
        <f>2*F89</f>
        <v>-1.032</v>
      </c>
      <c r="R95" s="34">
        <f>2*F90</f>
        <v>-1.59</v>
      </c>
      <c r="S95" s="16">
        <f>F88^2+F89^2+F90^2-1</f>
        <v>4.2000000000097515E-5</v>
      </c>
      <c r="V95" s="2">
        <f>AA95</f>
        <v>-0.57735026918962595</v>
      </c>
      <c r="W95">
        <f>X95/(SQRT(X93^2+X94^2+X95^2))</f>
        <v>0.65349807058850307</v>
      </c>
      <c r="X95">
        <v>2.5029725078349419</v>
      </c>
      <c r="Y95" t="s">
        <v>35</v>
      </c>
      <c r="Z95" s="9">
        <f t="shared" ref="Z95:AA95" si="75">Z5</f>
        <v>-0.79500000000000004</v>
      </c>
      <c r="AA95" s="10">
        <f t="shared" si="75"/>
        <v>-0.57735026918962595</v>
      </c>
      <c r="AB95" s="13">
        <f>(SIN((RADIANS(45+$C$20))))*(SIN(RADIANS($A$20)))</f>
        <v>-6.7493796081809039E-9</v>
      </c>
      <c r="AC95" s="14">
        <f>(SIN((RADIANS($C$20-45))))*(SIN(RADIANS($A$20)))</f>
        <v>1.6095443497365083E-8</v>
      </c>
      <c r="AE95" s="16"/>
      <c r="AH95" s="17">
        <v>0</v>
      </c>
      <c r="AI95" s="18">
        <v>0</v>
      </c>
      <c r="AJ95" s="18">
        <v>0</v>
      </c>
      <c r="AK95" s="18">
        <f>2*AA88</f>
        <v>-1.1547005383792519</v>
      </c>
      <c r="AL95" s="18">
        <f>2*AA89</f>
        <v>-1.1547005383792519</v>
      </c>
      <c r="AM95" s="34">
        <f>2*AA90</f>
        <v>-1.1547005383792519</v>
      </c>
      <c r="AN95" s="16">
        <f>AA88^2+AA89^2+AA90^2-1</f>
        <v>0</v>
      </c>
    </row>
    <row r="96" spans="1:40">
      <c r="A96" s="21"/>
      <c r="V96" s="21"/>
    </row>
    <row r="97" spans="1:33">
      <c r="A97" s="2"/>
      <c r="E97" s="9" t="s">
        <v>29</v>
      </c>
      <c r="F97" s="10" t="s">
        <v>30</v>
      </c>
      <c r="G97" s="13" t="s">
        <v>31</v>
      </c>
      <c r="H97" s="14" t="s">
        <v>11</v>
      </c>
      <c r="I97">
        <v>1</v>
      </c>
      <c r="J97" s="15" t="s">
        <v>32</v>
      </c>
      <c r="L97" s="16"/>
      <c r="V97" s="2"/>
      <c r="Z97" s="9" t="s">
        <v>29</v>
      </c>
      <c r="AA97" s="10" t="s">
        <v>30</v>
      </c>
      <c r="AB97" s="13" t="s">
        <v>31</v>
      </c>
      <c r="AC97" s="14" t="s">
        <v>11</v>
      </c>
      <c r="AD97">
        <v>1</v>
      </c>
      <c r="AE97" s="15" t="s">
        <v>32</v>
      </c>
      <c r="AG97" s="16"/>
    </row>
    <row r="98" spans="1:33">
      <c r="A98" s="2"/>
      <c r="D98" s="2" t="s">
        <v>33</v>
      </c>
      <c r="E98" s="9">
        <f>B90</f>
        <v>0.90603780011630108</v>
      </c>
      <c r="F98" s="10">
        <f>B93</f>
        <v>-0.50329702498471773</v>
      </c>
      <c r="G98" s="13">
        <f>COS((RADIANS(45+$C$2)))</f>
        <v>0.38671096163682062</v>
      </c>
      <c r="H98" s="14">
        <f>COS((RADIANS($C$2-45)))</f>
        <v>0.92220097167045179</v>
      </c>
      <c r="J98" s="15">
        <f>((SUMPRODUCT(G98:G100,E98:E100))*(SUMPRODUCT(G98:G100,F98:F100)))-((SUMPRODUCT(H98:H100,E98:E100))*(SUMPRODUCT(H98:H100,F98:F100)))</f>
        <v>-0.2440287321632659</v>
      </c>
      <c r="L98" s="16"/>
      <c r="V98" s="2"/>
      <c r="Y98" s="2" t="s">
        <v>33</v>
      </c>
      <c r="Z98" s="9">
        <f>W90</f>
        <v>0.96445149753514192</v>
      </c>
      <c r="AA98" s="10">
        <f>W93</f>
        <v>-0.67933438952589187</v>
      </c>
      <c r="AB98" s="13">
        <f>COS((RADIANS(45+$C$2)))</f>
        <v>0.38671096163682062</v>
      </c>
      <c r="AC98" s="14">
        <f>COS((RADIANS($C$2-45)))</f>
        <v>0.92220097167045179</v>
      </c>
      <c r="AE98" s="15">
        <f>((SUMPRODUCT(AB98:AB100,Z98:Z100))*(SUMPRODUCT(AB98:AB100,AA98:AA100)))-((SUMPRODUCT(AC98:AC100,Z98:Z100))*(SUMPRODUCT(AC98:AC100,AA98:AA100)))</f>
        <v>0.13977256605644128</v>
      </c>
      <c r="AG98" s="16"/>
    </row>
    <row r="99" spans="1:33">
      <c r="A99" s="2"/>
      <c r="D99" s="16" t="s">
        <v>34</v>
      </c>
      <c r="E99" s="9">
        <f t="shared" ref="E99:E100" si="76">B91</f>
        <v>7.7502827752980563E-2</v>
      </c>
      <c r="F99" s="10">
        <f t="shared" ref="F99:F100" si="77">B94</f>
        <v>-0.76485993969207089</v>
      </c>
      <c r="G99" s="13">
        <f>(SIN((RADIANS(45+$C$2))))*(COS(RADIANS($A$2)))</f>
        <v>0.92220097167045179</v>
      </c>
      <c r="H99" s="14">
        <f>(SIN((RADIANS($C$2-45))))*(COS(RADIANS($A$2)))</f>
        <v>-0.38671096163682062</v>
      </c>
      <c r="J99" s="16"/>
      <c r="L99" s="16"/>
      <c r="V99" s="2"/>
      <c r="Y99" s="16" t="s">
        <v>34</v>
      </c>
      <c r="Z99" s="9">
        <f t="shared" ref="Z99:Z100" si="78">W91</f>
        <v>0.12499242272321971</v>
      </c>
      <c r="AA99" s="10">
        <f t="shared" ref="AA99:AA100" si="79">W94</f>
        <v>-0.33383387926420477</v>
      </c>
      <c r="AB99" s="13">
        <f>(SIN((RADIANS(45+$C$2))))*(COS(RADIANS($A$2)))</f>
        <v>0.92220097167045179</v>
      </c>
      <c r="AC99" s="14">
        <f>(SIN((RADIANS($C$2-45))))*(COS(RADIANS($A$2)))</f>
        <v>-0.38671096163682062</v>
      </c>
      <c r="AE99" s="16"/>
      <c r="AG99" s="16"/>
    </row>
    <row r="100" spans="1:33">
      <c r="A100" s="2"/>
      <c r="D100" s="16" t="s">
        <v>35</v>
      </c>
      <c r="E100" s="9">
        <f t="shared" si="76"/>
        <v>0.41603944097970508</v>
      </c>
      <c r="F100" s="10">
        <f t="shared" si="77"/>
        <v>-0.40209622890021496</v>
      </c>
      <c r="G100" s="13">
        <f>(SIN((RADIANS(45+$C$2))))*(SIN(RADIANS($A$2)))</f>
        <v>1.6095443320740335E-10</v>
      </c>
      <c r="H100" s="14">
        <f>(SIN((RADIANS($C$2-45))))*(SIN(RADIANS($A$2)))</f>
        <v>-6.7493795341159998E-11</v>
      </c>
      <c r="J100" s="16"/>
      <c r="L100" s="16"/>
      <c r="V100" s="2"/>
      <c r="Y100" s="16" t="s">
        <v>35</v>
      </c>
      <c r="Z100" s="9">
        <f t="shared" si="78"/>
        <v>0.2328308466762983</v>
      </c>
      <c r="AA100" s="10">
        <f t="shared" si="79"/>
        <v>0.65349807058850307</v>
      </c>
      <c r="AB100" s="13">
        <f>(SIN((RADIANS(45+$C$2))))*(SIN(RADIANS($A$2)))</f>
        <v>1.6095443320740335E-10</v>
      </c>
      <c r="AC100" s="14">
        <f>(SIN((RADIANS($C$2-45))))*(SIN(RADIANS($A$2)))</f>
        <v>-6.7493795341159998E-11</v>
      </c>
      <c r="AE100" s="16"/>
      <c r="AG100" s="16"/>
    </row>
    <row r="101" spans="1:33">
      <c r="A101" s="2"/>
      <c r="J101" s="16"/>
      <c r="L101" s="16"/>
      <c r="V101" s="2"/>
      <c r="AE101" s="16"/>
      <c r="AG101" s="16"/>
    </row>
    <row r="102" spans="1:33">
      <c r="A102" s="2"/>
      <c r="E102" s="9" t="s">
        <v>29</v>
      </c>
      <c r="F102" s="10" t="s">
        <v>30</v>
      </c>
      <c r="G102" s="13" t="s">
        <v>31</v>
      </c>
      <c r="H102" s="14" t="s">
        <v>11</v>
      </c>
      <c r="I102">
        <v>2</v>
      </c>
      <c r="J102" s="15" t="s">
        <v>32</v>
      </c>
      <c r="L102" s="16"/>
      <c r="V102" s="2"/>
      <c r="Z102" s="9" t="s">
        <v>29</v>
      </c>
      <c r="AA102" s="10" t="s">
        <v>30</v>
      </c>
      <c r="AB102" s="13" t="s">
        <v>31</v>
      </c>
      <c r="AC102" s="14" t="s">
        <v>11</v>
      </c>
      <c r="AD102">
        <v>2</v>
      </c>
      <c r="AE102" s="15" t="s">
        <v>32</v>
      </c>
      <c r="AG102" s="16"/>
    </row>
    <row r="103" spans="1:33">
      <c r="A103" s="2"/>
      <c r="D103" t="s">
        <v>33</v>
      </c>
      <c r="E103" s="9">
        <f t="shared" ref="E103:F103" si="80">E188</f>
        <v>0.90603780011630108</v>
      </c>
      <c r="F103" s="10">
        <f t="shared" si="80"/>
        <v>-0.50329702498471773</v>
      </c>
      <c r="G103" s="13">
        <f>COS((RADIANS(45+$C$3)))</f>
        <v>0.32804239776812177</v>
      </c>
      <c r="H103" s="14">
        <f>COS((RADIANS($C$3-45)))</f>
        <v>0.94466300089849042</v>
      </c>
      <c r="J103" s="15">
        <f>((SUMPRODUCT(G103:G105,E103:E105))*(SUMPRODUCT(G103:(G105),F103:F105)))-((SUMPRODUCT(H103:H105,E103:E105))*(SUMPRODUCT(H103:H105,F103:F105)))</f>
        <v>-0.24663095984218317</v>
      </c>
      <c r="L103" s="16"/>
      <c r="V103" s="2"/>
      <c r="Y103" t="s">
        <v>33</v>
      </c>
      <c r="Z103" s="9">
        <f t="shared" ref="Z103:AA103" si="81">Z188</f>
        <v>0.96445149753514192</v>
      </c>
      <c r="AA103" s="10">
        <f t="shared" si="81"/>
        <v>-0.67933438952589187</v>
      </c>
      <c r="AB103" s="13">
        <f>COS((RADIANS(45+$C$3)))</f>
        <v>0.32804239776812177</v>
      </c>
      <c r="AC103" s="14">
        <f>COS((RADIANS($C$3-45)))</f>
        <v>0.94466300089849042</v>
      </c>
      <c r="AE103" s="15">
        <f>((SUMPRODUCT(AB103:AB105,Z103:Z105))*(SUMPRODUCT(AB103:(AB105),AA103:AA105)))-((SUMPRODUCT(AC103:AC105,Z103:Z105))*(SUMPRODUCT(AC103:AC105,AA103:AA105)))</f>
        <v>0.28901171026593947</v>
      </c>
      <c r="AG103" s="16"/>
    </row>
    <row r="104" spans="1:33">
      <c r="A104" s="2"/>
      <c r="D104" t="s">
        <v>34</v>
      </c>
      <c r="E104" s="9">
        <f t="shared" ref="E104:F104" si="82">E189</f>
        <v>7.7502827752980563E-2</v>
      </c>
      <c r="F104" s="10">
        <f t="shared" si="82"/>
        <v>-0.76485993969207089</v>
      </c>
      <c r="G104" s="13">
        <f>(SIN((RADIANS(45+$C$3))))*(COS(RADIANS($A$3)))</f>
        <v>0.93031144726861181</v>
      </c>
      <c r="H104" s="14">
        <f>(SIN((RADIANS($C$3-45))))*(COS(RADIANS($A$3)))</f>
        <v>-0.32305869663876091</v>
      </c>
      <c r="J104" s="16"/>
      <c r="L104" s="16"/>
      <c r="V104" s="2"/>
      <c r="Y104" t="s">
        <v>34</v>
      </c>
      <c r="Z104" s="9">
        <f t="shared" ref="Z104:AA104" si="83">Z189</f>
        <v>0.12499242272321971</v>
      </c>
      <c r="AA104" s="10">
        <f t="shared" si="83"/>
        <v>-0.33383387926420477</v>
      </c>
      <c r="AB104" s="13">
        <f>(SIN((RADIANS(45+$C$3))))*(COS(RADIANS($A$3)))</f>
        <v>0.93031144726861181</v>
      </c>
      <c r="AC104" s="14">
        <f>(SIN((RADIANS($C$3-45))))*(COS(RADIANS($A$3)))</f>
        <v>-0.32305869663876091</v>
      </c>
      <c r="AE104" s="16"/>
      <c r="AG104" s="16"/>
    </row>
    <row r="105" spans="1:33">
      <c r="A105" s="2"/>
      <c r="D105" t="s">
        <v>35</v>
      </c>
      <c r="E105" s="9">
        <f t="shared" ref="E105:F105" si="84">E190</f>
        <v>0.41603944097970508</v>
      </c>
      <c r="F105" s="10">
        <f t="shared" si="84"/>
        <v>-0.40209622890021496</v>
      </c>
      <c r="G105" s="13">
        <f>(SIN((RADIANS(45+$C$3))))*(SIN(RADIANS($A$3)))</f>
        <v>0.16403900861539664</v>
      </c>
      <c r="H105" s="14">
        <f>(SIN((RADIANS($C$3-45))))*(SIN(RADIANS($A$3)))</f>
        <v>-5.6963964569924627E-2</v>
      </c>
      <c r="J105" s="16"/>
      <c r="L105" s="16"/>
      <c r="V105" s="2"/>
      <c r="Y105" t="s">
        <v>35</v>
      </c>
      <c r="Z105" s="9">
        <f t="shared" ref="Z105:AA105" si="85">Z190</f>
        <v>0.2328308466762983</v>
      </c>
      <c r="AA105" s="10">
        <f t="shared" si="85"/>
        <v>0.65349807058850307</v>
      </c>
      <c r="AB105" s="13">
        <f>(SIN((RADIANS(45+$C$3))))*(SIN(RADIANS($A$3)))</f>
        <v>0.16403900861539664</v>
      </c>
      <c r="AC105" s="14">
        <f>(SIN((RADIANS($C$3-45))))*(SIN(RADIANS($A$3)))</f>
        <v>-5.6963964569924627E-2</v>
      </c>
      <c r="AE105" s="16"/>
      <c r="AG105" s="16"/>
    </row>
    <row r="106" spans="1:33">
      <c r="A106" s="2"/>
      <c r="L106" s="16"/>
      <c r="V106" s="2"/>
      <c r="AG106" s="16"/>
    </row>
    <row r="107" spans="1:33">
      <c r="A107" s="2"/>
      <c r="E107" s="9" t="s">
        <v>29</v>
      </c>
      <c r="F107" s="10" t="s">
        <v>30</v>
      </c>
      <c r="G107" s="13" t="s">
        <v>31</v>
      </c>
      <c r="H107" s="14" t="s">
        <v>11</v>
      </c>
      <c r="I107">
        <v>3</v>
      </c>
      <c r="J107" s="15" t="s">
        <v>32</v>
      </c>
      <c r="L107" s="16"/>
      <c r="V107" s="2"/>
      <c r="Z107" s="9" t="s">
        <v>29</v>
      </c>
      <c r="AA107" s="10" t="s">
        <v>30</v>
      </c>
      <c r="AB107" s="13" t="s">
        <v>31</v>
      </c>
      <c r="AC107" s="14" t="s">
        <v>11</v>
      </c>
      <c r="AD107">
        <v>3</v>
      </c>
      <c r="AE107" s="15" t="s">
        <v>32</v>
      </c>
      <c r="AG107" s="16"/>
    </row>
    <row r="108" spans="1:33">
      <c r="A108" s="2"/>
      <c r="D108" t="s">
        <v>33</v>
      </c>
      <c r="E108" s="9">
        <f t="shared" ref="E108:F108" si="86">E103</f>
        <v>0.90603780011630108</v>
      </c>
      <c r="F108" s="10">
        <f t="shared" si="86"/>
        <v>-0.50329702498471773</v>
      </c>
      <c r="G108" s="13">
        <f>COS((RADIANS(45+$C$4)))</f>
        <v>0.27311983686282215</v>
      </c>
      <c r="H108" s="14">
        <f>COS((RADIANS($C$4-45)))</f>
        <v>0.96198001783406362</v>
      </c>
      <c r="J108" s="15">
        <f>((SUMPRODUCT(G108:G110,E108:E110))*(SUMPRODUCT(G108:(G110),F108:F110)))-((SUMPRODUCT(H108:H110,E108:E110))*(SUMPRODUCT(H108:H110,F108:F110)))</f>
        <v>-0.23330010583654462</v>
      </c>
      <c r="L108" s="16"/>
      <c r="V108" s="2"/>
      <c r="Y108" t="s">
        <v>33</v>
      </c>
      <c r="Z108" s="9">
        <f t="shared" ref="Z108:AA108" si="87">Z103</f>
        <v>0.96445149753514192</v>
      </c>
      <c r="AA108" s="10">
        <f t="shared" si="87"/>
        <v>-0.67933438952589187</v>
      </c>
      <c r="AB108" s="13">
        <f>COS((RADIANS(45+$C$4)))</f>
        <v>0.27311983686282215</v>
      </c>
      <c r="AC108" s="14">
        <f>COS((RADIANS($C$4-45)))</f>
        <v>0.96198001783406362</v>
      </c>
      <c r="AE108" s="15">
        <f>((SUMPRODUCT(AB108:AB110,Z108:Z110))*(SUMPRODUCT(AB108:(AB110),AA108:AA110)))-((SUMPRODUCT(AC108:AC110,Z108:Z110))*(SUMPRODUCT(AC108:AC110,AA108:AA110)))</f>
        <v>0.42625213836165893</v>
      </c>
      <c r="AG108" s="16"/>
    </row>
    <row r="109" spans="1:33">
      <c r="A109" s="2"/>
      <c r="D109" t="s">
        <v>34</v>
      </c>
      <c r="E109" s="9">
        <f t="shared" ref="E109:F109" si="88">E104</f>
        <v>7.7502827752980563E-2</v>
      </c>
      <c r="F109" s="10">
        <f t="shared" si="88"/>
        <v>-0.76485993969207089</v>
      </c>
      <c r="G109" s="13">
        <f>(SIN((RADIANS(45+$C$4))))*(COS(RADIANS($A$4)))</f>
        <v>0.90396552410216613</v>
      </c>
      <c r="H109" s="14">
        <f>(SIN((RADIANS($C$4-45))))*(COS(RADIANS($A$4)))</f>
        <v>-0.25664869529024509</v>
      </c>
      <c r="J109" s="16"/>
      <c r="L109" s="16"/>
      <c r="V109" s="2"/>
      <c r="Y109" t="s">
        <v>34</v>
      </c>
      <c r="Z109" s="9">
        <f t="shared" ref="Z109:AA109" si="89">Z104</f>
        <v>0.12499242272321971</v>
      </c>
      <c r="AA109" s="10">
        <f t="shared" si="89"/>
        <v>-0.33383387926420477</v>
      </c>
      <c r="AB109" s="13">
        <f>(SIN((RADIANS(45+$C$4))))*(COS(RADIANS($A$4)))</f>
        <v>0.90396552410216613</v>
      </c>
      <c r="AC109" s="14">
        <f>(SIN((RADIANS($C$4-45))))*(COS(RADIANS($A$4)))</f>
        <v>-0.25664869529024509</v>
      </c>
      <c r="AE109" s="16"/>
      <c r="AG109" s="16"/>
    </row>
    <row r="110" spans="1:33">
      <c r="A110" s="2"/>
      <c r="D110" t="s">
        <v>35</v>
      </c>
      <c r="E110" s="9">
        <f t="shared" ref="E110:F110" si="90">E105</f>
        <v>0.41603944097970508</v>
      </c>
      <c r="F110" s="10">
        <f t="shared" si="90"/>
        <v>-0.40209622890021496</v>
      </c>
      <c r="G110" s="13">
        <f>(SIN((RADIANS(45+$C$4))))*(SIN(RADIANS($A$4)))</f>
        <v>0.32901654357603577</v>
      </c>
      <c r="H110" s="14">
        <f>(SIN((RADIANS($C$4-45))))*(SIN(RADIANS($A$4)))</f>
        <v>-9.3412485748905691E-2</v>
      </c>
      <c r="J110" s="16"/>
      <c r="L110" s="16"/>
      <c r="V110" s="2"/>
      <c r="Y110" t="s">
        <v>35</v>
      </c>
      <c r="Z110" s="9">
        <f t="shared" ref="Z110:AA110" si="91">Z105</f>
        <v>0.2328308466762983</v>
      </c>
      <c r="AA110" s="10">
        <f t="shared" si="91"/>
        <v>0.65349807058850307</v>
      </c>
      <c r="AB110" s="13">
        <f>(SIN((RADIANS(45+$C$4))))*(SIN(RADIANS($A$4)))</f>
        <v>0.32901654357603577</v>
      </c>
      <c r="AC110" s="14">
        <f>(SIN((RADIANS($C$4-45))))*(SIN(RADIANS($A$4)))</f>
        <v>-9.3412485748905691E-2</v>
      </c>
      <c r="AE110" s="16"/>
      <c r="AG110" s="16"/>
    </row>
    <row r="111" spans="1:33">
      <c r="A111" s="2"/>
      <c r="L111" s="16"/>
      <c r="V111" s="2"/>
      <c r="AG111" s="16"/>
    </row>
    <row r="112" spans="1:33">
      <c r="A112" s="2"/>
      <c r="E112" s="9" t="s">
        <v>29</v>
      </c>
      <c r="F112" s="10" t="s">
        <v>30</v>
      </c>
      <c r="G112" s="13" t="s">
        <v>31</v>
      </c>
      <c r="H112" s="14" t="s">
        <v>11</v>
      </c>
      <c r="I112">
        <v>4</v>
      </c>
      <c r="J112" s="15" t="s">
        <v>32</v>
      </c>
      <c r="L112" s="16"/>
      <c r="V112" s="2"/>
      <c r="Z112" s="9" t="s">
        <v>29</v>
      </c>
      <c r="AA112" s="10" t="s">
        <v>30</v>
      </c>
      <c r="AB112" s="13" t="s">
        <v>31</v>
      </c>
      <c r="AC112" s="14" t="s">
        <v>11</v>
      </c>
      <c r="AD112">
        <v>4</v>
      </c>
      <c r="AE112" s="15" t="s">
        <v>32</v>
      </c>
      <c r="AG112" s="16"/>
    </row>
    <row r="113" spans="1:33">
      <c r="A113" s="2"/>
      <c r="D113" t="s">
        <v>33</v>
      </c>
      <c r="E113" s="9">
        <f t="shared" ref="E113:F113" si="92">E108</f>
        <v>0.90603780011630108</v>
      </c>
      <c r="F113" s="10">
        <f t="shared" si="92"/>
        <v>-0.50329702498471773</v>
      </c>
      <c r="G113" s="13">
        <f>COS((RADIANS(45+$C$5)))</f>
        <v>0.21388293816160106</v>
      </c>
      <c r="H113" s="14">
        <f>COS((RADIANS($C$5-45)))</f>
        <v>0.97685929834514074</v>
      </c>
      <c r="J113" s="15">
        <f>((SUMPRODUCT(G113:G115,E113:E115))*(SUMPRODUCT(G113:G115,F113:F115)))-((SUMPRODUCT(H113:H115,E113:E115))*(SUMPRODUCT(H113:H115,F113:F115)))</f>
        <v>-0.18630927192000968</v>
      </c>
      <c r="L113" s="16"/>
      <c r="V113" s="2"/>
      <c r="Y113" t="s">
        <v>33</v>
      </c>
      <c r="Z113" s="9">
        <f t="shared" ref="Z113:AA113" si="93">Z108</f>
        <v>0.96445149753514192</v>
      </c>
      <c r="AA113" s="10">
        <f t="shared" si="93"/>
        <v>-0.67933438952589187</v>
      </c>
      <c r="AB113" s="13">
        <f>COS((RADIANS(45+$C$5)))</f>
        <v>0.21388293816160106</v>
      </c>
      <c r="AC113" s="14">
        <f>COS((RADIANS($C$5-45)))</f>
        <v>0.97685929834514074</v>
      </c>
      <c r="AE113" s="15">
        <f>((SUMPRODUCT(AB113:AB115,Z113:Z115))*(SUMPRODUCT(AB113:AB115,AA113:AA115)))-((SUMPRODUCT(AC113:AC115,Z113:Z115))*(SUMPRODUCT(AC113:AC115,AA113:AA115)))</f>
        <v>0.55431809206836136</v>
      </c>
      <c r="AG113" s="16"/>
    </row>
    <row r="114" spans="1:33">
      <c r="A114" s="2"/>
      <c r="D114" t="s">
        <v>34</v>
      </c>
      <c r="E114" s="9">
        <f t="shared" ref="E114:F114" si="94">E109</f>
        <v>7.7502827752980563E-2</v>
      </c>
      <c r="F114" s="10">
        <f t="shared" si="94"/>
        <v>-0.76485993969207089</v>
      </c>
      <c r="G114" s="13">
        <f>(SIN((RADIANS(45+$C$5))))*(COS(RADIANS($A$5)))</f>
        <v>0.84598496828993397</v>
      </c>
      <c r="H114" s="14">
        <f>(SIN((RADIANS($C$5-45))))*(COS(RADIANS($A$5)))</f>
        <v>-0.18522805788400268</v>
      </c>
      <c r="J114" s="16"/>
      <c r="L114" s="16"/>
      <c r="V114" s="2"/>
      <c r="Y114" t="s">
        <v>34</v>
      </c>
      <c r="Z114" s="9">
        <f t="shared" ref="Z114:AA114" si="95">Z109</f>
        <v>0.12499242272321971</v>
      </c>
      <c r="AA114" s="10">
        <f t="shared" si="95"/>
        <v>-0.33383387926420477</v>
      </c>
      <c r="AB114" s="13">
        <f>(SIN((RADIANS(45+$C$5))))*(COS(RADIANS($A$5)))</f>
        <v>0.84598496828993397</v>
      </c>
      <c r="AC114" s="14">
        <f>(SIN((RADIANS($C$5-45))))*(COS(RADIANS($A$5)))</f>
        <v>-0.18522805788400268</v>
      </c>
      <c r="AE114" s="16"/>
      <c r="AG114" s="16"/>
    </row>
    <row r="115" spans="1:33">
      <c r="A115" s="2"/>
      <c r="D115" t="s">
        <v>35</v>
      </c>
      <c r="E115" s="9">
        <f t="shared" ref="E115:F115" si="96">E110</f>
        <v>0.41603944097970508</v>
      </c>
      <c r="F115" s="10">
        <f t="shared" si="96"/>
        <v>-0.40209622890021496</v>
      </c>
      <c r="G115" s="13">
        <f>(SIN((RADIANS(45+$C$5))))*(SIN(RADIANS($A$5)))</f>
        <v>0.48842964917257031</v>
      </c>
      <c r="H115" s="14">
        <f>(SIN((RADIANS($C$5-45))))*(SIN(RADIANS($A$5)))</f>
        <v>-0.1069414690808005</v>
      </c>
      <c r="J115" s="16"/>
      <c r="L115" s="16"/>
      <c r="V115" s="2"/>
      <c r="Y115" t="s">
        <v>35</v>
      </c>
      <c r="Z115" s="9">
        <f t="shared" ref="Z115:AA115" si="97">Z110</f>
        <v>0.2328308466762983</v>
      </c>
      <c r="AA115" s="10">
        <f t="shared" si="97"/>
        <v>0.65349807058850307</v>
      </c>
      <c r="AB115" s="13">
        <f>(SIN((RADIANS(45+$C$5))))*(SIN(RADIANS($A$5)))</f>
        <v>0.48842964917257031</v>
      </c>
      <c r="AC115" s="14">
        <f>(SIN((RADIANS($C$5-45))))*(SIN(RADIANS($A$5)))</f>
        <v>-0.1069414690808005</v>
      </c>
      <c r="AE115" s="16"/>
      <c r="AG115" s="16"/>
    </row>
    <row r="116" spans="1:33">
      <c r="A116" s="2"/>
      <c r="J116" s="16"/>
      <c r="L116" s="16"/>
      <c r="V116" s="2"/>
      <c r="AE116" s="16"/>
      <c r="AG116" s="16"/>
    </row>
    <row r="117" spans="1:33">
      <c r="A117" s="2"/>
      <c r="E117" s="9" t="s">
        <v>29</v>
      </c>
      <c r="F117" s="10" t="s">
        <v>30</v>
      </c>
      <c r="G117" s="13" t="s">
        <v>31</v>
      </c>
      <c r="H117" s="14" t="s">
        <v>11</v>
      </c>
      <c r="I117">
        <v>5</v>
      </c>
      <c r="J117" s="15" t="s">
        <v>32</v>
      </c>
      <c r="L117" s="16"/>
      <c r="V117" s="2"/>
      <c r="Z117" s="9" t="s">
        <v>29</v>
      </c>
      <c r="AA117" s="10" t="s">
        <v>30</v>
      </c>
      <c r="AB117" s="13" t="s">
        <v>31</v>
      </c>
      <c r="AC117" s="14" t="s">
        <v>11</v>
      </c>
      <c r="AD117">
        <v>5</v>
      </c>
      <c r="AE117" s="15" t="s">
        <v>32</v>
      </c>
      <c r="AG117" s="16"/>
    </row>
    <row r="118" spans="1:33">
      <c r="A118" s="2"/>
      <c r="D118" t="s">
        <v>33</v>
      </c>
      <c r="E118" s="9">
        <f t="shared" ref="E118:F118" si="98">E113</f>
        <v>0.90603780011630108</v>
      </c>
      <c r="F118" s="10">
        <f t="shared" si="98"/>
        <v>-0.50329702498471773</v>
      </c>
      <c r="G118" s="13">
        <f>COS((RADIANS(45+$C$6)))</f>
        <v>0.18137740443474576</v>
      </c>
      <c r="H118" s="14">
        <f>COS((RADIANS($C$6-45)))</f>
        <v>0.98341356364477439</v>
      </c>
      <c r="J118" s="15">
        <f>((SUMPRODUCT(G118:G120,E118:E120))*(SUMPRODUCT(G118:(G120),F118:F120)))-((SUMPRODUCT(H118:H120,E118:E120))*(SUMPRODUCT(H118:H120,F118:F120)))</f>
        <v>-0.16337408207525694</v>
      </c>
      <c r="L118" s="16"/>
      <c r="V118" s="2"/>
      <c r="Y118" t="s">
        <v>33</v>
      </c>
      <c r="Z118" s="9">
        <f t="shared" ref="Z118:AA118" si="99">Z113</f>
        <v>0.96445149753514192</v>
      </c>
      <c r="AA118" s="10">
        <f t="shared" si="99"/>
        <v>-0.67933438952589187</v>
      </c>
      <c r="AB118" s="13">
        <f>COS((RADIANS(45+$C$6)))</f>
        <v>0.18137740443474576</v>
      </c>
      <c r="AC118" s="14">
        <f>COS((RADIANS($C$6-45)))</f>
        <v>0.98341356364477439</v>
      </c>
      <c r="AE118" s="15">
        <f>((SUMPRODUCT(AB118:AB120,Z118:Z120))*(SUMPRODUCT(AB118:(AB120),AA118:AA120)))-((SUMPRODUCT(AC118:AC120,Z118:Z120))*(SUMPRODUCT(AC118:AC120,AA118:AA120)))</f>
        <v>0.64681600636550474</v>
      </c>
      <c r="AG118" s="16"/>
    </row>
    <row r="119" spans="1:33">
      <c r="A119" s="2"/>
      <c r="D119" t="s">
        <v>34</v>
      </c>
      <c r="E119" s="9">
        <f t="shared" ref="E119:F119" si="100">E114</f>
        <v>7.7502827752980563E-2</v>
      </c>
      <c r="F119" s="10">
        <f t="shared" si="100"/>
        <v>-0.76485993969207089</v>
      </c>
      <c r="G119" s="13">
        <f>(SIN((RADIANS(45+$C$6))))*(COS(RADIANS($A$6)))</f>
        <v>0.75333849571791089</v>
      </c>
      <c r="H119" s="14">
        <f>(SIN((RADIANS($C$6-45))))*(COS(RADIANS($A$6)))</f>
        <v>-0.1389431527745805</v>
      </c>
      <c r="J119" s="16"/>
      <c r="L119" s="16"/>
      <c r="V119" s="2"/>
      <c r="Y119" t="s">
        <v>34</v>
      </c>
      <c r="Z119" s="9">
        <f t="shared" ref="Z119:AA119" si="101">Z114</f>
        <v>0.12499242272321971</v>
      </c>
      <c r="AA119" s="10">
        <f t="shared" si="101"/>
        <v>-0.33383387926420477</v>
      </c>
      <c r="AB119" s="13">
        <f>(SIN((RADIANS(45+$C$6))))*(COS(RADIANS($A$6)))</f>
        <v>0.75333849571791089</v>
      </c>
      <c r="AC119" s="14">
        <f>(SIN((RADIANS($C$6-45))))*(COS(RADIANS($A$6)))</f>
        <v>-0.1389431527745805</v>
      </c>
      <c r="AE119" s="16"/>
      <c r="AG119" s="16"/>
    </row>
    <row r="120" spans="1:33">
      <c r="A120" s="2"/>
      <c r="D120" t="s">
        <v>35</v>
      </c>
      <c r="E120" s="9">
        <f t="shared" ref="E120:F120" si="102">E115</f>
        <v>0.41603944097970508</v>
      </c>
      <c r="F120" s="10">
        <f t="shared" si="102"/>
        <v>-0.40209622890021496</v>
      </c>
      <c r="G120" s="13">
        <f>(SIN((RADIANS(45+$C$6))))*(SIN(RADIANS($A$6)))</f>
        <v>0.63212605390854582</v>
      </c>
      <c r="H120" s="14">
        <f>(SIN((RADIANS($C$6-45))))*(SIN(RADIANS($A$6)))</f>
        <v>-0.11658714824775897</v>
      </c>
      <c r="J120" s="16"/>
      <c r="L120" s="16"/>
      <c r="V120" s="2"/>
      <c r="Y120" t="s">
        <v>35</v>
      </c>
      <c r="Z120" s="9">
        <f t="shared" ref="Z120:AA120" si="103">Z115</f>
        <v>0.2328308466762983</v>
      </c>
      <c r="AA120" s="10">
        <f t="shared" si="103"/>
        <v>0.65349807058850307</v>
      </c>
      <c r="AB120" s="13">
        <f>(SIN((RADIANS(45+$C$6))))*(SIN(RADIANS($A$6)))</f>
        <v>0.63212605390854582</v>
      </c>
      <c r="AC120" s="14">
        <f>(SIN((RADIANS($C$6-45))))*(SIN(RADIANS($A$6)))</f>
        <v>-0.11658714824775897</v>
      </c>
      <c r="AE120" s="16"/>
      <c r="AG120" s="16"/>
    </row>
    <row r="121" spans="1:33">
      <c r="A121" s="2"/>
      <c r="L121" s="16"/>
      <c r="V121" s="2"/>
      <c r="AG121" s="16"/>
    </row>
    <row r="122" spans="1:33">
      <c r="A122" s="2"/>
      <c r="E122" s="9" t="s">
        <v>29</v>
      </c>
      <c r="F122" s="10" t="s">
        <v>30</v>
      </c>
      <c r="G122" s="13" t="s">
        <v>31</v>
      </c>
      <c r="H122" s="14" t="s">
        <v>11</v>
      </c>
      <c r="I122">
        <v>6</v>
      </c>
      <c r="J122" s="15" t="s">
        <v>32</v>
      </c>
      <c r="L122" s="16"/>
      <c r="V122" s="2"/>
      <c r="Z122" s="9" t="s">
        <v>29</v>
      </c>
      <c r="AA122" s="10" t="s">
        <v>30</v>
      </c>
      <c r="AB122" s="13" t="s">
        <v>31</v>
      </c>
      <c r="AC122" s="14" t="s">
        <v>11</v>
      </c>
      <c r="AD122">
        <v>6</v>
      </c>
      <c r="AE122" s="15" t="s">
        <v>32</v>
      </c>
      <c r="AG122" s="16"/>
    </row>
    <row r="123" spans="1:33">
      <c r="A123" s="2"/>
      <c r="D123" t="s">
        <v>33</v>
      </c>
      <c r="E123" s="9">
        <f t="shared" ref="E123:F123" si="104">E118</f>
        <v>0.90603780011630108</v>
      </c>
      <c r="F123" s="10">
        <f t="shared" si="104"/>
        <v>-0.50329702498471773</v>
      </c>
      <c r="G123" s="13">
        <f>COS((RADIANS(45+$C$7)))</f>
        <v>0.15039813911282729</v>
      </c>
      <c r="H123" s="14">
        <f>COS((RADIANS($C$7-45)))</f>
        <v>0.98862551036851087</v>
      </c>
      <c r="J123" s="15">
        <f>((SUMPRODUCT(G123:G125,E123:E125))*(SUMPRODUCT(G123:G125,F123:F125)))-((SUMPRODUCT(H123:H125,E123:E125))*(SUMPRODUCT(H123:H125,F123:F125)))</f>
        <v>-0.11659877035783894</v>
      </c>
      <c r="L123" s="16"/>
      <c r="V123" s="2"/>
      <c r="Y123" t="s">
        <v>33</v>
      </c>
      <c r="Z123" s="9">
        <f t="shared" ref="Z123:AA123" si="105">Z118</f>
        <v>0.96445149753514192</v>
      </c>
      <c r="AA123" s="10">
        <f t="shared" si="105"/>
        <v>-0.67933438952589187</v>
      </c>
      <c r="AB123" s="13">
        <f>COS((RADIANS(45+$C$7)))</f>
        <v>0.15039813911282729</v>
      </c>
      <c r="AC123" s="14">
        <f>COS((RADIANS($C$7-45)))</f>
        <v>0.98862551036851087</v>
      </c>
      <c r="AE123" s="15">
        <f>((SUMPRODUCT(AB123:AB125,Z123:Z125))*(SUMPRODUCT(AB123:AB125,AA123:AA125)))-((SUMPRODUCT(AC123:AC125,Z123:Z125))*(SUMPRODUCT(AC123:AC125,AA123:AA125)))</f>
        <v>0.72596323347748204</v>
      </c>
      <c r="AG123" s="16"/>
    </row>
    <row r="124" spans="1:33">
      <c r="A124" s="2"/>
      <c r="D124" t="s">
        <v>34</v>
      </c>
      <c r="E124" s="9">
        <f t="shared" ref="E124:F124" si="106">E119</f>
        <v>7.7502827752980563E-2</v>
      </c>
      <c r="F124" s="10">
        <f t="shared" si="106"/>
        <v>-0.76485993969207089</v>
      </c>
      <c r="G124" s="13">
        <f>(SIN((RADIANS(45+$C$7))))*(COS(RADIANS($A$7)))</f>
        <v>0.63547622868491016</v>
      </c>
      <c r="H124" s="14">
        <f>(SIN((RADIANS($C$7-45))))*(COS(RADIANS($A$7)))</f>
        <v>-9.6674060341637807E-2</v>
      </c>
      <c r="J124" s="16"/>
      <c r="L124" s="16"/>
      <c r="V124" s="2"/>
      <c r="Y124" t="s">
        <v>34</v>
      </c>
      <c r="Z124" s="9">
        <f t="shared" ref="Z124:AA124" si="107">Z119</f>
        <v>0.12499242272321971</v>
      </c>
      <c r="AA124" s="10">
        <f t="shared" si="107"/>
        <v>-0.33383387926420477</v>
      </c>
      <c r="AB124" s="13">
        <f>(SIN((RADIANS(45+$C$7))))*(COS(RADIANS($A$7)))</f>
        <v>0.63547622868491016</v>
      </c>
      <c r="AC124" s="14">
        <f>(SIN((RADIANS($C$7-45))))*(COS(RADIANS($A$7)))</f>
        <v>-9.6674060341637807E-2</v>
      </c>
      <c r="AE124" s="16"/>
      <c r="AG124" s="16"/>
    </row>
    <row r="125" spans="1:33">
      <c r="A125" s="2"/>
      <c r="D125" t="s">
        <v>35</v>
      </c>
      <c r="E125" s="9">
        <f t="shared" ref="E125:F125" si="108">E120</f>
        <v>0.41603944097970508</v>
      </c>
      <c r="F125" s="10">
        <f t="shared" si="108"/>
        <v>-0.40209622890021496</v>
      </c>
      <c r="G125" s="13">
        <f>(SIN((RADIANS(45+$C$7))))*(SIN(RADIANS($A$7)))</f>
        <v>0.75733107854346138</v>
      </c>
      <c r="H125" s="14">
        <f>(SIN((RADIANS($C$7-45))))*(SIN(RADIANS($A$7)))</f>
        <v>-0.11521165872281629</v>
      </c>
      <c r="J125" s="16"/>
      <c r="L125" s="16"/>
      <c r="V125" s="2"/>
      <c r="Y125" t="s">
        <v>35</v>
      </c>
      <c r="Z125" s="9">
        <f t="shared" ref="Z125:AA125" si="109">Z120</f>
        <v>0.2328308466762983</v>
      </c>
      <c r="AA125" s="10">
        <f t="shared" si="109"/>
        <v>0.65349807058850307</v>
      </c>
      <c r="AB125" s="13">
        <f>(SIN((RADIANS(45+$C$7))))*(SIN(RADIANS($A$7)))</f>
        <v>0.75733107854346138</v>
      </c>
      <c r="AC125" s="14">
        <f>(SIN((RADIANS($C$7-45))))*(SIN(RADIANS($A$7)))</f>
        <v>-0.11521165872281629</v>
      </c>
      <c r="AE125" s="16"/>
      <c r="AG125" s="16"/>
    </row>
    <row r="126" spans="1:33">
      <c r="A126" s="2"/>
      <c r="J126" s="16"/>
      <c r="L126" s="16"/>
      <c r="V126" s="2"/>
      <c r="AE126" s="16"/>
      <c r="AG126" s="16"/>
    </row>
    <row r="127" spans="1:33">
      <c r="A127" s="2"/>
      <c r="E127" s="9" t="s">
        <v>29</v>
      </c>
      <c r="F127" s="10" t="s">
        <v>30</v>
      </c>
      <c r="G127" s="13" t="s">
        <v>31</v>
      </c>
      <c r="H127" s="14" t="s">
        <v>11</v>
      </c>
      <c r="I127">
        <v>7</v>
      </c>
      <c r="J127" s="15" t="s">
        <v>32</v>
      </c>
      <c r="L127" s="16"/>
      <c r="V127" s="2"/>
      <c r="Z127" s="9" t="s">
        <v>29</v>
      </c>
      <c r="AA127" s="10" t="s">
        <v>30</v>
      </c>
      <c r="AB127" s="13" t="s">
        <v>31</v>
      </c>
      <c r="AC127" s="14" t="s">
        <v>11</v>
      </c>
      <c r="AD127">
        <v>7</v>
      </c>
      <c r="AE127" s="15" t="s">
        <v>32</v>
      </c>
      <c r="AG127" s="16"/>
    </row>
    <row r="128" spans="1:33">
      <c r="A128" s="2"/>
      <c r="D128" t="s">
        <v>33</v>
      </c>
      <c r="E128" s="9">
        <f t="shared" ref="E128:F128" si="110">E123</f>
        <v>0.90603780011630108</v>
      </c>
      <c r="F128" s="10">
        <f t="shared" si="110"/>
        <v>-0.50329702498471773</v>
      </c>
      <c r="G128" s="13">
        <f>COS((RADIANS(45+$C$8)))</f>
        <v>0.15557248490745723</v>
      </c>
      <c r="H128" s="14">
        <f>COS((RADIANS($C$8-45)))</f>
        <v>0.98782447931791961</v>
      </c>
      <c r="J128" s="15">
        <f>((SUMPRODUCT(G128:G130,E128:E130))*(SUMPRODUCT(G128:(G130),F128:F130)))-((SUMPRODUCT(H128:H130,E128:E130))*(SUMPRODUCT(H128:H130,F128:F130)))</f>
        <v>-0.10872375421569164</v>
      </c>
      <c r="L128" s="16"/>
      <c r="V128" s="2"/>
      <c r="Y128" t="s">
        <v>33</v>
      </c>
      <c r="Z128" s="9">
        <f t="shared" ref="Z128:AA128" si="111">Z123</f>
        <v>0.96445149753514192</v>
      </c>
      <c r="AA128" s="10">
        <f t="shared" si="111"/>
        <v>-0.67933438952589187</v>
      </c>
      <c r="AB128" s="13">
        <f>COS((RADIANS(45+$C$8)))</f>
        <v>0.15557248490745723</v>
      </c>
      <c r="AC128" s="14">
        <f>COS((RADIANS($C$8-45)))</f>
        <v>0.98782447931791961</v>
      </c>
      <c r="AE128" s="15">
        <f>((SUMPRODUCT(AB128:AB130,Z128:Z130))*(SUMPRODUCT(AB128:(AB130),AA128:AA130)))-((SUMPRODUCT(AC128:AC130,Z128:Z130))*(SUMPRODUCT(AC128:AC130,AA128:AA130)))</f>
        <v>0.78689945014465434</v>
      </c>
      <c r="AG128" s="16"/>
    </row>
    <row r="129" spans="1:33">
      <c r="A129" s="2"/>
      <c r="D129" t="s">
        <v>34</v>
      </c>
      <c r="E129" s="9">
        <f t="shared" ref="E129:F129" si="112">E124</f>
        <v>7.7502827752980563E-2</v>
      </c>
      <c r="F129" s="10">
        <f t="shared" si="112"/>
        <v>-0.76485993969207089</v>
      </c>
      <c r="G129" s="13">
        <f>(SIN((RADIANS(45+$C$8))))*(COS(RADIANS($A$8)))</f>
        <v>0.49391223965895992</v>
      </c>
      <c r="H129" s="14">
        <f>(SIN((RADIANS($C$8-45))))*(COS(RADIANS($A$8)))</f>
        <v>-7.7786242453728616E-2</v>
      </c>
      <c r="J129" s="16"/>
      <c r="L129" s="16"/>
      <c r="V129" s="2"/>
      <c r="Y129" t="s">
        <v>34</v>
      </c>
      <c r="Z129" s="9">
        <f t="shared" ref="Z129:AA129" si="113">Z124</f>
        <v>0.12499242272321971</v>
      </c>
      <c r="AA129" s="10">
        <f t="shared" si="113"/>
        <v>-0.33383387926420477</v>
      </c>
      <c r="AB129" s="13">
        <f>(SIN((RADIANS(45+$C$8))))*(COS(RADIANS($A$8)))</f>
        <v>0.49391223965895992</v>
      </c>
      <c r="AC129" s="14">
        <f>(SIN((RADIANS($C$8-45))))*(COS(RADIANS($A$8)))</f>
        <v>-7.7786242453728616E-2</v>
      </c>
      <c r="AE129" s="16"/>
      <c r="AG129" s="16"/>
    </row>
    <row r="130" spans="1:33">
      <c r="A130" s="2"/>
      <c r="D130" t="s">
        <v>35</v>
      </c>
      <c r="E130" s="9">
        <f t="shared" ref="E130:F130" si="114">E125</f>
        <v>0.41603944097970508</v>
      </c>
      <c r="F130" s="10">
        <f t="shared" si="114"/>
        <v>-0.40209622890021496</v>
      </c>
      <c r="G130" s="13">
        <f>(SIN((RADIANS(45+$C$8))))*(SIN(RADIANS($A$8)))</f>
        <v>0.85548109356945412</v>
      </c>
      <c r="H130" s="14">
        <f>(SIN((RADIANS($C$8-45))))*(SIN(RADIANS($A$8)))</f>
        <v>-0.13472972405972911</v>
      </c>
      <c r="J130" s="16"/>
      <c r="L130" s="16"/>
      <c r="V130" s="2"/>
      <c r="Y130" t="s">
        <v>35</v>
      </c>
      <c r="Z130" s="9">
        <f t="shared" ref="Z130:AA130" si="115">Z125</f>
        <v>0.2328308466762983</v>
      </c>
      <c r="AA130" s="10">
        <f t="shared" si="115"/>
        <v>0.65349807058850307</v>
      </c>
      <c r="AB130" s="13">
        <f>(SIN((RADIANS(45+$C$8))))*(SIN(RADIANS($A$8)))</f>
        <v>0.85548109356945412</v>
      </c>
      <c r="AC130" s="14">
        <f>(SIN((RADIANS($C$8-45))))*(SIN(RADIANS($A$8)))</f>
        <v>-0.13472972405972911</v>
      </c>
      <c r="AE130" s="16"/>
      <c r="AG130" s="16"/>
    </row>
    <row r="131" spans="1:33">
      <c r="A131" s="2"/>
      <c r="L131" s="16"/>
      <c r="V131" s="2"/>
      <c r="AG131" s="16"/>
    </row>
    <row r="132" spans="1:33">
      <c r="A132" s="2"/>
      <c r="E132" s="9" t="s">
        <v>29</v>
      </c>
      <c r="F132" s="10" t="s">
        <v>30</v>
      </c>
      <c r="G132" s="13" t="s">
        <v>31</v>
      </c>
      <c r="H132" s="14" t="s">
        <v>11</v>
      </c>
      <c r="I132">
        <v>8</v>
      </c>
      <c r="J132" s="15" t="s">
        <v>32</v>
      </c>
      <c r="L132" s="16"/>
      <c r="V132" s="2"/>
      <c r="Z132" s="9" t="s">
        <v>29</v>
      </c>
      <c r="AA132" s="10" t="s">
        <v>30</v>
      </c>
      <c r="AB132" s="13" t="s">
        <v>31</v>
      </c>
      <c r="AC132" s="14" t="s">
        <v>11</v>
      </c>
      <c r="AD132">
        <v>8</v>
      </c>
      <c r="AE132" s="15" t="s">
        <v>32</v>
      </c>
      <c r="AG132" s="16"/>
    </row>
    <row r="133" spans="1:33">
      <c r="A133" s="2"/>
      <c r="D133" t="s">
        <v>33</v>
      </c>
      <c r="E133" s="9">
        <f t="shared" ref="E133:F133" si="116">E128</f>
        <v>0.90603780011630108</v>
      </c>
      <c r="F133" s="10">
        <f t="shared" si="116"/>
        <v>-0.50329702498471773</v>
      </c>
      <c r="G133" s="13">
        <f>COS((RADIANS(45+$C$9)))</f>
        <v>0.16590823946156086</v>
      </c>
      <c r="H133" s="14">
        <f>COS((RADIANS($C$9-45)))</f>
        <v>0.9861411947985772</v>
      </c>
      <c r="J133" s="15">
        <f>((SUMPRODUCT(G133:G135,E133:E135))*(SUMPRODUCT(G133:G135,F133:F135)))-((SUMPRODUCT(H133:H135,E133:E135))*(SUMPRODUCT(H133:H135,F133:F135)))</f>
        <v>-7.9669735099607453E-2</v>
      </c>
      <c r="L133" s="16"/>
      <c r="V133" s="2"/>
      <c r="Y133" t="s">
        <v>33</v>
      </c>
      <c r="Z133" s="9">
        <f t="shared" ref="Z133:AA133" si="117">Z128</f>
        <v>0.96445149753514192</v>
      </c>
      <c r="AA133" s="10">
        <f t="shared" si="117"/>
        <v>-0.67933438952589187</v>
      </c>
      <c r="AB133" s="13">
        <f>COS((RADIANS(45+$C$9)))</f>
        <v>0.16590823946156086</v>
      </c>
      <c r="AC133" s="14">
        <f>COS((RADIANS($C$9-45)))</f>
        <v>0.9861411947985772</v>
      </c>
      <c r="AE133" s="15">
        <f>((SUMPRODUCT(AB133:AB135,Z133:Z135))*(SUMPRODUCT(AB133:AB135,AA133:AA135)))-((SUMPRODUCT(AC133:AC135,Z133:Z135))*(SUMPRODUCT(AC133:AC135,AA133:AA135)))</f>
        <v>0.84229131771758547</v>
      </c>
      <c r="AG133" s="16"/>
    </row>
    <row r="134" spans="1:33">
      <c r="A134" s="2"/>
      <c r="D134" t="s">
        <v>34</v>
      </c>
      <c r="E134" s="9">
        <f t="shared" ref="E134:F134" si="118">E129</f>
        <v>7.7502827752980563E-2</v>
      </c>
      <c r="F134" s="10">
        <f t="shared" si="118"/>
        <v>-0.76485993969207089</v>
      </c>
      <c r="G134" s="13">
        <f>(SIN((RADIANS(45+$C$9))))*(COS(RADIANS($A$9)))</f>
        <v>0.33728015278435569</v>
      </c>
      <c r="H134" s="14">
        <f>(SIN((RADIANS($C$9-45))))*(COS(RADIANS($A$9)))</f>
        <v>-5.6743959839552459E-2</v>
      </c>
      <c r="J134" s="16"/>
      <c r="L134" s="16"/>
      <c r="V134" s="2"/>
      <c r="Y134" t="s">
        <v>34</v>
      </c>
      <c r="Z134" s="9">
        <f t="shared" ref="Z134:AA134" si="119">Z129</f>
        <v>0.12499242272321971</v>
      </c>
      <c r="AA134" s="10">
        <f t="shared" si="119"/>
        <v>-0.33383387926420477</v>
      </c>
      <c r="AB134" s="13">
        <f>(SIN((RADIANS(45+$C$9))))*(COS(RADIANS($A$9)))</f>
        <v>0.33728015278435569</v>
      </c>
      <c r="AC134" s="14">
        <f>(SIN((RADIANS($C$9-45))))*(COS(RADIANS($A$9)))</f>
        <v>-5.6743959839552459E-2</v>
      </c>
      <c r="AE134" s="16"/>
      <c r="AG134" s="16"/>
    </row>
    <row r="135" spans="1:33">
      <c r="A135" s="2"/>
      <c r="D135" t="s">
        <v>35</v>
      </c>
      <c r="E135" s="9">
        <f t="shared" ref="E135:F135" si="120">E130</f>
        <v>0.41603944097970508</v>
      </c>
      <c r="F135" s="10">
        <f t="shared" si="120"/>
        <v>-0.40209622890021496</v>
      </c>
      <c r="G135" s="13">
        <f>(SIN((RADIANS(45+$C$9))))*(SIN(RADIANS($A$9)))</f>
        <v>0.9266696038052219</v>
      </c>
      <c r="H135" s="14">
        <f>(SIN((RADIANS($C$9-45))))*(SIN(RADIANS($A$9)))</f>
        <v>-0.15590274834961027</v>
      </c>
      <c r="J135" s="16"/>
      <c r="L135" s="16"/>
      <c r="V135" s="2"/>
      <c r="Y135" t="s">
        <v>35</v>
      </c>
      <c r="Z135" s="9">
        <f t="shared" ref="Z135:AA135" si="121">Z130</f>
        <v>0.2328308466762983</v>
      </c>
      <c r="AA135" s="10">
        <f t="shared" si="121"/>
        <v>0.65349807058850307</v>
      </c>
      <c r="AB135" s="13">
        <f>(SIN((RADIANS(45+$C$9))))*(SIN(RADIANS($A$9)))</f>
        <v>0.9266696038052219</v>
      </c>
      <c r="AC135" s="14">
        <f>(SIN((RADIANS($C$9-45))))*(SIN(RADIANS($A$9)))</f>
        <v>-0.15590274834961027</v>
      </c>
      <c r="AE135" s="16"/>
      <c r="AG135" s="16"/>
    </row>
    <row r="136" spans="1:33">
      <c r="A136" s="2"/>
      <c r="J136" s="16"/>
      <c r="L136" s="16"/>
      <c r="V136" s="2"/>
      <c r="AE136" s="16"/>
      <c r="AG136" s="16"/>
    </row>
    <row r="137" spans="1:33">
      <c r="E137" s="9" t="s">
        <v>29</v>
      </c>
      <c r="F137" s="10" t="s">
        <v>30</v>
      </c>
      <c r="G137" s="13" t="s">
        <v>31</v>
      </c>
      <c r="H137" s="14" t="s">
        <v>11</v>
      </c>
      <c r="I137">
        <v>9</v>
      </c>
      <c r="J137" s="15" t="s">
        <v>32</v>
      </c>
      <c r="L137" s="16"/>
      <c r="Z137" s="9" t="s">
        <v>29</v>
      </c>
      <c r="AA137" s="10" t="s">
        <v>30</v>
      </c>
      <c r="AB137" s="13" t="s">
        <v>31</v>
      </c>
      <c r="AC137" s="14" t="s">
        <v>11</v>
      </c>
      <c r="AD137">
        <v>9</v>
      </c>
      <c r="AE137" s="15" t="s">
        <v>32</v>
      </c>
      <c r="AG137" s="16"/>
    </row>
    <row r="138" spans="1:33">
      <c r="D138" t="s">
        <v>33</v>
      </c>
      <c r="E138" s="9">
        <f t="shared" ref="E138:F138" si="122">E133</f>
        <v>0.90603780011630108</v>
      </c>
      <c r="F138" s="10">
        <f t="shared" si="122"/>
        <v>-0.50329702498471773</v>
      </c>
      <c r="G138" s="13">
        <f>COS((RADIANS(45+$C$10)))</f>
        <v>0.19680181724739476</v>
      </c>
      <c r="H138" s="14">
        <f>COS((RADIANS($C$10-45)))</f>
        <v>0.98044328990927521</v>
      </c>
      <c r="J138" s="15">
        <f>((SUMPRODUCT(G138:G140,E138:E140))*(SUMPRODUCT(G138:(G140),F138:F140)))-((SUMPRODUCT(H138:H140,E138:E140))*(SUMPRODUCT(H138:H140,F138:F140)))</f>
        <v>-5.2846120939341934E-2</v>
      </c>
      <c r="L138" s="16"/>
      <c r="Y138" t="s">
        <v>33</v>
      </c>
      <c r="Z138" s="9">
        <f t="shared" ref="Z138:AA138" si="123">Z133</f>
        <v>0.96445149753514192</v>
      </c>
      <c r="AA138" s="10">
        <f t="shared" si="123"/>
        <v>-0.67933438952589187</v>
      </c>
      <c r="AB138" s="13">
        <f>COS((RADIANS(45+$C$10)))</f>
        <v>0.19680181724739476</v>
      </c>
      <c r="AC138" s="14">
        <f>COS((RADIANS($C$10-45)))</f>
        <v>0.98044328990927521</v>
      </c>
      <c r="AE138" s="15">
        <f>((SUMPRODUCT(AB138:AB140,Z138:Z140))*(SUMPRODUCT(AB138:(AB140),AA138:AA140)))-((SUMPRODUCT(AC138:AC140,Z138:Z140))*(SUMPRODUCT(AC138:AC140,AA138:AA140)))</f>
        <v>0.89218384962863229</v>
      </c>
      <c r="AG138" s="16"/>
    </row>
    <row r="139" spans="1:33">
      <c r="D139" t="s">
        <v>34</v>
      </c>
      <c r="E139" s="9">
        <f t="shared" ref="E139:F139" si="124">E134</f>
        <v>7.7502827752980563E-2</v>
      </c>
      <c r="F139" s="10">
        <f t="shared" si="124"/>
        <v>-0.76485993969207089</v>
      </c>
      <c r="G139" s="13">
        <f>(SIN((RADIANS(45+$C$10))))*(COS(RADIANS($A$10)))</f>
        <v>0.1702521905985156</v>
      </c>
      <c r="H139" s="14">
        <f>(SIN((RADIANS($C$10-45))))*(COS(RADIANS($A$10)))</f>
        <v>-3.4174276926550375E-2</v>
      </c>
      <c r="J139" s="16"/>
      <c r="L139" s="16"/>
      <c r="Y139" t="s">
        <v>34</v>
      </c>
      <c r="Z139" s="9">
        <f t="shared" ref="Z139:AA139" si="125">Z134</f>
        <v>0.12499242272321971</v>
      </c>
      <c r="AA139" s="10">
        <f t="shared" si="125"/>
        <v>-0.33383387926420477</v>
      </c>
      <c r="AB139" s="13">
        <f>(SIN((RADIANS(45+$C$10))))*(COS(RADIANS($A$10)))</f>
        <v>0.1702521905985156</v>
      </c>
      <c r="AC139" s="14">
        <f>(SIN((RADIANS($C$10-45))))*(COS(RADIANS($A$10)))</f>
        <v>-3.4174276926550375E-2</v>
      </c>
      <c r="AE139" s="16"/>
      <c r="AG139" s="16"/>
    </row>
    <row r="140" spans="1:33">
      <c r="D140" t="s">
        <v>35</v>
      </c>
      <c r="E140" s="9">
        <f t="shared" ref="E140:F140" si="126">E135</f>
        <v>0.41603944097970508</v>
      </c>
      <c r="F140" s="10">
        <f t="shared" si="126"/>
        <v>-0.40209622890021496</v>
      </c>
      <c r="G140" s="13">
        <f>(SIN((RADIANS(45+$C$10))))*(SIN(RADIANS($A$10)))</f>
        <v>0.96554815329145016</v>
      </c>
      <c r="H140" s="14">
        <f>(SIN((RADIANS($C$10-45))))*(SIN(RADIANS($A$10)))</f>
        <v>-0.19381195543212604</v>
      </c>
      <c r="J140" s="16"/>
      <c r="L140" s="16"/>
      <c r="Y140" t="s">
        <v>35</v>
      </c>
      <c r="Z140" s="9">
        <f t="shared" ref="Z140:AA140" si="127">Z135</f>
        <v>0.2328308466762983</v>
      </c>
      <c r="AA140" s="10">
        <f t="shared" si="127"/>
        <v>0.65349807058850307</v>
      </c>
      <c r="AB140" s="13">
        <f>(SIN((RADIANS(45+$C$10))))*(SIN(RADIANS($A$10)))</f>
        <v>0.96554815329145016</v>
      </c>
      <c r="AC140" s="14">
        <f>(SIN((RADIANS($C$10-45))))*(SIN(RADIANS($A$10)))</f>
        <v>-0.19381195543212604</v>
      </c>
      <c r="AE140" s="16"/>
      <c r="AG140" s="16"/>
    </row>
    <row r="141" spans="1:33">
      <c r="L141" s="16"/>
      <c r="AG141" s="16"/>
    </row>
    <row r="142" spans="1:33">
      <c r="E142" s="9" t="s">
        <v>29</v>
      </c>
      <c r="F142" s="10" t="s">
        <v>30</v>
      </c>
      <c r="G142" s="13" t="s">
        <v>31</v>
      </c>
      <c r="H142" s="14" t="s">
        <v>11</v>
      </c>
      <c r="I142">
        <v>10</v>
      </c>
      <c r="J142" s="15" t="s">
        <v>32</v>
      </c>
      <c r="L142" s="16"/>
      <c r="Z142" s="9" t="s">
        <v>29</v>
      </c>
      <c r="AA142" s="10" t="s">
        <v>30</v>
      </c>
      <c r="AB142" s="13" t="s">
        <v>31</v>
      </c>
      <c r="AC142" s="14" t="s">
        <v>11</v>
      </c>
      <c r="AD142">
        <v>10</v>
      </c>
      <c r="AE142" s="15" t="s">
        <v>32</v>
      </c>
      <c r="AG142" s="16"/>
    </row>
    <row r="143" spans="1:33">
      <c r="D143" t="s">
        <v>33</v>
      </c>
      <c r="E143" s="9">
        <f t="shared" ref="E143:F143" si="128">E138</f>
        <v>0.90603780011630108</v>
      </c>
      <c r="F143" s="10">
        <f t="shared" si="128"/>
        <v>-0.50329702498471773</v>
      </c>
      <c r="G143" s="13">
        <f>COS((RADIANS(45+$C$11)))</f>
        <v>0.25797601735858844</v>
      </c>
      <c r="H143" s="14">
        <f>COS((RADIANS($C$11-45)))</f>
        <v>0.96615132068832843</v>
      </c>
      <c r="J143" s="15">
        <f>((SUMPRODUCT(G143:G145,E143:E145))*(SUMPRODUCT(G143:G145,F143:F145)))-((SUMPRODUCT(H143:H145,E143:E145))*(SUMPRODUCT(H143:H145,F143:F145)))</f>
        <v>-3.5696403718417258E-2</v>
      </c>
      <c r="L143" s="16"/>
      <c r="Y143" t="s">
        <v>33</v>
      </c>
      <c r="Z143" s="9">
        <f t="shared" ref="Z143:AA143" si="129">Z138</f>
        <v>0.96445149753514192</v>
      </c>
      <c r="AA143" s="10">
        <f t="shared" si="129"/>
        <v>-0.67933438952589187</v>
      </c>
      <c r="AB143" s="13">
        <f>COS((RADIANS(45+$C$11)))</f>
        <v>0.25797601735858844</v>
      </c>
      <c r="AC143" s="14">
        <f>COS((RADIANS($C$11-45)))</f>
        <v>0.96615132068832843</v>
      </c>
      <c r="AE143" s="15">
        <f>((SUMPRODUCT(AB143:AB145,Z143:Z145))*(SUMPRODUCT(AB143:AB145,AA143:AA145)))-((SUMPRODUCT(AC143:AC145,Z143:Z145))*(SUMPRODUCT(AC143:AC145,AA143:AA145)))</f>
        <v>0.93521471748573615</v>
      </c>
      <c r="AG143" s="16"/>
    </row>
    <row r="144" spans="1:33">
      <c r="D144" t="s">
        <v>34</v>
      </c>
      <c r="E144" s="9">
        <f t="shared" ref="E144:F144" si="130">E139</f>
        <v>7.7502827752980563E-2</v>
      </c>
      <c r="F144" s="10">
        <f t="shared" si="130"/>
        <v>-0.76485993969207089</v>
      </c>
      <c r="G144" s="13">
        <f>(SIN((RADIANS(45+$C$11))))*(COS(RADIANS($A$11)))</f>
        <v>1.6862521847959428E-9</v>
      </c>
      <c r="H144" s="14">
        <f>(SIN((RADIANS($C$11-45))))*(COS(RADIANS($A$11)))</f>
        <v>-4.5025309553575305E-10</v>
      </c>
      <c r="J144" s="16"/>
      <c r="L144" s="16"/>
      <c r="Y144" t="s">
        <v>34</v>
      </c>
      <c r="Z144" s="9">
        <f t="shared" ref="Z144:AA144" si="131">Z139</f>
        <v>0.12499242272321971</v>
      </c>
      <c r="AA144" s="10">
        <f t="shared" si="131"/>
        <v>-0.33383387926420477</v>
      </c>
      <c r="AB144" s="13">
        <f>(SIN((RADIANS(45+$C$11))))*(COS(RADIANS($A$11)))</f>
        <v>1.6862521847959428E-9</v>
      </c>
      <c r="AC144" s="14">
        <f>(SIN((RADIANS($C$11-45))))*(COS(RADIANS($A$11)))</f>
        <v>-4.5025309553575305E-10</v>
      </c>
      <c r="AE144" s="16"/>
      <c r="AG144" s="16"/>
    </row>
    <row r="145" spans="4:33">
      <c r="D145" t="s">
        <v>35</v>
      </c>
      <c r="E145" s="9">
        <f t="shared" ref="E145:F145" si="132">E140</f>
        <v>0.41603944097970508</v>
      </c>
      <c r="F145" s="10">
        <f t="shared" si="132"/>
        <v>-0.40209622890021496</v>
      </c>
      <c r="G145" s="13">
        <f>(SIN((RADIANS(45+$C$11))))*(SIN(RADIANS($A$11)))</f>
        <v>0.96615132068832843</v>
      </c>
      <c r="H145" s="14">
        <f>(SIN((RADIANS($C$11-45))))*(SIN(RADIANS($A$11)))</f>
        <v>-0.25797601735858849</v>
      </c>
      <c r="J145" s="16"/>
      <c r="L145" s="16"/>
      <c r="Y145" t="s">
        <v>35</v>
      </c>
      <c r="Z145" s="9">
        <f t="shared" ref="Z145:AA145" si="133">Z140</f>
        <v>0.2328308466762983</v>
      </c>
      <c r="AA145" s="10">
        <f t="shared" si="133"/>
        <v>0.65349807058850307</v>
      </c>
      <c r="AB145" s="13">
        <f>(SIN((RADIANS(45+$C$11))))*(SIN(RADIANS($A$11)))</f>
        <v>0.96615132068832843</v>
      </c>
      <c r="AC145" s="14">
        <f>(SIN((RADIANS($C$11-45))))*(SIN(RADIANS($A$11)))</f>
        <v>-0.25797601735858849</v>
      </c>
      <c r="AE145" s="16"/>
      <c r="AG145" s="16"/>
    </row>
    <row r="146" spans="4:33">
      <c r="J146" s="16"/>
      <c r="L146" s="16"/>
      <c r="AE146" s="16"/>
      <c r="AG146" s="16"/>
    </row>
    <row r="147" spans="4:33">
      <c r="E147" s="9" t="s">
        <v>29</v>
      </c>
      <c r="F147" s="10" t="s">
        <v>30</v>
      </c>
      <c r="G147" s="13" t="s">
        <v>31</v>
      </c>
      <c r="H147" s="14" t="s">
        <v>11</v>
      </c>
      <c r="I147">
        <v>11</v>
      </c>
      <c r="J147" s="15" t="s">
        <v>32</v>
      </c>
      <c r="L147" s="16"/>
      <c r="Z147" s="9" t="s">
        <v>29</v>
      </c>
      <c r="AA147" s="10" t="s">
        <v>30</v>
      </c>
      <c r="AB147" s="13" t="s">
        <v>31</v>
      </c>
      <c r="AC147" s="14" t="s">
        <v>11</v>
      </c>
      <c r="AD147">
        <v>11</v>
      </c>
      <c r="AE147" s="15" t="s">
        <v>32</v>
      </c>
      <c r="AG147" s="16"/>
    </row>
    <row r="148" spans="4:33">
      <c r="D148" t="s">
        <v>33</v>
      </c>
      <c r="E148" s="9">
        <f t="shared" ref="E148:F148" si="134">E143</f>
        <v>0.90603780011630108</v>
      </c>
      <c r="F148" s="10">
        <f t="shared" si="134"/>
        <v>-0.50329702498471773</v>
      </c>
      <c r="G148" s="13">
        <f>COS((RADIANS(45+$C$12)))</f>
        <v>0.35429103799771577</v>
      </c>
      <c r="H148" s="14">
        <f>COS((RADIANS($C$12-45)))</f>
        <v>0.93513520968601171</v>
      </c>
      <c r="J148" s="15">
        <f>((SUMPRODUCT(G148:G150,E148:E150))*(SUMPRODUCT(G148:(G150),F148:F150)))-((SUMPRODUCT(H148:H150,E148:E150))*(SUMPRODUCT(H148:H150,F148:F150)))</f>
        <v>-2.6723737316832585E-2</v>
      </c>
      <c r="L148" s="16"/>
      <c r="Y148" t="s">
        <v>33</v>
      </c>
      <c r="Z148" s="9">
        <f t="shared" ref="Z148:AA148" si="135">Z143</f>
        <v>0.96445149753514192</v>
      </c>
      <c r="AA148" s="10">
        <f t="shared" si="135"/>
        <v>-0.67933438952589187</v>
      </c>
      <c r="AB148" s="13">
        <f>COS((RADIANS(45+$C$12)))</f>
        <v>0.35429103799771577</v>
      </c>
      <c r="AC148" s="14">
        <f>COS((RADIANS($C$12-45)))</f>
        <v>0.93513520968601171</v>
      </c>
      <c r="AE148" s="15">
        <f>((SUMPRODUCT(AB148:AB150,Z148:Z150))*(SUMPRODUCT(AB148:(AB150),AA148:AA150)))-((SUMPRODUCT(AC148:AC150,Z148:Z150))*(SUMPRODUCT(AC148:AC150,AA148:AA150)))</f>
        <v>0.95466155483200044</v>
      </c>
      <c r="AG148" s="16"/>
    </row>
    <row r="149" spans="4:33">
      <c r="D149" t="s">
        <v>34</v>
      </c>
      <c r="E149" s="9">
        <f t="shared" ref="E149:F149" si="136">E144</f>
        <v>7.7502827752980563E-2</v>
      </c>
      <c r="F149" s="10">
        <f t="shared" si="136"/>
        <v>-0.76485993969207089</v>
      </c>
      <c r="G149" s="13">
        <f>(SIN((RADIANS(45+$C$12))))*(COS(RADIANS($A$12)))</f>
        <v>-0.16238452503415868</v>
      </c>
      <c r="H149" s="14">
        <f>(SIN((RADIANS($C$12-45))))*(COS(RADIANS($A$12)))</f>
        <v>6.1521993112028515E-2</v>
      </c>
      <c r="J149" s="16"/>
      <c r="L149" s="16"/>
      <c r="Y149" t="s">
        <v>34</v>
      </c>
      <c r="Z149" s="9">
        <f t="shared" ref="Z149:AA149" si="137">Z144</f>
        <v>0.12499242272321971</v>
      </c>
      <c r="AA149" s="10">
        <f t="shared" si="137"/>
        <v>-0.33383387926420477</v>
      </c>
      <c r="AB149" s="13">
        <f>(SIN((RADIANS(45+$C$12))))*(COS(RADIANS($A$12)))</f>
        <v>-0.16238452503415868</v>
      </c>
      <c r="AC149" s="14">
        <f>(SIN((RADIANS($C$12-45))))*(COS(RADIANS($A$12)))</f>
        <v>6.1521993112028515E-2</v>
      </c>
      <c r="AE149" s="16"/>
      <c r="AG149" s="16"/>
    </row>
    <row r="150" spans="4:33">
      <c r="D150" t="s">
        <v>35</v>
      </c>
      <c r="E150" s="9">
        <f t="shared" ref="E150:F150" si="138">E145</f>
        <v>0.41603944097970508</v>
      </c>
      <c r="F150" s="10">
        <f t="shared" si="138"/>
        <v>-0.40209622890021496</v>
      </c>
      <c r="G150" s="13">
        <f>(SIN((RADIANS(45+$C$12))))*(SIN(RADIANS($A$12)))</f>
        <v>0.92092840461348113</v>
      </c>
      <c r="H150" s="14">
        <f>(SIN((RADIANS($C$12-45))))*(SIN(RADIANS($A$12)))</f>
        <v>-0.34890856104289336</v>
      </c>
      <c r="J150" s="16"/>
      <c r="L150" s="16"/>
      <c r="Y150" t="s">
        <v>35</v>
      </c>
      <c r="Z150" s="9">
        <f t="shared" ref="Z150:AA150" si="139">Z145</f>
        <v>0.2328308466762983</v>
      </c>
      <c r="AA150" s="10">
        <f t="shared" si="139"/>
        <v>0.65349807058850307</v>
      </c>
      <c r="AB150" s="13">
        <f>(SIN((RADIANS(45+$C$12))))*(SIN(RADIANS($A$12)))</f>
        <v>0.92092840461348113</v>
      </c>
      <c r="AC150" s="14">
        <f>(SIN((RADIANS($C$12-45))))*(SIN(RADIANS($A$12)))</f>
        <v>-0.34890856104289336</v>
      </c>
      <c r="AE150" s="16"/>
      <c r="AG150" s="16"/>
    </row>
    <row r="151" spans="4:33">
      <c r="L151" s="16"/>
      <c r="AG151" s="16"/>
    </row>
    <row r="152" spans="4:33">
      <c r="E152" s="9" t="s">
        <v>29</v>
      </c>
      <c r="F152" s="10" t="s">
        <v>30</v>
      </c>
      <c r="G152" s="13" t="s">
        <v>31</v>
      </c>
      <c r="H152" s="14" t="s">
        <v>11</v>
      </c>
      <c r="I152">
        <v>12</v>
      </c>
      <c r="J152" s="15" t="s">
        <v>32</v>
      </c>
      <c r="L152" s="16"/>
      <c r="Z152" s="9" t="s">
        <v>29</v>
      </c>
      <c r="AA152" s="10" t="s">
        <v>30</v>
      </c>
      <c r="AB152" s="13" t="s">
        <v>31</v>
      </c>
      <c r="AC152" s="14" t="s">
        <v>11</v>
      </c>
      <c r="AD152">
        <v>12</v>
      </c>
      <c r="AE152" s="15" t="s">
        <v>32</v>
      </c>
      <c r="AG152" s="16"/>
    </row>
    <row r="153" spans="4:33">
      <c r="D153" t="s">
        <v>33</v>
      </c>
      <c r="E153" s="9">
        <f t="shared" ref="E153:F153" si="140">E148</f>
        <v>0.90603780011630108</v>
      </c>
      <c r="F153" s="10">
        <f t="shared" si="140"/>
        <v>-0.50329702498471773</v>
      </c>
      <c r="G153" s="13">
        <f>COS((RADIANS(45+$C$13)))</f>
        <v>0.47331966718484342</v>
      </c>
      <c r="H153" s="14">
        <f>COS((RADIANS($C$13-45)))</f>
        <v>0.88089073820538555</v>
      </c>
      <c r="J153" s="15">
        <f>((SUMPRODUCT(G153:G155,E153:E155))*(SUMPRODUCT(G153:(G155),F153:F155)))-((SUMPRODUCT(H153:H155,E153:E155))*(SUMPRODUCT(H153:H155,F153:F155)))</f>
        <v>-1.2480231752774934E-2</v>
      </c>
      <c r="L153" s="16"/>
      <c r="Y153" t="s">
        <v>33</v>
      </c>
      <c r="Z153" s="9">
        <f t="shared" ref="Z153:AA153" si="141">Z148</f>
        <v>0.96445149753514192</v>
      </c>
      <c r="AA153" s="10">
        <f t="shared" si="141"/>
        <v>-0.67933438952589187</v>
      </c>
      <c r="AB153" s="13">
        <f>COS((RADIANS(45+$C$13)))</f>
        <v>0.47331966718484342</v>
      </c>
      <c r="AC153" s="14">
        <f>COS((RADIANS($C$13-45)))</f>
        <v>0.88089073820538555</v>
      </c>
      <c r="AE153" s="15">
        <f>((SUMPRODUCT(AB153:AB155,Z153:Z155))*(SUMPRODUCT(AB153:(AB155),AA153:AA155)))-((SUMPRODUCT(AC153:AC155,Z153:Z155))*(SUMPRODUCT(AC153:AC155,AA153:AA155)))</f>
        <v>0.91835874622624636</v>
      </c>
      <c r="AG153" s="16"/>
    </row>
    <row r="154" spans="4:33">
      <c r="D154" t="s">
        <v>34</v>
      </c>
      <c r="E154" s="9">
        <f t="shared" ref="E154:F154" si="142">E149</f>
        <v>7.7502827752980563E-2</v>
      </c>
      <c r="F154" s="10">
        <f t="shared" si="142"/>
        <v>-0.76485993969207089</v>
      </c>
      <c r="G154" s="13">
        <f>(SIN((RADIANS(45+$C$13))))*(COS(RADIANS($A$13)))</f>
        <v>-0.30128237653526008</v>
      </c>
      <c r="H154" s="14">
        <f>(SIN((RADIANS($C$13-45))))*(COS(RADIANS($A$13)))</f>
        <v>0.16188486040941796</v>
      </c>
      <c r="J154" s="16"/>
      <c r="L154" s="16"/>
      <c r="Y154" t="s">
        <v>34</v>
      </c>
      <c r="Z154" s="9">
        <f t="shared" ref="Z154:AA154" si="143">Z149</f>
        <v>0.12499242272321971</v>
      </c>
      <c r="AA154" s="10">
        <f t="shared" si="143"/>
        <v>-0.33383387926420477</v>
      </c>
      <c r="AB154" s="13">
        <f>(SIN((RADIANS(45+$C$13))))*(COS(RADIANS($A$13)))</f>
        <v>-0.30128237653526008</v>
      </c>
      <c r="AC154" s="14">
        <f>(SIN((RADIANS($C$13-45))))*(COS(RADIANS($A$13)))</f>
        <v>0.16188486040941796</v>
      </c>
      <c r="AE154" s="16"/>
      <c r="AG154" s="16"/>
    </row>
    <row r="155" spans="4:33">
      <c r="D155" t="s">
        <v>35</v>
      </c>
      <c r="E155" s="9">
        <f t="shared" ref="E155:F155" si="144">E150</f>
        <v>0.41603944097970508</v>
      </c>
      <c r="F155" s="10">
        <f t="shared" si="144"/>
        <v>-0.40209622890021496</v>
      </c>
      <c r="G155" s="13">
        <f>(SIN((RADIANS(45+$C$13))))*(SIN(RADIANS($A$13)))</f>
        <v>0.82776652641025228</v>
      </c>
      <c r="H155" s="14">
        <f>(SIN((RADIANS($C$13-45))))*(SIN(RADIANS($A$13)))</f>
        <v>-0.44477499852643942</v>
      </c>
      <c r="J155" s="16"/>
      <c r="L155" s="16"/>
      <c r="Y155" t="s">
        <v>35</v>
      </c>
      <c r="Z155" s="9">
        <f t="shared" ref="Z155:AA155" si="145">Z150</f>
        <v>0.2328308466762983</v>
      </c>
      <c r="AA155" s="10">
        <f t="shared" si="145"/>
        <v>0.65349807058850307</v>
      </c>
      <c r="AB155" s="13">
        <f>(SIN((RADIANS(45+$C$13))))*(SIN(RADIANS($A$13)))</f>
        <v>0.82776652641025228</v>
      </c>
      <c r="AC155" s="14">
        <f>(SIN((RADIANS($C$13-45))))*(SIN(RADIANS($A$13)))</f>
        <v>-0.44477499852643942</v>
      </c>
      <c r="AE155" s="16"/>
      <c r="AG155" s="16"/>
    </row>
    <row r="156" spans="4:33">
      <c r="L156" s="16"/>
      <c r="AG156" s="16"/>
    </row>
    <row r="157" spans="4:33">
      <c r="E157" s="9" t="s">
        <v>29</v>
      </c>
      <c r="F157" s="10" t="s">
        <v>30</v>
      </c>
      <c r="G157" s="13" t="s">
        <v>31</v>
      </c>
      <c r="H157" s="14" t="s">
        <v>11</v>
      </c>
      <c r="I157">
        <v>13</v>
      </c>
      <c r="J157" s="15" t="s">
        <v>32</v>
      </c>
      <c r="L157" s="16"/>
      <c r="Z157" s="9" t="s">
        <v>29</v>
      </c>
      <c r="AA157" s="10" t="s">
        <v>30</v>
      </c>
      <c r="AB157" s="13" t="s">
        <v>31</v>
      </c>
      <c r="AC157" s="14" t="s">
        <v>11</v>
      </c>
      <c r="AD157">
        <v>13</v>
      </c>
      <c r="AE157" s="15" t="s">
        <v>32</v>
      </c>
      <c r="AG157" s="16"/>
    </row>
    <row r="158" spans="4:33">
      <c r="D158" t="s">
        <v>33</v>
      </c>
      <c r="E158" s="9">
        <f t="shared" ref="E158:F158" si="146">E153</f>
        <v>0.90603780011630108</v>
      </c>
      <c r="F158" s="10">
        <f t="shared" si="146"/>
        <v>-0.50329702498471773</v>
      </c>
      <c r="G158" s="13">
        <f>COS((RADIANS(45+$C$14)))</f>
        <v>0.59130964836358235</v>
      </c>
      <c r="H158" s="14">
        <f>COS((RADIANS($C$14-45)))</f>
        <v>0.80644460426748255</v>
      </c>
      <c r="J158" s="15">
        <f>((SUMPRODUCT(G158:G160,E158:E160))*(SUMPRODUCT(G158:G160,F158:F160)))-((SUMPRODUCT(H158:H160,E158:E160))*(SUMPRODUCT(H158:H160,F158:F160)))</f>
        <v>1.5642533172772088E-2</v>
      </c>
      <c r="L158" s="16"/>
      <c r="Y158" t="s">
        <v>33</v>
      </c>
      <c r="Z158" s="9">
        <f t="shared" ref="Z158:AA158" si="147">Z153</f>
        <v>0.96445149753514192</v>
      </c>
      <c r="AA158" s="10">
        <f t="shared" si="147"/>
        <v>-0.67933438952589187</v>
      </c>
      <c r="AB158" s="13">
        <f>COS((RADIANS(45+$C$14)))</f>
        <v>0.59130964836358235</v>
      </c>
      <c r="AC158" s="14">
        <f>COS((RADIANS($C$14-45)))</f>
        <v>0.80644460426748255</v>
      </c>
      <c r="AE158" s="15">
        <f>((SUMPRODUCT(AB158:AB160,Z158:Z160))*(SUMPRODUCT(AB158:AB160,AA158:AA160)))-((SUMPRODUCT(AC158:AC160,Z158:Z160))*(SUMPRODUCT(AC158:AC160,AA158:AA160)))</f>
        <v>0.81163010766902244</v>
      </c>
      <c r="AG158" s="16"/>
    </row>
    <row r="159" spans="4:33">
      <c r="D159" t="s">
        <v>34</v>
      </c>
      <c r="E159" s="9">
        <f t="shared" ref="E159:F159" si="148">E154</f>
        <v>7.7502827752980563E-2</v>
      </c>
      <c r="F159" s="10">
        <f t="shared" si="148"/>
        <v>-0.76485993969207089</v>
      </c>
      <c r="G159" s="13">
        <f>(SIN((RADIANS(45+$C$14))))*(COS(RADIANS($A$14)))</f>
        <v>-0.40322230213374111</v>
      </c>
      <c r="H159" s="14">
        <f>(SIN((RADIANS($C$14-45))))*(COS(RADIANS($A$14)))</f>
        <v>0.29565482418179106</v>
      </c>
      <c r="J159" s="16"/>
      <c r="L159" s="16"/>
      <c r="Y159" t="s">
        <v>34</v>
      </c>
      <c r="Z159" s="9">
        <f t="shared" ref="Z159:AA159" si="149">Z154</f>
        <v>0.12499242272321971</v>
      </c>
      <c r="AA159" s="10">
        <f t="shared" si="149"/>
        <v>-0.33383387926420477</v>
      </c>
      <c r="AB159" s="13">
        <f>(SIN((RADIANS(45+$C$14))))*(COS(RADIANS($A$14)))</f>
        <v>-0.40322230213374111</v>
      </c>
      <c r="AC159" s="14">
        <f>(SIN((RADIANS($C$14-45))))*(COS(RADIANS($A$14)))</f>
        <v>0.29565482418179106</v>
      </c>
      <c r="AE159" s="16"/>
      <c r="AG159" s="16"/>
    </row>
    <row r="160" spans="4:33">
      <c r="D160" t="s">
        <v>35</v>
      </c>
      <c r="E160" s="9">
        <f t="shared" ref="E160:F160" si="150">E155</f>
        <v>0.41603944097970508</v>
      </c>
      <c r="F160" s="10">
        <f t="shared" si="150"/>
        <v>-0.40209622890021496</v>
      </c>
      <c r="G160" s="13">
        <f>(SIN((RADIANS(45+$C$14))))*(SIN(RADIANS($A$14)))</f>
        <v>0.69840151404052841</v>
      </c>
      <c r="H160" s="14">
        <f>(SIN((RADIANS($C$14-45))))*(SIN(RADIANS($A$14)))</f>
        <v>-0.51208917698570589</v>
      </c>
      <c r="J160" s="16"/>
      <c r="L160" s="16"/>
      <c r="Y160" t="s">
        <v>35</v>
      </c>
      <c r="Z160" s="9">
        <f t="shared" ref="Z160:AA160" si="151">Z155</f>
        <v>0.2328308466762983</v>
      </c>
      <c r="AA160" s="10">
        <f t="shared" si="151"/>
        <v>0.65349807058850307</v>
      </c>
      <c r="AB160" s="13">
        <f>(SIN((RADIANS(45+$C$14))))*(SIN(RADIANS($A$14)))</f>
        <v>0.69840151404052841</v>
      </c>
      <c r="AC160" s="14">
        <f>(SIN((RADIANS($C$14-45))))*(SIN(RADIANS($A$14)))</f>
        <v>-0.51208917698570589</v>
      </c>
      <c r="AE160" s="16"/>
      <c r="AG160" s="16"/>
    </row>
    <row r="161" spans="1:40">
      <c r="J161" s="16"/>
      <c r="L161" s="16"/>
      <c r="AE161" s="16"/>
      <c r="AG161" s="16"/>
    </row>
    <row r="162" spans="1:40">
      <c r="E162" s="9" t="s">
        <v>29</v>
      </c>
      <c r="F162" s="10" t="s">
        <v>30</v>
      </c>
      <c r="G162" s="13" t="s">
        <v>31</v>
      </c>
      <c r="H162" s="14" t="s">
        <v>11</v>
      </c>
      <c r="I162">
        <v>14</v>
      </c>
      <c r="J162" s="15" t="s">
        <v>32</v>
      </c>
      <c r="L162" s="16"/>
      <c r="Z162" s="9" t="s">
        <v>29</v>
      </c>
      <c r="AA162" s="10" t="s">
        <v>30</v>
      </c>
      <c r="AB162" s="13" t="s">
        <v>31</v>
      </c>
      <c r="AC162" s="14" t="s">
        <v>11</v>
      </c>
      <c r="AD162">
        <v>14</v>
      </c>
      <c r="AE162" s="15" t="s">
        <v>32</v>
      </c>
      <c r="AG162" s="16"/>
    </row>
    <row r="163" spans="1:40">
      <c r="D163" t="s">
        <v>33</v>
      </c>
      <c r="E163" s="9">
        <f t="shared" ref="E163:F163" si="152">E158</f>
        <v>0.90603780011630108</v>
      </c>
      <c r="F163" s="10">
        <f t="shared" si="152"/>
        <v>-0.50329702498471773</v>
      </c>
      <c r="G163" s="13">
        <f>COS((RADIANS(45+$C$15)))</f>
        <v>0.68518299032635921</v>
      </c>
      <c r="H163" s="14">
        <f>COS((RADIANS($C$15-45)))</f>
        <v>0.72837096988240024</v>
      </c>
      <c r="J163" s="15">
        <f>((SUMPRODUCT(G163:G165,E163:E165))*(SUMPRODUCT(G163:G165,F163:F165)))-((SUMPRODUCT(H163:H165,E163:E165))*(SUMPRODUCT(H163:H165,F163:F165)))</f>
        <v>6.1830477098023778E-2</v>
      </c>
      <c r="L163" s="16"/>
      <c r="Y163" t="s">
        <v>33</v>
      </c>
      <c r="Z163" s="9">
        <f t="shared" ref="Z163:AA163" si="153">Z158</f>
        <v>0.96445149753514192</v>
      </c>
      <c r="AA163" s="10">
        <f t="shared" si="153"/>
        <v>-0.67933438952589187</v>
      </c>
      <c r="AB163" s="13">
        <f>COS((RADIANS(45+$C$15)))</f>
        <v>0.68518299032635921</v>
      </c>
      <c r="AC163" s="14">
        <f>COS((RADIANS($C$15-45)))</f>
        <v>0.72837096988240024</v>
      </c>
      <c r="AE163" s="15">
        <f>((SUMPRODUCT(AB163:AB165,Z163:Z165))*(SUMPRODUCT(AB163:AB165,AA163:AA165)))-((SUMPRODUCT(AC163:AC165,Z163:Z165))*(SUMPRODUCT(AC163:AC165,AA163:AA165)))</f>
        <v>0.66629893580197996</v>
      </c>
      <c r="AG163" s="16"/>
    </row>
    <row r="164" spans="1:40">
      <c r="D164" t="s">
        <v>34</v>
      </c>
      <c r="E164" s="9">
        <f t="shared" ref="E164:F164" si="154">E159</f>
        <v>7.7502827752980563E-2</v>
      </c>
      <c r="F164" s="10">
        <f t="shared" si="154"/>
        <v>-0.76485993969207089</v>
      </c>
      <c r="G164" s="13">
        <f>(SIN((RADIANS(45+$C$15))))*(COS(RADIANS($A$15)))</f>
        <v>-0.46818783469577441</v>
      </c>
      <c r="H164" s="14">
        <f>(SIN((RADIANS($C$15-45))))*(COS(RADIANS($A$15)))</f>
        <v>0.44042713654975557</v>
      </c>
      <c r="J164" s="16"/>
      <c r="L164" s="16"/>
      <c r="Y164" t="s">
        <v>34</v>
      </c>
      <c r="Z164" s="9">
        <f t="shared" ref="Z164:AA164" si="155">Z159</f>
        <v>0.12499242272321971</v>
      </c>
      <c r="AA164" s="10">
        <f t="shared" si="155"/>
        <v>-0.33383387926420477</v>
      </c>
      <c r="AB164" s="13">
        <f>(SIN((RADIANS(45+$C$15))))*(COS(RADIANS($A$15)))</f>
        <v>-0.46818783469577441</v>
      </c>
      <c r="AC164" s="14">
        <f>(SIN((RADIANS($C$15-45))))*(COS(RADIANS($A$15)))</f>
        <v>0.44042713654975557</v>
      </c>
      <c r="AE164" s="16"/>
      <c r="AG164" s="16"/>
    </row>
    <row r="165" spans="1:40">
      <c r="D165" t="s">
        <v>35</v>
      </c>
      <c r="E165" s="9">
        <f t="shared" ref="E165:F165" si="156">E160</f>
        <v>0.41603944097970508</v>
      </c>
      <c r="F165" s="10">
        <f t="shared" si="156"/>
        <v>-0.40209622890021496</v>
      </c>
      <c r="G165" s="13">
        <f>(SIN((RADIANS(45+$C$15))))*(SIN(RADIANS($A$15)))</f>
        <v>0.55796453400759316</v>
      </c>
      <c r="H165" s="14">
        <f>(SIN((RADIANS($C$15-45))))*(SIN(RADIANS($A$15)))</f>
        <v>-0.52488062225915189</v>
      </c>
      <c r="J165" s="16"/>
      <c r="L165" s="16"/>
      <c r="Y165" t="s">
        <v>35</v>
      </c>
      <c r="Z165" s="9">
        <f t="shared" ref="Z165:AA165" si="157">Z160</f>
        <v>0.2328308466762983</v>
      </c>
      <c r="AA165" s="10">
        <f t="shared" si="157"/>
        <v>0.65349807058850307</v>
      </c>
      <c r="AB165" s="13">
        <f>(SIN((RADIANS(45+$C$15))))*(SIN(RADIANS($A$15)))</f>
        <v>0.55796453400759316</v>
      </c>
      <c r="AC165" s="14">
        <f>(SIN((RADIANS($C$15-45))))*(SIN(RADIANS($A$15)))</f>
        <v>-0.52488062225915189</v>
      </c>
      <c r="AE165" s="16"/>
      <c r="AG165" s="16"/>
    </row>
    <row r="166" spans="1:40">
      <c r="A166" s="3" t="s">
        <v>28</v>
      </c>
      <c r="J166" s="16"/>
      <c r="L166" s="16"/>
      <c r="V166" s="3" t="s">
        <v>28</v>
      </c>
      <c r="AE166" s="16"/>
      <c r="AG166" s="16"/>
    </row>
    <row r="167" spans="1:40">
      <c r="A167" s="3">
        <f>DEGREES(ACOS(((C185*C188+C186*C189+C187*C190)/(((SQRT((C185^2)+(C186^2)+(C187^2)))*(SQRT((C188^2)+(C189^2)+(C190^2))))))))</f>
        <v>119.39270122870147</v>
      </c>
      <c r="E167" s="9" t="s">
        <v>29</v>
      </c>
      <c r="F167" s="10" t="s">
        <v>30</v>
      </c>
      <c r="G167" s="13" t="s">
        <v>31</v>
      </c>
      <c r="H167" s="14" t="s">
        <v>11</v>
      </c>
      <c r="I167">
        <v>15</v>
      </c>
      <c r="J167" s="15" t="s">
        <v>32</v>
      </c>
      <c r="L167" s="16"/>
      <c r="V167" s="3">
        <f>DEGREES(ACOS(((X185*X188+X186*X189+X187*X190)/(((SQRT((X185^2)+(X186^2)+(X187^2)))*(SQRT((X188^2)+(X189^2)+(X190^2))))))))</f>
        <v>76.579061426096814</v>
      </c>
      <c r="Z167" s="9" t="s">
        <v>29</v>
      </c>
      <c r="AA167" s="10" t="s">
        <v>30</v>
      </c>
      <c r="AB167" s="13" t="s">
        <v>31</v>
      </c>
      <c r="AC167" s="14" t="s">
        <v>11</v>
      </c>
      <c r="AD167">
        <v>15</v>
      </c>
      <c r="AE167" s="15" t="s">
        <v>32</v>
      </c>
      <c r="AG167" s="16"/>
    </row>
    <row r="168" spans="1:40">
      <c r="D168" t="s">
        <v>33</v>
      </c>
      <c r="E168" s="9">
        <f t="shared" ref="E168:F168" si="158">E163</f>
        <v>0.90603780011630108</v>
      </c>
      <c r="F168" s="10">
        <f t="shared" si="158"/>
        <v>-0.50329702498471773</v>
      </c>
      <c r="G168" s="13">
        <f>COS((RADIANS(45+$C$16)))</f>
        <v>-0.77217937246662716</v>
      </c>
      <c r="H168" s="14">
        <f>COS((RADIANS($C$16-45)))</f>
        <v>-0.63540460868414073</v>
      </c>
      <c r="J168" s="15">
        <f>((SUMPRODUCT(G168:G170,E168:E170))*(SUMPRODUCT(G168:(G170),F168:F170)))-((SUMPRODUCT(H168:H170,E168:E170))*(SUMPRODUCT(H168:H170,F168:F170)))</f>
        <v>8.7474070525551229E-2</v>
      </c>
      <c r="Y168" t="s">
        <v>33</v>
      </c>
      <c r="Z168" s="9">
        <f t="shared" ref="Z168:AA168" si="159">Z163</f>
        <v>0.96445149753514192</v>
      </c>
      <c r="AA168" s="10">
        <f t="shared" si="159"/>
        <v>-0.67933438952589187</v>
      </c>
      <c r="AB168" s="13">
        <f>COS((RADIANS(45+$C$16)))</f>
        <v>-0.77217937246662716</v>
      </c>
      <c r="AC168" s="14">
        <f>COS((RADIANS($C$16-45)))</f>
        <v>-0.63540460868414073</v>
      </c>
      <c r="AE168" s="15">
        <f>((SUMPRODUCT(AB168:AB170,Z168:Z170))*(SUMPRODUCT(AB168:(AB170),AA168:AA170)))-((SUMPRODUCT(AC168:AC170,Z168:Z170))*(SUMPRODUCT(AC168:AC170,AA168:AA170)))</f>
        <v>0.47048570932379219</v>
      </c>
    </row>
    <row r="169" spans="1:40">
      <c r="D169" t="s">
        <v>34</v>
      </c>
      <c r="E169" s="9">
        <f t="shared" ref="E169:F169" si="160">E164</f>
        <v>7.7502827752980563E-2</v>
      </c>
      <c r="F169" s="10">
        <f t="shared" si="160"/>
        <v>-0.76485993969207089</v>
      </c>
      <c r="G169" s="13">
        <f>(SIN((RADIANS(45+$C$16))))*(COS(RADIANS($A$16)))</f>
        <v>0.48674816961467465</v>
      </c>
      <c r="H169" s="14">
        <f>(SIN((RADIANS($C$16-45))))*(COS(RADIANS($A$16)))</f>
        <v>-0.5915237173691591</v>
      </c>
      <c r="J169" s="16"/>
      <c r="L169" s="16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16"/>
      <c r="Y169" t="s">
        <v>34</v>
      </c>
      <c r="Z169" s="9">
        <f t="shared" ref="Z169:AA169" si="161">Z164</f>
        <v>0.12499242272321971</v>
      </c>
      <c r="AA169" s="10">
        <f t="shared" si="161"/>
        <v>-0.33383387926420477</v>
      </c>
      <c r="AB169" s="13">
        <f>(SIN((RADIANS(45+$C$16))))*(COS(RADIANS($A$16)))</f>
        <v>0.48674816961467465</v>
      </c>
      <c r="AC169" s="14">
        <f>(SIN((RADIANS($C$16-45))))*(COS(RADIANS($A$16)))</f>
        <v>-0.5915237173691591</v>
      </c>
      <c r="AE169" s="16"/>
      <c r="AG169" s="16"/>
      <c r="AH169" t="s">
        <v>38</v>
      </c>
      <c r="AI169" t="s">
        <v>39</v>
      </c>
      <c r="AJ169" t="s">
        <v>40</v>
      </c>
      <c r="AK169" t="s">
        <v>41</v>
      </c>
      <c r="AL169" t="s">
        <v>42</v>
      </c>
      <c r="AM169" t="s">
        <v>43</v>
      </c>
      <c r="AN169" s="16"/>
    </row>
    <row r="170" spans="1:40">
      <c r="D170" t="s">
        <v>35</v>
      </c>
      <c r="E170" s="9">
        <f t="shared" ref="E170:F170" si="162">E165</f>
        <v>0.41603944097970508</v>
      </c>
      <c r="F170" s="10">
        <f t="shared" si="162"/>
        <v>-0.40209622890021496</v>
      </c>
      <c r="G170" s="13">
        <f>(SIN((RADIANS(45+$C$16))))*(SIN(RADIANS($A$16)))</f>
        <v>-0.40843020959988979</v>
      </c>
      <c r="H170" s="14">
        <f>(SIN((RADIANS($C$16-45))))*(SIN(RADIANS($A$16)))</f>
        <v>0.49634733307707524</v>
      </c>
      <c r="J170" s="16"/>
      <c r="L170" s="16"/>
      <c r="M170" s="17">
        <f>(G98^2)*F98+G98*G99*F99+G98*G100*F100-((H98^2)*F98+H98*H99*F99+H98*H100*F100)</f>
        <v>-0.19277114806912279</v>
      </c>
      <c r="N170" s="18">
        <f>G98*G99*F98+(G99^2)*F99+G99*G100*F100-(H98*H99*F98+(H99^2)*F99+H99*H100*F100)</f>
        <v>-0.8950742467995001</v>
      </c>
      <c r="O170" s="18">
        <f>G98*G100*F98+G99*G100*F99+(G100^2)*F100-(H98*H100*F98+H99*H100*F99+(H100^2)*F100)</f>
        <v>-1.5621992656459595E-10</v>
      </c>
      <c r="P170" s="18">
        <f>(G98^2)*E98+G98*G99*E99+G98*G100*E100-((H98^2)*E98+H98*H99*E99+H98*H100*E100)</f>
        <v>-0.57977136115004846</v>
      </c>
      <c r="Q170" s="18">
        <f>G98*G99*E98+(G99^2)*E99+G99*G100*E100-(H98*H99*E98+(H99^2)*E99+H99*H100*E100)</f>
        <v>0.70055431791601286</v>
      </c>
      <c r="R170" s="34">
        <f>G98*G100*E98+G99*G100*E99+(G100^2)*E100-(H98*H100*E98+H99*H100*E99+(H100^2)*E100)</f>
        <v>1.2226979436697525E-10</v>
      </c>
      <c r="S170" s="16">
        <f>J98</f>
        <v>-0.2440287321632659</v>
      </c>
      <c r="Y170" t="s">
        <v>35</v>
      </c>
      <c r="Z170" s="9">
        <f t="shared" ref="Z170:AA170" si="163">Z165</f>
        <v>0.2328308466762983</v>
      </c>
      <c r="AA170" s="10">
        <f t="shared" si="163"/>
        <v>0.65349807058850307</v>
      </c>
      <c r="AB170" s="13">
        <f>(SIN((RADIANS(45+$C$16))))*(SIN(RADIANS($A$16)))</f>
        <v>-0.40843020959988979</v>
      </c>
      <c r="AC170" s="14">
        <f>(SIN((RADIANS($C$16-45))))*(SIN(RADIANS($A$16)))</f>
        <v>0.49634733307707524</v>
      </c>
      <c r="AE170" s="16"/>
      <c r="AG170" s="16"/>
      <c r="AH170" s="17">
        <f>(AB98^2)*AA98+AB98*AB99*AA99+AB98*AB100*AA100-((AC98^2)*AA98+AC98*AC99*AA99+AC98*AC100*AA100)</f>
        <v>0.23804460292945551</v>
      </c>
      <c r="AI170" s="18">
        <f>AB98*AB99*AA98+(AB99^2)*AA99+AB99*AB100*AA100-(AC98*AC99*AA98+(AC99^2)*AA99+AC99*AC100*AA100)</f>
        <v>-0.71852281708871946</v>
      </c>
      <c r="AJ170" s="18">
        <f>AB98*AB100*AA98+AB99*AB100*AA99+(AB100^2)*AA100-(AC98*AC100*AA98+AC99*AC100*AA99+(AC100^2)*AA100)</f>
        <v>-1.2540588908903134E-10</v>
      </c>
      <c r="AK170" s="18">
        <f>(AB98^2)*Z98+AB98*AB99*Z99+AB98*AB100*Z100-((AC98^2)*Z98+AC98*AC99*Z99+AC98*AC100*Z100)</f>
        <v>-0.58684208791305603</v>
      </c>
      <c r="AL170" s="18">
        <f>AB98*AB99*Z98+(AB99^2)*Z99+AB99*AB100*Z100-(AC98*AC99*Z98+(AC99^2)*Z99+AC99*AC100*Z100)</f>
        <v>0.77550381088683351</v>
      </c>
      <c r="AM170" s="34">
        <f>AB98*AB100*Z98+AB99*AB100*Z99+(AB100^2)*Z100-(AC98*AC100*Z98+AC99*AC100*Z99+(AC100^2)*Z100)</f>
        <v>1.3535094861738691E-10</v>
      </c>
      <c r="AN170" s="16">
        <f>AE98</f>
        <v>0.13977256605644128</v>
      </c>
    </row>
    <row r="171" spans="1:40">
      <c r="A171" s="7" t="s">
        <v>47</v>
      </c>
      <c r="B171" s="7" t="s">
        <v>46</v>
      </c>
      <c r="C171" s="7" t="s">
        <v>48</v>
      </c>
      <c r="L171" s="16"/>
      <c r="M171" s="17">
        <f>(G103^2)*F103+G103*G104*F104+G103*G105*F105-((H103^2)*F103+H103*H104*F104+H103*H105*F105)</f>
        <v>-0.11514174772074789</v>
      </c>
      <c r="N171" s="18">
        <f>G103*G104*F103+(G104^2)*F104+G104*G105*F105-(H103*H104*F103+(H104^2)*F104+H104*H105*F105)</f>
        <v>-0.94330160552747333</v>
      </c>
      <c r="O171" s="18">
        <f>G103*G105*F103+G104*G105*F104+(G105^2)*F105-(H103*H105*F103+H104*H105*F104+(H105^2)*F105)</f>
        <v>-0.16632952400010684</v>
      </c>
      <c r="P171" s="18">
        <f>(G103^2)*E103+G103*G104*E104+G103*G105*E105-((H103^2)*E103+H103*H104*E104+H103*H105*E105)</f>
        <v>-0.6189565621825136</v>
      </c>
      <c r="Q171" s="18">
        <f>G103*G104*E103+(G104^2)*E104+G104*G105*E105-(H103*H104*E103+(H104^2)*E104+H104*H105*E105)</f>
        <v>0.66783492866134575</v>
      </c>
      <c r="R171" s="34">
        <f>G103*G105*E103+G104*G105*E104+(G105^2)*E105-(H103*H105*E103+H104*H105*E104+(H105^2)*E105)</f>
        <v>0.11775731658250821</v>
      </c>
      <c r="S171" s="16">
        <f>J103</f>
        <v>-0.24663095984218317</v>
      </c>
      <c r="V171" s="7" t="s">
        <v>47</v>
      </c>
      <c r="W171" s="7" t="s">
        <v>46</v>
      </c>
      <c r="X171" s="7" t="s">
        <v>48</v>
      </c>
      <c r="AG171" s="16"/>
      <c r="AH171" s="17">
        <f>(AB103^2)*AA103+AB103*AB104*AA104+AB103*AB105*AA105-((AC103^2)*AA103+AC103*AC104*AA104+AC103*AC105*AA105)</f>
        <v>0.39969741244686358</v>
      </c>
      <c r="AI171" s="18">
        <f>AB103*AB104*AA103+(AB104^2)*AA104+AB104*AB105*AA105-(AC103*AC104*AA103+(AC104^2)*AA104+AC104*AC105*AA105)</f>
        <v>-0.58102334790809118</v>
      </c>
      <c r="AJ171" s="18">
        <f>AB103*AB105*AA103+AB104*AB105*AA104+(AB105^2)*AA105-(AC103*AC105*AA103+AC104*AC105*AA104+(AC105^2)*AA105)</f>
        <v>-0.10245009265775773</v>
      </c>
      <c r="AK171" s="18">
        <f>(AB103^2)*Z103+AB103*AB104*Z104+AB103*AB105*Z105-((AC103^2)*Z103+AC103*AC104*Z104+AC103*AC105*Z105)</f>
        <v>-0.65552990072946549</v>
      </c>
      <c r="AL171" s="18">
        <f>AB103*AB104*Z103+(AB104^2)*Z104+AB104*AB105*Z105-(AC103*AC104*Z103+(AC104^2)*Z104+AC104*AC105*Z105)</f>
        <v>0.71504597477044751</v>
      </c>
      <c r="AM171" s="34">
        <f>AB103*AB105*Z103+AB104*AB105*Z104+(AB105^2)*Z105-(AC103*AC105*Z103+AC104*AC105*Z104+(AC105^2)*Z105)</f>
        <v>0.12608189779901424</v>
      </c>
      <c r="AN171" s="16">
        <f>AE103</f>
        <v>0.28901171026593947</v>
      </c>
    </row>
    <row r="172" spans="1:40">
      <c r="A172" s="7">
        <f>C185+C188</f>
        <v>0.33290966640080399</v>
      </c>
      <c r="B172" s="7">
        <f>C186*C190-C187*C189</f>
        <v>0.45776577620670966</v>
      </c>
      <c r="C172" s="7">
        <f>A173*B174-A174*B173</f>
        <v>0.74491912056435172</v>
      </c>
      <c r="E172" s="9" t="s">
        <v>29</v>
      </c>
      <c r="F172" s="10" t="s">
        <v>30</v>
      </c>
      <c r="G172" s="13" t="s">
        <v>31</v>
      </c>
      <c r="H172" s="14" t="s">
        <v>11</v>
      </c>
      <c r="I172">
        <v>16</v>
      </c>
      <c r="J172" s="15" t="s">
        <v>32</v>
      </c>
      <c r="L172" s="16"/>
      <c r="M172" s="17">
        <f>(G108^2)*F108+G108*G109*F109+G108*G110*F110-((H108^2)*F108+H108*H109*F109+H108*H110*F110)</f>
        <v>-2.1728736754041383E-2</v>
      </c>
      <c r="N172" s="18">
        <f>G108*G109*F108+(G109^2)*F109+G109*G110*F110-(H108*H109*F108+(H109^2)*F109+H109*H110*F110)</f>
        <v>-0.93309818806145017</v>
      </c>
      <c r="O172" s="18">
        <f>G108*G110*F108+G109*G110*F109+(G110^2)*F110-(H108*H110*F108+H109*H110*F109+(H110^2)*F110)</f>
        <v>-0.33961996610209488</v>
      </c>
      <c r="P172" s="18">
        <f>(G108^2)*E108+G108*G109*E109+G108*G110*E110-((H108^2)*E108+H108*H109*E109+H108*H110*E110)</f>
        <v>-0.65782614314747367</v>
      </c>
      <c r="Q172" s="18">
        <f>G108*G109*E108+(G109^2)*E109+G109*G110*E110-(H108*H109*E108+(H109^2)*E109+H109*H110*E110)</f>
        <v>0.61937580612929399</v>
      </c>
      <c r="R172" s="34">
        <f>G108*G110*E108+G109*G110*E109+(G110^2)*E110-(H108*H110*E108+H109*H110*E109+(H110^2)*E110)</f>
        <v>0.22543435725569705</v>
      </c>
      <c r="S172" s="16">
        <f>J108</f>
        <v>-0.23330010583654462</v>
      </c>
      <c r="V172" s="7">
        <f>X185+X188</f>
        <v>-1.3398523406520253</v>
      </c>
      <c r="W172" s="7">
        <f>X186*X190-X187*X189</f>
        <v>0.49173326880887291</v>
      </c>
      <c r="X172" s="7">
        <f>V173*W174-V174*W173</f>
        <v>56.419972512935466</v>
      </c>
      <c r="Z172" s="9" t="s">
        <v>29</v>
      </c>
      <c r="AA172" s="10" t="s">
        <v>30</v>
      </c>
      <c r="AB172" s="13" t="s">
        <v>31</v>
      </c>
      <c r="AC172" s="14" t="s">
        <v>11</v>
      </c>
      <c r="AD172">
        <v>16</v>
      </c>
      <c r="AE172" s="15" t="s">
        <v>32</v>
      </c>
      <c r="AG172" s="16"/>
      <c r="AH172" s="17">
        <f>(AB108^2)*AA108+AB108*AB109*AA109+AB108*AB110*AA110-((AC108^2)*AA108+AC108*AC109*AA109+AC108*AC110*AA110)</f>
        <v>0.53059204879440325</v>
      </c>
      <c r="AI172" s="18">
        <f>AB108*AB109*AA108+(AB109^2)*AA109+AB109*AB110*AA110-(AC108*AC109*AA108+(AC109^2)*AA109+AC109*AC110*AA110)</f>
        <v>-0.4075513505810836</v>
      </c>
      <c r="AJ172" s="18">
        <f>AB108*AB110*AA108+AB109*AB110*AA109+(AB110^2)*AA110-(AC108*AC110*AA108+AC109*AC110*AA109+(AC110^2)*AA110)</f>
        <v>-0.14833656054650415</v>
      </c>
      <c r="AK172" s="18">
        <f>(AB108^2)*Z108+AB108*AB109*Z109+AB108*AB110*Z110-((AC108^2)*Z108+AC108*AC109*Z109+AC108*AC110*Z110)</f>
        <v>-0.71700226132871303</v>
      </c>
      <c r="AL172" s="18">
        <f>AB108*AB109*Z108+(AB109^2)*Z109+AB109*AB110*Z110-(AC108*AC109*Z108+(AC109^2)*Z109+AC109*AC110*Z110)</f>
        <v>0.63380010361974415</v>
      </c>
      <c r="AM172" s="34">
        <f>AB108*AB110*Z108+AB109*AB110*Z109+(AB110^2)*Z110-(AC108*AC110*Z108+AC109*AC110*Z109+(AC110^2)*Z110)</f>
        <v>0.23068437219242161</v>
      </c>
      <c r="AN172" s="16">
        <f>AE108</f>
        <v>0.42625213836165893</v>
      </c>
    </row>
    <row r="173" spans="1:40">
      <c r="A173" s="7">
        <f>C186+C189</f>
        <v>-0.9498869320399419</v>
      </c>
      <c r="B173" s="7">
        <f>C187*C188-C185*C190</f>
        <v>-1.5340171100342526E-2</v>
      </c>
      <c r="C173" s="7">
        <f>A174*B172-A172*B174</f>
        <v>0.35781716090572391</v>
      </c>
      <c r="D173" t="s">
        <v>33</v>
      </c>
      <c r="E173" s="9">
        <f t="shared" ref="E173:F173" si="164">E168</f>
        <v>0.90603780011630108</v>
      </c>
      <c r="F173" s="10">
        <f t="shared" si="164"/>
        <v>-0.50329702498471773</v>
      </c>
      <c r="G173" s="13">
        <f>COS((RADIANS(45+$C$17)))</f>
        <v>-0.82658974912718863</v>
      </c>
      <c r="H173" s="14">
        <f>COS((RADIANS($C$17-45)))</f>
        <v>-0.56280492769506862</v>
      </c>
      <c r="J173" s="15">
        <f>((SUMPRODUCT(G173:G175,E173:E175))*(SUMPRODUCT(G173:G175,F173:F175)))-((SUMPRODUCT(H173:H175,E173:E175))*(SUMPRODUCT(H173:H175,F173:F175)))</f>
        <v>0.13197588295336884</v>
      </c>
      <c r="L173" s="16"/>
      <c r="M173" s="17">
        <f>(G113^2)*F113+G113*G114*F114+G113*G115*F115-((H113^2)*F113+H113*H114*F114+H113*H115*F115)</f>
        <v>9.6447882652273192E-2</v>
      </c>
      <c r="N173" s="18">
        <f>G113*G114*F113+(G114^2)*F114+G114*G115*F115-(H113*H114*F113+(H114^2)*F114+H114*H115*F115)</f>
        <v>-0.86147890145059702</v>
      </c>
      <c r="O173" s="18">
        <f>G113*G115*F113+G114*G115*F114+(G115^2)*F115-(H113*H115*F113+H114*H115*F114+(H115^2)*F115)</f>
        <v>-0.49737507565368511</v>
      </c>
      <c r="P173" s="18">
        <f>(G113^2)*E113+G113*G114*E114+G113*G115*E115-((H113^2)*E113+H113*H114*E114+H113*H115*E115)</f>
        <v>-0.70817116399076652</v>
      </c>
      <c r="Q173" s="18">
        <f>G113*G114*E113+(G114^2)*E114+G114*G115*E115-(H113*H114*E113+(H114^2)*E114+H114*H115*E115)</f>
        <v>0.54435717348192203</v>
      </c>
      <c r="R173" s="34">
        <f>G113*G115*E113+G114*G115*E114+(G115^2)*E115-(H113*H115*E113+H114*H115*E114+(H115^2)*E115)</f>
        <v>0.31428476064509142</v>
      </c>
      <c r="S173" s="16">
        <f>J113</f>
        <v>-0.18630927192000968</v>
      </c>
      <c r="V173" s="7">
        <f>X186+X189</f>
        <v>-4.412134216009461</v>
      </c>
      <c r="W173" s="7">
        <f>X187*X188-X185*X190</f>
        <v>6.2390175524171383</v>
      </c>
      <c r="X173" s="7">
        <f>V174*W172-V172*W174</f>
        <v>-11.793380377004793</v>
      </c>
      <c r="Y173" t="s">
        <v>33</v>
      </c>
      <c r="Z173" s="9">
        <f t="shared" ref="Z173:AA173" si="165">Z168</f>
        <v>0.96445149753514192</v>
      </c>
      <c r="AA173" s="10">
        <f t="shared" si="165"/>
        <v>-0.67933438952589187</v>
      </c>
      <c r="AB173" s="13">
        <f>COS((RADIANS(45+$C$17)))</f>
        <v>-0.82658974912718863</v>
      </c>
      <c r="AC173" s="14">
        <f>COS((RADIANS($C$17-45)))</f>
        <v>-0.56280492769506862</v>
      </c>
      <c r="AE173" s="15">
        <f>((SUMPRODUCT(AB173:AB175,Z173:Z175))*(SUMPRODUCT(AB173:AB175,AA173:AA175)))-((SUMPRODUCT(AC173:AC175,Z173:Z175))*(SUMPRODUCT(AC173:AC175,AA173:AA175)))</f>
        <v>0.30550216915611011</v>
      </c>
      <c r="AG173" s="16"/>
      <c r="AH173" s="17">
        <f>(AB113^2)*AA113+AB113*AB114*AA114+AB113*AB115*AA115-((AC113^2)*AA113+AC113*AC114*AA114+AC113*AC115*AA115)</f>
        <v>0.63290953831882946</v>
      </c>
      <c r="AI173" s="18">
        <f>AB113*AB114*AA113+(AB114^2)*AA114+AB114*AB115*AA115-(AC113*AC114*AA113+(AC114^2)*AA114+AC114*AC115*AA115)</f>
        <v>-0.21622476145418423</v>
      </c>
      <c r="AJ173" s="18">
        <f>AB113*AB115*AA113+AB114*AB115*AA114+(AB115^2)*AA115-(AC113*AC115*AA113+AC114*AC115*AA114+(AC115^2)*AA115)</f>
        <v>-0.12483742423103586</v>
      </c>
      <c r="AK173" s="18">
        <f>(AB113^2)*Z113+AB113*AB114*Z114+AB113*AB115*Z115-((AC113^2)*Z113+AC113*AC114*Z114+AC113*AC115*Z115)</f>
        <v>-0.78233320446979482</v>
      </c>
      <c r="AL173" s="18">
        <f>AB113*AB114*Z113+(AB114^2)*Z114+AB114*AB115*Z115-(AC113*AC114*Z113+(AC114^2)*Z114+AC114*AC115*Z115)</f>
        <v>0.5257811895275355</v>
      </c>
      <c r="AM173" s="34">
        <f>AB113*AB115*Z113+AB114*AB115*Z114+(AB115^2)*Z115-(AC113*AC115*Z113+AC114*AC115*Z114+(AC115^2)*Z115)</f>
        <v>0.30355991130856419</v>
      </c>
      <c r="AN173" s="16">
        <f>AE113</f>
        <v>0.55431809206836136</v>
      </c>
    </row>
    <row r="174" spans="1:40">
      <c r="A174" s="7">
        <f>C187+C190</f>
        <v>0.21384929228082322</v>
      </c>
      <c r="B174" s="7">
        <f>C185*C189-C186*C188</f>
        <v>-0.78076517405957058</v>
      </c>
      <c r="C174" s="7">
        <f>A172*B173-A173*B172</f>
        <v>0.4297188375103278</v>
      </c>
      <c r="D174" t="s">
        <v>34</v>
      </c>
      <c r="E174" s="9">
        <f t="shared" ref="E174:F174" si="166">E169</f>
        <v>7.7502827752980563E-2</v>
      </c>
      <c r="F174" s="10">
        <f t="shared" si="166"/>
        <v>-0.76485993969207089</v>
      </c>
      <c r="G174" s="13">
        <f>(SIN((RADIANS(45+$C$17))))*(COS(RADIANS($A$17)))</f>
        <v>0.48740336475899354</v>
      </c>
      <c r="H174" s="14">
        <f>(SIN((RADIANS($C$17-45))))*(COS(RADIANS($A$17)))</f>
        <v>-0.7158477212519514</v>
      </c>
      <c r="J174" s="16"/>
      <c r="L174" s="16"/>
      <c r="M174" s="17">
        <f>(G118^2)*F118+G118*G119*F119+G118*G120*F120-((H118^2)*F118+H118*H119*F119+H118*H120*F120)</f>
        <v>0.1689601931686579</v>
      </c>
      <c r="N174" s="18">
        <f>G118*G119*F118+(G119^2)*F119+G119*G120*F120-(H118*H119*F118+(H119^2)*F119+H119*H120*F120)</f>
        <v>-0.74181291159251139</v>
      </c>
      <c r="O174" s="18">
        <f>G118*G120*F118+G119*G120*F119+(G120^2)*F120-(H118*H120*F118+H119*H120*F119+(H120^2)*F120)</f>
        <v>-0.62245494051982042</v>
      </c>
      <c r="P174" s="18">
        <f>(G118^2)*E118+G118*G119*E119+G118*G120*E120-((H118^2)*E118+H118*H119*E119+H118*H120*E120)</f>
        <v>-0.72984415527095814</v>
      </c>
      <c r="Q174" s="18">
        <f>G118*G119*E118+(G119^2)*E119+G119*G120*E120-(H118*H119*E118+(H119^2)*E119+H119*H120*E120)</f>
        <v>0.48146814924880804</v>
      </c>
      <c r="R174" s="34">
        <f>G118*G120*E118+G119*G120*E119+(G120^2)*E120-(H118*H120*E118+H119*H120*E119+(H120^2)*E120)</f>
        <v>0.4039997464582824</v>
      </c>
      <c r="S174" s="16">
        <f>J118</f>
        <v>-0.16337408207525694</v>
      </c>
      <c r="V174" s="7">
        <f>X187+X190</f>
        <v>-3.8063544540444321</v>
      </c>
      <c r="W174" s="7">
        <f>X185*X189-X186*X188</f>
        <v>-7.4050467786950565</v>
      </c>
      <c r="X174" s="7">
        <f>V172*W173-V173*W172</f>
        <v>-6.1897690905133658</v>
      </c>
      <c r="Y174" t="s">
        <v>34</v>
      </c>
      <c r="Z174" s="9">
        <f t="shared" ref="Z174:AA174" si="167">Z169</f>
        <v>0.12499242272321971</v>
      </c>
      <c r="AA174" s="10">
        <f t="shared" si="167"/>
        <v>-0.33383387926420477</v>
      </c>
      <c r="AB174" s="13">
        <f>(SIN((RADIANS(45+$C$17))))*(COS(RADIANS($A$17)))</f>
        <v>0.48740336475899354</v>
      </c>
      <c r="AC174" s="14">
        <f>(SIN((RADIANS($C$17-45))))*(COS(RADIANS($A$17)))</f>
        <v>-0.7158477212519514</v>
      </c>
      <c r="AE174" s="16"/>
      <c r="AG174" s="16"/>
      <c r="AH174" s="17">
        <f>(AB118^2)*AA118+AB118*AB119*AA119+AB118*AB120*AA120-((AC118^2)*AA118+AC118*AC119*AA119+AC118*AC120*AA120)</f>
        <v>0.69325958020804035</v>
      </c>
      <c r="AI174" s="18">
        <f>AB118*AB119*AA118+(AB119^2)*AA119+AB119*AB120*AA120-(AC118*AC119*AA118+(AC119^2)*AA119+AC119*AC120*AA120)</f>
        <v>-6.8045905526434275E-2</v>
      </c>
      <c r="AJ174" s="18">
        <f>AB118*AB120*AA118+AB119*AB120*AA119+(AB120^2)*AA120-(AC118*AC120*AA118+AC119*AC120*AA119+(AC120^2)*AA120)</f>
        <v>-5.7097294230355033E-2</v>
      </c>
      <c r="AK174" s="18">
        <f>(AB118^2)*Z118+AB118*AB119*Z119+AB118*AB120*Z120-((AC118^2)*Z118+AC118*AC119*Z119+AC118*AC120*Z120)</f>
        <v>-0.81344764126069657</v>
      </c>
      <c r="AL174" s="18">
        <f>AB118*AB119*Z118+(AB119^2)*Z119+AB119*AB120*Z120-(AC118*AC119*Z118+(AC119^2)*Z119+AC119*AC120*Z120)</f>
        <v>0.43918868961710511</v>
      </c>
      <c r="AM174" s="34">
        <f>AB118*AB120*Z118+AB119*AB120*Z119+(AB120^2)*Z120-(AC118*AC120*Z118+AC119*AC120*Z119+(AC120^2)*Z120)</f>
        <v>0.36852306747494579</v>
      </c>
      <c r="AN174" s="16">
        <f>AE118</f>
        <v>0.64681600636550474</v>
      </c>
    </row>
    <row r="175" spans="1:40">
      <c r="D175" t="s">
        <v>35</v>
      </c>
      <c r="E175" s="9">
        <f t="shared" ref="E175:F175" si="168">E170</f>
        <v>0.41603944097970508</v>
      </c>
      <c r="F175" s="10">
        <f t="shared" si="168"/>
        <v>-0.40209622890021496</v>
      </c>
      <c r="G175" s="13">
        <f>(SIN((RADIANS(45+$C$17))))*(SIN(RADIANS($A$17)))</f>
        <v>-0.2814024638475342</v>
      </c>
      <c r="H175" s="14">
        <f>(SIN((RADIANS($C$17-45))))*(SIN(RADIANS($A$17)))</f>
        <v>0.41329487456359426</v>
      </c>
      <c r="J175" s="16"/>
      <c r="L175" s="16"/>
      <c r="M175" s="17">
        <f>(G123^2)*F123+G123*G124*F124+G123*G125*F125-((H123^2)*F123+H123*H124*F124+H123*H125*F125)</f>
        <v>0.24272767186376709</v>
      </c>
      <c r="N175" s="18">
        <f>G123*G124*F123+(G124^2)*F124+G124*G125*F125-(H123*H124*F123+(H124^2)*F124+H124*H125*F125)</f>
        <v>-0.58696646148363874</v>
      </c>
      <c r="O175" s="18">
        <f>G123*G125*F123+G124*G125*F124+(G125^2)*F125-(H123*H125*F123+H124*H125*F124+(H125^2)*F125)</f>
        <v>-0.69951938920543733</v>
      </c>
      <c r="P175" s="18">
        <f>(G123^2)*E123+G123*G124*E124+G123*G125*E125-((H123^2)*E123+H123*H124*E124+H123*H125*E125)</f>
        <v>-0.75546002475923701</v>
      </c>
      <c r="Q175" s="18">
        <f>G123*G124*E123+(G124^2)*E124+G124*G125*E125-(H123*H124*E123+(H124^2)*E124+H124*H125*E125)</f>
        <v>0.39935350948656845</v>
      </c>
      <c r="R175" s="34">
        <f>G123*G125*E123+G124*G125*E124+(G125^2)*E125-(H123*H125*E123+H124*H125*E124+(H125^2)*E125)</f>
        <v>0.47593097964572378</v>
      </c>
      <c r="S175" s="16">
        <f>J123</f>
        <v>-0.11659877035783894</v>
      </c>
      <c r="Y175" t="s">
        <v>35</v>
      </c>
      <c r="Z175" s="9">
        <f t="shared" ref="Z175:AA175" si="169">Z170</f>
        <v>0.2328308466762983</v>
      </c>
      <c r="AA175" s="10">
        <f t="shared" si="169"/>
        <v>0.65349807058850307</v>
      </c>
      <c r="AB175" s="13">
        <f>(SIN((RADIANS(45+$C$17))))*(SIN(RADIANS($A$17)))</f>
        <v>-0.2814024638475342</v>
      </c>
      <c r="AC175" s="14">
        <f>(SIN((RADIANS($C$17-45))))*(SIN(RADIANS($A$17)))</f>
        <v>0.41329487456359426</v>
      </c>
      <c r="AE175" s="16"/>
      <c r="AG175" s="16"/>
      <c r="AH175" s="17">
        <f>(AB123^2)*AA123+AB123*AB124*AA124+AB123*AB125*AA125-((AC123^2)*AA123+AC123*AC124*AA124+AC123*AC125*AA125)</f>
        <v>0.73365828039404468</v>
      </c>
      <c r="AI175" s="18">
        <f>AB123*AB124*AA123+(AB124^2)*AA124+AB124*AB125*AA125-(AC123*AC124*AA123+(AC124^2)*AA124+AC124*AC125*AA125)</f>
        <v>4.5681498583569846E-2</v>
      </c>
      <c r="AJ175" s="18">
        <f>AB123*AB125*AA123+AB124*AB125*AA124+(AB125^2)*AA125-(AC123*AC125*AA123+AC124*AC125*AA124+(AC125^2)*AA125)</f>
        <v>5.4441090052056634E-2</v>
      </c>
      <c r="AK175" s="18">
        <f>(AB123^2)*Z123+AB123*AB124*Z124+AB123*AB125*Z125-((AC123^2)*Z123+AC123*AC124*Z124+AC123*AC125*Z125)</f>
        <v>-0.8438889020573197</v>
      </c>
      <c r="AL175" s="18">
        <f>AB123*AB124*Z123+(AB124^2)*Z124+AB124*AB125*Z125-(AC123*AC124*Z123+(AC124^2)*Z124+AC124*AC125*Z125)</f>
        <v>0.34312164057525296</v>
      </c>
      <c r="AM175" s="34">
        <f>AB123*AB125*Z123+AB124*AB125*Z124+(AB125^2)*Z125-(AC123*AC125*Z123+AC124*AC125*Z124+(AC125^2)*Z125)</f>
        <v>0.40891644785237691</v>
      </c>
      <c r="AN175" s="16">
        <f>AE123</f>
        <v>0.72596323347748204</v>
      </c>
    </row>
    <row r="176" spans="1:40">
      <c r="A176" s="8"/>
      <c r="B176" s="8" t="s">
        <v>25</v>
      </c>
      <c r="C176" s="8" t="s">
        <v>49</v>
      </c>
      <c r="J176" s="16"/>
      <c r="L176" s="16"/>
      <c r="M176" s="17">
        <f>(G128^2)*F128+G128*G129*F129+G128*G130*F130-((H128^2)*F128+H128*H129*F129+H128*H130*F130)</f>
        <v>0.25436282341734107</v>
      </c>
      <c r="N176" s="18">
        <f>G128*G129*F128+(G129^2)*F129+G129*G130*F130-(H128*H129*F128+(H129^2)*F129+H129*H130*F130)</f>
        <v>-0.42498968711967294</v>
      </c>
      <c r="O176" s="18">
        <f>G128*G130*F128+G129*G130*F129+(G130^2)*F130-(H128*H130*F128+H129*H130*F129+(H130^2)*F130)</f>
        <v>-0.73610373078407365</v>
      </c>
      <c r="P176" s="18">
        <f>(G128^2)*E128+G128*G129*E129+G128*G130*E130-((H128^2)*E128+H128*H129*E129+H128*H130*E130)</f>
        <v>-0.73952918460463668</v>
      </c>
      <c r="Q176" s="18">
        <f>G128*G129*E128+(G129^2)*E129+G129*G130*E130-(H128*H129*E128+(H129^2)*E129+H129*H130*E130)</f>
        <v>0.32910624796238175</v>
      </c>
      <c r="R176" s="34">
        <f>G128*G130*E128+G129*G130*E129+(G130^2)*E130-(H128*H130*E128+H129*H130*E129+(H130^2)*E130)</f>
        <v>0.57002874255920633</v>
      </c>
      <c r="S176" s="16">
        <f>J128</f>
        <v>-0.10872375421569164</v>
      </c>
      <c r="V176" s="8"/>
      <c r="W176" s="8" t="s">
        <v>25</v>
      </c>
      <c r="X176" s="8" t="s">
        <v>49</v>
      </c>
      <c r="AE176" s="16"/>
      <c r="AG176" s="16"/>
      <c r="AH176" s="17">
        <f>(AB128^2)*AA128+AB128*AB129*AA129+AB128*AB130*AA130-((AC128^2)*AA128+AC128*AC129*AA129+AC128*AC130*AA130)</f>
        <v>0.76909500445870815</v>
      </c>
      <c r="AI176" s="18">
        <f>AB128*AB129*AA128+(AB129^2)*AA129+AB129*AB130*AA130-(AC128*AC129*AA128+(AC129^2)*AA129+AC129*AC130*AA130)</f>
        <v>8.5457917165886826E-2</v>
      </c>
      <c r="AJ176" s="18">
        <f>AB128*AB130*AA128+AB129*AB130*AA129+(AB130^2)*AA130-(AC128*AC130*AA128+AC129*AC130*AA129+(AC130^2)*AA130)</f>
        <v>0.14801745444032843</v>
      </c>
      <c r="AK176" s="18">
        <f>(AB128^2)*Z128+AB128*AB129*Z129+AB128*AB130*Z130-((AC128^2)*Z128+AC128*AC129*Z129+AC128*AC130*Z130)</f>
        <v>-0.83658342582430545</v>
      </c>
      <c r="AL176" s="18">
        <f>AB128*AB129*Z128+(AB129^2)*Z129+AB129*AB130*Z130-(AC128*AC129*Z128+(AC129^2)*Z129+AC129*AC130*Z130)</f>
        <v>0.27388932170659341</v>
      </c>
      <c r="AM176" s="34">
        <f>AB128*AB130*Z128+AB129*AB130*Z129+(AB130^2)*Z130-(AC128*AC130*Z128+AC129*AC130*Z129+(AC130^2)*Z130)</f>
        <v>0.47439022084639693</v>
      </c>
      <c r="AN176" s="16">
        <f>AE128</f>
        <v>0.78689945014465434</v>
      </c>
    </row>
    <row r="177" spans="1:40">
      <c r="A177" s="8" t="s">
        <v>47</v>
      </c>
      <c r="B177" s="8">
        <f>DEGREES(ACOS(A174/(SQRT((A172^2)+(A173^2)+(A174^2)))))</f>
        <v>78.00525395256517</v>
      </c>
      <c r="C177" s="8">
        <f>DEGREES(ATAN(A173/A172))</f>
        <v>-70.685817024550531</v>
      </c>
      <c r="E177" s="9" t="s">
        <v>29</v>
      </c>
      <c r="F177" s="10" t="s">
        <v>30</v>
      </c>
      <c r="G177" s="13" t="s">
        <v>31</v>
      </c>
      <c r="H177" s="14" t="s">
        <v>11</v>
      </c>
      <c r="I177">
        <v>17</v>
      </c>
      <c r="J177" s="15" t="s">
        <v>32</v>
      </c>
      <c r="L177" s="20" t="s">
        <v>37</v>
      </c>
      <c r="M177" s="17">
        <f>(G133^2)*F133+G133*G134*F134+G133*G135*F135-((H133^2)*F133+H133*H134*F134+H133*H135*F135)</f>
        <v>0.26635233451054868</v>
      </c>
      <c r="N177" s="18">
        <f>G133*G134*F133+(G134^2)*F134+G134*G135*F135-(H133*H134*F133+(H134^2)*F134+H134*H135*F135)</f>
        <v>-0.2629895667607608</v>
      </c>
      <c r="O177" s="18">
        <f>G133*G135*F133+G134*G135*F134+(G135^2)*F135-(H133*H135*F133+H134*H135*F134+(H135^2)*F135)</f>
        <v>-0.7225578962273439</v>
      </c>
      <c r="P177" s="18">
        <f>(G133^2)*E133+G133*G134*E134+G133*G135*E135-((H133^2)*E133+H133*H134*E134+H133*H135*E135)</f>
        <v>-0.71956012246565382</v>
      </c>
      <c r="Q177" s="18">
        <f>G133*G134*E133+(G134^2)*E134+G134*G135*E135-(H133*H134*E133+(H134^2)*E134+H134*H135*E135)</f>
        <v>0.23631781236773972</v>
      </c>
      <c r="R177" s="34">
        <f>G133*G135*E133+G134*G135*E134+(G135^2)*E135-(H133*H135*E133+H134*H135*E134+(H135^2)*E135)</f>
        <v>0.64927785329527887</v>
      </c>
      <c r="S177" s="16">
        <f>J133</f>
        <v>-7.9669735099607453E-2</v>
      </c>
      <c r="V177" s="8" t="s">
        <v>47</v>
      </c>
      <c r="W177" s="8">
        <f>DEGREES(ACOS(V174/(SQRT((V172^2)+(V173^2)+(V174^2)))))</f>
        <v>129.53894369050616</v>
      </c>
      <c r="X177" s="8">
        <f>DEGREES(ATAN(V173/V172))</f>
        <v>73.10780548305749</v>
      </c>
      <c r="Z177" s="9" t="s">
        <v>29</v>
      </c>
      <c r="AA177" s="10" t="s">
        <v>30</v>
      </c>
      <c r="AB177" s="13" t="s">
        <v>31</v>
      </c>
      <c r="AC177" s="14" t="s">
        <v>11</v>
      </c>
      <c r="AD177">
        <v>17</v>
      </c>
      <c r="AE177" s="15" t="s">
        <v>32</v>
      </c>
      <c r="AG177" s="20" t="s">
        <v>37</v>
      </c>
      <c r="AH177" s="17">
        <f>(AB133^2)*AA133+AB133*AB134*AA134+AB133*AB135*AA135-((AC133^2)*AA133+AC133*AC134*AA134+AC133*AC135*AA135)</f>
        <v>0.80551559703313524</v>
      </c>
      <c r="AI177" s="18">
        <f>AB133*AB134*AA133+(AB134^2)*AA134+AB134*AB135*AA135-(AC133*AC134*AA133+(AC134^2)*AA134+AC134*AC135*AA135)</f>
        <v>8.553871635817753E-2</v>
      </c>
      <c r="AJ177" s="18">
        <f>AB133*AB135*AA133+AB134*AB135*AA134+(AB135^2)*AA135-(AC133*AC135*AA133+AC134*AC135*AA134+(AC135^2)*AA135)</f>
        <v>0.23501569168322634</v>
      </c>
      <c r="AK177" s="18">
        <f>(AB133^2)*Z133+AB133*AB134*Z134+AB133*AB135*Z135-((AC133^2)*Z133+AC133*AC134*Z134+AC133*AC135*Z135)</f>
        <v>-0.82577703523099388</v>
      </c>
      <c r="AL177" s="18">
        <f>AB133*AB134*Z133+(AB134^2)*Z134+AB134*AB135*Z135-(AC133*AC134*Z133+(AC134^2)*Z134+AC134*AC135*Z135)</f>
        <v>0.19246401076242023</v>
      </c>
      <c r="AM177" s="34">
        <f>AB133*AB135*Z133+AB134*AB135*Z134+(AB135^2)*Z135-(AC133*AC135*Z133+AC134*AC135*Z134+(AC135^2)*Z135)</f>
        <v>0.52879052362742085</v>
      </c>
      <c r="AN177" s="16">
        <f>AE133</f>
        <v>0.84229131771758547</v>
      </c>
    </row>
    <row r="178" spans="1:40">
      <c r="A178" s="8" t="s">
        <v>46</v>
      </c>
      <c r="B178" s="8">
        <f>DEGREES(ACOS(B174/(SQRT((B172^2)+(B173^2)+(B174^2)))))</f>
        <v>149.60270082014404</v>
      </c>
      <c r="C178" s="8">
        <f>DEGREES(ATAN(B173/B172))</f>
        <v>-1.9193183961552955</v>
      </c>
      <c r="D178" t="s">
        <v>33</v>
      </c>
      <c r="E178" s="9">
        <f t="shared" ref="E178:F178" si="170">E173</f>
        <v>0.90603780011630108</v>
      </c>
      <c r="F178" s="10">
        <f t="shared" si="170"/>
        <v>-0.50329702498471773</v>
      </c>
      <c r="G178" s="13">
        <f>COS((RADIANS(45+$C$18)))</f>
        <v>-0.87078508510040586</v>
      </c>
      <c r="H178" s="14">
        <f>COS((RADIANS($C$18-45)))</f>
        <v>-0.4916638440710065</v>
      </c>
      <c r="J178" s="15">
        <f>((SUMPRODUCT(G178:G180,E178:E180))*(SUMPRODUCT(G178:(G180),F178:F180)))-((SUMPRODUCT(H178:H180,E178:E180))*(SUMPRODUCT(H178:H180,F178:F180)))</f>
        <v>0.16457423924621684</v>
      </c>
      <c r="L178" s="16"/>
      <c r="M178" s="17">
        <f>(G138^2)*F138+G138*G139*F139+G138*G140*F140-((H138^2)*F138+H138*H139*F139+H138*H140*F140)</f>
        <v>0.26024200996178559</v>
      </c>
      <c r="N178" s="18">
        <f>G138*G139*F138+(G139^2)*F139+G139*G140*F140-(H138*H139*F138+(H139^2)*F139+H139*H140*F140)</f>
        <v>-0.1184397283814628</v>
      </c>
      <c r="O178" s="18">
        <f>G138*G140*F138+G139*G140*F139+(G140^2)*F140-(H138*H140*F138+H139*H140*F139+(H140^2)*F140)</f>
        <v>-0.67170507829024917</v>
      </c>
      <c r="P178" s="18">
        <f>(G138^2)*E138+G138*G139*E139+G138*G140*E140-((H138^2)*E138+H138*H139*E139+H138*H140*E140)</f>
        <v>-0.67254778438052221</v>
      </c>
      <c r="Q178" s="18">
        <f>G138*G139*E138+(G139^2)*E139+G139*G140*E140-(H138*H139*E138+(H139^2)*E139+H139*H140*E140)</f>
        <v>0.12850702239516126</v>
      </c>
      <c r="R178" s="34">
        <f>G138*G140*E138+G139*G140*E139+(G140^2)*E140-(H138*H140*E138+H139*H140*E139+(H140^2)*E140)</f>
        <v>0.72879953980288337</v>
      </c>
      <c r="S178" s="16">
        <f>J138</f>
        <v>-5.2846120939341934E-2</v>
      </c>
      <c r="V178" s="8" t="s">
        <v>46</v>
      </c>
      <c r="W178" s="8">
        <f>DEGREES(ACOS(W174/(SQRT((W172^2)+(W173^2)+(W174^2)))))</f>
        <v>139.79721943815727</v>
      </c>
      <c r="X178" s="8">
        <f>DEGREES(ATAN(W173/W172))</f>
        <v>85.493502244944125</v>
      </c>
      <c r="Y178" t="s">
        <v>33</v>
      </c>
      <c r="Z178" s="9">
        <f t="shared" ref="Z178:AA178" si="171">Z173</f>
        <v>0.96445149753514192</v>
      </c>
      <c r="AA178" s="10">
        <f t="shared" si="171"/>
        <v>-0.67933438952589187</v>
      </c>
      <c r="AB178" s="13">
        <f>COS((RADIANS(45+$C$18)))</f>
        <v>-0.87078508510040586</v>
      </c>
      <c r="AC178" s="14">
        <f>COS((RADIANS($C$18-45)))</f>
        <v>-0.4916638440710065</v>
      </c>
      <c r="AE178" s="15">
        <f>((SUMPRODUCT(AB178:AB180,Z178:Z180))*(SUMPRODUCT(AB178:(AB180),AA178:AA180)))-((SUMPRODUCT(AC178:AC180,Z178:Z180))*(SUMPRODUCT(AC178:AC180,AA178:AA180)))</f>
        <v>0.13771431903034409</v>
      </c>
      <c r="AG178" s="16"/>
      <c r="AH178" s="17">
        <f>(AB138^2)*AA138+AB138*AB139*AA139+AB138*AB140*AA140-((AC138^2)*AA138+AC138*AC139*AA139+AC138*AC140*AA140)</f>
        <v>0.85269855235255232</v>
      </c>
      <c r="AI178" s="18">
        <f>AB138*AB139*AA138+(AB139^2)*AA139+AB139*AB140*AA140-(AC138*AC139*AA138+(AC139^2)*AA139+AC139*AC140*AA140)</f>
        <v>4.8287973469058137E-2</v>
      </c>
      <c r="AJ178" s="18">
        <f>AB138*AB140*AA138+AB139*AB140*AA139+(AB140^2)*AA140-(AC138*AC140*AA138+AC139*AC140*AA139+(AC140^2)*AA140)</f>
        <v>0.27385470604125156</v>
      </c>
      <c r="AK178" s="18">
        <f>(AB138^2)*Z138+AB138*AB139*Z139+AB138*AB140*Z140-((AC138^2)*Z138+AC138*AC139*Z139+AC138*AC140*Z140)</f>
        <v>-0.79288146999005615</v>
      </c>
      <c r="AL178" s="18">
        <f>AB138*AB139*Z138+(AB139^2)*Z139+AB139*AB140*Z140-(AC138*AC139*Z138+(AC139^2)*Z139+AC139*AC140*Z140)</f>
        <v>0.10483890292786115</v>
      </c>
      <c r="AM178" s="34">
        <f>AB138*AB140*Z138+AB139*AB140*Z139+(AB140^2)*Z140-(AC138*AC140*Z138+AC139*AC140*Z139+(AC140^2)*Z140)</f>
        <v>0.59457096416344457</v>
      </c>
      <c r="AN178" s="16">
        <f>AE138</f>
        <v>0.89218384962863229</v>
      </c>
    </row>
    <row r="179" spans="1:40">
      <c r="A179" s="8" t="s">
        <v>48</v>
      </c>
      <c r="B179" s="8">
        <f>DEGREES(ACOS(C174/(SQRT((C172^2)+(C173^2)+(C174^2)))))</f>
        <v>62.526079694262478</v>
      </c>
      <c r="C179" s="8">
        <f>DEGREES(ATAN(C173/C172))</f>
        <v>25.657005830214668</v>
      </c>
      <c r="D179" t="s">
        <v>34</v>
      </c>
      <c r="E179" s="9">
        <f t="shared" ref="E179:F179" si="172">E174</f>
        <v>7.7502827752980563E-2</v>
      </c>
      <c r="F179" s="10">
        <f t="shared" si="172"/>
        <v>-0.76485993969207089</v>
      </c>
      <c r="G179" s="13">
        <f>(SIN((RADIANS(45+$C$18))))*(COS(RADIANS($A$18)))</f>
        <v>0.4620128861807582</v>
      </c>
      <c r="H179" s="14">
        <f>(SIN((RADIANS($C$18-45))))*(COS(RADIANS($A$18)))</f>
        <v>-0.81827031875928058</v>
      </c>
      <c r="J179" s="16"/>
      <c r="L179" s="16"/>
      <c r="M179" s="17">
        <f>(G143^2)*F143+G143*G144*F144+G143*G145*F145-((H143^2)*F143+H143*H144*F144+H143*H145*F145)</f>
        <v>0.23586651373475798</v>
      </c>
      <c r="N179" s="18">
        <f>G143*G144*F143+(G144^2)*F144+G144*G145*F145-(H143*H144*F143+(H144^2)*F144+H144*H145*F145)</f>
        <v>-1.0462608667011539E-9</v>
      </c>
      <c r="O179" s="18">
        <f>G143*G145*F143+G144*G145*F144+(G145^2)*F145-(H143*H145*F143+H144*H145*F144+(H145^2)*F145)</f>
        <v>-0.59946331115956997</v>
      </c>
      <c r="P179" s="18">
        <f>(G143^2)*E143+G143*G144*E144+G143*G145*E145-((H143^2)*E143+H143*H144*E144+H143*H145*E145)</f>
        <v>-0.57805066268373684</v>
      </c>
      <c r="Q179" s="18">
        <f>G143*G144*E143+(G144^2)*E144+G144*G145*E145-(H143*H144*E143+(H144^2)*E144+H144*H145*E145)</f>
        <v>1.4177518693346519E-9</v>
      </c>
      <c r="R179" s="34">
        <f>G143*G145*E143+G144*G145*E144+(G145^2)*E145-(H143*H145*E143+H144*H145*E144+(H145^2)*E145)</f>
        <v>0.81231197404306321</v>
      </c>
      <c r="S179" s="16">
        <f>J143</f>
        <v>-3.5696403718417258E-2</v>
      </c>
      <c r="V179" s="8" t="s">
        <v>48</v>
      </c>
      <c r="W179" s="8">
        <f>DEGREES(ACOS(X174/(SQRT((X172^2)+(X173^2)+(X174^2)))))</f>
        <v>96.129381871272003</v>
      </c>
      <c r="X179" s="8">
        <f>DEGREES(ATAN(X173/X172))</f>
        <v>-11.806455120295949</v>
      </c>
      <c r="Y179" t="s">
        <v>34</v>
      </c>
      <c r="Z179" s="9">
        <f t="shared" ref="Z179:AA179" si="173">Z174</f>
        <v>0.12499242272321971</v>
      </c>
      <c r="AA179" s="10">
        <f t="shared" si="173"/>
        <v>-0.33383387926420477</v>
      </c>
      <c r="AB179" s="13">
        <f>(SIN((RADIANS(45+$C$18))))*(COS(RADIANS($A$18)))</f>
        <v>0.4620128861807582</v>
      </c>
      <c r="AC179" s="14">
        <f>(SIN((RADIANS($C$18-45))))*(COS(RADIANS($A$18)))</f>
        <v>-0.81827031875928058</v>
      </c>
      <c r="AE179" s="16"/>
      <c r="AG179" s="16"/>
      <c r="AH179" s="17">
        <f>(AB143^2)*AA143+AB143*AB144*AA144+AB143*AB145*AA145-((AC143^2)*AA143+AC143*AC144*AA144+AC143*AC145*AA145)</f>
        <v>0.91467354957085623</v>
      </c>
      <c r="AI179" s="18">
        <f>AB143*AB144*AA143+(AB144^2)*AA144+AB144*AB145*AA145-(AC143*AC144*AA143+(AC144^2)*AA144+AC144*AC145*AA145)</f>
        <v>3.9771776034696551E-10</v>
      </c>
      <c r="AJ179" s="18">
        <f>AB143*AB145*AA143+AB144*AB145*AA144+(AB145^2)*AA145-(AC143*AC145*AA143+AC144*AC145*AA144+(AC145^2)*AA145)</f>
        <v>0.22787548795195445</v>
      </c>
      <c r="AK179" s="18">
        <f>(AB143^2)*Z143+AB143*AB144*Z144+AB143*AB145*Z145-((AC143^2)*Z143+AC143*AC144*Z144+AC143*AC145*Z145)</f>
        <v>-0.72001654510590263</v>
      </c>
      <c r="AL179" s="18">
        <f>AB143*AB144*Z143+(AB144^2)*Z144+AB144*AB145*Z145-(AC143*AC144*Z143+(AC144^2)*Z144+AC144*AC145*Z145)</f>
        <v>1.1913749431856926E-9</v>
      </c>
      <c r="AM179" s="34">
        <f>AB143*AB145*Z143+AB144*AB145*Z144+(AB145^2)*Z145-(AC143*AC145*Z143+AC144*AC145*Z144+(AC145^2)*Z145)</f>
        <v>0.68260755133321294</v>
      </c>
      <c r="AN179" s="16">
        <f>AE143</f>
        <v>0.93521471748573615</v>
      </c>
    </row>
    <row r="180" spans="1:40">
      <c r="D180" t="s">
        <v>35</v>
      </c>
      <c r="E180" s="9">
        <f t="shared" ref="E180:F180" si="174">E175</f>
        <v>0.41603944097970508</v>
      </c>
      <c r="F180" s="10">
        <f t="shared" si="174"/>
        <v>-0.40209622890021496</v>
      </c>
      <c r="G180" s="13">
        <f>(SIN((RADIANS(45+$C$18))))*(SIN(RADIANS($A$18)))</f>
        <v>-0.16815893841721494</v>
      </c>
      <c r="H180" s="14">
        <f>(SIN((RADIANS($C$18-45))))*(SIN(RADIANS($A$18)))</f>
        <v>0.29782603961189558</v>
      </c>
      <c r="J180" s="16"/>
      <c r="L180" s="16"/>
      <c r="M180" s="17">
        <f>(G148^2)*F148+G148*G149*F149+G148*G150*F150-((H148^2)*F148+H148*H149*F149+H148*H150*F150)</f>
        <v>0.20256483921632262</v>
      </c>
      <c r="N180" s="18">
        <f>G148*G149*F148+(G149^2)*F149+G149*G150*F150-(H148*H149*F148+(H149^2)*F149+H149*H150*F150)</f>
        <v>9.2137390837038313E-2</v>
      </c>
      <c r="O180" s="18">
        <f>G148*G150*F148+G149*G150*F149+(G150^2)*F150-(H148*H150*F148+H149*H150*F149+(H150^2)*F150)</f>
        <v>-0.52253710956110699</v>
      </c>
      <c r="P180" s="18">
        <f>(G148^2)*E148+G148*G149*E149+G148*G150*E150-((H148^2)*E148+H148*H149*E149+H148*H150*E150)</f>
        <v>-0.41601194778619444</v>
      </c>
      <c r="Q180" s="18">
        <f>G148*G149*E148+(G149^2)*E149+G149*G150*E150-(H148*H149*E148+(H149^2)*E149+H149*H150*E150)</f>
        <v>-0.15578681045681159</v>
      </c>
      <c r="R180" s="34">
        <f>G148*G150*E148+G149*G150*E149+(G150^2)*E150-(H148*H150*E148+H149*H150*E149+(H150^2)*E150)</f>
        <v>0.88351090587994574</v>
      </c>
      <c r="S180" s="16">
        <f>J148</f>
        <v>-2.6723737316832585E-2</v>
      </c>
      <c r="Y180" t="s">
        <v>35</v>
      </c>
      <c r="Z180" s="9">
        <f t="shared" ref="Z180:AA180" si="175">Z175</f>
        <v>0.2328308466762983</v>
      </c>
      <c r="AA180" s="10">
        <f t="shared" si="175"/>
        <v>0.65349807058850307</v>
      </c>
      <c r="AB180" s="13">
        <f>(SIN((RADIANS(45+$C$18))))*(SIN(RADIANS($A$18)))</f>
        <v>-0.16815893841721494</v>
      </c>
      <c r="AC180" s="14">
        <f>(SIN((RADIANS($C$18-45))))*(SIN(RADIANS($A$18)))</f>
        <v>0.29782603961189558</v>
      </c>
      <c r="AE180" s="16"/>
      <c r="AG180" s="16"/>
      <c r="AH180" s="17">
        <f>(AB148^2)*AA148+AB148*AB149*AA149+AB148*AB150*AA150-((AC148^2)*AA148+AC148*AC149*AA149+AC148*AC150*AA150)</f>
        <v>0.97364558841028326</v>
      </c>
      <c r="AI180" s="18">
        <f>AB148*AB149*AA148+(AB149^2)*AA149+AB149*AB150*AA150-(AC148*AC149*AA148+(AC149^2)*AA149+AC149*AC150*AA150)</f>
        <v>-1.3072498634942697E-2</v>
      </c>
      <c r="AJ180" s="18">
        <f>AB148*AB150*AA148+AB149*AB150*AA149+(AB150^2)*AA150-(AC148*AC150*AA148+AC149*AC150*AA149+(AC150^2)*AA150)</f>
        <v>7.4137823845327855E-2</v>
      </c>
      <c r="AK180" s="18">
        <f>(AB148^2)*Z148+AB148*AB149*Z149+AB148*AB150*Z150-((AC148^2)*Z148+AC148*AC149*Z149+AC148*AC150*Z150)</f>
        <v>-0.58477888862949068</v>
      </c>
      <c r="AL180" s="18">
        <f>AB148*AB149*Z148+(AB149^2)*Z149+AB149*AB150*Z150-(AC148*AC149*Z148+(AC149^2)*Z149+AC149*AC150*Z150)</f>
        <v>-0.13797038911753226</v>
      </c>
      <c r="AM180" s="34">
        <f>AB148*AB150*Z148+AB149*AB150*Z149+(AB150^2)*Z150-(AC148*AC150*Z148+AC149*AC150*Z149+(AC150^2)*Z150)</f>
        <v>0.78246895944784201</v>
      </c>
      <c r="AN180" s="16">
        <f>AE148</f>
        <v>0.95466155483200044</v>
      </c>
    </row>
    <row r="181" spans="1:40">
      <c r="M181" s="17">
        <f>(G153^2)*F153+G153*G154*F154+G153*G155*F155-((H153^2)*F153+H153*H154*F154+H153*H155*F155)</f>
        <v>0.18084955544058368</v>
      </c>
      <c r="N181" s="18">
        <f>G153*G154*F153+(G154^2)*F154+G154*G155*F155-(H153*H154*F153+(H154^2)*F154+H154*H155*F155)</f>
        <v>0.16548800966499358</v>
      </c>
      <c r="O181" s="18">
        <f>G153*G155*F153+G154*G155*F154+(G155^2)*F155-(H153*H155*F153+H154*H155*F154+(H155^2)*F155)</f>
        <v>-0.45467456974505821</v>
      </c>
      <c r="P181" s="18">
        <f>(G153^2)*E153+G153*G154*E154+G153*G155*E155-((H153^2)*E153+H153*H154*E154+H153*H155*E155)</f>
        <v>-0.19617303507099215</v>
      </c>
      <c r="Q181" s="18">
        <f>G153*G154*E153+(G154^2)*E154+G154*G155*E155-(H153*H154*E153+(H154^2)*E154+H154*H155*E155)</f>
        <v>-0.32720414172888485</v>
      </c>
      <c r="R181" s="34">
        <f>G153*G155*E153+G154*G155*E154+(G155^2)*E155-(H153*H155*E153+H154*H155*E154+(H155^2)*E155)</f>
        <v>0.89898599095214105</v>
      </c>
      <c r="S181" s="16">
        <f>J153</f>
        <v>-1.2480231752774934E-2</v>
      </c>
      <c r="AH181" s="17">
        <f>(AB153^2)*AA153+AB153*AB154*AA154+AB153*AB155*AA155-((AC153^2)*AA153+AC153*AC154*AA154+AC153*AC155*AA155)</f>
        <v>0.98223982152522138</v>
      </c>
      <c r="AI181" s="18">
        <f>AB153*AB154*AA153+(AB154^2)*AA154+AB154*AB155*AA155-(AC153*AC154*AA153+(AC154^2)*AA154+AC154*AC155*AA155)</f>
        <v>5.627284868605649E-2</v>
      </c>
      <c r="AJ181" s="18">
        <f>AB153*AB155*AA153+AB154*AB155*AA154+(AB155^2)*AA155-(AC153*AC155*AA153+AC154*AC155*AA154+(AC155^2)*AA155)</f>
        <v>-0.15460838109332686</v>
      </c>
      <c r="AK181" s="18">
        <f>(AB153^2)*Z153+AB153*AB154*Z154+AB153*AB155*Z155-((AC153^2)*Z153+AC153*AC154*Z154+AC153*AC155*Z155)</f>
        <v>-0.38551960703872035</v>
      </c>
      <c r="AL181" s="18">
        <f>AB153*AB154*Z153+(AB154^2)*Z154+AB154*AB155*Z155-(AC153*AC154*Z153+(AC154^2)*Z154+AC154*AC155*Z155)</f>
        <v>-0.30829871585939017</v>
      </c>
      <c r="AM181" s="34">
        <f>AB153*AB155*Z153+AB154*AB155*Z154+(AB155^2)*Z155-(AC153*AC155*Z153+AC154*AC155*Z154+(AC155^2)*Z155)</f>
        <v>0.84704376027053119</v>
      </c>
      <c r="AN181" s="16">
        <f>AE153</f>
        <v>0.91835874622624636</v>
      </c>
    </row>
    <row r="182" spans="1:40">
      <c r="E182" s="9" t="s">
        <v>29</v>
      </c>
      <c r="F182" s="10" t="s">
        <v>30</v>
      </c>
      <c r="G182" s="13" t="s">
        <v>31</v>
      </c>
      <c r="H182" s="14" t="s">
        <v>11</v>
      </c>
      <c r="I182">
        <v>18</v>
      </c>
      <c r="J182" s="15" t="s">
        <v>32</v>
      </c>
      <c r="M182" s="17">
        <f>(G158^2)*F158+G158*G159*F159+G158*G160*F160-((H158^2)*F158+H158*H159*F159+H158*H160*F160)</f>
        <v>0.18396567024373234</v>
      </c>
      <c r="N182" s="18">
        <f>G158*G159*F158+(G159^2)*F159+G159*G160*F160-(H158*H159*F158+(H159^2)*F159+H159*H160*F160)</f>
        <v>0.23485871813501968</v>
      </c>
      <c r="O182" s="18">
        <f>G158*G160*F158+G159*G160*F159+(G160^2)*F160-(H158*H160*F158+H159*H160*F159+(H160^2)*F160)</f>
        <v>-0.40678723241035231</v>
      </c>
      <c r="P182" s="18">
        <f>(G158^2)*E158+G158*G159*E159+G158*G160*E160-((H158^2)*E158+H158*H159*E159+H158*H160*E160)</f>
        <v>3.4216207325804771E-2</v>
      </c>
      <c r="Q182" s="18">
        <f>G158*G159*E158+(G159^2)*E159+G159*G160*E160-(H158*H159*E158+(H159^2)*E159+H159*H160*E160)</f>
        <v>-0.48039767531515393</v>
      </c>
      <c r="R182" s="34">
        <f>G158*G160*E158+G159*G160*E159+(G160^2)*E160-(H158*H160*E158+H159*H160*E159+(H160^2)*E160)</f>
        <v>0.83207318148382414</v>
      </c>
      <c r="S182" s="16">
        <f>J158</f>
        <v>1.5642533172772088E-2</v>
      </c>
      <c r="Z182" s="9" t="s">
        <v>29</v>
      </c>
      <c r="AA182" s="10" t="s">
        <v>30</v>
      </c>
      <c r="AB182" s="13" t="s">
        <v>31</v>
      </c>
      <c r="AC182" s="14" t="s">
        <v>11</v>
      </c>
      <c r="AD182">
        <v>18</v>
      </c>
      <c r="AE182" s="15" t="s">
        <v>32</v>
      </c>
      <c r="AH182" s="17">
        <f>(AB158^2)*AA158+AB158*AB159*AA159+AB158*AB160*AA160-((AC158^2)*AA158+AC158*AC159*AA159+AC158*AC160*AA160)</f>
        <v>0.90322353250801302</v>
      </c>
      <c r="AI182" s="18">
        <f>AB158*AB159*AA158+(AB159^2)*AA159+AB159*AB160*AA160-(AC158*AC159*AA158+(AC159^2)*AA159+AC159*AC160*AA160)</f>
        <v>0.21375830362043813</v>
      </c>
      <c r="AJ182" s="18">
        <f>AB158*AB160*AA158+AB159*AB160*AA159+(AB160^2)*AA160-(AC158*AC160*AA158+AC159*AC160*AA159+(AC160^2)*AA160)</f>
        <v>-0.37024024241033321</v>
      </c>
      <c r="AK182" s="18">
        <f>(AB158^2)*Z158+AB158*AB159*Z159+AB158*AB160*Z160-((AC158^2)*Z158+AC158*AC159*Z159+AC158*AC160*Z160)</f>
        <v>-0.15731482178761269</v>
      </c>
      <c r="AL182" s="18">
        <f>AB158*AB159*Z158+(AB159^2)*Z159+AB159*AB160*Z160-(AC158*AC159*Z158+(AC159^2)*Z159+AC159*AC160*Z160)</f>
        <v>-0.48082715608445964</v>
      </c>
      <c r="AM182" s="34">
        <f>AB158*AB160*Z158+AB159*AB160*Z159+(AB160^2)*Z160-(AC158*AC160*Z158+AC159*AC160*Z159+(AC160^2)*Z160)</f>
        <v>0.83281706399713529</v>
      </c>
      <c r="AN182" s="16">
        <f>AE158</f>
        <v>0.81163010766902244</v>
      </c>
    </row>
    <row r="183" spans="1:40">
      <c r="D183" t="s">
        <v>33</v>
      </c>
      <c r="E183" s="9">
        <f t="shared" ref="E183:F183" si="176">E178</f>
        <v>0.90603780011630108</v>
      </c>
      <c r="F183" s="10">
        <f t="shared" si="176"/>
        <v>-0.50329702498471773</v>
      </c>
      <c r="G183" s="13">
        <f>COS((RADIANS(45+$C$19)))</f>
        <v>-0.90296063242848146</v>
      </c>
      <c r="H183" s="14">
        <f>COS((RADIANS($C$19-45)))</f>
        <v>-0.42972327873220545</v>
      </c>
      <c r="J183" s="15">
        <f>((SUMPRODUCT(G183:G185,E183:E185))*(SUMPRODUCT(G183:G185,F183:F185)))-((SUMPRODUCT(H183:H185,E183:E185))*(SUMPRODUCT(H183:H185,F183:F185)))</f>
        <v>0.19628982232798786</v>
      </c>
      <c r="M183" s="17">
        <f>(G163^2)*F163+G163*G164*F164+G163*G165*F165-((H163^2)*F163+H163*H164*F164+H163*H165*F165)</f>
        <v>0.21400197267722093</v>
      </c>
      <c r="N183" s="18">
        <f>G163*G164*F163+(G164^2)*F164+G164*G165*F165-(H163*H164*F163+(H164^2)*F164+H164*H165*F165)</f>
        <v>0.31570423990072205</v>
      </c>
      <c r="O183" s="18">
        <f>G163*G165*F163+G164*G165*F164+(G165^2)*F165-(H163*H165*F163+H164*H165*F164+(H165^2)*F165)</f>
        <v>-0.37624166209890986</v>
      </c>
      <c r="P183" s="18">
        <f>(G163^2)*E163+G163*G164*E164+G163*G165*E165-((H163^2)*E163+H163*H164*E164+H163*H165*E165)</f>
        <v>0.21307303185839477</v>
      </c>
      <c r="Q183" s="18">
        <f>G163*G164*E163+(G164^2)*E164+G164*G165*E165-(H163*H164*E163+(H164^2)*E164+H164*H165*E165)</f>
        <v>-0.59185505180301534</v>
      </c>
      <c r="R183" s="34">
        <f>G163*G165*E163+G164*G165*E164+(G165^2)*E165-(H163*H165*E163+H164*H165*E164+(H165^2)*E165)</f>
        <v>0.70534538428127569</v>
      </c>
      <c r="S183" s="16">
        <f>J163</f>
        <v>6.1830477098023778E-2</v>
      </c>
      <c r="Y183" t="s">
        <v>33</v>
      </c>
      <c r="Z183" s="9">
        <f t="shared" ref="Z183:AA183" si="177">Z178</f>
        <v>0.96445149753514192</v>
      </c>
      <c r="AA183" s="10">
        <f t="shared" si="177"/>
        <v>-0.67933438952589187</v>
      </c>
      <c r="AB183" s="13">
        <f>COS((RADIANS(45+$C$19)))</f>
        <v>-0.90296063242848146</v>
      </c>
      <c r="AC183" s="14">
        <f>COS((RADIANS($C$19-45)))</f>
        <v>-0.42972327873220545</v>
      </c>
      <c r="AE183" s="15">
        <f>((SUMPRODUCT(AB183:AB185,Z183:Z185))*(SUMPRODUCT(AB183:AB185,AA183:AA185)))-((SUMPRODUCT(AC183:AC185,Z183:Z185))*(SUMPRODUCT(AC183:AC185,AA183:AA185)))</f>
        <v>-1.5575110554967131E-2</v>
      </c>
      <c r="AH183" s="17">
        <f>(AB163^2)*AA163+AB163*AB164*AA164+AB163*AB165*AA165-((AC163^2)*AA163+AC163*AC164*AA164+AC163*AC165*AA165)</f>
        <v>0.75533124035766841</v>
      </c>
      <c r="AI183" s="18">
        <f>AB163*AB164*AA163+(AB164^2)*AA164+AB164*AB165*AA165-(AC163*AC164*AA163+(AC164^2)*AA164+AC164*AC165*AA165)</f>
        <v>0.40778819750091061</v>
      </c>
      <c r="AJ183" s="18">
        <f>AB163*AB165*AA163+AB164*AB165*AA164+(AB165^2)*AA165-(AC163*AC165*AA163+AC164*AC165*AA164+(AC165^2)*AA165)</f>
        <v>-0.48598304938922732</v>
      </c>
      <c r="AK183" s="18">
        <f>(AB163^2)*Z163+AB163*AB164*Z164+AB163*AB165*Z165-((AC163^2)*Z163+AC163*AC164*Z164+AC163*AC165*Z165)</f>
        <v>3.8954022177540404E-2</v>
      </c>
      <c r="AL183" s="18">
        <f>AB163*AB164*Z163+(AB164^2)*Z164+AB164*AB165*Z165-(AC163*AC164*Z163+(AC164^2)*Z164+AC164*AC165*Z165)</f>
        <v>-0.62262740269361971</v>
      </c>
      <c r="AM183" s="34">
        <f>AB163*AB165*Z163+AB164*AB165*Z164+(AB165^2)*Z165-(AC163*AC165*Z163+AC164*AC165*Z164+(AC165^2)*Z165)</f>
        <v>0.7420184440077231</v>
      </c>
      <c r="AN183" s="16">
        <f>AE163</f>
        <v>0.66629893580197996</v>
      </c>
    </row>
    <row r="184" spans="1:40" ht="18">
      <c r="A184" t="s">
        <v>45</v>
      </c>
      <c r="B184" t="s">
        <v>75</v>
      </c>
      <c r="C184" t="s">
        <v>44</v>
      </c>
      <c r="D184" t="s">
        <v>34</v>
      </c>
      <c r="E184" s="9">
        <f t="shared" ref="E184:F184" si="178">E179</f>
        <v>7.7502827752980563E-2</v>
      </c>
      <c r="F184" s="10">
        <f t="shared" si="178"/>
        <v>-0.76485993969207089</v>
      </c>
      <c r="G184" s="13">
        <f>(SIN((RADIANS(45+$C$19))))*(COS(RADIANS($A$19)))</f>
        <v>0.42319481654530194</v>
      </c>
      <c r="H184" s="14">
        <f>(SIN((RADIANS($C$19-45))))*(COS(RADIANS($A$19)))</f>
        <v>-0.88924263148037508</v>
      </c>
      <c r="J184" s="16"/>
      <c r="M184" s="17">
        <f>(G168^2)*F168+G168*G169*F169+G168*G170*F170-((H168^2)*F168+H168*H169*F169+H168*H170*F170)</f>
        <v>0.22443270337120999</v>
      </c>
      <c r="N184" s="18">
        <f>G168*G169*F168+(G169^2)*F169+G169*G170*F170-(H168*H169*F168+(H169^2)*F169+H169*H170*F170)</f>
        <v>0.42662839085513921</v>
      </c>
      <c r="O184" s="18">
        <f>G168*G170*F168+G169*G170*F169+(G170^2)*F170-(H168*H170*F168+H169*H170*F169+(H170^2)*F170)</f>
        <v>-0.35798372541630386</v>
      </c>
      <c r="P184" s="18">
        <f>(G168^2)*E168+G168*G169*E169+G168*G170*E170-((H168^2)*E168+H168*H169*E169+H168*H170*E170)</f>
        <v>0.37859442297101975</v>
      </c>
      <c r="Q184" s="18">
        <f>G168*G169*E168+(G169^2)*E169+G169*G170*E170-(H168*H169*E168+(H169^2)*E169+H169*H170*E170)</f>
        <v>-0.65039717007039966</v>
      </c>
      <c r="R184" s="34">
        <f>G168*G170*E168+G169*G170*E169+(G170^2)*E170-(H168*H170*E168+H169*H170*E169+(H170^2)*E170)</f>
        <v>0.54574802552481927</v>
      </c>
      <c r="S184" s="16">
        <f>J168</f>
        <v>8.7474070525551229E-2</v>
      </c>
      <c r="V184" t="s">
        <v>45</v>
      </c>
      <c r="W184" t="s">
        <v>75</v>
      </c>
      <c r="X184" t="s">
        <v>44</v>
      </c>
      <c r="Y184" t="s">
        <v>34</v>
      </c>
      <c r="Z184" s="9">
        <f t="shared" ref="Z184:AA184" si="179">Z179</f>
        <v>0.12499242272321971</v>
      </c>
      <c r="AA184" s="10">
        <f t="shared" si="179"/>
        <v>-0.33383387926420477</v>
      </c>
      <c r="AB184" s="13">
        <f>(SIN((RADIANS(45+$C$19))))*(COS(RADIANS($A$19)))</f>
        <v>0.42319481654530194</v>
      </c>
      <c r="AC184" s="14">
        <f>(SIN((RADIANS($C$19-45))))*(COS(RADIANS($A$19)))</f>
        <v>-0.88924263148037508</v>
      </c>
      <c r="AE184" s="16"/>
      <c r="AH184" s="17">
        <f>(AB168^2)*AA168+AB168*AB169*AA169+AB168*AB170*AA170-((AC168^2)*AA168+AC168*AC169*AA169+AC168*AC170*AA170)</f>
        <v>0.53236298929646897</v>
      </c>
      <c r="AI184" s="18">
        <f>AB168*AB169*AA168+(AB169^2)*AA169+AB169*AB170*AA170-(AC168*AC169*AA168+(AC169^2)*AA169+AC169*AC170*AA170)</f>
        <v>0.61033110045046934</v>
      </c>
      <c r="AJ184" s="18">
        <f>AB168*AB170*AA168+AB169*AB170*AA169+(AB170^2)*AA170-(AC168*AC170*AA168+AC169*AC170*AA169+(AC170^2)*AA170)</f>
        <v>-0.51212860128401261</v>
      </c>
      <c r="AK184" s="18">
        <f>(AB168^2)*Z168+AB168*AB169*Z169+AB168*AB170*Z170-((AC168^2)*Z168+AC168*AC169*Z169+AC168*AC170*Z170)</f>
        <v>0.23858059966137335</v>
      </c>
      <c r="AL184" s="18">
        <f>AB168*AB169*Z168+(AB169^2)*Z169+AB169*AB170*Z170-(AC168*AC169*Z168+(AC169^2)*Z169+AC169*AC170*Z170)</f>
        <v>-0.71704067301848706</v>
      </c>
      <c r="AM184" s="34">
        <f>AB168*AB170*Z168+AB169*AB170*Z169+(AB170^2)*Z170-(AC168*AC170*Z168+AC169*AC170*Z169+(AC170^2)*Z170)</f>
        <v>0.60166856426892135</v>
      </c>
      <c r="AN184" s="16">
        <f>AE168</f>
        <v>0.47048570932379219</v>
      </c>
    </row>
    <row r="185" spans="1:40">
      <c r="A185">
        <f>E188</f>
        <v>0.90603780011630108</v>
      </c>
      <c r="B185">
        <f>C185/(SQRT(C185^2+C186^2+C187^2))</f>
        <v>0.85056163811594654</v>
      </c>
      <c r="C185">
        <f t="array" ref="C185:C190">(A185:A190)-(MMULT(MMULT(MINVERSE(MMULT(TRANSPOSE(M170:R190),M170:R190)),TRANSPOSE(M170:R190)),S170:S190))</f>
        <v>0.87894692843439792</v>
      </c>
      <c r="D185" t="s">
        <v>35</v>
      </c>
      <c r="E185" s="9">
        <f t="shared" ref="E185:F185" si="180">E180</f>
        <v>0.41603944097970508</v>
      </c>
      <c r="F185" s="10">
        <f t="shared" si="180"/>
        <v>-0.40209622890021496</v>
      </c>
      <c r="G185" s="13">
        <f>(SIN((RADIANS(45+$C$19))))*(SIN(RADIANS($A$19)))</f>
        <v>-7.4620664252905797E-2</v>
      </c>
      <c r="H185" s="14">
        <f>(SIN((RADIANS($C$19-45))))*(SIN(RADIANS($A$19)))</f>
        <v>0.15679746832618466</v>
      </c>
      <c r="J185" s="16"/>
      <c r="M185" s="17">
        <f>(G173^2)*F173+G173*G174*F174+G173*G175*F175-((H173^2)*F173+H173*H174*F174+H173*H175*F175)</f>
        <v>0.24477988576316015</v>
      </c>
      <c r="N185" s="18">
        <f>G173*G174*F173+(G174^2)*F174+G174*G175*F175-(H173*H174*F173+(H174^2)*F174+H174*H175*F175)</f>
        <v>0.55196828734658121</v>
      </c>
      <c r="O185" s="18">
        <f>G173*G175*F173+G174*G175*F174+(G175^2)*F175-(H173*H175*F173+H174*H175*F174+(H175^2)*F175)</f>
        <v>-0.31867903928368535</v>
      </c>
      <c r="P185" s="18">
        <f>(G173^2)*E173+G173*G174*E174+G173*G175*E175-((H173^2)*E173+H173*H174*E174+H173*H175*E175)</f>
        <v>0.46316008225160771</v>
      </c>
      <c r="Q185" s="18">
        <f>G173*G174*E173+(G174^2)*E174+G174*G175*E175-(H173*H174*E173+(H174^2)*E174+H174*H175*E175)</f>
        <v>-0.6853321067782201</v>
      </c>
      <c r="R185" s="34">
        <f>G173*G175*E173+G174*G175*E174+(G175^2)*E175-(H173*H175*E173+H174*H175*E174+(H175^2)*E175)</f>
        <v>0.39567667633269865</v>
      </c>
      <c r="S185" s="16">
        <f>J173</f>
        <v>0.13197588295336884</v>
      </c>
      <c r="V185">
        <f>Z188</f>
        <v>0.96445149753514192</v>
      </c>
      <c r="W185">
        <f>X185/(SQRT(X185^2+X186^2+X187^2))</f>
        <v>0.71361487732642992</v>
      </c>
      <c r="X185">
        <f t="array" ref="X185:X190">(V185:V190)-(MMULT(MMULT(MINVERSE(MMULT(TRANSPOSE(AH170:AM190),AH170:AM190)),TRANSPOSE(AH170:AM190)),AN170:AN190))</f>
        <v>1.3561106827899319</v>
      </c>
      <c r="Y185" t="s">
        <v>35</v>
      </c>
      <c r="Z185" s="9">
        <f t="shared" ref="Z185:AA185" si="181">Z180</f>
        <v>0.2328308466762983</v>
      </c>
      <c r="AA185" s="10">
        <f t="shared" si="181"/>
        <v>0.65349807058850307</v>
      </c>
      <c r="AB185" s="13">
        <f>(SIN((RADIANS(45+$C$19))))*(SIN(RADIANS($A$19)))</f>
        <v>-7.4620664252905797E-2</v>
      </c>
      <c r="AC185" s="14">
        <f>(SIN((RADIANS($C$19-45))))*(SIN(RADIANS($A$19)))</f>
        <v>0.15679746832618466</v>
      </c>
      <c r="AE185" s="16"/>
      <c r="AH185" s="17">
        <f>(AB173^2)*AA173+AB173*AB174*AA174+AB173*AB175*AA175-((AC173^2)*AA173+AC173*AC174*AA174+AC173*AC175*AA175)</f>
        <v>0.32402789482542366</v>
      </c>
      <c r="AI185" s="18">
        <f>AB173*AB174*AA173+(AB174^2)*AA174+AB174*AB175*AA175-(AC173*AC174*AA173+(AC174^2)*AA174+AC174*AC175*AA175)</f>
        <v>0.7428568777995801</v>
      </c>
      <c r="AJ185" s="18">
        <f>AB173*AB175*AA173+AB174*AB175*AA174+(AB175^2)*AA175-(AC173*AC175*AA173+AC174*AC175*AA174+(AC175^2)*AA175)</f>
        <v>-0.42888861836695236</v>
      </c>
      <c r="AK185" s="18">
        <f>(AB173^2)*Z173+AB173*AB174*Z174+AB173*AB175*Z175-((AC173^2)*Z173+AC173*AC174*Z174+AC173*AC175*Z175)</f>
        <v>0.36107306127694183</v>
      </c>
      <c r="AL185" s="18">
        <f>AB173*AB174*Z173+(AB174^2)*Z174+AB174*AB175*Z175-(AC173*AC174*Z173+(AC174^2)*Z174+AC174*AC175*Z175)</f>
        <v>-0.77452872685960772</v>
      </c>
      <c r="AM185" s="34">
        <f>AB173*AB175*Z173+AB174*AB175*Z174+(AB175^2)*Z175-(AC173*AC175*Z173+AC174*AC175*Z174+(AC175^2)*Z175)</f>
        <v>0.44717436894749263</v>
      </c>
      <c r="AN185" s="16">
        <f>AE173</f>
        <v>0.30550216915611011</v>
      </c>
    </row>
    <row r="186" spans="1:40">
      <c r="A186">
        <f>E189</f>
        <v>7.7502827752980563E-2</v>
      </c>
      <c r="B186">
        <f>C186/(SQRT(C185^2+C186^2+C187^2))</f>
        <v>-0.15736027013524281</v>
      </c>
      <c r="C186">
        <v>-0.16261176132907668</v>
      </c>
      <c r="D186" s="16"/>
      <c r="G186" s="16"/>
      <c r="H186" s="16"/>
      <c r="J186" s="16"/>
      <c r="M186" s="17">
        <f>(G178^2)*F178+G178*G179*F179+G178*G180*F180-((H178^2)*F178+H178*H179*F179+H178*H180*F180)</f>
        <v>0.23769979014330561</v>
      </c>
      <c r="N186" s="18">
        <f>G178*G179*F178+(G179^2)*F179+G179*G180*F180-(H178*H179*F178+(H179^2)*F179+H179*H180*F180)</f>
        <v>0.68707514639475786</v>
      </c>
      <c r="O186" s="18">
        <f>G178*G180*F178+G179*G180*F179+(G180^2)*F180-(H178*H180*F178+H179*H180*F179+(H180^2)*F180)</f>
        <v>-0.25007490199178534</v>
      </c>
      <c r="P186" s="18">
        <f>(G178^2)*E178+G178*G179*E179+G178*G180*E180-((H178^2)*E178+H178*H179*E179+H178*H180*E180)</f>
        <v>0.52747934303528909</v>
      </c>
      <c r="Q186" s="18">
        <f>G178*G179*E178+(G179^2)*E179+G179*G180*E180-(H178*H179*E178+(H179^2)*E179+H179*H180*E180)</f>
        <v>-0.69530614111564992</v>
      </c>
      <c r="R186" s="34">
        <f>G178*G180*E178+G179*G180*E179+(G180^2)*E180-(H178*H180*E178+H179*H180*E179+(H180^2)*E180)</f>
        <v>0.25307073906859245</v>
      </c>
      <c r="S186" s="16">
        <f>J178</f>
        <v>0.16457423924621684</v>
      </c>
      <c r="V186">
        <f>Z189</f>
        <v>0.12499242272321971</v>
      </c>
      <c r="W186">
        <f>X186/(SQRT(X185^2+X186^2+X187^2))</f>
        <v>-0.55836879225414315</v>
      </c>
      <c r="X186">
        <v>-1.0610903838625887</v>
      </c>
      <c r="Y186" s="16"/>
      <c r="AB186" s="16"/>
      <c r="AC186" s="16"/>
      <c r="AE186" s="16"/>
      <c r="AH186" s="17">
        <f>(AB178^2)*AA178+AB178*AB179*AA179+AB178*AB180*AA180-((AC178^2)*AA178+AC178*AC179*AA179+AC178*AC180*AA180)</f>
        <v>0.10909701767641222</v>
      </c>
      <c r="AI186" s="18">
        <f>AB178*AB179*AA178+(AB179^2)*AA179+AB179*AB180*AA180-(AC178*AC179*AA178+(AC179^2)*AA179+AC179*AC180*AA180)</f>
        <v>0.80736409792569974</v>
      </c>
      <c r="AJ186" s="18">
        <f>AB178*AB180*AA178+AB179*AB180*AA179+(AB180^2)*AA180-(AC178*AC180*AA178+AC179*AC180*AA179+(AC180^2)*AA180)</f>
        <v>-0.29385649986013829</v>
      </c>
      <c r="AK186" s="18">
        <f>(AB178^2)*Z178+AB178*AB179*Z179+AB178*AB180*Z180-((AC178^2)*Z178+AC178*AC179*Z179+AC178*AC180*Z180)</f>
        <v>0.46578593619831704</v>
      </c>
      <c r="AL186" s="18">
        <f>AB178*AB179*Z178+(AB179^2)*Z179+AB179*AB180*Z180-(AC178*AC179*Z178+(AC179^2)*Z179+AC179*AC180*Z180)</f>
        <v>-0.79438249887372381</v>
      </c>
      <c r="AM186" s="34">
        <f>AB178*AB180*Z178+AB179*AB180*Z179+(AB180^2)*Z180-(AC178*AC180*Z178+AC179*AC180*Z179+(AC180^2)*Z180)</f>
        <v>0.2891315842120406</v>
      </c>
      <c r="AN186" s="16">
        <f>AE178</f>
        <v>0.13771431903034409</v>
      </c>
    </row>
    <row r="187" spans="1:40">
      <c r="A187">
        <f>E190</f>
        <v>0.41603944097970508</v>
      </c>
      <c r="B187">
        <f>C187/(SQRT(C185^2+C186^2+C187^2))</f>
        <v>0.50177947860437766</v>
      </c>
      <c r="C187">
        <v>0.51852506826860945</v>
      </c>
      <c r="E187" s="9" t="s">
        <v>29</v>
      </c>
      <c r="F187" s="10" t="s">
        <v>30</v>
      </c>
      <c r="G187" s="13" t="s">
        <v>31</v>
      </c>
      <c r="H187" s="14" t="s">
        <v>11</v>
      </c>
      <c r="I187">
        <v>19</v>
      </c>
      <c r="J187" s="15" t="s">
        <v>32</v>
      </c>
      <c r="M187" s="17">
        <f>(G183^2)*F183+G183*G184*F184+G183*G185*F185-((H183^2)*F183+H183*H184*F184+H183*H185*F185)</f>
        <v>0.21294583339243789</v>
      </c>
      <c r="N187" s="18">
        <f>G183*G184*F183+(G184^2)*F184+G184*G185*F185-(H183*H184*F183+(H184^2)*F184+H184*H185*F185)</f>
        <v>0.80911434736218601</v>
      </c>
      <c r="O187" s="18">
        <f>G183*G185*F183+G184*G185*F184+(G185^2)*F185-(H183*H185*F183+H184*H185*F184+(H185^2)*F185)</f>
        <v>-0.14266868991827436</v>
      </c>
      <c r="P187" s="18">
        <f>(G183^2)*E183+G183*G184*E184+G183*G185*E185-((H183^2)*E183+H183*H184*E184+H183*H185*E185)</f>
        <v>0.56824915733631287</v>
      </c>
      <c r="Q187" s="18">
        <f>G183*G184*E183+(G184^2)*E184+G184*G185*E185-(H183*H184*E183+(H184^2)*E184+H184*H185*E185)</f>
        <v>-0.69497991569729478</v>
      </c>
      <c r="R187" s="34">
        <f>G183*G185*E183+G184*G185*E184+(G185^2)*E185-(H183*H185*E183+H184*H185*E184+(H185^2)*E185)</f>
        <v>0.12254371018792747</v>
      </c>
      <c r="S187" s="16">
        <f>J183</f>
        <v>0.19628982232798786</v>
      </c>
      <c r="V187">
        <f>Z190</f>
        <v>0.2328308466762983</v>
      </c>
      <c r="W187">
        <f>X187/(SQRT(X185^2+X186^2+X187^2))</f>
        <v>-0.42305803230175637</v>
      </c>
      <c r="X187">
        <v>-0.80395397471802599</v>
      </c>
      <c r="Z187" s="9" t="s">
        <v>29</v>
      </c>
      <c r="AA187" s="10" t="s">
        <v>30</v>
      </c>
      <c r="AB187" s="13" t="s">
        <v>31</v>
      </c>
      <c r="AC187" s="14" t="s">
        <v>11</v>
      </c>
      <c r="AD187">
        <v>19</v>
      </c>
      <c r="AE187" s="15" t="s">
        <v>32</v>
      </c>
      <c r="AH187" s="17">
        <f>(AB183^2)*AA183+AB183*AB184*AA184+AB183*AB185*AA185-((AC183^2)*AA183+AC183*AC184*AA184+AC183*AC185*AA185)</f>
        <v>-8.5240270856031586E-2</v>
      </c>
      <c r="AI187" s="18">
        <f>AB183*AB184*AA183+(AB184^2)*AA184+AB184*AB185*AA185-(AC183*AC184*AA183+(AC184^2)*AA184+AC184*AC185*AA185)</f>
        <v>0.79385911858662939</v>
      </c>
      <c r="AJ187" s="18">
        <f>AB183*AB185*AA183+AB184*AB185*AA184+(AB185^2)*AA185-(AC183*AC185*AA183+AC184*AC185*AA184+(AC185^2)*AA185)</f>
        <v>-0.13997878148826351</v>
      </c>
      <c r="AK187" s="18">
        <f>(AB183^2)*Z183+AB183*AB184*Z184+AB183*AB185*Z185-((AC183^2)*Z183+AC183*AC184*Z184+AC183*AC185*Z185)</f>
        <v>0.54410601552084858</v>
      </c>
      <c r="AL187" s="18">
        <f>AB183*AB184*Z183+(AB184^2)*Z184+AB184*AB185*Z185-(AC183*AC184*Z183+(AC184^2)*Z184+AC184*AC185*Z185)</f>
        <v>-0.78842978186309298</v>
      </c>
      <c r="AM187" s="34">
        <f>AB183*AB185*Z183+AB184*AB185*Z184+(AB185^2)*Z185-(AC183*AC185*Z183+AC184*AC185*Z184+(AC185^2)*Z185)</f>
        <v>0.1390214429365528</v>
      </c>
      <c r="AN187" s="16">
        <f>AE183</f>
        <v>-1.5575110554967131E-2</v>
      </c>
    </row>
    <row r="188" spans="1:40">
      <c r="A188">
        <f>F188</f>
        <v>-0.50329702498471773</v>
      </c>
      <c r="B188">
        <f>C188/(SQRT(C188^2+C189^2+C190^2))</f>
        <v>-0.54311603514565998</v>
      </c>
      <c r="C188">
        <v>-0.54603726203359393</v>
      </c>
      <c r="D188" t="s">
        <v>33</v>
      </c>
      <c r="E188" s="9">
        <f t="shared" ref="E188:F188" si="182">E98</f>
        <v>0.90603780011630108</v>
      </c>
      <c r="F188" s="10">
        <f t="shared" si="182"/>
        <v>-0.50329702498471773</v>
      </c>
      <c r="G188" s="13">
        <f>COS((RADIANS(45+$C$20)))</f>
        <v>-0.92220097167045179</v>
      </c>
      <c r="H188" s="14">
        <f>COS((RADIANS($C$20-45)))</f>
        <v>-0.3867109616368205</v>
      </c>
      <c r="J188" s="15">
        <f>((SUMPRODUCT(G188:G190,E188:E190))*(SUMPRODUCT(G188:G190,F188:F190)))-((SUMPRODUCT(H188:H190,E188:E190))*(SUMPRODUCT(H188:H190,F188:F190)))</f>
        <v>0.24402872063332048</v>
      </c>
      <c r="M188" s="17">
        <f>(G188^2)*F188+G188*G189*F189+G188*G190*F190-((H188^2)*F188+H188*H189*F189+H188*H190*F190)</f>
        <v>0.19277114301354489</v>
      </c>
      <c r="N188" s="18">
        <f>G188*G189*F188+(G189^2)*F189+G189*G190*F190-(H188*H189*F188+(H189^2)*F189+H189*H190*F190)</f>
        <v>0.8950742418313975</v>
      </c>
      <c r="O188" s="18">
        <f>G188*G190*F188+G189*G190*F189+(G190^2)*F190-(H188*H190*F188+H189*H190*F189+(H190^2)*F190)</f>
        <v>-1.5621992741179144E-8</v>
      </c>
      <c r="P188" s="18">
        <f>(G188^2)*E188+G188*G189*E189+G188*G190*E190-((H188^2)*E188+H188*H189*E189+H188*H190*E190)</f>
        <v>0.57977136638093518</v>
      </c>
      <c r="Q188" s="18">
        <f>G188*G189*E188+(G189^2)*E189+G189*G190*E190-(H188*H189*E188+(H189^2)*E189+H189*H190*E190)</f>
        <v>-0.70055431277563485</v>
      </c>
      <c r="R188" s="34">
        <f>G188*G190*E188+G189*G190*E189+(G190^2)*E190-(H188*H190*E188+H189*H190*E189+(H190^2)*E190)</f>
        <v>1.2226979481154823E-8</v>
      </c>
      <c r="S188" s="16">
        <f>J188</f>
        <v>0.24402872063332048</v>
      </c>
      <c r="V188">
        <f>AA188</f>
        <v>-0.67933438952589187</v>
      </c>
      <c r="W188">
        <f>X188/(SQRT(X188^2+X189^2+X190^2))</f>
        <v>-0.51398672520911992</v>
      </c>
      <c r="X188">
        <v>-2.6959630234419572</v>
      </c>
      <c r="Y188" t="s">
        <v>33</v>
      </c>
      <c r="Z188" s="9">
        <f t="shared" ref="Z188:AA188" si="183">Z98</f>
        <v>0.96445149753514192</v>
      </c>
      <c r="AA188" s="10">
        <f t="shared" si="183"/>
        <v>-0.67933438952589187</v>
      </c>
      <c r="AB188" s="13">
        <f>COS((RADIANS(45+$C$20)))</f>
        <v>-0.92220097167045179</v>
      </c>
      <c r="AC188" s="14">
        <f>COS((RADIANS($C$20-45)))</f>
        <v>-0.3867109616368205</v>
      </c>
      <c r="AE188" s="15">
        <f>((SUMPRODUCT(AB188:AB190,Z188:Z190))*(SUMPRODUCT(AB188:AB190,AA188:AA190)))-((SUMPRODUCT(AC188:AC190,Z188:Z190))*(SUMPRODUCT(AC188:AC190,AA188:AA190)))</f>
        <v>-0.13977256007186567</v>
      </c>
      <c r="AH188" s="17">
        <f>(AB188^2)*AA188+AB188*AB189*AA189+AB188*AB190*AA190-((AC188^2)*AA188+AC188*AC189*AA189+AC188*AC190*AA190)</f>
        <v>-0.23804459471298872</v>
      </c>
      <c r="AI188" s="18">
        <f>AB188*AB189*AA188+(AB189^2)*AA189+AB189*AB190*AA190-(AC188*AC189*AA188+(AC189^2)*AA189+AC189*AC190*AA190)</f>
        <v>0.71852282516301902</v>
      </c>
      <c r="AJ188" s="18">
        <f>AB188*AB190*AA188+AB189*AB190*AA189+(AB190^2)*AA190-(AC188*AC190*AA188+AC189*AC190*AA189+(AC190^2)*AA190)</f>
        <v>-1.254058918744149E-8</v>
      </c>
      <c r="AK188" s="18">
        <f>(AB188^2)*Z188+AB188*AB189*Z189+AB188*AB190*Z190-((AC188^2)*Z188+AC188*AC189*Z189+AC188*AC190*Z190)</f>
        <v>0.58684209084045103</v>
      </c>
      <c r="AL188" s="18">
        <f>AB188*AB189*Z188+(AB189^2)*Z189+AB189*AB190*Z190-(AC188*AC189*Z188+(AC189^2)*Z189+AC189*AC190*Z190)</f>
        <v>-0.77550380801009045</v>
      </c>
      <c r="AM188" s="34">
        <f>AB188*AB190*Z188+AB189*AB190*Z189+(AB190^2)*Z190-(AC188*AC190*Z188+AC189*AC190*Z189+(AC190^2)*Z190)</f>
        <v>1.3535094960058594E-8</v>
      </c>
      <c r="AN188" s="16">
        <f>AE188</f>
        <v>-0.13977256007186567</v>
      </c>
    </row>
    <row r="189" spans="1:40">
      <c r="A189">
        <f>F189</f>
        <v>-0.76485993969207089</v>
      </c>
      <c r="B189">
        <f>C189/(SQRT(C188^2+C189^2+C190^2))</f>
        <v>-0.78306335302589947</v>
      </c>
      <c r="C189">
        <v>-0.78727517071086517</v>
      </c>
      <c r="D189" t="s">
        <v>34</v>
      </c>
      <c r="E189" s="9">
        <f t="shared" ref="E189:F189" si="184">E99</f>
        <v>7.7502827752980563E-2</v>
      </c>
      <c r="F189" s="10">
        <f t="shared" si="184"/>
        <v>-0.76485993969207089</v>
      </c>
      <c r="G189" s="13">
        <f>(SIN((RADIANS(45+$C$20))))*(COS(RADIANS($A$20)))</f>
        <v>0.38671096163682062</v>
      </c>
      <c r="H189" s="14">
        <f>(SIN((RADIANS($C$20-45))))*(COS(RADIANS($A$20)))</f>
        <v>-0.92220097167045179</v>
      </c>
      <c r="J189" s="16"/>
      <c r="M189" s="17">
        <f>2*E183</f>
        <v>1.8120756002326022</v>
      </c>
      <c r="N189" s="18">
        <f>2*E184</f>
        <v>0.15500565550596113</v>
      </c>
      <c r="O189" s="18">
        <f>2*E185</f>
        <v>0.83207888195941015</v>
      </c>
      <c r="P189" s="18">
        <f>0</f>
        <v>0</v>
      </c>
      <c r="Q189" s="18">
        <v>0</v>
      </c>
      <c r="R189" s="34">
        <v>0</v>
      </c>
      <c r="S189" s="19">
        <f>E183^2+E184^2+E185^2-1</f>
        <v>0</v>
      </c>
      <c r="V189">
        <f>AA189</f>
        <v>-0.33383387926420477</v>
      </c>
      <c r="W189">
        <f>X189/(SQRT(X188^2+X189^2+X190^2))</f>
        <v>-0.63887821544317736</v>
      </c>
      <c r="X189">
        <v>-3.3510438321468721</v>
      </c>
      <c r="Y189" t="s">
        <v>34</v>
      </c>
      <c r="Z189" s="9">
        <f t="shared" ref="Z189:AA189" si="185">Z99</f>
        <v>0.12499242272321971</v>
      </c>
      <c r="AA189" s="10">
        <f t="shared" si="185"/>
        <v>-0.33383387926420477</v>
      </c>
      <c r="AB189" s="13">
        <f>(SIN((RADIANS(45+$C$20))))*(COS(RADIANS($A$20)))</f>
        <v>0.38671096163682062</v>
      </c>
      <c r="AC189" s="14">
        <f>(SIN((RADIANS($C$20-45))))*(COS(RADIANS($A$20)))</f>
        <v>-0.92220097167045179</v>
      </c>
      <c r="AE189" s="16"/>
      <c r="AH189" s="17">
        <f>2*Z183</f>
        <v>1.9289029950702838</v>
      </c>
      <c r="AI189" s="18">
        <f>2*Z184</f>
        <v>0.24998484544643942</v>
      </c>
      <c r="AJ189" s="18">
        <f>2*Z185</f>
        <v>0.46566169335259661</v>
      </c>
      <c r="AK189" s="18">
        <f>0</f>
        <v>0</v>
      </c>
      <c r="AL189" s="18">
        <v>0</v>
      </c>
      <c r="AM189" s="34">
        <v>0</v>
      </c>
      <c r="AN189" s="19">
        <f>Z183^2+Z184^2+Z185^2-1</f>
        <v>0</v>
      </c>
    </row>
    <row r="190" spans="1:40">
      <c r="A190" s="2">
        <f>F190</f>
        <v>-0.40209622890021496</v>
      </c>
      <c r="B190">
        <f>C190/(SQRT(C188^2+C189^2+C190^2))</f>
        <v>-0.30304580101940598</v>
      </c>
      <c r="C190">
        <v>-0.30467577598778622</v>
      </c>
      <c r="D190" t="s">
        <v>35</v>
      </c>
      <c r="E190" s="9">
        <f t="shared" ref="E190:F190" si="186">E100</f>
        <v>0.41603944097970508</v>
      </c>
      <c r="F190" s="10">
        <f t="shared" si="186"/>
        <v>-0.40209622890021496</v>
      </c>
      <c r="G190" s="13">
        <f>(SIN((RADIANS(45+$C$20))))*(SIN(RADIANS($A$20)))</f>
        <v>-6.7493796081809039E-9</v>
      </c>
      <c r="H190" s="14">
        <f>(SIN((RADIANS($C$20-45))))*(SIN(RADIANS($A$20)))</f>
        <v>1.6095443497365083E-8</v>
      </c>
      <c r="J190" s="16"/>
      <c r="M190" s="17">
        <v>0</v>
      </c>
      <c r="N190" s="18">
        <v>0</v>
      </c>
      <c r="O190" s="18">
        <v>0</v>
      </c>
      <c r="P190" s="18">
        <f>2*F183</f>
        <v>-1.0065940499694355</v>
      </c>
      <c r="Q190" s="18">
        <f>2*F184</f>
        <v>-1.5297198793841418</v>
      </c>
      <c r="R190" s="34">
        <f>2*F185</f>
        <v>-0.80419245780042992</v>
      </c>
      <c r="S190" s="35">
        <f>F183^2+F184^2+F185^2-1</f>
        <v>0</v>
      </c>
      <c r="V190" s="2">
        <f>AA190</f>
        <v>0.65349807058850307</v>
      </c>
      <c r="W190">
        <f>X190/(SQRT(X188^2+X189^2+X190^2))</f>
        <v>-0.57240918243940275</v>
      </c>
      <c r="X190">
        <v>-3.0024004793264059</v>
      </c>
      <c r="Y190" t="s">
        <v>35</v>
      </c>
      <c r="Z190" s="9">
        <f t="shared" ref="Z190:AA190" si="187">Z100</f>
        <v>0.2328308466762983</v>
      </c>
      <c r="AA190" s="10">
        <f t="shared" si="187"/>
        <v>0.65349807058850307</v>
      </c>
      <c r="AB190" s="13">
        <f>(SIN((RADIANS(45+$C$20))))*(SIN(RADIANS($A$20)))</f>
        <v>-6.7493796081809039E-9</v>
      </c>
      <c r="AC190" s="14">
        <f>(SIN((RADIANS($C$20-45))))*(SIN(RADIANS($A$20)))</f>
        <v>1.6095443497365083E-8</v>
      </c>
      <c r="AE190" s="16"/>
      <c r="AH190" s="17">
        <v>0</v>
      </c>
      <c r="AI190" s="18">
        <v>0</v>
      </c>
      <c r="AJ190" s="18">
        <v>0</v>
      </c>
      <c r="AK190" s="18">
        <f>2*AA183</f>
        <v>-1.3586687790517837</v>
      </c>
      <c r="AL190" s="18">
        <f>2*AA184</f>
        <v>-0.66766775852840954</v>
      </c>
      <c r="AM190" s="34">
        <f>2*AA185</f>
        <v>1.3069961411770061</v>
      </c>
      <c r="AN190" s="35">
        <f>AA183^2+AA184^2+AA185^2-1</f>
        <v>0</v>
      </c>
    </row>
    <row r="191" spans="1:40">
      <c r="A191" s="21"/>
      <c r="V191" s="21"/>
    </row>
    <row r="192" spans="1:40">
      <c r="A192" s="2"/>
      <c r="E192" s="9" t="s">
        <v>29</v>
      </c>
      <c r="F192" s="10" t="s">
        <v>30</v>
      </c>
      <c r="G192" s="13" t="s">
        <v>31</v>
      </c>
      <c r="H192" s="14" t="s">
        <v>11</v>
      </c>
      <c r="I192">
        <v>1</v>
      </c>
      <c r="J192" s="15" t="s">
        <v>32</v>
      </c>
      <c r="L192" s="16"/>
      <c r="V192" s="2"/>
      <c r="Z192" s="9" t="s">
        <v>29</v>
      </c>
      <c r="AA192" s="10" t="s">
        <v>30</v>
      </c>
      <c r="AB192" s="13" t="s">
        <v>31</v>
      </c>
      <c r="AC192" s="14" t="s">
        <v>11</v>
      </c>
      <c r="AD192">
        <v>1</v>
      </c>
      <c r="AE192" s="15" t="s">
        <v>32</v>
      </c>
      <c r="AG192" s="16"/>
    </row>
    <row r="193" spans="1:33">
      <c r="A193" s="2"/>
      <c r="D193" s="2" t="s">
        <v>33</v>
      </c>
      <c r="E193" s="9">
        <f>B185</f>
        <v>0.85056163811594654</v>
      </c>
      <c r="F193" s="10">
        <f>B188</f>
        <v>-0.54311603514565998</v>
      </c>
      <c r="G193" s="13">
        <f>COS((RADIANS(45+$C$2)))</f>
        <v>0.38671096163682062</v>
      </c>
      <c r="H193" s="14">
        <f>COS((RADIANS($C$2-45)))</f>
        <v>0.92220097167045179</v>
      </c>
      <c r="J193" s="15">
        <f>((SUMPRODUCT(G193:G195,E193:E195))*(SUMPRODUCT(G193:G195,F193:F195)))-((SUMPRODUCT(H193:H195,E193:E195))*(SUMPRODUCT(H193:H195,F193:F195)))</f>
        <v>-3.9422750636765036E-3</v>
      </c>
      <c r="L193" s="16"/>
      <c r="V193" s="2"/>
      <c r="Y193" s="2" t="s">
        <v>33</v>
      </c>
      <c r="Z193" s="9">
        <f>W185</f>
        <v>0.71361487732642992</v>
      </c>
      <c r="AA193" s="10">
        <f>W188</f>
        <v>-0.51398672520911992</v>
      </c>
      <c r="AB193" s="13">
        <f>COS((RADIANS(45+$C$2)))</f>
        <v>0.38671096163682062</v>
      </c>
      <c r="AC193" s="14">
        <f>COS((RADIANS($C$2-45)))</f>
        <v>0.92220097167045179</v>
      </c>
      <c r="AE193" s="15">
        <f>((SUMPRODUCT(AB193:AB195,Z193:Z195))*(SUMPRODUCT(AB193:AB195,AA193:AA195)))-((SUMPRODUCT(AC193:AC195,Z193:Z195))*(SUMPRODUCT(AC193:AC195,AA193:AA195)))</f>
        <v>0.38663918402541875</v>
      </c>
      <c r="AG193" s="16"/>
    </row>
    <row r="194" spans="1:33">
      <c r="A194" s="2"/>
      <c r="D194" s="16" t="s">
        <v>34</v>
      </c>
      <c r="E194" s="9">
        <f t="shared" ref="E194:E195" si="188">B186</f>
        <v>-0.15736027013524281</v>
      </c>
      <c r="F194" s="10">
        <f t="shared" ref="F194:F195" si="189">B189</f>
        <v>-0.78306335302589947</v>
      </c>
      <c r="G194" s="13">
        <f>(SIN((RADIANS(45+$C$2))))*(COS(RADIANS($A$2)))</f>
        <v>0.92220097167045179</v>
      </c>
      <c r="H194" s="14">
        <f>(SIN((RADIANS($C$2-45))))*(COS(RADIANS($A$2)))</f>
        <v>-0.38671096163682062</v>
      </c>
      <c r="J194" s="16"/>
      <c r="L194" s="16"/>
      <c r="V194" s="2"/>
      <c r="Y194" s="16" t="s">
        <v>34</v>
      </c>
      <c r="Z194" s="9">
        <f t="shared" ref="Z194:Z195" si="190">W186</f>
        <v>-0.55836879225414315</v>
      </c>
      <c r="AA194" s="10">
        <f t="shared" ref="AA194:AA195" si="191">W189</f>
        <v>-0.63887821544317736</v>
      </c>
      <c r="AB194" s="13">
        <f>(SIN((RADIANS(45+$C$2))))*(COS(RADIANS($A$2)))</f>
        <v>0.92220097167045179</v>
      </c>
      <c r="AC194" s="14">
        <f>(SIN((RADIANS($C$2-45))))*(COS(RADIANS($A$2)))</f>
        <v>-0.38671096163682062</v>
      </c>
      <c r="AE194" s="16"/>
      <c r="AG194" s="16"/>
    </row>
    <row r="195" spans="1:33">
      <c r="A195" s="2"/>
      <c r="D195" s="16" t="s">
        <v>35</v>
      </c>
      <c r="E195" s="9">
        <f t="shared" si="188"/>
        <v>0.50177947860437766</v>
      </c>
      <c r="F195" s="10">
        <f t="shared" si="189"/>
        <v>-0.30304580101940598</v>
      </c>
      <c r="G195" s="13">
        <f>(SIN((RADIANS(45+$C$2))))*(SIN(RADIANS($A$2)))</f>
        <v>1.6095443320740335E-10</v>
      </c>
      <c r="H195" s="14">
        <f>(SIN((RADIANS($C$2-45))))*(SIN(RADIANS($A$2)))</f>
        <v>-6.7493795341159998E-11</v>
      </c>
      <c r="J195" s="16"/>
      <c r="L195" s="16"/>
      <c r="V195" s="2"/>
      <c r="Y195" s="16" t="s">
        <v>35</v>
      </c>
      <c r="Z195" s="9">
        <f t="shared" si="190"/>
        <v>-0.42305803230175637</v>
      </c>
      <c r="AA195" s="10">
        <f t="shared" si="191"/>
        <v>-0.57240918243940275</v>
      </c>
      <c r="AB195" s="13">
        <f>(SIN((RADIANS(45+$C$2))))*(SIN(RADIANS($A$2)))</f>
        <v>1.6095443320740335E-10</v>
      </c>
      <c r="AC195" s="14">
        <f>(SIN((RADIANS($C$2-45))))*(SIN(RADIANS($A$2)))</f>
        <v>-6.7493795341159998E-11</v>
      </c>
      <c r="AE195" s="16"/>
      <c r="AG195" s="16"/>
    </row>
    <row r="196" spans="1:33">
      <c r="A196" s="2"/>
      <c r="J196" s="16"/>
      <c r="L196" s="16"/>
      <c r="V196" s="2"/>
      <c r="AE196" s="16"/>
      <c r="AG196" s="16"/>
    </row>
    <row r="197" spans="1:33">
      <c r="A197" s="2"/>
      <c r="E197" s="9" t="s">
        <v>29</v>
      </c>
      <c r="F197" s="10" t="s">
        <v>30</v>
      </c>
      <c r="G197" s="13" t="s">
        <v>31</v>
      </c>
      <c r="H197" s="14" t="s">
        <v>11</v>
      </c>
      <c r="I197">
        <v>2</v>
      </c>
      <c r="J197" s="15" t="s">
        <v>32</v>
      </c>
      <c r="L197" s="16"/>
      <c r="V197" s="2"/>
      <c r="Z197" s="9" t="s">
        <v>29</v>
      </c>
      <c r="AA197" s="10" t="s">
        <v>30</v>
      </c>
      <c r="AB197" s="13" t="s">
        <v>31</v>
      </c>
      <c r="AC197" s="14" t="s">
        <v>11</v>
      </c>
      <c r="AD197">
        <v>2</v>
      </c>
      <c r="AE197" s="15" t="s">
        <v>32</v>
      </c>
      <c r="AG197" s="16"/>
    </row>
    <row r="198" spans="1:33">
      <c r="A198" s="2"/>
      <c r="D198" t="s">
        <v>33</v>
      </c>
      <c r="E198" s="9">
        <f t="shared" ref="E198:F198" si="192">E283</f>
        <v>0.85056163811594654</v>
      </c>
      <c r="F198" s="10">
        <f t="shared" si="192"/>
        <v>-0.54311603514565998</v>
      </c>
      <c r="G198" s="13">
        <f>COS((RADIANS(45+$C$3)))</f>
        <v>0.32804239776812177</v>
      </c>
      <c r="H198" s="14">
        <f>COS((RADIANS($C$3-45)))</f>
        <v>0.94466300089849042</v>
      </c>
      <c r="J198" s="15">
        <f>((SUMPRODUCT(G198:G200,E198:E200))*(SUMPRODUCT(G198:(G200),F198:F200)))-((SUMPRODUCT(H198:H200,E198:E200))*(SUMPRODUCT(H198:H200,F198:F200)))</f>
        <v>-5.0488594508756313E-3</v>
      </c>
      <c r="L198" s="16"/>
      <c r="V198" s="2"/>
      <c r="Y198" t="s">
        <v>33</v>
      </c>
      <c r="Z198" s="9">
        <f t="shared" ref="Z198:AA198" si="193">Z283</f>
        <v>0.71361487732642992</v>
      </c>
      <c r="AA198" s="10">
        <f t="shared" si="193"/>
        <v>-0.51398672520911992</v>
      </c>
      <c r="AB198" s="13">
        <f>COS((RADIANS(45+$C$3)))</f>
        <v>0.32804239776812177</v>
      </c>
      <c r="AC198" s="14">
        <f>COS((RADIANS($C$3-45)))</f>
        <v>0.94466300089849042</v>
      </c>
      <c r="AE198" s="15">
        <f>((SUMPRODUCT(AB198:AB200,Z198:Z200))*(SUMPRODUCT(AB198:(AB200),AA198:AA200)))-((SUMPRODUCT(AC198:AC200,Z198:Z200))*(SUMPRODUCT(AC198:AC200,AA198:AA200)))</f>
        <v>0.52059441744559198</v>
      </c>
      <c r="AG198" s="16"/>
    </row>
    <row r="199" spans="1:33">
      <c r="A199" s="2"/>
      <c r="D199" t="s">
        <v>34</v>
      </c>
      <c r="E199" s="9">
        <f t="shared" ref="E199:F199" si="194">E284</f>
        <v>-0.15736027013524281</v>
      </c>
      <c r="F199" s="10">
        <f t="shared" si="194"/>
        <v>-0.78306335302589947</v>
      </c>
      <c r="G199" s="13">
        <f>(SIN((RADIANS(45+$C$3))))*(COS(RADIANS($A$3)))</f>
        <v>0.93031144726861181</v>
      </c>
      <c r="H199" s="14">
        <f>(SIN((RADIANS($C$3-45))))*(COS(RADIANS($A$3)))</f>
        <v>-0.32305869663876091</v>
      </c>
      <c r="J199" s="16"/>
      <c r="L199" s="16"/>
      <c r="V199" s="2"/>
      <c r="Y199" t="s">
        <v>34</v>
      </c>
      <c r="Z199" s="9">
        <f t="shared" ref="Z199:AA199" si="195">Z284</f>
        <v>-0.55836879225414315</v>
      </c>
      <c r="AA199" s="10">
        <f t="shared" si="195"/>
        <v>-0.63887821544317736</v>
      </c>
      <c r="AB199" s="13">
        <f>(SIN((RADIANS(45+$C$3))))*(COS(RADIANS($A$3)))</f>
        <v>0.93031144726861181</v>
      </c>
      <c r="AC199" s="14">
        <f>(SIN((RADIANS($C$3-45))))*(COS(RADIANS($A$3)))</f>
        <v>-0.32305869663876091</v>
      </c>
      <c r="AE199" s="16"/>
      <c r="AG199" s="16"/>
    </row>
    <row r="200" spans="1:33">
      <c r="A200" s="2"/>
      <c r="D200" t="s">
        <v>35</v>
      </c>
      <c r="E200" s="9">
        <f t="shared" ref="E200:F200" si="196">E285</f>
        <v>0.50177947860437766</v>
      </c>
      <c r="F200" s="10">
        <f t="shared" si="196"/>
        <v>-0.30304580101940598</v>
      </c>
      <c r="G200" s="13">
        <f>(SIN((RADIANS(45+$C$3))))*(SIN(RADIANS($A$3)))</f>
        <v>0.16403900861539664</v>
      </c>
      <c r="H200" s="14">
        <f>(SIN((RADIANS($C$3-45))))*(SIN(RADIANS($A$3)))</f>
        <v>-5.6963964569924627E-2</v>
      </c>
      <c r="J200" s="16"/>
      <c r="L200" s="16"/>
      <c r="V200" s="2"/>
      <c r="Y200" t="s">
        <v>35</v>
      </c>
      <c r="Z200" s="9">
        <f t="shared" ref="Z200:AA200" si="197">Z285</f>
        <v>-0.42305803230175637</v>
      </c>
      <c r="AA200" s="10">
        <f t="shared" si="197"/>
        <v>-0.57240918243940275</v>
      </c>
      <c r="AB200" s="13">
        <f>(SIN((RADIANS(45+$C$3))))*(SIN(RADIANS($A$3)))</f>
        <v>0.16403900861539664</v>
      </c>
      <c r="AC200" s="14">
        <f>(SIN((RADIANS($C$3-45))))*(SIN(RADIANS($A$3)))</f>
        <v>-5.6963964569924627E-2</v>
      </c>
      <c r="AE200" s="16"/>
      <c r="AG200" s="16"/>
    </row>
    <row r="201" spans="1:33">
      <c r="A201" s="2"/>
      <c r="L201" s="16"/>
      <c r="V201" s="2"/>
      <c r="AG201" s="16"/>
    </row>
    <row r="202" spans="1:33">
      <c r="A202" s="2"/>
      <c r="E202" s="9" t="s">
        <v>29</v>
      </c>
      <c r="F202" s="10" t="s">
        <v>30</v>
      </c>
      <c r="G202" s="13" t="s">
        <v>31</v>
      </c>
      <c r="H202" s="14" t="s">
        <v>11</v>
      </c>
      <c r="I202">
        <v>3</v>
      </c>
      <c r="J202" s="15" t="s">
        <v>32</v>
      </c>
      <c r="L202" s="16"/>
      <c r="V202" s="2"/>
      <c r="Z202" s="9" t="s">
        <v>29</v>
      </c>
      <c r="AA202" s="10" t="s">
        <v>30</v>
      </c>
      <c r="AB202" s="13" t="s">
        <v>31</v>
      </c>
      <c r="AC202" s="14" t="s">
        <v>11</v>
      </c>
      <c r="AD202">
        <v>3</v>
      </c>
      <c r="AE202" s="15" t="s">
        <v>32</v>
      </c>
      <c r="AG202" s="16"/>
    </row>
    <row r="203" spans="1:33">
      <c r="A203" s="2"/>
      <c r="D203" t="s">
        <v>33</v>
      </c>
      <c r="E203" s="9">
        <f t="shared" ref="E203:F203" si="198">E198</f>
        <v>0.85056163811594654</v>
      </c>
      <c r="F203" s="10">
        <f t="shared" si="198"/>
        <v>-0.54311603514565998</v>
      </c>
      <c r="G203" s="13">
        <f>COS((RADIANS(45+$C$4)))</f>
        <v>0.27311983686282215</v>
      </c>
      <c r="H203" s="14">
        <f>COS((RADIANS($C$4-45)))</f>
        <v>0.96198001783406362</v>
      </c>
      <c r="J203" s="15">
        <f>((SUMPRODUCT(G203:G205,E203:E205))*(SUMPRODUCT(G203:(G205),F203:F205)))-((SUMPRODUCT(H203:H205,E203:E205))*(SUMPRODUCT(H203:H205,F203:F205)))</f>
        <v>-5.9096769852503839E-3</v>
      </c>
      <c r="L203" s="16"/>
      <c r="V203" s="2"/>
      <c r="Y203" t="s">
        <v>33</v>
      </c>
      <c r="Z203" s="9">
        <f t="shared" ref="Z203:AA203" si="199">Z198</f>
        <v>0.71361487732642992</v>
      </c>
      <c r="AA203" s="10">
        <f t="shared" si="199"/>
        <v>-0.51398672520911992</v>
      </c>
      <c r="AB203" s="13">
        <f>COS((RADIANS(45+$C$4)))</f>
        <v>0.27311983686282215</v>
      </c>
      <c r="AC203" s="14">
        <f>COS((RADIANS($C$4-45)))</f>
        <v>0.96198001783406362</v>
      </c>
      <c r="AE203" s="15">
        <f>((SUMPRODUCT(AB203:AB205,Z203:Z205))*(SUMPRODUCT(AB203:(AB205),AA203:AA205)))-((SUMPRODUCT(AC203:AC205,Z203:Z205))*(SUMPRODUCT(AC203:AC205,AA203:AA205)))</f>
        <v>0.64773785990819355</v>
      </c>
      <c r="AG203" s="16"/>
    </row>
    <row r="204" spans="1:33">
      <c r="A204" s="2"/>
      <c r="D204" t="s">
        <v>34</v>
      </c>
      <c r="E204" s="9">
        <f t="shared" ref="E204:F204" si="200">E199</f>
        <v>-0.15736027013524281</v>
      </c>
      <c r="F204" s="10">
        <f t="shared" si="200"/>
        <v>-0.78306335302589947</v>
      </c>
      <c r="G204" s="13">
        <f>(SIN((RADIANS(45+$C$4))))*(COS(RADIANS($A$4)))</f>
        <v>0.90396552410216613</v>
      </c>
      <c r="H204" s="14">
        <f>(SIN((RADIANS($C$4-45))))*(COS(RADIANS($A$4)))</f>
        <v>-0.25664869529024509</v>
      </c>
      <c r="J204" s="16"/>
      <c r="L204" s="16"/>
      <c r="V204" s="2"/>
      <c r="Y204" t="s">
        <v>34</v>
      </c>
      <c r="Z204" s="9">
        <f t="shared" ref="Z204:AA204" si="201">Z199</f>
        <v>-0.55836879225414315</v>
      </c>
      <c r="AA204" s="10">
        <f t="shared" si="201"/>
        <v>-0.63887821544317736</v>
      </c>
      <c r="AB204" s="13">
        <f>(SIN((RADIANS(45+$C$4))))*(COS(RADIANS($A$4)))</f>
        <v>0.90396552410216613</v>
      </c>
      <c r="AC204" s="14">
        <f>(SIN((RADIANS($C$4-45))))*(COS(RADIANS($A$4)))</f>
        <v>-0.25664869529024509</v>
      </c>
      <c r="AE204" s="16"/>
      <c r="AG204" s="16"/>
    </row>
    <row r="205" spans="1:33">
      <c r="A205" s="2"/>
      <c r="D205" t="s">
        <v>35</v>
      </c>
      <c r="E205" s="9">
        <f t="shared" ref="E205:F205" si="202">E200</f>
        <v>0.50177947860437766</v>
      </c>
      <c r="F205" s="10">
        <f t="shared" si="202"/>
        <v>-0.30304580101940598</v>
      </c>
      <c r="G205" s="13">
        <f>(SIN((RADIANS(45+$C$4))))*(SIN(RADIANS($A$4)))</f>
        <v>0.32901654357603577</v>
      </c>
      <c r="H205" s="14">
        <f>(SIN((RADIANS($C$4-45))))*(SIN(RADIANS($A$4)))</f>
        <v>-9.3412485748905691E-2</v>
      </c>
      <c r="J205" s="16"/>
      <c r="L205" s="16"/>
      <c r="V205" s="2"/>
      <c r="Y205" t="s">
        <v>35</v>
      </c>
      <c r="Z205" s="9">
        <f t="shared" ref="Z205:AA205" si="203">Z200</f>
        <v>-0.42305803230175637</v>
      </c>
      <c r="AA205" s="10">
        <f t="shared" si="203"/>
        <v>-0.57240918243940275</v>
      </c>
      <c r="AB205" s="13">
        <f>(SIN((RADIANS(45+$C$4))))*(SIN(RADIANS($A$4)))</f>
        <v>0.32901654357603577</v>
      </c>
      <c r="AC205" s="14">
        <f>(SIN((RADIANS($C$4-45))))*(SIN(RADIANS($A$4)))</f>
        <v>-9.3412485748905691E-2</v>
      </c>
      <c r="AE205" s="16"/>
      <c r="AG205" s="16"/>
    </row>
    <row r="206" spans="1:33">
      <c r="A206" s="2"/>
      <c r="L206" s="16"/>
      <c r="V206" s="2"/>
      <c r="AG206" s="16"/>
    </row>
    <row r="207" spans="1:33">
      <c r="A207" s="2"/>
      <c r="E207" s="9" t="s">
        <v>29</v>
      </c>
      <c r="F207" s="10" t="s">
        <v>30</v>
      </c>
      <c r="G207" s="13" t="s">
        <v>31</v>
      </c>
      <c r="H207" s="14" t="s">
        <v>11</v>
      </c>
      <c r="I207">
        <v>4</v>
      </c>
      <c r="J207" s="15" t="s">
        <v>32</v>
      </c>
      <c r="L207" s="16"/>
      <c r="V207" s="2"/>
      <c r="Z207" s="9" t="s">
        <v>29</v>
      </c>
      <c r="AA207" s="10" t="s">
        <v>30</v>
      </c>
      <c r="AB207" s="13" t="s">
        <v>31</v>
      </c>
      <c r="AC207" s="14" t="s">
        <v>11</v>
      </c>
      <c r="AD207">
        <v>4</v>
      </c>
      <c r="AE207" s="15" t="s">
        <v>32</v>
      </c>
      <c r="AG207" s="16"/>
    </row>
    <row r="208" spans="1:33">
      <c r="A208" s="2"/>
      <c r="D208" t="s">
        <v>33</v>
      </c>
      <c r="E208" s="9">
        <f t="shared" ref="E208:F208" si="204">E203</f>
        <v>0.85056163811594654</v>
      </c>
      <c r="F208" s="10">
        <f t="shared" si="204"/>
        <v>-0.54311603514565998</v>
      </c>
      <c r="G208" s="13">
        <f>COS((RADIANS(45+$C$5)))</f>
        <v>0.21388293816160106</v>
      </c>
      <c r="H208" s="14">
        <f>COS((RADIANS($C$5-45)))</f>
        <v>0.97685929834514074</v>
      </c>
      <c r="J208" s="15">
        <f>((SUMPRODUCT(G208:G210,E208:E210))*(SUMPRODUCT(G208:G210,F208:F210)))-((SUMPRODUCT(H208:H210,E208:E210))*(SUMPRODUCT(H208:H210,F208:F210)))</f>
        <v>1.2402208610952092E-2</v>
      </c>
      <c r="L208" s="16"/>
      <c r="V208" s="2"/>
      <c r="Y208" t="s">
        <v>33</v>
      </c>
      <c r="Z208" s="9">
        <f t="shared" ref="Z208:AA208" si="205">Z203</f>
        <v>0.71361487732642992</v>
      </c>
      <c r="AA208" s="10">
        <f t="shared" si="205"/>
        <v>-0.51398672520911992</v>
      </c>
      <c r="AB208" s="13">
        <f>COS((RADIANS(45+$C$5)))</f>
        <v>0.21388293816160106</v>
      </c>
      <c r="AC208" s="14">
        <f>COS((RADIANS($C$5-45)))</f>
        <v>0.97685929834514074</v>
      </c>
      <c r="AE208" s="15">
        <f>((SUMPRODUCT(AB208:AB210,Z208:Z210))*(SUMPRODUCT(AB208:AB210,AA208:AA210)))-((SUMPRODUCT(AC208:AC210,Z208:Z210))*(SUMPRODUCT(AC208:AC210,AA208:AA210)))</f>
        <v>0.76232189553653418</v>
      </c>
      <c r="AG208" s="16"/>
    </row>
    <row r="209" spans="1:33">
      <c r="A209" s="2"/>
      <c r="D209" t="s">
        <v>34</v>
      </c>
      <c r="E209" s="9">
        <f t="shared" ref="E209:F209" si="206">E204</f>
        <v>-0.15736027013524281</v>
      </c>
      <c r="F209" s="10">
        <f t="shared" si="206"/>
        <v>-0.78306335302589947</v>
      </c>
      <c r="G209" s="13">
        <f>(SIN((RADIANS(45+$C$5))))*(COS(RADIANS($A$5)))</f>
        <v>0.84598496828993397</v>
      </c>
      <c r="H209" s="14">
        <f>(SIN((RADIANS($C$5-45))))*(COS(RADIANS($A$5)))</f>
        <v>-0.18522805788400268</v>
      </c>
      <c r="J209" s="16"/>
      <c r="L209" s="16"/>
      <c r="V209" s="2"/>
      <c r="Y209" t="s">
        <v>34</v>
      </c>
      <c r="Z209" s="9">
        <f t="shared" ref="Z209:AA209" si="207">Z204</f>
        <v>-0.55836879225414315</v>
      </c>
      <c r="AA209" s="10">
        <f t="shared" si="207"/>
        <v>-0.63887821544317736</v>
      </c>
      <c r="AB209" s="13">
        <f>(SIN((RADIANS(45+$C$5))))*(COS(RADIANS($A$5)))</f>
        <v>0.84598496828993397</v>
      </c>
      <c r="AC209" s="14">
        <f>(SIN((RADIANS($C$5-45))))*(COS(RADIANS($A$5)))</f>
        <v>-0.18522805788400268</v>
      </c>
      <c r="AE209" s="16"/>
      <c r="AG209" s="16"/>
    </row>
    <row r="210" spans="1:33">
      <c r="A210" s="2"/>
      <c r="D210" t="s">
        <v>35</v>
      </c>
      <c r="E210" s="9">
        <f t="shared" ref="E210:F210" si="208">E205</f>
        <v>0.50177947860437766</v>
      </c>
      <c r="F210" s="10">
        <f t="shared" si="208"/>
        <v>-0.30304580101940598</v>
      </c>
      <c r="G210" s="13">
        <f>(SIN((RADIANS(45+$C$5))))*(SIN(RADIANS($A$5)))</f>
        <v>0.48842964917257031</v>
      </c>
      <c r="H210" s="14">
        <f>(SIN((RADIANS($C$5-45))))*(SIN(RADIANS($A$5)))</f>
        <v>-0.1069414690808005</v>
      </c>
      <c r="J210" s="16"/>
      <c r="L210" s="16"/>
      <c r="V210" s="2"/>
      <c r="Y210" t="s">
        <v>35</v>
      </c>
      <c r="Z210" s="9">
        <f t="shared" ref="Z210:AA210" si="209">Z205</f>
        <v>-0.42305803230175637</v>
      </c>
      <c r="AA210" s="10">
        <f t="shared" si="209"/>
        <v>-0.57240918243940275</v>
      </c>
      <c r="AB210" s="13">
        <f>(SIN((RADIANS(45+$C$5))))*(SIN(RADIANS($A$5)))</f>
        <v>0.48842964917257031</v>
      </c>
      <c r="AC210" s="14">
        <f>(SIN((RADIANS($C$5-45))))*(SIN(RADIANS($A$5)))</f>
        <v>-0.1069414690808005</v>
      </c>
      <c r="AE210" s="16"/>
      <c r="AG210" s="16"/>
    </row>
    <row r="211" spans="1:33">
      <c r="A211" s="2"/>
      <c r="J211" s="16"/>
      <c r="L211" s="16"/>
      <c r="V211" s="2"/>
      <c r="AE211" s="16"/>
      <c r="AG211" s="16"/>
    </row>
    <row r="212" spans="1:33">
      <c r="A212" s="2"/>
      <c r="E212" s="9" t="s">
        <v>29</v>
      </c>
      <c r="F212" s="10" t="s">
        <v>30</v>
      </c>
      <c r="G212" s="13" t="s">
        <v>31</v>
      </c>
      <c r="H212" s="14" t="s">
        <v>11</v>
      </c>
      <c r="I212">
        <v>5</v>
      </c>
      <c r="J212" s="15" t="s">
        <v>32</v>
      </c>
      <c r="L212" s="16"/>
      <c r="V212" s="2"/>
      <c r="Z212" s="9" t="s">
        <v>29</v>
      </c>
      <c r="AA212" s="10" t="s">
        <v>30</v>
      </c>
      <c r="AB212" s="13" t="s">
        <v>31</v>
      </c>
      <c r="AC212" s="14" t="s">
        <v>11</v>
      </c>
      <c r="AD212">
        <v>5</v>
      </c>
      <c r="AE212" s="15" t="s">
        <v>32</v>
      </c>
      <c r="AG212" s="16"/>
    </row>
    <row r="213" spans="1:33">
      <c r="A213" s="2"/>
      <c r="D213" t="s">
        <v>33</v>
      </c>
      <c r="E213" s="9">
        <f t="shared" ref="E213:F213" si="210">E208</f>
        <v>0.85056163811594654</v>
      </c>
      <c r="F213" s="10">
        <f t="shared" si="210"/>
        <v>-0.54311603514565998</v>
      </c>
      <c r="G213" s="13">
        <f>COS((RADIANS(45+$C$6)))</f>
        <v>0.18137740443474576</v>
      </c>
      <c r="H213" s="14">
        <f>COS((RADIANS($C$6-45)))</f>
        <v>0.98341356364477439</v>
      </c>
      <c r="J213" s="15">
        <f>((SUMPRODUCT(G213:G215,E213:E215))*(SUMPRODUCT(G213:(G215),F213:F215)))-((SUMPRODUCT(H213:H215,E213:E215))*(SUMPRODUCT(H213:H215,F213:F215)))</f>
        <v>1.3492137187298692E-3</v>
      </c>
      <c r="L213" s="16"/>
      <c r="V213" s="2"/>
      <c r="Y213" t="s">
        <v>33</v>
      </c>
      <c r="Z213" s="9">
        <f t="shared" ref="Z213:AA213" si="211">Z208</f>
        <v>0.71361487732642992</v>
      </c>
      <c r="AA213" s="10">
        <f t="shared" si="211"/>
        <v>-0.51398672520911992</v>
      </c>
      <c r="AB213" s="13">
        <f>COS((RADIANS(45+$C$6)))</f>
        <v>0.18137740443474576</v>
      </c>
      <c r="AC213" s="14">
        <f>COS((RADIANS($C$6-45)))</f>
        <v>0.98341356364477439</v>
      </c>
      <c r="AE213" s="15">
        <f>((SUMPRODUCT(AB213:AB215,Z213:Z215))*(SUMPRODUCT(AB213:(AB215),AA213:AA215)))-((SUMPRODUCT(AC213:AC215,Z213:Z215))*(SUMPRODUCT(AC213:AC215,AA213:AA215)))</f>
        <v>0.81308164401481298</v>
      </c>
      <c r="AG213" s="16"/>
    </row>
    <row r="214" spans="1:33">
      <c r="A214" s="2"/>
      <c r="D214" t="s">
        <v>34</v>
      </c>
      <c r="E214" s="9">
        <f t="shared" ref="E214:F214" si="212">E209</f>
        <v>-0.15736027013524281</v>
      </c>
      <c r="F214" s="10">
        <f t="shared" si="212"/>
        <v>-0.78306335302589947</v>
      </c>
      <c r="G214" s="13">
        <f>(SIN((RADIANS(45+$C$6))))*(COS(RADIANS($A$6)))</f>
        <v>0.75333849571791089</v>
      </c>
      <c r="H214" s="14">
        <f>(SIN((RADIANS($C$6-45))))*(COS(RADIANS($A$6)))</f>
        <v>-0.1389431527745805</v>
      </c>
      <c r="J214" s="16"/>
      <c r="L214" s="16"/>
      <c r="V214" s="2"/>
      <c r="Y214" t="s">
        <v>34</v>
      </c>
      <c r="Z214" s="9">
        <f t="shared" ref="Z214:AA214" si="213">Z209</f>
        <v>-0.55836879225414315</v>
      </c>
      <c r="AA214" s="10">
        <f t="shared" si="213"/>
        <v>-0.63887821544317736</v>
      </c>
      <c r="AB214" s="13">
        <f>(SIN((RADIANS(45+$C$6))))*(COS(RADIANS($A$6)))</f>
        <v>0.75333849571791089</v>
      </c>
      <c r="AC214" s="14">
        <f>(SIN((RADIANS($C$6-45))))*(COS(RADIANS($A$6)))</f>
        <v>-0.1389431527745805</v>
      </c>
      <c r="AE214" s="16"/>
      <c r="AG214" s="16"/>
    </row>
    <row r="215" spans="1:33">
      <c r="A215" s="2"/>
      <c r="D215" t="s">
        <v>35</v>
      </c>
      <c r="E215" s="9">
        <f t="shared" ref="E215:F215" si="214">E210</f>
        <v>0.50177947860437766</v>
      </c>
      <c r="F215" s="10">
        <f t="shared" si="214"/>
        <v>-0.30304580101940598</v>
      </c>
      <c r="G215" s="13">
        <f>(SIN((RADIANS(45+$C$6))))*(SIN(RADIANS($A$6)))</f>
        <v>0.63212605390854582</v>
      </c>
      <c r="H215" s="14">
        <f>(SIN((RADIANS($C$6-45))))*(SIN(RADIANS($A$6)))</f>
        <v>-0.11658714824775897</v>
      </c>
      <c r="J215" s="16"/>
      <c r="L215" s="16"/>
      <c r="V215" s="2"/>
      <c r="Y215" t="s">
        <v>35</v>
      </c>
      <c r="Z215" s="9">
        <f t="shared" ref="Z215:AA215" si="215">Z210</f>
        <v>-0.42305803230175637</v>
      </c>
      <c r="AA215" s="10">
        <f t="shared" si="215"/>
        <v>-0.57240918243940275</v>
      </c>
      <c r="AB215" s="13">
        <f>(SIN((RADIANS(45+$C$6))))*(SIN(RADIANS($A$6)))</f>
        <v>0.63212605390854582</v>
      </c>
      <c r="AC215" s="14">
        <f>(SIN((RADIANS($C$6-45))))*(SIN(RADIANS($A$6)))</f>
        <v>-0.11658714824775897</v>
      </c>
      <c r="AE215" s="16"/>
      <c r="AG215" s="16"/>
    </row>
    <row r="216" spans="1:33">
      <c r="A216" s="2"/>
      <c r="L216" s="16"/>
      <c r="V216" s="2"/>
      <c r="AG216" s="16"/>
    </row>
    <row r="217" spans="1:33">
      <c r="A217" s="2"/>
      <c r="E217" s="9" t="s">
        <v>29</v>
      </c>
      <c r="F217" s="10" t="s">
        <v>30</v>
      </c>
      <c r="G217" s="13" t="s">
        <v>31</v>
      </c>
      <c r="H217" s="14" t="s">
        <v>11</v>
      </c>
      <c r="I217">
        <v>6</v>
      </c>
      <c r="J217" s="15" t="s">
        <v>32</v>
      </c>
      <c r="L217" s="16"/>
      <c r="V217" s="2"/>
      <c r="Z217" s="9" t="s">
        <v>29</v>
      </c>
      <c r="AA217" s="10" t="s">
        <v>30</v>
      </c>
      <c r="AB217" s="13" t="s">
        <v>31</v>
      </c>
      <c r="AC217" s="14" t="s">
        <v>11</v>
      </c>
      <c r="AD217">
        <v>6</v>
      </c>
      <c r="AE217" s="15" t="s">
        <v>32</v>
      </c>
      <c r="AG217" s="16"/>
    </row>
    <row r="218" spans="1:33">
      <c r="A218" s="2"/>
      <c r="D218" t="s">
        <v>33</v>
      </c>
      <c r="E218" s="9">
        <f t="shared" ref="E218:F218" si="216">E213</f>
        <v>0.85056163811594654</v>
      </c>
      <c r="F218" s="10">
        <f t="shared" si="216"/>
        <v>-0.54311603514565998</v>
      </c>
      <c r="G218" s="13">
        <f>COS((RADIANS(45+$C$7)))</f>
        <v>0.15039813911282729</v>
      </c>
      <c r="H218" s="14">
        <f>COS((RADIANS($C$7-45)))</f>
        <v>0.98862551036851087</v>
      </c>
      <c r="J218" s="15">
        <f>((SUMPRODUCT(G218:G220,E218:E220))*(SUMPRODUCT(G218:G220,F218:F220)))-((SUMPRODUCT(H218:H220,E218:E220))*(SUMPRODUCT(H218:H220,F218:F220)))</f>
        <v>1.0385165882738745E-2</v>
      </c>
      <c r="L218" s="16"/>
      <c r="V218" s="2"/>
      <c r="Y218" t="s">
        <v>33</v>
      </c>
      <c r="Z218" s="9">
        <f t="shared" ref="Z218:AA218" si="217">Z213</f>
        <v>0.71361487732642992</v>
      </c>
      <c r="AA218" s="10">
        <f t="shared" si="217"/>
        <v>-0.51398672520911992</v>
      </c>
      <c r="AB218" s="13">
        <f>COS((RADIANS(45+$C$7)))</f>
        <v>0.15039813911282729</v>
      </c>
      <c r="AC218" s="14">
        <f>COS((RADIANS($C$7-45)))</f>
        <v>0.98862551036851087</v>
      </c>
      <c r="AE218" s="15">
        <f>((SUMPRODUCT(AB218:AB220,Z218:Z220))*(SUMPRODUCT(AB218:AB220,AA218:AA220)))-((SUMPRODUCT(AC218:AC220,Z218:Z220))*(SUMPRODUCT(AC218:AC220,AA218:AA220)))</f>
        <v>0.82811841123150898</v>
      </c>
      <c r="AG218" s="16"/>
    </row>
    <row r="219" spans="1:33">
      <c r="A219" s="2"/>
      <c r="D219" t="s">
        <v>34</v>
      </c>
      <c r="E219" s="9">
        <f t="shared" ref="E219:F219" si="218">E214</f>
        <v>-0.15736027013524281</v>
      </c>
      <c r="F219" s="10">
        <f t="shared" si="218"/>
        <v>-0.78306335302589947</v>
      </c>
      <c r="G219" s="13">
        <f>(SIN((RADIANS(45+$C$7))))*(COS(RADIANS($A$7)))</f>
        <v>0.63547622868491016</v>
      </c>
      <c r="H219" s="14">
        <f>(SIN((RADIANS($C$7-45))))*(COS(RADIANS($A$7)))</f>
        <v>-9.6674060341637807E-2</v>
      </c>
      <c r="J219" s="16"/>
      <c r="L219" s="16"/>
      <c r="V219" s="2"/>
      <c r="Y219" t="s">
        <v>34</v>
      </c>
      <c r="Z219" s="9">
        <f t="shared" ref="Z219:AA219" si="219">Z214</f>
        <v>-0.55836879225414315</v>
      </c>
      <c r="AA219" s="10">
        <f t="shared" si="219"/>
        <v>-0.63887821544317736</v>
      </c>
      <c r="AB219" s="13">
        <f>(SIN((RADIANS(45+$C$7))))*(COS(RADIANS($A$7)))</f>
        <v>0.63547622868491016</v>
      </c>
      <c r="AC219" s="14">
        <f>(SIN((RADIANS($C$7-45))))*(COS(RADIANS($A$7)))</f>
        <v>-9.6674060341637807E-2</v>
      </c>
      <c r="AE219" s="16"/>
      <c r="AG219" s="16"/>
    </row>
    <row r="220" spans="1:33">
      <c r="A220" s="2"/>
      <c r="D220" t="s">
        <v>35</v>
      </c>
      <c r="E220" s="9">
        <f t="shared" ref="E220:F220" si="220">E215</f>
        <v>0.50177947860437766</v>
      </c>
      <c r="F220" s="10">
        <f t="shared" si="220"/>
        <v>-0.30304580101940598</v>
      </c>
      <c r="G220" s="13">
        <f>(SIN((RADIANS(45+$C$7))))*(SIN(RADIANS($A$7)))</f>
        <v>0.75733107854346138</v>
      </c>
      <c r="H220" s="14">
        <f>(SIN((RADIANS($C$7-45))))*(SIN(RADIANS($A$7)))</f>
        <v>-0.11521165872281629</v>
      </c>
      <c r="J220" s="16"/>
      <c r="L220" s="16"/>
      <c r="V220" s="2"/>
      <c r="Y220" t="s">
        <v>35</v>
      </c>
      <c r="Z220" s="9">
        <f t="shared" ref="Z220:AA220" si="221">Z215</f>
        <v>-0.42305803230175637</v>
      </c>
      <c r="AA220" s="10">
        <f t="shared" si="221"/>
        <v>-0.57240918243940275</v>
      </c>
      <c r="AB220" s="13">
        <f>(SIN((RADIANS(45+$C$7))))*(SIN(RADIANS($A$7)))</f>
        <v>0.75733107854346138</v>
      </c>
      <c r="AC220" s="14">
        <f>(SIN((RADIANS($C$7-45))))*(SIN(RADIANS($A$7)))</f>
        <v>-0.11521165872281629</v>
      </c>
      <c r="AE220" s="16"/>
      <c r="AG220" s="16"/>
    </row>
    <row r="221" spans="1:33">
      <c r="A221" s="2"/>
      <c r="J221" s="16"/>
      <c r="L221" s="16"/>
      <c r="V221" s="2"/>
      <c r="AE221" s="16"/>
      <c r="AG221" s="16"/>
    </row>
    <row r="222" spans="1:33">
      <c r="A222" s="2"/>
      <c r="E222" s="9" t="s">
        <v>29</v>
      </c>
      <c r="F222" s="10" t="s">
        <v>30</v>
      </c>
      <c r="G222" s="13" t="s">
        <v>31</v>
      </c>
      <c r="H222" s="14" t="s">
        <v>11</v>
      </c>
      <c r="I222">
        <v>7</v>
      </c>
      <c r="J222" s="15" t="s">
        <v>32</v>
      </c>
      <c r="L222" s="16"/>
      <c r="V222" s="2"/>
      <c r="Z222" s="9" t="s">
        <v>29</v>
      </c>
      <c r="AA222" s="10" t="s">
        <v>30</v>
      </c>
      <c r="AB222" s="13" t="s">
        <v>31</v>
      </c>
      <c r="AC222" s="14" t="s">
        <v>11</v>
      </c>
      <c r="AD222">
        <v>7</v>
      </c>
      <c r="AE222" s="15" t="s">
        <v>32</v>
      </c>
      <c r="AG222" s="16"/>
    </row>
    <row r="223" spans="1:33">
      <c r="A223" s="2"/>
      <c r="D223" t="s">
        <v>33</v>
      </c>
      <c r="E223" s="9">
        <f t="shared" ref="E223:F223" si="222">E218</f>
        <v>0.85056163811594654</v>
      </c>
      <c r="F223" s="10">
        <f t="shared" si="222"/>
        <v>-0.54311603514565998</v>
      </c>
      <c r="G223" s="13">
        <f>COS((RADIANS(45+$C$8)))</f>
        <v>0.15557248490745723</v>
      </c>
      <c r="H223" s="14">
        <f>COS((RADIANS($C$8-45)))</f>
        <v>0.98782447931791961</v>
      </c>
      <c r="J223" s="15">
        <f>((SUMPRODUCT(G223:G225,E223:E225))*(SUMPRODUCT(G223:(G225),F223:F225)))-((SUMPRODUCT(H223:H225,E223:E225))*(SUMPRODUCT(H223:H225,F223:F225)))</f>
        <v>-1.2247611779199696E-2</v>
      </c>
      <c r="L223" s="16"/>
      <c r="V223" s="2"/>
      <c r="Y223" t="s">
        <v>33</v>
      </c>
      <c r="Z223" s="9">
        <f t="shared" ref="Z223:AA223" si="223">Z218</f>
        <v>0.71361487732642992</v>
      </c>
      <c r="AA223" s="10">
        <f t="shared" si="223"/>
        <v>-0.51398672520911992</v>
      </c>
      <c r="AB223" s="13">
        <f>COS((RADIANS(45+$C$8)))</f>
        <v>0.15557248490745723</v>
      </c>
      <c r="AC223" s="14">
        <f>COS((RADIANS($C$8-45)))</f>
        <v>0.98782447931791961</v>
      </c>
      <c r="AE223" s="15">
        <f>((SUMPRODUCT(AB223:AB225,Z223:Z225))*(SUMPRODUCT(AB223:(AB225),AA223:AA225)))-((SUMPRODUCT(AC223:AC225,Z223:Z225))*(SUMPRODUCT(AC223:AC225,AA223:AA225)))</f>
        <v>0.77299037807882431</v>
      </c>
      <c r="AG223" s="16"/>
    </row>
    <row r="224" spans="1:33">
      <c r="A224" s="2"/>
      <c r="D224" t="s">
        <v>34</v>
      </c>
      <c r="E224" s="9">
        <f t="shared" ref="E224:F224" si="224">E219</f>
        <v>-0.15736027013524281</v>
      </c>
      <c r="F224" s="10">
        <f t="shared" si="224"/>
        <v>-0.78306335302589947</v>
      </c>
      <c r="G224" s="13">
        <f>(SIN((RADIANS(45+$C$8))))*(COS(RADIANS($A$8)))</f>
        <v>0.49391223965895992</v>
      </c>
      <c r="H224" s="14">
        <f>(SIN((RADIANS($C$8-45))))*(COS(RADIANS($A$8)))</f>
        <v>-7.7786242453728616E-2</v>
      </c>
      <c r="J224" s="16"/>
      <c r="L224" s="16"/>
      <c r="V224" s="2"/>
      <c r="Y224" t="s">
        <v>34</v>
      </c>
      <c r="Z224" s="9">
        <f t="shared" ref="Z224:AA224" si="225">Z219</f>
        <v>-0.55836879225414315</v>
      </c>
      <c r="AA224" s="10">
        <f t="shared" si="225"/>
        <v>-0.63887821544317736</v>
      </c>
      <c r="AB224" s="13">
        <f>(SIN((RADIANS(45+$C$8))))*(COS(RADIANS($A$8)))</f>
        <v>0.49391223965895992</v>
      </c>
      <c r="AC224" s="14">
        <f>(SIN((RADIANS($C$8-45))))*(COS(RADIANS($A$8)))</f>
        <v>-7.7786242453728616E-2</v>
      </c>
      <c r="AE224" s="16"/>
      <c r="AG224" s="16"/>
    </row>
    <row r="225" spans="1:33">
      <c r="A225" s="2"/>
      <c r="D225" t="s">
        <v>35</v>
      </c>
      <c r="E225" s="9">
        <f t="shared" ref="E225:F225" si="226">E220</f>
        <v>0.50177947860437766</v>
      </c>
      <c r="F225" s="10">
        <f t="shared" si="226"/>
        <v>-0.30304580101940598</v>
      </c>
      <c r="G225" s="13">
        <f>(SIN((RADIANS(45+$C$8))))*(SIN(RADIANS($A$8)))</f>
        <v>0.85548109356945412</v>
      </c>
      <c r="H225" s="14">
        <f>(SIN((RADIANS($C$8-45))))*(SIN(RADIANS($A$8)))</f>
        <v>-0.13472972405972911</v>
      </c>
      <c r="J225" s="16"/>
      <c r="L225" s="16"/>
      <c r="V225" s="2"/>
      <c r="Y225" t="s">
        <v>35</v>
      </c>
      <c r="Z225" s="9">
        <f t="shared" ref="Z225:AA225" si="227">Z220</f>
        <v>-0.42305803230175637</v>
      </c>
      <c r="AA225" s="10">
        <f t="shared" si="227"/>
        <v>-0.57240918243940275</v>
      </c>
      <c r="AB225" s="13">
        <f>(SIN((RADIANS(45+$C$8))))*(SIN(RADIANS($A$8)))</f>
        <v>0.85548109356945412</v>
      </c>
      <c r="AC225" s="14">
        <f>(SIN((RADIANS($C$8-45))))*(SIN(RADIANS($A$8)))</f>
        <v>-0.13472972405972911</v>
      </c>
      <c r="AE225" s="16"/>
      <c r="AG225" s="16"/>
    </row>
    <row r="226" spans="1:33">
      <c r="A226" s="2"/>
      <c r="L226" s="16"/>
      <c r="V226" s="2"/>
      <c r="AG226" s="16"/>
    </row>
    <row r="227" spans="1:33">
      <c r="A227" s="2"/>
      <c r="E227" s="9" t="s">
        <v>29</v>
      </c>
      <c r="F227" s="10" t="s">
        <v>30</v>
      </c>
      <c r="G227" s="13" t="s">
        <v>31</v>
      </c>
      <c r="H227" s="14" t="s">
        <v>11</v>
      </c>
      <c r="I227">
        <v>8</v>
      </c>
      <c r="J227" s="15" t="s">
        <v>32</v>
      </c>
      <c r="L227" s="16"/>
      <c r="V227" s="2"/>
      <c r="Z227" s="9" t="s">
        <v>29</v>
      </c>
      <c r="AA227" s="10" t="s">
        <v>30</v>
      </c>
      <c r="AB227" s="13" t="s">
        <v>31</v>
      </c>
      <c r="AC227" s="14" t="s">
        <v>11</v>
      </c>
      <c r="AD227">
        <v>8</v>
      </c>
      <c r="AE227" s="15" t="s">
        <v>32</v>
      </c>
      <c r="AG227" s="16"/>
    </row>
    <row r="228" spans="1:33">
      <c r="A228" s="2"/>
      <c r="D228" t="s">
        <v>33</v>
      </c>
      <c r="E228" s="9">
        <f t="shared" ref="E228:F228" si="228">E223</f>
        <v>0.85056163811594654</v>
      </c>
      <c r="F228" s="10">
        <f t="shared" si="228"/>
        <v>-0.54311603514565998</v>
      </c>
      <c r="G228" s="13">
        <f>COS((RADIANS(45+$C$9)))</f>
        <v>0.16590823946156086</v>
      </c>
      <c r="H228" s="14">
        <f>COS((RADIANS($C$9-45)))</f>
        <v>0.9861411947985772</v>
      </c>
      <c r="J228" s="15">
        <f>((SUMPRODUCT(G228:G230,E228:E230))*(SUMPRODUCT(G228:G230,F228:F230)))-((SUMPRODUCT(H228:H230,E228:E230))*(SUMPRODUCT(H228:H230,F228:F230)))</f>
        <v>-9.6172290638779079E-3</v>
      </c>
      <c r="L228" s="16"/>
      <c r="V228" s="2"/>
      <c r="Y228" t="s">
        <v>33</v>
      </c>
      <c r="Z228" s="9">
        <f t="shared" ref="Z228:AA228" si="229">Z223</f>
        <v>0.71361487732642992</v>
      </c>
      <c r="AA228" s="10">
        <f t="shared" si="229"/>
        <v>-0.51398672520911992</v>
      </c>
      <c r="AB228" s="13">
        <f>COS((RADIANS(45+$C$9)))</f>
        <v>0.16590823946156086</v>
      </c>
      <c r="AC228" s="14">
        <f>COS((RADIANS($C$9-45)))</f>
        <v>0.9861411947985772</v>
      </c>
      <c r="AE228" s="15">
        <f>((SUMPRODUCT(AB228:AB230,Z228:Z230))*(SUMPRODUCT(AB228:AB230,AA228:AA230)))-((SUMPRODUCT(AC228:AC230,Z228:Z230))*(SUMPRODUCT(AC228:AC230,AA228:AA230)))</f>
        <v>0.68959960084744143</v>
      </c>
      <c r="AG228" s="16"/>
    </row>
    <row r="229" spans="1:33">
      <c r="A229" s="2"/>
      <c r="D229" t="s">
        <v>34</v>
      </c>
      <c r="E229" s="9">
        <f t="shared" ref="E229:F229" si="230">E224</f>
        <v>-0.15736027013524281</v>
      </c>
      <c r="F229" s="10">
        <f t="shared" si="230"/>
        <v>-0.78306335302589947</v>
      </c>
      <c r="G229" s="13">
        <f>(SIN((RADIANS(45+$C$9))))*(COS(RADIANS($A$9)))</f>
        <v>0.33728015278435569</v>
      </c>
      <c r="H229" s="14">
        <f>(SIN((RADIANS($C$9-45))))*(COS(RADIANS($A$9)))</f>
        <v>-5.6743959839552459E-2</v>
      </c>
      <c r="J229" s="16"/>
      <c r="L229" s="16"/>
      <c r="V229" s="2"/>
      <c r="Y229" t="s">
        <v>34</v>
      </c>
      <c r="Z229" s="9">
        <f t="shared" ref="Z229:AA229" si="231">Z224</f>
        <v>-0.55836879225414315</v>
      </c>
      <c r="AA229" s="10">
        <f t="shared" si="231"/>
        <v>-0.63887821544317736</v>
      </c>
      <c r="AB229" s="13">
        <f>(SIN((RADIANS(45+$C$9))))*(COS(RADIANS($A$9)))</f>
        <v>0.33728015278435569</v>
      </c>
      <c r="AC229" s="14">
        <f>(SIN((RADIANS($C$9-45))))*(COS(RADIANS($A$9)))</f>
        <v>-5.6743959839552459E-2</v>
      </c>
      <c r="AE229" s="16"/>
      <c r="AG229" s="16"/>
    </row>
    <row r="230" spans="1:33">
      <c r="A230" s="2"/>
      <c r="D230" t="s">
        <v>35</v>
      </c>
      <c r="E230" s="9">
        <f t="shared" ref="E230:F230" si="232">E225</f>
        <v>0.50177947860437766</v>
      </c>
      <c r="F230" s="10">
        <f t="shared" si="232"/>
        <v>-0.30304580101940598</v>
      </c>
      <c r="G230" s="13">
        <f>(SIN((RADIANS(45+$C$9))))*(SIN(RADIANS($A$9)))</f>
        <v>0.9266696038052219</v>
      </c>
      <c r="H230" s="14">
        <f>(SIN((RADIANS($C$9-45))))*(SIN(RADIANS($A$9)))</f>
        <v>-0.15590274834961027</v>
      </c>
      <c r="J230" s="16"/>
      <c r="L230" s="16"/>
      <c r="V230" s="2"/>
      <c r="Y230" t="s">
        <v>35</v>
      </c>
      <c r="Z230" s="9">
        <f t="shared" ref="Z230:AA230" si="233">Z225</f>
        <v>-0.42305803230175637</v>
      </c>
      <c r="AA230" s="10">
        <f t="shared" si="233"/>
        <v>-0.57240918243940275</v>
      </c>
      <c r="AB230" s="13">
        <f>(SIN((RADIANS(45+$C$9))))*(SIN(RADIANS($A$9)))</f>
        <v>0.9266696038052219</v>
      </c>
      <c r="AC230" s="14">
        <f>(SIN((RADIANS($C$9-45))))*(SIN(RADIANS($A$9)))</f>
        <v>-0.15590274834961027</v>
      </c>
      <c r="AE230" s="16"/>
      <c r="AG230" s="16"/>
    </row>
    <row r="231" spans="1:33">
      <c r="A231" s="2"/>
      <c r="J231" s="16"/>
      <c r="L231" s="16"/>
      <c r="V231" s="2"/>
      <c r="AE231" s="16"/>
      <c r="AG231" s="16"/>
    </row>
    <row r="232" spans="1:33">
      <c r="E232" s="9" t="s">
        <v>29</v>
      </c>
      <c r="F232" s="10" t="s">
        <v>30</v>
      </c>
      <c r="G232" s="13" t="s">
        <v>31</v>
      </c>
      <c r="H232" s="14" t="s">
        <v>11</v>
      </c>
      <c r="I232">
        <v>9</v>
      </c>
      <c r="J232" s="15" t="s">
        <v>32</v>
      </c>
      <c r="L232" s="16"/>
      <c r="Z232" s="9" t="s">
        <v>29</v>
      </c>
      <c r="AA232" s="10" t="s">
        <v>30</v>
      </c>
      <c r="AB232" s="13" t="s">
        <v>31</v>
      </c>
      <c r="AC232" s="14" t="s">
        <v>11</v>
      </c>
      <c r="AD232">
        <v>9</v>
      </c>
      <c r="AE232" s="15" t="s">
        <v>32</v>
      </c>
      <c r="AG232" s="16"/>
    </row>
    <row r="233" spans="1:33">
      <c r="D233" t="s">
        <v>33</v>
      </c>
      <c r="E233" s="9">
        <f t="shared" ref="E233:F233" si="234">E228</f>
        <v>0.85056163811594654</v>
      </c>
      <c r="F233" s="10">
        <f t="shared" si="234"/>
        <v>-0.54311603514565998</v>
      </c>
      <c r="G233" s="13">
        <f>COS((RADIANS(45+$C$10)))</f>
        <v>0.19680181724739476</v>
      </c>
      <c r="H233" s="14">
        <f>COS((RADIANS($C$10-45)))</f>
        <v>0.98044328990927521</v>
      </c>
      <c r="J233" s="15">
        <f>((SUMPRODUCT(G233:G235,E233:E235))*(SUMPRODUCT(G233:(G235),F233:F235)))-((SUMPRODUCT(H233:H235,E233:E235))*(SUMPRODUCT(H233:H235,F233:F235)))</f>
        <v>-1.3576610648273757E-3</v>
      </c>
      <c r="L233" s="16"/>
      <c r="Y233" t="s">
        <v>33</v>
      </c>
      <c r="Z233" s="9">
        <f t="shared" ref="Z233:AA233" si="235">Z228</f>
        <v>0.71361487732642992</v>
      </c>
      <c r="AA233" s="10">
        <f t="shared" si="235"/>
        <v>-0.51398672520911992</v>
      </c>
      <c r="AB233" s="13">
        <f>COS((RADIANS(45+$C$10)))</f>
        <v>0.19680181724739476</v>
      </c>
      <c r="AC233" s="14">
        <f>COS((RADIANS($C$10-45)))</f>
        <v>0.98044328990927521</v>
      </c>
      <c r="AE233" s="15">
        <f>((SUMPRODUCT(AB233:AB235,Z233:Z235))*(SUMPRODUCT(AB233:(AB235),AA233:AA235)))-((SUMPRODUCT(AC233:AC235,Z233:Z235))*(SUMPRODUCT(AC233:AC235,AA233:AA235)))</f>
        <v>0.57411109678247607</v>
      </c>
      <c r="AG233" s="16"/>
    </row>
    <row r="234" spans="1:33">
      <c r="D234" t="s">
        <v>34</v>
      </c>
      <c r="E234" s="9">
        <f t="shared" ref="E234:F234" si="236">E229</f>
        <v>-0.15736027013524281</v>
      </c>
      <c r="F234" s="10">
        <f t="shared" si="236"/>
        <v>-0.78306335302589947</v>
      </c>
      <c r="G234" s="13">
        <f>(SIN((RADIANS(45+$C$10))))*(COS(RADIANS($A$10)))</f>
        <v>0.1702521905985156</v>
      </c>
      <c r="H234" s="14">
        <f>(SIN((RADIANS($C$10-45))))*(COS(RADIANS($A$10)))</f>
        <v>-3.4174276926550375E-2</v>
      </c>
      <c r="J234" s="16"/>
      <c r="L234" s="16"/>
      <c r="Y234" t="s">
        <v>34</v>
      </c>
      <c r="Z234" s="9">
        <f t="shared" ref="Z234:AA234" si="237">Z229</f>
        <v>-0.55836879225414315</v>
      </c>
      <c r="AA234" s="10">
        <f t="shared" si="237"/>
        <v>-0.63887821544317736</v>
      </c>
      <c r="AB234" s="13">
        <f>(SIN((RADIANS(45+$C$10))))*(COS(RADIANS($A$10)))</f>
        <v>0.1702521905985156</v>
      </c>
      <c r="AC234" s="14">
        <f>(SIN((RADIANS($C$10-45))))*(COS(RADIANS($A$10)))</f>
        <v>-3.4174276926550375E-2</v>
      </c>
      <c r="AE234" s="16"/>
      <c r="AG234" s="16"/>
    </row>
    <row r="235" spans="1:33">
      <c r="D235" t="s">
        <v>35</v>
      </c>
      <c r="E235" s="9">
        <f t="shared" ref="E235:F235" si="238">E230</f>
        <v>0.50177947860437766</v>
      </c>
      <c r="F235" s="10">
        <f t="shared" si="238"/>
        <v>-0.30304580101940598</v>
      </c>
      <c r="G235" s="13">
        <f>(SIN((RADIANS(45+$C$10))))*(SIN(RADIANS($A$10)))</f>
        <v>0.96554815329145016</v>
      </c>
      <c r="H235" s="14">
        <f>(SIN((RADIANS($C$10-45))))*(SIN(RADIANS($A$10)))</f>
        <v>-0.19381195543212604</v>
      </c>
      <c r="J235" s="16"/>
      <c r="L235" s="16"/>
      <c r="Y235" t="s">
        <v>35</v>
      </c>
      <c r="Z235" s="9">
        <f t="shared" ref="Z235:AA235" si="239">Z230</f>
        <v>-0.42305803230175637</v>
      </c>
      <c r="AA235" s="10">
        <f t="shared" si="239"/>
        <v>-0.57240918243940275</v>
      </c>
      <c r="AB235" s="13">
        <f>(SIN((RADIANS(45+$C$10))))*(SIN(RADIANS($A$10)))</f>
        <v>0.96554815329145016</v>
      </c>
      <c r="AC235" s="14">
        <f>(SIN((RADIANS($C$10-45))))*(SIN(RADIANS($A$10)))</f>
        <v>-0.19381195543212604</v>
      </c>
      <c r="AE235" s="16"/>
      <c r="AG235" s="16"/>
    </row>
    <row r="236" spans="1:33">
      <c r="L236" s="16"/>
      <c r="AG236" s="16"/>
    </row>
    <row r="237" spans="1:33">
      <c r="E237" s="9" t="s">
        <v>29</v>
      </c>
      <c r="F237" s="10" t="s">
        <v>30</v>
      </c>
      <c r="G237" s="13" t="s">
        <v>31</v>
      </c>
      <c r="H237" s="14" t="s">
        <v>11</v>
      </c>
      <c r="I237">
        <v>10</v>
      </c>
      <c r="J237" s="15" t="s">
        <v>32</v>
      </c>
      <c r="L237" s="16"/>
      <c r="Z237" s="9" t="s">
        <v>29</v>
      </c>
      <c r="AA237" s="10" t="s">
        <v>30</v>
      </c>
      <c r="AB237" s="13" t="s">
        <v>31</v>
      </c>
      <c r="AC237" s="14" t="s">
        <v>11</v>
      </c>
      <c r="AD237">
        <v>10</v>
      </c>
      <c r="AE237" s="15" t="s">
        <v>32</v>
      </c>
      <c r="AG237" s="16"/>
    </row>
    <row r="238" spans="1:33">
      <c r="D238" t="s">
        <v>33</v>
      </c>
      <c r="E238" s="9">
        <f t="shared" ref="E238:F238" si="240">E233</f>
        <v>0.85056163811594654</v>
      </c>
      <c r="F238" s="10">
        <f t="shared" si="240"/>
        <v>-0.54311603514565998</v>
      </c>
      <c r="G238" s="13">
        <f>COS((RADIANS(45+$C$11)))</f>
        <v>0.25797601735858844</v>
      </c>
      <c r="H238" s="14">
        <f>COS((RADIANS($C$11-45)))</f>
        <v>0.96615132068832843</v>
      </c>
      <c r="J238" s="15">
        <f>((SUMPRODUCT(G238:G240,E238:E240))*(SUMPRODUCT(G238:G240,F238:F240)))-((SUMPRODUCT(H238:H240,E238:E240))*(SUMPRODUCT(H238:H240,F238:F240)))</f>
        <v>4.3040531792710168E-3</v>
      </c>
      <c r="L238" s="16"/>
      <c r="Y238" t="s">
        <v>33</v>
      </c>
      <c r="Z238" s="9">
        <f t="shared" ref="Z238:AA238" si="241">Z233</f>
        <v>0.71361487732642992</v>
      </c>
      <c r="AA238" s="10">
        <f t="shared" si="241"/>
        <v>-0.51398672520911992</v>
      </c>
      <c r="AB238" s="13">
        <f>COS((RADIANS(45+$C$11)))</f>
        <v>0.25797601735858844</v>
      </c>
      <c r="AC238" s="14">
        <f>COS((RADIANS($C$11-45)))</f>
        <v>0.96615132068832843</v>
      </c>
      <c r="AE238" s="15">
        <f>((SUMPRODUCT(AB238:AB240,Z238:Z240))*(SUMPRODUCT(AB238:AB240,AA238:AA240)))-((SUMPRODUCT(AC238:AC240,Z238:Z240))*(SUMPRODUCT(AC238:AC240,AA238:AA240)))</f>
        <v>0.4326696800358687</v>
      </c>
      <c r="AG238" s="16"/>
    </row>
    <row r="239" spans="1:33">
      <c r="D239" t="s">
        <v>34</v>
      </c>
      <c r="E239" s="9">
        <f t="shared" ref="E239:F239" si="242">E234</f>
        <v>-0.15736027013524281</v>
      </c>
      <c r="F239" s="10">
        <f t="shared" si="242"/>
        <v>-0.78306335302589947</v>
      </c>
      <c r="G239" s="13">
        <f>(SIN((RADIANS(45+$C$11))))*(COS(RADIANS($A$11)))</f>
        <v>1.6862521847959428E-9</v>
      </c>
      <c r="H239" s="14">
        <f>(SIN((RADIANS($C$11-45))))*(COS(RADIANS($A$11)))</f>
        <v>-4.5025309553575305E-10</v>
      </c>
      <c r="J239" s="16"/>
      <c r="L239" s="16"/>
      <c r="Y239" t="s">
        <v>34</v>
      </c>
      <c r="Z239" s="9">
        <f t="shared" ref="Z239:AA239" si="243">Z234</f>
        <v>-0.55836879225414315</v>
      </c>
      <c r="AA239" s="10">
        <f t="shared" si="243"/>
        <v>-0.63887821544317736</v>
      </c>
      <c r="AB239" s="13">
        <f>(SIN((RADIANS(45+$C$11))))*(COS(RADIANS($A$11)))</f>
        <v>1.6862521847959428E-9</v>
      </c>
      <c r="AC239" s="14">
        <f>(SIN((RADIANS($C$11-45))))*(COS(RADIANS($A$11)))</f>
        <v>-4.5025309553575305E-10</v>
      </c>
      <c r="AE239" s="16"/>
      <c r="AG239" s="16"/>
    </row>
    <row r="240" spans="1:33">
      <c r="D240" t="s">
        <v>35</v>
      </c>
      <c r="E240" s="9">
        <f t="shared" ref="E240:F240" si="244">E235</f>
        <v>0.50177947860437766</v>
      </c>
      <c r="F240" s="10">
        <f t="shared" si="244"/>
        <v>-0.30304580101940598</v>
      </c>
      <c r="G240" s="13">
        <f>(SIN((RADIANS(45+$C$11))))*(SIN(RADIANS($A$11)))</f>
        <v>0.96615132068832843</v>
      </c>
      <c r="H240" s="14">
        <f>(SIN((RADIANS($C$11-45))))*(SIN(RADIANS($A$11)))</f>
        <v>-0.25797601735858849</v>
      </c>
      <c r="J240" s="16"/>
      <c r="L240" s="16"/>
      <c r="Y240" t="s">
        <v>35</v>
      </c>
      <c r="Z240" s="9">
        <f t="shared" ref="Z240:AA240" si="245">Z235</f>
        <v>-0.42305803230175637</v>
      </c>
      <c r="AA240" s="10">
        <f t="shared" si="245"/>
        <v>-0.57240918243940275</v>
      </c>
      <c r="AB240" s="13">
        <f>(SIN((RADIANS(45+$C$11))))*(SIN(RADIANS($A$11)))</f>
        <v>0.96615132068832843</v>
      </c>
      <c r="AC240" s="14">
        <f>(SIN((RADIANS($C$11-45))))*(SIN(RADIANS($A$11)))</f>
        <v>-0.25797601735858849</v>
      </c>
      <c r="AE240" s="16"/>
      <c r="AG240" s="16"/>
    </row>
    <row r="241" spans="4:33">
      <c r="J241" s="16"/>
      <c r="L241" s="16"/>
      <c r="AE241" s="16"/>
      <c r="AG241" s="16"/>
    </row>
    <row r="242" spans="4:33">
      <c r="E242" s="9" t="s">
        <v>29</v>
      </c>
      <c r="F242" s="10" t="s">
        <v>30</v>
      </c>
      <c r="G242" s="13" t="s">
        <v>31</v>
      </c>
      <c r="H242" s="14" t="s">
        <v>11</v>
      </c>
      <c r="I242">
        <v>11</v>
      </c>
      <c r="J242" s="15" t="s">
        <v>32</v>
      </c>
      <c r="L242" s="16"/>
      <c r="Z242" s="9" t="s">
        <v>29</v>
      </c>
      <c r="AA242" s="10" t="s">
        <v>30</v>
      </c>
      <c r="AB242" s="13" t="s">
        <v>31</v>
      </c>
      <c r="AC242" s="14" t="s">
        <v>11</v>
      </c>
      <c r="AD242">
        <v>11</v>
      </c>
      <c r="AE242" s="15" t="s">
        <v>32</v>
      </c>
      <c r="AG242" s="16"/>
    </row>
    <row r="243" spans="4:33">
      <c r="D243" t="s">
        <v>33</v>
      </c>
      <c r="E243" s="9">
        <f t="shared" ref="E243:F243" si="246">E238</f>
        <v>0.85056163811594654</v>
      </c>
      <c r="F243" s="10">
        <f t="shared" si="246"/>
        <v>-0.54311603514565998</v>
      </c>
      <c r="G243" s="13">
        <f>COS((RADIANS(45+$C$12)))</f>
        <v>0.35429103799771577</v>
      </c>
      <c r="H243" s="14">
        <f>COS((RADIANS($C$12-45)))</f>
        <v>0.93513520968601171</v>
      </c>
      <c r="J243" s="15">
        <f>((SUMPRODUCT(G243:G245,E243:E245))*(SUMPRODUCT(G243:(G245),F243:F245)))-((SUMPRODUCT(H243:H245,E243:E245))*(SUMPRODUCT(H243:H245,F243:F245)))</f>
        <v>3.2943314295064696E-3</v>
      </c>
      <c r="L243" s="16"/>
      <c r="Y243" t="s">
        <v>33</v>
      </c>
      <c r="Z243" s="9">
        <f t="shared" ref="Z243:AA243" si="247">Z238</f>
        <v>0.71361487732642992</v>
      </c>
      <c r="AA243" s="10">
        <f t="shared" si="247"/>
        <v>-0.51398672520911992</v>
      </c>
      <c r="AB243" s="13">
        <f>COS((RADIANS(45+$C$12)))</f>
        <v>0.35429103799771577</v>
      </c>
      <c r="AC243" s="14">
        <f>COS((RADIANS($C$12-45)))</f>
        <v>0.93513520968601171</v>
      </c>
      <c r="AE243" s="15">
        <f>((SUMPRODUCT(AB243:AB245,Z243:Z245))*(SUMPRODUCT(AB243:(AB245),AA243:AA245)))-((SUMPRODUCT(AC243:AC245,Z243:Z245))*(SUMPRODUCT(AC243:AC245,AA243:AA245)))</f>
        <v>0.27788779929604707</v>
      </c>
      <c r="AG243" s="16"/>
    </row>
    <row r="244" spans="4:33">
      <c r="D244" t="s">
        <v>34</v>
      </c>
      <c r="E244" s="9">
        <f t="shared" ref="E244:F244" si="248">E239</f>
        <v>-0.15736027013524281</v>
      </c>
      <c r="F244" s="10">
        <f t="shared" si="248"/>
        <v>-0.78306335302589947</v>
      </c>
      <c r="G244" s="13">
        <f>(SIN((RADIANS(45+$C$12))))*(COS(RADIANS($A$12)))</f>
        <v>-0.16238452503415868</v>
      </c>
      <c r="H244" s="14">
        <f>(SIN((RADIANS($C$12-45))))*(COS(RADIANS($A$12)))</f>
        <v>6.1521993112028515E-2</v>
      </c>
      <c r="J244" s="16"/>
      <c r="L244" s="16"/>
      <c r="Y244" t="s">
        <v>34</v>
      </c>
      <c r="Z244" s="9">
        <f t="shared" ref="Z244:AA244" si="249">Z239</f>
        <v>-0.55836879225414315</v>
      </c>
      <c r="AA244" s="10">
        <f t="shared" si="249"/>
        <v>-0.63887821544317736</v>
      </c>
      <c r="AB244" s="13">
        <f>(SIN((RADIANS(45+$C$12))))*(COS(RADIANS($A$12)))</f>
        <v>-0.16238452503415868</v>
      </c>
      <c r="AC244" s="14">
        <f>(SIN((RADIANS($C$12-45))))*(COS(RADIANS($A$12)))</f>
        <v>6.1521993112028515E-2</v>
      </c>
      <c r="AE244" s="16"/>
      <c r="AG244" s="16"/>
    </row>
    <row r="245" spans="4:33">
      <c r="D245" t="s">
        <v>35</v>
      </c>
      <c r="E245" s="9">
        <f t="shared" ref="E245:F245" si="250">E240</f>
        <v>0.50177947860437766</v>
      </c>
      <c r="F245" s="10">
        <f t="shared" si="250"/>
        <v>-0.30304580101940598</v>
      </c>
      <c r="G245" s="13">
        <f>(SIN((RADIANS(45+$C$12))))*(SIN(RADIANS($A$12)))</f>
        <v>0.92092840461348113</v>
      </c>
      <c r="H245" s="14">
        <f>(SIN((RADIANS($C$12-45))))*(SIN(RADIANS($A$12)))</f>
        <v>-0.34890856104289336</v>
      </c>
      <c r="J245" s="16"/>
      <c r="L245" s="16"/>
      <c r="Y245" t="s">
        <v>35</v>
      </c>
      <c r="Z245" s="9">
        <f t="shared" ref="Z245:AA245" si="251">Z240</f>
        <v>-0.42305803230175637</v>
      </c>
      <c r="AA245" s="10">
        <f t="shared" si="251"/>
        <v>-0.57240918243940275</v>
      </c>
      <c r="AB245" s="13">
        <f>(SIN((RADIANS(45+$C$12))))*(SIN(RADIANS($A$12)))</f>
        <v>0.92092840461348113</v>
      </c>
      <c r="AC245" s="14">
        <f>(SIN((RADIANS($C$12-45))))*(SIN(RADIANS($A$12)))</f>
        <v>-0.34890856104289336</v>
      </c>
      <c r="AE245" s="16"/>
      <c r="AG245" s="16"/>
    </row>
    <row r="246" spans="4:33">
      <c r="L246" s="16"/>
      <c r="AG246" s="16"/>
    </row>
    <row r="247" spans="4:33">
      <c r="E247" s="9" t="s">
        <v>29</v>
      </c>
      <c r="F247" s="10" t="s">
        <v>30</v>
      </c>
      <c r="G247" s="13" t="s">
        <v>31</v>
      </c>
      <c r="H247" s="14" t="s">
        <v>11</v>
      </c>
      <c r="I247">
        <v>12</v>
      </c>
      <c r="J247" s="15" t="s">
        <v>32</v>
      </c>
      <c r="L247" s="16"/>
      <c r="Z247" s="9" t="s">
        <v>29</v>
      </c>
      <c r="AA247" s="10" t="s">
        <v>30</v>
      </c>
      <c r="AB247" s="13" t="s">
        <v>31</v>
      </c>
      <c r="AC247" s="14" t="s">
        <v>11</v>
      </c>
      <c r="AD247">
        <v>12</v>
      </c>
      <c r="AE247" s="15" t="s">
        <v>32</v>
      </c>
      <c r="AG247" s="16"/>
    </row>
    <row r="248" spans="4:33">
      <c r="D248" t="s">
        <v>33</v>
      </c>
      <c r="E248" s="9">
        <f t="shared" ref="E248:F248" si="252">E243</f>
        <v>0.85056163811594654</v>
      </c>
      <c r="F248" s="10">
        <f t="shared" si="252"/>
        <v>-0.54311603514565998</v>
      </c>
      <c r="G248" s="13">
        <f>COS((RADIANS(45+$C$13)))</f>
        <v>0.47331966718484342</v>
      </c>
      <c r="H248" s="14">
        <f>COS((RADIANS($C$13-45)))</f>
        <v>0.88089073820538555</v>
      </c>
      <c r="J248" s="15">
        <f>((SUMPRODUCT(G248:G250,E248:E250))*(SUMPRODUCT(G248:(G250),F248:F250)))-((SUMPRODUCT(H248:H250,E248:E250))*(SUMPRODUCT(H248:H250,F248:F250)))</f>
        <v>1.1171344859353671E-4</v>
      </c>
      <c r="L248" s="16"/>
      <c r="Y248" t="s">
        <v>33</v>
      </c>
      <c r="Z248" s="9">
        <f t="shared" ref="Z248:AA248" si="253">Z243</f>
        <v>0.71361487732642992</v>
      </c>
      <c r="AA248" s="10">
        <f t="shared" si="253"/>
        <v>-0.51398672520911992</v>
      </c>
      <c r="AB248" s="13">
        <f>COS((RADIANS(45+$C$13)))</f>
        <v>0.47331966718484342</v>
      </c>
      <c r="AC248" s="14">
        <f>COS((RADIANS($C$13-45)))</f>
        <v>0.88089073820538555</v>
      </c>
      <c r="AE248" s="15">
        <f>((SUMPRODUCT(AB248:AB250,Z248:Z250))*(SUMPRODUCT(AB248:(AB250),AA248:AA250)))-((SUMPRODUCT(AC248:AC250,Z248:Z250))*(SUMPRODUCT(AC248:AC250,AA248:AA250)))</f>
        <v>0.13734146702896033</v>
      </c>
      <c r="AG248" s="16"/>
    </row>
    <row r="249" spans="4:33">
      <c r="D249" t="s">
        <v>34</v>
      </c>
      <c r="E249" s="9">
        <f t="shared" ref="E249:F249" si="254">E244</f>
        <v>-0.15736027013524281</v>
      </c>
      <c r="F249" s="10">
        <f t="shared" si="254"/>
        <v>-0.78306335302589947</v>
      </c>
      <c r="G249" s="13">
        <f>(SIN((RADIANS(45+$C$13))))*(COS(RADIANS($A$13)))</f>
        <v>-0.30128237653526008</v>
      </c>
      <c r="H249" s="14">
        <f>(SIN((RADIANS($C$13-45))))*(COS(RADIANS($A$13)))</f>
        <v>0.16188486040941796</v>
      </c>
      <c r="J249" s="16"/>
      <c r="L249" s="16"/>
      <c r="Y249" t="s">
        <v>34</v>
      </c>
      <c r="Z249" s="9">
        <f t="shared" ref="Z249:AA249" si="255">Z244</f>
        <v>-0.55836879225414315</v>
      </c>
      <c r="AA249" s="10">
        <f t="shared" si="255"/>
        <v>-0.63887821544317736</v>
      </c>
      <c r="AB249" s="13">
        <f>(SIN((RADIANS(45+$C$13))))*(COS(RADIANS($A$13)))</f>
        <v>-0.30128237653526008</v>
      </c>
      <c r="AC249" s="14">
        <f>(SIN((RADIANS($C$13-45))))*(COS(RADIANS($A$13)))</f>
        <v>0.16188486040941796</v>
      </c>
      <c r="AE249" s="16"/>
      <c r="AG249" s="16"/>
    </row>
    <row r="250" spans="4:33">
      <c r="D250" t="s">
        <v>35</v>
      </c>
      <c r="E250" s="9">
        <f t="shared" ref="E250:F250" si="256">E245</f>
        <v>0.50177947860437766</v>
      </c>
      <c r="F250" s="10">
        <f t="shared" si="256"/>
        <v>-0.30304580101940598</v>
      </c>
      <c r="G250" s="13">
        <f>(SIN((RADIANS(45+$C$13))))*(SIN(RADIANS($A$13)))</f>
        <v>0.82776652641025228</v>
      </c>
      <c r="H250" s="14">
        <f>(SIN((RADIANS($C$13-45))))*(SIN(RADIANS($A$13)))</f>
        <v>-0.44477499852643942</v>
      </c>
      <c r="J250" s="16"/>
      <c r="L250" s="16"/>
      <c r="Y250" t="s">
        <v>35</v>
      </c>
      <c r="Z250" s="9">
        <f t="shared" ref="Z250:AA250" si="257">Z245</f>
        <v>-0.42305803230175637</v>
      </c>
      <c r="AA250" s="10">
        <f t="shared" si="257"/>
        <v>-0.57240918243940275</v>
      </c>
      <c r="AB250" s="13">
        <f>(SIN((RADIANS(45+$C$13))))*(SIN(RADIANS($A$13)))</f>
        <v>0.82776652641025228</v>
      </c>
      <c r="AC250" s="14">
        <f>(SIN((RADIANS($C$13-45))))*(SIN(RADIANS($A$13)))</f>
        <v>-0.44477499852643942</v>
      </c>
      <c r="AE250" s="16"/>
      <c r="AG250" s="16"/>
    </row>
    <row r="251" spans="4:33">
      <c r="L251" s="16"/>
      <c r="AG251" s="16"/>
    </row>
    <row r="252" spans="4:33">
      <c r="E252" s="9" t="s">
        <v>29</v>
      </c>
      <c r="F252" s="10" t="s">
        <v>30</v>
      </c>
      <c r="G252" s="13" t="s">
        <v>31</v>
      </c>
      <c r="H252" s="14" t="s">
        <v>11</v>
      </c>
      <c r="I252">
        <v>13</v>
      </c>
      <c r="J252" s="15" t="s">
        <v>32</v>
      </c>
      <c r="L252" s="16"/>
      <c r="Z252" s="9" t="s">
        <v>29</v>
      </c>
      <c r="AA252" s="10" t="s">
        <v>30</v>
      </c>
      <c r="AB252" s="13" t="s">
        <v>31</v>
      </c>
      <c r="AC252" s="14" t="s">
        <v>11</v>
      </c>
      <c r="AD252">
        <v>13</v>
      </c>
      <c r="AE252" s="15" t="s">
        <v>32</v>
      </c>
      <c r="AG252" s="16"/>
    </row>
    <row r="253" spans="4:33">
      <c r="D253" t="s">
        <v>33</v>
      </c>
      <c r="E253" s="9">
        <f t="shared" ref="E253:F253" si="258">E248</f>
        <v>0.85056163811594654</v>
      </c>
      <c r="F253" s="10">
        <f t="shared" si="258"/>
        <v>-0.54311603514565998</v>
      </c>
      <c r="G253" s="13">
        <f>COS((RADIANS(45+$C$14)))</f>
        <v>0.59130964836358235</v>
      </c>
      <c r="H253" s="14">
        <f>COS((RADIANS($C$14-45)))</f>
        <v>0.80644460426748255</v>
      </c>
      <c r="J253" s="15">
        <f>((SUMPRODUCT(G253:G255,E253:E255))*(SUMPRODUCT(G253:G255,F253:F255)))-((SUMPRODUCT(H253:H255,E253:E255))*(SUMPRODUCT(H253:H255,F253:F255)))</f>
        <v>-2.2958439501308825E-3</v>
      </c>
      <c r="L253" s="16"/>
      <c r="Y253" t="s">
        <v>33</v>
      </c>
      <c r="Z253" s="9">
        <f t="shared" ref="Z253:AA253" si="259">Z248</f>
        <v>0.71361487732642992</v>
      </c>
      <c r="AA253" s="10">
        <f t="shared" si="259"/>
        <v>-0.51398672520911992</v>
      </c>
      <c r="AB253" s="13">
        <f>COS((RADIANS(45+$C$14)))</f>
        <v>0.59130964836358235</v>
      </c>
      <c r="AC253" s="14">
        <f>COS((RADIANS($C$14-45)))</f>
        <v>0.80644460426748255</v>
      </c>
      <c r="AE253" s="15">
        <f>((SUMPRODUCT(AB253:AB255,Z253:Z255))*(SUMPRODUCT(AB253:AB255,AA253:AA255)))-((SUMPRODUCT(AC253:AC255,Z253:Z255))*(SUMPRODUCT(AC253:AC255,AA253:AA255)))</f>
        <v>3.7685133550740935E-2</v>
      </c>
      <c r="AG253" s="16"/>
    </row>
    <row r="254" spans="4:33">
      <c r="D254" t="s">
        <v>34</v>
      </c>
      <c r="E254" s="9">
        <f t="shared" ref="E254:F254" si="260">E249</f>
        <v>-0.15736027013524281</v>
      </c>
      <c r="F254" s="10">
        <f t="shared" si="260"/>
        <v>-0.78306335302589947</v>
      </c>
      <c r="G254" s="13">
        <f>(SIN((RADIANS(45+$C$14))))*(COS(RADIANS($A$14)))</f>
        <v>-0.40322230213374111</v>
      </c>
      <c r="H254" s="14">
        <f>(SIN((RADIANS($C$14-45))))*(COS(RADIANS($A$14)))</f>
        <v>0.29565482418179106</v>
      </c>
      <c r="J254" s="16"/>
      <c r="L254" s="16"/>
      <c r="Y254" t="s">
        <v>34</v>
      </c>
      <c r="Z254" s="9">
        <f t="shared" ref="Z254:AA254" si="261">Z249</f>
        <v>-0.55836879225414315</v>
      </c>
      <c r="AA254" s="10">
        <f t="shared" si="261"/>
        <v>-0.63887821544317736</v>
      </c>
      <c r="AB254" s="13">
        <f>(SIN((RADIANS(45+$C$14))))*(COS(RADIANS($A$14)))</f>
        <v>-0.40322230213374111</v>
      </c>
      <c r="AC254" s="14">
        <f>(SIN((RADIANS($C$14-45))))*(COS(RADIANS($A$14)))</f>
        <v>0.29565482418179106</v>
      </c>
      <c r="AE254" s="16"/>
      <c r="AG254" s="16"/>
    </row>
    <row r="255" spans="4:33">
      <c r="D255" t="s">
        <v>35</v>
      </c>
      <c r="E255" s="9">
        <f t="shared" ref="E255:F255" si="262">E250</f>
        <v>0.50177947860437766</v>
      </c>
      <c r="F255" s="10">
        <f t="shared" si="262"/>
        <v>-0.30304580101940598</v>
      </c>
      <c r="G255" s="13">
        <f>(SIN((RADIANS(45+$C$14))))*(SIN(RADIANS($A$14)))</f>
        <v>0.69840151404052841</v>
      </c>
      <c r="H255" s="14">
        <f>(SIN((RADIANS($C$14-45))))*(SIN(RADIANS($A$14)))</f>
        <v>-0.51208917698570589</v>
      </c>
      <c r="J255" s="16"/>
      <c r="L255" s="16"/>
      <c r="Y255" t="s">
        <v>35</v>
      </c>
      <c r="Z255" s="9">
        <f t="shared" ref="Z255:AA255" si="263">Z250</f>
        <v>-0.42305803230175637</v>
      </c>
      <c r="AA255" s="10">
        <f t="shared" si="263"/>
        <v>-0.57240918243940275</v>
      </c>
      <c r="AB255" s="13">
        <f>(SIN((RADIANS(45+$C$14))))*(SIN(RADIANS($A$14)))</f>
        <v>0.69840151404052841</v>
      </c>
      <c r="AC255" s="14">
        <f>(SIN((RADIANS($C$14-45))))*(SIN(RADIANS($A$14)))</f>
        <v>-0.51208917698570589</v>
      </c>
      <c r="AE255" s="16"/>
      <c r="AG255" s="16"/>
    </row>
    <row r="256" spans="4:33">
      <c r="J256" s="16"/>
      <c r="L256" s="16"/>
      <c r="AE256" s="16"/>
      <c r="AG256" s="16"/>
    </row>
    <row r="257" spans="1:40">
      <c r="E257" s="9" t="s">
        <v>29</v>
      </c>
      <c r="F257" s="10" t="s">
        <v>30</v>
      </c>
      <c r="G257" s="13" t="s">
        <v>31</v>
      </c>
      <c r="H257" s="14" t="s">
        <v>11</v>
      </c>
      <c r="I257">
        <v>14</v>
      </c>
      <c r="J257" s="15" t="s">
        <v>32</v>
      </c>
      <c r="L257" s="16"/>
      <c r="Z257" s="9" t="s">
        <v>29</v>
      </c>
      <c r="AA257" s="10" t="s">
        <v>30</v>
      </c>
      <c r="AB257" s="13" t="s">
        <v>31</v>
      </c>
      <c r="AC257" s="14" t="s">
        <v>11</v>
      </c>
      <c r="AD257">
        <v>14</v>
      </c>
      <c r="AE257" s="15" t="s">
        <v>32</v>
      </c>
      <c r="AG257" s="16"/>
    </row>
    <row r="258" spans="1:40">
      <c r="D258" t="s">
        <v>33</v>
      </c>
      <c r="E258" s="9">
        <f t="shared" ref="E258:F258" si="264">E253</f>
        <v>0.85056163811594654</v>
      </c>
      <c r="F258" s="10">
        <f t="shared" si="264"/>
        <v>-0.54311603514565998</v>
      </c>
      <c r="G258" s="13">
        <f>COS((RADIANS(45+$C$15)))</f>
        <v>0.68518299032635921</v>
      </c>
      <c r="H258" s="14">
        <f>COS((RADIANS($C$15-45)))</f>
        <v>0.72837096988240024</v>
      </c>
      <c r="J258" s="15">
        <f>((SUMPRODUCT(G258:G260,E258:E260))*(SUMPRODUCT(G258:G260,F258:F260)))-((SUMPRODUCT(H258:H260,E258:E260))*(SUMPRODUCT(H258:H260,F258:F260)))</f>
        <v>3.2698219646620785E-3</v>
      </c>
      <c r="L258" s="16"/>
      <c r="Y258" t="s">
        <v>33</v>
      </c>
      <c r="Z258" s="9">
        <f t="shared" ref="Z258:AA258" si="265">Z253</f>
        <v>0.71361487732642992</v>
      </c>
      <c r="AA258" s="10">
        <f t="shared" si="265"/>
        <v>-0.51398672520911992</v>
      </c>
      <c r="AB258" s="13">
        <f>COS((RADIANS(45+$C$15)))</f>
        <v>0.68518299032635921</v>
      </c>
      <c r="AC258" s="14">
        <f>COS((RADIANS($C$15-45)))</f>
        <v>0.72837096988240024</v>
      </c>
      <c r="AE258" s="15">
        <f>((SUMPRODUCT(AB258:AB260,Z258:Z260))*(SUMPRODUCT(AB258:AB260,AA258:AA260)))-((SUMPRODUCT(AC258:AC260,Z258:Z260))*(SUMPRODUCT(AC258:AC260,AA258:AA260)))</f>
        <v>-1.5358036816834175E-2</v>
      </c>
      <c r="AG258" s="16"/>
    </row>
    <row r="259" spans="1:40">
      <c r="D259" t="s">
        <v>34</v>
      </c>
      <c r="E259" s="9">
        <f t="shared" ref="E259:F259" si="266">E254</f>
        <v>-0.15736027013524281</v>
      </c>
      <c r="F259" s="10">
        <f t="shared" si="266"/>
        <v>-0.78306335302589947</v>
      </c>
      <c r="G259" s="13">
        <f>(SIN((RADIANS(45+$C$15))))*(COS(RADIANS($A$15)))</f>
        <v>-0.46818783469577441</v>
      </c>
      <c r="H259" s="14">
        <f>(SIN((RADIANS($C$15-45))))*(COS(RADIANS($A$15)))</f>
        <v>0.44042713654975557</v>
      </c>
      <c r="J259" s="16"/>
      <c r="L259" s="16"/>
      <c r="Y259" t="s">
        <v>34</v>
      </c>
      <c r="Z259" s="9">
        <f t="shared" ref="Z259:AA259" si="267">Z254</f>
        <v>-0.55836879225414315</v>
      </c>
      <c r="AA259" s="10">
        <f t="shared" si="267"/>
        <v>-0.63887821544317736</v>
      </c>
      <c r="AB259" s="13">
        <f>(SIN((RADIANS(45+$C$15))))*(COS(RADIANS($A$15)))</f>
        <v>-0.46818783469577441</v>
      </c>
      <c r="AC259" s="14">
        <f>(SIN((RADIANS($C$15-45))))*(COS(RADIANS($A$15)))</f>
        <v>0.44042713654975557</v>
      </c>
      <c r="AE259" s="16"/>
      <c r="AG259" s="16"/>
    </row>
    <row r="260" spans="1:40">
      <c r="D260" t="s">
        <v>35</v>
      </c>
      <c r="E260" s="9">
        <f t="shared" ref="E260:F260" si="268">E255</f>
        <v>0.50177947860437766</v>
      </c>
      <c r="F260" s="10">
        <f t="shared" si="268"/>
        <v>-0.30304580101940598</v>
      </c>
      <c r="G260" s="13">
        <f>(SIN((RADIANS(45+$C$15))))*(SIN(RADIANS($A$15)))</f>
        <v>0.55796453400759316</v>
      </c>
      <c r="H260" s="14">
        <f>(SIN((RADIANS($C$15-45))))*(SIN(RADIANS($A$15)))</f>
        <v>-0.52488062225915189</v>
      </c>
      <c r="J260" s="16"/>
      <c r="L260" s="16"/>
      <c r="Y260" t="s">
        <v>35</v>
      </c>
      <c r="Z260" s="9">
        <f t="shared" ref="Z260:AA260" si="269">Z255</f>
        <v>-0.42305803230175637</v>
      </c>
      <c r="AA260" s="10">
        <f t="shared" si="269"/>
        <v>-0.57240918243940275</v>
      </c>
      <c r="AB260" s="13">
        <f>(SIN((RADIANS(45+$C$15))))*(SIN(RADIANS($A$15)))</f>
        <v>0.55796453400759316</v>
      </c>
      <c r="AC260" s="14">
        <f>(SIN((RADIANS($C$15-45))))*(SIN(RADIANS($A$15)))</f>
        <v>-0.52488062225915189</v>
      </c>
      <c r="AE260" s="16"/>
      <c r="AG260" s="16"/>
    </row>
    <row r="261" spans="1:40">
      <c r="A261" s="3" t="s">
        <v>28</v>
      </c>
      <c r="J261" s="16"/>
      <c r="L261" s="16"/>
      <c r="V261" s="3" t="s">
        <v>28</v>
      </c>
      <c r="AE261" s="16"/>
      <c r="AG261" s="16"/>
    </row>
    <row r="262" spans="1:40">
      <c r="A262" s="3">
        <f>DEGREES(ACOS(((C280*C283+C281*C284+C282*C285)/(((SQRT((C280^2)+(C281^2)+(C282^2)))*(SQRT((C283^2)+(C284^2)+(C285^2))))))))</f>
        <v>118.59699130277416</v>
      </c>
      <c r="E262" s="9" t="s">
        <v>29</v>
      </c>
      <c r="F262" s="10" t="s">
        <v>30</v>
      </c>
      <c r="G262" s="13" t="s">
        <v>31</v>
      </c>
      <c r="H262" s="14" t="s">
        <v>11</v>
      </c>
      <c r="I262">
        <v>15</v>
      </c>
      <c r="J262" s="15" t="s">
        <v>32</v>
      </c>
      <c r="L262" s="16"/>
      <c r="V262" s="3">
        <f>DEGREES(ACOS(((X280*X283+X281*X284+X282*X285)/(((SQRT((X280^2)+(X281^2)+(X282^2)))*(SQRT((X283^2)+(X284^2)+(X285^2))))))))</f>
        <v>138.59629150548255</v>
      </c>
      <c r="Z262" s="9" t="s">
        <v>29</v>
      </c>
      <c r="AA262" s="10" t="s">
        <v>30</v>
      </c>
      <c r="AB262" s="13" t="s">
        <v>31</v>
      </c>
      <c r="AC262" s="14" t="s">
        <v>11</v>
      </c>
      <c r="AD262">
        <v>15</v>
      </c>
      <c r="AE262" s="15" t="s">
        <v>32</v>
      </c>
      <c r="AG262" s="16"/>
    </row>
    <row r="263" spans="1:40">
      <c r="D263" t="s">
        <v>33</v>
      </c>
      <c r="E263" s="9">
        <f t="shared" ref="E263:F263" si="270">E258</f>
        <v>0.85056163811594654</v>
      </c>
      <c r="F263" s="10">
        <f t="shared" si="270"/>
        <v>-0.54311603514565998</v>
      </c>
      <c r="G263" s="13">
        <f>COS((RADIANS(45+$C$16)))</f>
        <v>-0.77217937246662716</v>
      </c>
      <c r="H263" s="14">
        <f>COS((RADIANS($C$16-45)))</f>
        <v>-0.63540460868414073</v>
      </c>
      <c r="J263" s="15">
        <f>((SUMPRODUCT(G263:G265,E263:E265))*(SUMPRODUCT(G263:(G265),F263:F265)))-((SUMPRODUCT(H263:H265,E263:E265))*(SUMPRODUCT(H263:H265,F263:F265)))</f>
        <v>-2.1543828374192275E-2</v>
      </c>
      <c r="Y263" t="s">
        <v>33</v>
      </c>
      <c r="Z263" s="9">
        <f t="shared" ref="Z263:AA263" si="271">Z258</f>
        <v>0.71361487732642992</v>
      </c>
      <c r="AA263" s="10">
        <f t="shared" si="271"/>
        <v>-0.51398672520911992</v>
      </c>
      <c r="AB263" s="13">
        <f>COS((RADIANS(45+$C$16)))</f>
        <v>-0.77217937246662716</v>
      </c>
      <c r="AC263" s="14">
        <f>COS((RADIANS($C$16-45)))</f>
        <v>-0.63540460868414073</v>
      </c>
      <c r="AE263" s="15">
        <f>((SUMPRODUCT(AB263:AB265,Z263:Z265))*(SUMPRODUCT(AB263:(AB265),AA263:AA265)))-((SUMPRODUCT(AC263:AC265,Z263:Z265))*(SUMPRODUCT(AC263:AC265,AA263:AA265)))</f>
        <v>-6.7776546301086649E-2</v>
      </c>
    </row>
    <row r="264" spans="1:40">
      <c r="D264" t="s">
        <v>34</v>
      </c>
      <c r="E264" s="9">
        <f t="shared" ref="E264:F264" si="272">E259</f>
        <v>-0.15736027013524281</v>
      </c>
      <c r="F264" s="10">
        <f t="shared" si="272"/>
        <v>-0.78306335302589947</v>
      </c>
      <c r="G264" s="13">
        <f>(SIN((RADIANS(45+$C$16))))*(COS(RADIANS($A$16)))</f>
        <v>0.48674816961467465</v>
      </c>
      <c r="H264" s="14">
        <f>(SIN((RADIANS($C$16-45))))*(COS(RADIANS($A$16)))</f>
        <v>-0.5915237173691591</v>
      </c>
      <c r="J264" s="16"/>
      <c r="L264" s="16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16"/>
      <c r="Y264" t="s">
        <v>34</v>
      </c>
      <c r="Z264" s="9">
        <f t="shared" ref="Z264:AA264" si="273">Z259</f>
        <v>-0.55836879225414315</v>
      </c>
      <c r="AA264" s="10">
        <f t="shared" si="273"/>
        <v>-0.63887821544317736</v>
      </c>
      <c r="AB264" s="13">
        <f>(SIN((RADIANS(45+$C$16))))*(COS(RADIANS($A$16)))</f>
        <v>0.48674816961467465</v>
      </c>
      <c r="AC264" s="14">
        <f>(SIN((RADIANS($C$16-45))))*(COS(RADIANS($A$16)))</f>
        <v>-0.5915237173691591</v>
      </c>
      <c r="AE264" s="16"/>
      <c r="AG264" s="16"/>
      <c r="AH264" t="s">
        <v>38</v>
      </c>
      <c r="AI264" t="s">
        <v>39</v>
      </c>
      <c r="AJ264" t="s">
        <v>40</v>
      </c>
      <c r="AK264" t="s">
        <v>41</v>
      </c>
      <c r="AL264" t="s">
        <v>42</v>
      </c>
      <c r="AM264" t="s">
        <v>43</v>
      </c>
      <c r="AN264" s="16"/>
    </row>
    <row r="265" spans="1:40">
      <c r="D265" t="s">
        <v>35</v>
      </c>
      <c r="E265" s="9">
        <f t="shared" ref="E265:F265" si="274">E260</f>
        <v>0.50177947860437766</v>
      </c>
      <c r="F265" s="10">
        <f t="shared" si="274"/>
        <v>-0.30304580101940598</v>
      </c>
      <c r="G265" s="13">
        <f>(SIN((RADIANS(45+$C$16))))*(SIN(RADIANS($A$16)))</f>
        <v>-0.40843020959988979</v>
      </c>
      <c r="H265" s="14">
        <f>(SIN((RADIANS($C$16-45))))*(SIN(RADIANS($A$16)))</f>
        <v>0.49634733307707524</v>
      </c>
      <c r="J265" s="16"/>
      <c r="L265" s="16"/>
      <c r="M265" s="17">
        <f>(G193^2)*F193+G193*G194*F194+G193*G195*F195-((H193^2)*F193+H193*H194*F194+H193*H195*F195)</f>
        <v>-0.17784522767623059</v>
      </c>
      <c r="N265" s="18">
        <f>G193*G194*F193+(G194^2)*F194+G194*G195*F195-(H193*H194*F193+(H194^2)*F194+H194*H195*F195)</f>
        <v>-0.93623411471711004</v>
      </c>
      <c r="O265" s="18">
        <f>G193*G195*F193+G194*G195*F194+(G195^2)*F195-(H193*H195*F193+H194*H195*F194+(H195^2)*F195)</f>
        <v>-1.6340367871307871E-10</v>
      </c>
      <c r="P265" s="18">
        <f>(G193^2)*E193+G193*G194*E194+G193*G195*E195-((H193^2)*E193+H193*H194*E194+H193*H195*E195)</f>
        <v>-0.70840381530404506</v>
      </c>
      <c r="Q265" s="18">
        <f>G193*G194*E193+(G194^2)*E194+G194*G195*E195-(H193*H194*E193+(H194^2)*E194+H194*H195*E195)</f>
        <v>0.49636819931038001</v>
      </c>
      <c r="R265" s="34">
        <f>G193*G195*E193+G194*G195*E194+(G195^2)*E195-(H193*H195*E193+H194*H195*E194+(H195^2)*E195)</f>
        <v>8.6632593801615788E-11</v>
      </c>
      <c r="S265" s="16">
        <f>J193</f>
        <v>-3.9422750636765036E-3</v>
      </c>
      <c r="Y265" t="s">
        <v>35</v>
      </c>
      <c r="Z265" s="9">
        <f t="shared" ref="Z265:AA265" si="275">Z260</f>
        <v>-0.42305803230175637</v>
      </c>
      <c r="AA265" s="10">
        <f t="shared" si="275"/>
        <v>-0.57240918243940275</v>
      </c>
      <c r="AB265" s="13">
        <f>(SIN((RADIANS(45+$C$16))))*(SIN(RADIANS($A$16)))</f>
        <v>-0.40843020959988979</v>
      </c>
      <c r="AC265" s="14">
        <f>(SIN((RADIANS($C$16-45))))*(SIN(RADIANS($A$16)))</f>
        <v>0.49634733307707524</v>
      </c>
      <c r="AE265" s="16"/>
      <c r="AG265" s="16"/>
      <c r="AH265" s="17">
        <f>(AB193^2)*AA193+AB193*AB194*AA194+AB193*AB195*AA195-((AC193^2)*AA193+AC193*AC194*AA194+AC193*AC195*AA195)</f>
        <v>-9.5422116764711101E-2</v>
      </c>
      <c r="AI265" s="18">
        <f>AB193*AB194*AA193+(AB194^2)*AA194+AB194*AB195*AA195-(AC193*AC194*AA193+(AC194^2)*AA194+AC194*AC195*AA195)</f>
        <v>-0.81439692264819463</v>
      </c>
      <c r="AJ265" s="18">
        <f>AB193*AB195*AA193+AB194*AB195*AA194+(AB195^2)*AA195-(AC193*AC195*AA193+AC194*AC195*AA194+(AC195^2)*AA195)</f>
        <v>-1.4213907718320574E-10</v>
      </c>
      <c r="AK265" s="18">
        <f>(AB193^2)*Z193+AB193*AB194*Z194+AB193*AB195*Z195-((AC193^2)*Z193+AC193*AC194*Z194+AC193*AC195*Z195)</f>
        <v>-0.89843607058190655</v>
      </c>
      <c r="AL265" s="18">
        <f>AB193*AB194*Z193+(AB194^2)*Z194+AB194*AB195*Z195-(AC193*AC194*Z193+(AC194^2)*Z194+AC194*AC195*Z195)</f>
        <v>0.11762027233758116</v>
      </c>
      <c r="AM265" s="34">
        <f>AB193*AB195*Z193+AB194*AB195*Z194+(AB195^2)*Z195-(AC193*AC195*Z193+AC194*AC195*Z194+(AC195^2)*Z195)</f>
        <v>2.0528610193831977E-11</v>
      </c>
      <c r="AN265" s="16">
        <f>AE193</f>
        <v>0.38663918402541875</v>
      </c>
    </row>
    <row r="266" spans="1:40">
      <c r="A266" s="7" t="s">
        <v>47</v>
      </c>
      <c r="B266" s="7" t="s">
        <v>46</v>
      </c>
      <c r="C266" s="7" t="s">
        <v>48</v>
      </c>
      <c r="L266" s="16"/>
      <c r="M266" s="17">
        <f>(G198^2)*F198+G198*G199*F199+G198*G200*F200-((H198^2)*F198+H198*H199*F199+H198*H200*F200)</f>
        <v>-8.4343269314578945E-2</v>
      </c>
      <c r="N266" s="18">
        <f>G198*G199*F198+(G199^2)*F199+G199*G200*F200-(H198*H199*F198+(H199^2)*F199+H199*H200*F200)</f>
        <v>-0.96816747932618585</v>
      </c>
      <c r="O266" s="18">
        <f>G198*G200*F198+G199*G200*F199+(G200^2)*F200-(H198*H200*F198+H199*H200*F199+(H200^2)*F200)</f>
        <v>-0.17071404844971153</v>
      </c>
      <c r="P266" s="18">
        <f>(G198^2)*E198+G198*G199*E199+G198*G200*E200-((H198^2)*E198+H198*H199*E199+H198*H200*E200)</f>
        <v>-0.70954432919769794</v>
      </c>
      <c r="Q266" s="18">
        <f>G198*G199*E198+(G199^2)*E199+G199*G200*E200-(H198*H199*E198+(H199^2)*E199+H199*H200*E200)</f>
        <v>0.46672380208025832</v>
      </c>
      <c r="R266" s="34">
        <f>G198*G200*E198+G199*G200*E199+(G200^2)*E200-(H198*H200*E198+H199*H200*E199+(H200^2)*E200)</f>
        <v>8.2295998845587123E-2</v>
      </c>
      <c r="S266" s="16">
        <f>J198</f>
        <v>-5.0488594508756313E-3</v>
      </c>
      <c r="V266" s="7" t="s">
        <v>47</v>
      </c>
      <c r="W266" s="7" t="s">
        <v>46</v>
      </c>
      <c r="X266" s="7" t="s">
        <v>48</v>
      </c>
      <c r="AG266" s="16"/>
      <c r="AH266" s="17">
        <f>(AB198^2)*AA198+AB198*AB199*AA199+AB198*AB200*AA200-((AC198^2)*AA198+AC198*AC199*AA199+AC198*AC200*AA200)</f>
        <v>-4.818779182615901E-2</v>
      </c>
      <c r="AI266" s="18">
        <f>AB198*AB199*AA198+(AB199^2)*AA199+AB199*AB200*AA200-(AC198*AC199*AA198+(AC199^2)*AA199+AC199*AC200*AA200)</f>
        <v>-0.87679673671737479</v>
      </c>
      <c r="AJ266" s="18">
        <f>AB198*AB200*AA198+AB199*AB200*AA199+(AB200^2)*AA200-(AC198*AC200*AA198+AC199*AC200*AA199+(AC200^2)*AA200)</f>
        <v>-0.15460292128040962</v>
      </c>
      <c r="AK266" s="18">
        <f>(AB198^2)*Z198+AB198*AB199*Z199+AB198*AB200*Z200-((AC198^2)*Z198+AC198*AC199*Z199+AC198*AC200*Z200)</f>
        <v>-0.94636683968437751</v>
      </c>
      <c r="AL266" s="18">
        <f>AB198*AB199*Z198+(AB199^2)*Z199+AB199*AB200*Z200-(AC198*AC199*Z198+(AC199^2)*Z199+AC199*AC200*Z200)</f>
        <v>-4.6193553025502765E-2</v>
      </c>
      <c r="AM266" s="34">
        <f>AB198*AB200*Z198+AB199*AB200*Z199+(AB200^2)*Z200-(AC198*AC200*Z198+AC199*AC200*Z199+(AC200^2)*Z200)</f>
        <v>-8.1451697331832718E-3</v>
      </c>
      <c r="AN266" s="16">
        <f>AE198</f>
        <v>0.52059441744559198</v>
      </c>
    </row>
    <row r="267" spans="1:40">
      <c r="A267" s="7">
        <f>C280+C283</f>
        <v>0.33732340859095711</v>
      </c>
      <c r="B267" s="7">
        <f>C281*C285-C282*C284</f>
        <v>0.42691185694666373</v>
      </c>
      <c r="C267" s="7">
        <f>A268*B269-A269*B268</f>
        <v>0.72496442204979217</v>
      </c>
      <c r="E267" s="9" t="s">
        <v>29</v>
      </c>
      <c r="F267" s="10" t="s">
        <v>30</v>
      </c>
      <c r="G267" s="13" t="s">
        <v>31</v>
      </c>
      <c r="H267" s="14" t="s">
        <v>11</v>
      </c>
      <c r="I267">
        <v>16</v>
      </c>
      <c r="J267" s="15" t="s">
        <v>32</v>
      </c>
      <c r="L267" s="16"/>
      <c r="M267" s="17">
        <f>(G203^2)*F203+G203*G204*F204+G203*G205*F205-((H203^2)*F203+H203*H204*F204+H203*H205*F205)</f>
        <v>2.0962734701263808E-2</v>
      </c>
      <c r="N267" s="18">
        <f>G203*G204*F203+(G204^2)*F204+G204*G205*F205-(H203*H204*F203+(H204^2)*F204+H204*H205*F205)</f>
        <v>-0.93935115956290183</v>
      </c>
      <c r="O267" s="18">
        <f>G203*G205*F203+G204*G205*F204+(G205^2)*F205-(H203*H205*F203+H204*H205*F204+(H205^2)*F205)</f>
        <v>-0.34189586160433816</v>
      </c>
      <c r="P267" s="18">
        <f>(G203^2)*E203+G203*G204*E204+G203*G205*E205-((H203^2)*E203+H203*H204*E204+H203*H205*E205)</f>
        <v>-0.71118817761542941</v>
      </c>
      <c r="Q267" s="18">
        <f>G203*G204*E203+(G204^2)*E204+G204*G205*E205-(H203*H204*E203+(H204^2)*E204+H204*H205*E205)</f>
        <v>0.43897875600773062</v>
      </c>
      <c r="R267" s="34">
        <f>G203*G205*E203+G204*G205*E204+(G205^2)*E205-(H203*H205*E203+H204*H205*E204+(H205^2)*E205)</f>
        <v>0.15977520066201983</v>
      </c>
      <c r="S267" s="16">
        <f>J203</f>
        <v>-5.9096769852503839E-3</v>
      </c>
      <c r="V267" s="7">
        <f>X280+X283</f>
        <v>1.0922539776042746</v>
      </c>
      <c r="W267" s="7">
        <f>X281*X285-X282*X284</f>
        <v>0.49427031314276726</v>
      </c>
      <c r="X267" s="7">
        <f>V268*W269-V269*W268</f>
        <v>0.97654918280956515</v>
      </c>
      <c r="Z267" s="9" t="s">
        <v>29</v>
      </c>
      <c r="AA267" s="10" t="s">
        <v>30</v>
      </c>
      <c r="AB267" s="13" t="s">
        <v>31</v>
      </c>
      <c r="AC267" s="14" t="s">
        <v>11</v>
      </c>
      <c r="AD267">
        <v>16</v>
      </c>
      <c r="AE267" s="15" t="s">
        <v>32</v>
      </c>
      <c r="AG267" s="16"/>
      <c r="AH267" s="17">
        <f>(AB203^2)*AA203+AB203*AB204*AA204+AB203*AB205*AA205-((AC203^2)*AA203+AC203*AC204*AA204+AC203*AC205*AA205)</f>
        <v>1.8964699868832979E-2</v>
      </c>
      <c r="AI267" s="18">
        <f>AB203*AB204*AA203+(AB204^2)*AA204+AB204*AB205*AA205-(AC203*AC204*AA203+(AC204^2)*AA204+AC204*AC205*AA205)</f>
        <v>-0.89029967057349424</v>
      </c>
      <c r="AJ267" s="18">
        <f>AB203*AB205*AA203+AB204*AB205*AA204+(AB205^2)*AA205-(AC203*AC205*AA203+AC204*AC205*AA204+(AC205^2)*AA205)</f>
        <v>-0.32404257966575745</v>
      </c>
      <c r="AK267" s="18">
        <f>(AB203^2)*Z203+AB203*AB204*Z204+AB203*AB205*Z205-((AC203^2)*Z203+AC203*AC204*Z204+AC203*AC205*Z205)</f>
        <v>-0.95889662007478194</v>
      </c>
      <c r="AL267" s="18">
        <f>AB203*AB204*Z203+(AB204^2)*Z204+AB204*AB205*Z205-(AC203*AC204*Z203+(AC204^2)*Z204+AC204*AC205*Z205)</f>
        <v>-0.18280738188397741</v>
      </c>
      <c r="AM267" s="34">
        <f>AB203*AB205*Z203+AB204*AB205*Z204+(AB205^2)*Z205-(AC203*AC205*Z203+AC204*AC205*Z204+(AC205^2)*Z205)</f>
        <v>-6.6536445609902364E-2</v>
      </c>
      <c r="AN267" s="16">
        <f>AE203</f>
        <v>0.64773785990819355</v>
      </c>
    </row>
    <row r="268" spans="1:40">
      <c r="A268" s="7">
        <f>C281+C284</f>
        <v>-0.95092307069105408</v>
      </c>
      <c r="B268" s="7">
        <f>C282*C283-C280*C285</f>
        <v>2.5478382916252706E-2</v>
      </c>
      <c r="C268" s="7">
        <f>A269*B267-A267*B269</f>
        <v>0.32528761383362004</v>
      </c>
      <c r="D268" t="s">
        <v>33</v>
      </c>
      <c r="E268" s="9">
        <f t="shared" ref="E268:F268" si="276">E263</f>
        <v>0.85056163811594654</v>
      </c>
      <c r="F268" s="10">
        <f t="shared" si="276"/>
        <v>-0.54311603514565998</v>
      </c>
      <c r="G268" s="13">
        <f>COS((RADIANS(45+$C$17)))</f>
        <v>-0.82658974912718863</v>
      </c>
      <c r="H268" s="14">
        <f>COS((RADIANS($C$17-45)))</f>
        <v>-0.56280492769506862</v>
      </c>
      <c r="J268" s="15">
        <f>((SUMPRODUCT(G268:G270,E268:E270))*(SUMPRODUCT(G268:G270,F268:F270)))-((SUMPRODUCT(H268:H270,E268:E270))*(SUMPRODUCT(H268:H270,F268:F270)))</f>
        <v>-2.2916421134722684E-2</v>
      </c>
      <c r="L268" s="16"/>
      <c r="M268" s="17">
        <f>(G208^2)*F208+G208*G209*F209+G208*G210*F210-((H208^2)*F208+H208*H209*F209+H208*H210*F210)</f>
        <v>0.14673122027999513</v>
      </c>
      <c r="N268" s="18">
        <f>G208*G209*F208+(G209^2)*F209+G209*G210*F210-(H208*H209*F208+(H209^2)*F209+H209*H210*F210)</f>
        <v>-0.84932620608210807</v>
      </c>
      <c r="O268" s="18">
        <f>G208*G210*F208+G209*G210*F209+(G210^2)*F210-(H208*H210*F208+H209*H210*F209+(H210^2)*F210)</f>
        <v>-0.49035871371130862</v>
      </c>
      <c r="P268" s="18">
        <f>(G208^2)*E208+G208*G209*E209+G208*G210*E210-((H208^2)*E208+H208*H209*E209+H208*H210*E210)</f>
        <v>-0.72484972803463954</v>
      </c>
      <c r="Q268" s="18">
        <f>G208*G209*E208+(G209^2)*E209+G209*G210*E210-(H208*H209*E208+(H209^2)*E209+H209*H210*E210)</f>
        <v>0.39797973385021018</v>
      </c>
      <c r="R268" s="34">
        <f>G208*G210*E208+G209*G210*E209+(G210^2)*E210-(H208*H210*E208+H209*H210*E209+(H210^2)*E210)</f>
        <v>0.22977370647043438</v>
      </c>
      <c r="S268" s="16">
        <f>J208</f>
        <v>1.2402208610952092E-2</v>
      </c>
      <c r="V268" s="7">
        <f>X281+X284</f>
        <v>-0.67554135479826027</v>
      </c>
      <c r="W268" s="7">
        <f>X282*X283-X280*X285</f>
        <v>-0.13831394151424015</v>
      </c>
      <c r="X268" s="7">
        <f>V269*W267-V267*W269</f>
        <v>1.7059478353263293</v>
      </c>
      <c r="Y268" t="s">
        <v>33</v>
      </c>
      <c r="Z268" s="9">
        <f t="shared" ref="Z268:AA268" si="277">Z263</f>
        <v>0.71361487732642992</v>
      </c>
      <c r="AA268" s="10">
        <f t="shared" si="277"/>
        <v>-0.51398672520911992</v>
      </c>
      <c r="AB268" s="13">
        <f>COS((RADIANS(45+$C$17)))</f>
        <v>-0.82658974912718863</v>
      </c>
      <c r="AC268" s="14">
        <f>COS((RADIANS($C$17-45)))</f>
        <v>-0.56280492769506862</v>
      </c>
      <c r="AE268" s="15">
        <f>((SUMPRODUCT(AB268:AB270,Z268:Z270))*(SUMPRODUCT(AB268:AB270,AA268:AA270)))-((SUMPRODUCT(AC268:AC270,Z268:Z270))*(SUMPRODUCT(AC268:AC270,AA268:AA270)))</f>
        <v>-0.11381794417928259</v>
      </c>
      <c r="AG268" s="16"/>
      <c r="AH268" s="17">
        <f>(AB208^2)*AA208+AB208*AB209*AA209+AB208*AB210*AA210-((AC208^2)*AA208+AC208*AC209*AA209+AC208*AC210*AA210)</f>
        <v>0.11616618243164931</v>
      </c>
      <c r="AI268" s="18">
        <f>AB208*AB209*AA208+(AB209^2)*AA209+AB209*AB210*AA210-(AC208*AC209*AA208+(AC209^2)*AA209+AC209*AC210*AA210)</f>
        <v>-0.84650612081996002</v>
      </c>
      <c r="AJ268" s="18">
        <f>AB208*AB210*AA208+AB209*AB210*AA209+(AB210^2)*AA210-(AC208*AC210*AA208+AC209*AC210*AA209+(AC210^2)*AA210)</f>
        <v>-0.48873053672606964</v>
      </c>
      <c r="AK268" s="18">
        <f>(AB208^2)*Z208+AB208*AB209*Z209+AB208*AB210*Z210-((AC208^2)*Z208+AC208*AC209*Z209+AC208*AC210*Z210)</f>
        <v>-0.93878041622574016</v>
      </c>
      <c r="AL268" s="18">
        <f>AB208*AB209*Z208+(AB209^2)*Z209+AB209*AB210*Z210-(AC208*AC209*Z208+(AC209^2)*Z209+AC209*AC210*Z210)</f>
        <v>-0.28864567024292964</v>
      </c>
      <c r="AM268" s="34">
        <f>AB208*AB210*Z208+AB209*AB210*Z209+(AB210^2)*Z210-(AC208*AC210*Z208+AC209*AC210*Z209+(AC210^2)*Z210)</f>
        <v>-0.16664965541517535</v>
      </c>
      <c r="AN268" s="16">
        <f>AE208</f>
        <v>0.76232189553653418</v>
      </c>
    </row>
    <row r="269" spans="1:40">
      <c r="A269" s="7">
        <f>C282+C285</f>
        <v>0.15625444063599336</v>
      </c>
      <c r="B269" s="7">
        <f>C280*C284-C281*C283</f>
        <v>-0.76656625019197622</v>
      </c>
      <c r="C269" s="7">
        <f>A267*B268-A268*B267</f>
        <v>0.41455478889283748</v>
      </c>
      <c r="D269" t="s">
        <v>34</v>
      </c>
      <c r="E269" s="9">
        <f t="shared" ref="E269:F269" si="278">E264</f>
        <v>-0.15736027013524281</v>
      </c>
      <c r="F269" s="10">
        <f t="shared" si="278"/>
        <v>-0.78306335302589947</v>
      </c>
      <c r="G269" s="13">
        <f>(SIN((RADIANS(45+$C$17))))*(COS(RADIANS($A$17)))</f>
        <v>0.48740336475899354</v>
      </c>
      <c r="H269" s="14">
        <f>(SIN((RADIANS($C$17-45))))*(COS(RADIANS($A$17)))</f>
        <v>-0.7158477212519514</v>
      </c>
      <c r="J269" s="16"/>
      <c r="L269" s="16"/>
      <c r="M269" s="17">
        <f>(G213^2)*F213+G213*G214*F214+G213*G215*F215-((H213^2)*F213+H213*H214*F214+H213*H215*F215)</f>
        <v>0.22389764676404292</v>
      </c>
      <c r="N269" s="18">
        <f>G213*G214*F213+(G214^2)*F214+G214*G215*F215-(H213*H214*F213+(H214^2)*F214+H214*H215*F215)</f>
        <v>-0.71711011638915245</v>
      </c>
      <c r="O269" s="18">
        <f>G213*G215*F213+G214*G215*F214+(G215^2)*F215-(H213*H215*F213+H214*H215*F214+(H215^2)*F215)</f>
        <v>-0.601726834175634</v>
      </c>
      <c r="P269" s="18">
        <f>(G213^2)*E213+G213*G214*E214+G213*G215*E215-((H213^2)*E213+H213*H214*E214+H213*H215*E215)</f>
        <v>-0.72254002663507888</v>
      </c>
      <c r="Q269" s="18">
        <f>G213*G214*E213+(G214^2)*E214+G214*G215*E215-(H213*H214*E213+(H214^2)*E214+H214*H215*E215)</f>
        <v>0.37699353930184681</v>
      </c>
      <c r="R269" s="34">
        <f>G213*G215*E213+G214*G215*E214+(G215^2)*E215-(H213*H215*E213+H214*H215*E214+(H215^2)*E215)</f>
        <v>0.31633513978439698</v>
      </c>
      <c r="S269" s="16">
        <f>J213</f>
        <v>1.3492137187298692E-3</v>
      </c>
      <c r="V269" s="7">
        <f>X282+X285</f>
        <v>0.46929070880122153</v>
      </c>
      <c r="W269" s="7">
        <f>X280*X284-X281*X283</f>
        <v>-1.3494950807734094</v>
      </c>
      <c r="X269" s="7">
        <f>V267*W268-V268*W267</f>
        <v>0.18282608419997157</v>
      </c>
      <c r="Y269" t="s">
        <v>34</v>
      </c>
      <c r="Z269" s="9">
        <f t="shared" ref="Z269:AA269" si="279">Z264</f>
        <v>-0.55836879225414315</v>
      </c>
      <c r="AA269" s="10">
        <f t="shared" si="279"/>
        <v>-0.63887821544317736</v>
      </c>
      <c r="AB269" s="13">
        <f>(SIN((RADIANS(45+$C$17))))*(COS(RADIANS($A$17)))</f>
        <v>0.48740336475899354</v>
      </c>
      <c r="AC269" s="14">
        <f>(SIN((RADIANS($C$17-45))))*(COS(RADIANS($A$17)))</f>
        <v>-0.7158477212519514</v>
      </c>
      <c r="AE269" s="16"/>
      <c r="AG269" s="16"/>
      <c r="AH269" s="17">
        <f>(AB213^2)*AA213+AB213*AB214*AA214+AB213*AB215*AA215-((AC213^2)*AA213+AC213*AC214*AA214+AC213*AC215*AA215)</f>
        <v>0.1743205744562682</v>
      </c>
      <c r="AI269" s="18">
        <f>AB213*AB214*AA213+(AB214^2)*AA214+AB214*AB215*AA215-(AC213*AC214*AA213+(AC214^2)*AA214+AC214*AC215*AA215)</f>
        <v>-0.75401422094058068</v>
      </c>
      <c r="AJ269" s="18">
        <f>AB213*AB215*AA213+AB214*AB215*AA214+(AB215^2)*AA215-(AC213*AC215*AA213+AC214*AC215*AA214+(AC215^2)*AA215)</f>
        <v>-0.63269305469366532</v>
      </c>
      <c r="AK269" s="18">
        <f>(AB213^2)*Z213+AB213*AB214*Z214+AB213*AB215*Z215-((AC213^2)*Z213+AC213*AC214*Z214+AC213*AC215*Z215)</f>
        <v>-0.91626171941389978</v>
      </c>
      <c r="AL269" s="18">
        <f>AB213*AB214*Z213+(AB214^2)*Z214+AB214*AB215*Z215-(AC213*AC214*Z213+(AC214^2)*Z214+AC214*AC215*Z215)</f>
        <v>-0.3056999600554029</v>
      </c>
      <c r="AM269" s="34">
        <f>AB213*AB215*Z213+AB214*AB215*Z214+(AB215^2)*Z215-(AC213*AC215*Z213+AC214*AC215*Z214+(AC215^2)*Z215)</f>
        <v>-0.25651272373339778</v>
      </c>
      <c r="AN269" s="16">
        <f>AE213</f>
        <v>0.81308164401481298</v>
      </c>
    </row>
    <row r="270" spans="1:40">
      <c r="D270" t="s">
        <v>35</v>
      </c>
      <c r="E270" s="9">
        <f t="shared" ref="E270:F270" si="280">E265</f>
        <v>0.50177947860437766</v>
      </c>
      <c r="F270" s="10">
        <f t="shared" si="280"/>
        <v>-0.30304580101940598</v>
      </c>
      <c r="G270" s="13">
        <f>(SIN((RADIANS(45+$C$17))))*(SIN(RADIANS($A$17)))</f>
        <v>-0.2814024638475342</v>
      </c>
      <c r="H270" s="14">
        <f>(SIN((RADIANS($C$17-45))))*(SIN(RADIANS($A$17)))</f>
        <v>0.41329487456359426</v>
      </c>
      <c r="J270" s="16"/>
      <c r="L270" s="16"/>
      <c r="M270" s="17">
        <f>(G218^2)*F218+G218*G219*F219+G218*G220*F220-((H218^2)*F218+H218*H219*F219+H218*H220*F220)</f>
        <v>0.29982966188977123</v>
      </c>
      <c r="N270" s="18">
        <f>G218*G219*F218+(G219^2)*F219+G219*G220*F220-(H218*H219*F218+(H219^2)*F219+H219*H220*F220)</f>
        <v>-0.55519240761825017</v>
      </c>
      <c r="O270" s="18">
        <f>G218*G220*F218+G219*G220*F219+(G220^2)*F220-(H218*H220*F218+H219*H220*F219+(H220^2)*F220)</f>
        <v>-0.66165254636007853</v>
      </c>
      <c r="P270" s="18">
        <f>(G218^2)*E218+G218*G219*E219+G218*G220*E220-((H218^2)*E218+H218*H219*E219+H218*H220*E220)</f>
        <v>-0.72785559538492473</v>
      </c>
      <c r="Q270" s="18">
        <f>G218*G219*E218+(G219^2)*E219+G219*G220*E220-(H218*H219*E218+(H219^2)*E219+H219*H220*E220)</f>
        <v>0.33640831579579933</v>
      </c>
      <c r="R270" s="34">
        <f>G218*G220*E218+G219*G220*E219+(G220^2)*E220-(H218*H220*E218+H219*H220*E219+(H220^2)*E220)</f>
        <v>0.40091581892821132</v>
      </c>
      <c r="S270" s="16">
        <f>J218</f>
        <v>1.0385165882738745E-2</v>
      </c>
      <c r="Y270" t="s">
        <v>35</v>
      </c>
      <c r="Z270" s="9">
        <f t="shared" ref="Z270:AA270" si="281">Z265</f>
        <v>-0.42305803230175637</v>
      </c>
      <c r="AA270" s="10">
        <f t="shared" si="281"/>
        <v>-0.57240918243940275</v>
      </c>
      <c r="AB270" s="13">
        <f>(SIN((RADIANS(45+$C$17))))*(SIN(RADIANS($A$17)))</f>
        <v>-0.2814024638475342</v>
      </c>
      <c r="AC270" s="14">
        <f>(SIN((RADIANS($C$17-45))))*(SIN(RADIANS($A$17)))</f>
        <v>0.41329487456359426</v>
      </c>
      <c r="AE270" s="16"/>
      <c r="AG270" s="16"/>
      <c r="AH270" s="17">
        <f>(AB218^2)*AA218+AB218*AB219*AA219+AB218*AB220*AA220-((AC218^2)*AA218+AC218*AC219*AA219+AC218*AC220*AA220)</f>
        <v>0.23821735022702514</v>
      </c>
      <c r="AI270" s="18">
        <f>AB218*AB219*AA218+(AB219^2)*AA219+AB219*AB220*AA220-(AC218*AC219*AA218+(AC219^2)*AA219+AC219*AC220*AA220)</f>
        <v>-0.61938086507205348</v>
      </c>
      <c r="AJ270" s="18">
        <f>AB218*AB220*AA218+AB219*AB220*AA219+(AB220^2)*AA220-(AC218*AC220*AA218+AC219*AC220*AA219+(AC220^2)*AA220)</f>
        <v>-0.73814937113372936</v>
      </c>
      <c r="AK270" s="18">
        <f>(AB218^2)*Z218+AB218*AB219*Z219+AB218*AB220*Z220-((AC218^2)*Z218+AC218*AC219*Z219+AC218*AC220*Z220)</f>
        <v>-0.88443670491199222</v>
      </c>
      <c r="AL270" s="18">
        <f>AB218*AB219*Z218+(AB219^2)*Z219+AB219*AB220*Z220-(AC218*AC219*Z218+(AC219^2)*Z219+AC219*AC220*Z220)</f>
        <v>-0.28275235032089924</v>
      </c>
      <c r="AM270" s="34">
        <f>AB218*AB220*Z218+AB219*AB220*Z219+(AB220^2)*Z220-(AC218*AC220*Z218+AC219*AC220*Z219+(AC220^2)*Z220)</f>
        <v>-0.33697112930938833</v>
      </c>
      <c r="AN270" s="16">
        <f>AE218</f>
        <v>0.82811841123150898</v>
      </c>
    </row>
    <row r="271" spans="1:40">
      <c r="A271" s="8"/>
      <c r="B271" s="8" t="s">
        <v>25</v>
      </c>
      <c r="C271" s="8" t="s">
        <v>49</v>
      </c>
      <c r="J271" s="16"/>
      <c r="L271" s="16"/>
      <c r="M271" s="17">
        <f>(G223^2)*F223+G223*G224*F224+G223*G225*F225-((H223^2)*F223+H223*H224*F224+H223*H225*F225)</f>
        <v>0.31582200896640056</v>
      </c>
      <c r="N271" s="18">
        <f>G223*G224*F223+(G224^2)*F224+G224*G225*F225-(H223*H224*F223+(H224^2)*F224+H224*H225*F225)</f>
        <v>-0.39462559896672467</v>
      </c>
      <c r="O271" s="18">
        <f>G223*G225*F223+G224*G225*F224+(G225^2)*F225-(H223*H225*F223+H224*H225*F224+(H225^2)*F225)</f>
        <v>-0.68351158737766715</v>
      </c>
      <c r="P271" s="18">
        <f>(G223^2)*E223+G223*G224*E224+G223*G225*E225-((H223^2)*E223+H223*H224*E224+H223*H225*E225)</f>
        <v>-0.70000957647702289</v>
      </c>
      <c r="Q271" s="18">
        <f>G223*G224*E223+(G224^2)*E224+G224*G225*E225-(H223*H224*E223+(H224^2)*E224+H224*H225*E225)</f>
        <v>0.30003655655549627</v>
      </c>
      <c r="R271" s="34">
        <f>G223*G225*E223+G224*G225*E224+(G225^2)*E225-(H223*H225*E223+H224*H225*E224+(H225^2)*E225)</f>
        <v>0.51967856008213231</v>
      </c>
      <c r="S271" s="16">
        <f>J223</f>
        <v>-1.2247611779199696E-2</v>
      </c>
      <c r="V271" s="8"/>
      <c r="W271" s="8" t="s">
        <v>25</v>
      </c>
      <c r="X271" s="8" t="s">
        <v>49</v>
      </c>
      <c r="AE271" s="16"/>
      <c r="AG271" s="16"/>
      <c r="AH271" s="17">
        <f>(AB223^2)*AA223+AB223*AB224*AA224+AB223*AB225*AA225-((AC223^2)*AA223+AC223*AC224*AA224+AC223*AC225*AA225)</f>
        <v>0.23856207048164982</v>
      </c>
      <c r="AI271" s="18">
        <f>AB223*AB224*AA223+(AB224^2)*AA224+AB224*AB225*AA225-(AC223*AC224*AA223+(AC224^2)*AA224+AC224*AC225*AA225)</f>
        <v>-0.466839458371131</v>
      </c>
      <c r="AJ271" s="18">
        <f>AB223*AB225*AA223+AB224*AB225*AA224+(AB225^2)*AA225-(AC223*AC225*AA223+AC224*AC225*AA224+(AC225^2)*AA225)</f>
        <v>-0.80858966087673456</v>
      </c>
      <c r="AK271" s="18">
        <f>(AB223^2)*Z223+AB223*AB224*Z224+AB223*AB225*Z225-((AC223^2)*Z223+AC223*AC224*Z224+AC223*AC225*Z225)</f>
        <v>-0.87749010679632711</v>
      </c>
      <c r="AL271" s="18">
        <f>AB223*AB224*Z223+(AB224^2)*Z224+AB224*AB225*Z225-(AC223*AC224*Z223+(AC224^2)*Z224+AC224*AC225*Z225)</f>
        <v>-0.19749013154419451</v>
      </c>
      <c r="AM271" s="34">
        <f>AB223*AB225*Z223+AB224*AB225*Z224+(AB225^2)*Z225-(AC223*AC225*Z223+AC224*AC225*Z224+(AC225^2)*Z225)</f>
        <v>-0.34206294182800578</v>
      </c>
      <c r="AN271" s="16">
        <f>AE223</f>
        <v>0.77299037807882431</v>
      </c>
    </row>
    <row r="272" spans="1:40">
      <c r="A272" s="8" t="s">
        <v>47</v>
      </c>
      <c r="B272" s="8">
        <f>DEGREES(ACOS(A269/(SQRT((A267^2)+(A268^2)+(A269^2)))))</f>
        <v>81.196894584097862</v>
      </c>
      <c r="C272" s="8">
        <f>DEGREES(ATAN(A268/A267))</f>
        <v>-70.468745243896848</v>
      </c>
      <c r="E272" s="9" t="s">
        <v>29</v>
      </c>
      <c r="F272" s="10" t="s">
        <v>30</v>
      </c>
      <c r="G272" s="13" t="s">
        <v>31</v>
      </c>
      <c r="H272" s="14" t="s">
        <v>11</v>
      </c>
      <c r="I272">
        <v>17</v>
      </c>
      <c r="J272" s="15" t="s">
        <v>32</v>
      </c>
      <c r="L272" s="20" t="s">
        <v>37</v>
      </c>
      <c r="M272" s="17">
        <f>(G228^2)*F228+G228*G229*F229+G228*G230*F230-((H228^2)*F228+H228*H229*F229+H228*H230*F230)</f>
        <v>0.33239847383017707</v>
      </c>
      <c r="N272" s="18">
        <f>G228*G229*F228+(G229^2)*F229+G229*G230*F230-(H228*H229*F228+(H229^2)*F229+H229*H230*F230)</f>
        <v>-0.23937639823576612</v>
      </c>
      <c r="O272" s="18">
        <f>G228*G230*F228+G229*G230*F229+(G230^2)*F230-(H228*H230*F228+H229*H230*F229+(H230^2)*F230)</f>
        <v>-0.65768124890314428</v>
      </c>
      <c r="P272" s="18">
        <f>(G228^2)*E228+G228*G229*E229+G228*G230*E230-((H228^2)*E228+H228*H229*E229+H228*H230*E230)</f>
        <v>-0.66705900286333486</v>
      </c>
      <c r="Q272" s="18">
        <f>G228*G229*E228+(G229^2)*E229+G229*G230*E230-(H228*H229*E228+(H229^2)*E229+H229*H230*E230)</f>
        <v>0.23018720027638173</v>
      </c>
      <c r="R272" s="34">
        <f>G228*G230*E228+G229*G230*E229+(G230^2)*E230-(H228*H230*E228+H229*H230*E229+(H230^2)*E230)</f>
        <v>0.63243413500683743</v>
      </c>
      <c r="S272" s="16">
        <f>J228</f>
        <v>-9.6172290638779079E-3</v>
      </c>
      <c r="V272" s="8" t="s">
        <v>47</v>
      </c>
      <c r="W272" s="8">
        <f>DEGREES(ACOS(V269/(SQRT((V267^2)+(V268^2)+(V269^2)))))</f>
        <v>69.927112743750612</v>
      </c>
      <c r="X272" s="8">
        <f>DEGREES(ATAN(V268/V267))</f>
        <v>-31.736118301893249</v>
      </c>
      <c r="Z272" s="9" t="s">
        <v>29</v>
      </c>
      <c r="AA272" s="10" t="s">
        <v>30</v>
      </c>
      <c r="AB272" s="13" t="s">
        <v>31</v>
      </c>
      <c r="AC272" s="14" t="s">
        <v>11</v>
      </c>
      <c r="AD272">
        <v>17</v>
      </c>
      <c r="AE272" s="15" t="s">
        <v>32</v>
      </c>
      <c r="AG272" s="20" t="s">
        <v>37</v>
      </c>
      <c r="AH272" s="17">
        <f>(AB228^2)*AA228+AB228*AB229*AA229+AB228*AB230*AA230-((AC228^2)*AA228+AC228*AC229*AA229+AC228*AC230*AA230)</f>
        <v>0.23818426403440446</v>
      </c>
      <c r="AI272" s="18">
        <f>AB228*AB229*AA228+(AB229^2)*AA229+AB229*AB230*AA230-(AC228*AC229*AA228+(AC229^2)*AA229+AC229*AC230*AA230)</f>
        <v>-0.3019843025281046</v>
      </c>
      <c r="AJ272" s="18">
        <f>AB228*AB230*AA228+AB229*AB230*AA229+(AB230^2)*AA230-(AC228*AC230*AA228+AC229*AC230*AA229+(AC230^2)*AA230)</f>
        <v>-0.82969505222572038</v>
      </c>
      <c r="AK272" s="18">
        <f>(AB228^2)*Z228+AB228*AB229*Z229+AB228*AB230*Z230-((AC228^2)*Z228+AC228*AC229*Z229+AC228*AC230*Z230)</f>
        <v>-0.86690318802530664</v>
      </c>
      <c r="AL272" s="18">
        <f>AB228*AB229*Z228+(AB229^2)*Z229+AB229*AB230*Z230-(AC228*AC229*Z228+(AC229^2)*Z229+AC229*AC230*Z230)</f>
        <v>-0.11033972546400936</v>
      </c>
      <c r="AM272" s="34">
        <f>AB228*AB230*Z228+AB229*AB230*Z229+(AB230^2)*Z230-(AC228*AC230*Z228+AC229*AC230*Z229+(AC230^2)*Z230)</f>
        <v>-0.30315590418118771</v>
      </c>
      <c r="AN272" s="16">
        <f>AE228</f>
        <v>0.68959960084744143</v>
      </c>
    </row>
    <row r="273" spans="1:40">
      <c r="A273" s="8" t="s">
        <v>46</v>
      </c>
      <c r="B273" s="8">
        <f>DEGREES(ACOS(B269/(SQRT((B267^2)+(B268^2)+(B269^2)))))</f>
        <v>150.84261538132114</v>
      </c>
      <c r="C273" s="8">
        <f>DEGREES(ATAN(B268/B267))</f>
        <v>3.4153990179519895</v>
      </c>
      <c r="D273" t="s">
        <v>33</v>
      </c>
      <c r="E273" s="9">
        <f t="shared" ref="E273:F273" si="282">E268</f>
        <v>0.85056163811594654</v>
      </c>
      <c r="F273" s="10">
        <f t="shared" si="282"/>
        <v>-0.54311603514565998</v>
      </c>
      <c r="G273" s="13">
        <f>COS((RADIANS(45+$C$18)))</f>
        <v>-0.87078508510040586</v>
      </c>
      <c r="H273" s="14">
        <f>COS((RADIANS($C$18-45)))</f>
        <v>-0.4916638440710065</v>
      </c>
      <c r="J273" s="15">
        <f>((SUMPRODUCT(G273:G275,E273:E275))*(SUMPRODUCT(G273:(G275),F273:F275)))-((SUMPRODUCT(H273:H275,E273:E275))*(SUMPRODUCT(H273:H275,F273:F275)))</f>
        <v>-3.109219987869892E-2</v>
      </c>
      <c r="L273" s="16"/>
      <c r="M273" s="17">
        <f>(G233^2)*F233+G233*G234*F234+G233*G235*F235-((H233^2)*F233+H233*H234*F234+H233*H235*F235)</f>
        <v>0.33340016630702352</v>
      </c>
      <c r="N273" s="18">
        <f>G233*G234*F233+(G234^2)*F234+G234*G235*F235-(H233*H234*F233+(H234^2)*F234+H234*H235*F235)</f>
        <v>-0.10598793353553007</v>
      </c>
      <c r="O273" s="18">
        <f>G233*G235*F233+G234*G235*F234+(G235^2)*F235-(H233*H235*F233+H234*H235*F234+(H235^2)*F235)</f>
        <v>-0.60108744055890151</v>
      </c>
      <c r="P273" s="18">
        <f>(G233^2)*E233+G233*G234*E234+G233*G235*E235-((H233^2)*E233+H233*H234*E234+H233*H235*E235)</f>
        <v>-0.60452260622690501</v>
      </c>
      <c r="Q273" s="18">
        <f>G233*G234*E233+(G234^2)*E234+G234*G235*E235-(H233*H234*E233+(H234^2)*E234+H234*H235*E235)</f>
        <v>0.13178268755824096</v>
      </c>
      <c r="R273" s="34">
        <f>G233*G235*E233+G234*G235*E234+(G235^2)*E235-(H233*H235*E233+H234*H235*E234+(H235^2)*E235)</f>
        <v>0.74737676008941256</v>
      </c>
      <c r="S273" s="16">
        <f>J233</f>
        <v>-1.3576610648273757E-3</v>
      </c>
      <c r="V273" s="8" t="s">
        <v>46</v>
      </c>
      <c r="W273" s="8">
        <f>DEGREES(ACOS(W269/(SQRT((W267^2)+(W268^2)+(W269^2)))))</f>
        <v>159.17651657004797</v>
      </c>
      <c r="X273" s="8">
        <f>DEGREES(ATAN(W268/W267))</f>
        <v>-15.63345897893223</v>
      </c>
      <c r="Y273" t="s">
        <v>33</v>
      </c>
      <c r="Z273" s="9">
        <f t="shared" ref="Z273:AA273" si="283">Z268</f>
        <v>0.71361487732642992</v>
      </c>
      <c r="AA273" s="10">
        <f t="shared" si="283"/>
        <v>-0.51398672520911992</v>
      </c>
      <c r="AB273" s="13">
        <f>COS((RADIANS(45+$C$18)))</f>
        <v>-0.87078508510040586</v>
      </c>
      <c r="AC273" s="14">
        <f>COS((RADIANS($C$18-45)))</f>
        <v>-0.4916638440710065</v>
      </c>
      <c r="AE273" s="15">
        <f>((SUMPRODUCT(AB273:AB275,Z273:Z275))*(SUMPRODUCT(AB273:(AB275),AA273:AA275)))-((SUMPRODUCT(AC273:AC275,Z273:Z275))*(SUMPRODUCT(AC273:AC275,AA273:AA275)))</f>
        <v>-0.18889882860229057</v>
      </c>
      <c r="AG273" s="16"/>
      <c r="AH273" s="17">
        <f>(AB233^2)*AA233+AB233*AB234*AA234+AB233*AB235*AA235-((AC233^2)*AA233+AC233*AC234*AA234+AC233*AC235*AA235)</f>
        <v>0.21381964740263262</v>
      </c>
      <c r="AI273" s="18">
        <f>AB233*AB234*AA233+(AB234^2)*AA234+AB234*AB235*AA235-(AC233*AC234*AA233+(AC234^2)*AA234+AC234*AC235*AA235)</f>
        <v>-0.14252064926594618</v>
      </c>
      <c r="AJ273" s="18">
        <f>AB233*AB235*AA233+AB234*AB235*AA234+(AB235^2)*AA235-(AC233*AC235*AA233+AC234*AC235*AA234+(AC235^2)*AA235)</f>
        <v>-0.80827476710207213</v>
      </c>
      <c r="AK273" s="18">
        <f>(AB233^2)*Z233+AB233*AB234*Z234+AB233*AB235*Z235-((AC233^2)*Z233+AC233*AC234*Z234+AC233*AC235*Z235)</f>
        <v>-0.85653460338401455</v>
      </c>
      <c r="AL273" s="18">
        <f>AB233*AB234*Z233+(AB234^2)*Z234+AB234*AB235*Z235-(AC233*AC234*Z233+(AC234^2)*Z234+AC234*AC235*Z235)</f>
        <v>-3.4455020468044828E-2</v>
      </c>
      <c r="AM273" s="34">
        <f>AB233*AB235*Z233+AB234*AB235*Z234+(AB235^2)*Z235-(AC233*AC235*Z233+AC234*AC235*Z234+(AC235^2)*Z235)</f>
        <v>-0.19540413117497862</v>
      </c>
      <c r="AN273" s="16">
        <f>AE233</f>
        <v>0.57411109678247607</v>
      </c>
    </row>
    <row r="274" spans="1:40">
      <c r="A274" s="8" t="s">
        <v>48</v>
      </c>
      <c r="B274" s="8">
        <f>DEGREES(ACOS(C269/(SQRT((C267^2)+(C268^2)+(C269^2)))))</f>
        <v>62.448203226555897</v>
      </c>
      <c r="C274" s="8">
        <f>DEGREES(ATAN(C268/C267))</f>
        <v>24.165515769302814</v>
      </c>
      <c r="D274" t="s">
        <v>34</v>
      </c>
      <c r="E274" s="9">
        <f t="shared" ref="E274:F274" si="284">E269</f>
        <v>-0.15736027013524281</v>
      </c>
      <c r="F274" s="10">
        <f t="shared" si="284"/>
        <v>-0.78306335302589947</v>
      </c>
      <c r="G274" s="13">
        <f>(SIN((RADIANS(45+$C$18))))*(COS(RADIANS($A$18)))</f>
        <v>0.4620128861807582</v>
      </c>
      <c r="H274" s="14">
        <f>(SIN((RADIANS($C$18-45))))*(COS(RADIANS($A$18)))</f>
        <v>-0.81827031875928058</v>
      </c>
      <c r="J274" s="16"/>
      <c r="L274" s="16"/>
      <c r="M274" s="17">
        <f>(G238^2)*F238+G238*G239*F239+G238*G240*F240-((H238^2)*F238+H238*H239*F239+H238*H240*F240)</f>
        <v>0.31976090808922947</v>
      </c>
      <c r="N274" s="18">
        <f>G238*G239*F238+(G239^2)*F239+G239*G240*F240-(H238*H239*F238+(H239^2)*F239+H239*H240*F240)</f>
        <v>-9.3103910522411008E-10</v>
      </c>
      <c r="O274" s="18">
        <f>G238*G240*F238+G239*G240*F239+(G240^2)*F240-(H238*H240*F238+H239*H240*F239+(H240^2)*F240)</f>
        <v>-0.53344610565092143</v>
      </c>
      <c r="P274" s="18">
        <f>(G238^2)*E238+G238*G239*E239+G238*G240*E240-((H238^2)*E238+H238*H239*E239+H238*H240*E240)</f>
        <v>-0.48721820084460998</v>
      </c>
      <c r="Q274" s="18">
        <f>G238*G239*E238+(G239^2)*E239+G239*G240*E240-(H238*H239*E238+(H239^2)*E239+H239*H240*E240)</f>
        <v>1.499212622536851E-9</v>
      </c>
      <c r="R274" s="34">
        <f>G238*G240*E238+G239*G240*E239+(G240^2)*E240-(H238*H240*E238+H239*H240*E239+(H240^2)*E240)</f>
        <v>0.85898554695238138</v>
      </c>
      <c r="S274" s="16">
        <f>J238</f>
        <v>4.3040531792710168E-3</v>
      </c>
      <c r="V274" s="8" t="s">
        <v>48</v>
      </c>
      <c r="W274" s="8">
        <f>DEGREES(ACOS(X269/(SQRT((X267^2)+(X268^2)+(X269^2)))))</f>
        <v>84.686265482514614</v>
      </c>
      <c r="X274" s="8">
        <f>DEGREES(ATAN(X268/X267))</f>
        <v>60.211542876151633</v>
      </c>
      <c r="Y274" t="s">
        <v>34</v>
      </c>
      <c r="Z274" s="9">
        <f t="shared" ref="Z274:AA274" si="285">Z269</f>
        <v>-0.55836879225414315</v>
      </c>
      <c r="AA274" s="10">
        <f t="shared" si="285"/>
        <v>-0.63887821544317736</v>
      </c>
      <c r="AB274" s="13">
        <f>(SIN((RADIANS(45+$C$18))))*(COS(RADIANS($A$18)))</f>
        <v>0.4620128861807582</v>
      </c>
      <c r="AC274" s="14">
        <f>(SIN((RADIANS($C$18-45))))*(COS(RADIANS($A$18)))</f>
        <v>-0.81827031875928058</v>
      </c>
      <c r="AE274" s="16"/>
      <c r="AG274" s="16"/>
      <c r="AH274" s="17">
        <f>(AB238^2)*AA238+AB238*AB239*AA239+AB238*AB240*AA240-((AC238^2)*AA238+AC238*AC239*AA239+AC238*AC240*AA240)</f>
        <v>0.1602344609554468</v>
      </c>
      <c r="AI274" s="18">
        <f>AB238*AB239*AA238+(AB239^2)*AA239+AB239*AB240*AA240-(AC238*AC239*AA238+(AC239^2)*AA239+AC239*AC240*AA240)</f>
        <v>-1.3132481272275236E-9</v>
      </c>
      <c r="AJ274" s="18">
        <f>AB238*AB240*AA238+AB239*AB240*AA239+(AB240^2)*AA240-(AC238*AC240*AA238+AC239*AC240*AA239+(AC240^2)*AA240)</f>
        <v>-0.75243574119720757</v>
      </c>
      <c r="AK274" s="18">
        <f>(AB238^2)*Z238+AB238*AB239*Z239+AB238*AB240*Z240-((AC238^2)*Z238+AC238*AC239*Z239+AC238*AC240*Z240)</f>
        <v>-0.8295196599389616</v>
      </c>
      <c r="AL274" s="18">
        <f>AB238*AB239*Z238+(AB239^2)*Z239+AB239*AB240*Z240-(AC238*AC239*Z238+(AC239^2)*Z239+AC239*AC240*Z240)</f>
        <v>-1.9232422787056314E-11</v>
      </c>
      <c r="AM274" s="34">
        <f>AB238*AB240*Z238+AB239*AB240*Z239+(AB240^2)*Z240-(AC238*AC240*Z238+AC239*AC240*Z239+(AC240^2)*Z240)</f>
        <v>-1.1019366405149777E-2</v>
      </c>
      <c r="AN274" s="16">
        <f>AE238</f>
        <v>0.4326696800358687</v>
      </c>
    </row>
    <row r="275" spans="1:40">
      <c r="D275" t="s">
        <v>35</v>
      </c>
      <c r="E275" s="9">
        <f t="shared" ref="E275:F275" si="286">E270</f>
        <v>0.50177947860437766</v>
      </c>
      <c r="F275" s="10">
        <f t="shared" si="286"/>
        <v>-0.30304580101940598</v>
      </c>
      <c r="G275" s="13">
        <f>(SIN((RADIANS(45+$C$18))))*(SIN(RADIANS($A$18)))</f>
        <v>-0.16815893841721494</v>
      </c>
      <c r="H275" s="14">
        <f>(SIN((RADIANS($C$18-45))))*(SIN(RADIANS($A$18)))</f>
        <v>0.29782603961189558</v>
      </c>
      <c r="J275" s="16"/>
      <c r="L275" s="16"/>
      <c r="M275" s="17">
        <f>(G243^2)*F243+G243*G244*F244+G243*G245*F245-((H243^2)*F243+H243*H244*F244+H243*H245*F245)</f>
        <v>0.29911773932309305</v>
      </c>
      <c r="N275" s="18">
        <f>G243*G244*F243+(G244^2)*F244+G244*G245*F245-(H243*H244*F243+(H244^2)*F244+H244*H245*F245)</f>
        <v>8.3621697420535046E-2</v>
      </c>
      <c r="O275" s="18">
        <f>G243*G245*F243+G244*G245*F244+(G245^2)*F245-(H243*H245*F243+H244*H245*F244+(H245^2)*F245)</f>
        <v>-0.47424221230665364</v>
      </c>
      <c r="P275" s="18">
        <f>(G243^2)*E243+G243*G244*E244+G243*G245*E245-((H243^2)*E243+H243*H244*E244+H243*H245*E245)</f>
        <v>-0.29148881201154275</v>
      </c>
      <c r="Q275" s="18">
        <f>G243*G244*E243+(G244^2)*E244+G244*G245*E245-(H243*H244*E243+(H244^2)*E244+H244*H245*E245)</f>
        <v>-0.16568916190437277</v>
      </c>
      <c r="R275" s="34">
        <f>G243*G245*E243+G244*G245*E244+(G245^2)*E245-(H243*H245*E243+H244*H245*E244+(H245^2)*E245)</f>
        <v>0.93966993161596479</v>
      </c>
      <c r="S275" s="16">
        <f>J243</f>
        <v>3.2943314295064696E-3</v>
      </c>
      <c r="Y275" t="s">
        <v>35</v>
      </c>
      <c r="Z275" s="9">
        <f t="shared" ref="Z275:AA275" si="287">Z270</f>
        <v>-0.42305803230175637</v>
      </c>
      <c r="AA275" s="10">
        <f t="shared" si="287"/>
        <v>-0.57240918243940275</v>
      </c>
      <c r="AB275" s="13">
        <f>(SIN((RADIANS(45+$C$18))))*(SIN(RADIANS($A$18)))</f>
        <v>-0.16815893841721494</v>
      </c>
      <c r="AC275" s="14">
        <f>(SIN((RADIANS($C$18-45))))*(SIN(RADIANS($A$18)))</f>
        <v>0.29782603961189558</v>
      </c>
      <c r="AE275" s="16"/>
      <c r="AG275" s="16"/>
      <c r="AH275" s="17">
        <f>(AB243^2)*AA243+AB243*AB244*AA244+AB243*AB245*AA245-((AC243^2)*AA243+AC243*AC244*AA244+AC243*AC245*AA245)</f>
        <v>8.4936855748127149E-2</v>
      </c>
      <c r="AI275" s="18">
        <f>AB243*AB244*AA243+(AB244^2)*AA244+AB244*AB245*AA245-(AC243*AC244*AA243+(AC244^2)*AA244+AC244*AC245*AA245)</f>
        <v>0.11802602854403034</v>
      </c>
      <c r="AJ275" s="18">
        <f>AB243*AB245*AA243+AB244*AB245*AA244+(AB245^2)*AA245-(AC243*AC245*AA243+AC244*AC245*AA244+(AC245^2)*AA245)</f>
        <v>-0.66935886992344029</v>
      </c>
      <c r="AK275" s="18">
        <f>(AB243^2)*Z243+AB243*AB244*Z244+AB243*AB245*Z245-((AC243^2)*Z243+AC243*AC244*Z244+AC243*AC245*Z245)</f>
        <v>-0.74628642911007859</v>
      </c>
      <c r="AL275" s="18">
        <f>AB243*AB244*Z243+(AB244^2)*Z244+AB244*AB245*Z245-(AC243*AC244*Z243+(AC244^2)*Z244+AC244*AC245*Z245)</f>
        <v>-4.0535739493047757E-2</v>
      </c>
      <c r="AM275" s="34">
        <f>AB243*AB245*Z243+AB244*AB245*Z244+(AB245^2)*Z245-(AC243*AC245*Z243+AC244*AC245*Z244+(AC245^2)*Z245)</f>
        <v>0.22988960243168138</v>
      </c>
      <c r="AN275" s="16">
        <f>AE243</f>
        <v>0.27788779929604707</v>
      </c>
    </row>
    <row r="276" spans="1:40">
      <c r="M276" s="17">
        <f>(G248^2)*F248+G248*G249*F249+G248*G250*F250-((H248^2)*F248+H248*H249*F249+H248*H250*F250)</f>
        <v>0.28563441209727813</v>
      </c>
      <c r="N276" s="18">
        <f>G248*G249*F248+(G249^2)*F249+G249*G250*F250-(H248*H249*F248+(H249^2)*F249+H249*H250*F250)</f>
        <v>0.15809885947830232</v>
      </c>
      <c r="O276" s="18">
        <f>G248*G250*F248+G249*G250*F249+(G250^2)*F250-(H248*H250*F248+H249*H250*F249+(H250^2)*F250)</f>
        <v>-0.43437304645816499</v>
      </c>
      <c r="P276" s="18">
        <f>(G248^2)*E248+G248*G249*E249+G248*G250*E250-((H248^2)*E248+H248*H249*E249+H248*H250*E250)</f>
        <v>-3.1383803021588608E-2</v>
      </c>
      <c r="Q276" s="18">
        <f>G248*G249*E248+(G249^2)*E249+G249*G250*E250-(H248*H249*E248+(H249^2)*E249+H249*H250*E250)</f>
        <v>-0.34175515807716372</v>
      </c>
      <c r="R276" s="34">
        <f>G248*G250*E248+G249*G250*E249+(G250^2)*E250-(H248*H250*E248+H249*H250*E249+(H250^2)*E250)</f>
        <v>0.93896457979915215</v>
      </c>
      <c r="S276" s="16">
        <f>J248</f>
        <v>1.1171344859353671E-4</v>
      </c>
      <c r="AH276" s="17">
        <f>(AB248^2)*AA248+AB248*AB249*AA249+AB248*AB250*AA250-((AC248^2)*AA248+AC248*AC249*AA249+AC248*AC250*AA250)</f>
        <v>1.7362275049826348E-2</v>
      </c>
      <c r="AI276" s="18">
        <f>AB248*AB249*AA248+(AB249^2)*AA249+AB249*AB250*AA250-(AC248*AC249*AA248+(AC249^2)*AA249+AC249*AC250*AA250)</f>
        <v>0.20688236958692144</v>
      </c>
      <c r="AJ276" s="18">
        <f>AB248*AB250*AA248+AB249*AB250*AA249+(AB250^2)*AA250-(AC248*AC250*AA248+AC249*AC250*AA249+(AC250^2)*AA250)</f>
        <v>-0.56840463892333237</v>
      </c>
      <c r="AK276" s="18">
        <f>(AB248^2)*Z248+AB248*AB249*Z249+AB248*AB250*Z250-((AC248^2)*Z248+AC248*AC249*Z249+AC248*AC250*Z250)</f>
        <v>-0.5661271862602012</v>
      </c>
      <c r="AL276" s="18">
        <f>AB248*AB249*Z248+(AB249^2)*Z249+AB249*AB250*Z250-(AC248*AC249*Z248+(AC249^2)*Z249+AC249*AC250*Z250)</f>
        <v>-0.1645318948540197</v>
      </c>
      <c r="AM276" s="34">
        <f>AB248*AB250*Z248+AB249*AB250*Z249+(AB250^2)*Z250-(AC248*AC250*Z248+AC249*AC250*Z249+(AC250^2)*Z250)</f>
        <v>0.45204766589150125</v>
      </c>
      <c r="AN276" s="16">
        <f>AE248</f>
        <v>0.13734146702896033</v>
      </c>
    </row>
    <row r="277" spans="1:40">
      <c r="E277" s="9" t="s">
        <v>29</v>
      </c>
      <c r="F277" s="10" t="s">
        <v>30</v>
      </c>
      <c r="G277" s="13" t="s">
        <v>31</v>
      </c>
      <c r="H277" s="14" t="s">
        <v>11</v>
      </c>
      <c r="I277">
        <v>18</v>
      </c>
      <c r="J277" s="15" t="s">
        <v>32</v>
      </c>
      <c r="M277" s="17">
        <f>(G253^2)*F253+G253*G254*F254+G253*G255*F255-((H253^2)*F253+H253*H254*F254+H253*H255*F255)</f>
        <v>0.28642994764860685</v>
      </c>
      <c r="N277" s="18">
        <f>G253*G254*F253+(G254^2)*F254+G254*G255*F255-(H253*H254*F253+(H254^2)*F254+H254*H255*F255)</f>
        <v>0.23958098279447404</v>
      </c>
      <c r="O277" s="18">
        <f>G253*G255*F253+G254*G255*F254+(G255^2)*F255-(H253*H255*F253+H254*H255*F254+(H255^2)*F255)</f>
        <v>-0.4149664347273142</v>
      </c>
      <c r="P277" s="18">
        <f>(G253^2)*E253+G253*G254*E254+G253*G255*E255-((H253^2)*E253+H253*H254*E254+H253*H255*E255)</f>
        <v>0.23371106285572307</v>
      </c>
      <c r="Q277" s="18">
        <f>G253*G254*E253+(G254^2)*E254+G254*G255*E255-(H253*H254*E253+(H254^2)*E254+H254*H255*E255)</f>
        <v>-0.48276373267903866</v>
      </c>
      <c r="R277" s="34">
        <f>G253*G255*E253+G254*G255*E254+(G255^2)*E255-(H253*H255*E253+H254*H255*E254+(H255^2)*E255)</f>
        <v>0.83617131305169479</v>
      </c>
      <c r="S277" s="16">
        <f>J253</f>
        <v>-2.2958439501308825E-3</v>
      </c>
      <c r="Z277" s="9" t="s">
        <v>29</v>
      </c>
      <c r="AA277" s="10" t="s">
        <v>30</v>
      </c>
      <c r="AB277" s="13" t="s">
        <v>31</v>
      </c>
      <c r="AC277" s="14" t="s">
        <v>11</v>
      </c>
      <c r="AD277">
        <v>18</v>
      </c>
      <c r="AE277" s="15" t="s">
        <v>32</v>
      </c>
      <c r="AH277" s="17">
        <f>(AB253^2)*AA253+AB253*AB254*AA254+AB253*AB255*AA255-((AC253^2)*AA253+AC253*AC254*AA254+AC253*AC255*AA255)</f>
        <v>-1.356413792530109E-2</v>
      </c>
      <c r="AI277" s="18">
        <f>AB253*AB254*AA253+(AB254^2)*AA254+AB254*AB255*AA255-(AC253*AC254*AA253+(AC254^2)*AA254+AC254*AC255*AA255)</f>
        <v>0.27160340378877174</v>
      </c>
      <c r="AJ277" s="18">
        <f>AB253*AB255*AA253+AB254*AB255*AA254+(AB255^2)*AA255-(AC253*AC255*AA253+AC254*AC255*AA254+(AC255^2)*AA255)</f>
        <v>-0.47043089487079814</v>
      </c>
      <c r="AK277" s="18">
        <f>(AB253^2)*Z253+AB253*AB254*Z254+AB253*AB255*Z255-((AC253^2)*Z253+AC253*AC254*Z254+AC253*AC255*Z255)</f>
        <v>-0.29774710705001062</v>
      </c>
      <c r="AL277" s="18">
        <f>AB253*AB254*Z253+(AB254^2)*Z254+AB254*AB255*Z255-(AC253*AC254*Z253+(AC254^2)*Z254+AC254*AC255*Z255)</f>
        <v>-0.32718334038272934</v>
      </c>
      <c r="AM277" s="34">
        <f>AB253*AB255*Z253+AB254*AB255*Z254+(AB255^2)*Z255-(AC253*AC255*Z253+AC254*AC255*Z254+(AC255^2)*Z255)</f>
        <v>0.56669816893298952</v>
      </c>
      <c r="AN277" s="16">
        <f>AE253</f>
        <v>3.7685133550740935E-2</v>
      </c>
    </row>
    <row r="278" spans="1:40">
      <c r="D278" t="s">
        <v>33</v>
      </c>
      <c r="E278" s="9">
        <f t="shared" ref="E278:F278" si="288">E273</f>
        <v>0.85056163811594654</v>
      </c>
      <c r="F278" s="10">
        <f t="shared" si="288"/>
        <v>-0.54311603514565998</v>
      </c>
      <c r="G278" s="13">
        <f>COS((RADIANS(45+$C$19)))</f>
        <v>-0.90296063242848146</v>
      </c>
      <c r="H278" s="14">
        <f>COS((RADIANS($C$19-45)))</f>
        <v>-0.42972327873220545</v>
      </c>
      <c r="J278" s="15">
        <f>((SUMPRODUCT(G278:G280,E278:E280))*(SUMPRODUCT(G278:G280,F278:F280)))-((SUMPRODUCT(H278:H280,E278:E280))*(SUMPRODUCT(H278:H280,F278:F280)))</f>
        <v>-2.8805611064368547E-2</v>
      </c>
      <c r="M278" s="17">
        <f>(G258^2)*F258+G258*G259*F259+G258*G260*F260-((H258^2)*F258+H258*H259*F259+H258*H260*F260)</f>
        <v>0.30384747295866948</v>
      </c>
      <c r="N278" s="18">
        <f>G258*G259*F258+(G259^2)*F259+G259*G260*F260-(H258*H259*F258+(H259^2)*F259+H259*H260*F260)</f>
        <v>0.3378149980121371</v>
      </c>
      <c r="O278" s="18">
        <f>G258*G260*F258+G259*G260*F259+(G260^2)*F260-(H258*H260*F258+H259*H260*F259+(H260^2)*F260)</f>
        <v>-0.40259223751317019</v>
      </c>
      <c r="P278" s="18">
        <f>(G258^2)*E258+G258*G259*E259+G258*G260*E260-((H258^2)*E258+H258*H259*E259+H258*H260*E260)</f>
        <v>0.43270344743783218</v>
      </c>
      <c r="Q278" s="18">
        <f>G258*G259*E258+(G259^2)*E259+G259*G260*E260-(H258*H259*E258+(H259^2)*E259+H259*H260*E260)</f>
        <v>-0.56476370231222006</v>
      </c>
      <c r="R278" s="34">
        <f>G258*G260*E258+G259*G260*E259+(G260^2)*E260-(H258*H260*E258+H259*H260*E259+(H260^2)*E260)</f>
        <v>0.673059171197395</v>
      </c>
      <c r="S278" s="16">
        <f>J258</f>
        <v>3.2698219646620785E-3</v>
      </c>
      <c r="Y278" t="s">
        <v>33</v>
      </c>
      <c r="Z278" s="9">
        <f t="shared" ref="Z278:AA278" si="289">Z273</f>
        <v>0.71361487732642992</v>
      </c>
      <c r="AA278" s="10">
        <f t="shared" si="289"/>
        <v>-0.51398672520911992</v>
      </c>
      <c r="AB278" s="13">
        <f>COS((RADIANS(45+$C$19)))</f>
        <v>-0.90296063242848146</v>
      </c>
      <c r="AC278" s="14">
        <f>COS((RADIANS($C$19-45)))</f>
        <v>-0.42972327873220545</v>
      </c>
      <c r="AE278" s="15">
        <f>((SUMPRODUCT(AB278:AB280,Z278:Z280))*(SUMPRODUCT(AB278:AB280,AA278:AA280)))-((SUMPRODUCT(AC278:AC280,Z278:Z280))*(SUMPRODUCT(AC278:AC280,AA278:AA280)))</f>
        <v>-0.28715122424985573</v>
      </c>
      <c r="AH278" s="17">
        <f>(AB258^2)*AA258+AB258*AB259*AA259+AB258*AB260*AA260-((AC258^2)*AA258+AC258*AC259*AA259+AC258*AC260*AA260)</f>
        <v>3.6021710934004414E-3</v>
      </c>
      <c r="AI278" s="18">
        <f>AB258*AB259*AA258+(AB259^2)*AA259+AB259*AB260*AA260-(AC258*AC259*AA258+(AC259^2)*AA259+AC259*AC260*AA260)</f>
        <v>0.33086006554648428</v>
      </c>
      <c r="AJ278" s="18">
        <f>AB258*AB260*AA258+AB259*AB260*AA259+(AB260^2)*AA260-(AC258*AC260*AA258+AC259*AC260*AA259+(AC260^2)*AA260)</f>
        <v>-0.39430367176097847</v>
      </c>
      <c r="AK278" s="18">
        <f>(AB258^2)*Z258+AB258*AB259*Z259+AB258*AB260*Z260-((AC258^2)*Z258+AC258*AC259*Z259+AC258*AC260*Z260)</f>
        <v>-8.7988268867469355E-3</v>
      </c>
      <c r="AL278" s="18">
        <f>AB258*AB259*Z258+(AB259^2)*Z259+AB259*AB260*Z260-(AC258*AC259*Z258+(AC259^2)*Z259+AC259*AC260*Z260)</f>
        <v>-0.45921405108635871</v>
      </c>
      <c r="AM278" s="34">
        <f>AB258*AB260*Z258+AB259*AB260*Z259+(AB260^2)*Z260-(AC258*AC260*Z258+AC259*AC260*Z259+(AC260^2)*Z260)</f>
        <v>0.54726999515190899</v>
      </c>
      <c r="AN278" s="16">
        <f>AE258</f>
        <v>-1.5358036816834175E-2</v>
      </c>
    </row>
    <row r="279" spans="1:40" ht="18">
      <c r="A279" t="s">
        <v>45</v>
      </c>
      <c r="B279" t="s">
        <v>75</v>
      </c>
      <c r="C279" t="s">
        <v>44</v>
      </c>
      <c r="D279" t="s">
        <v>34</v>
      </c>
      <c r="E279" s="9">
        <f t="shared" ref="E279:F279" si="290">E274</f>
        <v>-0.15736027013524281</v>
      </c>
      <c r="F279" s="10">
        <f t="shared" si="290"/>
        <v>-0.78306335302589947</v>
      </c>
      <c r="G279" s="13">
        <f>(SIN((RADIANS(45+$C$19))))*(COS(RADIANS($A$19)))</f>
        <v>0.42319481654530194</v>
      </c>
      <c r="H279" s="14">
        <f>(SIN((RADIANS($C$19-45))))*(COS(RADIANS($A$19)))</f>
        <v>-0.88924263148037508</v>
      </c>
      <c r="J279" s="16"/>
      <c r="M279" s="17">
        <f>(G263^2)*F263+G263*G264*F264+G263*G265*F265-((H263^2)*F263+H263*H264*F264+H263*H265*F265)</f>
        <v>0.29292774795307391</v>
      </c>
      <c r="N279" s="18">
        <f>G263*G264*F263+(G264^2)*F264+G264*G265*F265-(H263*H264*F263+(H264^2)*F264+H264*H265*F265)</f>
        <v>0.46800728660950341</v>
      </c>
      <c r="O279" s="18">
        <f>G263*G265*F263+G264*G265*F264+(G265^2)*F265-(H263*H265*F263+H264*H265*F264+(H265^2)*F265)</f>
        <v>-0.39270474158231411</v>
      </c>
      <c r="P279" s="18">
        <f>(G263^2)*E263+G263*G264*E264+G263*G265*E265-((H263^2)*E263+H263*H264*E264+H263*H265*E265)</f>
        <v>0.59854549643777499</v>
      </c>
      <c r="Q279" s="18">
        <f>G263*G264*E263+(G264^2)*E264+G264*G265*E265-(H263*H264*E263+(H264^2)*E264+H264*H265*E265)</f>
        <v>-0.57403292436510389</v>
      </c>
      <c r="R279" s="34">
        <f>G263*G265*E263+G264*G265*E264+(G265^2)*E265-(H263*H265*E263+H264*H265*E264+(H265^2)*E265)</f>
        <v>0.4816708151183744</v>
      </c>
      <c r="S279" s="16">
        <f>J263</f>
        <v>-2.1543828374192275E-2</v>
      </c>
      <c r="V279" t="s">
        <v>45</v>
      </c>
      <c r="W279" t="s">
        <v>75</v>
      </c>
      <c r="X279" t="s">
        <v>44</v>
      </c>
      <c r="Y279" t="s">
        <v>34</v>
      </c>
      <c r="Z279" s="9">
        <f t="shared" ref="Z279:AA279" si="291">Z274</f>
        <v>-0.55836879225414315</v>
      </c>
      <c r="AA279" s="10">
        <f t="shared" si="291"/>
        <v>-0.63887821544317736</v>
      </c>
      <c r="AB279" s="13">
        <f>(SIN((RADIANS(45+$C$19))))*(COS(RADIANS($A$19)))</f>
        <v>0.42319481654530194</v>
      </c>
      <c r="AC279" s="14">
        <f>(SIN((RADIANS($C$19-45))))*(COS(RADIANS($A$19)))</f>
        <v>-0.88924263148037508</v>
      </c>
      <c r="AE279" s="16"/>
      <c r="AH279" s="17">
        <f>(AB263^2)*AA263+AB263*AB264*AA264+AB263*AB265*AA265-((AC263^2)*AA263+AC263*AC264*AA264+AC263*AC265*AA265)</f>
        <v>2.0245431922337742E-2</v>
      </c>
      <c r="AI279" s="18">
        <f>AB263*AB264*AA263+(AB264^2)*AA264+AB264*AB265*AA265-(AC263*AC264*AA263+(AC264^2)*AA264+AC264*AC265*AA265)</f>
        <v>0.40428558501180256</v>
      </c>
      <c r="AJ279" s="18">
        <f>AB263*AB265*AA263+AB264*AB265*AA264+(AB265^2)*AA265-(AC263*AC265*AA263+AC264*AC265*AA264+(AC265^2)*AA265)</f>
        <v>-0.33923588527369453</v>
      </c>
      <c r="AK279" s="18">
        <f>(AB263^2)*Z263+AB263*AB264*Z264+AB263*AB265*Z265-((AC263^2)*Z263+AC263*AC264*Z264+AC263*AC265*Z265)</f>
        <v>0.29027080727928772</v>
      </c>
      <c r="AL279" s="18">
        <f>AB263*AB264*Z263+(AB264^2)*Z264+AB264*AB265*Z265-(AC263*AC264*Z263+(AC264^2)*Z264+AC264*AC265*Z265)</f>
        <v>-0.51345687180379951</v>
      </c>
      <c r="AM279" s="34">
        <f>AB263*AB265*Z263+AB264*AB265*Z264+(AB265^2)*Z265-(AC263*AC265*Z263+AC264*AC265*Z264+(AC265^2)*Z265)</f>
        <v>0.43084147175600834</v>
      </c>
      <c r="AN279" s="16">
        <f>AE263</f>
        <v>-6.7776546301086649E-2</v>
      </c>
    </row>
    <row r="280" spans="1:40">
      <c r="A280">
        <f>E283</f>
        <v>0.85056163811594654</v>
      </c>
      <c r="B280">
        <f>C280/(SQRT(C280^2+C281^2+C282^2))</f>
        <v>0.86418541551174233</v>
      </c>
      <c r="C280">
        <f t="array" ref="C280:C285">(A280:A285)-(MMULT(MMULT(MINVERSE(MMULT(TRANSPOSE(M265:R285),M265:R285)),TRANSPOSE(M265:R285)),S265:S285))</f>
        <v>0.86415486699660293</v>
      </c>
      <c r="D280" t="s">
        <v>35</v>
      </c>
      <c r="E280" s="9">
        <f t="shared" ref="E280:F280" si="292">E275</f>
        <v>0.50177947860437766</v>
      </c>
      <c r="F280" s="10">
        <f t="shared" si="292"/>
        <v>-0.30304580101940598</v>
      </c>
      <c r="G280" s="13">
        <f>(SIN((RADIANS(45+$C$19))))*(SIN(RADIANS($A$19)))</f>
        <v>-7.4620664252905797E-2</v>
      </c>
      <c r="H280" s="14">
        <f>(SIN((RADIANS($C$19-45))))*(SIN(RADIANS($A$19)))</f>
        <v>0.15679746832618466</v>
      </c>
      <c r="J280" s="16"/>
      <c r="M280" s="17">
        <f>(G268^2)*F268+G268*G269*F269+G268*G270*F270-((H268^2)*F268+H268*H269*F269+H268*H270*F270)</f>
        <v>0.29093297669622969</v>
      </c>
      <c r="N280" s="18">
        <f>G268*G269*F268+(G269^2)*F269+G269*G270*F270-(H268*H269*F268+(H269^2)*F269+H269*H270*F270)</f>
        <v>0.60477601385723057</v>
      </c>
      <c r="O280" s="18">
        <f>G268*G270*F268+G269*G270*F269+(G270^2)*F270-(H268*H270*F268+H269*H270*F269+(H270^2)*F270)</f>
        <v>-0.34916759439990086</v>
      </c>
      <c r="P280" s="18">
        <f>(G268^2)*E268+G268*G269*E269+G268*G270*E270-((H268^2)*E268+H268*H269*E269+H268*H270*E270)</f>
        <v>0.67195954225286381</v>
      </c>
      <c r="Q280" s="18">
        <f>G268*G269*E268+(G269^2)*E269+G269*G270*E270-(H268*H269*E268+(H269^2)*E269+H269*H270*E270)</f>
        <v>-0.56246621603315783</v>
      </c>
      <c r="R280" s="34">
        <f>G268*G270*E268+G269*G270*E269+(G270^2)*E270-(H268*H270*E268+H269*H270*E269+(H270^2)*E270)</f>
        <v>0.32474002123681378</v>
      </c>
      <c r="S280" s="16">
        <f>J268</f>
        <v>-2.2916421134722684E-2</v>
      </c>
      <c r="V280">
        <f>Z283</f>
        <v>0.71361487732642992</v>
      </c>
      <c r="W280">
        <f>X280/(SQRT(X280^2+X281^2+X282^2))</f>
        <v>0.93955315739330725</v>
      </c>
      <c r="X280">
        <f t="array" ref="X280:X285">(V280:V285)-(MMULT(MMULT(MINVERSE(MMULT(TRANSPOSE(AH265:AM285),AH265:AM285)),TRANSPOSE(AH265:AM285)),AN265:AN285))</f>
        <v>1.863223986738445</v>
      </c>
      <c r="Y280" t="s">
        <v>35</v>
      </c>
      <c r="Z280" s="9">
        <f t="shared" ref="Z280:AA280" si="293">Z275</f>
        <v>-0.42305803230175637</v>
      </c>
      <c r="AA280" s="10">
        <f t="shared" si="293"/>
        <v>-0.57240918243940275</v>
      </c>
      <c r="AB280" s="13">
        <f>(SIN((RADIANS(45+$C$19))))*(SIN(RADIANS($A$19)))</f>
        <v>-7.4620664252905797E-2</v>
      </c>
      <c r="AC280" s="14">
        <f>(SIN((RADIANS($C$19-45))))*(SIN(RADIANS($A$19)))</f>
        <v>0.15679746832618466</v>
      </c>
      <c r="AE280" s="16"/>
      <c r="AH280" s="17">
        <f>(AB268^2)*AA268+AB268*AB269*AA269+AB268*AB270*AA270-((AC268^2)*AA268+AC268*AC269*AA269+AC268*AC270*AA270)</f>
        <v>6.0119319968906931E-2</v>
      </c>
      <c r="AI280" s="18">
        <f>AB268*AB269*AA268+(AB269^2)*AA269+AB269*AB270*AA270-(AC268*AC269*AA268+(AC269^2)*AA269+AC269*AC270*AA270)</f>
        <v>0.49892372163701743</v>
      </c>
      <c r="AJ280" s="18">
        <f>AB268*AB270*AA268+AB269*AB270*AA269+(AB270^2)*AA270-(AC268*AC270*AA268+AC269*AC270*AA269+(AC270^2)*AA270)</f>
        <v>-0.28805374499222192</v>
      </c>
      <c r="AK280" s="18">
        <f>(AB268^2)*Z268+AB268*AB269*Z269+AB268*AB270*Z270-((AC268^2)*Z268+AC268*AC269*Z269+AC268*AC270*Z270)</f>
        <v>0.51464458466684326</v>
      </c>
      <c r="AL280" s="18">
        <f>AB268*AB269*Z268+(AB269^2)*Z269+AB269*AB270*Z270-(AC268*AC269*Z268+(AC269^2)*Z269+AC269*AC270*Z270)</f>
        <v>-0.48866311160648196</v>
      </c>
      <c r="AM280" s="34">
        <f>AB268*AB270*Z268+AB269*AB270*Z269+(AB270^2)*Z270-(AC268*AC270*Z268+AC269*AC270*Z269+(AC270^2)*Z270)</f>
        <v>0.28212977902904246</v>
      </c>
      <c r="AN280" s="16">
        <f>AE268</f>
        <v>-0.11381794417928259</v>
      </c>
    </row>
    <row r="281" spans="1:40">
      <c r="A281">
        <f>E284</f>
        <v>-0.15736027013524281</v>
      </c>
      <c r="B281">
        <f>C281/(SQRT(C280^2+C281^2+C282^2))</f>
        <v>-0.16358337038682408</v>
      </c>
      <c r="C281">
        <v>-0.16357758779783665</v>
      </c>
      <c r="D281" s="16"/>
      <c r="G281" s="16"/>
      <c r="H281" s="16"/>
      <c r="J281" s="16"/>
      <c r="M281" s="17">
        <f>(G273^2)*F273+G273*G274*F274+G273*G275*F275-((H273^2)*F273+H273*H274*F274+H273*H275*F275)</f>
        <v>0.26078688465111677</v>
      </c>
      <c r="N281" s="18">
        <f>G273*G274*F273+(G274^2)*F274+G274*G275*F275-(H273*H274*F273+(H274^2)*F274+H274*H275*F275)</f>
        <v>0.74386081977606899</v>
      </c>
      <c r="O281" s="18">
        <f>G273*G275*F273+G274*G275*F274+(G275^2)*F275-(H273*H275*F273+H274*H275*F274+(H275^2)*F275)</f>
        <v>-0.2707431968353452</v>
      </c>
      <c r="P281" s="18">
        <f>(G273^2)*E273+G273*G274*E274+G273*G275*E275-((H273^2)*E273+H273*H274*E274+H273*H275*E275)</f>
        <v>0.71291132653517497</v>
      </c>
      <c r="Q281" s="18">
        <f>G273*G274*E273+(G274^2)*E274+G274*G275*E275-(H273*H274*E273+(H274^2)*E274+H274*H275*E275)</f>
        <v>-0.52931121614911658</v>
      </c>
      <c r="R281" s="34">
        <f>G273*G275*E273+G274*G275*E274+(G275^2)*E275-(H273*H275*E273+H274*H275*E274+(H275^2)*E275)</f>
        <v>0.19265352734152252</v>
      </c>
      <c r="S281" s="16">
        <f>J273</f>
        <v>-3.109219987869892E-2</v>
      </c>
      <c r="V281">
        <f>Z284</f>
        <v>-0.55836879225414315</v>
      </c>
      <c r="W281">
        <f>X281/(SQRT(X280^2+X281^2+X282^2))</f>
        <v>4.1924452915333088E-2</v>
      </c>
      <c r="X281">
        <v>8.3140209458138714E-2</v>
      </c>
      <c r="Y281" s="16"/>
      <c r="AB281" s="16"/>
      <c r="AC281" s="16"/>
      <c r="AE281" s="16"/>
      <c r="AH281" s="17">
        <f>(AB273^2)*AA273+AB273*AB274*AA274+AB273*AB275*AA275-((AC273^2)*AA273+AC273*AC274*AA274+AC273*AC275*AA275)</f>
        <v>8.0931846188454809E-2</v>
      </c>
      <c r="AI281" s="18">
        <f>AB273*AB274*AA273+(AB274^2)*AA274+AB274*AB275*AA275-(AC273*AC274*AA273+(AC274^2)*AA274+AC274*AC275*AA275)</f>
        <v>0.60994104379587466</v>
      </c>
      <c r="AJ281" s="18">
        <f>AB273*AB275*AA273+AB274*AB275*AA274+(AB275^2)*AA275-(AC273*AC275*AA273+AC274*AC275*AA274+(AC275^2)*AA275)</f>
        <v>-0.2220003845989566</v>
      </c>
      <c r="AK281" s="18">
        <f>(AB273^2)*Z273+AB273*AB274*Z274+AB273*AB275*Z275-((AC273^2)*Z273+AC273*AC274*Z274+AC273*AC275*Z275)</f>
        <v>0.69398792960750788</v>
      </c>
      <c r="AL281" s="18">
        <f>AB273*AB274*Z273+(AB274^2)*Z274+AB274*AB275*Z275-(AC273*AC274*Z273+(AC274^2)*Z274+AC274*AC275*Z275)</f>
        <v>-0.38974871759483543</v>
      </c>
      <c r="AM281" s="34">
        <f>AB273*AB275*Z273+AB274*AB275*Z274+(AB275^2)*Z275-(AC273*AC275*Z273+AC274*AC275*Z274+(AC275^2)*Z275)</f>
        <v>0.14185693204794425</v>
      </c>
      <c r="AN281" s="16">
        <f>AE273</f>
        <v>-0.18889882860229057</v>
      </c>
    </row>
    <row r="282" spans="1:40">
      <c r="A282">
        <f>E285</f>
        <v>0.50177947860437766</v>
      </c>
      <c r="B282">
        <f>C282/(SQRT(C280^2+C281^2+C282^2))</f>
        <v>0.4758403603622588</v>
      </c>
      <c r="C282">
        <v>0.47582353964740809</v>
      </c>
      <c r="E282" s="9" t="s">
        <v>29</v>
      </c>
      <c r="F282" s="10" t="s">
        <v>30</v>
      </c>
      <c r="G282" s="13" t="s">
        <v>31</v>
      </c>
      <c r="H282" s="14" t="s">
        <v>11</v>
      </c>
      <c r="I282">
        <v>19</v>
      </c>
      <c r="J282" s="15" t="s">
        <v>32</v>
      </c>
      <c r="M282" s="17">
        <f>(G278^2)*F278+G278*G279*F279+G278*G280*F280-((H278^2)*F278+H278*H279*F279+H278*H280*F280)</f>
        <v>0.21509296531101241</v>
      </c>
      <c r="N282" s="18">
        <f>G278*G279*F278+(G279^2)*F279+G279*G280*F280-(H278*H279*F278+(H279^2)*F279+H279*H280*F280)</f>
        <v>0.86136333816798727</v>
      </c>
      <c r="O282" s="18">
        <f>G278*G280*F278+G279*G280*F279+(G280^2)*F280-(H278*H280*F278+H279*H280*F279+(H280^2)*F280)</f>
        <v>-0.15188159671212559</v>
      </c>
      <c r="P282" s="18">
        <f>(G278^2)*E278+G278*G279*E279+G278*G280*E280-((H278^2)*E278+H278*H279*E279+H278*H280*E280)</f>
        <v>0.72431158309542676</v>
      </c>
      <c r="Q282" s="18">
        <f>G278*G279*E278+(G279^2)*E279+G279*G280*E280-(H278*H279*E278+(H279^2)*E279+H279*H280*E280)</f>
        <v>-0.49967863522712919</v>
      </c>
      <c r="R282" s="34">
        <f>G278*G280*E278+G279*G280*E279+(G280^2)*E280-(H278*H280*E278+H279*H280*E279+(H280^2)*E280)</f>
        <v>8.810682507412608E-2</v>
      </c>
      <c r="S282" s="16">
        <f>J278</f>
        <v>-2.8805611064368547E-2</v>
      </c>
      <c r="V282">
        <f>Z285</f>
        <v>-0.42305803230175637</v>
      </c>
      <c r="W282">
        <f>X282/(SQRT(X280^2+X281^2+X282^2))</f>
        <v>0.33982672743622938</v>
      </c>
      <c r="X282">
        <v>0.67390897993540233</v>
      </c>
      <c r="Z282" s="9" t="s">
        <v>29</v>
      </c>
      <c r="AA282" s="10" t="s">
        <v>30</v>
      </c>
      <c r="AB282" s="13" t="s">
        <v>31</v>
      </c>
      <c r="AC282" s="14" t="s">
        <v>11</v>
      </c>
      <c r="AD282">
        <v>19</v>
      </c>
      <c r="AE282" s="15" t="s">
        <v>32</v>
      </c>
      <c r="AH282" s="17">
        <f>(AB278^2)*AA278+AB278*AB279*AA279+AB278*AB280*AA280-((AC278^2)*AA278+AC278*AC279*AA279+AC278*AC280*AA280)</f>
        <v>8.6970533255572857E-2</v>
      </c>
      <c r="AI282" s="18">
        <f>AB278*AB279*AA278+(AB279^2)*AA279+AB279*AB280*AA280-(AC278*AC279*AA278+(AC279^2)*AA279+AC279*AC280*AA280)</f>
        <v>0.72185763654955459</v>
      </c>
      <c r="AJ282" s="18">
        <f>AB278*AB280*AA278+AB279*AB280*AA279+(AB280^2)*AA280-(AC278*AC280*AA278+AC279*AC280*AA279+(AC280^2)*AA280)</f>
        <v>-0.12728297755413137</v>
      </c>
      <c r="AK282" s="18">
        <f>(AB278^2)*Z278+AB278*AB279*Z279+AB278*AB280*Z280-((AC278^2)*Z278+AC278*AC279*Z279+AC278*AC280*Z280)</f>
        <v>0.81978573194409776</v>
      </c>
      <c r="AL282" s="18">
        <f>AB278*AB279*Z278+(AB279^2)*Z279+AB279*AB280*Z280-(AC278*AC279*Z278+(AC279^2)*Z279+AC279*AC280*Z280)</f>
        <v>-0.24948136407245944</v>
      </c>
      <c r="AM282" s="34">
        <f>AB278*AB280*Z278+AB279*AB280*Z279+(AB280^2)*Z280-(AC278*AC280*Z278+AC279*AC280*Z279+(AC280^2)*Z280)</f>
        <v>4.3990295669926072E-2</v>
      </c>
      <c r="AN282" s="16">
        <f>AE278</f>
        <v>-0.28715122424985573</v>
      </c>
    </row>
    <row r="283" spans="1:40">
      <c r="A283">
        <f>F283</f>
        <v>-0.54311603514565998</v>
      </c>
      <c r="B283">
        <f>C283/(SQRT(C283^2+C284^2+C285^2))</f>
        <v>-0.52693983366244179</v>
      </c>
      <c r="C283">
        <v>-0.52683145840564582</v>
      </c>
      <c r="D283" t="s">
        <v>33</v>
      </c>
      <c r="E283" s="9">
        <f t="shared" ref="E283:F283" si="294">E193</f>
        <v>0.85056163811594654</v>
      </c>
      <c r="F283" s="10">
        <f t="shared" si="294"/>
        <v>-0.54311603514565998</v>
      </c>
      <c r="G283" s="13">
        <f>COS((RADIANS(45+$C$20)))</f>
        <v>-0.92220097167045179</v>
      </c>
      <c r="H283" s="14">
        <f>COS((RADIANS($C$20-45)))</f>
        <v>-0.3867109616368205</v>
      </c>
      <c r="J283" s="15">
        <f>((SUMPRODUCT(G283:G285,E283:E285))*(SUMPRODUCT(G283:G285,F283:F285)))-((SUMPRODUCT(H283:H285,E283:E285))*(SUMPRODUCT(H283:H285,F283:F285)))</f>
        <v>3.942264130804396E-3</v>
      </c>
      <c r="M283" s="17">
        <f>(G283^2)*F283+G283*G284*F284+G283*G285*F285-((H283^2)*F283+H283*H284*F284+H283*H285*F285)</f>
        <v>0.17784522386601903</v>
      </c>
      <c r="N283" s="18">
        <f>G283*G284*F283+(G284^2)*F284+G284*G285*F285-(H283*H284*F283+(H284^2)*F284+H284*H285*F285)</f>
        <v>0.93623411097282561</v>
      </c>
      <c r="O283" s="18">
        <f>G283*G285*F283+G284*G285*F284+(G285^2)*F285-(H283*H285*F283+H284*H285*F284+(H285^2)*F285)</f>
        <v>-1.6340367985270227E-8</v>
      </c>
      <c r="P283" s="18">
        <f>(G283^2)*E283+G283*G284*E284+G283*G285*E285-((H283^2)*E283+H283*H284*E284+H283*H285*E285)</f>
        <v>0.70840382161294591</v>
      </c>
      <c r="Q283" s="18">
        <f>G283*G284*E283+(G284^2)*E284+G284*G285*E285-(H283*H284*E283+(H284^2)*E284+H284*H285*E285)</f>
        <v>-0.4963681931106404</v>
      </c>
      <c r="R283" s="34">
        <f>G283*G285*E283+G284*G285*E284+(G285^2)*E285-(H283*H285*E283+H284*H285*E284+(H285^2)*E285)</f>
        <v>8.6632593670227404E-9</v>
      </c>
      <c r="S283" s="16">
        <f>J283</f>
        <v>3.942264130804396E-3</v>
      </c>
      <c r="V283">
        <f>AA283</f>
        <v>-0.51398672520911992</v>
      </c>
      <c r="W283">
        <f>X283/(SQRT(X283^2+X284^2+X285^2))</f>
        <v>-0.70034343234572216</v>
      </c>
      <c r="X283">
        <v>-0.77097000913417046</v>
      </c>
      <c r="Y283" t="s">
        <v>33</v>
      </c>
      <c r="Z283" s="9">
        <f t="shared" ref="Z283:AA283" si="295">Z193</f>
        <v>0.71361487732642992</v>
      </c>
      <c r="AA283" s="10">
        <f t="shared" si="295"/>
        <v>-0.51398672520911992</v>
      </c>
      <c r="AB283" s="13">
        <f>COS((RADIANS(45+$C$20)))</f>
        <v>-0.92220097167045179</v>
      </c>
      <c r="AC283" s="14">
        <f>COS((RADIANS($C$20-45)))</f>
        <v>-0.3867109616368205</v>
      </c>
      <c r="AE283" s="15">
        <f>((SUMPRODUCT(AB283:AB285,Z283:Z285))*(SUMPRODUCT(AB283:AB285,AA283:AA285)))-((SUMPRODUCT(AC283:AC285,Z283:Z285))*(SUMPRODUCT(AC283:AC285,AA283:AA285)))</f>
        <v>-0.38663917913880519</v>
      </c>
      <c r="AH283" s="17">
        <f>(AB283^2)*AA283+AB283*AB284*AA284+AB283*AB285*AA285-((AC283^2)*AA283+AC283*AC284*AA284+AC283*AC285*AA285)</f>
        <v>9.5422109567779106E-2</v>
      </c>
      <c r="AI283" s="18">
        <f>AB283*AB284*AA283+(AB284^2)*AA284+AB284*AB285*AA285-(AC283*AC284*AA283+(AC284^2)*AA284+AC284*AC285*AA285)</f>
        <v>0.81439691557578919</v>
      </c>
      <c r="AJ283" s="18">
        <f>AB283*AB285*AA283+AB284*AB285*AA284+(AB285^2)*AA285-(AC283*AC285*AA283+AC284*AC285*AA284+(AC285^2)*AA285)</f>
        <v>-1.4213907750861367E-8</v>
      </c>
      <c r="AK283" s="18">
        <f>(AB283^2)*Z283+AB283*AB284*Z284+AB283*AB285*Z285-((AC283^2)*Z283+AC283*AC284*Z284+AC283*AC285*Z285)</f>
        <v>0.89843606526277475</v>
      </c>
      <c r="AL283" s="18">
        <f>AB283*AB284*Z283+(AB284^2)*Z284+AB284*AB285*Z285-(AC283*AC284*Z283+(AC284^2)*Z284+AC284*AC285*Z285)</f>
        <v>-0.11762027756467724</v>
      </c>
      <c r="AM283" s="34">
        <f>AB283*AB285*Z283+AB284*AB285*Z284+(AB285^2)*Z285-(AC283*AC285*Z283+AC284*AC285*Z284+(AC285^2)*Z285)</f>
        <v>2.0528611331404865E-9</v>
      </c>
      <c r="AN283" s="16">
        <f>AE283</f>
        <v>-0.38663917913880519</v>
      </c>
    </row>
    <row r="284" spans="1:40">
      <c r="A284">
        <f>F284</f>
        <v>-0.78306335302589947</v>
      </c>
      <c r="B284">
        <f>C284/(SQRT(C283^2+C284^2+C285^2))</f>
        <v>-0.78750744886456225</v>
      </c>
      <c r="C284">
        <v>-0.78734548289321737</v>
      </c>
      <c r="D284" t="s">
        <v>34</v>
      </c>
      <c r="E284" s="9">
        <f t="shared" ref="E284:F284" si="296">E194</f>
        <v>-0.15736027013524281</v>
      </c>
      <c r="F284" s="10">
        <f t="shared" si="296"/>
        <v>-0.78306335302589947</v>
      </c>
      <c r="G284" s="13">
        <f>(SIN((RADIANS(45+$C$20))))*(COS(RADIANS($A$20)))</f>
        <v>0.38671096163682062</v>
      </c>
      <c r="H284" s="14">
        <f>(SIN((RADIANS($C$20-45))))*(COS(RADIANS($A$20)))</f>
        <v>-0.92220097167045179</v>
      </c>
      <c r="J284" s="16"/>
      <c r="M284" s="17">
        <f>2*E278</f>
        <v>1.7011232762318931</v>
      </c>
      <c r="N284" s="18">
        <f>2*E279</f>
        <v>-0.31472054027048563</v>
      </c>
      <c r="O284" s="18">
        <f>2*E280</f>
        <v>1.0035589572087553</v>
      </c>
      <c r="P284" s="18">
        <f>0</f>
        <v>0</v>
      </c>
      <c r="Q284" s="18">
        <v>0</v>
      </c>
      <c r="R284" s="34">
        <v>0</v>
      </c>
      <c r="S284" s="19">
        <f>E278^2+E279^2+E280^2-1</f>
        <v>0</v>
      </c>
      <c r="V284">
        <f>AA284</f>
        <v>-0.63887821544317736</v>
      </c>
      <c r="W284">
        <f>X284/(SQRT(X283^2+X284^2+X285^2))</f>
        <v>-0.68918070025247935</v>
      </c>
      <c r="X284">
        <v>-0.75868156425639899</v>
      </c>
      <c r="Y284" t="s">
        <v>34</v>
      </c>
      <c r="Z284" s="9">
        <f t="shared" ref="Z284:AA284" si="297">Z194</f>
        <v>-0.55836879225414315</v>
      </c>
      <c r="AA284" s="10">
        <f t="shared" si="297"/>
        <v>-0.63887821544317736</v>
      </c>
      <c r="AB284" s="13">
        <f>(SIN((RADIANS(45+$C$20))))*(COS(RADIANS($A$20)))</f>
        <v>0.38671096163682062</v>
      </c>
      <c r="AC284" s="14">
        <f>(SIN((RADIANS($C$20-45))))*(COS(RADIANS($A$20)))</f>
        <v>-0.92220097167045179</v>
      </c>
      <c r="AE284" s="16"/>
      <c r="AH284" s="17">
        <f>2*Z278</f>
        <v>1.4272297546528598</v>
      </c>
      <c r="AI284" s="18">
        <f>2*Z279</f>
        <v>-1.1167375845082863</v>
      </c>
      <c r="AJ284" s="18">
        <f>2*Z280</f>
        <v>-0.84611606460351274</v>
      </c>
      <c r="AK284" s="18">
        <f>0</f>
        <v>0</v>
      </c>
      <c r="AL284" s="18">
        <v>0</v>
      </c>
      <c r="AM284" s="34">
        <v>0</v>
      </c>
      <c r="AN284" s="19">
        <f>Z278^2+Z279^2+Z280^2-1</f>
        <v>0</v>
      </c>
    </row>
    <row r="285" spans="1:40">
      <c r="A285" s="2">
        <f>F285</f>
        <v>-0.30304580101940598</v>
      </c>
      <c r="B285">
        <f>C285/(SQRT(C283^2+C284^2+C285^2))</f>
        <v>-0.31963483803025433</v>
      </c>
      <c r="C285">
        <v>-0.31956909901141473</v>
      </c>
      <c r="D285" t="s">
        <v>35</v>
      </c>
      <c r="E285" s="9">
        <f t="shared" ref="E285:F285" si="298">E195</f>
        <v>0.50177947860437766</v>
      </c>
      <c r="F285" s="10">
        <f t="shared" si="298"/>
        <v>-0.30304580101940598</v>
      </c>
      <c r="G285" s="13">
        <f>(SIN((RADIANS(45+$C$20))))*(SIN(RADIANS($A$20)))</f>
        <v>-6.7493796081809039E-9</v>
      </c>
      <c r="H285" s="14">
        <f>(SIN((RADIANS($C$20-45))))*(SIN(RADIANS($A$20)))</f>
        <v>1.6095443497365083E-8</v>
      </c>
      <c r="J285" s="16"/>
      <c r="M285" s="17">
        <v>0</v>
      </c>
      <c r="N285" s="18">
        <v>0</v>
      </c>
      <c r="O285" s="18">
        <v>0</v>
      </c>
      <c r="P285" s="18">
        <f>2*F278</f>
        <v>-1.08623207029132</v>
      </c>
      <c r="Q285" s="18">
        <f>2*F279</f>
        <v>-1.5661267060517989</v>
      </c>
      <c r="R285" s="34">
        <f>2*F280</f>
        <v>-0.60609160203881196</v>
      </c>
      <c r="S285" s="35">
        <f>F278^2+F279^2+F280^2-1</f>
        <v>0</v>
      </c>
      <c r="V285" s="2">
        <f>AA285</f>
        <v>-0.57240918243940275</v>
      </c>
      <c r="W285">
        <f>X285/(SQRT(X283^2+X284^2+X285^2))</f>
        <v>-0.185873718340477</v>
      </c>
      <c r="X285">
        <v>-0.2046182711341808</v>
      </c>
      <c r="Y285" t="s">
        <v>35</v>
      </c>
      <c r="Z285" s="9">
        <f t="shared" ref="Z285:AA285" si="299">Z195</f>
        <v>-0.42305803230175637</v>
      </c>
      <c r="AA285" s="10">
        <f t="shared" si="299"/>
        <v>-0.57240918243940275</v>
      </c>
      <c r="AB285" s="13">
        <f>(SIN((RADIANS(45+$C$20))))*(SIN(RADIANS($A$20)))</f>
        <v>-6.7493796081809039E-9</v>
      </c>
      <c r="AC285" s="14">
        <f>(SIN((RADIANS($C$20-45))))*(SIN(RADIANS($A$20)))</f>
        <v>1.6095443497365083E-8</v>
      </c>
      <c r="AE285" s="16"/>
      <c r="AH285" s="17">
        <v>0</v>
      </c>
      <c r="AI285" s="18">
        <v>0</v>
      </c>
      <c r="AJ285" s="18">
        <v>0</v>
      </c>
      <c r="AK285" s="18">
        <f>2*AA278</f>
        <v>-1.0279734504182398</v>
      </c>
      <c r="AL285" s="18">
        <f>2*AA279</f>
        <v>-1.2777564308863547</v>
      </c>
      <c r="AM285" s="34">
        <f>2*AA280</f>
        <v>-1.1448183648788055</v>
      </c>
      <c r="AN285" s="35">
        <f>AA278^2+AA279^2+AA280^2-1</f>
        <v>0</v>
      </c>
    </row>
    <row r="286" spans="1:40">
      <c r="A286" s="21"/>
      <c r="V286" s="21"/>
    </row>
    <row r="287" spans="1:40">
      <c r="A287" s="2"/>
      <c r="E287" s="9" t="s">
        <v>29</v>
      </c>
      <c r="F287" s="10" t="s">
        <v>30</v>
      </c>
      <c r="G287" s="13" t="s">
        <v>31</v>
      </c>
      <c r="H287" s="14" t="s">
        <v>11</v>
      </c>
      <c r="I287">
        <v>1</v>
      </c>
      <c r="J287" s="15" t="s">
        <v>32</v>
      </c>
      <c r="L287" s="16"/>
      <c r="V287" s="2"/>
      <c r="Z287" s="9" t="s">
        <v>29</v>
      </c>
      <c r="AA287" s="10" t="s">
        <v>30</v>
      </c>
      <c r="AB287" s="13" t="s">
        <v>31</v>
      </c>
      <c r="AC287" s="14" t="s">
        <v>11</v>
      </c>
      <c r="AD287">
        <v>1</v>
      </c>
      <c r="AE287" s="15" t="s">
        <v>32</v>
      </c>
      <c r="AG287" s="16"/>
    </row>
    <row r="288" spans="1:40">
      <c r="A288" s="2"/>
      <c r="D288" s="2" t="s">
        <v>33</v>
      </c>
      <c r="E288" s="9">
        <f>B280</f>
        <v>0.86418541551174233</v>
      </c>
      <c r="F288" s="10">
        <f>B283</f>
        <v>-0.52693983366244179</v>
      </c>
      <c r="G288" s="13">
        <f>COS((RADIANS(45+$C$2)))</f>
        <v>0.38671096163682062</v>
      </c>
      <c r="H288" s="14">
        <f>COS((RADIANS($C$2-45)))</f>
        <v>0.92220097167045179</v>
      </c>
      <c r="J288" s="15">
        <f>((SUMPRODUCT(G288:G290,E288:E290))*(SUMPRODUCT(G288:G290,F288:F290)))-((SUMPRODUCT(H288:H290,E288:E290))*(SUMPRODUCT(H288:H290,F288:F290)))</f>
        <v>-1.445417764540774E-2</v>
      </c>
      <c r="L288" s="16"/>
      <c r="V288" s="2"/>
      <c r="Y288" s="2" t="s">
        <v>33</v>
      </c>
      <c r="Z288" s="9">
        <f>W280</f>
        <v>0.93955315739330725</v>
      </c>
      <c r="AA288" s="10">
        <f>W283</f>
        <v>-0.70034343234572216</v>
      </c>
      <c r="AB288" s="13">
        <f>COS((RADIANS(45+$C$2)))</f>
        <v>0.38671096163682062</v>
      </c>
      <c r="AC288" s="14">
        <f>COS((RADIANS($C$2-45)))</f>
        <v>0.92220097167045179</v>
      </c>
      <c r="AE288" s="15">
        <f>((SUMPRODUCT(AB288:AB290,Z288:Z290))*(SUMPRODUCT(AB288:AB290,AA288:AA290)))-((SUMPRODUCT(AC288:AC290,Z288:Z290))*(SUMPRODUCT(AC288:AC290,AA288:AA290)))</f>
        <v>-4.1833917572992652E-2</v>
      </c>
      <c r="AG288" s="16"/>
    </row>
    <row r="289" spans="1:33">
      <c r="A289" s="2"/>
      <c r="D289" s="16" t="s">
        <v>34</v>
      </c>
      <c r="E289" s="9">
        <f t="shared" ref="E289:E290" si="300">B281</f>
        <v>-0.16358337038682408</v>
      </c>
      <c r="F289" s="10">
        <f t="shared" ref="F289:F290" si="301">B284</f>
        <v>-0.78750744886456225</v>
      </c>
      <c r="G289" s="13">
        <f>(SIN((RADIANS(45+$C$2))))*(COS(RADIANS($A$2)))</f>
        <v>0.92220097167045179</v>
      </c>
      <c r="H289" s="14">
        <f>(SIN((RADIANS($C$2-45))))*(COS(RADIANS($A$2)))</f>
        <v>-0.38671096163682062</v>
      </c>
      <c r="J289" s="16"/>
      <c r="L289" s="16"/>
      <c r="V289" s="2"/>
      <c r="Y289" s="16" t="s">
        <v>34</v>
      </c>
      <c r="Z289" s="9">
        <f t="shared" ref="Z289:Z290" si="302">W281</f>
        <v>4.1924452915333088E-2</v>
      </c>
      <c r="AA289" s="10">
        <f t="shared" ref="AA289:AA290" si="303">W284</f>
        <v>-0.68918070025247935</v>
      </c>
      <c r="AB289" s="13">
        <f>(SIN((RADIANS(45+$C$2))))*(COS(RADIANS($A$2)))</f>
        <v>0.92220097167045179</v>
      </c>
      <c r="AC289" s="14">
        <f>(SIN((RADIANS($C$2-45))))*(COS(RADIANS($A$2)))</f>
        <v>-0.38671096163682062</v>
      </c>
      <c r="AE289" s="16"/>
      <c r="AG289" s="16"/>
    </row>
    <row r="290" spans="1:33">
      <c r="A290" s="2"/>
      <c r="D290" s="16" t="s">
        <v>35</v>
      </c>
      <c r="E290" s="9">
        <f t="shared" si="300"/>
        <v>0.4758403603622588</v>
      </c>
      <c r="F290" s="10">
        <f t="shared" si="301"/>
        <v>-0.31963483803025433</v>
      </c>
      <c r="G290" s="13">
        <f>(SIN((RADIANS(45+$C$2))))*(SIN(RADIANS($A$2)))</f>
        <v>1.6095443320740335E-10</v>
      </c>
      <c r="H290" s="14">
        <f>(SIN((RADIANS($C$2-45))))*(SIN(RADIANS($A$2)))</f>
        <v>-6.7493795341159998E-11</v>
      </c>
      <c r="J290" s="16"/>
      <c r="L290" s="16"/>
      <c r="V290" s="2"/>
      <c r="Y290" s="16" t="s">
        <v>35</v>
      </c>
      <c r="Z290" s="9">
        <f t="shared" si="302"/>
        <v>0.33982672743622938</v>
      </c>
      <c r="AA290" s="10">
        <f t="shared" si="303"/>
        <v>-0.185873718340477</v>
      </c>
      <c r="AB290" s="13">
        <f>(SIN((RADIANS(45+$C$2))))*(SIN(RADIANS($A$2)))</f>
        <v>1.6095443320740335E-10</v>
      </c>
      <c r="AC290" s="14">
        <f>(SIN((RADIANS($C$2-45))))*(SIN(RADIANS($A$2)))</f>
        <v>-6.7493795341159998E-11</v>
      </c>
      <c r="AE290" s="16"/>
      <c r="AG290" s="16"/>
    </row>
    <row r="291" spans="1:33">
      <c r="A291" s="2"/>
      <c r="J291" s="16"/>
      <c r="L291" s="16"/>
      <c r="V291" s="2"/>
      <c r="AE291" s="16"/>
      <c r="AG291" s="16"/>
    </row>
    <row r="292" spans="1:33">
      <c r="A292" s="2"/>
      <c r="E292" s="9" t="s">
        <v>29</v>
      </c>
      <c r="F292" s="10" t="s">
        <v>30</v>
      </c>
      <c r="G292" s="13" t="s">
        <v>31</v>
      </c>
      <c r="H292" s="14" t="s">
        <v>11</v>
      </c>
      <c r="I292">
        <v>2</v>
      </c>
      <c r="J292" s="15" t="s">
        <v>32</v>
      </c>
      <c r="L292" s="16"/>
      <c r="V292" s="2"/>
      <c r="Z292" s="9" t="s">
        <v>29</v>
      </c>
      <c r="AA292" s="10" t="s">
        <v>30</v>
      </c>
      <c r="AB292" s="13" t="s">
        <v>31</v>
      </c>
      <c r="AC292" s="14" t="s">
        <v>11</v>
      </c>
      <c r="AD292">
        <v>2</v>
      </c>
      <c r="AE292" s="15" t="s">
        <v>32</v>
      </c>
      <c r="AG292" s="16"/>
    </row>
    <row r="293" spans="1:33">
      <c r="A293" s="2"/>
      <c r="D293" t="s">
        <v>33</v>
      </c>
      <c r="E293" s="9">
        <f t="shared" ref="E293:F293" si="304">E378</f>
        <v>0.86418541551174233</v>
      </c>
      <c r="F293" s="10">
        <f t="shared" si="304"/>
        <v>-0.52693983366244179</v>
      </c>
      <c r="G293" s="13">
        <f>COS((RADIANS(45+$C$3)))</f>
        <v>0.32804239776812177</v>
      </c>
      <c r="H293" s="14">
        <f>COS((RADIANS($C$3-45)))</f>
        <v>0.94466300089849042</v>
      </c>
      <c r="J293" s="15">
        <f>((SUMPRODUCT(G293:G295,E293:E295))*(SUMPRODUCT(G293:(G295),F293:F295)))-((SUMPRODUCT(H293:H295,E293:E295))*(SUMPRODUCT(H293:H295,F293:F295)))</f>
        <v>-1.0942138891004177E-2</v>
      </c>
      <c r="L293" s="16"/>
      <c r="V293" s="2"/>
      <c r="Y293" t="s">
        <v>33</v>
      </c>
      <c r="Z293" s="9">
        <f t="shared" ref="Z293:AA293" si="305">Z378</f>
        <v>0.93955315739330725</v>
      </c>
      <c r="AA293" s="10">
        <f t="shared" si="305"/>
        <v>-0.70034343234572216</v>
      </c>
      <c r="AB293" s="13">
        <f>COS((RADIANS(45+$C$3)))</f>
        <v>0.32804239776812177</v>
      </c>
      <c r="AC293" s="14">
        <f>COS((RADIANS($C$3-45)))</f>
        <v>0.94466300089849042</v>
      </c>
      <c r="AE293" s="15">
        <f>((SUMPRODUCT(AB293:AB295,Z293:Z295))*(SUMPRODUCT(AB293:(AB295),AA293:AA295)))-((SUMPRODUCT(AC293:AC295,Z293:Z295))*(SUMPRODUCT(AC293:AC295,AA293:AA295)))</f>
        <v>2.8740413380377028E-3</v>
      </c>
      <c r="AG293" s="16"/>
    </row>
    <row r="294" spans="1:33">
      <c r="A294" s="2"/>
      <c r="D294" t="s">
        <v>34</v>
      </c>
      <c r="E294" s="9">
        <f t="shared" ref="E294:F294" si="306">E379</f>
        <v>-0.16358337038682408</v>
      </c>
      <c r="F294" s="10">
        <f t="shared" si="306"/>
        <v>-0.78750744886456225</v>
      </c>
      <c r="G294" s="13">
        <f>(SIN((RADIANS(45+$C$3))))*(COS(RADIANS($A$3)))</f>
        <v>0.93031144726861181</v>
      </c>
      <c r="H294" s="14">
        <f>(SIN((RADIANS($C$3-45))))*(COS(RADIANS($A$3)))</f>
        <v>-0.32305869663876091</v>
      </c>
      <c r="J294" s="16"/>
      <c r="L294" s="16"/>
      <c r="V294" s="2"/>
      <c r="Y294" t="s">
        <v>34</v>
      </c>
      <c r="Z294" s="9">
        <f t="shared" ref="Z294:AA294" si="307">Z379</f>
        <v>4.1924452915333088E-2</v>
      </c>
      <c r="AA294" s="10">
        <f t="shared" si="307"/>
        <v>-0.68918070025247935</v>
      </c>
      <c r="AB294" s="13">
        <f>(SIN((RADIANS(45+$C$3))))*(COS(RADIANS($A$3)))</f>
        <v>0.93031144726861181</v>
      </c>
      <c r="AC294" s="14">
        <f>(SIN((RADIANS($C$3-45))))*(COS(RADIANS($A$3)))</f>
        <v>-0.32305869663876091</v>
      </c>
      <c r="AE294" s="16"/>
      <c r="AG294" s="16"/>
    </row>
    <row r="295" spans="1:33">
      <c r="A295" s="2"/>
      <c r="D295" t="s">
        <v>35</v>
      </c>
      <c r="E295" s="9">
        <f t="shared" ref="E295:F295" si="308">E380</f>
        <v>0.4758403603622588</v>
      </c>
      <c r="F295" s="10">
        <f t="shared" si="308"/>
        <v>-0.31963483803025433</v>
      </c>
      <c r="G295" s="13">
        <f>(SIN((RADIANS(45+$C$3))))*(SIN(RADIANS($A$3)))</f>
        <v>0.16403900861539664</v>
      </c>
      <c r="H295" s="14">
        <f>(SIN((RADIANS($C$3-45))))*(SIN(RADIANS($A$3)))</f>
        <v>-5.6963964569924627E-2</v>
      </c>
      <c r="J295" s="16"/>
      <c r="L295" s="16"/>
      <c r="V295" s="2"/>
      <c r="Y295" t="s">
        <v>35</v>
      </c>
      <c r="Z295" s="9">
        <f t="shared" ref="Z295:AA295" si="309">Z380</f>
        <v>0.33982672743622938</v>
      </c>
      <c r="AA295" s="10">
        <f t="shared" si="309"/>
        <v>-0.185873718340477</v>
      </c>
      <c r="AB295" s="13">
        <f>(SIN((RADIANS(45+$C$3))))*(SIN(RADIANS($A$3)))</f>
        <v>0.16403900861539664</v>
      </c>
      <c r="AC295" s="14">
        <f>(SIN((RADIANS($C$3-45))))*(SIN(RADIANS($A$3)))</f>
        <v>-5.6963964569924627E-2</v>
      </c>
      <c r="AE295" s="16"/>
      <c r="AG295" s="16"/>
    </row>
    <row r="296" spans="1:33">
      <c r="A296" s="2"/>
      <c r="L296" s="16"/>
      <c r="V296" s="2"/>
      <c r="AG296" s="16"/>
    </row>
    <row r="297" spans="1:33">
      <c r="A297" s="2"/>
      <c r="E297" s="9" t="s">
        <v>29</v>
      </c>
      <c r="F297" s="10" t="s">
        <v>30</v>
      </c>
      <c r="G297" s="13" t="s">
        <v>31</v>
      </c>
      <c r="H297" s="14" t="s">
        <v>11</v>
      </c>
      <c r="I297">
        <v>3</v>
      </c>
      <c r="J297" s="15" t="s">
        <v>32</v>
      </c>
      <c r="L297" s="16"/>
      <c r="V297" s="2"/>
      <c r="Z297" s="9" t="s">
        <v>29</v>
      </c>
      <c r="AA297" s="10" t="s">
        <v>30</v>
      </c>
      <c r="AB297" s="13" t="s">
        <v>31</v>
      </c>
      <c r="AC297" s="14" t="s">
        <v>11</v>
      </c>
      <c r="AD297">
        <v>3</v>
      </c>
      <c r="AE297" s="15" t="s">
        <v>32</v>
      </c>
      <c r="AG297" s="16"/>
    </row>
    <row r="298" spans="1:33">
      <c r="A298" s="2"/>
      <c r="D298" t="s">
        <v>33</v>
      </c>
      <c r="E298" s="9">
        <f t="shared" ref="E298:F298" si="310">E293</f>
        <v>0.86418541551174233</v>
      </c>
      <c r="F298" s="10">
        <f t="shared" si="310"/>
        <v>-0.52693983366244179</v>
      </c>
      <c r="G298" s="13">
        <f>COS((RADIANS(45+$C$4)))</f>
        <v>0.27311983686282215</v>
      </c>
      <c r="H298" s="14">
        <f>COS((RADIANS($C$4-45)))</f>
        <v>0.96198001783406362</v>
      </c>
      <c r="J298" s="15">
        <f>((SUMPRODUCT(G298:G300,E298:E300))*(SUMPRODUCT(G298:(G300),F298:F300)))-((SUMPRODUCT(H298:H300,E298:E300))*(SUMPRODUCT(H298:H300,F298:F300)))</f>
        <v>-7.2754150284437824E-3</v>
      </c>
      <c r="L298" s="16"/>
      <c r="V298" s="2"/>
      <c r="Y298" t="s">
        <v>33</v>
      </c>
      <c r="Z298" s="9">
        <f t="shared" ref="Z298:AA298" si="311">Z293</f>
        <v>0.93955315739330725</v>
      </c>
      <c r="AA298" s="10">
        <f t="shared" si="311"/>
        <v>-0.70034343234572216</v>
      </c>
      <c r="AB298" s="13">
        <f>COS((RADIANS(45+$C$4)))</f>
        <v>0.27311983686282215</v>
      </c>
      <c r="AC298" s="14">
        <f>COS((RADIANS($C$4-45)))</f>
        <v>0.96198001783406362</v>
      </c>
      <c r="AE298" s="15">
        <f>((SUMPRODUCT(AB298:AB300,Z298:Z300))*(SUMPRODUCT(AB298:(AB300),AA298:AA300)))-((SUMPRODUCT(AC298:AC300,Z298:Z300))*(SUMPRODUCT(AC298:AC300,AA298:AA300)))</f>
        <v>5.728392822413414E-2</v>
      </c>
      <c r="AG298" s="16"/>
    </row>
    <row r="299" spans="1:33">
      <c r="A299" s="2"/>
      <c r="D299" t="s">
        <v>34</v>
      </c>
      <c r="E299" s="9">
        <f t="shared" ref="E299:F299" si="312">E294</f>
        <v>-0.16358337038682408</v>
      </c>
      <c r="F299" s="10">
        <f t="shared" si="312"/>
        <v>-0.78750744886456225</v>
      </c>
      <c r="G299" s="13">
        <f>(SIN((RADIANS(45+$C$4))))*(COS(RADIANS($A$4)))</f>
        <v>0.90396552410216613</v>
      </c>
      <c r="H299" s="14">
        <f>(SIN((RADIANS($C$4-45))))*(COS(RADIANS($A$4)))</f>
        <v>-0.25664869529024509</v>
      </c>
      <c r="J299" s="16"/>
      <c r="L299" s="16"/>
      <c r="V299" s="2"/>
      <c r="Y299" t="s">
        <v>34</v>
      </c>
      <c r="Z299" s="9">
        <f t="shared" ref="Z299:AA299" si="313">Z294</f>
        <v>4.1924452915333088E-2</v>
      </c>
      <c r="AA299" s="10">
        <f t="shared" si="313"/>
        <v>-0.68918070025247935</v>
      </c>
      <c r="AB299" s="13">
        <f>(SIN((RADIANS(45+$C$4))))*(COS(RADIANS($A$4)))</f>
        <v>0.90396552410216613</v>
      </c>
      <c r="AC299" s="14">
        <f>(SIN((RADIANS($C$4-45))))*(COS(RADIANS($A$4)))</f>
        <v>-0.25664869529024509</v>
      </c>
      <c r="AE299" s="16"/>
      <c r="AG299" s="16"/>
    </row>
    <row r="300" spans="1:33">
      <c r="A300" s="2"/>
      <c r="D300" t="s">
        <v>35</v>
      </c>
      <c r="E300" s="9">
        <f t="shared" ref="E300:F300" si="314">E295</f>
        <v>0.4758403603622588</v>
      </c>
      <c r="F300" s="10">
        <f t="shared" si="314"/>
        <v>-0.31963483803025433</v>
      </c>
      <c r="G300" s="13">
        <f>(SIN((RADIANS(45+$C$4))))*(SIN(RADIANS($A$4)))</f>
        <v>0.32901654357603577</v>
      </c>
      <c r="H300" s="14">
        <f>(SIN((RADIANS($C$4-45))))*(SIN(RADIANS($A$4)))</f>
        <v>-9.3412485748905691E-2</v>
      </c>
      <c r="J300" s="16"/>
      <c r="L300" s="16"/>
      <c r="V300" s="2"/>
      <c r="Y300" t="s">
        <v>35</v>
      </c>
      <c r="Z300" s="9">
        <f t="shared" ref="Z300:AA300" si="315">Z295</f>
        <v>0.33982672743622938</v>
      </c>
      <c r="AA300" s="10">
        <f t="shared" si="315"/>
        <v>-0.185873718340477</v>
      </c>
      <c r="AB300" s="13">
        <f>(SIN((RADIANS(45+$C$4))))*(SIN(RADIANS($A$4)))</f>
        <v>0.32901654357603577</v>
      </c>
      <c r="AC300" s="14">
        <f>(SIN((RADIANS($C$4-45))))*(SIN(RADIANS($A$4)))</f>
        <v>-9.3412485748905691E-2</v>
      </c>
      <c r="AE300" s="16"/>
      <c r="AG300" s="16"/>
    </row>
    <row r="301" spans="1:33">
      <c r="A301" s="2"/>
      <c r="L301" s="16"/>
      <c r="V301" s="2"/>
      <c r="AG301" s="16"/>
    </row>
    <row r="302" spans="1:33">
      <c r="A302" s="2"/>
      <c r="E302" s="9" t="s">
        <v>29</v>
      </c>
      <c r="F302" s="10" t="s">
        <v>30</v>
      </c>
      <c r="G302" s="13" t="s">
        <v>31</v>
      </c>
      <c r="H302" s="14" t="s">
        <v>11</v>
      </c>
      <c r="I302">
        <v>4</v>
      </c>
      <c r="J302" s="15" t="s">
        <v>32</v>
      </c>
      <c r="L302" s="16"/>
      <c r="V302" s="2"/>
      <c r="Z302" s="9" t="s">
        <v>29</v>
      </c>
      <c r="AA302" s="10" t="s">
        <v>30</v>
      </c>
      <c r="AB302" s="13" t="s">
        <v>31</v>
      </c>
      <c r="AC302" s="14" t="s">
        <v>11</v>
      </c>
      <c r="AD302">
        <v>4</v>
      </c>
      <c r="AE302" s="15" t="s">
        <v>32</v>
      </c>
      <c r="AG302" s="16"/>
    </row>
    <row r="303" spans="1:33">
      <c r="A303" s="2"/>
      <c r="D303" t="s">
        <v>33</v>
      </c>
      <c r="E303" s="9">
        <f t="shared" ref="E303:F303" si="316">E298</f>
        <v>0.86418541551174233</v>
      </c>
      <c r="F303" s="10">
        <f t="shared" si="316"/>
        <v>-0.52693983366244179</v>
      </c>
      <c r="G303" s="13">
        <f>COS((RADIANS(45+$C$5)))</f>
        <v>0.21388293816160106</v>
      </c>
      <c r="H303" s="14">
        <f>COS((RADIANS($C$5-45)))</f>
        <v>0.97685929834514074</v>
      </c>
      <c r="J303" s="15">
        <f>((SUMPRODUCT(G303:G305,E303:E305))*(SUMPRODUCT(G303:G305,F303:F305)))-((SUMPRODUCT(H303:H305,E303:E305))*(SUMPRODUCT(H303:H305,F303:F305)))</f>
        <v>1.4909551023031486E-2</v>
      </c>
      <c r="L303" s="16"/>
      <c r="V303" s="2"/>
      <c r="Y303" t="s">
        <v>33</v>
      </c>
      <c r="Z303" s="9">
        <f t="shared" ref="Z303:AA303" si="317">Z298</f>
        <v>0.93955315739330725</v>
      </c>
      <c r="AA303" s="10">
        <f t="shared" si="317"/>
        <v>-0.70034343234572216</v>
      </c>
      <c r="AB303" s="13">
        <f>COS((RADIANS(45+$C$5)))</f>
        <v>0.21388293816160106</v>
      </c>
      <c r="AC303" s="14">
        <f>COS((RADIANS($C$5-45)))</f>
        <v>0.97685929834514074</v>
      </c>
      <c r="AE303" s="15">
        <f>((SUMPRODUCT(AB303:AB305,Z303:Z305))*(SUMPRODUCT(AB303:AB305,AA303:AA305)))-((SUMPRODUCT(AC303:AC305,Z303:Z305))*(SUMPRODUCT(AC303:AC305,AA303:AA305)))</f>
        <v>0.13740782380842276</v>
      </c>
      <c r="AG303" s="16"/>
    </row>
    <row r="304" spans="1:33">
      <c r="A304" s="2"/>
      <c r="D304" t="s">
        <v>34</v>
      </c>
      <c r="E304" s="9">
        <f t="shared" ref="E304:F304" si="318">E299</f>
        <v>-0.16358337038682408</v>
      </c>
      <c r="F304" s="10">
        <f t="shared" si="318"/>
        <v>-0.78750744886456225</v>
      </c>
      <c r="G304" s="13">
        <f>(SIN((RADIANS(45+$C$5))))*(COS(RADIANS($A$5)))</f>
        <v>0.84598496828993397</v>
      </c>
      <c r="H304" s="14">
        <f>(SIN((RADIANS($C$5-45))))*(COS(RADIANS($A$5)))</f>
        <v>-0.18522805788400268</v>
      </c>
      <c r="J304" s="16"/>
      <c r="L304" s="16"/>
      <c r="V304" s="2"/>
      <c r="Y304" t="s">
        <v>34</v>
      </c>
      <c r="Z304" s="9">
        <f t="shared" ref="Z304:AA304" si="319">Z299</f>
        <v>4.1924452915333088E-2</v>
      </c>
      <c r="AA304" s="10">
        <f t="shared" si="319"/>
        <v>-0.68918070025247935</v>
      </c>
      <c r="AB304" s="13">
        <f>(SIN((RADIANS(45+$C$5))))*(COS(RADIANS($A$5)))</f>
        <v>0.84598496828993397</v>
      </c>
      <c r="AC304" s="14">
        <f>(SIN((RADIANS($C$5-45))))*(COS(RADIANS($A$5)))</f>
        <v>-0.18522805788400268</v>
      </c>
      <c r="AE304" s="16"/>
      <c r="AG304" s="16"/>
    </row>
    <row r="305" spans="1:33">
      <c r="A305" s="2"/>
      <c r="D305" t="s">
        <v>35</v>
      </c>
      <c r="E305" s="9">
        <f t="shared" ref="E305:F305" si="320">E300</f>
        <v>0.4758403603622588</v>
      </c>
      <c r="F305" s="10">
        <f t="shared" si="320"/>
        <v>-0.31963483803025433</v>
      </c>
      <c r="G305" s="13">
        <f>(SIN((RADIANS(45+$C$5))))*(SIN(RADIANS($A$5)))</f>
        <v>0.48842964917257031</v>
      </c>
      <c r="H305" s="14">
        <f>(SIN((RADIANS($C$5-45))))*(SIN(RADIANS($A$5)))</f>
        <v>-0.1069414690808005</v>
      </c>
      <c r="J305" s="16"/>
      <c r="L305" s="16"/>
      <c r="V305" s="2"/>
      <c r="Y305" t="s">
        <v>35</v>
      </c>
      <c r="Z305" s="9">
        <f t="shared" ref="Z305:AA305" si="321">Z300</f>
        <v>0.33982672743622938</v>
      </c>
      <c r="AA305" s="10">
        <f t="shared" si="321"/>
        <v>-0.185873718340477</v>
      </c>
      <c r="AB305" s="13">
        <f>(SIN((RADIANS(45+$C$5))))*(SIN(RADIANS($A$5)))</f>
        <v>0.48842964917257031</v>
      </c>
      <c r="AC305" s="14">
        <f>(SIN((RADIANS($C$5-45))))*(SIN(RADIANS($A$5)))</f>
        <v>-0.1069414690808005</v>
      </c>
      <c r="AE305" s="16"/>
      <c r="AG305" s="16"/>
    </row>
    <row r="306" spans="1:33">
      <c r="A306" s="2"/>
      <c r="J306" s="16"/>
      <c r="L306" s="16"/>
      <c r="V306" s="2"/>
      <c r="AE306" s="16"/>
      <c r="AG306" s="16"/>
    </row>
    <row r="307" spans="1:33">
      <c r="A307" s="2"/>
      <c r="E307" s="9" t="s">
        <v>29</v>
      </c>
      <c r="F307" s="10" t="s">
        <v>30</v>
      </c>
      <c r="G307" s="13" t="s">
        <v>31</v>
      </c>
      <c r="H307" s="14" t="s">
        <v>11</v>
      </c>
      <c r="I307">
        <v>5</v>
      </c>
      <c r="J307" s="15" t="s">
        <v>32</v>
      </c>
      <c r="L307" s="16"/>
      <c r="V307" s="2"/>
      <c r="Z307" s="9" t="s">
        <v>29</v>
      </c>
      <c r="AA307" s="10" t="s">
        <v>30</v>
      </c>
      <c r="AB307" s="13" t="s">
        <v>31</v>
      </c>
      <c r="AC307" s="14" t="s">
        <v>11</v>
      </c>
      <c r="AD307">
        <v>5</v>
      </c>
      <c r="AE307" s="15" t="s">
        <v>32</v>
      </c>
      <c r="AG307" s="16"/>
    </row>
    <row r="308" spans="1:33">
      <c r="A308" s="2"/>
      <c r="D308" t="s">
        <v>33</v>
      </c>
      <c r="E308" s="9">
        <f t="shared" ref="E308:F308" si="322">E303</f>
        <v>0.86418541551174233</v>
      </c>
      <c r="F308" s="10">
        <f t="shared" si="322"/>
        <v>-0.52693983366244179</v>
      </c>
      <c r="G308" s="13">
        <f>COS((RADIANS(45+$C$6)))</f>
        <v>0.18137740443474576</v>
      </c>
      <c r="H308" s="14">
        <f>COS((RADIANS($C$6-45)))</f>
        <v>0.98341356364477439</v>
      </c>
      <c r="J308" s="15">
        <f>((SUMPRODUCT(G308:G310,E308:E310))*(SUMPRODUCT(G308:(G310),F308:F310)))-((SUMPRODUCT(H308:H310,E308:E310))*(SUMPRODUCT(H308:H310,F308:F310)))</f>
        <v>5.743207713672871E-3</v>
      </c>
      <c r="L308" s="16"/>
      <c r="V308" s="2"/>
      <c r="Y308" t="s">
        <v>33</v>
      </c>
      <c r="Z308" s="9">
        <f t="shared" ref="Z308:AA308" si="323">Z303</f>
        <v>0.93955315739330725</v>
      </c>
      <c r="AA308" s="10">
        <f t="shared" si="323"/>
        <v>-0.70034343234572216</v>
      </c>
      <c r="AB308" s="13">
        <f>COS((RADIANS(45+$C$6)))</f>
        <v>0.18137740443474576</v>
      </c>
      <c r="AC308" s="14">
        <f>COS((RADIANS($C$6-45)))</f>
        <v>0.98341356364477439</v>
      </c>
      <c r="AE308" s="15">
        <f>((SUMPRODUCT(AB308:AB310,Z308:Z310))*(SUMPRODUCT(AB308:(AB310),AA308:AA310)))-((SUMPRODUCT(AC308:AC310,Z308:Z310))*(SUMPRODUCT(AC308:AC310,AA308:AA310)))</f>
        <v>0.18357945035114487</v>
      </c>
      <c r="AG308" s="16"/>
    </row>
    <row r="309" spans="1:33">
      <c r="A309" s="2"/>
      <c r="D309" t="s">
        <v>34</v>
      </c>
      <c r="E309" s="9">
        <f t="shared" ref="E309:F309" si="324">E304</f>
        <v>-0.16358337038682408</v>
      </c>
      <c r="F309" s="10">
        <f t="shared" si="324"/>
        <v>-0.78750744886456225</v>
      </c>
      <c r="G309" s="13">
        <f>(SIN((RADIANS(45+$C$6))))*(COS(RADIANS($A$6)))</f>
        <v>0.75333849571791089</v>
      </c>
      <c r="H309" s="14">
        <f>(SIN((RADIANS($C$6-45))))*(COS(RADIANS($A$6)))</f>
        <v>-0.1389431527745805</v>
      </c>
      <c r="J309" s="16"/>
      <c r="L309" s="16"/>
      <c r="V309" s="2"/>
      <c r="Y309" t="s">
        <v>34</v>
      </c>
      <c r="Z309" s="9">
        <f t="shared" ref="Z309:AA309" si="325">Z304</f>
        <v>4.1924452915333088E-2</v>
      </c>
      <c r="AA309" s="10">
        <f t="shared" si="325"/>
        <v>-0.68918070025247935</v>
      </c>
      <c r="AB309" s="13">
        <f>(SIN((RADIANS(45+$C$6))))*(COS(RADIANS($A$6)))</f>
        <v>0.75333849571791089</v>
      </c>
      <c r="AC309" s="14">
        <f>(SIN((RADIANS($C$6-45))))*(COS(RADIANS($A$6)))</f>
        <v>-0.1389431527745805</v>
      </c>
      <c r="AE309" s="16"/>
      <c r="AG309" s="16"/>
    </row>
    <row r="310" spans="1:33">
      <c r="A310" s="2"/>
      <c r="D310" t="s">
        <v>35</v>
      </c>
      <c r="E310" s="9">
        <f t="shared" ref="E310:F310" si="326">E305</f>
        <v>0.4758403603622588</v>
      </c>
      <c r="F310" s="10">
        <f t="shared" si="326"/>
        <v>-0.31963483803025433</v>
      </c>
      <c r="G310" s="13">
        <f>(SIN((RADIANS(45+$C$6))))*(SIN(RADIANS($A$6)))</f>
        <v>0.63212605390854582</v>
      </c>
      <c r="H310" s="14">
        <f>(SIN((RADIANS($C$6-45))))*(SIN(RADIANS($A$6)))</f>
        <v>-0.11658714824775897</v>
      </c>
      <c r="J310" s="16"/>
      <c r="L310" s="16"/>
      <c r="V310" s="2"/>
      <c r="Y310" t="s">
        <v>35</v>
      </c>
      <c r="Z310" s="9">
        <f t="shared" ref="Z310:AA310" si="327">Z305</f>
        <v>0.33982672743622938</v>
      </c>
      <c r="AA310" s="10">
        <f t="shared" si="327"/>
        <v>-0.185873718340477</v>
      </c>
      <c r="AB310" s="13">
        <f>(SIN((RADIANS(45+$C$6))))*(SIN(RADIANS($A$6)))</f>
        <v>0.63212605390854582</v>
      </c>
      <c r="AC310" s="14">
        <f>(SIN((RADIANS($C$6-45))))*(SIN(RADIANS($A$6)))</f>
        <v>-0.11658714824775897</v>
      </c>
      <c r="AE310" s="16"/>
      <c r="AG310" s="16"/>
    </row>
    <row r="311" spans="1:33">
      <c r="A311" s="2"/>
      <c r="L311" s="16"/>
      <c r="V311" s="2"/>
      <c r="AG311" s="16"/>
    </row>
    <row r="312" spans="1:33">
      <c r="A312" s="2"/>
      <c r="E312" s="9" t="s">
        <v>29</v>
      </c>
      <c r="F312" s="10" t="s">
        <v>30</v>
      </c>
      <c r="G312" s="13" t="s">
        <v>31</v>
      </c>
      <c r="H312" s="14" t="s">
        <v>11</v>
      </c>
      <c r="I312">
        <v>6</v>
      </c>
      <c r="J312" s="15" t="s">
        <v>32</v>
      </c>
      <c r="L312" s="16"/>
      <c r="V312" s="2"/>
      <c r="Z312" s="9" t="s">
        <v>29</v>
      </c>
      <c r="AA312" s="10" t="s">
        <v>30</v>
      </c>
      <c r="AB312" s="13" t="s">
        <v>31</v>
      </c>
      <c r="AC312" s="14" t="s">
        <v>11</v>
      </c>
      <c r="AD312">
        <v>6</v>
      </c>
      <c r="AE312" s="15" t="s">
        <v>32</v>
      </c>
      <c r="AG312" s="16"/>
    </row>
    <row r="313" spans="1:33">
      <c r="A313" s="2"/>
      <c r="D313" t="s">
        <v>33</v>
      </c>
      <c r="E313" s="9">
        <f t="shared" ref="E313:F313" si="328">E308</f>
        <v>0.86418541551174233</v>
      </c>
      <c r="F313" s="10">
        <f t="shared" si="328"/>
        <v>-0.52693983366244179</v>
      </c>
      <c r="G313" s="13">
        <f>COS((RADIANS(45+$C$7)))</f>
        <v>0.15039813911282729</v>
      </c>
      <c r="H313" s="14">
        <f>COS((RADIANS($C$7-45)))</f>
        <v>0.98862551036851087</v>
      </c>
      <c r="J313" s="15">
        <f>((SUMPRODUCT(G313:G315,E313:E315))*(SUMPRODUCT(G313:G315,F313:F315)))-((SUMPRODUCT(H313:H315,E313:E315))*(SUMPRODUCT(H313:H315,F313:F315)))</f>
        <v>1.5134334977357389E-2</v>
      </c>
      <c r="L313" s="16"/>
      <c r="V313" s="2"/>
      <c r="Y313" t="s">
        <v>33</v>
      </c>
      <c r="Z313" s="9">
        <f t="shared" ref="Z313:AA313" si="329">Z308</f>
        <v>0.93955315739330725</v>
      </c>
      <c r="AA313" s="10">
        <f t="shared" si="329"/>
        <v>-0.70034343234572216</v>
      </c>
      <c r="AB313" s="13">
        <f>COS((RADIANS(45+$C$7)))</f>
        <v>0.15039813911282729</v>
      </c>
      <c r="AC313" s="14">
        <f>COS((RADIANS($C$7-45)))</f>
        <v>0.98862551036851087</v>
      </c>
      <c r="AE313" s="15">
        <f>((SUMPRODUCT(AB313:AB315,Z313:Z315))*(SUMPRODUCT(AB313:AB315,AA313:AA315)))-((SUMPRODUCT(AC313:AC315,Z313:Z315))*(SUMPRODUCT(AC313:AC315,AA313:AA315)))</f>
        <v>0.24430132238446478</v>
      </c>
      <c r="AG313" s="16"/>
    </row>
    <row r="314" spans="1:33">
      <c r="A314" s="2"/>
      <c r="D314" t="s">
        <v>34</v>
      </c>
      <c r="E314" s="9">
        <f t="shared" ref="E314:F314" si="330">E309</f>
        <v>-0.16358337038682408</v>
      </c>
      <c r="F314" s="10">
        <f t="shared" si="330"/>
        <v>-0.78750744886456225</v>
      </c>
      <c r="G314" s="13">
        <f>(SIN((RADIANS(45+$C$7))))*(COS(RADIANS($A$7)))</f>
        <v>0.63547622868491016</v>
      </c>
      <c r="H314" s="14">
        <f>(SIN((RADIANS($C$7-45))))*(COS(RADIANS($A$7)))</f>
        <v>-9.6674060341637807E-2</v>
      </c>
      <c r="J314" s="16"/>
      <c r="L314" s="16"/>
      <c r="V314" s="2"/>
      <c r="Y314" t="s">
        <v>34</v>
      </c>
      <c r="Z314" s="9">
        <f t="shared" ref="Z314:AA314" si="331">Z309</f>
        <v>4.1924452915333088E-2</v>
      </c>
      <c r="AA314" s="10">
        <f t="shared" si="331"/>
        <v>-0.68918070025247935</v>
      </c>
      <c r="AB314" s="13">
        <f>(SIN((RADIANS(45+$C$7))))*(COS(RADIANS($A$7)))</f>
        <v>0.63547622868491016</v>
      </c>
      <c r="AC314" s="14">
        <f>(SIN((RADIANS($C$7-45))))*(COS(RADIANS($A$7)))</f>
        <v>-9.6674060341637807E-2</v>
      </c>
      <c r="AE314" s="16"/>
      <c r="AG314" s="16"/>
    </row>
    <row r="315" spans="1:33">
      <c r="A315" s="2"/>
      <c r="D315" t="s">
        <v>35</v>
      </c>
      <c r="E315" s="9">
        <f t="shared" ref="E315:F315" si="332">E310</f>
        <v>0.4758403603622588</v>
      </c>
      <c r="F315" s="10">
        <f t="shared" si="332"/>
        <v>-0.31963483803025433</v>
      </c>
      <c r="G315" s="13">
        <f>(SIN((RADIANS(45+$C$7))))*(SIN(RADIANS($A$7)))</f>
        <v>0.75733107854346138</v>
      </c>
      <c r="H315" s="14">
        <f>(SIN((RADIANS($C$7-45))))*(SIN(RADIANS($A$7)))</f>
        <v>-0.11521165872281629</v>
      </c>
      <c r="J315" s="16"/>
      <c r="L315" s="16"/>
      <c r="V315" s="2"/>
      <c r="Y315" t="s">
        <v>35</v>
      </c>
      <c r="Z315" s="9">
        <f t="shared" ref="Z315:AA315" si="333">Z310</f>
        <v>0.33982672743622938</v>
      </c>
      <c r="AA315" s="10">
        <f t="shared" si="333"/>
        <v>-0.185873718340477</v>
      </c>
      <c r="AB315" s="13">
        <f>(SIN((RADIANS(45+$C$7))))*(SIN(RADIANS($A$7)))</f>
        <v>0.75733107854346138</v>
      </c>
      <c r="AC315" s="14">
        <f>(SIN((RADIANS($C$7-45))))*(SIN(RADIANS($A$7)))</f>
        <v>-0.11521165872281629</v>
      </c>
      <c r="AE315" s="16"/>
      <c r="AG315" s="16"/>
    </row>
    <row r="316" spans="1:33">
      <c r="A316" s="2"/>
      <c r="J316" s="16"/>
      <c r="L316" s="16"/>
      <c r="V316" s="2"/>
      <c r="AE316" s="16"/>
      <c r="AG316" s="16"/>
    </row>
    <row r="317" spans="1:33">
      <c r="A317" s="2"/>
      <c r="E317" s="9" t="s">
        <v>29</v>
      </c>
      <c r="F317" s="10" t="s">
        <v>30</v>
      </c>
      <c r="G317" s="13" t="s">
        <v>31</v>
      </c>
      <c r="H317" s="14" t="s">
        <v>11</v>
      </c>
      <c r="I317">
        <v>7</v>
      </c>
      <c r="J317" s="15" t="s">
        <v>32</v>
      </c>
      <c r="L317" s="16"/>
      <c r="V317" s="2"/>
      <c r="Z317" s="9" t="s">
        <v>29</v>
      </c>
      <c r="AA317" s="10" t="s">
        <v>30</v>
      </c>
      <c r="AB317" s="13" t="s">
        <v>31</v>
      </c>
      <c r="AC317" s="14" t="s">
        <v>11</v>
      </c>
      <c r="AD317">
        <v>7</v>
      </c>
      <c r="AE317" s="15" t="s">
        <v>32</v>
      </c>
      <c r="AG317" s="16"/>
    </row>
    <row r="318" spans="1:33">
      <c r="A318" s="2"/>
      <c r="D318" t="s">
        <v>33</v>
      </c>
      <c r="E318" s="9">
        <f t="shared" ref="E318:F318" si="334">E313</f>
        <v>0.86418541551174233</v>
      </c>
      <c r="F318" s="10">
        <f t="shared" si="334"/>
        <v>-0.52693983366244179</v>
      </c>
      <c r="G318" s="13">
        <f>COS((RADIANS(45+$C$8)))</f>
        <v>0.15557248490745723</v>
      </c>
      <c r="H318" s="14">
        <f>COS((RADIANS($C$8-45)))</f>
        <v>0.98782447931791961</v>
      </c>
      <c r="J318" s="15">
        <f>((SUMPRODUCT(G318:G320,E318:E320))*(SUMPRODUCT(G318:(G320),F318:F320)))-((SUMPRODUCT(H318:H320,E318:E320))*(SUMPRODUCT(H318:H320,F318:F320)))</f>
        <v>-9.0399036444968606E-3</v>
      </c>
      <c r="L318" s="16"/>
      <c r="V318" s="2"/>
      <c r="Y318" t="s">
        <v>33</v>
      </c>
      <c r="Z318" s="9">
        <f t="shared" ref="Z318:AA318" si="335">Z313</f>
        <v>0.93955315739330725</v>
      </c>
      <c r="AA318" s="10">
        <f t="shared" si="335"/>
        <v>-0.70034343234572216</v>
      </c>
      <c r="AB318" s="13">
        <f>COS((RADIANS(45+$C$8)))</f>
        <v>0.15557248490745723</v>
      </c>
      <c r="AC318" s="14">
        <f>COS((RADIANS($C$8-45)))</f>
        <v>0.98782447931791961</v>
      </c>
      <c r="AE318" s="15">
        <f>((SUMPRODUCT(AB318:AB320,Z318:Z320))*(SUMPRODUCT(AB318:(AB320),AA318:AA320)))-((SUMPRODUCT(AC318:AC320,Z318:Z320))*(SUMPRODUCT(AC318:AC320,AA318:AA320)))</f>
        <v>0.26063323356527623</v>
      </c>
      <c r="AG318" s="16"/>
    </row>
    <row r="319" spans="1:33">
      <c r="A319" s="2"/>
      <c r="D319" t="s">
        <v>34</v>
      </c>
      <c r="E319" s="9">
        <f t="shared" ref="E319:F319" si="336">E314</f>
        <v>-0.16358337038682408</v>
      </c>
      <c r="F319" s="10">
        <f t="shared" si="336"/>
        <v>-0.78750744886456225</v>
      </c>
      <c r="G319" s="13">
        <f>(SIN((RADIANS(45+$C$8))))*(COS(RADIANS($A$8)))</f>
        <v>0.49391223965895992</v>
      </c>
      <c r="H319" s="14">
        <f>(SIN((RADIANS($C$8-45))))*(COS(RADIANS($A$8)))</f>
        <v>-7.7786242453728616E-2</v>
      </c>
      <c r="J319" s="16"/>
      <c r="L319" s="16"/>
      <c r="V319" s="2"/>
      <c r="Y319" t="s">
        <v>34</v>
      </c>
      <c r="Z319" s="9">
        <f t="shared" ref="Z319:AA319" si="337">Z314</f>
        <v>4.1924452915333088E-2</v>
      </c>
      <c r="AA319" s="10">
        <f t="shared" si="337"/>
        <v>-0.68918070025247935</v>
      </c>
      <c r="AB319" s="13">
        <f>(SIN((RADIANS(45+$C$8))))*(COS(RADIANS($A$8)))</f>
        <v>0.49391223965895992</v>
      </c>
      <c r="AC319" s="14">
        <f>(SIN((RADIANS($C$8-45))))*(COS(RADIANS($A$8)))</f>
        <v>-7.7786242453728616E-2</v>
      </c>
      <c r="AE319" s="16"/>
      <c r="AG319" s="16"/>
    </row>
    <row r="320" spans="1:33">
      <c r="A320" s="2"/>
      <c r="D320" t="s">
        <v>35</v>
      </c>
      <c r="E320" s="9">
        <f t="shared" ref="E320:F320" si="338">E315</f>
        <v>0.4758403603622588</v>
      </c>
      <c r="F320" s="10">
        <f t="shared" si="338"/>
        <v>-0.31963483803025433</v>
      </c>
      <c r="G320" s="13">
        <f>(SIN((RADIANS(45+$C$8))))*(SIN(RADIANS($A$8)))</f>
        <v>0.85548109356945412</v>
      </c>
      <c r="H320" s="14">
        <f>(SIN((RADIANS($C$8-45))))*(SIN(RADIANS($A$8)))</f>
        <v>-0.13472972405972911</v>
      </c>
      <c r="J320" s="16"/>
      <c r="L320" s="16"/>
      <c r="V320" s="2"/>
      <c r="Y320" t="s">
        <v>35</v>
      </c>
      <c r="Z320" s="9">
        <f t="shared" ref="Z320:AA320" si="339">Z315</f>
        <v>0.33982672743622938</v>
      </c>
      <c r="AA320" s="10">
        <f t="shared" si="339"/>
        <v>-0.185873718340477</v>
      </c>
      <c r="AB320" s="13">
        <f>(SIN((RADIANS(45+$C$8))))*(SIN(RADIANS($A$8)))</f>
        <v>0.85548109356945412</v>
      </c>
      <c r="AC320" s="14">
        <f>(SIN((RADIANS($C$8-45))))*(SIN(RADIANS($A$8)))</f>
        <v>-0.13472972405972911</v>
      </c>
      <c r="AE320" s="16"/>
      <c r="AG320" s="16"/>
    </row>
    <row r="321" spans="1:33">
      <c r="A321" s="2"/>
      <c r="L321" s="16"/>
      <c r="V321" s="2"/>
      <c r="AG321" s="16"/>
    </row>
    <row r="322" spans="1:33">
      <c r="A322" s="2"/>
      <c r="E322" s="9" t="s">
        <v>29</v>
      </c>
      <c r="F322" s="10" t="s">
        <v>30</v>
      </c>
      <c r="G322" s="13" t="s">
        <v>31</v>
      </c>
      <c r="H322" s="14" t="s">
        <v>11</v>
      </c>
      <c r="I322">
        <v>8</v>
      </c>
      <c r="J322" s="15" t="s">
        <v>32</v>
      </c>
      <c r="L322" s="16"/>
      <c r="V322" s="2"/>
      <c r="Z322" s="9" t="s">
        <v>29</v>
      </c>
      <c r="AA322" s="10" t="s">
        <v>30</v>
      </c>
      <c r="AB322" s="13" t="s">
        <v>31</v>
      </c>
      <c r="AC322" s="14" t="s">
        <v>11</v>
      </c>
      <c r="AD322">
        <v>8</v>
      </c>
      <c r="AE322" s="15" t="s">
        <v>32</v>
      </c>
      <c r="AG322" s="16"/>
    </row>
    <row r="323" spans="1:33">
      <c r="A323" s="2"/>
      <c r="D323" t="s">
        <v>33</v>
      </c>
      <c r="E323" s="9">
        <f t="shared" ref="E323:F323" si="340">E318</f>
        <v>0.86418541551174233</v>
      </c>
      <c r="F323" s="10">
        <f t="shared" si="340"/>
        <v>-0.52693983366244179</v>
      </c>
      <c r="G323" s="13">
        <f>COS((RADIANS(45+$C$9)))</f>
        <v>0.16590823946156086</v>
      </c>
      <c r="H323" s="14">
        <f>COS((RADIANS($C$9-45)))</f>
        <v>0.9861411947985772</v>
      </c>
      <c r="J323" s="15">
        <f>((SUMPRODUCT(G323:G325,E323:E325))*(SUMPRODUCT(G323:G325,F323:F325)))-((SUMPRODUCT(H323:H325,E323:E325))*(SUMPRODUCT(H323:H325,F323:F325)))</f>
        <v>-8.8406322365580103E-3</v>
      </c>
      <c r="L323" s="16"/>
      <c r="V323" s="2"/>
      <c r="Y323" t="s">
        <v>33</v>
      </c>
      <c r="Z323" s="9">
        <f t="shared" ref="Z323:AA323" si="341">Z318</f>
        <v>0.93955315739330725</v>
      </c>
      <c r="AA323" s="10">
        <f t="shared" si="341"/>
        <v>-0.70034343234572216</v>
      </c>
      <c r="AB323" s="13">
        <f>COS((RADIANS(45+$C$9)))</f>
        <v>0.16590823946156086</v>
      </c>
      <c r="AC323" s="14">
        <f>COS((RADIANS($C$9-45)))</f>
        <v>0.9861411947985772</v>
      </c>
      <c r="AE323" s="15">
        <f>((SUMPRODUCT(AB323:AB325,Z323:Z325))*(SUMPRODUCT(AB323:AB325,AA323:AA325)))-((SUMPRODUCT(AC323:AC325,Z323:Z325))*(SUMPRODUCT(AC323:AC325,AA323:AA325)))</f>
        <v>0.2897606544916545</v>
      </c>
      <c r="AG323" s="16"/>
    </row>
    <row r="324" spans="1:33">
      <c r="A324" s="2"/>
      <c r="D324" t="s">
        <v>34</v>
      </c>
      <c r="E324" s="9">
        <f t="shared" ref="E324:F324" si="342">E319</f>
        <v>-0.16358337038682408</v>
      </c>
      <c r="F324" s="10">
        <f t="shared" si="342"/>
        <v>-0.78750744886456225</v>
      </c>
      <c r="G324" s="13">
        <f>(SIN((RADIANS(45+$C$9))))*(COS(RADIANS($A$9)))</f>
        <v>0.33728015278435569</v>
      </c>
      <c r="H324" s="14">
        <f>(SIN((RADIANS($C$9-45))))*(COS(RADIANS($A$9)))</f>
        <v>-5.6743959839552459E-2</v>
      </c>
      <c r="J324" s="16"/>
      <c r="L324" s="16"/>
      <c r="V324" s="2"/>
      <c r="Y324" t="s">
        <v>34</v>
      </c>
      <c r="Z324" s="9">
        <f t="shared" ref="Z324:AA324" si="343">Z319</f>
        <v>4.1924452915333088E-2</v>
      </c>
      <c r="AA324" s="10">
        <f t="shared" si="343"/>
        <v>-0.68918070025247935</v>
      </c>
      <c r="AB324" s="13">
        <f>(SIN((RADIANS(45+$C$9))))*(COS(RADIANS($A$9)))</f>
        <v>0.33728015278435569</v>
      </c>
      <c r="AC324" s="14">
        <f>(SIN((RADIANS($C$9-45))))*(COS(RADIANS($A$9)))</f>
        <v>-5.6743959839552459E-2</v>
      </c>
      <c r="AE324" s="16"/>
      <c r="AG324" s="16"/>
    </row>
    <row r="325" spans="1:33">
      <c r="A325" s="2"/>
      <c r="D325" t="s">
        <v>35</v>
      </c>
      <c r="E325" s="9">
        <f t="shared" ref="E325:F325" si="344">E320</f>
        <v>0.4758403603622588</v>
      </c>
      <c r="F325" s="10">
        <f t="shared" si="344"/>
        <v>-0.31963483803025433</v>
      </c>
      <c r="G325" s="13">
        <f>(SIN((RADIANS(45+$C$9))))*(SIN(RADIANS($A$9)))</f>
        <v>0.9266696038052219</v>
      </c>
      <c r="H325" s="14">
        <f>(SIN((RADIANS($C$9-45))))*(SIN(RADIANS($A$9)))</f>
        <v>-0.15590274834961027</v>
      </c>
      <c r="J325" s="16"/>
      <c r="L325" s="16"/>
      <c r="V325" s="2"/>
      <c r="Y325" t="s">
        <v>35</v>
      </c>
      <c r="Z325" s="9">
        <f t="shared" ref="Z325:AA325" si="345">Z320</f>
        <v>0.33982672743622938</v>
      </c>
      <c r="AA325" s="10">
        <f t="shared" si="345"/>
        <v>-0.185873718340477</v>
      </c>
      <c r="AB325" s="13">
        <f>(SIN((RADIANS(45+$C$9))))*(SIN(RADIANS($A$9)))</f>
        <v>0.9266696038052219</v>
      </c>
      <c r="AC325" s="14">
        <f>(SIN((RADIANS($C$9-45))))*(SIN(RADIANS($A$9)))</f>
        <v>-0.15590274834961027</v>
      </c>
      <c r="AE325" s="16"/>
      <c r="AG325" s="16"/>
    </row>
    <row r="326" spans="1:33">
      <c r="A326" s="2"/>
      <c r="J326" s="16"/>
      <c r="L326" s="16"/>
      <c r="V326" s="2"/>
      <c r="AE326" s="16"/>
      <c r="AG326" s="16"/>
    </row>
    <row r="327" spans="1:33">
      <c r="E327" s="9" t="s">
        <v>29</v>
      </c>
      <c r="F327" s="10" t="s">
        <v>30</v>
      </c>
      <c r="G327" s="13" t="s">
        <v>31</v>
      </c>
      <c r="H327" s="14" t="s">
        <v>11</v>
      </c>
      <c r="I327">
        <v>9</v>
      </c>
      <c r="J327" s="15" t="s">
        <v>32</v>
      </c>
      <c r="L327" s="16"/>
      <c r="Z327" s="9" t="s">
        <v>29</v>
      </c>
      <c r="AA327" s="10" t="s">
        <v>30</v>
      </c>
      <c r="AB327" s="13" t="s">
        <v>31</v>
      </c>
      <c r="AC327" s="14" t="s">
        <v>11</v>
      </c>
      <c r="AD327">
        <v>9</v>
      </c>
      <c r="AE327" s="15" t="s">
        <v>32</v>
      </c>
      <c r="AG327" s="16"/>
    </row>
    <row r="328" spans="1:33">
      <c r="D328" t="s">
        <v>33</v>
      </c>
      <c r="E328" s="9">
        <f t="shared" ref="E328:F328" si="346">E323</f>
        <v>0.86418541551174233</v>
      </c>
      <c r="F328" s="10">
        <f t="shared" si="346"/>
        <v>-0.52693983366244179</v>
      </c>
      <c r="G328" s="13">
        <f>COS((RADIANS(45+$C$10)))</f>
        <v>0.19680181724739476</v>
      </c>
      <c r="H328" s="14">
        <f>COS((RADIANS($C$10-45)))</f>
        <v>0.98044328990927521</v>
      </c>
      <c r="J328" s="15">
        <f>((SUMPRODUCT(G328:G330,E328:E330))*(SUMPRODUCT(G328:(G330),F328:F330)))-((SUMPRODUCT(H328:H330,E328:E330))*(SUMPRODUCT(H328:H330,F328:F330)))</f>
        <v>-3.3662593795207862E-3</v>
      </c>
      <c r="L328" s="16"/>
      <c r="Y328" t="s">
        <v>33</v>
      </c>
      <c r="Z328" s="9">
        <f t="shared" ref="Z328:AA328" si="347">Z323</f>
        <v>0.93955315739330725</v>
      </c>
      <c r="AA328" s="10">
        <f t="shared" si="347"/>
        <v>-0.70034343234572216</v>
      </c>
      <c r="AB328" s="13">
        <f>COS((RADIANS(45+$C$10)))</f>
        <v>0.19680181724739476</v>
      </c>
      <c r="AC328" s="14">
        <f>COS((RADIANS($C$10-45)))</f>
        <v>0.98044328990927521</v>
      </c>
      <c r="AE328" s="15">
        <f>((SUMPRODUCT(AB328:AB330,Z328:Z330))*(SUMPRODUCT(AB328:(AB330),AA328:AA330)))-((SUMPRODUCT(AC328:AC330,Z328:Z330))*(SUMPRODUCT(AC328:AC330,AA328:AA330)))</f>
        <v>0.30936479943645068</v>
      </c>
      <c r="AG328" s="16"/>
    </row>
    <row r="329" spans="1:33">
      <c r="D329" t="s">
        <v>34</v>
      </c>
      <c r="E329" s="9">
        <f t="shared" ref="E329:F329" si="348">E324</f>
        <v>-0.16358337038682408</v>
      </c>
      <c r="F329" s="10">
        <f t="shared" si="348"/>
        <v>-0.78750744886456225</v>
      </c>
      <c r="G329" s="13">
        <f>(SIN((RADIANS(45+$C$10))))*(COS(RADIANS($A$10)))</f>
        <v>0.1702521905985156</v>
      </c>
      <c r="H329" s="14">
        <f>(SIN((RADIANS($C$10-45))))*(COS(RADIANS($A$10)))</f>
        <v>-3.4174276926550375E-2</v>
      </c>
      <c r="J329" s="16"/>
      <c r="L329" s="16"/>
      <c r="Y329" t="s">
        <v>34</v>
      </c>
      <c r="Z329" s="9">
        <f t="shared" ref="Z329:AA329" si="349">Z324</f>
        <v>4.1924452915333088E-2</v>
      </c>
      <c r="AA329" s="10">
        <f t="shared" si="349"/>
        <v>-0.68918070025247935</v>
      </c>
      <c r="AB329" s="13">
        <f>(SIN((RADIANS(45+$C$10))))*(COS(RADIANS($A$10)))</f>
        <v>0.1702521905985156</v>
      </c>
      <c r="AC329" s="14">
        <f>(SIN((RADIANS($C$10-45))))*(COS(RADIANS($A$10)))</f>
        <v>-3.4174276926550375E-2</v>
      </c>
      <c r="AE329" s="16"/>
      <c r="AG329" s="16"/>
    </row>
    <row r="330" spans="1:33">
      <c r="D330" t="s">
        <v>35</v>
      </c>
      <c r="E330" s="9">
        <f t="shared" ref="E330:F330" si="350">E325</f>
        <v>0.4758403603622588</v>
      </c>
      <c r="F330" s="10">
        <f t="shared" si="350"/>
        <v>-0.31963483803025433</v>
      </c>
      <c r="G330" s="13">
        <f>(SIN((RADIANS(45+$C$10))))*(SIN(RADIANS($A$10)))</f>
        <v>0.96554815329145016</v>
      </c>
      <c r="H330" s="14">
        <f>(SIN((RADIANS($C$10-45))))*(SIN(RADIANS($A$10)))</f>
        <v>-0.19381195543212604</v>
      </c>
      <c r="J330" s="16"/>
      <c r="L330" s="16"/>
      <c r="Y330" t="s">
        <v>35</v>
      </c>
      <c r="Z330" s="9">
        <f t="shared" ref="Z330:AA330" si="351">Z325</f>
        <v>0.33982672743622938</v>
      </c>
      <c r="AA330" s="10">
        <f t="shared" si="351"/>
        <v>-0.185873718340477</v>
      </c>
      <c r="AB330" s="13">
        <f>(SIN((RADIANS(45+$C$10))))*(SIN(RADIANS($A$10)))</f>
        <v>0.96554815329145016</v>
      </c>
      <c r="AC330" s="14">
        <f>(SIN((RADIANS($C$10-45))))*(SIN(RADIANS($A$10)))</f>
        <v>-0.19381195543212604</v>
      </c>
      <c r="AE330" s="16"/>
      <c r="AG330" s="16"/>
    </row>
    <row r="331" spans="1:33">
      <c r="L331" s="16"/>
      <c r="AG331" s="16"/>
    </row>
    <row r="332" spans="1:33">
      <c r="E332" s="9" t="s">
        <v>29</v>
      </c>
      <c r="F332" s="10" t="s">
        <v>30</v>
      </c>
      <c r="G332" s="13" t="s">
        <v>31</v>
      </c>
      <c r="H332" s="14" t="s">
        <v>11</v>
      </c>
      <c r="I332">
        <v>10</v>
      </c>
      <c r="J332" s="15" t="s">
        <v>32</v>
      </c>
      <c r="L332" s="16"/>
      <c r="Z332" s="9" t="s">
        <v>29</v>
      </c>
      <c r="AA332" s="10" t="s">
        <v>30</v>
      </c>
      <c r="AB332" s="13" t="s">
        <v>31</v>
      </c>
      <c r="AC332" s="14" t="s">
        <v>11</v>
      </c>
      <c r="AD332">
        <v>10</v>
      </c>
      <c r="AE332" s="15" t="s">
        <v>32</v>
      </c>
      <c r="AG332" s="16"/>
    </row>
    <row r="333" spans="1:33">
      <c r="D333" t="s">
        <v>33</v>
      </c>
      <c r="E333" s="9">
        <f t="shared" ref="E333:F333" si="352">E328</f>
        <v>0.86418541551174233</v>
      </c>
      <c r="F333" s="10">
        <f t="shared" si="352"/>
        <v>-0.52693983366244179</v>
      </c>
      <c r="G333" s="13">
        <f>COS((RADIANS(45+$C$11)))</f>
        <v>0.25797601735858844</v>
      </c>
      <c r="H333" s="14">
        <f>COS((RADIANS($C$11-45)))</f>
        <v>0.96615132068832843</v>
      </c>
      <c r="J333" s="15">
        <f>((SUMPRODUCT(G333:G335,E333:E335))*(SUMPRODUCT(G333:G335,F333:F335)))-((SUMPRODUCT(H333:H335,E333:E335))*(SUMPRODUCT(H333:H335,F333:F335)))</f>
        <v>2.2660130417478941E-4</v>
      </c>
      <c r="L333" s="16"/>
      <c r="Y333" t="s">
        <v>33</v>
      </c>
      <c r="Z333" s="9">
        <f t="shared" ref="Z333:AA333" si="353">Z328</f>
        <v>0.93955315739330725</v>
      </c>
      <c r="AA333" s="10">
        <f t="shared" si="353"/>
        <v>-0.70034343234572216</v>
      </c>
      <c r="AB333" s="13">
        <f>COS((RADIANS(45+$C$11)))</f>
        <v>0.25797601735858844</v>
      </c>
      <c r="AC333" s="14">
        <f>COS((RADIANS($C$11-45)))</f>
        <v>0.96615132068832843</v>
      </c>
      <c r="AE333" s="15">
        <f>((SUMPRODUCT(AB333:AB335,Z333:Z335))*(SUMPRODUCT(AB333:AB335,AA333:AA335)))-((SUMPRODUCT(AC333:AC335,Z333:Z335))*(SUMPRODUCT(AC333:AC335,AA333:AA335)))</f>
        <v>0.30997639959912016</v>
      </c>
      <c r="AG333" s="16"/>
    </row>
    <row r="334" spans="1:33">
      <c r="D334" t="s">
        <v>34</v>
      </c>
      <c r="E334" s="9">
        <f t="shared" ref="E334:F334" si="354">E329</f>
        <v>-0.16358337038682408</v>
      </c>
      <c r="F334" s="10">
        <f t="shared" si="354"/>
        <v>-0.78750744886456225</v>
      </c>
      <c r="G334" s="13">
        <f>(SIN((RADIANS(45+$C$11))))*(COS(RADIANS($A$11)))</f>
        <v>1.6862521847959428E-9</v>
      </c>
      <c r="H334" s="14">
        <f>(SIN((RADIANS($C$11-45))))*(COS(RADIANS($A$11)))</f>
        <v>-4.5025309553575305E-10</v>
      </c>
      <c r="J334" s="16"/>
      <c r="L334" s="16"/>
      <c r="Y334" t="s">
        <v>34</v>
      </c>
      <c r="Z334" s="9">
        <f t="shared" ref="Z334:AA334" si="355">Z329</f>
        <v>4.1924452915333088E-2</v>
      </c>
      <c r="AA334" s="10">
        <f t="shared" si="355"/>
        <v>-0.68918070025247935</v>
      </c>
      <c r="AB334" s="13">
        <f>(SIN((RADIANS(45+$C$11))))*(COS(RADIANS($A$11)))</f>
        <v>1.6862521847959428E-9</v>
      </c>
      <c r="AC334" s="14">
        <f>(SIN((RADIANS($C$11-45))))*(COS(RADIANS($A$11)))</f>
        <v>-4.5025309553575305E-10</v>
      </c>
      <c r="AE334" s="16"/>
      <c r="AG334" s="16"/>
    </row>
    <row r="335" spans="1:33">
      <c r="D335" t="s">
        <v>35</v>
      </c>
      <c r="E335" s="9">
        <f t="shared" ref="E335:F335" si="356">E330</f>
        <v>0.4758403603622588</v>
      </c>
      <c r="F335" s="10">
        <f t="shared" si="356"/>
        <v>-0.31963483803025433</v>
      </c>
      <c r="G335" s="13">
        <f>(SIN((RADIANS(45+$C$11))))*(SIN(RADIANS($A$11)))</f>
        <v>0.96615132068832843</v>
      </c>
      <c r="H335" s="14">
        <f>(SIN((RADIANS($C$11-45))))*(SIN(RADIANS($A$11)))</f>
        <v>-0.25797601735858849</v>
      </c>
      <c r="J335" s="16"/>
      <c r="L335" s="16"/>
      <c r="Y335" t="s">
        <v>35</v>
      </c>
      <c r="Z335" s="9">
        <f t="shared" ref="Z335:AA335" si="357">Z330</f>
        <v>0.33982672743622938</v>
      </c>
      <c r="AA335" s="10">
        <f t="shared" si="357"/>
        <v>-0.185873718340477</v>
      </c>
      <c r="AB335" s="13">
        <f>(SIN((RADIANS(45+$C$11))))*(SIN(RADIANS($A$11)))</f>
        <v>0.96615132068832843</v>
      </c>
      <c r="AC335" s="14">
        <f>(SIN((RADIANS($C$11-45))))*(SIN(RADIANS($A$11)))</f>
        <v>-0.25797601735858849</v>
      </c>
      <c r="AE335" s="16"/>
      <c r="AG335" s="16"/>
    </row>
    <row r="336" spans="1:33">
      <c r="J336" s="16"/>
      <c r="L336" s="16"/>
      <c r="AE336" s="16"/>
      <c r="AG336" s="16"/>
    </row>
    <row r="337" spans="4:33">
      <c r="E337" s="9" t="s">
        <v>29</v>
      </c>
      <c r="F337" s="10" t="s">
        <v>30</v>
      </c>
      <c r="G337" s="13" t="s">
        <v>31</v>
      </c>
      <c r="H337" s="14" t="s">
        <v>11</v>
      </c>
      <c r="I337">
        <v>11</v>
      </c>
      <c r="J337" s="15" t="s">
        <v>32</v>
      </c>
      <c r="L337" s="16"/>
      <c r="Z337" s="9" t="s">
        <v>29</v>
      </c>
      <c r="AA337" s="10" t="s">
        <v>30</v>
      </c>
      <c r="AB337" s="13" t="s">
        <v>31</v>
      </c>
      <c r="AC337" s="14" t="s">
        <v>11</v>
      </c>
      <c r="AD337">
        <v>11</v>
      </c>
      <c r="AE337" s="15" t="s">
        <v>32</v>
      </c>
      <c r="AG337" s="16"/>
    </row>
    <row r="338" spans="4:33">
      <c r="D338" t="s">
        <v>33</v>
      </c>
      <c r="E338" s="9">
        <f t="shared" ref="E338:F338" si="358">E333</f>
        <v>0.86418541551174233</v>
      </c>
      <c r="F338" s="10">
        <f t="shared" si="358"/>
        <v>-0.52693983366244179</v>
      </c>
      <c r="G338" s="13">
        <f>COS((RADIANS(45+$C$12)))</f>
        <v>0.35429103799771577</v>
      </c>
      <c r="H338" s="14">
        <f>COS((RADIANS($C$12-45)))</f>
        <v>0.93513520968601171</v>
      </c>
      <c r="J338" s="15">
        <f>((SUMPRODUCT(G338:G340,E338:E340))*(SUMPRODUCT(G338:(G340),F338:F340)))-((SUMPRODUCT(H338:H340,E338:E340))*(SUMPRODUCT(H338:H340,F338:F340)))</f>
        <v>-6.9917534514363222E-4</v>
      </c>
      <c r="L338" s="16"/>
      <c r="Y338" t="s">
        <v>33</v>
      </c>
      <c r="Z338" s="9">
        <f t="shared" ref="Z338:AA338" si="359">Z333</f>
        <v>0.93955315739330725</v>
      </c>
      <c r="AA338" s="10">
        <f t="shared" si="359"/>
        <v>-0.70034343234572216</v>
      </c>
      <c r="AB338" s="13">
        <f>COS((RADIANS(45+$C$12)))</f>
        <v>0.35429103799771577</v>
      </c>
      <c r="AC338" s="14">
        <f>COS((RADIANS($C$12-45)))</f>
        <v>0.93513520968601171</v>
      </c>
      <c r="AE338" s="15">
        <f>((SUMPRODUCT(AB338:AB340,Z338:Z340))*(SUMPRODUCT(AB338:(AB340),AA338:AA340)))-((SUMPRODUCT(AC338:AC340,Z338:Z340))*(SUMPRODUCT(AC338:AC340,AA338:AA340)))</f>
        <v>0.2858995885273718</v>
      </c>
      <c r="AG338" s="16"/>
    </row>
    <row r="339" spans="4:33">
      <c r="D339" t="s">
        <v>34</v>
      </c>
      <c r="E339" s="9">
        <f t="shared" ref="E339:F339" si="360">E334</f>
        <v>-0.16358337038682408</v>
      </c>
      <c r="F339" s="10">
        <f t="shared" si="360"/>
        <v>-0.78750744886456225</v>
      </c>
      <c r="G339" s="13">
        <f>(SIN((RADIANS(45+$C$12))))*(COS(RADIANS($A$12)))</f>
        <v>-0.16238452503415868</v>
      </c>
      <c r="H339" s="14">
        <f>(SIN((RADIANS($C$12-45))))*(COS(RADIANS($A$12)))</f>
        <v>6.1521993112028515E-2</v>
      </c>
      <c r="J339" s="16"/>
      <c r="L339" s="16"/>
      <c r="Y339" t="s">
        <v>34</v>
      </c>
      <c r="Z339" s="9">
        <f t="shared" ref="Z339:AA339" si="361">Z334</f>
        <v>4.1924452915333088E-2</v>
      </c>
      <c r="AA339" s="10">
        <f t="shared" si="361"/>
        <v>-0.68918070025247935</v>
      </c>
      <c r="AB339" s="13">
        <f>(SIN((RADIANS(45+$C$12))))*(COS(RADIANS($A$12)))</f>
        <v>-0.16238452503415868</v>
      </c>
      <c r="AC339" s="14">
        <f>(SIN((RADIANS($C$12-45))))*(COS(RADIANS($A$12)))</f>
        <v>6.1521993112028515E-2</v>
      </c>
      <c r="AE339" s="16"/>
      <c r="AG339" s="16"/>
    </row>
    <row r="340" spans="4:33">
      <c r="D340" t="s">
        <v>35</v>
      </c>
      <c r="E340" s="9">
        <f t="shared" ref="E340:F340" si="362">E335</f>
        <v>0.4758403603622588</v>
      </c>
      <c r="F340" s="10">
        <f t="shared" si="362"/>
        <v>-0.31963483803025433</v>
      </c>
      <c r="G340" s="13">
        <f>(SIN((RADIANS(45+$C$12))))*(SIN(RADIANS($A$12)))</f>
        <v>0.92092840461348113</v>
      </c>
      <c r="H340" s="14">
        <f>(SIN((RADIANS($C$12-45))))*(SIN(RADIANS($A$12)))</f>
        <v>-0.34890856104289336</v>
      </c>
      <c r="J340" s="16"/>
      <c r="L340" s="16"/>
      <c r="Y340" t="s">
        <v>35</v>
      </c>
      <c r="Z340" s="9">
        <f t="shared" ref="Z340:AA340" si="363">Z335</f>
        <v>0.33982672743622938</v>
      </c>
      <c r="AA340" s="10">
        <f t="shared" si="363"/>
        <v>-0.185873718340477</v>
      </c>
      <c r="AB340" s="13">
        <f>(SIN((RADIANS(45+$C$12))))*(SIN(RADIANS($A$12)))</f>
        <v>0.92092840461348113</v>
      </c>
      <c r="AC340" s="14">
        <f>(SIN((RADIANS($C$12-45))))*(SIN(RADIANS($A$12)))</f>
        <v>-0.34890856104289336</v>
      </c>
      <c r="AE340" s="16"/>
      <c r="AG340" s="16"/>
    </row>
    <row r="341" spans="4:33">
      <c r="L341" s="16"/>
      <c r="AG341" s="16"/>
    </row>
    <row r="342" spans="4:33">
      <c r="E342" s="9" t="s">
        <v>29</v>
      </c>
      <c r="F342" s="10" t="s">
        <v>30</v>
      </c>
      <c r="G342" s="13" t="s">
        <v>31</v>
      </c>
      <c r="H342" s="14" t="s">
        <v>11</v>
      </c>
      <c r="I342">
        <v>12</v>
      </c>
      <c r="J342" s="15" t="s">
        <v>32</v>
      </c>
      <c r="L342" s="16"/>
      <c r="Z342" s="9" t="s">
        <v>29</v>
      </c>
      <c r="AA342" s="10" t="s">
        <v>30</v>
      </c>
      <c r="AB342" s="13" t="s">
        <v>31</v>
      </c>
      <c r="AC342" s="14" t="s">
        <v>11</v>
      </c>
      <c r="AD342">
        <v>12</v>
      </c>
      <c r="AE342" s="15" t="s">
        <v>32</v>
      </c>
      <c r="AG342" s="16"/>
    </row>
    <row r="343" spans="4:33">
      <c r="D343" t="s">
        <v>33</v>
      </c>
      <c r="E343" s="9">
        <f t="shared" ref="E343:F343" si="364">E338</f>
        <v>0.86418541551174233</v>
      </c>
      <c r="F343" s="10">
        <f t="shared" si="364"/>
        <v>-0.52693983366244179</v>
      </c>
      <c r="G343" s="13">
        <f>COS((RADIANS(45+$C$13)))</f>
        <v>0.47331966718484342</v>
      </c>
      <c r="H343" s="14">
        <f>COS((RADIANS($C$13-45)))</f>
        <v>0.88089073820538555</v>
      </c>
      <c r="J343" s="15">
        <f>((SUMPRODUCT(G343:G345,E343:E345))*(SUMPRODUCT(G343:(G345),F343:F345)))-((SUMPRODUCT(H343:H345,E343:E345))*(SUMPRODUCT(H343:H345,F343:F345)))</f>
        <v>-6.8768053104584226E-4</v>
      </c>
      <c r="L343" s="16"/>
      <c r="Y343" t="s">
        <v>33</v>
      </c>
      <c r="Z343" s="9">
        <f t="shared" ref="Z343:AA343" si="365">Z338</f>
        <v>0.93955315739330725</v>
      </c>
      <c r="AA343" s="10">
        <f t="shared" si="365"/>
        <v>-0.70034343234572216</v>
      </c>
      <c r="AB343" s="13">
        <f>COS((RADIANS(45+$C$13)))</f>
        <v>0.47331966718484342</v>
      </c>
      <c r="AC343" s="14">
        <f>COS((RADIANS($C$13-45)))</f>
        <v>0.88089073820538555</v>
      </c>
      <c r="AE343" s="15">
        <f>((SUMPRODUCT(AB343:AB345,Z343:Z345))*(SUMPRODUCT(AB343:(AB345),AA343:AA345)))-((SUMPRODUCT(AC343:AC345,Z343:Z345))*(SUMPRODUCT(AC343:AC345,AA343:AA345)))</f>
        <v>0.24316971542765176</v>
      </c>
      <c r="AG343" s="16"/>
    </row>
    <row r="344" spans="4:33">
      <c r="D344" t="s">
        <v>34</v>
      </c>
      <c r="E344" s="9">
        <f t="shared" ref="E344:F344" si="366">E339</f>
        <v>-0.16358337038682408</v>
      </c>
      <c r="F344" s="10">
        <f t="shared" si="366"/>
        <v>-0.78750744886456225</v>
      </c>
      <c r="G344" s="13">
        <f>(SIN((RADIANS(45+$C$13))))*(COS(RADIANS($A$13)))</f>
        <v>-0.30128237653526008</v>
      </c>
      <c r="H344" s="14">
        <f>(SIN((RADIANS($C$13-45))))*(COS(RADIANS($A$13)))</f>
        <v>0.16188486040941796</v>
      </c>
      <c r="J344" s="16"/>
      <c r="L344" s="16"/>
      <c r="Y344" t="s">
        <v>34</v>
      </c>
      <c r="Z344" s="9">
        <f t="shared" ref="Z344:AA344" si="367">Z339</f>
        <v>4.1924452915333088E-2</v>
      </c>
      <c r="AA344" s="10">
        <f t="shared" si="367"/>
        <v>-0.68918070025247935</v>
      </c>
      <c r="AB344" s="13">
        <f>(SIN((RADIANS(45+$C$13))))*(COS(RADIANS($A$13)))</f>
        <v>-0.30128237653526008</v>
      </c>
      <c r="AC344" s="14">
        <f>(SIN((RADIANS($C$13-45))))*(COS(RADIANS($A$13)))</f>
        <v>0.16188486040941796</v>
      </c>
      <c r="AE344" s="16"/>
      <c r="AG344" s="16"/>
    </row>
    <row r="345" spans="4:33">
      <c r="D345" t="s">
        <v>35</v>
      </c>
      <c r="E345" s="9">
        <f t="shared" ref="E345:F345" si="368">E340</f>
        <v>0.4758403603622588</v>
      </c>
      <c r="F345" s="10">
        <f t="shared" si="368"/>
        <v>-0.31963483803025433</v>
      </c>
      <c r="G345" s="13">
        <f>(SIN((RADIANS(45+$C$13))))*(SIN(RADIANS($A$13)))</f>
        <v>0.82776652641025228</v>
      </c>
      <c r="H345" s="14">
        <f>(SIN((RADIANS($C$13-45))))*(SIN(RADIANS($A$13)))</f>
        <v>-0.44477499852643942</v>
      </c>
      <c r="J345" s="16"/>
      <c r="L345" s="16"/>
      <c r="Y345" t="s">
        <v>35</v>
      </c>
      <c r="Z345" s="9">
        <f t="shared" ref="Z345:AA345" si="369">Z340</f>
        <v>0.33982672743622938</v>
      </c>
      <c r="AA345" s="10">
        <f t="shared" si="369"/>
        <v>-0.185873718340477</v>
      </c>
      <c r="AB345" s="13">
        <f>(SIN((RADIANS(45+$C$13))))*(SIN(RADIANS($A$13)))</f>
        <v>0.82776652641025228</v>
      </c>
      <c r="AC345" s="14">
        <f>(SIN((RADIANS($C$13-45))))*(SIN(RADIANS($A$13)))</f>
        <v>-0.44477499852643942</v>
      </c>
      <c r="AE345" s="16"/>
      <c r="AG345" s="16"/>
    </row>
    <row r="346" spans="4:33">
      <c r="L346" s="16"/>
      <c r="AG346" s="16"/>
    </row>
    <row r="347" spans="4:33">
      <c r="E347" s="9" t="s">
        <v>29</v>
      </c>
      <c r="F347" s="10" t="s">
        <v>30</v>
      </c>
      <c r="G347" s="13" t="s">
        <v>31</v>
      </c>
      <c r="H347" s="14" t="s">
        <v>11</v>
      </c>
      <c r="I347">
        <v>13</v>
      </c>
      <c r="J347" s="15" t="s">
        <v>32</v>
      </c>
      <c r="L347" s="16"/>
      <c r="Z347" s="9" t="s">
        <v>29</v>
      </c>
      <c r="AA347" s="10" t="s">
        <v>30</v>
      </c>
      <c r="AB347" s="13" t="s">
        <v>31</v>
      </c>
      <c r="AC347" s="14" t="s">
        <v>11</v>
      </c>
      <c r="AD347">
        <v>13</v>
      </c>
      <c r="AE347" s="15" t="s">
        <v>32</v>
      </c>
      <c r="AG347" s="16"/>
    </row>
    <row r="348" spans="4:33">
      <c r="D348" t="s">
        <v>33</v>
      </c>
      <c r="E348" s="9">
        <f t="shared" ref="E348:F348" si="370">E343</f>
        <v>0.86418541551174233</v>
      </c>
      <c r="F348" s="10">
        <f t="shared" si="370"/>
        <v>-0.52693983366244179</v>
      </c>
      <c r="G348" s="13">
        <f>COS((RADIANS(45+$C$14)))</f>
        <v>0.59130964836358235</v>
      </c>
      <c r="H348" s="14">
        <f>COS((RADIANS($C$14-45)))</f>
        <v>0.80644460426748255</v>
      </c>
      <c r="J348" s="15">
        <f>((SUMPRODUCT(G348:G350,E348:E350))*(SUMPRODUCT(G348:G350,F348:F350)))-((SUMPRODUCT(H348:H350,E348:E350))*(SUMPRODUCT(H348:H350,F348:F350)))</f>
        <v>2.4821177075487755E-3</v>
      </c>
      <c r="L348" s="16"/>
      <c r="Y348" t="s">
        <v>33</v>
      </c>
      <c r="Z348" s="9">
        <f t="shared" ref="Z348:AA348" si="371">Z343</f>
        <v>0.93955315739330725</v>
      </c>
      <c r="AA348" s="10">
        <f t="shared" si="371"/>
        <v>-0.70034343234572216</v>
      </c>
      <c r="AB348" s="13">
        <f>COS((RADIANS(45+$C$14)))</f>
        <v>0.59130964836358235</v>
      </c>
      <c r="AC348" s="14">
        <f>COS((RADIANS($C$14-45)))</f>
        <v>0.80644460426748255</v>
      </c>
      <c r="AE348" s="15">
        <f>((SUMPRODUCT(AB348:AB350,Z348:Z350))*(SUMPRODUCT(AB348:AB350,AA348:AA350)))-((SUMPRODUCT(AC348:AC350,Z348:Z350))*(SUMPRODUCT(AC348:AC350,AA348:AA350)))</f>
        <v>0.19492540627850544</v>
      </c>
      <c r="AG348" s="16"/>
    </row>
    <row r="349" spans="4:33">
      <c r="D349" t="s">
        <v>34</v>
      </c>
      <c r="E349" s="9">
        <f t="shared" ref="E349:F349" si="372">E344</f>
        <v>-0.16358337038682408</v>
      </c>
      <c r="F349" s="10">
        <f t="shared" si="372"/>
        <v>-0.78750744886456225</v>
      </c>
      <c r="G349" s="13">
        <f>(SIN((RADIANS(45+$C$14))))*(COS(RADIANS($A$14)))</f>
        <v>-0.40322230213374111</v>
      </c>
      <c r="H349" s="14">
        <f>(SIN((RADIANS($C$14-45))))*(COS(RADIANS($A$14)))</f>
        <v>0.29565482418179106</v>
      </c>
      <c r="J349" s="16"/>
      <c r="L349" s="16"/>
      <c r="Y349" t="s">
        <v>34</v>
      </c>
      <c r="Z349" s="9">
        <f t="shared" ref="Z349:AA349" si="373">Z344</f>
        <v>4.1924452915333088E-2</v>
      </c>
      <c r="AA349" s="10">
        <f t="shared" si="373"/>
        <v>-0.68918070025247935</v>
      </c>
      <c r="AB349" s="13">
        <f>(SIN((RADIANS(45+$C$14))))*(COS(RADIANS($A$14)))</f>
        <v>-0.40322230213374111</v>
      </c>
      <c r="AC349" s="14">
        <f>(SIN((RADIANS($C$14-45))))*(COS(RADIANS($A$14)))</f>
        <v>0.29565482418179106</v>
      </c>
      <c r="AE349" s="16"/>
      <c r="AG349" s="16"/>
    </row>
    <row r="350" spans="4:33">
      <c r="D350" t="s">
        <v>35</v>
      </c>
      <c r="E350" s="9">
        <f t="shared" ref="E350:F350" si="374">E345</f>
        <v>0.4758403603622588</v>
      </c>
      <c r="F350" s="10">
        <f t="shared" si="374"/>
        <v>-0.31963483803025433</v>
      </c>
      <c r="G350" s="13">
        <f>(SIN((RADIANS(45+$C$14))))*(SIN(RADIANS($A$14)))</f>
        <v>0.69840151404052841</v>
      </c>
      <c r="H350" s="14">
        <f>(SIN((RADIANS($C$14-45))))*(SIN(RADIANS($A$14)))</f>
        <v>-0.51208917698570589</v>
      </c>
      <c r="J350" s="16"/>
      <c r="L350" s="16"/>
      <c r="Y350" t="s">
        <v>35</v>
      </c>
      <c r="Z350" s="9">
        <f t="shared" ref="Z350:AA350" si="375">Z345</f>
        <v>0.33982672743622938</v>
      </c>
      <c r="AA350" s="10">
        <f t="shared" si="375"/>
        <v>-0.185873718340477</v>
      </c>
      <c r="AB350" s="13">
        <f>(SIN((RADIANS(45+$C$14))))*(SIN(RADIANS($A$14)))</f>
        <v>0.69840151404052841</v>
      </c>
      <c r="AC350" s="14">
        <f>(SIN((RADIANS($C$14-45))))*(SIN(RADIANS($A$14)))</f>
        <v>-0.51208917698570589</v>
      </c>
      <c r="AE350" s="16"/>
      <c r="AG350" s="16"/>
    </row>
    <row r="351" spans="4:33">
      <c r="J351" s="16"/>
      <c r="L351" s="16"/>
      <c r="AE351" s="16"/>
      <c r="AG351" s="16"/>
    </row>
    <row r="352" spans="4:33">
      <c r="E352" s="9" t="s">
        <v>29</v>
      </c>
      <c r="F352" s="10" t="s">
        <v>30</v>
      </c>
      <c r="G352" s="13" t="s">
        <v>31</v>
      </c>
      <c r="H352" s="14" t="s">
        <v>11</v>
      </c>
      <c r="I352">
        <v>14</v>
      </c>
      <c r="J352" s="15" t="s">
        <v>32</v>
      </c>
      <c r="L352" s="16"/>
      <c r="Z352" s="9" t="s">
        <v>29</v>
      </c>
      <c r="AA352" s="10" t="s">
        <v>30</v>
      </c>
      <c r="AB352" s="13" t="s">
        <v>31</v>
      </c>
      <c r="AC352" s="14" t="s">
        <v>11</v>
      </c>
      <c r="AD352">
        <v>14</v>
      </c>
      <c r="AE352" s="15" t="s">
        <v>32</v>
      </c>
      <c r="AG352" s="16"/>
    </row>
    <row r="353" spans="1:40">
      <c r="D353" t="s">
        <v>33</v>
      </c>
      <c r="E353" s="9">
        <f t="shared" ref="E353:F353" si="376">E348</f>
        <v>0.86418541551174233</v>
      </c>
      <c r="F353" s="10">
        <f t="shared" si="376"/>
        <v>-0.52693983366244179</v>
      </c>
      <c r="G353" s="13">
        <f>COS((RADIANS(45+$C$15)))</f>
        <v>0.68518299032635921</v>
      </c>
      <c r="H353" s="14">
        <f>COS((RADIANS($C$15-45)))</f>
        <v>0.72837096988240024</v>
      </c>
      <c r="J353" s="15">
        <f>((SUMPRODUCT(G353:G355,E353:E355))*(SUMPRODUCT(G353:G355,F353:F355)))-((SUMPRODUCT(H353:H355,E353:E355))*(SUMPRODUCT(H353:H355,F353:F355)))</f>
        <v>1.3699846970064822E-2</v>
      </c>
      <c r="L353" s="16"/>
      <c r="Y353" t="s">
        <v>33</v>
      </c>
      <c r="Z353" s="9">
        <f t="shared" ref="Z353:AA353" si="377">Z348</f>
        <v>0.93955315739330725</v>
      </c>
      <c r="AA353" s="10">
        <f t="shared" si="377"/>
        <v>-0.70034343234572216</v>
      </c>
      <c r="AB353" s="13">
        <f>COS((RADIANS(45+$C$15)))</f>
        <v>0.68518299032635921</v>
      </c>
      <c r="AC353" s="14">
        <f>COS((RADIANS($C$15-45)))</f>
        <v>0.72837096988240024</v>
      </c>
      <c r="AE353" s="15">
        <f>((SUMPRODUCT(AB353:AB355,Z353:Z355))*(SUMPRODUCT(AB353:AB355,AA353:AA355)))-((SUMPRODUCT(AC353:AC355,Z353:Z355))*(SUMPRODUCT(AC353:AC355,AA353:AA355)))</f>
        <v>0.16322796579372803</v>
      </c>
      <c r="AG353" s="16"/>
    </row>
    <row r="354" spans="1:40">
      <c r="D354" t="s">
        <v>34</v>
      </c>
      <c r="E354" s="9">
        <f t="shared" ref="E354:F354" si="378">E349</f>
        <v>-0.16358337038682408</v>
      </c>
      <c r="F354" s="10">
        <f t="shared" si="378"/>
        <v>-0.78750744886456225</v>
      </c>
      <c r="G354" s="13">
        <f>(SIN((RADIANS(45+$C$15))))*(COS(RADIANS($A$15)))</f>
        <v>-0.46818783469577441</v>
      </c>
      <c r="H354" s="14">
        <f>(SIN((RADIANS($C$15-45))))*(COS(RADIANS($A$15)))</f>
        <v>0.44042713654975557</v>
      </c>
      <c r="J354" s="16"/>
      <c r="L354" s="16"/>
      <c r="Y354" t="s">
        <v>34</v>
      </c>
      <c r="Z354" s="9">
        <f t="shared" ref="Z354:AA354" si="379">Z349</f>
        <v>4.1924452915333088E-2</v>
      </c>
      <c r="AA354" s="10">
        <f t="shared" si="379"/>
        <v>-0.68918070025247935</v>
      </c>
      <c r="AB354" s="13">
        <f>(SIN((RADIANS(45+$C$15))))*(COS(RADIANS($A$15)))</f>
        <v>-0.46818783469577441</v>
      </c>
      <c r="AC354" s="14">
        <f>(SIN((RADIANS($C$15-45))))*(COS(RADIANS($A$15)))</f>
        <v>0.44042713654975557</v>
      </c>
      <c r="AE354" s="16"/>
      <c r="AG354" s="16"/>
    </row>
    <row r="355" spans="1:40">
      <c r="D355" t="s">
        <v>35</v>
      </c>
      <c r="E355" s="9">
        <f t="shared" ref="E355:F355" si="380">E350</f>
        <v>0.4758403603622588</v>
      </c>
      <c r="F355" s="10">
        <f t="shared" si="380"/>
        <v>-0.31963483803025433</v>
      </c>
      <c r="G355" s="13">
        <f>(SIN((RADIANS(45+$C$15))))*(SIN(RADIANS($A$15)))</f>
        <v>0.55796453400759316</v>
      </c>
      <c r="H355" s="14">
        <f>(SIN((RADIANS($C$15-45))))*(SIN(RADIANS($A$15)))</f>
        <v>-0.52488062225915189</v>
      </c>
      <c r="J355" s="16"/>
      <c r="L355" s="16"/>
      <c r="Y355" t="s">
        <v>35</v>
      </c>
      <c r="Z355" s="9">
        <f t="shared" ref="Z355:AA355" si="381">Z350</f>
        <v>0.33982672743622938</v>
      </c>
      <c r="AA355" s="10">
        <f t="shared" si="381"/>
        <v>-0.185873718340477</v>
      </c>
      <c r="AB355" s="13">
        <f>(SIN((RADIANS(45+$C$15))))*(SIN(RADIANS($A$15)))</f>
        <v>0.55796453400759316</v>
      </c>
      <c r="AC355" s="14">
        <f>(SIN((RADIANS($C$15-45))))*(SIN(RADIANS($A$15)))</f>
        <v>-0.52488062225915189</v>
      </c>
      <c r="AE355" s="16"/>
      <c r="AG355" s="16"/>
    </row>
    <row r="356" spans="1:40">
      <c r="A356" s="3" t="s">
        <v>28</v>
      </c>
      <c r="J356" s="16"/>
      <c r="L356" s="16"/>
      <c r="V356" s="3" t="s">
        <v>28</v>
      </c>
      <c r="AE356" s="16"/>
      <c r="AG356" s="16"/>
    </row>
    <row r="357" spans="1:40">
      <c r="A357" s="3">
        <f>DEGREES(ACOS(((C375*C378+C376*C379+C377*C380)/(((SQRT((C375^2)+(C376^2)+(C377^2)))*(SQRT((C378^2)+(C379^2)+(C380^2))))))))</f>
        <v>118.51555751341063</v>
      </c>
      <c r="E357" s="9" t="s">
        <v>29</v>
      </c>
      <c r="F357" s="10" t="s">
        <v>30</v>
      </c>
      <c r="G357" s="13" t="s">
        <v>31</v>
      </c>
      <c r="H357" s="14" t="s">
        <v>11</v>
      </c>
      <c r="I357">
        <v>15</v>
      </c>
      <c r="J357" s="15" t="s">
        <v>32</v>
      </c>
      <c r="L357" s="16"/>
      <c r="V357" s="3">
        <f>DEGREES(ACOS(((X375*X378+X376*X379+X377*X380)/(((SQRT((X375^2)+(X376^2)+(X377^2)))*(SQRT((X378^2)+(X379^2)+(X380^2))))))))</f>
        <v>110.59123055610019</v>
      </c>
      <c r="Z357" s="9" t="s">
        <v>29</v>
      </c>
      <c r="AA357" s="10" t="s">
        <v>30</v>
      </c>
      <c r="AB357" s="13" t="s">
        <v>31</v>
      </c>
      <c r="AC357" s="14" t="s">
        <v>11</v>
      </c>
      <c r="AD357">
        <v>15</v>
      </c>
      <c r="AE357" s="15" t="s">
        <v>32</v>
      </c>
      <c r="AG357" s="16"/>
    </row>
    <row r="358" spans="1:40">
      <c r="D358" t="s">
        <v>33</v>
      </c>
      <c r="E358" s="9">
        <f t="shared" ref="E358:F358" si="382">E353</f>
        <v>0.86418541551174233</v>
      </c>
      <c r="F358" s="10">
        <f t="shared" si="382"/>
        <v>-0.52693983366244179</v>
      </c>
      <c r="G358" s="13">
        <f>COS((RADIANS(45+$C$16)))</f>
        <v>-0.77217937246662716</v>
      </c>
      <c r="H358" s="14">
        <f>COS((RADIANS($C$16-45)))</f>
        <v>-0.63540460868414073</v>
      </c>
      <c r="J358" s="15">
        <f>((SUMPRODUCT(G358:G360,E358:E360))*(SUMPRODUCT(G358:(G360),F358:F360)))-((SUMPRODUCT(H358:H360,E358:E360))*(SUMPRODUCT(H358:H360,F358:F360)))</f>
        <v>-6.2965397845218818E-3</v>
      </c>
      <c r="Y358" t="s">
        <v>33</v>
      </c>
      <c r="Z358" s="9">
        <f t="shared" ref="Z358:AA358" si="383">Z353</f>
        <v>0.93955315739330725</v>
      </c>
      <c r="AA358" s="10">
        <f t="shared" si="383"/>
        <v>-0.70034343234572216</v>
      </c>
      <c r="AB358" s="13">
        <f>COS((RADIANS(45+$C$16)))</f>
        <v>-0.77217937246662716</v>
      </c>
      <c r="AC358" s="14">
        <f>COS((RADIANS($C$16-45)))</f>
        <v>-0.63540460868414073</v>
      </c>
      <c r="AE358" s="15">
        <f>((SUMPRODUCT(AB358:AB360,Z358:Z360))*(SUMPRODUCT(AB358:(AB360),AA358:AA360)))-((SUMPRODUCT(AC358:AC360,Z358:Z360))*(SUMPRODUCT(AC358:AC360,AA358:AA360)))</f>
        <v>0.10721531748511076</v>
      </c>
    </row>
    <row r="359" spans="1:40">
      <c r="D359" t="s">
        <v>34</v>
      </c>
      <c r="E359" s="9">
        <f t="shared" ref="E359:F359" si="384">E354</f>
        <v>-0.16358337038682408</v>
      </c>
      <c r="F359" s="10">
        <f t="shared" si="384"/>
        <v>-0.78750744886456225</v>
      </c>
      <c r="G359" s="13">
        <f>(SIN((RADIANS(45+$C$16))))*(COS(RADIANS($A$16)))</f>
        <v>0.48674816961467465</v>
      </c>
      <c r="H359" s="14">
        <f>(SIN((RADIANS($C$16-45))))*(COS(RADIANS($A$16)))</f>
        <v>-0.5915237173691591</v>
      </c>
      <c r="J359" s="16"/>
      <c r="L359" s="16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16"/>
      <c r="Y359" t="s">
        <v>34</v>
      </c>
      <c r="Z359" s="9">
        <f t="shared" ref="Z359:AA359" si="385">Z354</f>
        <v>4.1924452915333088E-2</v>
      </c>
      <c r="AA359" s="10">
        <f t="shared" si="385"/>
        <v>-0.68918070025247935</v>
      </c>
      <c r="AB359" s="13">
        <f>(SIN((RADIANS(45+$C$16))))*(COS(RADIANS($A$16)))</f>
        <v>0.48674816961467465</v>
      </c>
      <c r="AC359" s="14">
        <f>(SIN((RADIANS($C$16-45))))*(COS(RADIANS($A$16)))</f>
        <v>-0.5915237173691591</v>
      </c>
      <c r="AE359" s="16"/>
      <c r="AG359" s="16"/>
      <c r="AH359" t="s">
        <v>38</v>
      </c>
      <c r="AI359" t="s">
        <v>39</v>
      </c>
      <c r="AJ359" t="s">
        <v>40</v>
      </c>
      <c r="AK359" t="s">
        <v>41</v>
      </c>
      <c r="AL359" t="s">
        <v>42</v>
      </c>
      <c r="AM359" t="s">
        <v>43</v>
      </c>
      <c r="AN359" s="16"/>
    </row>
    <row r="360" spans="1:40">
      <c r="D360" t="s">
        <v>35</v>
      </c>
      <c r="E360" s="9">
        <f t="shared" ref="E360:F360" si="386">E355</f>
        <v>0.4758403603622588</v>
      </c>
      <c r="F360" s="10">
        <f t="shared" si="386"/>
        <v>-0.31963483803025433</v>
      </c>
      <c r="G360" s="13">
        <f>(SIN((RADIANS(45+$C$16))))*(SIN(RADIANS($A$16)))</f>
        <v>-0.40843020959988979</v>
      </c>
      <c r="H360" s="14">
        <f>(SIN((RADIANS($C$16-45))))*(SIN(RADIANS($A$16)))</f>
        <v>0.49634733307707524</v>
      </c>
      <c r="J360" s="16"/>
      <c r="L360" s="16"/>
      <c r="M360" s="17">
        <f>(G288^2)*F288+G288*G289*F289+G288*G290*F290-((H288^2)*F288+H288*H289*F289+H288*H290*F290)</f>
        <v>-0.19235303051207475</v>
      </c>
      <c r="N360" s="18">
        <f>G288*G289*F288+(G289^2)*F289+G289*G290*F290-(H288*H289*F288+(H289^2)*F289+H289*H290*F290)</f>
        <v>-0.92781133969038065</v>
      </c>
      <c r="O360" s="18">
        <f>G288*G290*F288+G289*G290*F289+(G290^2)*F290-(H288*H290*F288+H289*H290*F289+(H290^2)*F290)</f>
        <v>-1.6193362714936688E-10</v>
      </c>
      <c r="P360" s="18">
        <f>(G288^2)*E288+G288*G289*E289+G288*G290*E290-((H288^2)*E288+H288*H289*E289+H288*H290*E290)</f>
        <v>-0.72239147614831811</v>
      </c>
      <c r="Q360" s="18">
        <f>G288*G289*E288+(G289^2)*E289+G289*G290*E290-(H288*H289*E288+(H289^2)*E289+H289*H290*E290)</f>
        <v>0.50172353603493469</v>
      </c>
      <c r="R360" s="34">
        <f>G288*G290*E288+G289*G290*E289+(G290^2)*E290-(H288*H290*E288+H289*H290*E289+(H290^2)*E290)</f>
        <v>8.7567276385580283E-11</v>
      </c>
      <c r="S360" s="16">
        <f>J288</f>
        <v>-1.445417764540774E-2</v>
      </c>
      <c r="Y360" t="s">
        <v>35</v>
      </c>
      <c r="Z360" s="9">
        <f t="shared" ref="Z360:AA360" si="387">Z355</f>
        <v>0.33982672743622938</v>
      </c>
      <c r="AA360" s="10">
        <f t="shared" si="387"/>
        <v>-0.185873718340477</v>
      </c>
      <c r="AB360" s="13">
        <f>(SIN((RADIANS(45+$C$16))))*(SIN(RADIANS($A$16)))</f>
        <v>-0.40843020959988979</v>
      </c>
      <c r="AC360" s="14">
        <f>(SIN((RADIANS($C$16-45))))*(SIN(RADIANS($A$16)))</f>
        <v>0.49634733307707524</v>
      </c>
      <c r="AE360" s="16"/>
      <c r="AG360" s="16"/>
      <c r="AH360" s="17">
        <f>(AB288^2)*AA288+AB288*AB289*AA289+AB288*AB290*AA290-((AC288^2)*AA288+AC288*AC289*AA289+AC288*AC290*AA290)</f>
        <v>-6.8124410394032608E-4</v>
      </c>
      <c r="AI360" s="18">
        <f>AB288*AB289*AA288+(AB289^2)*AA289+AB289*AB290*AA290-(AC288*AC289*AA288+(AC289^2)*AA289+AC289*AC290*AA290)</f>
        <v>-0.98257340528912718</v>
      </c>
      <c r="AJ360" s="18">
        <f>AB288*AB290*AA288+AB289*AB290*AA289+(AB290^2)*AA290-(AC288*AC290*AA288+AC289*AC290*AA289+(AC290^2)*AA290)</f>
        <v>-1.7149141064827935E-10</v>
      </c>
      <c r="AK360" s="18">
        <f>(AB288^2)*Z288+AB288*AB289*Z289+AB288*AB290*Z290-((AC288^2)*Z288+AC288*AC289*Z289+AC288*AC290*Z290)</f>
        <v>-0.6286388774044368</v>
      </c>
      <c r="AL360" s="18">
        <f>AB288*AB289*Z288+(AB289^2)*Z289+AB289*AB290*Z290-(AC288*AC289*Z288+(AC289^2)*Z289+AC289*AC290*Z290)</f>
        <v>0.69952194900563724</v>
      </c>
      <c r="AM360" s="34">
        <f>AB288*AB290*Z288+AB289*AB290*Z289+(AB290^2)*Z290-(AC288*AC290*Z288+AC289*AC290*Z289+(AC290^2)*Z290)</f>
        <v>1.2208961200116244E-10</v>
      </c>
      <c r="AN360" s="16">
        <f>AE288</f>
        <v>-4.1833917572992652E-2</v>
      </c>
    </row>
    <row r="361" spans="1:40">
      <c r="A361" s="7" t="s">
        <v>47</v>
      </c>
      <c r="B361" s="7" t="s">
        <v>46</v>
      </c>
      <c r="C361" s="7" t="s">
        <v>48</v>
      </c>
      <c r="L361" s="16"/>
      <c r="M361" s="17">
        <f>(G293^2)*F293+G293*G294*F294+G293*G295*F295-((H293^2)*F293+H293*H294*F294+H293*H295*F295)</f>
        <v>-0.10153585275676225</v>
      </c>
      <c r="N361" s="18">
        <f>G293*G294*F293+(G294^2)*F294+G294*G295*F295-(H293*H294*F293+(H294^2)*F294+H294*H295*F295)</f>
        <v>-0.96390290417205127</v>
      </c>
      <c r="O361" s="18">
        <f>G293*G295*F293+G294*G295*F294+(G295^2)*F295-(H293*H295*F293+H294*H295*F294+(H295^2)*F295)</f>
        <v>-0.16996208878877866</v>
      </c>
      <c r="P361" s="18">
        <f>(G293^2)*E293+G293*G294*E294+G293*G295*E295-((H293^2)*E293+H293*H294*E294+H293*H295*E295)</f>
        <v>-0.72682595780910586</v>
      </c>
      <c r="Q361" s="18">
        <f>G293*G294*E293+(G294^2)*E294+G294*G295*E295-(H293*H294*E293+(H294^2)*E294+H294*H295*E295)</f>
        <v>0.46682162456931592</v>
      </c>
      <c r="R361" s="34">
        <f>G293*G295*E293+G294*G295*E294+(G295^2)*E295-(H293*H295*E293+H294*H295*E294+(H295^2)*E295)</f>
        <v>8.2313247589728064E-2</v>
      </c>
      <c r="S361" s="16">
        <f>J293</f>
        <v>-1.0942138891004177E-2</v>
      </c>
      <c r="V361" s="7" t="s">
        <v>47</v>
      </c>
      <c r="W361" s="7" t="s">
        <v>46</v>
      </c>
      <c r="X361" s="7" t="s">
        <v>48</v>
      </c>
      <c r="AG361" s="16"/>
      <c r="AH361" s="17">
        <f>(AB293^2)*AA293+AB293*AB294*AA294+AB293*AB295*AA295-((AC293^2)*AA293+AC293*AC294*AA294+AC293*AC295*AA295)</f>
        <v>0.10895806234596228</v>
      </c>
      <c r="AI361" s="18">
        <f>AB293*AB294*AA293+(AB294^2)*AA294+AB294*AB295*AA295-(AC293*AC294*AA293+(AC294^2)*AA294+AC294*AC295*AA295)</f>
        <v>-0.97695299851323203</v>
      </c>
      <c r="AJ361" s="18">
        <f>AB293*AB295*AA293+AB294*AB295*AA294+(AB295^2)*AA295-(AC293*AC295*AA293+AC294*AC295*AA294+(AC295^2)*AA295)</f>
        <v>-0.17226317252191969</v>
      </c>
      <c r="AK361" s="18">
        <f>(AB293^2)*Z293+AB293*AB294*Z294+AB293*AB295*Z295-((AC293^2)*Z293+AC293*AC294*Z294+AC293*AC295*Z295)</f>
        <v>-0.67517663211840728</v>
      </c>
      <c r="AL361" s="18">
        <f>AB293*AB294*Z293+(AB294^2)*Z294+AB294*AB295*Z295-(AC293*AC294*Z293+(AC294^2)*Z294+AC294*AC295*Z295)</f>
        <v>0.65098422300729619</v>
      </c>
      <c r="AM361" s="34">
        <f>AB293*AB295*Z293+AB294*AB295*Z294+(AB295^2)*Z295-(AC293*AC295*Z293+AC294*AC295*Z294+(AC295^2)*Z295)</f>
        <v>0.11478608253172255</v>
      </c>
      <c r="AN361" s="16">
        <f>AE293</f>
        <v>2.8740413380377028E-3</v>
      </c>
    </row>
    <row r="362" spans="1:40">
      <c r="A362" s="7">
        <f>C375+C378</f>
        <v>0.3372487118865688</v>
      </c>
      <c r="B362" s="7">
        <f>C376*C380-C377*C379</f>
        <v>0.42703514650821639</v>
      </c>
      <c r="C362" s="7">
        <f>A363*B364-A364*B363</f>
        <v>0.72566824892522985</v>
      </c>
      <c r="E362" s="9" t="s">
        <v>29</v>
      </c>
      <c r="F362" s="10" t="s">
        <v>30</v>
      </c>
      <c r="G362" s="13" t="s">
        <v>31</v>
      </c>
      <c r="H362" s="14" t="s">
        <v>11</v>
      </c>
      <c r="I362">
        <v>16</v>
      </c>
      <c r="J362" s="15" t="s">
        <v>32</v>
      </c>
      <c r="L362" s="16"/>
      <c r="M362" s="17">
        <f>(G298^2)*F298+G298*G299*F299+G298*G300*F300-((H298^2)*F298+H298*H299*F299+H298*H300*F300)</f>
        <v>2.0240159069256913E-3</v>
      </c>
      <c r="N362" s="18">
        <f>G298*G299*F298+(G299^2)*F299+G299*G300*F300-(H298*H299*F298+(H299^2)*F299+H299*H300*F300)</f>
        <v>-0.93923862438916916</v>
      </c>
      <c r="O362" s="18">
        <f>G298*G300*F298+G299*G300*F299+(G300^2)*F300-(H298*H300*F298+H299*H300*F299+(H300^2)*F300)</f>
        <v>-0.34185490215079151</v>
      </c>
      <c r="P362" s="18">
        <f>(G298^2)*E298+G298*G299*E299+G298*G300*E300-((H298^2)*E298+H298*H299*E299+H298*H300*E300)</f>
        <v>-0.73051411996510685</v>
      </c>
      <c r="Q362" s="18">
        <f>G298*G299*E298+(G299^2)*E299+G299*G300*E300-(H298*H299*E298+(H299^2)*E299+H299*H300*E300)</f>
        <v>0.43393767411430428</v>
      </c>
      <c r="R362" s="34">
        <f>G298*G300*E298+G299*G300*E299+(G300^2)*E300-(H298*H300*E298+H299*H300*E299+(H300^2)*E300)</f>
        <v>0.1579403969043143</v>
      </c>
      <c r="S362" s="16">
        <f>J298</f>
        <v>-7.2754150284437824E-3</v>
      </c>
      <c r="V362" s="7">
        <f>X375+X378</f>
        <v>0.41789153112049604</v>
      </c>
      <c r="W362" s="7">
        <f>X376*X380-X377*X379</f>
        <v>0.46957870673351537</v>
      </c>
      <c r="X362" s="7">
        <f>V363*W364-V364*W363</f>
        <v>0.99269252929221363</v>
      </c>
      <c r="Z362" s="9" t="s">
        <v>29</v>
      </c>
      <c r="AA362" s="10" t="s">
        <v>30</v>
      </c>
      <c r="AB362" s="13" t="s">
        <v>31</v>
      </c>
      <c r="AC362" s="14" t="s">
        <v>11</v>
      </c>
      <c r="AD362">
        <v>16</v>
      </c>
      <c r="AE362" s="15" t="s">
        <v>32</v>
      </c>
      <c r="AG362" s="16"/>
      <c r="AH362" s="17">
        <f>(AB298^2)*AA298+AB298*AB299*AA299+AB298*AB300*AA300-((AC298^2)*AA298+AC298*AC299*AA299+AC298*AC300*AA300)</f>
        <v>0.22214948739863419</v>
      </c>
      <c r="AI362" s="18">
        <f>AB298*AB299*AA298+(AB299^2)*AA299+AB299*AB300*AA300-(AC298*AC299*AA298+(AC299^2)*AA299+AC299*AC300*AA300)</f>
        <v>-0.91441438294427291</v>
      </c>
      <c r="AJ362" s="18">
        <f>AB298*AB300*AA298+AB299*AB300*AA299+(AB300^2)*AA300-(AC298*AC300*AA298+AC299*AC300*AA299+(AC300^2)*AA300)</f>
        <v>-0.33281961717661185</v>
      </c>
      <c r="AK362" s="18">
        <f>(AB298^2)*Z298+AB298*AB299*Z299+AB298*AB300*Z300-((AC298^2)*Z298+AC298*AC299*Z299+AC298*AC300*Z300)</f>
        <v>-0.71760642947094644</v>
      </c>
      <c r="AL362" s="18">
        <f>AB298*AB299*Z298+(AB299^2)*Z299+AB299*AB300*Z300-(AC298*AC299*Z298+(AC299^2)*Z299+AC299*AC300*Z300)</f>
        <v>0.58835555977299014</v>
      </c>
      <c r="AM362" s="34">
        <f>AB298*AB300*Z298+AB299*AB300*Z299+(AB300^2)*Z300-(AC298*AC300*Z298+AC299*AC300*Z299+(AC300^2)*Z300)</f>
        <v>0.21414391092239782</v>
      </c>
      <c r="AN362" s="16">
        <f>AE298</f>
        <v>5.728392822413414E-2</v>
      </c>
    </row>
    <row r="363" spans="1:40">
      <c r="A363" s="7">
        <f>C376+C379</f>
        <v>-0.95178879088936652</v>
      </c>
      <c r="B363" s="7">
        <f>C377*C378-C375*C380</f>
        <v>2.510169336328627E-2</v>
      </c>
      <c r="C363" s="7">
        <f>A364*B362-A362*B364</f>
        <v>0.32544054236393705</v>
      </c>
      <c r="D363" t="s">
        <v>33</v>
      </c>
      <c r="E363" s="9">
        <f t="shared" ref="E363:F363" si="388">E358</f>
        <v>0.86418541551174233</v>
      </c>
      <c r="F363" s="10">
        <f t="shared" si="388"/>
        <v>-0.52693983366244179</v>
      </c>
      <c r="G363" s="13">
        <f>COS((RADIANS(45+$C$17)))</f>
        <v>-0.82658974912718863</v>
      </c>
      <c r="H363" s="14">
        <f>COS((RADIANS($C$17-45)))</f>
        <v>-0.56280492769506862</v>
      </c>
      <c r="J363" s="15">
        <f>((SUMPRODUCT(G363:G365,E363:E365))*(SUMPRODUCT(G363:G365,F363:F365)))-((SUMPRODUCT(H363:H365,E363:E365))*(SUMPRODUCT(H363:H365,F363:F365)))</f>
        <v>-5.7790370318537843E-3</v>
      </c>
      <c r="L363" s="16"/>
      <c r="M363" s="17">
        <f>(G303^2)*F303+G303*G304*F304+G303*G305*F305-((H303^2)*F303+H303*H304*F304+H303*H305*F305)</f>
        <v>0.12696075781243826</v>
      </c>
      <c r="N363" s="18">
        <f>G303*G304*F303+(G304^2)*F304+G304*G305*F305-(H303*H304*F303+(H304^2)*F304+H304*H305*F305)</f>
        <v>-0.85302648255688296</v>
      </c>
      <c r="O363" s="18">
        <f>G303*G305*F303+G304*G305*F304+(G305^2)*F305-(H303*H305*F303+H304*H305*F304+(H305^2)*F305)</f>
        <v>-0.4924950693300959</v>
      </c>
      <c r="P363" s="18">
        <f>(G303^2)*E303+G303*G304*E304+G303*G305*E305-((H303^2)*E303+H303*H304*E304+H303*H305*E305)</f>
        <v>-0.74489863023401881</v>
      </c>
      <c r="Q363" s="18">
        <f>G303*G304*E303+(G304^2)*E304+G304*G305*E305-(H303*H304*E303+(H304^2)*E304+H304*H305*E305)</f>
        <v>0.3884653165320634</v>
      </c>
      <c r="R363" s="34">
        <f>G303*G305*E303+G304*G305*E304+(G305^2)*E305-(H303*H305*E303+H304*H305*E304+(H305^2)*E305)</f>
        <v>0.22428055507061995</v>
      </c>
      <c r="S363" s="16">
        <f>J303</f>
        <v>1.4909551023031486E-2</v>
      </c>
      <c r="V363" s="7">
        <f>X376+X379</f>
        <v>-1.1061324544220605</v>
      </c>
      <c r="W363" s="7">
        <f>X377*X378-X375*X380</f>
        <v>6.7719182325189281E-2</v>
      </c>
      <c r="X363" s="7">
        <f>V364*W362-V362*W364</f>
        <v>0.44136986341242229</v>
      </c>
      <c r="Y363" t="s">
        <v>33</v>
      </c>
      <c r="Z363" s="9">
        <f t="shared" ref="Z363:AA363" si="389">Z358</f>
        <v>0.93955315739330725</v>
      </c>
      <c r="AA363" s="10">
        <f t="shared" si="389"/>
        <v>-0.70034343234572216</v>
      </c>
      <c r="AB363" s="13">
        <f>COS((RADIANS(45+$C$17)))</f>
        <v>-0.82658974912718863</v>
      </c>
      <c r="AC363" s="14">
        <f>COS((RADIANS($C$17-45)))</f>
        <v>-0.56280492769506862</v>
      </c>
      <c r="AE363" s="15">
        <f>((SUMPRODUCT(AB363:AB365,Z363:Z365))*(SUMPRODUCT(AB363:AB365,AA363:AA365)))-((SUMPRODUCT(AC363:AC365,Z363:Z365))*(SUMPRODUCT(AC363:AC365,AA363:AA365)))</f>
        <v>8.7612060332473318E-2</v>
      </c>
      <c r="AG363" s="16"/>
      <c r="AH363" s="17">
        <f>(AB303^2)*AA303+AB303*AB304*AA304+AB303*AB305*AA305-((AC303^2)*AA303+AC303*AC304*AA304+AC303*AC305*AA305)</f>
        <v>0.34802935712615912</v>
      </c>
      <c r="AI363" s="18">
        <f>AB303*AB304*AA303+(AB304^2)*AA304+AB304*AB305*AA305-(AC303*AC304*AA303+(AC304^2)*AA304+AC304*AC305*AA305)</f>
        <v>-0.79615935925386638</v>
      </c>
      <c r="AJ363" s="18">
        <f>AB303*AB305*AA303+AB304*AB305*AA304+(AB305^2)*AA305-(AC303*AC305*AA303+AC304*AC305*AA304+(AC305^2)*AA305)</f>
        <v>-0.4596628203830595</v>
      </c>
      <c r="AK363" s="18">
        <f>(AB303^2)*Z303+AB303*AB304*Z304+AB303*AB305*Z305-((AC303^2)*Z303+AC303*AC304*Z304+AC303*AC305*Z305)</f>
        <v>-0.76741875880449173</v>
      </c>
      <c r="AL363" s="18">
        <f>AB303*AB304*Z303+(AB304^2)*Z304+AB304*AB305*Z305-(AC303*AC304*Z303+(AC304^2)*Z304+AC304*AC305*Z305)</f>
        <v>0.50226165026213354</v>
      </c>
      <c r="AM363" s="34">
        <f>AB303*AB305*Z303+AB304*AB305*Z304+(AB305^2)*Z305-(AC303*AC305*Z303+AC304*AC305*Z304+(AC305^2)*Z305)</f>
        <v>0.28998089898246843</v>
      </c>
      <c r="AN363" s="16">
        <f>AE303</f>
        <v>0.13740782380842276</v>
      </c>
    </row>
    <row r="364" spans="1:40">
      <c r="A364" s="7">
        <f>C377+C380</f>
        <v>0.15670758127020873</v>
      </c>
      <c r="B364" s="7">
        <f>C375*C379-C376*C378</f>
        <v>-0.76655859110951008</v>
      </c>
      <c r="C364" s="7">
        <f>A362*B363-A363*B362</f>
        <v>0.41491277951525868</v>
      </c>
      <c r="D364" t="s">
        <v>34</v>
      </c>
      <c r="E364" s="9">
        <f t="shared" ref="E364:F364" si="390">E359</f>
        <v>-0.16358337038682408</v>
      </c>
      <c r="F364" s="10">
        <f t="shared" si="390"/>
        <v>-0.78750744886456225</v>
      </c>
      <c r="G364" s="13">
        <f>(SIN((RADIANS(45+$C$17))))*(COS(RADIANS($A$17)))</f>
        <v>0.48740336475899354</v>
      </c>
      <c r="H364" s="14">
        <f>(SIN((RADIANS($C$17-45))))*(COS(RADIANS($A$17)))</f>
        <v>-0.7158477212519514</v>
      </c>
      <c r="J364" s="16"/>
      <c r="L364" s="16"/>
      <c r="M364" s="17">
        <f>(G308^2)*F308+G308*G309*F309+G308*G310*F310-((H308^2)*F308+H308*H309*F309+H308*H310*F310)</f>
        <v>0.20376731863652509</v>
      </c>
      <c r="N364" s="18">
        <f>G308*G309*F308+(G309^2)*F309+G309*G310*F310-(H308*H309*F308+(H309^2)*F309+H309*H310*F310)</f>
        <v>-0.72275689910800722</v>
      </c>
      <c r="O364" s="18">
        <f>G308*G310*F308+G309*G310*F309+(G310^2)*F310-(H308*H310*F308+H309*H310*F309+(H310^2)*F310)</f>
        <v>-0.60646504747236329</v>
      </c>
      <c r="P364" s="18">
        <f>(G308^2)*E308+G308*G309*E309+G308*G310*E310-((H308^2)*E308+H308*H309*E309+H308*H310*E310)</f>
        <v>-0.74291606692469658</v>
      </c>
      <c r="Q364" s="18">
        <f>G308*G309*E308+(G309^2)*E309+G309*G310*E310-(H308*H309*E308+(H309^2)*E309+H309*H310*E310)</f>
        <v>0.36537287022445397</v>
      </c>
      <c r="R364" s="34">
        <f>G308*G310*E308+G309*G310*E309+(G310^2)*E310-(H308*H310*E308+H309*H310*E309+(H310^2)*E310)</f>
        <v>0.30658424064752343</v>
      </c>
      <c r="S364" s="16">
        <f>J308</f>
        <v>5.743207713672871E-3</v>
      </c>
      <c r="V364" s="7">
        <f>X377+X380</f>
        <v>0.13396686166235772</v>
      </c>
      <c r="W364" s="7">
        <f>X375*X379-X376*X378</f>
        <v>-0.905646201427178</v>
      </c>
      <c r="X364" s="7">
        <f>V362*W363-V363*W362</f>
        <v>0.54771552021158176</v>
      </c>
      <c r="Y364" t="s">
        <v>34</v>
      </c>
      <c r="Z364" s="9">
        <f t="shared" ref="Z364:AA364" si="391">Z359</f>
        <v>4.1924452915333088E-2</v>
      </c>
      <c r="AA364" s="10">
        <f t="shared" si="391"/>
        <v>-0.68918070025247935</v>
      </c>
      <c r="AB364" s="13">
        <f>(SIN((RADIANS(45+$C$17))))*(COS(RADIANS($A$17)))</f>
        <v>0.48740336475899354</v>
      </c>
      <c r="AC364" s="14">
        <f>(SIN((RADIANS($C$17-45))))*(COS(RADIANS($A$17)))</f>
        <v>-0.7158477212519514</v>
      </c>
      <c r="AE364" s="16"/>
      <c r="AG364" s="16"/>
      <c r="AH364" s="17">
        <f>(AB308^2)*AA308+AB308*AB309*AA309+AB308*AB310*AA310-((AC308^2)*AA308+AC308*AC309*AA309+AC308*AC310*AA310)</f>
        <v>0.42330452095679638</v>
      </c>
      <c r="AI364" s="18">
        <f>AB308*AB309*AA308+(AB309^2)*AA309+AB309*AB310*AA310-(AC308*AC309*AA308+(AC309^2)*AA309+AC309*AC310*AA310)</f>
        <v>-0.6547091679517224</v>
      </c>
      <c r="AJ364" s="18">
        <f>AB308*AB310*AA308+AB309*AB310*AA309+(AB310^2)*AA310-(AC308*AC310*AA308+AC309*AC310*AA309+(AC310^2)*AA310)</f>
        <v>-0.54936622135667401</v>
      </c>
      <c r="AK364" s="18">
        <f>(AB308^2)*Z308+AB308*AB309*Z309+AB308*AB310*Z310-((AC308^2)*Z308+AC308*AC309*Z309+AC308*AC310*Z310)</f>
        <v>-0.78835320016341637</v>
      </c>
      <c r="AL364" s="18">
        <f>AB308*AB309*Z308+(AB309^2)*Z309+AB309*AB310*Z310-(AC308*AC309*Z308+(AC309^2)*Z309+AC309*AC310*Z310)</f>
        <v>0.43606428060027463</v>
      </c>
      <c r="AM364" s="34">
        <f>AB308*AB310*Z308+AB309*AB310*Z309+(AB310^2)*Z310-(AC308*AC310*Z308+AC309*AC310*Z309+(AC310^2)*Z310)</f>
        <v>0.36590137702127634</v>
      </c>
      <c r="AN364" s="16">
        <f>AE308</f>
        <v>0.18357945035114487</v>
      </c>
    </row>
    <row r="365" spans="1:40">
      <c r="D365" t="s">
        <v>35</v>
      </c>
      <c r="E365" s="9">
        <f t="shared" ref="E365:F365" si="392">E360</f>
        <v>0.4758403603622588</v>
      </c>
      <c r="F365" s="10">
        <f t="shared" si="392"/>
        <v>-0.31963483803025433</v>
      </c>
      <c r="G365" s="13">
        <f>(SIN((RADIANS(45+$C$17))))*(SIN(RADIANS($A$17)))</f>
        <v>-0.2814024638475342</v>
      </c>
      <c r="H365" s="14">
        <f>(SIN((RADIANS($C$17-45))))*(SIN(RADIANS($A$17)))</f>
        <v>0.41329487456359426</v>
      </c>
      <c r="J365" s="16"/>
      <c r="L365" s="16"/>
      <c r="M365" s="17">
        <f>(G313^2)*F313+G313*G314*F314+G313*G315*F315-((H313^2)*F313+H313*H314*F314+H313*H315*F315)</f>
        <v>0.27975675292266633</v>
      </c>
      <c r="N365" s="18">
        <f>G313*G314*F313+(G314^2)*F314+G314*G315*F315-(H313*H314*F313+(H314^2)*F314+H314*H315*F315)</f>
        <v>-0.56165243962290567</v>
      </c>
      <c r="O365" s="18">
        <f>G313*G315*F313+G314*G315*F314+(G315^2)*F315-(H313*H315*F313+H314*H315*F314+(H315^2)*F315)</f>
        <v>-0.66935131270990045</v>
      </c>
      <c r="P365" s="18">
        <f>(G313^2)*E313+G313*G314*E314+G313*G315*E315-((H313^2)*E313+H313*H314*E314+H313*H315*E315)</f>
        <v>-0.74796157526108686</v>
      </c>
      <c r="Q365" s="18">
        <f>G313*G314*E313+(G314^2)*E314+G314*G315*E315-(H313*H314*E313+(H314^2)*E314+H314*H315*E315)</f>
        <v>0.32436286747681342</v>
      </c>
      <c r="R365" s="34">
        <f>G313*G315*E313+G314*G315*E314+(G315^2)*E315-(H313*H315*E313+H314*H315*E314+(H315^2)*E315)</f>
        <v>0.38656061261965191</v>
      </c>
      <c r="S365" s="16">
        <f>J313</f>
        <v>1.5134334977357389E-2</v>
      </c>
      <c r="Y365" t="s">
        <v>35</v>
      </c>
      <c r="Z365" s="9">
        <f t="shared" ref="Z365:AA365" si="393">Z360</f>
        <v>0.33982672743622938</v>
      </c>
      <c r="AA365" s="10">
        <f t="shared" si="393"/>
        <v>-0.185873718340477</v>
      </c>
      <c r="AB365" s="13">
        <f>(SIN((RADIANS(45+$C$17))))*(SIN(RADIANS($A$17)))</f>
        <v>-0.2814024638475342</v>
      </c>
      <c r="AC365" s="14">
        <f>(SIN((RADIANS($C$17-45))))*(SIN(RADIANS($A$17)))</f>
        <v>0.41329487456359426</v>
      </c>
      <c r="AE365" s="16"/>
      <c r="AG365" s="16"/>
      <c r="AH365" s="17">
        <f>(AB313^2)*AA313+AB313*AB314*AA314+AB313*AB315*AA315-((AC313^2)*AA313+AC313*AC314*AA314+AC313*AC315*AA315)</f>
        <v>0.49458185980467267</v>
      </c>
      <c r="AI365" s="18">
        <f>AB313*AB314*AA313+(AB314^2)*AA314+AB314*AB315*AA315-(AC313*AC314*AA313+(AC314^2)*AA314+AC314*AC315*AA315)</f>
        <v>-0.49312516210568236</v>
      </c>
      <c r="AJ365" s="18">
        <f>AB313*AB315*AA313+AB314*AB315*AA314+(AB315^2)*AA315-(AC313*AC315*AA313+AC314*AC315*AA314+(AC315^2)*AA315)</f>
        <v>-0.58768368353804912</v>
      </c>
      <c r="AK365" s="18">
        <f>(AB313^2)*Z313+AB313*AB314*Z314+AB313*AB315*Z315-((AC313^2)*Z313+AC313*AC314*Z314+AC313*AC315*Z315)</f>
        <v>-0.81162137748570373</v>
      </c>
      <c r="AL365" s="18">
        <f>AB313*AB314*Z313+(AB314^2)*Z314+AB314*AB315*Z315-(AC313*AC314*Z313+(AC314^2)*Z314+AC314*AC315*Z315)</f>
        <v>0.35589510280946163</v>
      </c>
      <c r="AM365" s="34">
        <f>AB313*AB315*Z313+AB314*AB315*Z314+(AB315^2)*Z315-(AC313*AC315*Z313+AC314*AC315*Z314+(AC315^2)*Z315)</f>
        <v>0.42413926735986157</v>
      </c>
      <c r="AN365" s="16">
        <f>AE313</f>
        <v>0.24430132238446478</v>
      </c>
    </row>
    <row r="366" spans="1:40">
      <c r="A366" s="8"/>
      <c r="B366" s="8" t="s">
        <v>25</v>
      </c>
      <c r="C366" s="8" t="s">
        <v>49</v>
      </c>
      <c r="J366" s="16"/>
      <c r="L366" s="16"/>
      <c r="M366" s="17">
        <f>(G318^2)*F318+G318*G319*F319+G318*G320*F320-((H318^2)*F318+H318*H319*F319+H318*H320*F320)</f>
        <v>0.29533021773140528</v>
      </c>
      <c r="N366" s="18">
        <f>G318*G319*F318+(G319^2)*F319+G319*G320*F320-(H318*H319*F318+(H319^2)*F319+H319*H320*F320)</f>
        <v>-0.4000324654354887</v>
      </c>
      <c r="O366" s="18">
        <f>G318*G320*F318+G319*G320*F319+(G320^2)*F320-(H318*H320*F318+H319*H320*F319+(H320^2)*F320)</f>
        <v>-0.69287655481130705</v>
      </c>
      <c r="P366" s="18">
        <f>(G318^2)*E318+G318*G319*E319+G318*G320*E320-((H318^2)*E318+H318*H319*E319+H318*H320*E320)</f>
        <v>-0.72083468152081731</v>
      </c>
      <c r="Q366" s="18">
        <f>G318*G319*E318+(G319^2)*E319+G319*G320*E320-(H318*H319*E318+(H319^2)*E319+H319*H320*E320)</f>
        <v>0.28996149119914466</v>
      </c>
      <c r="R366" s="34">
        <f>G318*G320*E318+G319*G320*E319+(G320^2)*E320-(H318*H320*E318+H319*H320*E319+(H320^2)*E320)</f>
        <v>0.50222803499535429</v>
      </c>
      <c r="S366" s="16">
        <f>J318</f>
        <v>-9.0399036444968606E-3</v>
      </c>
      <c r="V366" s="8"/>
      <c r="W366" s="8" t="s">
        <v>25</v>
      </c>
      <c r="X366" s="8" t="s">
        <v>49</v>
      </c>
      <c r="AE366" s="16"/>
      <c r="AG366" s="16"/>
      <c r="AH366" s="17">
        <f>(AB318^2)*AA318+AB318*AB319*AA319+AB318*AB320*AA320-((AC318^2)*AA318+AC318*AC319*AA319+AC318*AC320*AA320)</f>
        <v>0.51105515309224436</v>
      </c>
      <c r="AI366" s="18">
        <f>AB318*AB319*AA318+(AB319^2)*AA319+AB319*AB320*AA320-(AC318*AC319*AA318+(AC319^2)*AA319+AC319*AC320*AA320)</f>
        <v>-0.34817244235944161</v>
      </c>
      <c r="AJ366" s="18">
        <f>AB318*AB320*AA318+AB319*AB320*AA319+(AB320^2)*AA320-(AC318*AC320*AA318+AC319*AC320*AA319+(AC320^2)*AA320)</f>
        <v>-0.60305235996189899</v>
      </c>
      <c r="AK366" s="18">
        <f>(AB318^2)*Z318+AB318*AB319*Z319+AB318*AB320*Z320-((AC318^2)*Z318+AC318*AC319*Z319+AC318*AC320*Z320)</f>
        <v>-0.79717603188014741</v>
      </c>
      <c r="AL366" s="18">
        <f>AB318*AB319*Z318+(AB319^2)*Z319+AB319*AB320*Z320-(AC318*AC319*Z318+(AC319^2)*Z319+AC319*AC320*Z320)</f>
        <v>0.29438914939389954</v>
      </c>
      <c r="AM366" s="34">
        <f>AB318*AB320*Z318+AB319*AB320*Z319+(AB320^2)*Z320-(AC318*AC320*Z318+AC319*AC320*Z319+(AC320^2)*Z320)</f>
        <v>0.5098969639472184</v>
      </c>
      <c r="AN366" s="16">
        <f>AE318</f>
        <v>0.26063323356527623</v>
      </c>
    </row>
    <row r="367" spans="1:40">
      <c r="A367" s="8" t="s">
        <v>47</v>
      </c>
      <c r="B367" s="8">
        <f>DEGREES(ACOS(A364/(SQRT((A362^2)+(A363^2)+(A364^2)))))</f>
        <v>81.178573726651578</v>
      </c>
      <c r="C367" s="8">
        <f>DEGREES(ATAN(A363/A362))</f>
        <v>-70.489162309690755</v>
      </c>
      <c r="E367" s="9" t="s">
        <v>29</v>
      </c>
      <c r="F367" s="10" t="s">
        <v>30</v>
      </c>
      <c r="G367" s="13" t="s">
        <v>31</v>
      </c>
      <c r="H367" s="14" t="s">
        <v>11</v>
      </c>
      <c r="I367">
        <v>17</v>
      </c>
      <c r="J367" s="15" t="s">
        <v>32</v>
      </c>
      <c r="L367" s="20" t="s">
        <v>37</v>
      </c>
      <c r="M367" s="17">
        <f>(G323^2)*F323+G323*G324*F324+G323*G325*F325-((H323^2)*F323+H323*H324*F324+H323*H325*F325)</f>
        <v>0.31151456082755336</v>
      </c>
      <c r="N367" s="18">
        <f>G323*G324*F323+(G324^2)*F324+G324*G325*F325-(H323*H324*F323+(H324^2)*F324+H324*H325*F325)</f>
        <v>-0.24309538098637698</v>
      </c>
      <c r="O367" s="18">
        <f>G323*G325*F323+G324*G325*F324+(G325^2)*F325-(H323*H325*F323+H324*H325*F324+(H325^2)*F325)</f>
        <v>-0.66789907003378901</v>
      </c>
      <c r="P367" s="18">
        <f>(G323^2)*E323+G323*G324*E324+G323*G325*E325-((H323^2)*E323+H323*H324*E324+H323*H325*E325)</f>
        <v>-0.68860510564920774</v>
      </c>
      <c r="Q367" s="18">
        <f>G323*G324*E323+(G324^2)*E324+G324*G325*E325-(H323*H324*E323+(H324^2)*E324+H324*H325*E325)</f>
        <v>0.22314628860246272</v>
      </c>
      <c r="R367" s="34">
        <f>G323*G325*E323+G324*G325*E324+(G325^2)*E325-(H323*H325*E323+H324*H325*E324+(H325^2)*E325)</f>
        <v>0.61308938917037048</v>
      </c>
      <c r="S367" s="16">
        <f>J323</f>
        <v>-8.8406322365580103E-3</v>
      </c>
      <c r="V367" s="8" t="s">
        <v>47</v>
      </c>
      <c r="W367" s="8">
        <f>DEGREES(ACOS(V364/(SQRT((V362^2)+(V363^2)+(V364^2)))))</f>
        <v>83.536120695725373</v>
      </c>
      <c r="X367" s="8">
        <f>DEGREES(ATAN(V363/V362))</f>
        <v>-69.303675753629776</v>
      </c>
      <c r="Z367" s="9" t="s">
        <v>29</v>
      </c>
      <c r="AA367" s="10" t="s">
        <v>30</v>
      </c>
      <c r="AB367" s="13" t="s">
        <v>31</v>
      </c>
      <c r="AC367" s="14" t="s">
        <v>11</v>
      </c>
      <c r="AD367">
        <v>17</v>
      </c>
      <c r="AE367" s="15" t="s">
        <v>32</v>
      </c>
      <c r="AG367" s="20" t="s">
        <v>37</v>
      </c>
      <c r="AH367" s="17">
        <f>(AB323^2)*AA323+AB323*AB324*AA324+AB323*AB325*AA325-((AC323^2)*AA323+AC323*AC324*AA324+AC323*AC325*AA325)</f>
        <v>0.52750578882676469</v>
      </c>
      <c r="AI367" s="18">
        <f>AB323*AB324*AA323+(AB324^2)*AA324+AB324*AB325*AA325-(AC323*AC324*AA323+(AC324^2)*AA324+AC324*AC325*AA325)</f>
        <v>-0.21100967053615571</v>
      </c>
      <c r="AJ367" s="18">
        <f>AB323*AB325*AA323+AB324*AB325*AA324+(AB325^2)*AA325-(AC323*AC325*AA323+AC324*AC325*AA324+(AC325^2)*AA325)</f>
        <v>-0.57974430508464692</v>
      </c>
      <c r="AK367" s="18">
        <f>(AB323^2)*Z323+AB323*AB324*Z324+AB323*AB325*Z325-((AC323^2)*Z323+AC323*AC324*Z324+AC323*AC325*Z325)</f>
        <v>-0.7786463893829082</v>
      </c>
      <c r="AL367" s="18">
        <f>AB323*AB324*Z323+(AB324^2)*Z324+AB324*AB325*Z325-(AC323*AC324*Z323+(AC324^2)*Z324+AC324*AC325*Z325)</f>
        <v>0.21299006763246511</v>
      </c>
      <c r="AM367" s="34">
        <f>AB323*AB325*Z323+AB324*AB325*Z324+(AB325^2)*Z325-(AC323*AC325*Z323+AC324*AC325*Z324+(AC325^2)*Z325)</f>
        <v>0.58518540138831054</v>
      </c>
      <c r="AN367" s="16">
        <f>AE323</f>
        <v>0.2897606544916545</v>
      </c>
    </row>
    <row r="368" spans="1:40">
      <c r="A368" s="8" t="s">
        <v>46</v>
      </c>
      <c r="B368" s="8">
        <f>DEGREES(ACOS(B364/(SQRT((B362^2)+(B363^2)+(B364^2)))))</f>
        <v>150.83662630330474</v>
      </c>
      <c r="C368" s="8">
        <f>DEGREES(ATAN(B363/B362))</f>
        <v>3.3640510791347786</v>
      </c>
      <c r="D368" t="s">
        <v>33</v>
      </c>
      <c r="E368" s="9">
        <f t="shared" ref="E368:F368" si="394">E363</f>
        <v>0.86418541551174233</v>
      </c>
      <c r="F368" s="10">
        <f t="shared" si="394"/>
        <v>-0.52693983366244179</v>
      </c>
      <c r="G368" s="13">
        <f>COS((RADIANS(45+$C$18)))</f>
        <v>-0.87078508510040586</v>
      </c>
      <c r="H368" s="14">
        <f>COS((RADIANS($C$18-45)))</f>
        <v>-0.4916638440710065</v>
      </c>
      <c r="J368" s="15">
        <f>((SUMPRODUCT(G368:G370,E368:E370))*(SUMPRODUCT(G368:(G370),F368:F370)))-((SUMPRODUCT(H368:H370,E368:E370))*(SUMPRODUCT(H368:H370,F368:F370)))</f>
        <v>-1.4404868797816286E-2</v>
      </c>
      <c r="L368" s="16"/>
      <c r="M368" s="17">
        <f>(G328^2)*F328+G328*G329*F329+G328*G330*F330-((H328^2)*F328+H328*H329*F329+H328*H330*F330)</f>
        <v>0.3118746453286117</v>
      </c>
      <c r="N368" s="18">
        <f>G328*G329*F328+(G329^2)*F329+G329*G330*F330-(H328*H329*F328+(H329^2)*F329+H329*H330*F330)</f>
        <v>-0.10764470268331908</v>
      </c>
      <c r="O368" s="18">
        <f>G328*G330*F328+G329*G330*F329+(G330^2)*F330-(H328*H330*F328+H329*H330*F329+(H330^2)*F330)</f>
        <v>-0.61048344530606091</v>
      </c>
      <c r="P368" s="18">
        <f>(G328^2)*E328+G328*G329*E329+G328*G330*E330-((H328^2)*E328+H328*H329*E329+H328*H330*E330)</f>
        <v>-0.62736606857122124</v>
      </c>
      <c r="Q368" s="18">
        <f>G328*G329*E328+(G329^2)*E329+G329*G330*E330-(H328*H329*E328+(H329^2)*E329+H329*H330*E330)</f>
        <v>0.12843028774089954</v>
      </c>
      <c r="R368" s="34">
        <f>G328*G330*E328+G329*G330*E329+(G330^2)*E330-(H328*H330*E328+H329*H330*E329+(H330^2)*E330)</f>
        <v>0.72836435595323445</v>
      </c>
      <c r="S368" s="16">
        <f>J328</f>
        <v>-3.3662593795207862E-3</v>
      </c>
      <c r="V368" s="8" t="s">
        <v>46</v>
      </c>
      <c r="W368" s="8">
        <f>DEGREES(ACOS(W364/(SQRT((W362^2)+(W363^2)+(W364^2)))))</f>
        <v>152.35151993297177</v>
      </c>
      <c r="X368" s="8">
        <f>DEGREES(ATAN(W363/W362))</f>
        <v>8.2061985306977743</v>
      </c>
      <c r="Y368" t="s">
        <v>33</v>
      </c>
      <c r="Z368" s="9">
        <f t="shared" ref="Z368:AA368" si="395">Z363</f>
        <v>0.93955315739330725</v>
      </c>
      <c r="AA368" s="10">
        <f t="shared" si="395"/>
        <v>-0.70034343234572216</v>
      </c>
      <c r="AB368" s="13">
        <f>COS((RADIANS(45+$C$18)))</f>
        <v>-0.87078508510040586</v>
      </c>
      <c r="AC368" s="14">
        <f>COS((RADIANS($C$18-45)))</f>
        <v>-0.4916638440710065</v>
      </c>
      <c r="AE368" s="15">
        <f>((SUMPRODUCT(AB368:AB370,Z368:Z370))*(SUMPRODUCT(AB368:(AB370),AA368:AA370)))-((SUMPRODUCT(AC368:AC370,Z368:Z370))*(SUMPRODUCT(AC368:AC370,AA368:AA370)))</f>
        <v>6.0732643099036809E-2</v>
      </c>
      <c r="AG368" s="16"/>
      <c r="AH368" s="17">
        <f>(AB328^2)*AA328+AB328*AB329*AA329+AB328*AB330*AA330-((AC328^2)*AA328+AC328*AC329*AA329+AC328*AC330*AA330)</f>
        <v>0.52927014265107897</v>
      </c>
      <c r="AI368" s="18">
        <f>AB328*AB329*AA328+(AB329^2)*AA329+AB329*AB330*AA330-(AC328*AC329*AA328+(AC329^2)*AA329+AC329*AC330*AA330)</f>
        <v>-9.5426961373967653E-2</v>
      </c>
      <c r="AJ368" s="18">
        <f>AB328*AB330*AA328+AB329*AB330*AA329+(AB330^2)*AA330-(AC328*AC330*AA328+AC329*AC330*AA329+(AC330^2)*AA330)</f>
        <v>-0.54119319114154396</v>
      </c>
      <c r="AK368" s="18">
        <f>(AB328^2)*Z328+AB328*AB329*Z329+AB328*AB330*Z330-((AC328^2)*Z328+AC328*AC329*Z329+AC328*AC330*Z330)</f>
        <v>-0.73481528016367981</v>
      </c>
      <c r="AL368" s="18">
        <f>AB328*AB329*Z328+(AB329^2)*Z329+AB329*AB330*Z330-(AC328*AC329*Z328+(AC329^2)*Z329+AC329*AC330*Z330)</f>
        <v>0.11773966333195435</v>
      </c>
      <c r="AM368" s="34">
        <f>AB328*AB330*Z328+AB329*AB330*Z329+(AB330^2)*Z330-(AC328*AC330*Z328+AC329*AC330*Z329+(AC330^2)*Z330)</f>
        <v>0.66773481210242214</v>
      </c>
      <c r="AN368" s="16">
        <f>AE328</f>
        <v>0.30936479943645068</v>
      </c>
    </row>
    <row r="369" spans="1:40">
      <c r="A369" s="8" t="s">
        <v>48</v>
      </c>
      <c r="B369" s="8">
        <f>DEGREES(ACOS(C364/(SQRT((C362^2)+(C363^2)+(C364^2)))))</f>
        <v>62.448752419297314</v>
      </c>
      <c r="C369" s="8">
        <f>DEGREES(ATAN(C363/C362))</f>
        <v>24.154810105994603</v>
      </c>
      <c r="D369" t="s">
        <v>34</v>
      </c>
      <c r="E369" s="9">
        <f t="shared" ref="E369:F369" si="396">E364</f>
        <v>-0.16358337038682408</v>
      </c>
      <c r="F369" s="10">
        <f t="shared" si="396"/>
        <v>-0.78750744886456225</v>
      </c>
      <c r="G369" s="13">
        <f>(SIN((RADIANS(45+$C$18))))*(COS(RADIANS($A$18)))</f>
        <v>0.4620128861807582</v>
      </c>
      <c r="H369" s="14">
        <f>(SIN((RADIANS($C$18-45))))*(COS(RADIANS($A$18)))</f>
        <v>-0.81827031875928058</v>
      </c>
      <c r="J369" s="16"/>
      <c r="L369" s="16"/>
      <c r="M369" s="17">
        <f>(G333^2)*F333+G333*G334*F334+G333*G335*F335-((H333^2)*F333+H333*H334*F334+H333*H335*F335)</f>
        <v>0.29746838004520337</v>
      </c>
      <c r="N369" s="18">
        <f>G333*G334*F333+(G334^2)*F334+G334*G335*F335-(H333*H334*F333+(H334^2)*F334+H334*H335*F335)</f>
        <v>-9.4206495090398172E-10</v>
      </c>
      <c r="O369" s="18">
        <f>G333*G335*F333+G334*G335*F334+(G335^2)*F335-(H333*H335*F333+H334*H335*F334+(H335^2)*F335)</f>
        <v>-0.53976344979515023</v>
      </c>
      <c r="P369" s="18">
        <f>(G333^2)*E333+G333*G334*E334+G333*G335*E335-((H333^2)*E333+H333*H334*E334+H333*H335*E335)</f>
        <v>-0.51195894160638322</v>
      </c>
      <c r="Q369" s="18">
        <f>G333*G334*E333+(G334^2)*E334+G334*G335*E335-(H333*H334*E333+(H334^2)*E334+H334*H335*E335)</f>
        <v>1.4718192409827798E-9</v>
      </c>
      <c r="R369" s="34">
        <f>G333*G335*E333+G334*G335*E334+(G335^2)*E335-(H333*H335*E333+H334*H335*E334+(H335^2)*E335)</f>
        <v>0.84329029566955627</v>
      </c>
      <c r="S369" s="16">
        <f>J333</f>
        <v>2.2660130417478941E-4</v>
      </c>
      <c r="V369" s="8" t="s">
        <v>48</v>
      </c>
      <c r="W369" s="8">
        <f>DEGREES(ACOS(X364/(SQRT((X362^2)+(X363^2)+(X364^2)))))</f>
        <v>63.244563280725053</v>
      </c>
      <c r="X369" s="8">
        <f>DEGREES(ATAN(X363/X362))</f>
        <v>23.970835392433983</v>
      </c>
      <c r="Y369" t="s">
        <v>34</v>
      </c>
      <c r="Z369" s="9">
        <f t="shared" ref="Z369:AA369" si="397">Z364</f>
        <v>4.1924452915333088E-2</v>
      </c>
      <c r="AA369" s="10">
        <f t="shared" si="397"/>
        <v>-0.68918070025247935</v>
      </c>
      <c r="AB369" s="13">
        <f>(SIN((RADIANS(45+$C$18))))*(COS(RADIANS($A$18)))</f>
        <v>0.4620128861807582</v>
      </c>
      <c r="AC369" s="14">
        <f>(SIN((RADIANS($C$18-45))))*(COS(RADIANS($A$18)))</f>
        <v>-0.81827031875928058</v>
      </c>
      <c r="AE369" s="16"/>
      <c r="AG369" s="16"/>
      <c r="AH369" s="17">
        <f>(AB333^2)*AA333+AB333*AB334*AA334+AB333*AB335*AA335-((AC333^2)*AA333+AC333*AC334*AA334+AC333*AC335*AA335)</f>
        <v>0.5144696743041185</v>
      </c>
      <c r="AI369" s="18">
        <f>AB333*AB334*AA333+(AB334^2)*AA334+AB334*AB335*AA335-(AC333*AC334*AA333+(AC334^2)*AA334+AC334*AC335*AA335)</f>
        <v>-8.9054717311733891E-10</v>
      </c>
      <c r="AJ369" s="18">
        <f>AB333*AB335*AA333+AB334*AB335*AA334+(AB335^2)*AA335-(AC333*AC335*AA333+AC334*AC335*AA334+(AC335^2)*AA335)</f>
        <v>-0.51024593782613459</v>
      </c>
      <c r="AK369" s="18">
        <f>(AB333^2)*Z333+AB333*AB334*Z334+AB333*AB335*Z335-((AC333^2)*Z333+AC333*AC334*Z334+AC333*AC335*Z335)</f>
        <v>-0.64509612029233621</v>
      </c>
      <c r="AL369" s="18">
        <f>AB333*AB334*Z333+(AB334^2)*Z334+AB334*AB335*Z335-(AC333*AC334*Z333+(AC334^2)*Z334+AC334*AC335*Z335)</f>
        <v>1.3315996953920859E-9</v>
      </c>
      <c r="AM369" s="34">
        <f>AB333*AB335*Z333+AB334*AB335*Z334+(AB335^2)*Z335-(AC333*AC335*Z333+AC334*AC335*Z334+(AC335^2)*Z335)</f>
        <v>0.76295041508688988</v>
      </c>
      <c r="AN369" s="16">
        <f>AE333</f>
        <v>0.30997639959912016</v>
      </c>
    </row>
    <row r="370" spans="1:40">
      <c r="D370" t="s">
        <v>35</v>
      </c>
      <c r="E370" s="9">
        <f t="shared" ref="E370:F370" si="398">E365</f>
        <v>0.4758403603622588</v>
      </c>
      <c r="F370" s="10">
        <f t="shared" si="398"/>
        <v>-0.31963483803025433</v>
      </c>
      <c r="G370" s="13">
        <f>(SIN((RADIANS(45+$C$18))))*(SIN(RADIANS($A$18)))</f>
        <v>-0.16815893841721494</v>
      </c>
      <c r="H370" s="14">
        <f>(SIN((RADIANS($C$18-45))))*(SIN(RADIANS($A$18)))</f>
        <v>0.29782603961189558</v>
      </c>
      <c r="J370" s="16"/>
      <c r="L370" s="16"/>
      <c r="M370" s="17">
        <f>(G338^2)*F338+G338*G339*F339+G338*G340*F340-((H338^2)*F338+H338*H339*F339+H338*H340*F340)</f>
        <v>0.2766885987780463</v>
      </c>
      <c r="N370" s="18">
        <f>G338*G339*F338+(G339^2)*F339+G339*G340*F340-(H338*H339*F338+(H339^2)*F339+H339*H340*F340)</f>
        <v>8.378476129209883E-2</v>
      </c>
      <c r="O370" s="18">
        <f>G338*G340*F338+G339*G340*F339+(G340^2)*F340-(H338*H340*F338+H339*H340*F339+(H340^2)*F340)</f>
        <v>-0.47516699347688973</v>
      </c>
      <c r="P370" s="18">
        <f>(G338^2)*E338+G338*G339*E339+G338*G340*E340-((H338^2)*E338+H338*H339*E339+H338*H340*E340)</f>
        <v>-0.31790302970083895</v>
      </c>
      <c r="Q370" s="18">
        <f>G338*G339*E338+(G339^2)*E339+G339*G340*E340-(H338*H339*E338+(H339^2)*E339+H339*H340*E340)</f>
        <v>-0.1640750369166917</v>
      </c>
      <c r="R370" s="34">
        <f>G338*G340*E338+G339*G340*E339+(G340^2)*E340-(H338*H340*E338+H339*H340*E339+(H340^2)*E340)</f>
        <v>0.93051577391873841</v>
      </c>
      <c r="S370" s="16">
        <f>J338</f>
        <v>-6.9917534514363222E-4</v>
      </c>
      <c r="Y370" t="s">
        <v>35</v>
      </c>
      <c r="Z370" s="9">
        <f t="shared" ref="Z370:AA370" si="399">Z365</f>
        <v>0.33982672743622938</v>
      </c>
      <c r="AA370" s="10">
        <f t="shared" si="399"/>
        <v>-0.185873718340477</v>
      </c>
      <c r="AB370" s="13">
        <f>(SIN((RADIANS(45+$C$18))))*(SIN(RADIANS($A$18)))</f>
        <v>-0.16815893841721494</v>
      </c>
      <c r="AC370" s="14">
        <f>(SIN((RADIANS($C$18-45))))*(SIN(RADIANS($A$18)))</f>
        <v>0.29782603961189558</v>
      </c>
      <c r="AE370" s="16"/>
      <c r="AG370" s="16"/>
      <c r="AH370" s="17">
        <f>(AB338^2)*AA338+AB338*AB339*AA339+AB338*AB340*AA340-((AC338^2)*AA338+AC338*AC339*AA339+AC338*AC340*AA340)</f>
        <v>0.48253273675660863</v>
      </c>
      <c r="AI370" s="18">
        <f>AB338*AB339*AA338+(AB339^2)*AA339+AB339*AB340*AA340-(AC338*AC339*AA338+(AC339^2)*AA339+AC339*AC340*AA340)</f>
        <v>8.882566148005816E-2</v>
      </c>
      <c r="AJ370" s="18">
        <f>AB338*AB340*AA338+AB339*AB340*AA339+(AB340^2)*AA340-(AC338*AC340*AA338+AC339*AC340*AA339+(AC340^2)*AA340)</f>
        <v>-0.50375535906737101</v>
      </c>
      <c r="AK370" s="18">
        <f>(AB338^2)*Z338+AB338*AB339*Z339+AB338*AB340*Z340-((AC338^2)*Z338+AC338*AC339*Z339+AC338*AC340*Z340)</f>
        <v>-0.48675258256796855</v>
      </c>
      <c r="AL370" s="18">
        <f>AB338*AB339*Z338+(AB339^2)*Z339+AB339*AB340*Z340-(AC338*AC339*Z338+(AC339^2)*Z339+AC339*AC340*Z340)</f>
        <v>-0.15068542826293599</v>
      </c>
      <c r="AM370" s="34">
        <f>AB338*AB340*Z338+AB339*AB340*Z339+(AB340^2)*Z340-(AC338*AC340*Z338+AC339*AC340*Z339+(AC340^2)*Z340)</f>
        <v>0.85457952978889773</v>
      </c>
      <c r="AN370" s="16">
        <f>AE338</f>
        <v>0.2858995885273718</v>
      </c>
    </row>
    <row r="371" spans="1:40">
      <c r="M371" s="17">
        <f>(G343^2)*F343+G343*G344*F344+G343*G345*F345-((H343^2)*F343+H343*H344*F344+H343*H345*F345)</f>
        <v>0.26497454098535805</v>
      </c>
      <c r="N371" s="18">
        <f>G343*G344*F343+(G344^2)*F344+G344*G345*F345-(H343*H344*F343+(H344^2)*F344+H344*H345*F345)</f>
        <v>0.15614109841959517</v>
      </c>
      <c r="O371" s="18">
        <f>G343*G345*F343+G344*G345*F344+(G345^2)*F345-(H343*H345*F343+H344*H345*F344+(H345^2)*F345)</f>
        <v>-0.42899414215667947</v>
      </c>
      <c r="P371" s="18">
        <f>(G343^2)*E343+G343*G344*E344+G343*G345*E345-((H343^2)*E343+H343*H344*E344+H343*H345*E345)</f>
        <v>-5.7454204150948818E-2</v>
      </c>
      <c r="Q371" s="18">
        <f>G343*G344*E343+(G344^2)*E344+G344*G345*E345-(H343*H344*E343+(H344^2)*E344+H344*H345*E345)</f>
        <v>-0.34144121064548283</v>
      </c>
      <c r="R371" s="34">
        <f>G343*G345*E343+G344*G345*E344+(G345^2)*E345-(H343*H345*E343+H344*H345*E344+(H345^2)*E345)</f>
        <v>0.93810201631971335</v>
      </c>
      <c r="S371" s="16">
        <f>J343</f>
        <v>-6.8768053104584226E-4</v>
      </c>
      <c r="AH371" s="17">
        <f>(AB343^2)*AA343+AB343*AB344*AA344+AB343*AB345*AA345-((AC343^2)*AA343+AC343*AC344*AA344+AC343*AC345*AA345)</f>
        <v>0.43745377220007697</v>
      </c>
      <c r="AI371" s="18">
        <f>AB343*AB344*AA343+(AB344^2)*AA344+AB344*AB345*AA345-(AC343*AC344*AA343+(AC344^2)*AA344+AC344*AC345*AA345)</f>
        <v>0.18821743703537203</v>
      </c>
      <c r="AJ371" s="18">
        <f>AB343*AB345*AA343+AB344*AB345*AA344+(AB345^2)*AA345-(AC343*AC345*AA343+AC344*AC345*AA344+(AC345^2)*AA345)</f>
        <v>-0.51712315820230681</v>
      </c>
      <c r="AK371" s="18">
        <f>(AB343^2)*Z343+AB343*AB344*Z344+AB343*AB345*Z345-((AC343^2)*Z343+AC343*AC344*Z344+AC343*AC345*Z345)</f>
        <v>-0.26424424773506694</v>
      </c>
      <c r="AL371" s="18">
        <f>AB343*AB344*Z343+(AB344^2)*Z344+AB344*AB345*Z345-(AC343*AC344*Z343+(AC344^2)*Z344+AC344*AC345*Z345)</f>
        <v>-0.32554070259084494</v>
      </c>
      <c r="AM371" s="34">
        <f>AB343*AB345*Z343+AB344*AB345*Z344+(AB345^2)*Z345-(AC343*AC345*Z343+AC344*AC345*Z344+(AC345^2)*Z345)</f>
        <v>0.8944157294817392</v>
      </c>
      <c r="AN371" s="16">
        <f>AE343</f>
        <v>0.24316971542765176</v>
      </c>
    </row>
    <row r="372" spans="1:40">
      <c r="E372" s="9" t="s">
        <v>29</v>
      </c>
      <c r="F372" s="10" t="s">
        <v>30</v>
      </c>
      <c r="G372" s="13" t="s">
        <v>31</v>
      </c>
      <c r="H372" s="14" t="s">
        <v>11</v>
      </c>
      <c r="I372">
        <v>18</v>
      </c>
      <c r="J372" s="15" t="s">
        <v>32</v>
      </c>
      <c r="M372" s="17">
        <f>(G348^2)*F348+G348*G349*F349+G348*G350*F350-((H348^2)*F348+H348*H349*F349+H348*H350*F350)</f>
        <v>0.26998327403771505</v>
      </c>
      <c r="N372" s="18">
        <f>G348*G349*F348+(G349^2)*F349+G349*G350*F350-(H348*H349*F348+(H349^2)*F349+H349*H350*F350)</f>
        <v>0.23369318173512496</v>
      </c>
      <c r="O372" s="18">
        <f>G348*G350*F348+G349*G350*F349+(G350^2)*F350-(H348*H350*F348+H349*H350*F349+(H350^2)*F350)</f>
        <v>-0.40476846414766376</v>
      </c>
      <c r="P372" s="18">
        <f>(G348^2)*E348+G348*G349*E349+G348*G350*E350-((H348^2)*E348+H348*H349*E349+H348*H350*E350)</f>
        <v>0.21115761615644513</v>
      </c>
      <c r="Q372" s="18">
        <f>G348*G349*E348+(G349^2)*E349+G349*G350*E350-(H348*H349*E348+(H349^2)*E349+H349*H350*E350)</f>
        <v>-0.48635065916133757</v>
      </c>
      <c r="R372" s="34">
        <f>G348*G350*E348+G349*G350*E349+(G350^2)*E350-(H348*H350*E348+H349*H350*E349+(H350^2)*E350)</f>
        <v>0.84238405196205091</v>
      </c>
      <c r="S372" s="16">
        <f>J348</f>
        <v>2.4821177075487755E-3</v>
      </c>
      <c r="Z372" s="9" t="s">
        <v>29</v>
      </c>
      <c r="AA372" s="10" t="s">
        <v>30</v>
      </c>
      <c r="AB372" s="13" t="s">
        <v>31</v>
      </c>
      <c r="AC372" s="14" t="s">
        <v>11</v>
      </c>
      <c r="AD372">
        <v>18</v>
      </c>
      <c r="AE372" s="15" t="s">
        <v>32</v>
      </c>
      <c r="AH372" s="17">
        <f>(AB348^2)*AA348+AB348*AB349*AA349+AB348*AB350*AA350-((AC348^2)*AA348+AC348*AC349*AA349+AC348*AC350*AA350)</f>
        <v>0.385717873226608</v>
      </c>
      <c r="AI372" s="18">
        <f>AB348*AB349*AA348+(AB349^2)*AA349+AB349*AB350*AA350-(AC348*AC349*AA348+(AC349^2)*AA349+AC349*AC350*AA350)</f>
        <v>0.30635705406912278</v>
      </c>
      <c r="AJ372" s="18">
        <f>AB348*AB350*AA348+AB349*AB350*AA349+(AB350^2)*AA350-(AC348*AC350*AA348+AC349*AC350*AA349+(AC350^2)*AA350)</f>
        <v>-0.53062598290484642</v>
      </c>
      <c r="AK372" s="18">
        <f>(AB348^2)*Z348+AB348*AB349*Z349+AB348*AB350*Z350-((AC348^2)*Z348+AC348*AC349*Z349+AC348*AC350*Z350)</f>
        <v>-2.1843570843509574E-2</v>
      </c>
      <c r="AL372" s="18">
        <f>AB348*AB349*Z348+(AB349^2)*Z349+AB349*AB350*Z350-(AC348*AC349*Z348+(AC349^2)*Z349+AC349*AC350*Z350)</f>
        <v>-0.48913079935656978</v>
      </c>
      <c r="AM372" s="34">
        <f>AB348*AB350*Z348+AB349*AB350*Z349+(AB350^2)*Z350-(AC348*AC350*Z348+AC349*AC350*Z349+(AC350^2)*Z350)</f>
        <v>0.8471993960323575</v>
      </c>
      <c r="AN372" s="16">
        <f>AE348</f>
        <v>0.19492540627850544</v>
      </c>
    </row>
    <row r="373" spans="1:40">
      <c r="D373" t="s">
        <v>33</v>
      </c>
      <c r="E373" s="9">
        <f t="shared" ref="E373:F373" si="400">E368</f>
        <v>0.86418541551174233</v>
      </c>
      <c r="F373" s="10">
        <f t="shared" si="400"/>
        <v>-0.52693983366244179</v>
      </c>
      <c r="G373" s="13">
        <f>COS((RADIANS(45+$C$19)))</f>
        <v>-0.90296063242848146</v>
      </c>
      <c r="H373" s="14">
        <f>COS((RADIANS($C$19-45)))</f>
        <v>-0.42972327873220545</v>
      </c>
      <c r="J373" s="15">
        <f>((SUMPRODUCT(G373:G375,E373:E375))*(SUMPRODUCT(G373:G375,F373:F375)))-((SUMPRODUCT(H373:H375,E373:E375))*(SUMPRODUCT(H373:H375,F373:F375)))</f>
        <v>-1.4646622835870787E-2</v>
      </c>
      <c r="M373" s="17">
        <f>(G353^2)*F353+G353*G354*F354+G353*G355*F355-((H353^2)*F353+H353*H354*F354+H353*H355*F355)</f>
        <v>0.29302698432142826</v>
      </c>
      <c r="N373" s="18">
        <f>G353*G354*F353+(G354^2)*F354+G354*G355*F355-(H353*H354*F353+(H354^2)*F354+H354*H355*F355)</f>
        <v>0.32782310868268183</v>
      </c>
      <c r="O373" s="18">
        <f>G353*G355*F353+G354*G355*F354+(G355^2)*F355-(H353*H355*F353+H354*H355*F354+(H355^2)*F355)</f>
        <v>-0.39068436750798818</v>
      </c>
      <c r="P373" s="18">
        <f>(G353^2)*E353+G353*G354*E354+G353*G355*E355-((H353^2)*E353+H353*H354*E354+H353*H355*E355)</f>
        <v>0.41603095154000908</v>
      </c>
      <c r="Q373" s="18">
        <f>G353*G354*E353+(G354^2)*E354+G354*G355*E355-(H353*H354*E353+(H354^2)*E354+H354*H355*E355)</f>
        <v>-0.57288178999633033</v>
      </c>
      <c r="R373" s="34">
        <f>G353*G355*E353+G354*G355*E354+(G355^2)*E355-(H353*H355*E353+H354*H355*E354+(H355^2)*E355)</f>
        <v>0.68273393135992844</v>
      </c>
      <c r="S373" s="16">
        <f>J353</f>
        <v>1.3699846970064822E-2</v>
      </c>
      <c r="Y373" t="s">
        <v>33</v>
      </c>
      <c r="Z373" s="9">
        <f t="shared" ref="Z373:AA373" si="401">Z368</f>
        <v>0.93955315739330725</v>
      </c>
      <c r="AA373" s="10">
        <f t="shared" si="401"/>
        <v>-0.70034343234572216</v>
      </c>
      <c r="AB373" s="13">
        <f>COS((RADIANS(45+$C$19)))</f>
        <v>-0.90296063242848146</v>
      </c>
      <c r="AC373" s="14">
        <f>COS((RADIANS($C$19-45)))</f>
        <v>-0.42972327873220545</v>
      </c>
      <c r="AE373" s="15">
        <f>((SUMPRODUCT(AB373:AB375,Z373:Z375))*(SUMPRODUCT(AB373:AB375,AA373:AA375)))-((SUMPRODUCT(AC373:AC375,Z373:Z375))*(SUMPRODUCT(AC373:AC375,AA373:AA375)))</f>
        <v>3.949013521972683E-2</v>
      </c>
      <c r="AH373" s="17">
        <f>(AB353^2)*AA353+AB353*AB354*AA354+AB353*AB355*AA355-((AC353^2)*AA353+AC353*AC354*AA354+AC353*AC355*AA355)</f>
        <v>0.34280353270387359</v>
      </c>
      <c r="AI373" s="18">
        <f>AB353*AB354*AA353+(AB354^2)*AA354+AB354*AB355*AA355-(AC353*AC354*AA353+(AC354^2)*AA354+AC354*AC355*AA355)</f>
        <v>0.43753613658363694</v>
      </c>
      <c r="AJ373" s="18">
        <f>AB353*AB355*AA353+AB354*AB355*AA354+(AB355^2)*AA355-(AC353*AC355*AA353+AC354*AC355*AA354+(AC355^2)*AA355)</f>
        <v>-0.52143526266334028</v>
      </c>
      <c r="AK373" s="18">
        <f>(AB353^2)*Z353+AB353*AB354*Z354+AB353*AB355*Z355-((AC353^2)*Z353+AC353*AC354*Z354+AC353*AC355*Z355)</f>
        <v>0.17558021993781442</v>
      </c>
      <c r="AL373" s="18">
        <f>AB353*AB354*Z353+(AB354^2)*Z354+AB354*AB355*Z355-(AC353*AC354*Z353+(AC354^2)*Z354+AC354*AC355*Z355)</f>
        <v>-0.61196455185521703</v>
      </c>
      <c r="AM373" s="34">
        <f>AB353*AB355*Z353+AB354*AB355*Z354+(AB355^2)*Z355-(AC353*AC355*Z353+AC354*AC355*Z354+(AC355^2)*Z355)</f>
        <v>0.72931095321376049</v>
      </c>
      <c r="AN373" s="16">
        <f>AE353</f>
        <v>0.16322796579372803</v>
      </c>
    </row>
    <row r="374" spans="1:40" ht="18">
      <c r="A374" t="s">
        <v>45</v>
      </c>
      <c r="B374" t="s">
        <v>75</v>
      </c>
      <c r="C374" t="s">
        <v>44</v>
      </c>
      <c r="D374" t="s">
        <v>34</v>
      </c>
      <c r="E374" s="9">
        <f t="shared" ref="E374:F374" si="402">E369</f>
        <v>-0.16358337038682408</v>
      </c>
      <c r="F374" s="10">
        <f t="shared" si="402"/>
        <v>-0.78750744886456225</v>
      </c>
      <c r="G374" s="13">
        <f>(SIN((RADIANS(45+$C$19))))*(COS(RADIANS($A$19)))</f>
        <v>0.42319481654530194</v>
      </c>
      <c r="H374" s="14">
        <f>(SIN((RADIANS($C$19-45))))*(COS(RADIANS($A$19)))</f>
        <v>-0.88924263148037508</v>
      </c>
      <c r="J374" s="16"/>
      <c r="M374" s="17">
        <f>(G358^2)*F358+G358*G359*F359+G358*G360*F360-((H358^2)*F358+H358*H359*F359+H358*H360*F360)</f>
        <v>0.28891896334145517</v>
      </c>
      <c r="N374" s="18">
        <f>G358*G359*F358+(G359^2)*F359+G359*G360*F360-(H358*H359*F358+(H359^2)*F359+H359*H360*F360)</f>
        <v>0.45477687449921805</v>
      </c>
      <c r="O374" s="18">
        <f>G358*G360*F358+G359*G360*F359+(G360^2)*F360-(H358*H360*F358+H359*H360*F359+(H360^2)*F360)</f>
        <v>-0.38160310766025018</v>
      </c>
      <c r="P374" s="18">
        <f>(G358^2)*E358+G358*G359*E359+G358*G360*E360-((H358^2)*E358+H358*H359*E359+H358*H360*E360)</f>
        <v>0.58948493317649775</v>
      </c>
      <c r="Q374" s="18">
        <f>G358*G359*E358+(G359^2)*E359+G359*G360*E360-(H358*H359*E358+(H359^2)*E359+H359*H360*E360)</f>
        <v>-0.58603003260507625</v>
      </c>
      <c r="R374" s="34">
        <f>G358*G360*E358+G359*G360*E359+(G360^2)*E360-(H358*H360*E358+H359*H360*E359+(H360^2)*E360)</f>
        <v>0.49173758421772906</v>
      </c>
      <c r="S374" s="16">
        <f>J358</f>
        <v>-6.2965397845218818E-3</v>
      </c>
      <c r="V374" t="s">
        <v>45</v>
      </c>
      <c r="W374" t="s">
        <v>75</v>
      </c>
      <c r="X374" t="s">
        <v>44</v>
      </c>
      <c r="Y374" t="s">
        <v>34</v>
      </c>
      <c r="Z374" s="9">
        <f t="shared" ref="Z374:AA374" si="403">Z369</f>
        <v>4.1924452915333088E-2</v>
      </c>
      <c r="AA374" s="10">
        <f t="shared" si="403"/>
        <v>-0.68918070025247935</v>
      </c>
      <c r="AB374" s="13">
        <f>(SIN((RADIANS(45+$C$19))))*(COS(RADIANS($A$19)))</f>
        <v>0.42319481654530194</v>
      </c>
      <c r="AC374" s="14">
        <f>(SIN((RADIANS($C$19-45))))*(COS(RADIANS($A$19)))</f>
        <v>-0.88924263148037508</v>
      </c>
      <c r="AE374" s="16"/>
      <c r="AH374" s="17">
        <f>(AB358^2)*AA358+AB358*AB359*AA359+AB358*AB360*AA360-((AC358^2)*AA358+AC358*AC359*AA359+AC358*AC360*AA360)</f>
        <v>0.26599292225827226</v>
      </c>
      <c r="AI374" s="18">
        <f>AB358*AB359*AA358+(AB359^2)*AA359+AB359*AB360*AA360-(AC358*AC359*AA358+(AC359^2)*AA359+AC359*AC360*AA360)</f>
        <v>0.58669849852342271</v>
      </c>
      <c r="AJ374" s="18">
        <f>AB358*AB360*AA358+AB359*AB360*AA359+(AB360^2)*AA360-(AC358*AC360*AA358+AC359*AC360*AA359+(AC360^2)*AA360)</f>
        <v>-0.49229849372326812</v>
      </c>
      <c r="AK374" s="18">
        <f>(AB358^2)*Z358+AB358*AB359*Z359+AB358*AB360*Z360-((AC358^2)*Z358+AC358*AC359*Z359+AC358*AC360*Z360)</f>
        <v>0.36371947854606024</v>
      </c>
      <c r="AL374" s="18">
        <f>AB358*AB359*Z358+(AB359^2)*Z359+AB359*AB360*Z360-(AC358*AC359*Z358+(AC359^2)*Z359+AC359*AC360*Z360)</f>
        <v>-0.67879646084191714</v>
      </c>
      <c r="AM374" s="34">
        <f>AB358*AB360*Z358+AB359*AB360*Z359+(AB360^2)*Z360-(AC358*AC360*Z358+AC359*AC360*Z359+(AC360^2)*Z360)</f>
        <v>0.56957785993689591</v>
      </c>
      <c r="AN374" s="16">
        <f>AE358</f>
        <v>0.10721531748511076</v>
      </c>
    </row>
    <row r="375" spans="1:40">
      <c r="A375">
        <f>E378</f>
        <v>0.86418541551174233</v>
      </c>
      <c r="B375">
        <f>C375/(SQRT(C375^2+C376^2+C377^2))</f>
        <v>0.86399580667554865</v>
      </c>
      <c r="C375">
        <f t="array" ref="C375:C380">(A375:A380)-(MMULT(MMULT(MINVERSE(MMULT(TRANSPOSE(M360:R380),M360:R380)),TRANSPOSE(M360:R380)),S360:S380))</f>
        <v>0.86357851047303347</v>
      </c>
      <c r="D375" t="s">
        <v>35</v>
      </c>
      <c r="E375" s="9">
        <f t="shared" ref="E375:F375" si="404">E370</f>
        <v>0.4758403603622588</v>
      </c>
      <c r="F375" s="10">
        <f t="shared" si="404"/>
        <v>-0.31963483803025433</v>
      </c>
      <c r="G375" s="13">
        <f>(SIN((RADIANS(45+$C$19))))*(SIN(RADIANS($A$19)))</f>
        <v>-7.4620664252905797E-2</v>
      </c>
      <c r="H375" s="14">
        <f>(SIN((RADIANS($C$19-45))))*(SIN(RADIANS($A$19)))</f>
        <v>0.15679746832618466</v>
      </c>
      <c r="J375" s="16"/>
      <c r="M375" s="17">
        <f>(G363^2)*F363+G363*G364*F364+G363*G365*F365-((H363^2)*F363+H363*H364*F364+H363*H365*F365)</f>
        <v>0.29272510664263285</v>
      </c>
      <c r="N375" s="18">
        <f>G363*G364*F363+(G364^2)*F364+G364*G365*F365-(H363*H364*F363+(H364^2)*F364+H364*H365*F365)</f>
        <v>0.59033069278566241</v>
      </c>
      <c r="O375" s="18">
        <f>G363*G365*F363+G364*G365*F364+(G365^2)*F365-(H363*H365*F363+H364*H365*F364+(H365^2)*F365)</f>
        <v>-0.34082758439070043</v>
      </c>
      <c r="P375" s="18">
        <f>(G363^2)*E363+G363*G364*E364+G363*G365*E365-((H363^2)*E363+H363*H364*E364+H363*H365*E365)</f>
        <v>0.66989992565581558</v>
      </c>
      <c r="Q375" s="18">
        <f>G363*G364*E363+(G364^2)*E364+G364*G365*E365-(H363*H364*E363+(H364^2)*E364+H364*H365*E365)</f>
        <v>-0.57584973195656097</v>
      </c>
      <c r="R375" s="34">
        <f>G363*G365*E363+G364*G365*E364+(G365^2)*E365-(H363*H365*E363+H364*H365*E364+(H365^2)*E365)</f>
        <v>0.33246699775789423</v>
      </c>
      <c r="S375" s="16">
        <f>J363</f>
        <v>-5.7790370318537843E-3</v>
      </c>
      <c r="V375">
        <f>Z378</f>
        <v>0.93955315739330725</v>
      </c>
      <c r="W375">
        <f>X375/(SQRT(X375^2+X376^2+X377^2))</f>
        <v>0.87050973417864674</v>
      </c>
      <c r="X375">
        <f t="array" ref="X375:X380">(V375:V380)-(MMULT(MMULT(MINVERSE(MMULT(TRANSPOSE(AH360:AM380),AH360:AM380)),TRANSPOSE(AH360:AM380)),AN360:AN380))</f>
        <v>0.91044075609282016</v>
      </c>
      <c r="Y375" t="s">
        <v>35</v>
      </c>
      <c r="Z375" s="9">
        <f t="shared" ref="Z375:AA375" si="405">Z370</f>
        <v>0.33982672743622938</v>
      </c>
      <c r="AA375" s="10">
        <f t="shared" si="405"/>
        <v>-0.185873718340477</v>
      </c>
      <c r="AB375" s="13">
        <f>(SIN((RADIANS(45+$C$19))))*(SIN(RADIANS($A$19)))</f>
        <v>-7.4620664252905797E-2</v>
      </c>
      <c r="AC375" s="14">
        <f>(SIN((RADIANS($C$19-45))))*(SIN(RADIANS($A$19)))</f>
        <v>0.15679746832618466</v>
      </c>
      <c r="AE375" s="16"/>
      <c r="AH375" s="17">
        <f>(AB363^2)*AA363+AB363*AB364*AA364+AB363*AB365*AA365-((AC363^2)*AA363+AC363*AC364*AA364+AC363*AC365*AA365)</f>
        <v>0.21217104566588108</v>
      </c>
      <c r="AI375" s="18">
        <f>AB363*AB364*AA363+(AB364^2)*AA364+AB364*AB365*AA365-(AC363*AC364*AA363+(AC364^2)*AA364+AC364*AC365*AA365)</f>
        <v>0.72425347909133742</v>
      </c>
      <c r="AJ375" s="18">
        <f>AB363*AB365*AA363+AB364*AB365*AA364+(AB365^2)*AA365-(AC363*AC365*AA363+AC364*AC365*AA364+(AC365^2)*AA365)</f>
        <v>-0.4181479411149065</v>
      </c>
      <c r="AK375" s="18">
        <f>(AB363^2)*Z363+AB363*AB364*Z364+AB363*AB365*Z365-((AC363^2)*Z363+AC363*AC364*Z364+AC363*AC365*Z365)</f>
        <v>0.46865649611116034</v>
      </c>
      <c r="AL375" s="18">
        <f>AB363*AB364*Z363+(AB364^2)*Z364+AB364*AB365*Z365-(AC363*AC364*Z363+(AC364^2)*Z364+AC364*AC365*Z365)</f>
        <v>-0.71465291223759997</v>
      </c>
      <c r="AM375" s="34">
        <f>AB363*AB365*Z363+AB364*AB365*Z364+(AB365^2)*Z365-(AC363*AC365*Z363+AC364*AC365*Z364+(AC365^2)*Z365)</f>
        <v>0.41260505125752822</v>
      </c>
      <c r="AN375" s="16">
        <f>AE363</f>
        <v>8.7612060332473318E-2</v>
      </c>
    </row>
    <row r="376" spans="1:40">
      <c r="A376">
        <f>E379</f>
        <v>-0.16358337038682408</v>
      </c>
      <c r="B376">
        <f>C376/(SQRT(C375^2+C376^2+C377^2))</f>
        <v>-0.16430757663943635</v>
      </c>
      <c r="C376">
        <v>-0.1642282186989853</v>
      </c>
      <c r="D376" s="16"/>
      <c r="G376" s="16"/>
      <c r="H376" s="16"/>
      <c r="J376" s="16"/>
      <c r="M376" s="17">
        <f>(G368^2)*F368+G368*G369*F369+G368*G370*F370-((H368^2)*F368+H368*H369*F369+H368*H370*F370)</f>
        <v>0.26785999999648791</v>
      </c>
      <c r="N376" s="18">
        <f>G368*G369*F368+(G369^2)*F369+G369*G370*F370-(H368*H369*F368+(H369^2)*F369+H369*H370*F370)</f>
        <v>0.73011803955976939</v>
      </c>
      <c r="O376" s="18">
        <f>G368*G370*F368+G369*G370*F369+(G370^2)*F370-(H368*H370*F368+H369*H370*F369+(H370^2)*F370)</f>
        <v>-0.26574123390054977</v>
      </c>
      <c r="P376" s="18">
        <f>(G368^2)*E368+G368*G369*E369+G368*G370*E370-((H368^2)*E368+H368*H369*E369+H368*H370*E370)</f>
        <v>0.71735919596985909</v>
      </c>
      <c r="Q376" s="18">
        <f>G368*G369*E368+(G369^2)*E369+G369*G370*E370-(H368*H369*E368+(H369^2)*E369+H369*H370*E370)</f>
        <v>-0.54174103511065974</v>
      </c>
      <c r="R376" s="34">
        <f>G368*G370*E368+G369*G370*E369+(G370^2)*E370-(H368*H370*E368+H369*H370*E369+(H370^2)*E370)</f>
        <v>0.1971776114608419</v>
      </c>
      <c r="S376" s="16">
        <f>J368</f>
        <v>-1.4404868797816286E-2</v>
      </c>
      <c r="V376">
        <f>Z379</f>
        <v>4.1924452915333088E-2</v>
      </c>
      <c r="W376">
        <f>X376/(SQRT(X375^2+X376^2+X377^2))</f>
        <v>-0.2320544872375048</v>
      </c>
      <c r="X376">
        <v>-0.2426990239397922</v>
      </c>
      <c r="Y376" s="16"/>
      <c r="AB376" s="16"/>
      <c r="AC376" s="16"/>
      <c r="AE376" s="16"/>
      <c r="AH376" s="17">
        <f>(AB368^2)*AA368+AB368*AB369*AA369+AB368*AB370*AA370-((AC368^2)*AA368+AC368*AC369*AA369+AC368*AC370*AA370)</f>
        <v>0.13834818109913138</v>
      </c>
      <c r="AI376" s="18">
        <f>AB368*AB369*AA368+(AB369^2)*AA369+AB369*AB370*AA370-(AC368*AC369*AA368+(AC369^2)*AA369+AC369*AC370*AA370)</f>
        <v>0.84700131817005975</v>
      </c>
      <c r="AJ376" s="18">
        <f>AB368*AB370*AA368+AB369*AB370*AA369+(AB370^2)*AA370-(AC368*AC370*AA368+AC369*AC370*AA369+(AC370^2)*AA370)</f>
        <v>-0.308283268198139</v>
      </c>
      <c r="AK376" s="18">
        <f>(AB368^2)*Z368+AB368*AB369*Z369+AB368*AB370*Z370-((AC368^2)*Z368+AC368*AC369*Z369+AC368*AC370*Z370)</f>
        <v>0.55109879340477219</v>
      </c>
      <c r="AL376" s="18">
        <f>AB368*AB369*Z368+(AB369^2)*Z369+AB369*AB370*Z370-(AC368*AC369*Z368+(AC369^2)*Z369+AC369*AC370*Z370)</f>
        <v>-0.71869798350774394</v>
      </c>
      <c r="AM376" s="34">
        <f>AB368*AB370*Z368+AB369*AB370*Z369+(AB370^2)*Z370-(AC368*AC370*Z368+AC369*AC370*Z369+(AC370^2)*Z370)</f>
        <v>0.26158467342396097</v>
      </c>
      <c r="AN376" s="16">
        <f>AE368</f>
        <v>6.0732643099036809E-2</v>
      </c>
    </row>
    <row r="377" spans="1:40">
      <c r="A377">
        <f>E380</f>
        <v>0.4758403603622588</v>
      </c>
      <c r="B377">
        <f>C377/(SQRT(C375^2+C376^2+C377^2))</f>
        <v>0.47593514926504815</v>
      </c>
      <c r="C377">
        <v>0.47570528017436819</v>
      </c>
      <c r="E377" s="9" t="s">
        <v>29</v>
      </c>
      <c r="F377" s="10" t="s">
        <v>30</v>
      </c>
      <c r="G377" s="13" t="s">
        <v>31</v>
      </c>
      <c r="H377" s="14" t="s">
        <v>11</v>
      </c>
      <c r="I377">
        <v>19</v>
      </c>
      <c r="J377" s="15" t="s">
        <v>32</v>
      </c>
      <c r="M377" s="17">
        <f>(G373^2)*F373+G373*G374*F374+G373*G375*F375-((H373^2)*F373+H373*H374*F374+H373*H375*F375)</f>
        <v>0.22645581068096476</v>
      </c>
      <c r="N377" s="18">
        <f>G373*G374*F373+(G374^2)*F374+G374*G375*F375-(H373*H374*F373+(H374^2)*F374+H374*H375*F375)</f>
        <v>0.84992968079250963</v>
      </c>
      <c r="O377" s="18">
        <f>G373*G375*F373+G374*G375*F374+(G375^2)*F375-(H373*H375*F373+H374*H375*F374+(H375^2)*F375)</f>
        <v>-0.14986553442865258</v>
      </c>
      <c r="P377" s="18">
        <f>(G373^2)*E373+G373*G374*E374+G373*G375*E375-((H373^2)*E373+H373*H374*E374+H373*H375*E375)</f>
        <v>0.7341642840504029</v>
      </c>
      <c r="Q377" s="18">
        <f>G373*G374*E373+(G374^2)*E374+G374*G375*E375-(H373*H374*E373+(H374^2)*E374+H374*H375*E375)</f>
        <v>-0.50908186666526234</v>
      </c>
      <c r="R377" s="34">
        <f>G373*G375*E373+G374*G375*E374+(G375^2)*E375-(H373*H375*E373+H374*H375*E374+(H375^2)*E375)</f>
        <v>8.9764868482515026E-2</v>
      </c>
      <c r="S377" s="16">
        <f>J373</f>
        <v>-1.4646622835870787E-2</v>
      </c>
      <c r="V377">
        <f>Z380</f>
        <v>0.33982672743622938</v>
      </c>
      <c r="W377">
        <f>X377/(SQRT(X375^2+X376^2+X377^2))</f>
        <v>0.43400866080432149</v>
      </c>
      <c r="X377">
        <v>0.45391700721916106</v>
      </c>
      <c r="Z377" s="9" t="s">
        <v>29</v>
      </c>
      <c r="AA377" s="10" t="s">
        <v>30</v>
      </c>
      <c r="AB377" s="13" t="s">
        <v>31</v>
      </c>
      <c r="AC377" s="14" t="s">
        <v>11</v>
      </c>
      <c r="AD377">
        <v>19</v>
      </c>
      <c r="AE377" s="15" t="s">
        <v>32</v>
      </c>
      <c r="AH377" s="17">
        <f>(AB373^2)*AA373+AB373*AB374*AA374+AB373*AB375*AA375-((AC373^2)*AA373+AC373*AC374*AA374+AC373*AC375*AA375)</f>
        <v>5.9973018175887016E-2</v>
      </c>
      <c r="AI377" s="18">
        <f>AB373*AB374*AA373+(AB374^2)*AA374+AB374*AB375*AA375-(AC373*AC374*AA373+(AC374^2)*AA374+AC374*AC375*AA375)</f>
        <v>0.93673850243097445</v>
      </c>
      <c r="AJ377" s="18">
        <f>AB373*AB375*AA373+AB374*AB375*AA374+(AB375^2)*AA375-(AC373*AC375*AA373+AC374*AC375*AA374+(AC375^2)*AA375)</f>
        <v>-0.16517227184702274</v>
      </c>
      <c r="AK377" s="18">
        <f>(AB373^2)*Z373+AB373*AB374*Z374+AB373*AB375*Z375-((AC373^2)*Z373+AC373*AC374*Z374+AC373*AC375*Z375)</f>
        <v>0.60630713478512632</v>
      </c>
      <c r="AL377" s="18">
        <f>AB373*AB374*Z373+(AB374^2)*Z374+AB374*AB375*Z375-(AC373*AC374*Z373+(AC374^2)*Z374+AC374*AC375*Z375)</f>
        <v>-0.70705211394936796</v>
      </c>
      <c r="AM377" s="34">
        <f>AB373*AB375*Z373+AB374*AB375*Z374+(AB375^2)*Z375-(AC373*AC375*Z373+AC374*AC375*Z374+(AC375^2)*Z375)</f>
        <v>0.12467236445622953</v>
      </c>
      <c r="AN377" s="16">
        <f>AE373</f>
        <v>3.949013521972683E-2</v>
      </c>
    </row>
    <row r="378" spans="1:40">
      <c r="A378">
        <f>F378</f>
        <v>-0.52693983366244179</v>
      </c>
      <c r="B378">
        <f>C378/(SQRT(C378^2+C379^2+C380^2))</f>
        <v>-0.52658413599352982</v>
      </c>
      <c r="C378">
        <v>-0.52632979858646467</v>
      </c>
      <c r="D378" t="s">
        <v>33</v>
      </c>
      <c r="E378" s="9">
        <f t="shared" ref="E378:F378" si="406">E288</f>
        <v>0.86418541551174233</v>
      </c>
      <c r="F378" s="10">
        <f t="shared" si="406"/>
        <v>-0.52693983366244179</v>
      </c>
      <c r="G378" s="13">
        <f>COS((RADIANS(45+$C$20)))</f>
        <v>-0.92220097167045179</v>
      </c>
      <c r="H378" s="14">
        <f>COS((RADIANS($C$20-45)))</f>
        <v>-0.3867109616368205</v>
      </c>
      <c r="J378" s="15">
        <f>((SUMPRODUCT(G378:G380,E378:E380))*(SUMPRODUCT(G378:G380,F378:F380)))-((SUMPRODUCT(H378:H380,E378:E380))*(SUMPRODUCT(H378:H380,F378:F380)))</f>
        <v>1.4454167035952675E-2</v>
      </c>
      <c r="M378" s="17">
        <f>(G378^2)*F378+G378*G379*F379+G378*G380*F380-((H378^2)*F378+H378*H379*F379+H378*H380*F380)</f>
        <v>0.19235302649328842</v>
      </c>
      <c r="N378" s="18">
        <f>G378*G379*F378+(G379^2)*F379+G379*G380*F380-(H378*H379*F378+(H379^2)*F379+H379*H380*F380)</f>
        <v>0.92781133574113028</v>
      </c>
      <c r="O378" s="18">
        <f>G378*G380*F378+G379*G380*F379+(G380^2)*F380-(H378*H380*F378+H379*H380*F379+(H380^2)*F380)</f>
        <v>-1.619336282370854E-8</v>
      </c>
      <c r="P378" s="18">
        <f>(G378^2)*E378+G378*G379*E379+G378*G380*E380-((H378^2)*E378+H378*H379*E379+H378*H380*E380)</f>
        <v>0.72239148213108495</v>
      </c>
      <c r="Q378" s="18">
        <f>G378*G379*E378+(G379^2)*E379+G379*G380*E380-(H378*H379*E378+(H379^2)*E379+H379*H380*E380)</f>
        <v>-0.50172353015568605</v>
      </c>
      <c r="R378" s="34">
        <f>G378*G380*E378+G379*G380*E379+(G380^2)*E380-(H378*H380*E378+H379*H380*E379+(H380^2)*E380)</f>
        <v>8.7567276320384913E-9</v>
      </c>
      <c r="S378" s="16">
        <f>J378</f>
        <v>1.4454167035952675E-2</v>
      </c>
      <c r="V378">
        <f>AA378</f>
        <v>-0.70034343234572216</v>
      </c>
      <c r="W378">
        <f>X378/(SQRT(X378^2+X379^2+X380^2))</f>
        <v>-0.47167056193804641</v>
      </c>
      <c r="X378">
        <v>-0.49254922497232412</v>
      </c>
      <c r="Y378" t="s">
        <v>33</v>
      </c>
      <c r="Z378" s="9">
        <f t="shared" ref="Z378:AA378" si="407">Z288</f>
        <v>0.93955315739330725</v>
      </c>
      <c r="AA378" s="10">
        <f t="shared" si="407"/>
        <v>-0.70034343234572216</v>
      </c>
      <c r="AB378" s="13">
        <f>COS((RADIANS(45+$C$20)))</f>
        <v>-0.92220097167045179</v>
      </c>
      <c r="AC378" s="14">
        <f>COS((RADIANS($C$20-45)))</f>
        <v>-0.3867109616368205</v>
      </c>
      <c r="AE378" s="15">
        <f>((SUMPRODUCT(AB378:AB380,Z378:Z380))*(SUMPRODUCT(AB378:AB380,AA378:AA380)))-((SUMPRODUCT(AC378:AC380,Z378:Z380))*(SUMPRODUCT(AC378:AC380,AA378:AA380)))</f>
        <v>4.1833909394960234E-2</v>
      </c>
      <c r="AH378" s="17">
        <f>(AB378^2)*AA378+AB378*AB379*AA379+AB378*AB380*AA380-((AC378^2)*AA378+AC378*AC379*AA379+AC378*AC380*AA380)</f>
        <v>6.8124176693978855E-4</v>
      </c>
      <c r="AI378" s="18">
        <f>AB378*AB379*AA378+(AB379^2)*AA379+AB379*AB380*AA380-(AC378*AC379*AA378+(AC379^2)*AA379+AC379*AC380*AA380)</f>
        <v>0.98257340299256324</v>
      </c>
      <c r="AJ378" s="18">
        <f>AB378*AB380*AA378+AB379*AB380*AA379+(AB380^2)*AA380-(AC378*AC380*AA378+AC379*AC380*AA379+(AC380^2)*AA380)</f>
        <v>-1.7149141212932925E-8</v>
      </c>
      <c r="AK378" s="18">
        <f>(AB378^2)*Z378+AB378*AB379*Z379+AB378*AB380*Z380-((AC378^2)*Z378+AC378*AC379*Z379+AC378*AC380*Z380)</f>
        <v>0.62863888167709692</v>
      </c>
      <c r="AL378" s="18">
        <f>AB378*AB379*Z378+(AB379^2)*Z379+AB379*AB380*Z380-(AC378*AC379*Z378+(AC379^2)*Z379+AC379*AC380*Z380)</f>
        <v>-0.69952194480690588</v>
      </c>
      <c r="AM378" s="34">
        <f>AB378*AB380*Z378+AB379*AB380*Z379+(AB380^2)*Z380-(AC378*AC380*Z378+AC379*AC380*Z379+(AC380^2)*Z380)</f>
        <v>1.2208961260810654E-8</v>
      </c>
      <c r="AN378" s="16">
        <f>AE378</f>
        <v>4.1833909394960234E-2</v>
      </c>
    </row>
    <row r="379" spans="1:40">
      <c r="A379">
        <f>F379</f>
        <v>-0.78750744886456225</v>
      </c>
      <c r="B379">
        <f>C379/(SQRT(C378^2+C379^2+C380^2))</f>
        <v>-0.78794114367688195</v>
      </c>
      <c r="C379">
        <v>-0.78756057219038123</v>
      </c>
      <c r="D379" t="s">
        <v>34</v>
      </c>
      <c r="E379" s="9">
        <f t="shared" ref="E379:F379" si="408">E289</f>
        <v>-0.16358337038682408</v>
      </c>
      <c r="F379" s="10">
        <f t="shared" si="408"/>
        <v>-0.78750744886456225</v>
      </c>
      <c r="G379" s="13">
        <f>(SIN((RADIANS(45+$C$20))))*(COS(RADIANS($A$20)))</f>
        <v>0.38671096163682062</v>
      </c>
      <c r="H379" s="14">
        <f>(SIN((RADIANS($C$20-45))))*(COS(RADIANS($A$20)))</f>
        <v>-0.92220097167045179</v>
      </c>
      <c r="J379" s="16"/>
      <c r="M379" s="17">
        <f>2*E373</f>
        <v>1.7283708310234847</v>
      </c>
      <c r="N379" s="18">
        <f>2*E374</f>
        <v>-0.32716674077364816</v>
      </c>
      <c r="O379" s="18">
        <f>2*E375</f>
        <v>0.95168072072451759</v>
      </c>
      <c r="P379" s="18">
        <f>0</f>
        <v>0</v>
      </c>
      <c r="Q379" s="18">
        <v>0</v>
      </c>
      <c r="R379" s="34">
        <v>0</v>
      </c>
      <c r="S379" s="19">
        <f>E373^2+E374^2+E375^2-1</f>
        <v>0</v>
      </c>
      <c r="V379">
        <f>AA379</f>
        <v>-0.68918070025247935</v>
      </c>
      <c r="W379">
        <f>X379/(SQRT(X378^2+X379^2+X380^2))</f>
        <v>-0.82683336142605846</v>
      </c>
      <c r="X379">
        <v>-0.86343343048226828</v>
      </c>
      <c r="Y379" t="s">
        <v>34</v>
      </c>
      <c r="Z379" s="9">
        <f t="shared" ref="Z379:AA379" si="409">Z289</f>
        <v>4.1924452915333088E-2</v>
      </c>
      <c r="AA379" s="10">
        <f t="shared" si="409"/>
        <v>-0.68918070025247935</v>
      </c>
      <c r="AB379" s="13">
        <f>(SIN((RADIANS(45+$C$20))))*(COS(RADIANS($A$20)))</f>
        <v>0.38671096163682062</v>
      </c>
      <c r="AC379" s="14">
        <f>(SIN((RADIANS($C$20-45))))*(COS(RADIANS($A$20)))</f>
        <v>-0.92220097167045179</v>
      </c>
      <c r="AE379" s="16"/>
      <c r="AH379" s="17">
        <f>2*Z373</f>
        <v>1.8791063147866145</v>
      </c>
      <c r="AI379" s="18">
        <f>2*Z374</f>
        <v>8.3848905830666176E-2</v>
      </c>
      <c r="AJ379" s="18">
        <f>2*Z375</f>
        <v>0.67965345487245876</v>
      </c>
      <c r="AK379" s="18">
        <f>0</f>
        <v>0</v>
      </c>
      <c r="AL379" s="18">
        <v>0</v>
      </c>
      <c r="AM379" s="34">
        <v>0</v>
      </c>
      <c r="AN379" s="19">
        <f>Z373^2+Z374^2+Z375^2-1</f>
        <v>0</v>
      </c>
    </row>
    <row r="380" spans="1:40">
      <c r="A380" s="2">
        <f>F380</f>
        <v>-0.31963483803025433</v>
      </c>
      <c r="B380">
        <f>C380/(SQRT(C378^2+C379^2+C380^2))</f>
        <v>-0.31915184759157356</v>
      </c>
      <c r="C380">
        <v>-0.31899769890415947</v>
      </c>
      <c r="D380" t="s">
        <v>35</v>
      </c>
      <c r="E380" s="9">
        <f t="shared" ref="E380:F380" si="410">E290</f>
        <v>0.4758403603622588</v>
      </c>
      <c r="F380" s="10">
        <f t="shared" si="410"/>
        <v>-0.31963483803025433</v>
      </c>
      <c r="G380" s="13">
        <f>(SIN((RADIANS(45+$C$20))))*(SIN(RADIANS($A$20)))</f>
        <v>-6.7493796081809039E-9</v>
      </c>
      <c r="H380" s="14">
        <f>(SIN((RADIANS($C$20-45))))*(SIN(RADIANS($A$20)))</f>
        <v>1.6095443497365083E-8</v>
      </c>
      <c r="J380" s="16"/>
      <c r="M380" s="17">
        <v>0</v>
      </c>
      <c r="N380" s="18">
        <v>0</v>
      </c>
      <c r="O380" s="18">
        <v>0</v>
      </c>
      <c r="P380" s="18">
        <f>2*F373</f>
        <v>-1.0538796673248836</v>
      </c>
      <c r="Q380" s="18">
        <f>2*F374</f>
        <v>-1.5750148977291245</v>
      </c>
      <c r="R380" s="34">
        <f>2*F375</f>
        <v>-0.63926967606050866</v>
      </c>
      <c r="S380" s="35">
        <f>F373^2+F374^2+F375^2-1</f>
        <v>0</v>
      </c>
      <c r="V380" s="2">
        <f>AA380</f>
        <v>-0.185873718340477</v>
      </c>
      <c r="W380">
        <f>X380/(SQRT(X378^2+X379^2+X380^2))</f>
        <v>-0.30638778277524797</v>
      </c>
      <c r="X380">
        <v>-0.31995014555680334</v>
      </c>
      <c r="Y380" t="s">
        <v>35</v>
      </c>
      <c r="Z380" s="9">
        <f t="shared" ref="Z380:AA380" si="411">Z290</f>
        <v>0.33982672743622938</v>
      </c>
      <c r="AA380" s="10">
        <f t="shared" si="411"/>
        <v>-0.185873718340477</v>
      </c>
      <c r="AB380" s="13">
        <f>(SIN((RADIANS(45+$C$20))))*(SIN(RADIANS($A$20)))</f>
        <v>-6.7493796081809039E-9</v>
      </c>
      <c r="AC380" s="14">
        <f>(SIN((RADIANS($C$20-45))))*(SIN(RADIANS($A$20)))</f>
        <v>1.6095443497365083E-8</v>
      </c>
      <c r="AE380" s="16"/>
      <c r="AH380" s="17">
        <v>0</v>
      </c>
      <c r="AI380" s="18">
        <v>0</v>
      </c>
      <c r="AJ380" s="18">
        <v>0</v>
      </c>
      <c r="AK380" s="18">
        <f>2*AA373</f>
        <v>-1.4006868646914443</v>
      </c>
      <c r="AL380" s="18">
        <f>2*AA374</f>
        <v>-1.3783614005049587</v>
      </c>
      <c r="AM380" s="34">
        <f>2*AA375</f>
        <v>-0.371747436680954</v>
      </c>
      <c r="AN380" s="35">
        <f>AA373^2+AA374^2+AA375^2-1</f>
        <v>0</v>
      </c>
    </row>
    <row r="381" spans="1:40">
      <c r="A381" s="21"/>
      <c r="V381" s="21"/>
    </row>
    <row r="382" spans="1:40">
      <c r="A382" s="2"/>
      <c r="E382" s="9" t="s">
        <v>29</v>
      </c>
      <c r="F382" s="10" t="s">
        <v>30</v>
      </c>
      <c r="G382" s="13" t="s">
        <v>31</v>
      </c>
      <c r="H382" s="14" t="s">
        <v>11</v>
      </c>
      <c r="I382">
        <v>1</v>
      </c>
      <c r="J382" s="15" t="s">
        <v>32</v>
      </c>
      <c r="L382" s="16"/>
      <c r="V382" s="2"/>
      <c r="Z382" s="9" t="s">
        <v>29</v>
      </c>
      <c r="AA382" s="10" t="s">
        <v>30</v>
      </c>
      <c r="AB382" s="13" t="s">
        <v>31</v>
      </c>
      <c r="AC382" s="14" t="s">
        <v>11</v>
      </c>
      <c r="AD382">
        <v>1</v>
      </c>
      <c r="AE382" s="15" t="s">
        <v>32</v>
      </c>
      <c r="AG382" s="16"/>
    </row>
    <row r="383" spans="1:40">
      <c r="A383" s="2"/>
      <c r="D383" s="2" t="s">
        <v>33</v>
      </c>
      <c r="E383" s="9">
        <f>B375</f>
        <v>0.86399580667554865</v>
      </c>
      <c r="F383" s="10">
        <f>B378</f>
        <v>-0.52658413599352982</v>
      </c>
      <c r="G383" s="13">
        <f>COS((RADIANS(45+$C$2)))</f>
        <v>0.38671096163682062</v>
      </c>
      <c r="H383" s="14">
        <f>COS((RADIANS($C$2-45)))</f>
        <v>0.92220097167045179</v>
      </c>
      <c r="J383" s="15">
        <f>((SUMPRODUCT(G383:G385,E383:E385))*(SUMPRODUCT(G383:G385,F383:F385)))-((SUMPRODUCT(H383:H385,E383:E385))*(SUMPRODUCT(H383:H385,F383:F385)))</f>
        <v>-1.422018456008764E-2</v>
      </c>
      <c r="L383" s="16"/>
      <c r="V383" s="2"/>
      <c r="Y383" s="2" t="s">
        <v>33</v>
      </c>
      <c r="Z383" s="9">
        <f>W375</f>
        <v>0.87050973417864674</v>
      </c>
      <c r="AA383" s="10">
        <f>W378</f>
        <v>-0.47167056193804641</v>
      </c>
      <c r="AB383" s="13">
        <f>COS((RADIANS(45+$C$2)))</f>
        <v>0.38671096163682062</v>
      </c>
      <c r="AC383" s="14">
        <f>COS((RADIANS($C$2-45)))</f>
        <v>0.92220097167045179</v>
      </c>
      <c r="AE383" s="15">
        <f>((SUMPRODUCT(AB383:AB385,Z383:Z385))*(SUMPRODUCT(AB383:AB385,AA383:AA385)))-((SUMPRODUCT(AC383:AC385,Z383:Z385))*(SUMPRODUCT(AC383:AC385,AA383:AA385)))</f>
        <v>-1.3033433620604079E-2</v>
      </c>
      <c r="AG383" s="16"/>
    </row>
    <row r="384" spans="1:40">
      <c r="A384" s="2"/>
      <c r="D384" s="16" t="s">
        <v>34</v>
      </c>
      <c r="E384" s="9">
        <f t="shared" ref="E384:E385" si="412">B376</f>
        <v>-0.16430757663943635</v>
      </c>
      <c r="F384" s="10">
        <f t="shared" ref="F384:F385" si="413">B379</f>
        <v>-0.78794114367688195</v>
      </c>
      <c r="G384" s="13">
        <f>(SIN((RADIANS(45+$C$2))))*(COS(RADIANS($A$2)))</f>
        <v>0.92220097167045179</v>
      </c>
      <c r="H384" s="14">
        <f>(SIN((RADIANS($C$2-45))))*(COS(RADIANS($A$2)))</f>
        <v>-0.38671096163682062</v>
      </c>
      <c r="J384" s="16"/>
      <c r="L384" s="16"/>
      <c r="V384" s="2"/>
      <c r="Y384" s="16" t="s">
        <v>34</v>
      </c>
      <c r="Z384" s="9">
        <f t="shared" ref="Z384:Z385" si="414">W376</f>
        <v>-0.2320544872375048</v>
      </c>
      <c r="AA384" s="10">
        <f t="shared" ref="AA384:AA385" si="415">W379</f>
        <v>-0.82683336142605846</v>
      </c>
      <c r="AB384" s="13">
        <f>(SIN((RADIANS(45+$C$2))))*(COS(RADIANS($A$2)))</f>
        <v>0.92220097167045179</v>
      </c>
      <c r="AC384" s="14">
        <f>(SIN((RADIANS($C$2-45))))*(COS(RADIANS($A$2)))</f>
        <v>-0.38671096163682062</v>
      </c>
      <c r="AE384" s="16"/>
      <c r="AG384" s="16"/>
    </row>
    <row r="385" spans="1:33">
      <c r="A385" s="2"/>
      <c r="D385" s="16" t="s">
        <v>35</v>
      </c>
      <c r="E385" s="9">
        <f t="shared" si="412"/>
        <v>0.47593514926504815</v>
      </c>
      <c r="F385" s="10">
        <f t="shared" si="413"/>
        <v>-0.31915184759157356</v>
      </c>
      <c r="G385" s="13">
        <f>(SIN((RADIANS(45+$C$2))))*(SIN(RADIANS($A$2)))</f>
        <v>1.6095443320740335E-10</v>
      </c>
      <c r="H385" s="14">
        <f>(SIN((RADIANS($C$2-45))))*(SIN(RADIANS($A$2)))</f>
        <v>-6.7493795341159998E-11</v>
      </c>
      <c r="J385" s="16"/>
      <c r="L385" s="16"/>
      <c r="V385" s="2"/>
      <c r="Y385" s="16" t="s">
        <v>35</v>
      </c>
      <c r="Z385" s="9">
        <f t="shared" si="414"/>
        <v>0.43400866080432149</v>
      </c>
      <c r="AA385" s="10">
        <f t="shared" si="415"/>
        <v>-0.30638778277524797</v>
      </c>
      <c r="AB385" s="13">
        <f>(SIN((RADIANS(45+$C$2))))*(SIN(RADIANS($A$2)))</f>
        <v>1.6095443320740335E-10</v>
      </c>
      <c r="AC385" s="14">
        <f>(SIN((RADIANS($C$2-45))))*(SIN(RADIANS($A$2)))</f>
        <v>-6.7493795341159998E-11</v>
      </c>
      <c r="AE385" s="16"/>
      <c r="AG385" s="16"/>
    </row>
    <row r="386" spans="1:33">
      <c r="A386" s="2"/>
      <c r="J386" s="16"/>
      <c r="L386" s="16"/>
      <c r="V386" s="2"/>
      <c r="AE386" s="16"/>
      <c r="AG386" s="16"/>
    </row>
    <row r="387" spans="1:33">
      <c r="A387" s="2"/>
      <c r="E387" s="9" t="s">
        <v>29</v>
      </c>
      <c r="F387" s="10" t="s">
        <v>30</v>
      </c>
      <c r="G387" s="13" t="s">
        <v>31</v>
      </c>
      <c r="H387" s="14" t="s">
        <v>11</v>
      </c>
      <c r="I387">
        <v>2</v>
      </c>
      <c r="J387" s="15" t="s">
        <v>32</v>
      </c>
      <c r="L387" s="16"/>
      <c r="V387" s="2"/>
      <c r="Z387" s="9" t="s">
        <v>29</v>
      </c>
      <c r="AA387" s="10" t="s">
        <v>30</v>
      </c>
      <c r="AB387" s="13" t="s">
        <v>31</v>
      </c>
      <c r="AC387" s="14" t="s">
        <v>11</v>
      </c>
      <c r="AD387">
        <v>2</v>
      </c>
      <c r="AE387" s="15" t="s">
        <v>32</v>
      </c>
      <c r="AG387" s="16"/>
    </row>
    <row r="388" spans="1:33">
      <c r="A388" s="2"/>
      <c r="D388" t="s">
        <v>33</v>
      </c>
      <c r="E388" s="9">
        <f t="shared" ref="E388:F388" si="416">E473</f>
        <v>0.86399580667554865</v>
      </c>
      <c r="F388" s="10">
        <f t="shared" si="416"/>
        <v>-0.52658413599352982</v>
      </c>
      <c r="G388" s="13">
        <f>COS((RADIANS(45+$C$3)))</f>
        <v>0.32804239776812177</v>
      </c>
      <c r="H388" s="14">
        <f>COS((RADIANS($C$3-45)))</f>
        <v>0.94466300089849042</v>
      </c>
      <c r="J388" s="15">
        <f>((SUMPRODUCT(G388:G390,E388:E390))*(SUMPRODUCT(G388:(G390),F388:F390)))-((SUMPRODUCT(H388:H390,E388:E390))*(SUMPRODUCT(H388:H390,F388:F390)))</f>
        <v>-1.0662037369368799E-2</v>
      </c>
      <c r="L388" s="16"/>
      <c r="V388" s="2"/>
      <c r="Y388" t="s">
        <v>33</v>
      </c>
      <c r="Z388" s="9">
        <f t="shared" ref="Z388:AA388" si="417">Z473</f>
        <v>0.87050973417864674</v>
      </c>
      <c r="AA388" s="10">
        <f t="shared" si="417"/>
        <v>-0.47167056193804641</v>
      </c>
      <c r="AB388" s="13">
        <f>COS((RADIANS(45+$C$3)))</f>
        <v>0.32804239776812177</v>
      </c>
      <c r="AC388" s="14">
        <f>COS((RADIANS($C$3-45)))</f>
        <v>0.94466300089849042</v>
      </c>
      <c r="AE388" s="15">
        <f>((SUMPRODUCT(AB388:AB390,Z388:Z390))*(SUMPRODUCT(AB388:(AB390),AA388:AA390)))-((SUMPRODUCT(AC388:AC390,Z388:Z390))*(SUMPRODUCT(AC388:AC390,AA388:AA390)))</f>
        <v>3.2457294784134227E-3</v>
      </c>
      <c r="AG388" s="16"/>
    </row>
    <row r="389" spans="1:33">
      <c r="A389" s="2"/>
      <c r="D389" t="s">
        <v>34</v>
      </c>
      <c r="E389" s="9">
        <f t="shared" ref="E389:F389" si="418">E474</f>
        <v>-0.16430757663943635</v>
      </c>
      <c r="F389" s="10">
        <f t="shared" si="418"/>
        <v>-0.78794114367688195</v>
      </c>
      <c r="G389" s="13">
        <f>(SIN((RADIANS(45+$C$3))))*(COS(RADIANS($A$3)))</f>
        <v>0.93031144726861181</v>
      </c>
      <c r="H389" s="14">
        <f>(SIN((RADIANS($C$3-45))))*(COS(RADIANS($A$3)))</f>
        <v>-0.32305869663876091</v>
      </c>
      <c r="J389" s="16"/>
      <c r="L389" s="16"/>
      <c r="V389" s="2"/>
      <c r="Y389" t="s">
        <v>34</v>
      </c>
      <c r="Z389" s="9">
        <f t="shared" ref="Z389:AA389" si="419">Z474</f>
        <v>-0.2320544872375048</v>
      </c>
      <c r="AA389" s="10">
        <f t="shared" si="419"/>
        <v>-0.82683336142605846</v>
      </c>
      <c r="AB389" s="13">
        <f>(SIN((RADIANS(45+$C$3))))*(COS(RADIANS($A$3)))</f>
        <v>0.93031144726861181</v>
      </c>
      <c r="AC389" s="14">
        <f>(SIN((RADIANS($C$3-45))))*(COS(RADIANS($A$3)))</f>
        <v>-0.32305869663876091</v>
      </c>
      <c r="AE389" s="16"/>
      <c r="AG389" s="16"/>
    </row>
    <row r="390" spans="1:33">
      <c r="A390" s="2"/>
      <c r="D390" t="s">
        <v>35</v>
      </c>
      <c r="E390" s="9">
        <f t="shared" ref="E390:F390" si="420">E475</f>
        <v>0.47593514926504815</v>
      </c>
      <c r="F390" s="10">
        <f t="shared" si="420"/>
        <v>-0.31915184759157356</v>
      </c>
      <c r="G390" s="13">
        <f>(SIN((RADIANS(45+$C$3))))*(SIN(RADIANS($A$3)))</f>
        <v>0.16403900861539664</v>
      </c>
      <c r="H390" s="14">
        <f>(SIN((RADIANS($C$3-45))))*(SIN(RADIANS($A$3)))</f>
        <v>-5.6963964569924627E-2</v>
      </c>
      <c r="J390" s="16"/>
      <c r="L390" s="16"/>
      <c r="V390" s="2"/>
      <c r="Y390" t="s">
        <v>35</v>
      </c>
      <c r="Z390" s="9">
        <f t="shared" ref="Z390:AA390" si="421">Z475</f>
        <v>0.43400866080432149</v>
      </c>
      <c r="AA390" s="10">
        <f t="shared" si="421"/>
        <v>-0.30638778277524797</v>
      </c>
      <c r="AB390" s="13">
        <f>(SIN((RADIANS(45+$C$3))))*(SIN(RADIANS($A$3)))</f>
        <v>0.16403900861539664</v>
      </c>
      <c r="AC390" s="14">
        <f>(SIN((RADIANS($C$3-45))))*(SIN(RADIANS($A$3)))</f>
        <v>-5.6963964569924627E-2</v>
      </c>
      <c r="AE390" s="16"/>
      <c r="AG390" s="16"/>
    </row>
    <row r="391" spans="1:33">
      <c r="A391" s="2"/>
      <c r="L391" s="16"/>
      <c r="V391" s="2"/>
      <c r="AG391" s="16"/>
    </row>
    <row r="392" spans="1:33">
      <c r="A392" s="2"/>
      <c r="E392" s="9" t="s">
        <v>29</v>
      </c>
      <c r="F392" s="10" t="s">
        <v>30</v>
      </c>
      <c r="G392" s="13" t="s">
        <v>31</v>
      </c>
      <c r="H392" s="14" t="s">
        <v>11</v>
      </c>
      <c r="I392">
        <v>3</v>
      </c>
      <c r="J392" s="15" t="s">
        <v>32</v>
      </c>
      <c r="L392" s="16"/>
      <c r="V392" s="2"/>
      <c r="Z392" s="9" t="s">
        <v>29</v>
      </c>
      <c r="AA392" s="10" t="s">
        <v>30</v>
      </c>
      <c r="AB392" s="13" t="s">
        <v>31</v>
      </c>
      <c r="AC392" s="14" t="s">
        <v>11</v>
      </c>
      <c r="AD392">
        <v>3</v>
      </c>
      <c r="AE392" s="15" t="s">
        <v>32</v>
      </c>
      <c r="AG392" s="16"/>
    </row>
    <row r="393" spans="1:33">
      <c r="A393" s="2"/>
      <c r="D393" t="s">
        <v>33</v>
      </c>
      <c r="E393" s="9">
        <f t="shared" ref="E393:F393" si="422">E388</f>
        <v>0.86399580667554865</v>
      </c>
      <c r="F393" s="10">
        <f t="shared" si="422"/>
        <v>-0.52658413599352982</v>
      </c>
      <c r="G393" s="13">
        <f>COS((RADIANS(45+$C$4)))</f>
        <v>0.27311983686282215</v>
      </c>
      <c r="H393" s="14">
        <f>COS((RADIANS($C$4-45)))</f>
        <v>0.96198001783406362</v>
      </c>
      <c r="J393" s="15">
        <f>((SUMPRODUCT(G393:G395,E393:E395))*(SUMPRODUCT(G393:(G395),F393:F395)))-((SUMPRODUCT(H393:H395,E393:E395))*(SUMPRODUCT(H393:H395,F393:F395)))</f>
        <v>-6.9996613274226072E-3</v>
      </c>
      <c r="L393" s="16"/>
      <c r="V393" s="2"/>
      <c r="Y393" t="s">
        <v>33</v>
      </c>
      <c r="Z393" s="9">
        <f t="shared" ref="Z393:AA393" si="423">Z388</f>
        <v>0.87050973417864674</v>
      </c>
      <c r="AA393" s="10">
        <f t="shared" si="423"/>
        <v>-0.47167056193804641</v>
      </c>
      <c r="AB393" s="13">
        <f>COS((RADIANS(45+$C$4)))</f>
        <v>0.27311983686282215</v>
      </c>
      <c r="AC393" s="14">
        <f>COS((RADIANS($C$4-45)))</f>
        <v>0.96198001783406362</v>
      </c>
      <c r="AE393" s="15">
        <f>((SUMPRODUCT(AB393:AB395,Z393:Z395))*(SUMPRODUCT(AB393:(AB395),AA393:AA395)))-((SUMPRODUCT(AC393:AC395,Z393:Z395))*(SUMPRODUCT(AC393:AC395,AA393:AA395)))</f>
        <v>1.5481071935658591E-2</v>
      </c>
      <c r="AG393" s="16"/>
    </row>
    <row r="394" spans="1:33">
      <c r="A394" s="2"/>
      <c r="D394" t="s">
        <v>34</v>
      </c>
      <c r="E394" s="9">
        <f t="shared" ref="E394:F394" si="424">E389</f>
        <v>-0.16430757663943635</v>
      </c>
      <c r="F394" s="10">
        <f t="shared" si="424"/>
        <v>-0.78794114367688195</v>
      </c>
      <c r="G394" s="13">
        <f>(SIN((RADIANS(45+$C$4))))*(COS(RADIANS($A$4)))</f>
        <v>0.90396552410216613</v>
      </c>
      <c r="H394" s="14">
        <f>(SIN((RADIANS($C$4-45))))*(COS(RADIANS($A$4)))</f>
        <v>-0.25664869529024509</v>
      </c>
      <c r="J394" s="16"/>
      <c r="L394" s="16"/>
      <c r="V394" s="2"/>
      <c r="Y394" t="s">
        <v>34</v>
      </c>
      <c r="Z394" s="9">
        <f t="shared" ref="Z394:AA394" si="425">Z389</f>
        <v>-0.2320544872375048</v>
      </c>
      <c r="AA394" s="10">
        <f t="shared" si="425"/>
        <v>-0.82683336142605846</v>
      </c>
      <c r="AB394" s="13">
        <f>(SIN((RADIANS(45+$C$4))))*(COS(RADIANS($A$4)))</f>
        <v>0.90396552410216613</v>
      </c>
      <c r="AC394" s="14">
        <f>(SIN((RADIANS($C$4-45))))*(COS(RADIANS($A$4)))</f>
        <v>-0.25664869529024509</v>
      </c>
      <c r="AE394" s="16"/>
      <c r="AG394" s="16"/>
    </row>
    <row r="395" spans="1:33">
      <c r="A395" s="2"/>
      <c r="D395" t="s">
        <v>35</v>
      </c>
      <c r="E395" s="9">
        <f t="shared" ref="E395:F395" si="426">E390</f>
        <v>0.47593514926504815</v>
      </c>
      <c r="F395" s="10">
        <f t="shared" si="426"/>
        <v>-0.31915184759157356</v>
      </c>
      <c r="G395" s="13">
        <f>(SIN((RADIANS(45+$C$4))))*(SIN(RADIANS($A$4)))</f>
        <v>0.32901654357603577</v>
      </c>
      <c r="H395" s="14">
        <f>(SIN((RADIANS($C$4-45))))*(SIN(RADIANS($A$4)))</f>
        <v>-9.3412485748905691E-2</v>
      </c>
      <c r="J395" s="16"/>
      <c r="L395" s="16"/>
      <c r="V395" s="2"/>
      <c r="Y395" t="s">
        <v>35</v>
      </c>
      <c r="Z395" s="9">
        <f t="shared" ref="Z395:AA395" si="427">Z390</f>
        <v>0.43400866080432149</v>
      </c>
      <c r="AA395" s="10">
        <f t="shared" si="427"/>
        <v>-0.30638778277524797</v>
      </c>
      <c r="AB395" s="13">
        <f>(SIN((RADIANS(45+$C$4))))*(SIN(RADIANS($A$4)))</f>
        <v>0.32901654357603577</v>
      </c>
      <c r="AC395" s="14">
        <f>(SIN((RADIANS($C$4-45))))*(SIN(RADIANS($A$4)))</f>
        <v>-9.3412485748905691E-2</v>
      </c>
      <c r="AE395" s="16"/>
      <c r="AG395" s="16"/>
    </row>
    <row r="396" spans="1:33">
      <c r="A396" s="2"/>
      <c r="L396" s="16"/>
      <c r="V396" s="2"/>
      <c r="AG396" s="16"/>
    </row>
    <row r="397" spans="1:33">
      <c r="A397" s="2"/>
      <c r="E397" s="9" t="s">
        <v>29</v>
      </c>
      <c r="F397" s="10" t="s">
        <v>30</v>
      </c>
      <c r="G397" s="13" t="s">
        <v>31</v>
      </c>
      <c r="H397" s="14" t="s">
        <v>11</v>
      </c>
      <c r="I397">
        <v>4</v>
      </c>
      <c r="J397" s="15" t="s">
        <v>32</v>
      </c>
      <c r="L397" s="16"/>
      <c r="V397" s="2"/>
      <c r="Z397" s="9" t="s">
        <v>29</v>
      </c>
      <c r="AA397" s="10" t="s">
        <v>30</v>
      </c>
      <c r="AB397" s="13" t="s">
        <v>31</v>
      </c>
      <c r="AC397" s="14" t="s">
        <v>11</v>
      </c>
      <c r="AD397">
        <v>4</v>
      </c>
      <c r="AE397" s="15" t="s">
        <v>32</v>
      </c>
      <c r="AG397" s="16"/>
    </row>
    <row r="398" spans="1:33">
      <c r="A398" s="2"/>
      <c r="D398" t="s">
        <v>33</v>
      </c>
      <c r="E398" s="9">
        <f t="shared" ref="E398:F398" si="428">E393</f>
        <v>0.86399580667554865</v>
      </c>
      <c r="F398" s="10">
        <f t="shared" si="428"/>
        <v>-0.52658413599352982</v>
      </c>
      <c r="G398" s="13">
        <f>COS((RADIANS(45+$C$5)))</f>
        <v>0.21388293816160106</v>
      </c>
      <c r="H398" s="14">
        <f>COS((RADIANS($C$5-45)))</f>
        <v>0.97685929834514074</v>
      </c>
      <c r="J398" s="15">
        <f>((SUMPRODUCT(G398:G400,E398:E400))*(SUMPRODUCT(G398:G400,F398:F400)))-((SUMPRODUCT(H398:H400,E398:E400))*(SUMPRODUCT(H398:H400,F398:F400)))</f>
        <v>1.5131509806188437E-2</v>
      </c>
      <c r="L398" s="16"/>
      <c r="V398" s="2"/>
      <c r="Y398" t="s">
        <v>33</v>
      </c>
      <c r="Z398" s="9">
        <f t="shared" ref="Z398:AA398" si="429">Z393</f>
        <v>0.87050973417864674</v>
      </c>
      <c r="AA398" s="10">
        <f t="shared" si="429"/>
        <v>-0.47167056193804641</v>
      </c>
      <c r="AB398" s="13">
        <f>COS((RADIANS(45+$C$5)))</f>
        <v>0.21388293816160106</v>
      </c>
      <c r="AC398" s="14">
        <f>COS((RADIANS($C$5-45)))</f>
        <v>0.97685929834514074</v>
      </c>
      <c r="AE398" s="15">
        <f>((SUMPRODUCT(AB398:AB400,Z398:Z400))*(SUMPRODUCT(AB398:AB400,AA398:AA400)))-((SUMPRODUCT(AC398:AC400,Z398:Z400))*(SUMPRODUCT(AC398:AC400,AA398:AA400)))</f>
        <v>4.1002985888579341E-2</v>
      </c>
      <c r="AG398" s="16"/>
    </row>
    <row r="399" spans="1:33">
      <c r="A399" s="2"/>
      <c r="D399" t="s">
        <v>34</v>
      </c>
      <c r="E399" s="9">
        <f t="shared" ref="E399:F399" si="430">E394</f>
        <v>-0.16430757663943635</v>
      </c>
      <c r="F399" s="10">
        <f t="shared" si="430"/>
        <v>-0.78794114367688195</v>
      </c>
      <c r="G399" s="13">
        <f>(SIN((RADIANS(45+$C$5))))*(COS(RADIANS($A$5)))</f>
        <v>0.84598496828993397</v>
      </c>
      <c r="H399" s="14">
        <f>(SIN((RADIANS($C$5-45))))*(COS(RADIANS($A$5)))</f>
        <v>-0.18522805788400268</v>
      </c>
      <c r="J399" s="16"/>
      <c r="L399" s="16"/>
      <c r="V399" s="2"/>
      <c r="Y399" t="s">
        <v>34</v>
      </c>
      <c r="Z399" s="9">
        <f t="shared" ref="Z399:AA399" si="431">Z394</f>
        <v>-0.2320544872375048</v>
      </c>
      <c r="AA399" s="10">
        <f t="shared" si="431"/>
        <v>-0.82683336142605846</v>
      </c>
      <c r="AB399" s="13">
        <f>(SIN((RADIANS(45+$C$5))))*(COS(RADIANS($A$5)))</f>
        <v>0.84598496828993397</v>
      </c>
      <c r="AC399" s="14">
        <f>(SIN((RADIANS($C$5-45))))*(COS(RADIANS($A$5)))</f>
        <v>-0.18522805788400268</v>
      </c>
      <c r="AE399" s="16"/>
      <c r="AG399" s="16"/>
    </row>
    <row r="400" spans="1:33">
      <c r="A400" s="2"/>
      <c r="D400" t="s">
        <v>35</v>
      </c>
      <c r="E400" s="9">
        <f t="shared" ref="E400:F400" si="432">E395</f>
        <v>0.47593514926504815</v>
      </c>
      <c r="F400" s="10">
        <f t="shared" si="432"/>
        <v>-0.31915184759157356</v>
      </c>
      <c r="G400" s="13">
        <f>(SIN((RADIANS(45+$C$5))))*(SIN(RADIANS($A$5)))</f>
        <v>0.48842964917257031</v>
      </c>
      <c r="H400" s="14">
        <f>(SIN((RADIANS($C$5-45))))*(SIN(RADIANS($A$5)))</f>
        <v>-0.1069414690808005</v>
      </c>
      <c r="J400" s="16"/>
      <c r="L400" s="16"/>
      <c r="V400" s="2"/>
      <c r="Y400" t="s">
        <v>35</v>
      </c>
      <c r="Z400" s="9">
        <f t="shared" ref="Z400:AA400" si="433">Z395</f>
        <v>0.43400866080432149</v>
      </c>
      <c r="AA400" s="10">
        <f t="shared" si="433"/>
        <v>-0.30638778277524797</v>
      </c>
      <c r="AB400" s="13">
        <f>(SIN((RADIANS(45+$C$5))))*(SIN(RADIANS($A$5)))</f>
        <v>0.48842964917257031</v>
      </c>
      <c r="AC400" s="14">
        <f>(SIN((RADIANS($C$5-45))))*(SIN(RADIANS($A$5)))</f>
        <v>-0.1069414690808005</v>
      </c>
      <c r="AE400" s="16"/>
      <c r="AG400" s="16"/>
    </row>
    <row r="401" spans="1:33">
      <c r="A401" s="2"/>
      <c r="J401" s="16"/>
      <c r="L401" s="16"/>
      <c r="V401" s="2"/>
      <c r="AE401" s="16"/>
      <c r="AG401" s="16"/>
    </row>
    <row r="402" spans="1:33">
      <c r="A402" s="2"/>
      <c r="E402" s="9" t="s">
        <v>29</v>
      </c>
      <c r="F402" s="10" t="s">
        <v>30</v>
      </c>
      <c r="G402" s="13" t="s">
        <v>31</v>
      </c>
      <c r="H402" s="14" t="s">
        <v>11</v>
      </c>
      <c r="I402">
        <v>5</v>
      </c>
      <c r="J402" s="15" t="s">
        <v>32</v>
      </c>
      <c r="L402" s="16"/>
      <c r="V402" s="2"/>
      <c r="Z402" s="9" t="s">
        <v>29</v>
      </c>
      <c r="AA402" s="10" t="s">
        <v>30</v>
      </c>
      <c r="AB402" s="13" t="s">
        <v>31</v>
      </c>
      <c r="AC402" s="14" t="s">
        <v>11</v>
      </c>
      <c r="AD402">
        <v>5</v>
      </c>
      <c r="AE402" s="15" t="s">
        <v>32</v>
      </c>
      <c r="AG402" s="16"/>
    </row>
    <row r="403" spans="1:33">
      <c r="A403" s="2"/>
      <c r="D403" t="s">
        <v>33</v>
      </c>
      <c r="E403" s="9">
        <f t="shared" ref="E403:F403" si="434">E398</f>
        <v>0.86399580667554865</v>
      </c>
      <c r="F403" s="10">
        <f t="shared" si="434"/>
        <v>-0.52658413599352982</v>
      </c>
      <c r="G403" s="13">
        <f>COS((RADIANS(45+$C$6)))</f>
        <v>0.18137740443474576</v>
      </c>
      <c r="H403" s="14">
        <f>COS((RADIANS($C$6-45)))</f>
        <v>0.98341356364477439</v>
      </c>
      <c r="J403" s="15">
        <f>((SUMPRODUCT(G403:G405,E403:E405))*(SUMPRODUCT(G403:(G405),F403:F405)))-((SUMPRODUCT(H403:H405,E403:E405))*(SUMPRODUCT(H403:H405,F403:F405)))</f>
        <v>5.8958858211420329E-3</v>
      </c>
      <c r="L403" s="16"/>
      <c r="V403" s="2"/>
      <c r="Y403" t="s">
        <v>33</v>
      </c>
      <c r="Z403" s="9">
        <f t="shared" ref="Z403:AA403" si="435">Z398</f>
        <v>0.87050973417864674</v>
      </c>
      <c r="AA403" s="10">
        <f t="shared" si="435"/>
        <v>-0.47167056193804641</v>
      </c>
      <c r="AB403" s="13">
        <f>COS((RADIANS(45+$C$6)))</f>
        <v>0.18137740443474576</v>
      </c>
      <c r="AC403" s="14">
        <f>COS((RADIANS($C$6-45)))</f>
        <v>0.98341356364477439</v>
      </c>
      <c r="AE403" s="15">
        <f>((SUMPRODUCT(AB403:AB405,Z403:Z405))*(SUMPRODUCT(AB403:(AB405),AA403:AA405)))-((SUMPRODUCT(AC403:AC405,Z403:Z405))*(SUMPRODUCT(AC403:AC405,AA403:AA405)))</f>
        <v>3.0183757993696436E-2</v>
      </c>
      <c r="AG403" s="16"/>
    </row>
    <row r="404" spans="1:33">
      <c r="A404" s="2"/>
      <c r="D404" t="s">
        <v>34</v>
      </c>
      <c r="E404" s="9">
        <f t="shared" ref="E404:F404" si="436">E399</f>
        <v>-0.16430757663943635</v>
      </c>
      <c r="F404" s="10">
        <f t="shared" si="436"/>
        <v>-0.78794114367688195</v>
      </c>
      <c r="G404" s="13">
        <f>(SIN((RADIANS(45+$C$6))))*(COS(RADIANS($A$6)))</f>
        <v>0.75333849571791089</v>
      </c>
      <c r="H404" s="14">
        <f>(SIN((RADIANS($C$6-45))))*(COS(RADIANS($A$6)))</f>
        <v>-0.1389431527745805</v>
      </c>
      <c r="J404" s="16"/>
      <c r="L404" s="16"/>
      <c r="V404" s="2"/>
      <c r="Y404" t="s">
        <v>34</v>
      </c>
      <c r="Z404" s="9">
        <f t="shared" ref="Z404:AA404" si="437">Z399</f>
        <v>-0.2320544872375048</v>
      </c>
      <c r="AA404" s="10">
        <f t="shared" si="437"/>
        <v>-0.82683336142605846</v>
      </c>
      <c r="AB404" s="13">
        <f>(SIN((RADIANS(45+$C$6))))*(COS(RADIANS($A$6)))</f>
        <v>0.75333849571791089</v>
      </c>
      <c r="AC404" s="14">
        <f>(SIN((RADIANS($C$6-45))))*(COS(RADIANS($A$6)))</f>
        <v>-0.1389431527745805</v>
      </c>
      <c r="AE404" s="16"/>
      <c r="AG404" s="16"/>
    </row>
    <row r="405" spans="1:33">
      <c r="A405" s="2"/>
      <c r="D405" t="s">
        <v>35</v>
      </c>
      <c r="E405" s="9">
        <f t="shared" ref="E405:F405" si="438">E400</f>
        <v>0.47593514926504815</v>
      </c>
      <c r="F405" s="10">
        <f t="shared" si="438"/>
        <v>-0.31915184759157356</v>
      </c>
      <c r="G405" s="13">
        <f>(SIN((RADIANS(45+$C$6))))*(SIN(RADIANS($A$6)))</f>
        <v>0.63212605390854582</v>
      </c>
      <c r="H405" s="14">
        <f>(SIN((RADIANS($C$6-45))))*(SIN(RADIANS($A$6)))</f>
        <v>-0.11658714824775897</v>
      </c>
      <c r="J405" s="16"/>
      <c r="L405" s="16"/>
      <c r="V405" s="2"/>
      <c r="Y405" t="s">
        <v>35</v>
      </c>
      <c r="Z405" s="9">
        <f t="shared" ref="Z405:AA405" si="439">Z400</f>
        <v>0.43400866080432149</v>
      </c>
      <c r="AA405" s="10">
        <f t="shared" si="439"/>
        <v>-0.30638778277524797</v>
      </c>
      <c r="AB405" s="13">
        <f>(SIN((RADIANS(45+$C$6))))*(SIN(RADIANS($A$6)))</f>
        <v>0.63212605390854582</v>
      </c>
      <c r="AC405" s="14">
        <f>(SIN((RADIANS($C$6-45))))*(SIN(RADIANS($A$6)))</f>
        <v>-0.11658714824775897</v>
      </c>
      <c r="AE405" s="16"/>
      <c r="AG405" s="16"/>
    </row>
    <row r="406" spans="1:33">
      <c r="A406" s="2"/>
      <c r="L406" s="16"/>
      <c r="V406" s="2"/>
      <c r="AG406" s="16"/>
    </row>
    <row r="407" spans="1:33">
      <c r="A407" s="2"/>
      <c r="E407" s="9" t="s">
        <v>29</v>
      </c>
      <c r="F407" s="10" t="s">
        <v>30</v>
      </c>
      <c r="G407" s="13" t="s">
        <v>31</v>
      </c>
      <c r="H407" s="14" t="s">
        <v>11</v>
      </c>
      <c r="I407">
        <v>6</v>
      </c>
      <c r="J407" s="15" t="s">
        <v>32</v>
      </c>
      <c r="L407" s="16"/>
      <c r="V407" s="2"/>
      <c r="Z407" s="9" t="s">
        <v>29</v>
      </c>
      <c r="AA407" s="10" t="s">
        <v>30</v>
      </c>
      <c r="AB407" s="13" t="s">
        <v>31</v>
      </c>
      <c r="AC407" s="14" t="s">
        <v>11</v>
      </c>
      <c r="AD407">
        <v>6</v>
      </c>
      <c r="AE407" s="15" t="s">
        <v>32</v>
      </c>
      <c r="AG407" s="16"/>
    </row>
    <row r="408" spans="1:33">
      <c r="A408" s="2"/>
      <c r="D408" t="s">
        <v>33</v>
      </c>
      <c r="E408" s="9">
        <f t="shared" ref="E408:F408" si="440">E403</f>
        <v>0.86399580667554865</v>
      </c>
      <c r="F408" s="10">
        <f t="shared" si="440"/>
        <v>-0.52658413599352982</v>
      </c>
      <c r="G408" s="13">
        <f>COS((RADIANS(45+$C$7)))</f>
        <v>0.15039813911282729</v>
      </c>
      <c r="H408" s="14">
        <f>COS((RADIANS($C$7-45)))</f>
        <v>0.98862551036851087</v>
      </c>
      <c r="J408" s="15">
        <f>((SUMPRODUCT(G408:G410,E408:E410))*(SUMPRODUCT(G408:G410,F408:F410)))-((SUMPRODUCT(H408:H410,E408:E410))*(SUMPRODUCT(H408:H410,F408:F410)))</f>
        <v>1.5204561626972923E-2</v>
      </c>
      <c r="L408" s="16"/>
      <c r="V408" s="2"/>
      <c r="Y408" t="s">
        <v>33</v>
      </c>
      <c r="Z408" s="9">
        <f t="shared" ref="Z408:AA408" si="441">Z403</f>
        <v>0.87050973417864674</v>
      </c>
      <c r="AA408" s="10">
        <f t="shared" si="441"/>
        <v>-0.47167056193804641</v>
      </c>
      <c r="AB408" s="13">
        <f>COS((RADIANS(45+$C$7)))</f>
        <v>0.15039813911282729</v>
      </c>
      <c r="AC408" s="14">
        <f>COS((RADIANS($C$7-45)))</f>
        <v>0.98862551036851087</v>
      </c>
      <c r="AE408" s="15">
        <f>((SUMPRODUCT(AB408:AB410,Z408:Z410))*(SUMPRODUCT(AB408:AB410,AA408:AA410)))-((SUMPRODUCT(AC408:AC410,Z408:Z410))*(SUMPRODUCT(AC408:AC410,AA408:AA410)))</f>
        <v>3.38727889358168E-2</v>
      </c>
      <c r="AG408" s="16"/>
    </row>
    <row r="409" spans="1:33">
      <c r="A409" s="2"/>
      <c r="D409" t="s">
        <v>34</v>
      </c>
      <c r="E409" s="9">
        <f t="shared" ref="E409:F409" si="442">E404</f>
        <v>-0.16430757663943635</v>
      </c>
      <c r="F409" s="10">
        <f t="shared" si="442"/>
        <v>-0.78794114367688195</v>
      </c>
      <c r="G409" s="13">
        <f>(SIN((RADIANS(45+$C$7))))*(COS(RADIANS($A$7)))</f>
        <v>0.63547622868491016</v>
      </c>
      <c r="H409" s="14">
        <f>(SIN((RADIANS($C$7-45))))*(COS(RADIANS($A$7)))</f>
        <v>-9.6674060341637807E-2</v>
      </c>
      <c r="J409" s="16"/>
      <c r="L409" s="16"/>
      <c r="V409" s="2"/>
      <c r="Y409" t="s">
        <v>34</v>
      </c>
      <c r="Z409" s="9">
        <f t="shared" ref="Z409:AA409" si="443">Z404</f>
        <v>-0.2320544872375048</v>
      </c>
      <c r="AA409" s="10">
        <f t="shared" si="443"/>
        <v>-0.82683336142605846</v>
      </c>
      <c r="AB409" s="13">
        <f>(SIN((RADIANS(45+$C$7))))*(COS(RADIANS($A$7)))</f>
        <v>0.63547622868491016</v>
      </c>
      <c r="AC409" s="14">
        <f>(SIN((RADIANS($C$7-45))))*(COS(RADIANS($A$7)))</f>
        <v>-9.6674060341637807E-2</v>
      </c>
      <c r="AE409" s="16"/>
      <c r="AG409" s="16"/>
    </row>
    <row r="410" spans="1:33">
      <c r="A410" s="2"/>
      <c r="D410" t="s">
        <v>35</v>
      </c>
      <c r="E410" s="9">
        <f t="shared" ref="E410:F410" si="444">E405</f>
        <v>0.47593514926504815</v>
      </c>
      <c r="F410" s="10">
        <f t="shared" si="444"/>
        <v>-0.31915184759157356</v>
      </c>
      <c r="G410" s="13">
        <f>(SIN((RADIANS(45+$C$7))))*(SIN(RADIANS($A$7)))</f>
        <v>0.75733107854346138</v>
      </c>
      <c r="H410" s="14">
        <f>(SIN((RADIANS($C$7-45))))*(SIN(RADIANS($A$7)))</f>
        <v>-0.11521165872281629</v>
      </c>
      <c r="J410" s="16"/>
      <c r="L410" s="16"/>
      <c r="V410" s="2"/>
      <c r="Y410" t="s">
        <v>35</v>
      </c>
      <c r="Z410" s="9">
        <f t="shared" ref="Z410:AA410" si="445">Z405</f>
        <v>0.43400866080432149</v>
      </c>
      <c r="AA410" s="10">
        <f t="shared" si="445"/>
        <v>-0.30638778277524797</v>
      </c>
      <c r="AB410" s="13">
        <f>(SIN((RADIANS(45+$C$7))))*(SIN(RADIANS($A$7)))</f>
        <v>0.75733107854346138</v>
      </c>
      <c r="AC410" s="14">
        <f>(SIN((RADIANS($C$7-45))))*(SIN(RADIANS($A$7)))</f>
        <v>-0.11521165872281629</v>
      </c>
      <c r="AE410" s="16"/>
      <c r="AG410" s="16"/>
    </row>
    <row r="411" spans="1:33">
      <c r="A411" s="2"/>
      <c r="J411" s="16"/>
      <c r="L411" s="16"/>
      <c r="V411" s="2"/>
      <c r="AE411" s="16"/>
      <c r="AG411" s="16"/>
    </row>
    <row r="412" spans="1:33">
      <c r="A412" s="2"/>
      <c r="E412" s="9" t="s">
        <v>29</v>
      </c>
      <c r="F412" s="10" t="s">
        <v>30</v>
      </c>
      <c r="G412" s="13" t="s">
        <v>31</v>
      </c>
      <c r="H412" s="14" t="s">
        <v>11</v>
      </c>
      <c r="I412">
        <v>7</v>
      </c>
      <c r="J412" s="15" t="s">
        <v>32</v>
      </c>
      <c r="L412" s="16"/>
      <c r="V412" s="2"/>
      <c r="Z412" s="9" t="s">
        <v>29</v>
      </c>
      <c r="AA412" s="10" t="s">
        <v>30</v>
      </c>
      <c r="AB412" s="13" t="s">
        <v>31</v>
      </c>
      <c r="AC412" s="14" t="s">
        <v>11</v>
      </c>
      <c r="AD412">
        <v>7</v>
      </c>
      <c r="AE412" s="15" t="s">
        <v>32</v>
      </c>
      <c r="AG412" s="16"/>
    </row>
    <row r="413" spans="1:33">
      <c r="A413" s="2"/>
      <c r="D413" t="s">
        <v>33</v>
      </c>
      <c r="E413" s="9">
        <f t="shared" ref="E413:F413" si="446">E408</f>
        <v>0.86399580667554865</v>
      </c>
      <c r="F413" s="10">
        <f t="shared" si="446"/>
        <v>-0.52658413599352982</v>
      </c>
      <c r="G413" s="13">
        <f>COS((RADIANS(45+$C$8)))</f>
        <v>0.15557248490745723</v>
      </c>
      <c r="H413" s="14">
        <f>COS((RADIANS($C$8-45)))</f>
        <v>0.98782447931791961</v>
      </c>
      <c r="J413" s="15">
        <f>((SUMPRODUCT(G413:G415,E413:E415))*(SUMPRODUCT(G413:(G415),F413:F415)))-((SUMPRODUCT(H413:H415,E413:E415))*(SUMPRODUCT(H413:H415,F413:F415)))</f>
        <v>-9.011486377725364E-3</v>
      </c>
      <c r="L413" s="16"/>
      <c r="V413" s="2"/>
      <c r="Y413" t="s">
        <v>33</v>
      </c>
      <c r="Z413" s="9">
        <f t="shared" ref="Z413:AA413" si="447">Z408</f>
        <v>0.87050973417864674</v>
      </c>
      <c r="AA413" s="10">
        <f t="shared" si="447"/>
        <v>-0.47167056193804641</v>
      </c>
      <c r="AB413" s="13">
        <f>COS((RADIANS(45+$C$8)))</f>
        <v>0.15557248490745723</v>
      </c>
      <c r="AC413" s="14">
        <f>COS((RADIANS($C$8-45)))</f>
        <v>0.98782447931791961</v>
      </c>
      <c r="AE413" s="15">
        <f>((SUMPRODUCT(AB413:AB415,Z413:Z415))*(SUMPRODUCT(AB413:(AB415),AA413:AA415)))-((SUMPRODUCT(AC413:AC415,Z413:Z415))*(SUMPRODUCT(AC413:AC415,AA413:AA415)))</f>
        <v>3.6164468225567958E-3</v>
      </c>
      <c r="AG413" s="16"/>
    </row>
    <row r="414" spans="1:33">
      <c r="A414" s="2"/>
      <c r="D414" t="s">
        <v>34</v>
      </c>
      <c r="E414" s="9">
        <f t="shared" ref="E414:F414" si="448">E409</f>
        <v>-0.16430757663943635</v>
      </c>
      <c r="F414" s="10">
        <f t="shared" si="448"/>
        <v>-0.78794114367688195</v>
      </c>
      <c r="G414" s="13">
        <f>(SIN((RADIANS(45+$C$8))))*(COS(RADIANS($A$8)))</f>
        <v>0.49391223965895992</v>
      </c>
      <c r="H414" s="14">
        <f>(SIN((RADIANS($C$8-45))))*(COS(RADIANS($A$8)))</f>
        <v>-7.7786242453728616E-2</v>
      </c>
      <c r="J414" s="16"/>
      <c r="L414" s="16"/>
      <c r="V414" s="2"/>
      <c r="Y414" t="s">
        <v>34</v>
      </c>
      <c r="Z414" s="9">
        <f t="shared" ref="Z414:AA414" si="449">Z409</f>
        <v>-0.2320544872375048</v>
      </c>
      <c r="AA414" s="10">
        <f t="shared" si="449"/>
        <v>-0.82683336142605846</v>
      </c>
      <c r="AB414" s="13">
        <f>(SIN((RADIANS(45+$C$8))))*(COS(RADIANS($A$8)))</f>
        <v>0.49391223965895992</v>
      </c>
      <c r="AC414" s="14">
        <f>(SIN((RADIANS($C$8-45))))*(COS(RADIANS($A$8)))</f>
        <v>-7.7786242453728616E-2</v>
      </c>
      <c r="AE414" s="16"/>
      <c r="AG414" s="16"/>
    </row>
    <row r="415" spans="1:33">
      <c r="A415" s="2"/>
      <c r="D415" t="s">
        <v>35</v>
      </c>
      <c r="E415" s="9">
        <f t="shared" ref="E415:F415" si="450">E410</f>
        <v>0.47593514926504815</v>
      </c>
      <c r="F415" s="10">
        <f t="shared" si="450"/>
        <v>-0.31915184759157356</v>
      </c>
      <c r="G415" s="13">
        <f>(SIN((RADIANS(45+$C$8))))*(SIN(RADIANS($A$8)))</f>
        <v>0.85548109356945412</v>
      </c>
      <c r="H415" s="14">
        <f>(SIN((RADIANS($C$8-45))))*(SIN(RADIANS($A$8)))</f>
        <v>-0.13472972405972911</v>
      </c>
      <c r="J415" s="16"/>
      <c r="L415" s="16"/>
      <c r="V415" s="2"/>
      <c r="Y415" t="s">
        <v>35</v>
      </c>
      <c r="Z415" s="9">
        <f t="shared" ref="Z415:AA415" si="451">Z410</f>
        <v>0.43400866080432149</v>
      </c>
      <c r="AA415" s="10">
        <f t="shared" si="451"/>
        <v>-0.30638778277524797</v>
      </c>
      <c r="AB415" s="13">
        <f>(SIN((RADIANS(45+$C$8))))*(SIN(RADIANS($A$8)))</f>
        <v>0.85548109356945412</v>
      </c>
      <c r="AC415" s="14">
        <f>(SIN((RADIANS($C$8-45))))*(SIN(RADIANS($A$8)))</f>
        <v>-0.13472972405972911</v>
      </c>
      <c r="AE415" s="16"/>
      <c r="AG415" s="16"/>
    </row>
    <row r="416" spans="1:33">
      <c r="A416" s="2"/>
      <c r="L416" s="16"/>
      <c r="V416" s="2"/>
      <c r="AG416" s="16"/>
    </row>
    <row r="417" spans="1:33">
      <c r="A417" s="2"/>
      <c r="E417" s="9" t="s">
        <v>29</v>
      </c>
      <c r="F417" s="10" t="s">
        <v>30</v>
      </c>
      <c r="G417" s="13" t="s">
        <v>31</v>
      </c>
      <c r="H417" s="14" t="s">
        <v>11</v>
      </c>
      <c r="I417">
        <v>8</v>
      </c>
      <c r="J417" s="15" t="s">
        <v>32</v>
      </c>
      <c r="L417" s="16"/>
      <c r="V417" s="2"/>
      <c r="Z417" s="9" t="s">
        <v>29</v>
      </c>
      <c r="AA417" s="10" t="s">
        <v>30</v>
      </c>
      <c r="AB417" s="13" t="s">
        <v>31</v>
      </c>
      <c r="AC417" s="14" t="s">
        <v>11</v>
      </c>
      <c r="AD417">
        <v>8</v>
      </c>
      <c r="AE417" s="15" t="s">
        <v>32</v>
      </c>
      <c r="AG417" s="16"/>
    </row>
    <row r="418" spans="1:33">
      <c r="A418" s="2"/>
      <c r="D418" t="s">
        <v>33</v>
      </c>
      <c r="E418" s="9">
        <f t="shared" ref="E418:F418" si="452">E413</f>
        <v>0.86399580667554865</v>
      </c>
      <c r="F418" s="10">
        <f t="shared" si="452"/>
        <v>-0.52658413599352982</v>
      </c>
      <c r="G418" s="13">
        <f>COS((RADIANS(45+$C$9)))</f>
        <v>0.16590823946156086</v>
      </c>
      <c r="H418" s="14">
        <f>COS((RADIANS($C$9-45)))</f>
        <v>0.9861411947985772</v>
      </c>
      <c r="J418" s="15">
        <f>((SUMPRODUCT(G418:G420,E418:E420))*(SUMPRODUCT(G418:G420,F418:F420)))-((SUMPRODUCT(H418:H420,E418:E420))*(SUMPRODUCT(H418:H420,F418:F420)))</f>
        <v>-8.8325721635924004E-3</v>
      </c>
      <c r="L418" s="16"/>
      <c r="V418" s="2"/>
      <c r="Y418" t="s">
        <v>33</v>
      </c>
      <c r="Z418" s="9">
        <f t="shared" ref="Z418:AA418" si="453">Z413</f>
        <v>0.87050973417864674</v>
      </c>
      <c r="AA418" s="10">
        <f t="shared" si="453"/>
        <v>-0.47167056193804641</v>
      </c>
      <c r="AB418" s="13">
        <f>COS((RADIANS(45+$C$9)))</f>
        <v>0.16590823946156086</v>
      </c>
      <c r="AC418" s="14">
        <f>COS((RADIANS($C$9-45)))</f>
        <v>0.9861411947985772</v>
      </c>
      <c r="AE418" s="15">
        <f>((SUMPRODUCT(AB418:AB420,Z418:Z420))*(SUMPRODUCT(AB418:AB420,AA418:AA420)))-((SUMPRODUCT(AC418:AC420,Z418:Z420))*(SUMPRODUCT(AC418:AC420,AA418:AA420)))</f>
        <v>-2.406059558341278E-3</v>
      </c>
      <c r="AG418" s="16"/>
    </row>
    <row r="419" spans="1:33">
      <c r="A419" s="2"/>
      <c r="D419" t="s">
        <v>34</v>
      </c>
      <c r="E419" s="9">
        <f t="shared" ref="E419:F419" si="454">E414</f>
        <v>-0.16430757663943635</v>
      </c>
      <c r="F419" s="10">
        <f t="shared" si="454"/>
        <v>-0.78794114367688195</v>
      </c>
      <c r="G419" s="13">
        <f>(SIN((RADIANS(45+$C$9))))*(COS(RADIANS($A$9)))</f>
        <v>0.33728015278435569</v>
      </c>
      <c r="H419" s="14">
        <f>(SIN((RADIANS($C$9-45))))*(COS(RADIANS($A$9)))</f>
        <v>-5.6743959839552459E-2</v>
      </c>
      <c r="J419" s="16"/>
      <c r="L419" s="16"/>
      <c r="V419" s="2"/>
      <c r="Y419" t="s">
        <v>34</v>
      </c>
      <c r="Z419" s="9">
        <f t="shared" ref="Z419:AA419" si="455">Z414</f>
        <v>-0.2320544872375048</v>
      </c>
      <c r="AA419" s="10">
        <f t="shared" si="455"/>
        <v>-0.82683336142605846</v>
      </c>
      <c r="AB419" s="13">
        <f>(SIN((RADIANS(45+$C$9))))*(COS(RADIANS($A$9)))</f>
        <v>0.33728015278435569</v>
      </c>
      <c r="AC419" s="14">
        <f>(SIN((RADIANS($C$9-45))))*(COS(RADIANS($A$9)))</f>
        <v>-5.6743959839552459E-2</v>
      </c>
      <c r="AE419" s="16"/>
      <c r="AG419" s="16"/>
    </row>
    <row r="420" spans="1:33">
      <c r="A420" s="2"/>
      <c r="D420" t="s">
        <v>35</v>
      </c>
      <c r="E420" s="9">
        <f t="shared" ref="E420:F420" si="456">E415</f>
        <v>0.47593514926504815</v>
      </c>
      <c r="F420" s="10">
        <f t="shared" si="456"/>
        <v>-0.31915184759157356</v>
      </c>
      <c r="G420" s="13">
        <f>(SIN((RADIANS(45+$C$9))))*(SIN(RADIANS($A$9)))</f>
        <v>0.9266696038052219</v>
      </c>
      <c r="H420" s="14">
        <f>(SIN((RADIANS($C$9-45))))*(SIN(RADIANS($A$9)))</f>
        <v>-0.15590274834961027</v>
      </c>
      <c r="J420" s="16"/>
      <c r="L420" s="16"/>
      <c r="V420" s="2"/>
      <c r="Y420" t="s">
        <v>35</v>
      </c>
      <c r="Z420" s="9">
        <f t="shared" ref="Z420:AA420" si="457">Z415</f>
        <v>0.43400866080432149</v>
      </c>
      <c r="AA420" s="10">
        <f t="shared" si="457"/>
        <v>-0.30638778277524797</v>
      </c>
      <c r="AB420" s="13">
        <f>(SIN((RADIANS(45+$C$9))))*(SIN(RADIANS($A$9)))</f>
        <v>0.9266696038052219</v>
      </c>
      <c r="AC420" s="14">
        <f>(SIN((RADIANS($C$9-45))))*(SIN(RADIANS($A$9)))</f>
        <v>-0.15590274834961027</v>
      </c>
      <c r="AE420" s="16"/>
      <c r="AG420" s="16"/>
    </row>
    <row r="421" spans="1:33">
      <c r="A421" s="2"/>
      <c r="J421" s="16"/>
      <c r="L421" s="16"/>
      <c r="V421" s="2"/>
      <c r="AE421" s="16"/>
      <c r="AG421" s="16"/>
    </row>
    <row r="422" spans="1:33">
      <c r="E422" s="9" t="s">
        <v>29</v>
      </c>
      <c r="F422" s="10" t="s">
        <v>30</v>
      </c>
      <c r="G422" s="13" t="s">
        <v>31</v>
      </c>
      <c r="H422" s="14" t="s">
        <v>11</v>
      </c>
      <c r="I422">
        <v>9</v>
      </c>
      <c r="J422" s="15" t="s">
        <v>32</v>
      </c>
      <c r="L422" s="16"/>
      <c r="Z422" s="9" t="s">
        <v>29</v>
      </c>
      <c r="AA422" s="10" t="s">
        <v>30</v>
      </c>
      <c r="AB422" s="13" t="s">
        <v>31</v>
      </c>
      <c r="AC422" s="14" t="s">
        <v>11</v>
      </c>
      <c r="AD422">
        <v>9</v>
      </c>
      <c r="AE422" s="15" t="s">
        <v>32</v>
      </c>
      <c r="AG422" s="16"/>
    </row>
    <row r="423" spans="1:33">
      <c r="D423" t="s">
        <v>33</v>
      </c>
      <c r="E423" s="9">
        <f t="shared" ref="E423:F423" si="458">E418</f>
        <v>0.86399580667554865</v>
      </c>
      <c r="F423" s="10">
        <f t="shared" si="458"/>
        <v>-0.52658413599352982</v>
      </c>
      <c r="G423" s="13">
        <f>COS((RADIANS(45+$C$10)))</f>
        <v>0.19680181724739476</v>
      </c>
      <c r="H423" s="14">
        <f>COS((RADIANS($C$10-45)))</f>
        <v>0.98044328990927521</v>
      </c>
      <c r="J423" s="15">
        <f>((SUMPRODUCT(G423:G425,E423:E425))*(SUMPRODUCT(G423:(G425),F423:F425)))-((SUMPRODUCT(H423:H425,E423:E425))*(SUMPRODUCT(H423:H425,F423:F425)))</f>
        <v>-3.3323463274801401E-3</v>
      </c>
      <c r="L423" s="16"/>
      <c r="Y423" t="s">
        <v>33</v>
      </c>
      <c r="Z423" s="9">
        <f t="shared" ref="Z423:AA423" si="459">Z418</f>
        <v>0.87050973417864674</v>
      </c>
      <c r="AA423" s="10">
        <f t="shared" si="459"/>
        <v>-0.47167056193804641</v>
      </c>
      <c r="AB423" s="13">
        <f>COS((RADIANS(45+$C$10)))</f>
        <v>0.19680181724739476</v>
      </c>
      <c r="AC423" s="14">
        <f>COS((RADIANS($C$10-45)))</f>
        <v>0.98044328990927521</v>
      </c>
      <c r="AE423" s="15">
        <f>((SUMPRODUCT(AB423:AB425,Z423:Z425))*(SUMPRODUCT(AB423:(AB425),AA423:AA425)))-((SUMPRODUCT(AC423:AC425,Z423:Z425))*(SUMPRODUCT(AC423:AC425,AA423:AA425)))</f>
        <v>-3.0579081970438793E-4</v>
      </c>
      <c r="AG423" s="16"/>
    </row>
    <row r="424" spans="1:33">
      <c r="D424" t="s">
        <v>34</v>
      </c>
      <c r="E424" s="9">
        <f t="shared" ref="E424:F424" si="460">E419</f>
        <v>-0.16430757663943635</v>
      </c>
      <c r="F424" s="10">
        <f t="shared" si="460"/>
        <v>-0.78794114367688195</v>
      </c>
      <c r="G424" s="13">
        <f>(SIN((RADIANS(45+$C$10))))*(COS(RADIANS($A$10)))</f>
        <v>0.1702521905985156</v>
      </c>
      <c r="H424" s="14">
        <f>(SIN((RADIANS($C$10-45))))*(COS(RADIANS($A$10)))</f>
        <v>-3.4174276926550375E-2</v>
      </c>
      <c r="J424" s="16"/>
      <c r="L424" s="16"/>
      <c r="Y424" t="s">
        <v>34</v>
      </c>
      <c r="Z424" s="9">
        <f t="shared" ref="Z424:AA424" si="461">Z419</f>
        <v>-0.2320544872375048</v>
      </c>
      <c r="AA424" s="10">
        <f t="shared" si="461"/>
        <v>-0.82683336142605846</v>
      </c>
      <c r="AB424" s="13">
        <f>(SIN((RADIANS(45+$C$10))))*(COS(RADIANS($A$10)))</f>
        <v>0.1702521905985156</v>
      </c>
      <c r="AC424" s="14">
        <f>(SIN((RADIANS($C$10-45))))*(COS(RADIANS($A$10)))</f>
        <v>-3.4174276926550375E-2</v>
      </c>
      <c r="AE424" s="16"/>
      <c r="AG424" s="16"/>
    </row>
    <row r="425" spans="1:33">
      <c r="D425" t="s">
        <v>35</v>
      </c>
      <c r="E425" s="9">
        <f t="shared" ref="E425:F425" si="462">E420</f>
        <v>0.47593514926504815</v>
      </c>
      <c r="F425" s="10">
        <f t="shared" si="462"/>
        <v>-0.31915184759157356</v>
      </c>
      <c r="G425" s="13">
        <f>(SIN((RADIANS(45+$C$10))))*(SIN(RADIANS($A$10)))</f>
        <v>0.96554815329145016</v>
      </c>
      <c r="H425" s="14">
        <f>(SIN((RADIANS($C$10-45))))*(SIN(RADIANS($A$10)))</f>
        <v>-0.19381195543212604</v>
      </c>
      <c r="J425" s="16"/>
      <c r="L425" s="16"/>
      <c r="Y425" t="s">
        <v>35</v>
      </c>
      <c r="Z425" s="9">
        <f t="shared" ref="Z425:AA425" si="463">Z420</f>
        <v>0.43400866080432149</v>
      </c>
      <c r="AA425" s="10">
        <f t="shared" si="463"/>
        <v>-0.30638778277524797</v>
      </c>
      <c r="AB425" s="13">
        <f>(SIN((RADIANS(45+$C$10))))*(SIN(RADIANS($A$10)))</f>
        <v>0.96554815329145016</v>
      </c>
      <c r="AC425" s="14">
        <f>(SIN((RADIANS($C$10-45))))*(SIN(RADIANS($A$10)))</f>
        <v>-0.19381195543212604</v>
      </c>
      <c r="AE425" s="16"/>
      <c r="AG425" s="16"/>
    </row>
    <row r="426" spans="1:33">
      <c r="L426" s="16"/>
      <c r="AG426" s="16"/>
    </row>
    <row r="427" spans="1:33">
      <c r="E427" s="9" t="s">
        <v>29</v>
      </c>
      <c r="F427" s="10" t="s">
        <v>30</v>
      </c>
      <c r="G427" s="13" t="s">
        <v>31</v>
      </c>
      <c r="H427" s="14" t="s">
        <v>11</v>
      </c>
      <c r="I427">
        <v>10</v>
      </c>
      <c r="J427" s="15" t="s">
        <v>32</v>
      </c>
      <c r="L427" s="16"/>
      <c r="Z427" s="9" t="s">
        <v>29</v>
      </c>
      <c r="AA427" s="10" t="s">
        <v>30</v>
      </c>
      <c r="AB427" s="13" t="s">
        <v>31</v>
      </c>
      <c r="AC427" s="14" t="s">
        <v>11</v>
      </c>
      <c r="AD427">
        <v>10</v>
      </c>
      <c r="AE427" s="15" t="s">
        <v>32</v>
      </c>
      <c r="AG427" s="16"/>
    </row>
    <row r="428" spans="1:33">
      <c r="D428" t="s">
        <v>33</v>
      </c>
      <c r="E428" s="9">
        <f t="shared" ref="E428:F428" si="464">E423</f>
        <v>0.86399580667554865</v>
      </c>
      <c r="F428" s="10">
        <f t="shared" si="464"/>
        <v>-0.52658413599352982</v>
      </c>
      <c r="G428" s="13">
        <f>COS((RADIANS(45+$C$11)))</f>
        <v>0.25797601735858844</v>
      </c>
      <c r="H428" s="14">
        <f>COS((RADIANS($C$11-45)))</f>
        <v>0.96615132068832843</v>
      </c>
      <c r="J428" s="15">
        <f>((SUMPRODUCT(G428:G430,E428:E430))*(SUMPRODUCT(G428:G430,F428:F430)))-((SUMPRODUCT(H428:H430,E428:E430))*(SUMPRODUCT(H428:H430,F428:F430)))</f>
        <v>3.443029442716794E-4</v>
      </c>
      <c r="L428" s="16"/>
      <c r="Y428" t="s">
        <v>33</v>
      </c>
      <c r="Z428" s="9">
        <f t="shared" ref="Z428:AA428" si="465">Z423</f>
        <v>0.87050973417864674</v>
      </c>
      <c r="AA428" s="10">
        <f t="shared" si="465"/>
        <v>-0.47167056193804641</v>
      </c>
      <c r="AB428" s="13">
        <f>COS((RADIANS(45+$C$11)))</f>
        <v>0.25797601735858844</v>
      </c>
      <c r="AC428" s="14">
        <f>COS((RADIANS($C$11-45)))</f>
        <v>0.96615132068832843</v>
      </c>
      <c r="AE428" s="15">
        <f>((SUMPRODUCT(AB428:AB430,Z428:Z430))*(SUMPRODUCT(AB428:AB430,AA428:AA430)))-((SUMPRODUCT(AC428:AC430,Z428:Z430))*(SUMPRODUCT(AC428:AC430,AA428:AA430)))</f>
        <v>5.6684754636411316E-3</v>
      </c>
      <c r="AG428" s="16"/>
    </row>
    <row r="429" spans="1:33">
      <c r="D429" t="s">
        <v>34</v>
      </c>
      <c r="E429" s="9">
        <f t="shared" ref="E429:F429" si="466">E424</f>
        <v>-0.16430757663943635</v>
      </c>
      <c r="F429" s="10">
        <f t="shared" si="466"/>
        <v>-0.78794114367688195</v>
      </c>
      <c r="G429" s="13">
        <f>(SIN((RADIANS(45+$C$11))))*(COS(RADIANS($A$11)))</f>
        <v>1.6862521847959428E-9</v>
      </c>
      <c r="H429" s="14">
        <f>(SIN((RADIANS($C$11-45))))*(COS(RADIANS($A$11)))</f>
        <v>-4.5025309553575305E-10</v>
      </c>
      <c r="J429" s="16"/>
      <c r="L429" s="16"/>
      <c r="Y429" t="s">
        <v>34</v>
      </c>
      <c r="Z429" s="9">
        <f t="shared" ref="Z429:AA429" si="467">Z424</f>
        <v>-0.2320544872375048</v>
      </c>
      <c r="AA429" s="10">
        <f t="shared" si="467"/>
        <v>-0.82683336142605846</v>
      </c>
      <c r="AB429" s="13">
        <f>(SIN((RADIANS(45+$C$11))))*(COS(RADIANS($A$11)))</f>
        <v>1.6862521847959428E-9</v>
      </c>
      <c r="AC429" s="14">
        <f>(SIN((RADIANS($C$11-45))))*(COS(RADIANS($A$11)))</f>
        <v>-4.5025309553575305E-10</v>
      </c>
      <c r="AE429" s="16"/>
      <c r="AG429" s="16"/>
    </row>
    <row r="430" spans="1:33">
      <c r="D430" t="s">
        <v>35</v>
      </c>
      <c r="E430" s="9">
        <f t="shared" ref="E430:F430" si="468">E425</f>
        <v>0.47593514926504815</v>
      </c>
      <c r="F430" s="10">
        <f t="shared" si="468"/>
        <v>-0.31915184759157356</v>
      </c>
      <c r="G430" s="13">
        <f>(SIN((RADIANS(45+$C$11))))*(SIN(RADIANS($A$11)))</f>
        <v>0.96615132068832843</v>
      </c>
      <c r="H430" s="14">
        <f>(SIN((RADIANS($C$11-45))))*(SIN(RADIANS($A$11)))</f>
        <v>-0.25797601735858849</v>
      </c>
      <c r="J430" s="16"/>
      <c r="L430" s="16"/>
      <c r="Y430" t="s">
        <v>35</v>
      </c>
      <c r="Z430" s="9">
        <f t="shared" ref="Z430:AA430" si="469">Z425</f>
        <v>0.43400866080432149</v>
      </c>
      <c r="AA430" s="10">
        <f t="shared" si="469"/>
        <v>-0.30638778277524797</v>
      </c>
      <c r="AB430" s="13">
        <f>(SIN((RADIANS(45+$C$11))))*(SIN(RADIANS($A$11)))</f>
        <v>0.96615132068832843</v>
      </c>
      <c r="AC430" s="14">
        <f>(SIN((RADIANS($C$11-45))))*(SIN(RADIANS($A$11)))</f>
        <v>-0.25797601735858849</v>
      </c>
      <c r="AE430" s="16"/>
      <c r="AG430" s="16"/>
    </row>
    <row r="431" spans="1:33">
      <c r="J431" s="16"/>
      <c r="L431" s="16"/>
      <c r="AE431" s="16"/>
      <c r="AG431" s="16"/>
    </row>
    <row r="432" spans="1:33">
      <c r="E432" s="9" t="s">
        <v>29</v>
      </c>
      <c r="F432" s="10" t="s">
        <v>30</v>
      </c>
      <c r="G432" s="13" t="s">
        <v>31</v>
      </c>
      <c r="H432" s="14" t="s">
        <v>11</v>
      </c>
      <c r="I432">
        <v>11</v>
      </c>
      <c r="J432" s="15" t="s">
        <v>32</v>
      </c>
      <c r="L432" s="16"/>
      <c r="Z432" s="9" t="s">
        <v>29</v>
      </c>
      <c r="AA432" s="10" t="s">
        <v>30</v>
      </c>
      <c r="AB432" s="13" t="s">
        <v>31</v>
      </c>
      <c r="AC432" s="14" t="s">
        <v>11</v>
      </c>
      <c r="AD432">
        <v>11</v>
      </c>
      <c r="AE432" s="15" t="s">
        <v>32</v>
      </c>
      <c r="AG432" s="16"/>
    </row>
    <row r="433" spans="4:33">
      <c r="D433" t="s">
        <v>33</v>
      </c>
      <c r="E433" s="9">
        <f t="shared" ref="E433:F433" si="470">E428</f>
        <v>0.86399580667554865</v>
      </c>
      <c r="F433" s="10">
        <f t="shared" si="470"/>
        <v>-0.52658413599352982</v>
      </c>
      <c r="G433" s="13">
        <f>COS((RADIANS(45+$C$12)))</f>
        <v>0.35429103799771577</v>
      </c>
      <c r="H433" s="14">
        <f>COS((RADIANS($C$12-45)))</f>
        <v>0.93513520968601171</v>
      </c>
      <c r="J433" s="15">
        <f>((SUMPRODUCT(G433:G435,E433:E435))*(SUMPRODUCT(G433:(G435),F433:F435)))-((SUMPRODUCT(H433:H435,E433:E435))*(SUMPRODUCT(H433:H435,F433:F435)))</f>
        <v>-4.4972126181752614E-4</v>
      </c>
      <c r="L433" s="16"/>
      <c r="Y433" t="s">
        <v>33</v>
      </c>
      <c r="Z433" s="9">
        <f t="shared" ref="Z433:AA433" si="471">Z428</f>
        <v>0.87050973417864674</v>
      </c>
      <c r="AA433" s="10">
        <f t="shared" si="471"/>
        <v>-0.47167056193804641</v>
      </c>
      <c r="AB433" s="13">
        <f>COS((RADIANS(45+$C$12)))</f>
        <v>0.35429103799771577</v>
      </c>
      <c r="AC433" s="14">
        <f>COS((RADIANS($C$12-45)))</f>
        <v>0.93513520968601171</v>
      </c>
      <c r="AE433" s="15">
        <f>((SUMPRODUCT(AB433:AB435,Z433:Z435))*(SUMPRODUCT(AB433:(AB435),AA433:AA435)))-((SUMPRODUCT(AC433:AC435,Z433:Z435))*(SUMPRODUCT(AC433:AC435,AA433:AA435)))</f>
        <v>1.4711618319203118E-2</v>
      </c>
      <c r="AG433" s="16"/>
    </row>
    <row r="434" spans="4:33">
      <c r="D434" t="s">
        <v>34</v>
      </c>
      <c r="E434" s="9">
        <f t="shared" ref="E434:F434" si="472">E429</f>
        <v>-0.16430757663943635</v>
      </c>
      <c r="F434" s="10">
        <f t="shared" si="472"/>
        <v>-0.78794114367688195</v>
      </c>
      <c r="G434" s="13">
        <f>(SIN((RADIANS(45+$C$12))))*(COS(RADIANS($A$12)))</f>
        <v>-0.16238452503415868</v>
      </c>
      <c r="H434" s="14">
        <f>(SIN((RADIANS($C$12-45))))*(COS(RADIANS($A$12)))</f>
        <v>6.1521993112028515E-2</v>
      </c>
      <c r="J434" s="16"/>
      <c r="L434" s="16"/>
      <c r="Y434" t="s">
        <v>34</v>
      </c>
      <c r="Z434" s="9">
        <f t="shared" ref="Z434:AA434" si="473">Z429</f>
        <v>-0.2320544872375048</v>
      </c>
      <c r="AA434" s="10">
        <f t="shared" si="473"/>
        <v>-0.82683336142605846</v>
      </c>
      <c r="AB434" s="13">
        <f>(SIN((RADIANS(45+$C$12))))*(COS(RADIANS($A$12)))</f>
        <v>-0.16238452503415868</v>
      </c>
      <c r="AC434" s="14">
        <f>(SIN((RADIANS($C$12-45))))*(COS(RADIANS($A$12)))</f>
        <v>6.1521993112028515E-2</v>
      </c>
      <c r="AE434" s="16"/>
      <c r="AG434" s="16"/>
    </row>
    <row r="435" spans="4:33">
      <c r="D435" t="s">
        <v>35</v>
      </c>
      <c r="E435" s="9">
        <f t="shared" ref="E435:F435" si="474">E430</f>
        <v>0.47593514926504815</v>
      </c>
      <c r="F435" s="10">
        <f t="shared" si="474"/>
        <v>-0.31915184759157356</v>
      </c>
      <c r="G435" s="13">
        <f>(SIN((RADIANS(45+$C$12))))*(SIN(RADIANS($A$12)))</f>
        <v>0.92092840461348113</v>
      </c>
      <c r="H435" s="14">
        <f>(SIN((RADIANS($C$12-45))))*(SIN(RADIANS($A$12)))</f>
        <v>-0.34890856104289336</v>
      </c>
      <c r="J435" s="16"/>
      <c r="L435" s="16"/>
      <c r="Y435" t="s">
        <v>35</v>
      </c>
      <c r="Z435" s="9">
        <f t="shared" ref="Z435:AA435" si="475">Z430</f>
        <v>0.43400866080432149</v>
      </c>
      <c r="AA435" s="10">
        <f t="shared" si="475"/>
        <v>-0.30638778277524797</v>
      </c>
      <c r="AB435" s="13">
        <f>(SIN((RADIANS(45+$C$12))))*(SIN(RADIANS($A$12)))</f>
        <v>0.92092840461348113</v>
      </c>
      <c r="AC435" s="14">
        <f>(SIN((RADIANS($C$12-45))))*(SIN(RADIANS($A$12)))</f>
        <v>-0.34890856104289336</v>
      </c>
      <c r="AE435" s="16"/>
      <c r="AG435" s="16"/>
    </row>
    <row r="436" spans="4:33">
      <c r="L436" s="16"/>
      <c r="AG436" s="16"/>
    </row>
    <row r="437" spans="4:33">
      <c r="E437" s="9" t="s">
        <v>29</v>
      </c>
      <c r="F437" s="10" t="s">
        <v>30</v>
      </c>
      <c r="G437" s="13" t="s">
        <v>31</v>
      </c>
      <c r="H437" s="14" t="s">
        <v>11</v>
      </c>
      <c r="I437">
        <v>12</v>
      </c>
      <c r="J437" s="15" t="s">
        <v>32</v>
      </c>
      <c r="L437" s="16"/>
      <c r="Z437" s="9" t="s">
        <v>29</v>
      </c>
      <c r="AA437" s="10" t="s">
        <v>30</v>
      </c>
      <c r="AB437" s="13" t="s">
        <v>31</v>
      </c>
      <c r="AC437" s="14" t="s">
        <v>11</v>
      </c>
      <c r="AD437">
        <v>12</v>
      </c>
      <c r="AE437" s="15" t="s">
        <v>32</v>
      </c>
      <c r="AG437" s="16"/>
    </row>
    <row r="438" spans="4:33">
      <c r="D438" t="s">
        <v>33</v>
      </c>
      <c r="E438" s="9">
        <f t="shared" ref="E438:F438" si="476">E433</f>
        <v>0.86399580667554865</v>
      </c>
      <c r="F438" s="10">
        <f t="shared" si="476"/>
        <v>-0.52658413599352982</v>
      </c>
      <c r="G438" s="13">
        <f>COS((RADIANS(45+$C$13)))</f>
        <v>0.47331966718484342</v>
      </c>
      <c r="H438" s="14">
        <f>COS((RADIANS($C$13-45)))</f>
        <v>0.88089073820538555</v>
      </c>
      <c r="J438" s="15">
        <f>((SUMPRODUCT(G438:G440,E438:E440))*(SUMPRODUCT(G438:(G440),F438:F440)))-((SUMPRODUCT(H438:H440,E438:E440))*(SUMPRODUCT(H438:H440,F438:F440)))</f>
        <v>-3.107711988621642E-4</v>
      </c>
      <c r="L438" s="16"/>
      <c r="Y438" t="s">
        <v>33</v>
      </c>
      <c r="Z438" s="9">
        <f t="shared" ref="Z438:AA438" si="477">Z433</f>
        <v>0.87050973417864674</v>
      </c>
      <c r="AA438" s="10">
        <f t="shared" si="477"/>
        <v>-0.47167056193804641</v>
      </c>
      <c r="AB438" s="13">
        <f>COS((RADIANS(45+$C$13)))</f>
        <v>0.47331966718484342</v>
      </c>
      <c r="AC438" s="14">
        <f>COS((RADIANS($C$13-45)))</f>
        <v>0.88089073820538555</v>
      </c>
      <c r="AE438" s="15">
        <f>((SUMPRODUCT(AB438:AB440,Z438:Z440))*(SUMPRODUCT(AB438:(AB440),AA438:AA440)))-((SUMPRODUCT(AC438:AC440,Z438:Z440))*(SUMPRODUCT(AC438:AC440,AA438:AA440)))</f>
        <v>2.9905778430706353E-2</v>
      </c>
      <c r="AG438" s="16"/>
    </row>
    <row r="439" spans="4:33">
      <c r="D439" t="s">
        <v>34</v>
      </c>
      <c r="E439" s="9">
        <f t="shared" ref="E439:F439" si="478">E434</f>
        <v>-0.16430757663943635</v>
      </c>
      <c r="F439" s="10">
        <f t="shared" si="478"/>
        <v>-0.78794114367688195</v>
      </c>
      <c r="G439" s="13">
        <f>(SIN((RADIANS(45+$C$13))))*(COS(RADIANS($A$13)))</f>
        <v>-0.30128237653526008</v>
      </c>
      <c r="H439" s="14">
        <f>(SIN((RADIANS($C$13-45))))*(COS(RADIANS($A$13)))</f>
        <v>0.16188486040941796</v>
      </c>
      <c r="J439" s="16"/>
      <c r="L439" s="16"/>
      <c r="Y439" t="s">
        <v>34</v>
      </c>
      <c r="Z439" s="9">
        <f t="shared" ref="Z439:AA439" si="479">Z434</f>
        <v>-0.2320544872375048</v>
      </c>
      <c r="AA439" s="10">
        <f t="shared" si="479"/>
        <v>-0.82683336142605846</v>
      </c>
      <c r="AB439" s="13">
        <f>(SIN((RADIANS(45+$C$13))))*(COS(RADIANS($A$13)))</f>
        <v>-0.30128237653526008</v>
      </c>
      <c r="AC439" s="14">
        <f>(SIN((RADIANS($C$13-45))))*(COS(RADIANS($A$13)))</f>
        <v>0.16188486040941796</v>
      </c>
      <c r="AE439" s="16"/>
      <c r="AG439" s="16"/>
    </row>
    <row r="440" spans="4:33">
      <c r="D440" t="s">
        <v>35</v>
      </c>
      <c r="E440" s="9">
        <f t="shared" ref="E440:F440" si="480">E435</f>
        <v>0.47593514926504815</v>
      </c>
      <c r="F440" s="10">
        <f t="shared" si="480"/>
        <v>-0.31915184759157356</v>
      </c>
      <c r="G440" s="13">
        <f>(SIN((RADIANS(45+$C$13))))*(SIN(RADIANS($A$13)))</f>
        <v>0.82776652641025228</v>
      </c>
      <c r="H440" s="14">
        <f>(SIN((RADIANS($C$13-45))))*(SIN(RADIANS($A$13)))</f>
        <v>-0.44477499852643942</v>
      </c>
      <c r="J440" s="16"/>
      <c r="L440" s="16"/>
      <c r="Y440" t="s">
        <v>35</v>
      </c>
      <c r="Z440" s="9">
        <f t="shared" ref="Z440:AA440" si="481">Z435</f>
        <v>0.43400866080432149</v>
      </c>
      <c r="AA440" s="10">
        <f t="shared" si="481"/>
        <v>-0.30638778277524797</v>
      </c>
      <c r="AB440" s="13">
        <f>(SIN((RADIANS(45+$C$13))))*(SIN(RADIANS($A$13)))</f>
        <v>0.82776652641025228</v>
      </c>
      <c r="AC440" s="14">
        <f>(SIN((RADIANS($C$13-45))))*(SIN(RADIANS($A$13)))</f>
        <v>-0.44477499852643942</v>
      </c>
      <c r="AE440" s="16"/>
      <c r="AG440" s="16"/>
    </row>
    <row r="441" spans="4:33">
      <c r="L441" s="16"/>
      <c r="AG441" s="16"/>
    </row>
    <row r="442" spans="4:33">
      <c r="E442" s="9" t="s">
        <v>29</v>
      </c>
      <c r="F442" s="10" t="s">
        <v>30</v>
      </c>
      <c r="G442" s="13" t="s">
        <v>31</v>
      </c>
      <c r="H442" s="14" t="s">
        <v>11</v>
      </c>
      <c r="I442">
        <v>13</v>
      </c>
      <c r="J442" s="15" t="s">
        <v>32</v>
      </c>
      <c r="L442" s="16"/>
      <c r="Z442" s="9" t="s">
        <v>29</v>
      </c>
      <c r="AA442" s="10" t="s">
        <v>30</v>
      </c>
      <c r="AB442" s="13" t="s">
        <v>31</v>
      </c>
      <c r="AC442" s="14" t="s">
        <v>11</v>
      </c>
      <c r="AD442">
        <v>13</v>
      </c>
      <c r="AE442" s="15" t="s">
        <v>32</v>
      </c>
      <c r="AG442" s="16"/>
    </row>
    <row r="443" spans="4:33">
      <c r="D443" t="s">
        <v>33</v>
      </c>
      <c r="E443" s="9">
        <f t="shared" ref="E443:F443" si="482">E438</f>
        <v>0.86399580667554865</v>
      </c>
      <c r="F443" s="10">
        <f t="shared" si="482"/>
        <v>-0.52658413599352982</v>
      </c>
      <c r="G443" s="13">
        <f>COS((RADIANS(45+$C$14)))</f>
        <v>0.59130964836358235</v>
      </c>
      <c r="H443" s="14">
        <f>COS((RADIANS($C$14-45)))</f>
        <v>0.80644460426748255</v>
      </c>
      <c r="J443" s="15">
        <f>((SUMPRODUCT(G443:G445,E443:E445))*(SUMPRODUCT(G443:G445,F443:F445)))-((SUMPRODUCT(H443:H445,E443:E445))*(SUMPRODUCT(H443:H445,F443:F445)))</f>
        <v>2.9163572925633707E-3</v>
      </c>
      <c r="L443" s="16"/>
      <c r="Y443" t="s">
        <v>33</v>
      </c>
      <c r="Z443" s="9">
        <f t="shared" ref="Z443:AA443" si="483">Z438</f>
        <v>0.87050973417864674</v>
      </c>
      <c r="AA443" s="10">
        <f t="shared" si="483"/>
        <v>-0.47167056193804641</v>
      </c>
      <c r="AB443" s="13">
        <f>COS((RADIANS(45+$C$14)))</f>
        <v>0.59130964836358235</v>
      </c>
      <c r="AC443" s="14">
        <f>COS((RADIANS($C$14-45)))</f>
        <v>0.80644460426748255</v>
      </c>
      <c r="AE443" s="15">
        <f>((SUMPRODUCT(AB443:AB445,Z443:Z445))*(SUMPRODUCT(AB443:AB445,AA443:AA445)))-((SUMPRODUCT(AC443:AC445,Z443:Z445))*(SUMPRODUCT(AC443:AC445,AA443:AA445)))</f>
        <v>4.703536777867745E-2</v>
      </c>
      <c r="AG443" s="16"/>
    </row>
    <row r="444" spans="4:33">
      <c r="D444" t="s">
        <v>34</v>
      </c>
      <c r="E444" s="9">
        <f t="shared" ref="E444:F444" si="484">E439</f>
        <v>-0.16430757663943635</v>
      </c>
      <c r="F444" s="10">
        <f t="shared" si="484"/>
        <v>-0.78794114367688195</v>
      </c>
      <c r="G444" s="13">
        <f>(SIN((RADIANS(45+$C$14))))*(COS(RADIANS($A$14)))</f>
        <v>-0.40322230213374111</v>
      </c>
      <c r="H444" s="14">
        <f>(SIN((RADIANS($C$14-45))))*(COS(RADIANS($A$14)))</f>
        <v>0.29565482418179106</v>
      </c>
      <c r="J444" s="16"/>
      <c r="L444" s="16"/>
      <c r="Y444" t="s">
        <v>34</v>
      </c>
      <c r="Z444" s="9">
        <f t="shared" ref="Z444:AA444" si="485">Z439</f>
        <v>-0.2320544872375048</v>
      </c>
      <c r="AA444" s="10">
        <f t="shared" si="485"/>
        <v>-0.82683336142605846</v>
      </c>
      <c r="AB444" s="13">
        <f>(SIN((RADIANS(45+$C$14))))*(COS(RADIANS($A$14)))</f>
        <v>-0.40322230213374111</v>
      </c>
      <c r="AC444" s="14">
        <f>(SIN((RADIANS($C$14-45))))*(COS(RADIANS($A$14)))</f>
        <v>0.29565482418179106</v>
      </c>
      <c r="AE444" s="16"/>
      <c r="AG444" s="16"/>
    </row>
    <row r="445" spans="4:33">
      <c r="D445" t="s">
        <v>35</v>
      </c>
      <c r="E445" s="9">
        <f t="shared" ref="E445:F445" si="486">E440</f>
        <v>0.47593514926504815</v>
      </c>
      <c r="F445" s="10">
        <f t="shared" si="486"/>
        <v>-0.31915184759157356</v>
      </c>
      <c r="G445" s="13">
        <f>(SIN((RADIANS(45+$C$14))))*(SIN(RADIANS($A$14)))</f>
        <v>0.69840151404052841</v>
      </c>
      <c r="H445" s="14">
        <f>(SIN((RADIANS($C$14-45))))*(SIN(RADIANS($A$14)))</f>
        <v>-0.51208917698570589</v>
      </c>
      <c r="J445" s="16"/>
      <c r="L445" s="16"/>
      <c r="Y445" t="s">
        <v>35</v>
      </c>
      <c r="Z445" s="9">
        <f t="shared" ref="Z445:AA445" si="487">Z440</f>
        <v>0.43400866080432149</v>
      </c>
      <c r="AA445" s="10">
        <f t="shared" si="487"/>
        <v>-0.30638778277524797</v>
      </c>
      <c r="AB445" s="13">
        <f>(SIN((RADIANS(45+$C$14))))*(SIN(RADIANS($A$14)))</f>
        <v>0.69840151404052841</v>
      </c>
      <c r="AC445" s="14">
        <f>(SIN((RADIANS($C$14-45))))*(SIN(RADIANS($A$14)))</f>
        <v>-0.51208917698570589</v>
      </c>
      <c r="AE445" s="16"/>
      <c r="AG445" s="16"/>
    </row>
    <row r="446" spans="4:33">
      <c r="J446" s="16"/>
      <c r="L446" s="16"/>
      <c r="AE446" s="16"/>
      <c r="AG446" s="16"/>
    </row>
    <row r="447" spans="4:33">
      <c r="E447" s="9" t="s">
        <v>29</v>
      </c>
      <c r="F447" s="10" t="s">
        <v>30</v>
      </c>
      <c r="G447" s="13" t="s">
        <v>31</v>
      </c>
      <c r="H447" s="14" t="s">
        <v>11</v>
      </c>
      <c r="I447">
        <v>14</v>
      </c>
      <c r="J447" s="15" t="s">
        <v>32</v>
      </c>
      <c r="L447" s="16"/>
      <c r="Z447" s="9" t="s">
        <v>29</v>
      </c>
      <c r="AA447" s="10" t="s">
        <v>30</v>
      </c>
      <c r="AB447" s="13" t="s">
        <v>31</v>
      </c>
      <c r="AC447" s="14" t="s">
        <v>11</v>
      </c>
      <c r="AD447">
        <v>14</v>
      </c>
      <c r="AE447" s="15" t="s">
        <v>32</v>
      </c>
      <c r="AG447" s="16"/>
    </row>
    <row r="448" spans="4:33">
      <c r="D448" t="s">
        <v>33</v>
      </c>
      <c r="E448" s="9">
        <f t="shared" ref="E448:F448" si="488">E443</f>
        <v>0.86399580667554865</v>
      </c>
      <c r="F448" s="10">
        <f t="shared" si="488"/>
        <v>-0.52658413599352982</v>
      </c>
      <c r="G448" s="13">
        <f>COS((RADIANS(45+$C$15)))</f>
        <v>0.68518299032635921</v>
      </c>
      <c r="H448" s="14">
        <f>COS((RADIANS($C$15-45)))</f>
        <v>0.72837096988240024</v>
      </c>
      <c r="J448" s="15">
        <f>((SUMPRODUCT(G448:G450,E448:E450))*(SUMPRODUCT(G448:G450,F448:F450)))-((SUMPRODUCT(H448:H450,E448:E450))*(SUMPRODUCT(H448:H450,F448:F450)))</f>
        <v>1.4096127138316233E-2</v>
      </c>
      <c r="L448" s="16"/>
      <c r="Y448" t="s">
        <v>33</v>
      </c>
      <c r="Z448" s="9">
        <f t="shared" ref="Z448:AA448" si="489">Z443</f>
        <v>0.87050973417864674</v>
      </c>
      <c r="AA448" s="10">
        <f t="shared" si="489"/>
        <v>-0.47167056193804641</v>
      </c>
      <c r="AB448" s="13">
        <f>COS((RADIANS(45+$C$15)))</f>
        <v>0.68518299032635921</v>
      </c>
      <c r="AC448" s="14">
        <f>COS((RADIANS($C$15-45)))</f>
        <v>0.72837096988240024</v>
      </c>
      <c r="AE448" s="15">
        <f>((SUMPRODUCT(AB448:AB450,Z448:Z450))*(SUMPRODUCT(AB448:AB450,AA448:AA450)))-((SUMPRODUCT(AC448:AC450,Z448:Z450))*(SUMPRODUCT(AC448:AC450,AA448:AA450)))</f>
        <v>6.4905029785541662E-2</v>
      </c>
      <c r="AG448" s="16"/>
    </row>
    <row r="449" spans="1:40">
      <c r="D449" t="s">
        <v>34</v>
      </c>
      <c r="E449" s="9">
        <f t="shared" ref="E449:F449" si="490">E444</f>
        <v>-0.16430757663943635</v>
      </c>
      <c r="F449" s="10">
        <f t="shared" si="490"/>
        <v>-0.78794114367688195</v>
      </c>
      <c r="G449" s="13">
        <f>(SIN((RADIANS(45+$C$15))))*(COS(RADIANS($A$15)))</f>
        <v>-0.46818783469577441</v>
      </c>
      <c r="H449" s="14">
        <f>(SIN((RADIANS($C$15-45))))*(COS(RADIANS($A$15)))</f>
        <v>0.44042713654975557</v>
      </c>
      <c r="J449" s="16"/>
      <c r="L449" s="16"/>
      <c r="Y449" t="s">
        <v>34</v>
      </c>
      <c r="Z449" s="9">
        <f t="shared" ref="Z449:AA449" si="491">Z444</f>
        <v>-0.2320544872375048</v>
      </c>
      <c r="AA449" s="10">
        <f t="shared" si="491"/>
        <v>-0.82683336142605846</v>
      </c>
      <c r="AB449" s="13">
        <f>(SIN((RADIANS(45+$C$15))))*(COS(RADIANS($A$15)))</f>
        <v>-0.46818783469577441</v>
      </c>
      <c r="AC449" s="14">
        <f>(SIN((RADIANS($C$15-45))))*(COS(RADIANS($A$15)))</f>
        <v>0.44042713654975557</v>
      </c>
      <c r="AE449" s="16"/>
      <c r="AG449" s="16"/>
    </row>
    <row r="450" spans="1:40">
      <c r="D450" t="s">
        <v>35</v>
      </c>
      <c r="E450" s="9">
        <f t="shared" ref="E450:F450" si="492">E445</f>
        <v>0.47593514926504815</v>
      </c>
      <c r="F450" s="10">
        <f t="shared" si="492"/>
        <v>-0.31915184759157356</v>
      </c>
      <c r="G450" s="13">
        <f>(SIN((RADIANS(45+$C$15))))*(SIN(RADIANS($A$15)))</f>
        <v>0.55796453400759316</v>
      </c>
      <c r="H450" s="14">
        <f>(SIN((RADIANS($C$15-45))))*(SIN(RADIANS($A$15)))</f>
        <v>-0.52488062225915189</v>
      </c>
      <c r="J450" s="16"/>
      <c r="L450" s="16"/>
      <c r="Y450" t="s">
        <v>35</v>
      </c>
      <c r="Z450" s="9">
        <f t="shared" ref="Z450:AA450" si="493">Z445</f>
        <v>0.43400866080432149</v>
      </c>
      <c r="AA450" s="10">
        <f t="shared" si="493"/>
        <v>-0.30638778277524797</v>
      </c>
      <c r="AB450" s="13">
        <f>(SIN((RADIANS(45+$C$15))))*(SIN(RADIANS($A$15)))</f>
        <v>0.55796453400759316</v>
      </c>
      <c r="AC450" s="14">
        <f>(SIN((RADIANS($C$15-45))))*(SIN(RADIANS($A$15)))</f>
        <v>-0.52488062225915189</v>
      </c>
      <c r="AE450" s="16"/>
      <c r="AG450" s="16"/>
    </row>
    <row r="451" spans="1:40">
      <c r="A451" s="3" t="s">
        <v>28</v>
      </c>
      <c r="J451" s="16"/>
      <c r="L451" s="16"/>
      <c r="V451" s="3" t="s">
        <v>28</v>
      </c>
      <c r="AE451" s="16"/>
      <c r="AG451" s="16"/>
    </row>
    <row r="452" spans="1:40">
      <c r="A452" s="3">
        <f>DEGREES(ACOS(((C470*C473+C471*C474+C472*C475)/(((SQRT((C470^2)+(C471^2)+(C472^2)))*(SQRT((C473^2)+(C474^2)+(C475^2))))))))</f>
        <v>118.51554780268272</v>
      </c>
      <c r="E452" s="9" t="s">
        <v>29</v>
      </c>
      <c r="F452" s="10" t="s">
        <v>30</v>
      </c>
      <c r="G452" s="13" t="s">
        <v>31</v>
      </c>
      <c r="H452" s="14" t="s">
        <v>11</v>
      </c>
      <c r="I452">
        <v>15</v>
      </c>
      <c r="J452" s="15" t="s">
        <v>32</v>
      </c>
      <c r="L452" s="16"/>
      <c r="V452" s="3">
        <f>DEGREES(ACOS(((X470*X473+X471*X474+X472*X475)/(((SQRT((X470^2)+(X471^2)+(X472^2)))*(SQRT((X473^2)+(X474^2)+(X475^2))))))))</f>
        <v>118.32676925160736</v>
      </c>
      <c r="Z452" s="9" t="s">
        <v>29</v>
      </c>
      <c r="AA452" s="10" t="s">
        <v>30</v>
      </c>
      <c r="AB452" s="13" t="s">
        <v>31</v>
      </c>
      <c r="AC452" s="14" t="s">
        <v>11</v>
      </c>
      <c r="AD452">
        <v>15</v>
      </c>
      <c r="AE452" s="15" t="s">
        <v>32</v>
      </c>
      <c r="AG452" s="16"/>
    </row>
    <row r="453" spans="1:40">
      <c r="D453" t="s">
        <v>33</v>
      </c>
      <c r="E453" s="9">
        <f t="shared" ref="E453:F453" si="494">E448</f>
        <v>0.86399580667554865</v>
      </c>
      <c r="F453" s="10">
        <f t="shared" si="494"/>
        <v>-0.52658413599352982</v>
      </c>
      <c r="G453" s="13">
        <f>COS((RADIANS(45+$C$16)))</f>
        <v>-0.77217937246662716</v>
      </c>
      <c r="H453" s="14">
        <f>COS((RADIANS($C$16-45)))</f>
        <v>-0.63540460868414073</v>
      </c>
      <c r="J453" s="15">
        <f>((SUMPRODUCT(G453:G455,E453:E455))*(SUMPRODUCT(G453:(G455),F453:F455)))-((SUMPRODUCT(H453:H455,E453:E455))*(SUMPRODUCT(H453:H455,F453:F455)))</f>
        <v>-6.0154980549596837E-3</v>
      </c>
      <c r="Y453" t="s">
        <v>33</v>
      </c>
      <c r="Z453" s="9">
        <f t="shared" ref="Z453:AA453" si="495">Z448</f>
        <v>0.87050973417864674</v>
      </c>
      <c r="AA453" s="10">
        <f t="shared" si="495"/>
        <v>-0.47167056193804641</v>
      </c>
      <c r="AB453" s="13">
        <f>COS((RADIANS(45+$C$16)))</f>
        <v>-0.77217937246662716</v>
      </c>
      <c r="AC453" s="14">
        <f>COS((RADIANS($C$16-45)))</f>
        <v>-0.63540460868414073</v>
      </c>
      <c r="AE453" s="15">
        <f>((SUMPRODUCT(AB453:AB455,Z453:Z455))*(SUMPRODUCT(AB453:(AB455),AA453:AA455)))-((SUMPRODUCT(AC453:AC455,Z453:Z455))*(SUMPRODUCT(AC453:AC455,AA453:AA455)))</f>
        <v>4.3998694794210438E-2</v>
      </c>
    </row>
    <row r="454" spans="1:40">
      <c r="D454" t="s">
        <v>34</v>
      </c>
      <c r="E454" s="9">
        <f t="shared" ref="E454:F454" si="496">E449</f>
        <v>-0.16430757663943635</v>
      </c>
      <c r="F454" s="10">
        <f t="shared" si="496"/>
        <v>-0.78794114367688195</v>
      </c>
      <c r="G454" s="13">
        <f>(SIN((RADIANS(45+$C$16))))*(COS(RADIANS($A$16)))</f>
        <v>0.48674816961467465</v>
      </c>
      <c r="H454" s="14">
        <f>(SIN((RADIANS($C$16-45))))*(COS(RADIANS($A$16)))</f>
        <v>-0.5915237173691591</v>
      </c>
      <c r="J454" s="16"/>
      <c r="L454" s="16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16"/>
      <c r="Y454" t="s">
        <v>34</v>
      </c>
      <c r="Z454" s="9">
        <f t="shared" ref="Z454:AA454" si="497">Z449</f>
        <v>-0.2320544872375048</v>
      </c>
      <c r="AA454" s="10">
        <f t="shared" si="497"/>
        <v>-0.82683336142605846</v>
      </c>
      <c r="AB454" s="13">
        <f>(SIN((RADIANS(45+$C$16))))*(COS(RADIANS($A$16)))</f>
        <v>0.48674816961467465</v>
      </c>
      <c r="AC454" s="14">
        <f>(SIN((RADIANS($C$16-45))))*(COS(RADIANS($A$16)))</f>
        <v>-0.5915237173691591</v>
      </c>
      <c r="AE454" s="16"/>
      <c r="AG454" s="16"/>
      <c r="AH454" t="s">
        <v>38</v>
      </c>
      <c r="AI454" t="s">
        <v>39</v>
      </c>
      <c r="AJ454" t="s">
        <v>40</v>
      </c>
      <c r="AK454" t="s">
        <v>41</v>
      </c>
      <c r="AL454" t="s">
        <v>42</v>
      </c>
      <c r="AM454" t="s">
        <v>43</v>
      </c>
      <c r="AN454" s="16"/>
    </row>
    <row r="455" spans="1:40">
      <c r="D455" t="s">
        <v>35</v>
      </c>
      <c r="E455" s="9">
        <f t="shared" ref="E455:F455" si="498">E450</f>
        <v>0.47593514926504815</v>
      </c>
      <c r="F455" s="10">
        <f t="shared" si="498"/>
        <v>-0.31915184759157356</v>
      </c>
      <c r="G455" s="13">
        <f>(SIN((RADIANS(45+$C$16))))*(SIN(RADIANS($A$16)))</f>
        <v>-0.40843020959988979</v>
      </c>
      <c r="H455" s="14">
        <f>(SIN((RADIANS($C$16-45))))*(SIN(RADIANS($A$16)))</f>
        <v>0.49634733307707524</v>
      </c>
      <c r="J455" s="16"/>
      <c r="L455" s="16"/>
      <c r="M455" s="17">
        <f>(G383^2)*F383+G383*G384*F384+G383*G385*F385-((H383^2)*F383+H383*H384*F384+H383*H385*F385)</f>
        <v>-0.19291167532312783</v>
      </c>
      <c r="N455" s="18">
        <f>G383*G384*F383+(G384^2)*F384+G384*G385*F385-(H383*H384*F383+(H384^2)*F384+H384*H385*F385)</f>
        <v>-0.9278616188800406</v>
      </c>
      <c r="O455" s="18">
        <f>G383*G385*F383+G384*G385*F384+(G385^2)*F385-(H383*H385*F383+H384*H385*F384+(H385^2)*F385)</f>
        <v>-1.6194240252341491E-10</v>
      </c>
      <c r="P455" s="18">
        <f>(G383^2)*E383+G383*G384*E384+G383*G385*E385-((H383^2)*E383+H383*H384*E384+H383*H385*E385)</f>
        <v>-0.72277511799338101</v>
      </c>
      <c r="Q455" s="18">
        <f>G383*G384*E383+(G384^2)*E384+G384*G385*E385-(H383*H384*E383+(H384^2)*E384+H384*H385*E385)</f>
        <v>0.50108069457564774</v>
      </c>
      <c r="R455" s="34">
        <f>G383*G385*E383+G384*G385*E384+(G385^2)*E385-(H383*H385*E383+H384*H385*E384+(H385^2)*E385)</f>
        <v>8.7455079385251445E-11</v>
      </c>
      <c r="S455" s="16">
        <f>J383</f>
        <v>-1.422018456008764E-2</v>
      </c>
      <c r="Y455" t="s">
        <v>35</v>
      </c>
      <c r="Z455" s="9">
        <f t="shared" ref="Z455:AA455" si="499">Z450</f>
        <v>0.43400866080432149</v>
      </c>
      <c r="AA455" s="10">
        <f t="shared" si="499"/>
        <v>-0.30638778277524797</v>
      </c>
      <c r="AB455" s="13">
        <f>(SIN((RADIANS(45+$C$16))))*(SIN(RADIANS($A$16)))</f>
        <v>-0.40843020959988979</v>
      </c>
      <c r="AC455" s="14">
        <f>(SIN((RADIANS($C$16-45))))*(SIN(RADIANS($A$16)))</f>
        <v>0.49634733307707524</v>
      </c>
      <c r="AE455" s="16"/>
      <c r="AG455" s="16"/>
      <c r="AH455" s="17">
        <f>(AB383^2)*AA383+AB383*AB384*AA384+AB383*AB385*AA385-((AC383^2)*AA383+AC383*AC384*AA384+AC383*AC385*AA385)</f>
        <v>-0.2591409998910455</v>
      </c>
      <c r="AI455" s="18">
        <f>AB383*AB384*AA383+(AB384^2)*AA384+AB384*AB385*AA385-(AC383*AC384*AA383+(AC384^2)*AA384+AC384*AC385*AA385)</f>
        <v>-0.91595440324830912</v>
      </c>
      <c r="AJ455" s="18">
        <f>AB383*AB385*AA383+AB384*AB385*AA384+(AB385^2)*AA385-(AC383*AC385*AA383+AC384*AC385*AA384+(AC385^2)*AA385)</f>
        <v>-1.598642013482284E-10</v>
      </c>
      <c r="AK455" s="18">
        <f>(AB383^2)*Z383+AB383*AB384*Z384+AB383*AB385*Z385-((AC383^2)*Z383+AC383*AC384*Z384+AC383*AC385*Z385)</f>
        <v>-0.77566130454537974</v>
      </c>
      <c r="AL455" s="18">
        <f>AB383*AB384*Z383+(AB384^2)*Z384+AB384*AB385*Z385-(AC383*AC384*Z383+(AC384^2)*Z384+AC384*AC385*Z385)</f>
        <v>0.45824231902198131</v>
      </c>
      <c r="AM455" s="34">
        <f>AB383*AB385*Z383+AB384*AB385*Z384+(AB385^2)*Z385-(AC383*AC385*Z383+AC384*AC385*Z384+(AC385^2)*Z385)</f>
        <v>7.9978372389078174E-11</v>
      </c>
      <c r="AN455" s="16">
        <f>AE383</f>
        <v>-1.3033433620604079E-2</v>
      </c>
    </row>
    <row r="456" spans="1:40">
      <c r="A456" s="7" t="s">
        <v>47</v>
      </c>
      <c r="B456" s="7" t="s">
        <v>46</v>
      </c>
      <c r="C456" s="7" t="s">
        <v>48</v>
      </c>
      <c r="L456" s="16"/>
      <c r="M456" s="17">
        <f>(G388^2)*F388+G388*G389*F389+G388*G390*F390-((H388^2)*F388+H388*H389*F389+H388*H390*F390)</f>
        <v>-0.10202772611276861</v>
      </c>
      <c r="N456" s="18">
        <f>G388*G389*F388+(G389^2)*F389+G389*G390*F390-(H388*H389*F388+(H389^2)*F389+H389*H390*F390)</f>
        <v>-0.96395107036565464</v>
      </c>
      <c r="O456" s="18">
        <f>G388*G390*F388+G389*G390*F389+(G390^2)*F390-(H388*H390*F388+H389*H390*F389+(H390^2)*F390)</f>
        <v>-0.16997058178826896</v>
      </c>
      <c r="P456" s="18">
        <f>(G388^2)*E388+G388*G389*E389+G388*G390*E390-((H388^2)*E388+H388*H389*E389+H388*H390*E390)</f>
        <v>-0.7271089846040576</v>
      </c>
      <c r="Q456" s="18">
        <f>G388*G389*E388+(G389^2)*E389+G389*G390*E390-(H388*H389*E388+(H389^2)*E389+H389*H390*E390)</f>
        <v>0.4661674130190549</v>
      </c>
      <c r="R456" s="34">
        <f>G388*G390*E388+G389*G390*E389+(G390^2)*E390-(H388*H390*E388+H389*H390*E389+(H390^2)*E390)</f>
        <v>8.2197892442325921E-2</v>
      </c>
      <c r="S456" s="16">
        <f>J388</f>
        <v>-1.0662037369368799E-2</v>
      </c>
      <c r="V456" s="7" t="s">
        <v>47</v>
      </c>
      <c r="W456" s="7" t="s">
        <v>46</v>
      </c>
      <c r="X456" s="7" t="s">
        <v>48</v>
      </c>
      <c r="AG456" s="16"/>
      <c r="AH456" s="17">
        <f>(AB388^2)*AA388+AB388*AB389*AA389+AB388*AB390*AA390-((AC388^2)*AA388+AC388*AC389*AA389+AC388*AC390*AA390)</f>
        <v>-0.1674872664425146</v>
      </c>
      <c r="AI456" s="18">
        <f>AB388*AB389*AA388+(AB389^2)*AA389+AB389*AB390*AA390-(AC388*AC389*AA388+(AC389^2)*AA389+AC389*AC390*AA390)</f>
        <v>-0.95832220061334827</v>
      </c>
      <c r="AJ456" s="18">
        <f>AB388*AB390*AA388+AB389*AB390*AA389+(AB390^2)*AA390-(AC388*AC390*AA388+AC389*AC390*AA389+(AC390^2)*AA390)</f>
        <v>-0.16897806018004355</v>
      </c>
      <c r="AK456" s="18">
        <f>(AB388^2)*Z388+AB388*AB389*Z389+AB388*AB390*Z390-((AC388^2)*Z388+AC388*AC389*Z389+AC388*AC390*Z390)</f>
        <v>-0.77808345724385353</v>
      </c>
      <c r="AL456" s="18">
        <f>AB388*AB389*Z388+(AB389^2)*Z389+AB389*AB390*Z390-(AC388*AC389*Z388+(AC389^2)*Z389+AC389*AC390*Z390)</f>
        <v>0.41295352606919344</v>
      </c>
      <c r="AM456" s="34">
        <f>AB388*AB390*Z388+AB389*AB390*Z389+(AB390^2)*Z390-(AC388*AC390*Z388+AC389*AC390*Z389+(AC390^2)*Z390)</f>
        <v>7.2814848424695267E-2</v>
      </c>
      <c r="AN456" s="16">
        <f>AE388</f>
        <v>3.2457294784134227E-3</v>
      </c>
    </row>
    <row r="457" spans="1:40">
      <c r="A457" s="7">
        <f>C470+C473</f>
        <v>0.33724807637443033</v>
      </c>
      <c r="B457" s="7">
        <f>C471*C475-C472*C474</f>
        <v>0.4270353685834124</v>
      </c>
      <c r="C457" s="7">
        <f>A458*B459-A459*B458</f>
        <v>0.72566776337416039</v>
      </c>
      <c r="E457" s="9" t="s">
        <v>29</v>
      </c>
      <c r="F457" s="10" t="s">
        <v>30</v>
      </c>
      <c r="G457" s="13" t="s">
        <v>31</v>
      </c>
      <c r="H457" s="14" t="s">
        <v>11</v>
      </c>
      <c r="I457">
        <v>16</v>
      </c>
      <c r="J457" s="15" t="s">
        <v>32</v>
      </c>
      <c r="L457" s="16"/>
      <c r="M457" s="17">
        <f>(G393^2)*F393+G393*G394*F394+G393*G395*F395-((H393^2)*F393+H393*H394*F394+H393*H395*F395)</f>
        <v>1.5940377134616157E-3</v>
      </c>
      <c r="N457" s="18">
        <f>G393*G394*F393+(G394^2)*F394+G394*G395*F395-(H393*H394*F393+(H394^2)*F394+H394*H395*F395)</f>
        <v>-0.93925674427641215</v>
      </c>
      <c r="O457" s="18">
        <f>G393*G395*F393+G394*G395*F394+(G395^2)*F395-(H393*H395*F393+H394*H395*F394+(H395^2)*F395)</f>
        <v>-0.34186149725039616</v>
      </c>
      <c r="P457" s="18">
        <f>(G393^2)*E393+G393*G394*E394+G393*G395*E395-((H393^2)*E393+H393*H394*E394+H393*H395*E395)</f>
        <v>-0.73069336291096842</v>
      </c>
      <c r="Q457" s="18">
        <f>G393*G394*E393+(G394^2)*E394+G394*G395*E395-(H393*H394*E393+(H394^2)*E394+H394*H395*E395)</f>
        <v>0.43332588292844765</v>
      </c>
      <c r="R457" s="34">
        <f>G393*G395*E393+G394*G395*E394+(G395^2)*E395-(H393*H395*E393+H394*H395*E394+(H395^2)*E395)</f>
        <v>0.15771772312307608</v>
      </c>
      <c r="S457" s="16">
        <f>J393</f>
        <v>-6.9996613274226072E-3</v>
      </c>
      <c r="V457" s="7">
        <f>X470+X473</f>
        <v>0.34209410046554856</v>
      </c>
      <c r="W457" s="7">
        <f>X471*X475-X472*X474</f>
        <v>0.42895748929490618</v>
      </c>
      <c r="X457" s="7">
        <f>V458*W459-V459*W458</f>
        <v>0.73425446458567911</v>
      </c>
      <c r="Z457" s="9" t="s">
        <v>29</v>
      </c>
      <c r="AA457" s="10" t="s">
        <v>30</v>
      </c>
      <c r="AB457" s="13" t="s">
        <v>31</v>
      </c>
      <c r="AC457" s="14" t="s">
        <v>11</v>
      </c>
      <c r="AD457">
        <v>16</v>
      </c>
      <c r="AE457" s="15" t="s">
        <v>32</v>
      </c>
      <c r="AG457" s="16"/>
      <c r="AH457" s="17">
        <f>(AB393^2)*AA393+AB393*AB394*AA394+AB393*AB395*AA395-((AC393^2)*AA393+AC393*AC394*AA394+AC393*AC395*AA395)</f>
        <v>-6.2037329873216585E-2</v>
      </c>
      <c r="AI457" s="18">
        <f>AB393*AB394*AA393+(AB394^2)*AA394+AB394*AB395*AA395-(AC393*AC394*AA393+(AC394^2)*AA394+AC394*AC395*AA395)</f>
        <v>-0.93787028828753283</v>
      </c>
      <c r="AJ457" s="18">
        <f>AB393*AB395*AA393+AB394*AB395*AA394+(AB395^2)*AA395-(AC393*AC395*AA393+AC394*AC395*AA394+(AC395^2)*AA395)</f>
        <v>-0.34135686853932412</v>
      </c>
      <c r="AK457" s="18">
        <f>(AB393^2)*Z393+AB393*AB394*Z394+AB393*AB395*Z395-((AC393^2)*Z393+AC393*AC394*Z394+AC393*AC395*Z395)</f>
        <v>-0.77722278621067598</v>
      </c>
      <c r="AL457" s="18">
        <f>AB393*AB394*Z393+(AB394^2)*Z394+AB394*AB395*Z395-(AC393*AC394*Z393+(AC394^2)*Z394+AC394*AC395*Z395)</f>
        <v>0.37418049017319838</v>
      </c>
      <c r="AM457" s="34">
        <f>AB393*AB395*Z393+AB394*AB395*Z394+(AB395^2)*Z395-(AC393*AC395*Z393+AC394*AC395*Z394+(AC395^2)*Z395)</f>
        <v>0.13619056066618143</v>
      </c>
      <c r="AN457" s="16">
        <f>AE393</f>
        <v>1.5481071935658591E-2</v>
      </c>
    </row>
    <row r="458" spans="1:40">
      <c r="A458" s="7">
        <f>C471+C474</f>
        <v>-0.95178865646635047</v>
      </c>
      <c r="B458" s="7">
        <f>C472*C473-C470*C475</f>
        <v>2.5100556952446063E-2</v>
      </c>
      <c r="C458" s="7">
        <f>A459*B457-A457*B459</f>
        <v>0.3254404461492979</v>
      </c>
      <c r="D458" t="s">
        <v>33</v>
      </c>
      <c r="E458" s="9">
        <f t="shared" ref="E458:F458" si="500">E453</f>
        <v>0.86399580667554865</v>
      </c>
      <c r="F458" s="10">
        <f t="shared" si="500"/>
        <v>-0.52658413599352982</v>
      </c>
      <c r="G458" s="13">
        <f>COS((RADIANS(45+$C$17)))</f>
        <v>-0.82658974912718863</v>
      </c>
      <c r="H458" s="14">
        <f>COS((RADIANS($C$17-45)))</f>
        <v>-0.56280492769506862</v>
      </c>
      <c r="J458" s="15">
        <f>((SUMPRODUCT(G458:G460,E458:E460))*(SUMPRODUCT(G458:G460,F458:F460)))-((SUMPRODUCT(H458:H460,E458:E460))*(SUMPRODUCT(H458:H460,F458:F460)))</f>
        <v>-5.6458277821909708E-3</v>
      </c>
      <c r="L458" s="16"/>
      <c r="M458" s="17">
        <f>(G398^2)*F398+G398*G399*F399+G398*G400*F400-((H398^2)*F398+H398*H399*F399+H398*H400*F400)</f>
        <v>0.12658156947496207</v>
      </c>
      <c r="N458" s="18">
        <f>G398*G399*F398+(G399^2)*F399+G399*G400*F400-(H398*H399*F398+(H399^2)*F399+H399*H400*F400)</f>
        <v>-0.85300326659763503</v>
      </c>
      <c r="O458" s="18">
        <f>G398*G400*F398+G399*G400*F399+(G400^2)*F400-(H398*H400*F398+H399*H400*F399+(H400^2)*F400)</f>
        <v>-0.49248166558977463</v>
      </c>
      <c r="P458" s="18">
        <f>(G398^2)*E398+G398*G399*E399+G398*G400*E400-((H398^2)*E398+H398*H399*E399+H398*H400*E400)</f>
        <v>-0.74496864276945751</v>
      </c>
      <c r="Q458" s="18">
        <f>G398*G399*E398+(G399^2)*E399+G399*G400*E400-(H398*H399*E398+(H399^2)*E399+H399*H400*E400)</f>
        <v>0.38794052928095657</v>
      </c>
      <c r="R458" s="34">
        <f>G398*G400*E398+G399*G400*E399+(G400^2)*E400-(H398*H400*E398+H399*H400*E399+(H400^2)*E400)</f>
        <v>0.2239775690099261</v>
      </c>
      <c r="S458" s="16">
        <f>J398</f>
        <v>1.5131509806188437E-2</v>
      </c>
      <c r="V458" s="7">
        <f>X471+X474</f>
        <v>-0.95652331021423154</v>
      </c>
      <c r="W458" s="7">
        <f>X472*X473-X470*X475</f>
        <v>2.9625639247694624E-2</v>
      </c>
      <c r="X458" s="7">
        <f>V459*W457-V457*W459</f>
        <v>0.32998511928985264</v>
      </c>
      <c r="Y458" t="s">
        <v>33</v>
      </c>
      <c r="Z458" s="9">
        <f t="shared" ref="Z458:AA458" si="501">Z453</f>
        <v>0.87050973417864674</v>
      </c>
      <c r="AA458" s="10">
        <f t="shared" si="501"/>
        <v>-0.47167056193804641</v>
      </c>
      <c r="AB458" s="13">
        <f>COS((RADIANS(45+$C$17)))</f>
        <v>-0.82658974912718863</v>
      </c>
      <c r="AC458" s="14">
        <f>COS((RADIANS($C$17-45)))</f>
        <v>-0.56280492769506862</v>
      </c>
      <c r="AE458" s="15">
        <f>((SUMPRODUCT(AB458:AB460,Z458:Z460))*(SUMPRODUCT(AB458:AB460,AA458:AA460)))-((SUMPRODUCT(AC458:AC460,Z458:Z460))*(SUMPRODUCT(AC458:AC460,AA458:AA460)))</f>
        <v>3.5752908065578862E-2</v>
      </c>
      <c r="AG458" s="16"/>
      <c r="AH458" s="17">
        <f>(AB398^2)*AA398+AB398*AB399*AA399+AB398*AB400*AA400-((AC398^2)*AA398+AC398*AC399*AA399+AC398*AC400*AA400)</f>
        <v>6.5284527662591463E-2</v>
      </c>
      <c r="AI458" s="18">
        <f>AB398*AB399*AA398+(AB399^2)*AA399+AB399*AB400*AA400-(AC398*AC399*AA398+(AC399^2)*AA399+AC399*AC400*AA400)</f>
        <v>-0.8546100468593042</v>
      </c>
      <c r="AJ458" s="18">
        <f>AB398*AB400*AA398+AB399*AB400*AA399+(AB400^2)*AA400-(AC398*AC400*AA398+AC399*AC400*AA399+(AC400^2)*AA400)</f>
        <v>-0.49340934060637787</v>
      </c>
      <c r="AK458" s="18">
        <f>(AB398^2)*Z398+AB398*AB399*Z399+AB398*AB400*Z400-((AC398^2)*Z398+AC398*AC399*Z399+AC398*AC400*Z400)</f>
        <v>-0.78416293790838298</v>
      </c>
      <c r="AL458" s="18">
        <f>AB398*AB399*Z398+(AB399^2)*Z399+AB399*AB400*Z400-(AC398*AC399*Z398+(AC399^2)*Z399+AC399*AC400*Z400)</f>
        <v>0.32764265019042521</v>
      </c>
      <c r="AM458" s="34">
        <f>AB398*AB400*Z398+AB399*AB400*Z399+(AB400^2)*Z400-(AC398*AC400*Z398+AC399*AC400*Z399+(AC400^2)*Z400)</f>
        <v>0.18916457228544439</v>
      </c>
      <c r="AN458" s="16">
        <f>AE398</f>
        <v>4.1002985888579341E-2</v>
      </c>
    </row>
    <row r="459" spans="1:40">
      <c r="A459" s="7">
        <f>C472+C475</f>
        <v>0.15670885390067607</v>
      </c>
      <c r="B459" s="7">
        <f>C470*C474-C471*C473</f>
        <v>-0.76655803568325176</v>
      </c>
      <c r="C459" s="7">
        <f>A457*B458-A458*B457</f>
        <v>0.41491253427575808</v>
      </c>
      <c r="D459" t="s">
        <v>34</v>
      </c>
      <c r="E459" s="9">
        <f t="shared" ref="E459:F459" si="502">E454</f>
        <v>-0.16430757663943635</v>
      </c>
      <c r="F459" s="10">
        <f t="shared" si="502"/>
        <v>-0.78794114367688195</v>
      </c>
      <c r="G459" s="13">
        <f>(SIN((RADIANS(45+$C$17))))*(COS(RADIANS($A$17)))</f>
        <v>0.48740336475899354</v>
      </c>
      <c r="H459" s="14">
        <f>(SIN((RADIANS($C$17-45))))*(COS(RADIANS($A$17)))</f>
        <v>-0.7158477212519514</v>
      </c>
      <c r="J459" s="16"/>
      <c r="L459" s="16"/>
      <c r="M459" s="17">
        <f>(G403^2)*F403+G403*G404*F404+G403*G405*F405-((H403^2)*F403+H403*H404*F404+H403*H405*F405)</f>
        <v>0.20342725837066339</v>
      </c>
      <c r="N459" s="18">
        <f>G403*G404*F403+(G404^2)*F404+G404*G405*F405-(H403*H404*F403+(H404^2)*F404+H404*H405*F405)</f>
        <v>-0.72267527403799325</v>
      </c>
      <c r="O459" s="18">
        <f>G403*G405*F403+G404*G405*F404+(G405^2)*F405-(H403*H405*F403+H404*H405*F404+(H405^2)*F405)</f>
        <v>-0.60639655590621988</v>
      </c>
      <c r="P459" s="18">
        <f>(G403^2)*E403+G403*G404*E404+G403*G405*E405-((H403^2)*E403+H403*H404*E404+H403*H405*E405)</f>
        <v>-0.74291510679425177</v>
      </c>
      <c r="Q459" s="18">
        <f>G403*G404*E403+(G404^2)*E404+G404*G405*E405-(H403*H404*E403+(H404^2)*E404+H404*H405*E405)</f>
        <v>0.36496763813312655</v>
      </c>
      <c r="R459" s="34">
        <f>G403*G405*E403+G404*G405*E404+(G405^2)*E405-(H403*H405*E403+H404*H405*E404+(H405^2)*E405)</f>
        <v>0.30624421054914941</v>
      </c>
      <c r="S459" s="16">
        <f>J403</f>
        <v>5.8958858211420329E-3</v>
      </c>
      <c r="V459" s="7">
        <f>X472+X475</f>
        <v>0.15330116160323126</v>
      </c>
      <c r="W459" s="7">
        <f>X470*X474-X471*X473</f>
        <v>-0.77237648221047694</v>
      </c>
      <c r="X459" s="7">
        <f>V457*W458-V458*W457</f>
        <v>0.42044259401070638</v>
      </c>
      <c r="Y459" t="s">
        <v>34</v>
      </c>
      <c r="Z459" s="9">
        <f t="shared" ref="Z459:AA459" si="503">Z454</f>
        <v>-0.2320544872375048</v>
      </c>
      <c r="AA459" s="10">
        <f t="shared" si="503"/>
        <v>-0.82683336142605846</v>
      </c>
      <c r="AB459" s="13">
        <f>(SIN((RADIANS(45+$C$17))))*(COS(RADIANS($A$17)))</f>
        <v>0.48740336475899354</v>
      </c>
      <c r="AC459" s="14">
        <f>(SIN((RADIANS($C$17-45))))*(COS(RADIANS($A$17)))</f>
        <v>-0.7158477212519514</v>
      </c>
      <c r="AE459" s="16"/>
      <c r="AG459" s="16"/>
      <c r="AH459" s="17">
        <f>(AB403^2)*AA403+AB403*AB404*AA404+AB403*AB405*AA405-((AC403^2)*AA403+AC403*AC404*AA404+AC403*AC405*AA405)</f>
        <v>0.14442528331794324</v>
      </c>
      <c r="AI459" s="18">
        <f>AB403*AB404*AA403+(AB404^2)*AA404+AB404*AB405*AA405-(AC403*AC404*AA403+(AC404^2)*AA404+AC404*AC405*AA405)</f>
        <v>-0.72311834936331254</v>
      </c>
      <c r="AJ459" s="18">
        <f>AB403*AB405*AA403+AB404*AB405*AA404+(AB405^2)*AA405-(AC403*AC405*AA403+AC404*AC405*AA404+(AC405^2)*AA405)</f>
        <v>-0.60676834024827886</v>
      </c>
      <c r="AK459" s="18">
        <f>(AB403^2)*Z403+AB403*AB404*Z404+AB403*AB405*Z405-((AC403^2)*Z403+AC403*AC404*Z404+AC403*AC405*Z405)</f>
        <v>-0.77712815795055612</v>
      </c>
      <c r="AL459" s="18">
        <f>AB403*AB404*Z403+(AB404^2)*Z404+AB404*AB405*Z405-(AC403*AC404*Z403+(AC404^2)*Z404+AC404*AC405*Z405)</f>
        <v>0.31032152969725407</v>
      </c>
      <c r="AM459" s="34">
        <f>AB403*AB405*Z403+AB404*AB405*Z404+(AB405^2)*Z405-(AC403*AC405*Z403+AC404*AC405*Z404+(AC405^2)*Z405)</f>
        <v>0.2603906811153352</v>
      </c>
      <c r="AN459" s="16">
        <f>AE403</f>
        <v>3.0183757993696436E-2</v>
      </c>
    </row>
    <row r="460" spans="1:40">
      <c r="D460" t="s">
        <v>35</v>
      </c>
      <c r="E460" s="9">
        <f t="shared" ref="E460:F460" si="504">E455</f>
        <v>0.47593514926504815</v>
      </c>
      <c r="F460" s="10">
        <f t="shared" si="504"/>
        <v>-0.31915184759157356</v>
      </c>
      <c r="G460" s="13">
        <f>(SIN((RADIANS(45+$C$17))))*(SIN(RADIANS($A$17)))</f>
        <v>-0.2814024638475342</v>
      </c>
      <c r="H460" s="14">
        <f>(SIN((RADIANS($C$17-45))))*(SIN(RADIANS($A$17)))</f>
        <v>0.41329487456359426</v>
      </c>
      <c r="J460" s="16"/>
      <c r="L460" s="16"/>
      <c r="M460" s="17">
        <f>(G408^2)*F408+G408*G409*F409+G408*G410*F410-((H408^2)*F408+H408*H409*F409+H408*H410*F410)</f>
        <v>0.2794442728188582</v>
      </c>
      <c r="N460" s="18">
        <f>G408*G409*F408+(G409^2)*F409+G409*G410*F410-(H408*H409*F408+(H409^2)*F409+H409*H410*F410)</f>
        <v>-0.56152846685569213</v>
      </c>
      <c r="O460" s="18">
        <f>G408*G410*F408+G409*G410*F409+(G410^2)*F410-(H408*H410*F408+H409*H410*F409+(H410^2)*F410)</f>
        <v>-0.66920356771918976</v>
      </c>
      <c r="P460" s="18">
        <f>(G408^2)*E408+G408*G409*E409+G408*G410*E410-((H408^2)*E408+H408*H409*E409+H408*H410*E410)</f>
        <v>-0.74789738225768976</v>
      </c>
      <c r="Q460" s="18">
        <f>G408*G409*E408+(G409^2)*E409+G409*G410*E410-(H408*H409*E408+(H409^2)*E409+H409*H410*E410)</f>
        <v>0.32408549897127603</v>
      </c>
      <c r="R460" s="34">
        <f>G408*G410*E408+G409*G410*E409+(G410^2)*E410-(H408*H410*E408+H409*H410*E409+(H410^2)*E410)</f>
        <v>0.38623005770670527</v>
      </c>
      <c r="S460" s="16">
        <f>J408</f>
        <v>1.5204561626972923E-2</v>
      </c>
      <c r="Y460" t="s">
        <v>35</v>
      </c>
      <c r="Z460" s="9">
        <f t="shared" ref="Z460:AA460" si="505">Z455</f>
        <v>0.43400866080432149</v>
      </c>
      <c r="AA460" s="10">
        <f t="shared" si="505"/>
        <v>-0.30638778277524797</v>
      </c>
      <c r="AB460" s="13">
        <f>(SIN((RADIANS(45+$C$17))))*(SIN(RADIANS($A$17)))</f>
        <v>-0.2814024638475342</v>
      </c>
      <c r="AC460" s="14">
        <f>(SIN((RADIANS($C$17-45))))*(SIN(RADIANS($A$17)))</f>
        <v>0.41329487456359426</v>
      </c>
      <c r="AE460" s="16"/>
      <c r="AG460" s="16"/>
      <c r="AH460" s="17">
        <f>(AB408^2)*AA408+AB408*AB409*AA409+AB408*AB410*AA410-((AC408^2)*AA408+AC408*AC409*AA409+AC408*AC410*AA410)</f>
        <v>0.22248842512559258</v>
      </c>
      <c r="AI460" s="18">
        <f>AB408*AB409*AA408+(AB409^2)*AA409+AB409*AB410*AA410-(AC408*AC409*AA408+(AC409^2)*AA409+AC409*AC410*AA410)</f>
        <v>-0.56037341918090822</v>
      </c>
      <c r="AJ460" s="18">
        <f>AB408*AB410*AA408+AB409*AB410*AA409+(AB410^2)*AA410-(AC408*AC410*AA408+AC409*AC410*AA409+(AC410^2)*AA410)</f>
        <v>-0.66782703550314848</v>
      </c>
      <c r="AK460" s="18">
        <f>(AB408^2)*Z408+AB408*AB409*Z409+AB408*AB410*Z410-((AC408^2)*Z408+AC408*AC409*Z409+AC408*AC410*Z410)</f>
        <v>-0.77661732470605349</v>
      </c>
      <c r="AL460" s="18">
        <f>AB408*AB409*Z408+(AB409^2)*Z409+AB409*AB410*Z410-(AC408*AC409*Z408+(AC409^2)*Z409+AC409*AC410*Z410)</f>
        <v>0.27889473284190369</v>
      </c>
      <c r="AM460" s="34">
        <f>AB408*AB410*Z408+AB409*AB410*Z409+(AB410^2)*Z410-(AC408*AC410*Z408+AC409*AC410*Z409+(AC410^2)*Z410)</f>
        <v>0.33237379981994108</v>
      </c>
      <c r="AN460" s="16">
        <f>AE408</f>
        <v>3.38727889358168E-2</v>
      </c>
    </row>
    <row r="461" spans="1:40">
      <c r="A461" s="8"/>
      <c r="B461" s="8" t="s">
        <v>25</v>
      </c>
      <c r="C461" s="8" t="s">
        <v>49</v>
      </c>
      <c r="J461" s="16"/>
      <c r="L461" s="16"/>
      <c r="M461" s="17">
        <f>(G413^2)*F413+G413*G414*F414+G413*G415*F415-((H413^2)*F413+H413*H414*F414+H413*H415*F415)</f>
        <v>0.29505365007249518</v>
      </c>
      <c r="N461" s="18">
        <f>G413*G414*F413+(G414^2)*F414+G414*G415*F415-(H413*H414*F413+(H414^2)*F414+H414*H415*F415)</f>
        <v>-0.3998819604080367</v>
      </c>
      <c r="O461" s="18">
        <f>G413*G415*F413+G414*G415*F414+(G415^2)*F415-(H413*H415*F413+H414*H415*F414+(H415^2)*F415)</f>
        <v>-0.69261587245696554</v>
      </c>
      <c r="P461" s="18">
        <f>(G413^2)*E413+G413*G414*E414+G413*G415*E415-((H413^2)*E413+H413*H414*E414+H413*H415*E415)</f>
        <v>-0.72074031482442535</v>
      </c>
      <c r="Q461" s="18">
        <f>G413*G414*E413+(G414^2)*E414+G414*G415*E415-(H413*H414*E413+(H414^2)*E414+H414*H415*E415)</f>
        <v>0.28979912278048336</v>
      </c>
      <c r="R461" s="34">
        <f>G413*G415*E413+G414*G415*E414+(G415^2)*E415-(H413*H415*E413+H414*H415*E414+(H415^2)*E415)</f>
        <v>0.50194680464468833</v>
      </c>
      <c r="S461" s="16">
        <f>J413</f>
        <v>-9.011486377725364E-3</v>
      </c>
      <c r="V461" s="8"/>
      <c r="W461" s="8" t="s">
        <v>25</v>
      </c>
      <c r="X461" s="8" t="s">
        <v>49</v>
      </c>
      <c r="AE461" s="16"/>
      <c r="AG461" s="16"/>
      <c r="AH461" s="17">
        <f>(AB413^2)*AA413+AB413*AB414*AA414+AB413*AB415*AA415-((AC413^2)*AA413+AC413*AC414*AA414+AC413*AC415*AA415)</f>
        <v>0.24021883145259332</v>
      </c>
      <c r="AI461" s="18">
        <f>AB413*AB414*AA413+(AB414^2)*AA414+AB414*AB415*AA415-(AC413*AC414*AA413+(AC414^2)*AA414+AC414*AC415*AA415)</f>
        <v>-0.39543587504536371</v>
      </c>
      <c r="AJ461" s="18">
        <f>AB413*AB415*AA413+AB414*AB415*AA414+(AB415^2)*AA415-(AC413*AC415*AA413+AC414*AC415*AA414+(AC415^2)*AA415)</f>
        <v>-0.68491502671402771</v>
      </c>
      <c r="AK461" s="18">
        <f>(AB413^2)*Z413+AB413*AB414*Z414+AB413*AB415*Z415-((AC413^2)*Z413+AC413*AC414*Z414+AC413*AC415*Z415)</f>
        <v>-0.74851009807558455</v>
      </c>
      <c r="AL461" s="18">
        <f>AB413*AB414*Z413+(AB414^2)*Z414+AB414*AB415*Z415-(AC413*AC414*Z413+(AC414^2)*Z414+AC414*AC415*Z415)</f>
        <v>0.25740736401799746</v>
      </c>
      <c r="AM461" s="34">
        <f>AB413*AB415*Z413+AB414*AB415*Z414+(AB415^2)*Z415-(AC413*AC415*Z413+AC414*AC415*Z414+(AC415^2)*Z415)</f>
        <v>0.44584263272154839</v>
      </c>
      <c r="AN461" s="16">
        <f>AE413</f>
        <v>3.6164468225567958E-3</v>
      </c>
    </row>
    <row r="462" spans="1:40">
      <c r="A462" s="8" t="s">
        <v>47</v>
      </c>
      <c r="B462" s="8">
        <f>DEGREES(ACOS(A459/(SQRT((A457^2)+(A458^2)+(A459^2)))))</f>
        <v>81.178500299577294</v>
      </c>
      <c r="C462" s="8">
        <f>DEGREES(ATAN(A458/A457))</f>
        <v>-70.489193751471774</v>
      </c>
      <c r="E462" s="9" t="s">
        <v>29</v>
      </c>
      <c r="F462" s="10" t="s">
        <v>30</v>
      </c>
      <c r="G462" s="13" t="s">
        <v>31</v>
      </c>
      <c r="H462" s="14" t="s">
        <v>11</v>
      </c>
      <c r="I462">
        <v>17</v>
      </c>
      <c r="J462" s="15" t="s">
        <v>32</v>
      </c>
      <c r="L462" s="20" t="s">
        <v>37</v>
      </c>
      <c r="M462" s="17">
        <f>(G418^2)*F418+G418*G419*F419+G418*G420*F420-((H418^2)*F418+H418*H419*F419+H418*H420*F420)</f>
        <v>0.31127841964886532</v>
      </c>
      <c r="N462" s="18">
        <f>G418*G419*F418+(G419^2)*F419+G419*G420*F420-(H418*H419*F418+(H419^2)*F419+H419*H420*F420)</f>
        <v>-0.24295682826244927</v>
      </c>
      <c r="O462" s="18">
        <f>G418*G420*F418+G419*G420*F419+(G420^2)*F420-(H418*H420*F418+H419*H420*F419+(H420^2)*F420)</f>
        <v>-0.66751839955339365</v>
      </c>
      <c r="P462" s="18">
        <f>(G418^2)*E418+G418*G419*E419+G418*G420*E420-((H418^2)*E418+H418*H419*E419+H418*H420*E420)</f>
        <v>-0.6884778385158814</v>
      </c>
      <c r="Q462" s="18">
        <f>G418*G419*E418+(G419^2)*E419+G419*G420*E420-(H418*H419*E418+(H419^2)*E419+H419*H420*E420)</f>
        <v>0.22307380363832569</v>
      </c>
      <c r="R462" s="34">
        <f>G418*G420*E418+G419*G420*E419+(G420^2)*E420-(H418*H420*E418+H419*H420*E419+(H420^2)*E420)</f>
        <v>0.61289023836815393</v>
      </c>
      <c r="S462" s="16">
        <f>J418</f>
        <v>-8.8325721635924004E-3</v>
      </c>
      <c r="V462" s="8" t="s">
        <v>47</v>
      </c>
      <c r="W462" s="8">
        <f>DEGREES(ACOS(V459/(SQRT((V457^2)+(V458^2)+(V459^2)))))</f>
        <v>81.418348702824844</v>
      </c>
      <c r="X462" s="8">
        <f>DEGREES(ATAN(V458/V457))</f>
        <v>-70.320753092271971</v>
      </c>
      <c r="Z462" s="9" t="s">
        <v>29</v>
      </c>
      <c r="AA462" s="10" t="s">
        <v>30</v>
      </c>
      <c r="AB462" s="13" t="s">
        <v>31</v>
      </c>
      <c r="AC462" s="14" t="s">
        <v>11</v>
      </c>
      <c r="AD462">
        <v>17</v>
      </c>
      <c r="AE462" s="15" t="s">
        <v>32</v>
      </c>
      <c r="AG462" s="20" t="s">
        <v>37</v>
      </c>
      <c r="AH462" s="17">
        <f>(AB418^2)*AA418+AB418*AB419*AA419+AB418*AB420*AA420-((AC418^2)*AA418+AC418*AC419*AA419+AC418*AC420*AA420)</f>
        <v>0.25896001948354963</v>
      </c>
      <c r="AI462" s="18">
        <f>AB418*AB419*AA418+(AB419^2)*AA419+AB419*AB420*AA420-(AC418*AC419*AA418+(AC419^2)*AA419+AC419*AC420*AA420)</f>
        <v>-0.23723378259589101</v>
      </c>
      <c r="AJ462" s="18">
        <f>AB418*AB420*AA418+AB419*AB420*AA419+(AB420^2)*AA420-(AC418*AC420*AA418+AC419*AC420*AA419+(AC420^2)*AA420)</f>
        <v>-0.65179446081401726</v>
      </c>
      <c r="AK462" s="18">
        <f>(AB418^2)*Z418+AB418*AB419*Z419+AB418*AB420*Z420-((AC418^2)*Z418+AC418*AC419*Z419+AC418*AC420*Z420)</f>
        <v>-0.71510680501133073</v>
      </c>
      <c r="AL462" s="18">
        <f>AB418*AB419*Z418+(AB419^2)*Z419+AB419*AB420*Z420-(AC418*AC419*Z418+(AC419^2)*Z419+AC419*AC420*Z420)</f>
        <v>0.20358109591151297</v>
      </c>
      <c r="AM462" s="34">
        <f>AB418*AB420*Z418+AB419*AB420*Z419+(AB420^2)*Z420-(AC418*AC420*Z418+AC419*AC420*Z419+(AC420^2)*Z420)</f>
        <v>0.55933446404470744</v>
      </c>
      <c r="AN462" s="16">
        <f>AE418</f>
        <v>-2.406059558341278E-3</v>
      </c>
    </row>
    <row r="463" spans="1:40">
      <c r="A463" s="8" t="s">
        <v>46</v>
      </c>
      <c r="B463" s="8">
        <f>DEGREES(ACOS(B459/(SQRT((B457^2)+(B458^2)+(B459^2)))))</f>
        <v>150.83659980275175</v>
      </c>
      <c r="C463" s="8">
        <f>DEGREES(ATAN(B458/B457))</f>
        <v>3.3638973852840302</v>
      </c>
      <c r="D463" t="s">
        <v>33</v>
      </c>
      <c r="E463" s="9">
        <f t="shared" ref="E463:F463" si="506">E458</f>
        <v>0.86399580667554865</v>
      </c>
      <c r="F463" s="10">
        <f t="shared" si="506"/>
        <v>-0.52658413599352982</v>
      </c>
      <c r="G463" s="13">
        <f>COS((RADIANS(45+$C$18)))</f>
        <v>-0.87078508510040586</v>
      </c>
      <c r="H463" s="14">
        <f>COS((RADIANS($C$18-45)))</f>
        <v>-0.4916638440710065</v>
      </c>
      <c r="J463" s="15">
        <f>((SUMPRODUCT(G463:G465,E463:E465))*(SUMPRODUCT(G463:(G465),F463:F465)))-((SUMPRODUCT(H463:H465,E463:E465))*(SUMPRODUCT(H463:H465,F463:F465)))</f>
        <v>-1.4424376212879481E-2</v>
      </c>
      <c r="L463" s="16"/>
      <c r="M463" s="17">
        <f>(G423^2)*F423+G423*G424*F424+G423*G425*F425-((H423^2)*F423+H423*H424*F424+H423*H425*F425)</f>
        <v>0.31170099523758776</v>
      </c>
      <c r="N463" s="18">
        <f>G423*G424*F423+(G424^2)*F424+G424*G425*F425-(H423*H424*F423+(H424^2)*F424+H424*H425*F425)</f>
        <v>-0.10755673303638599</v>
      </c>
      <c r="O463" s="18">
        <f>G423*G425*F423+G424*G425*F424+(G425^2)*F425-(H423*H425*F423+H424*H425*F424+(H425^2)*F425)</f>
        <v>-0.60998454464673102</v>
      </c>
      <c r="P463" s="18">
        <f>(G423^2)*E423+G423*G424*E424+G423*G425*E425-((H423^2)*E423+H423*H424*E424+H423*H425*E425)</f>
        <v>-0.62720365373709785</v>
      </c>
      <c r="Q463" s="18">
        <f>G423*G424*E423+(G424^2)*E424+G424*G425*E425-(H423*H424*E423+(H424^2)*E424+H424*H425*E425)</f>
        <v>0.1284123899898803</v>
      </c>
      <c r="R463" s="34">
        <f>G423*G425*E423+G424*G425*E424+(G425^2)*E425-(H423*H425*E423+H424*H425*E424+(H425^2)*E425)</f>
        <v>0.72826285276326697</v>
      </c>
      <c r="S463" s="16">
        <f>J423</f>
        <v>-3.3323463274801401E-3</v>
      </c>
      <c r="V463" s="8" t="s">
        <v>46</v>
      </c>
      <c r="W463" s="8">
        <f>DEGREES(ACOS(W459/(SQRT((W457^2)+(W458^2)+(W459^2)))))</f>
        <v>150.89546516175378</v>
      </c>
      <c r="X463" s="8">
        <f>DEGREES(ATAN(W458/W457))</f>
        <v>3.9508179736046647</v>
      </c>
      <c r="Y463" t="s">
        <v>33</v>
      </c>
      <c r="Z463" s="9">
        <f t="shared" ref="Z463:AA463" si="507">Z458</f>
        <v>0.87050973417864674</v>
      </c>
      <c r="AA463" s="10">
        <f t="shared" si="507"/>
        <v>-0.47167056193804641</v>
      </c>
      <c r="AB463" s="13">
        <f>COS((RADIANS(45+$C$18)))</f>
        <v>-0.87078508510040586</v>
      </c>
      <c r="AC463" s="14">
        <f>COS((RADIANS($C$18-45)))</f>
        <v>-0.4916638440710065</v>
      </c>
      <c r="AE463" s="15">
        <f>((SUMPRODUCT(AB463:AB465,Z463:Z465))*(SUMPRODUCT(AB463:(AB465),AA463:AA465)))-((SUMPRODUCT(AC463:AC465,Z463:Z465))*(SUMPRODUCT(AC463:AC465,AA463:AA465)))</f>
        <v>1.3678916940452659E-2</v>
      </c>
      <c r="AG463" s="16"/>
      <c r="AH463" s="17">
        <f>(AB423^2)*AA423+AB423*AB424*AA424+AB423*AB425*AA425-((AC423^2)*AA423+AC423*AC424*AA424+AC423*AC425*AA425)</f>
        <v>0.26328578771005934</v>
      </c>
      <c r="AI463" s="18">
        <f>AB423*AB424*AA423+(AB424^2)*AA424+AB424*AB425*AA425-(AC423*AC424*AA423+(AC424^2)*AA424+AC424*AC425*AA425)</f>
        <v>-0.10294507098050648</v>
      </c>
      <c r="AJ463" s="18">
        <f>AB423*AB425*AA423+AB424*AB425*AA424+(AB425^2)*AA425-(AC423*AC425*AA423+AC424*AC425*AA424+(AC425^2)*AA425)</f>
        <v>-0.58383050947100079</v>
      </c>
      <c r="AK463" s="18">
        <f>(AB423^2)*Z423+AB423*AB424*Z424+AB423*AB425*Z425-((AC423^2)*Z423+AC423*AC424*Z424+AC423*AC425*Z425)</f>
        <v>-0.65368672733802624</v>
      </c>
      <c r="AL463" s="18">
        <f>AB423*AB424*Z423+(AB424^2)*Z424+AB424*AB425*Z425-(AC423*AC424*Z423+(AC424^2)*Z424+AC424*AC425*Z425)</f>
        <v>0.12034986051972327</v>
      </c>
      <c r="AM463" s="34">
        <f>AB423*AB425*Z423+AB424*AB425*Z424+(AB425^2)*Z425-(AC423*AC425*Z423+AC424*AC425*Z424+(AC425^2)*Z425)</f>
        <v>0.68253797595903332</v>
      </c>
      <c r="AN463" s="16">
        <f>AE423</f>
        <v>-3.0579081970438793E-4</v>
      </c>
    </row>
    <row r="464" spans="1:40">
      <c r="A464" s="8" t="s">
        <v>48</v>
      </c>
      <c r="B464" s="8">
        <f>DEGREES(ACOS(C459/(SQRT((C457^2)+(C458^2)+(C459^2)))))</f>
        <v>62.448752054860101</v>
      </c>
      <c r="C464" s="8">
        <f>DEGREES(ATAN(C458/C457))</f>
        <v>24.154818095455603</v>
      </c>
      <c r="D464" t="s">
        <v>34</v>
      </c>
      <c r="E464" s="9">
        <f t="shared" ref="E464:F464" si="508">E459</f>
        <v>-0.16430757663943635</v>
      </c>
      <c r="F464" s="10">
        <f t="shared" si="508"/>
        <v>-0.78794114367688195</v>
      </c>
      <c r="G464" s="13">
        <f>(SIN((RADIANS(45+$C$18))))*(COS(RADIANS($A$18)))</f>
        <v>0.4620128861807582</v>
      </c>
      <c r="H464" s="14">
        <f>(SIN((RADIANS($C$18-45))))*(COS(RADIANS($A$18)))</f>
        <v>-0.81827031875928058</v>
      </c>
      <c r="J464" s="16"/>
      <c r="L464" s="16"/>
      <c r="M464" s="17">
        <f>(G428^2)*F428+G428*G429*F429+G428*G430*F430-((H428^2)*F428+H428*H429*F429+H428*H430*F430)</f>
        <v>0.29740079170414302</v>
      </c>
      <c r="N464" s="18">
        <f>G428*G429*F428+(G429^2)*F429+G429*G430*F430-(H428*H429*F428+(H429^2)*F429+H429*H430*F430)</f>
        <v>-9.4102471062696632E-10</v>
      </c>
      <c r="O464" s="18">
        <f>G428*G430*F428+G429*G430*F429+(G430^2)*F430-(H428*H430*F428+H429*H430*F429+(H430^2)*F430)</f>
        <v>-0.53916743602773542</v>
      </c>
      <c r="P464" s="18">
        <f>(G428^2)*E428+G428*G429*E429+G428*G430*E430-((H428^2)*E428+H428*H429*E429+H428*H430*E430)</f>
        <v>-0.51174731921744221</v>
      </c>
      <c r="Q464" s="18">
        <f>G428*G429*E428+(G429^2)*E429+G429*G430*E430-(H428*H429*E428+(H429^2)*E429+H429*H430*E430)</f>
        <v>1.4717976940383157E-9</v>
      </c>
      <c r="R464" s="34">
        <f>G428*G430*E428+G429*G430*E429+(G430^2)*E430-(H428*H430*E428+H429*H430*E429+(H430^2)*E430)</f>
        <v>0.84327795017993235</v>
      </c>
      <c r="S464" s="16">
        <f>J428</f>
        <v>3.443029442716794E-4</v>
      </c>
      <c r="V464" s="8" t="s">
        <v>48</v>
      </c>
      <c r="W464" s="8">
        <f>DEGREES(ACOS(X459/(SQRT((X457^2)+(X458^2)+(X459^2)))))</f>
        <v>62.42233836394621</v>
      </c>
      <c r="X464" s="8">
        <f>DEGREES(ATAN(X458/X457))</f>
        <v>24.199875273142595</v>
      </c>
      <c r="Y464" t="s">
        <v>34</v>
      </c>
      <c r="Z464" s="9">
        <f t="shared" ref="Z464:AA464" si="509">Z459</f>
        <v>-0.2320544872375048</v>
      </c>
      <c r="AA464" s="10">
        <f t="shared" si="509"/>
        <v>-0.82683336142605846</v>
      </c>
      <c r="AB464" s="13">
        <f>(SIN((RADIANS(45+$C$18))))*(COS(RADIANS($A$18)))</f>
        <v>0.4620128861807582</v>
      </c>
      <c r="AC464" s="14">
        <f>(SIN((RADIANS($C$18-45))))*(COS(RADIANS($A$18)))</f>
        <v>-0.81827031875928058</v>
      </c>
      <c r="AE464" s="16"/>
      <c r="AG464" s="16"/>
      <c r="AH464" s="17">
        <f>(AB428^2)*AA428+AB428*AB429*AA429+AB428*AB430*AA430-((AC428^2)*AA428+AC428*AC429*AA429+AC428*AC430*AA430)</f>
        <v>0.25615912266953428</v>
      </c>
      <c r="AI464" s="18">
        <f>AB428*AB429*AA428+(AB429^2)*AA429+AB429*AB430*AA430-(AC428*AC429*AA428+(AC429^2)*AA429+AC429*AC430*AA430)</f>
        <v>-8.7393622610668279E-10</v>
      </c>
      <c r="AJ464" s="18">
        <f>AB428*AB430*AA428+AB429*AB430*AA429+(AB430^2)*AA430-(AC428*AC430*AA428+AC429*AC430*AA429+(AC430^2)*AA430)</f>
        <v>-0.50072856638138163</v>
      </c>
      <c r="AK464" s="18">
        <f>(AB428^2)*Z428+AB428*AB429*Z429+AB428*AB430*Z430-((AC428^2)*Z428+AC428*AC429*Z429+AC428*AC430*Z430)</f>
        <v>-0.53829406232022448</v>
      </c>
      <c r="AL464" s="18">
        <f>AB428*AB429*Z428+(AB429^2)*Z429+AB429*AB430*Z430-(AC428*AC429*Z428+(AC429^2)*Z429+AC429*AC430*Z430)</f>
        <v>1.4140293481372235E-9</v>
      </c>
      <c r="AM464" s="34">
        <f>AB428*AB430*Z428+AB429*AB430*Z429+(AB430^2)*Z430-(AC428*AC430*Z428+AC429*AC430*Z429+(AC430^2)*Z430)</f>
        <v>0.81017912653447943</v>
      </c>
      <c r="AN464" s="16">
        <f>AE428</f>
        <v>5.6684754636411316E-3</v>
      </c>
    </row>
    <row r="465" spans="1:40">
      <c r="D465" t="s">
        <v>35</v>
      </c>
      <c r="E465" s="9">
        <f t="shared" ref="E465:F465" si="510">E460</f>
        <v>0.47593514926504815</v>
      </c>
      <c r="F465" s="10">
        <f t="shared" si="510"/>
        <v>-0.31915184759157356</v>
      </c>
      <c r="G465" s="13">
        <f>(SIN((RADIANS(45+$C$18))))*(SIN(RADIANS($A$18)))</f>
        <v>-0.16815893841721494</v>
      </c>
      <c r="H465" s="14">
        <f>(SIN((RADIANS($C$18-45))))*(SIN(RADIANS($A$18)))</f>
        <v>0.29782603961189558</v>
      </c>
      <c r="J465" s="16"/>
      <c r="L465" s="16"/>
      <c r="M465" s="17">
        <f>(G433^2)*F433+G433*G434*F434+G433*G435*F435-((H433^2)*F433+H433*H434*F434+H433*H435*F435)</f>
        <v>0.2767872761318077</v>
      </c>
      <c r="N465" s="18">
        <f>G433*G434*F433+(G434^2)*F434+G434*G435*F435-(H433*H434*F433+(H434^2)*F434+H434*H435*F435)</f>
        <v>8.3672178349086759E-2</v>
      </c>
      <c r="O465" s="18">
        <f>G433*G435*F433+G434*G435*F434+(G435^2)*F435-(H433*H435*F433+H434*H435*F434+(H435^2)*F435)</f>
        <v>-0.47452850387898643</v>
      </c>
      <c r="P465" s="18">
        <f>(G433^2)*E433+G433*G434*E434+G433*G435*E435-((H433^2)*E433+H433*H434*E434+H433*H435*E435)</f>
        <v>-0.31761583708815033</v>
      </c>
      <c r="Q465" s="18">
        <f>G433*G434*E433+(G434^2)*E434+G434*G435*E435-(H433*H434*E433+(H434^2)*E434+H434*H435*E435)</f>
        <v>-0.16408171577860187</v>
      </c>
      <c r="R465" s="34">
        <f>G433*G435*E433+G434*G435*E434+(G435^2)*E435-(H433*H435*E433+H434*H435*E434+(H435^2)*E435)</f>
        <v>0.93055365162686532</v>
      </c>
      <c r="S465" s="16">
        <f>J433</f>
        <v>-4.4972126181752614E-4</v>
      </c>
      <c r="Y465" t="s">
        <v>35</v>
      </c>
      <c r="Z465" s="9">
        <f t="shared" ref="Z465:AA465" si="511">Z460</f>
        <v>0.43400866080432149</v>
      </c>
      <c r="AA465" s="10">
        <f t="shared" si="511"/>
        <v>-0.30638778277524797</v>
      </c>
      <c r="AB465" s="13">
        <f>(SIN((RADIANS(45+$C$18))))*(SIN(RADIANS($A$18)))</f>
        <v>-0.16815893841721494</v>
      </c>
      <c r="AC465" s="14">
        <f>(SIN((RADIANS($C$18-45))))*(SIN(RADIANS($A$18)))</f>
        <v>0.29782603961189558</v>
      </c>
      <c r="AE465" s="16"/>
      <c r="AG465" s="16"/>
      <c r="AH465" s="17">
        <f>(AB433^2)*AA433+AB433*AB434*AA434+AB433*AB435*AA435-((AC433^2)*AA433+AC433*AC434*AA434+AC433*AC435*AA435)</f>
        <v>0.24846372015393992</v>
      </c>
      <c r="AI465" s="18">
        <f>AB433*AB434*AA433+(AB434^2)*AA434+AB434*AB435*AA435-(AC433*AC434*AA433+(AC434^2)*AA434+AC434*AC435*AA435)</f>
        <v>7.4840529226724822E-2</v>
      </c>
      <c r="AJ465" s="18">
        <f>AB433*AB435*AA433+AB434*AB435*AA434+(AB435^2)*AA435-(AC433*AC435*AA433+AC434*AC435*AA434+(AC435^2)*AA435)</f>
        <v>-0.42444173277409236</v>
      </c>
      <c r="AK465" s="18">
        <f>(AB433^2)*Z433+AB433*AB434*Z434+AB433*AB435*Z435-((AC433^2)*Z433+AC433*AC434*Z434+AC433*AC435*Z435)</f>
        <v>-0.34205860453105619</v>
      </c>
      <c r="AL465" s="18">
        <f>AB433*AB434*Z433+(AB434^2)*Z434+AB434*AB435*Z435-(AC433*AC434*Z433+(AC434^2)*Z434+AC434*AC435*Z435)</f>
        <v>-0.16099130597244377</v>
      </c>
      <c r="AM465" s="34">
        <f>AB433*AB435*Z433+AB434*AB435*Z434+(AB435^2)*Z435-(AC433*AC435*Z433+AC434*AC435*Z434+(AC435^2)*Z435)</f>
        <v>0.91302706667803246</v>
      </c>
      <c r="AN465" s="16">
        <f>AE433</f>
        <v>1.4711618319203118E-2</v>
      </c>
    </row>
    <row r="466" spans="1:40">
      <c r="M466" s="17">
        <f>(G438^2)*F438+G438*G439*F439+G438*G440*F440-((H438^2)*F438+H438*H439*F439+H438*H440*F440)</f>
        <v>0.26528038008637428</v>
      </c>
      <c r="N466" s="18">
        <f>G438*G439*F438+(G439^2)*F439+G439*G440*F440-(H438*H439*F438+(H439^2)*F439+H439*H440*F440)</f>
        <v>0.15592597291808463</v>
      </c>
      <c r="O466" s="18">
        <f>G438*G440*F438+G439*G440*F439+(G440^2)*F440-(H438*H440*F438+H439*H440*F439+(H440^2)*F440)</f>
        <v>-0.42840308969893054</v>
      </c>
      <c r="P466" s="18">
        <f>(G438^2)*E438+G438*G439*E439+G438*G440*E440-((H438^2)*E438+H438*H439*E439+H438*H440*E440)</f>
        <v>-5.7068727996668289E-2</v>
      </c>
      <c r="Q466" s="18">
        <f>G438*G439*E438+(G439^2)*E439+G439*G440*E440-(H438*H439*E438+(H439^2)*E439+H439*H440*E440)</f>
        <v>-0.3414507055511744</v>
      </c>
      <c r="R466" s="34">
        <f>G438*G440*E438+G439*G440*E439+(G440^2)*E440-(H438*H440*E438+H439*H440*E439+(H440^2)*E440)</f>
        <v>0.93812810335870089</v>
      </c>
      <c r="S466" s="16">
        <f>J438</f>
        <v>-3.107711988621642E-4</v>
      </c>
      <c r="AH466" s="17">
        <f>(AB438^2)*AA438+AB438*AB439*AA439+AB438*AB440*AA440-((AC438^2)*AA438+AC438*AC439*AA439+AC438*AC440*AA440)</f>
        <v>0.25606570628567904</v>
      </c>
      <c r="AI466" s="18">
        <f>AB438*AB439*AA438+(AB439^2)*AA439+AB439*AB440*AA440-(AC438*AC439*AA438+(AC439^2)*AA439+AC439*AC440*AA440)</f>
        <v>0.13548904836855175</v>
      </c>
      <c r="AJ466" s="18">
        <f>AB438*AB440*AA438+AB439*AB440*AA439+(AB440^2)*AA440-(AC438*AC440*AA438+AC439*AC440*AA439+(AC440^2)*AA440)</f>
        <v>-0.37225310097599107</v>
      </c>
      <c r="AK466" s="18">
        <f>(AB438^2)*Z438+AB438*AB439*Z439+AB438*AB440*Z440-((AC438^2)*Z438+AC438*AC439*Z439+AC438*AC440*Z440)</f>
        <v>-7.4195640643679173E-2</v>
      </c>
      <c r="AL466" s="18">
        <f>AB438*AB439*Z438+(AB439^2)*Z439+AB439*AB440*Z440-(AC438*AC439*Z438+(AC439^2)*Z439+AC439*AC440*Z440)</f>
        <v>-0.34024524798825467</v>
      </c>
      <c r="AM466" s="34">
        <f>AB438*AB440*Z438+AB439*AB440*Z439+(AB440^2)*Z440-(AC438*AC440*Z438+AC439*AC440*Z439+(AC440^2)*Z440)</f>
        <v>0.93481613592446799</v>
      </c>
      <c r="AN466" s="16">
        <f>AE438</f>
        <v>2.9905778430706353E-2</v>
      </c>
    </row>
    <row r="467" spans="1:40">
      <c r="E467" s="9" t="s">
        <v>29</v>
      </c>
      <c r="F467" s="10" t="s">
        <v>30</v>
      </c>
      <c r="G467" s="13" t="s">
        <v>31</v>
      </c>
      <c r="H467" s="14" t="s">
        <v>11</v>
      </c>
      <c r="I467">
        <v>18</v>
      </c>
      <c r="J467" s="15" t="s">
        <v>32</v>
      </c>
      <c r="M467" s="17">
        <f>(G443^2)*F443+G443*G444*F444+G443*G445*F445-((H443^2)*F443+H443*H444*F444+H443*H445*F445)</f>
        <v>0.27048204735653658</v>
      </c>
      <c r="N467" s="18">
        <f>G443*G444*F443+(G444^2)*F444+G444*G445*F445-(H443*H444*F443+(H444^2)*F444+H444*H445*F445)</f>
        <v>0.23342807074065075</v>
      </c>
      <c r="O467" s="18">
        <f>G443*G445*F443+G444*G445*F444+(G445^2)*F445-(H443*H445*F443+H444*H445*F444+(H445^2)*F445)</f>
        <v>-0.40430927843558928</v>
      </c>
      <c r="P467" s="18">
        <f>(G443^2)*E443+G443*G444*E444+G443*G445*E445-((H443^2)*E443+H443*H444*E444+H443*H445*E445)</f>
        <v>0.2116382667635166</v>
      </c>
      <c r="Q467" s="18">
        <f>G443*G444*E443+(G444^2)*E444+G444*G445*E445-(H443*H444*E443+(H444^2)*E444+H444*H445*E445)</f>
        <v>-0.48632702824491281</v>
      </c>
      <c r="R467" s="34">
        <f>G443*G445*E443+G444*G445*E444+(G445^2)*E445-(H443*H445*E443+H444*H445*E444+(H445^2)*E445)</f>
        <v>0.84234312201417372</v>
      </c>
      <c r="S467" s="16">
        <f>J443</f>
        <v>2.9163572925633707E-3</v>
      </c>
      <c r="Z467" s="9" t="s">
        <v>29</v>
      </c>
      <c r="AA467" s="10" t="s">
        <v>30</v>
      </c>
      <c r="AB467" s="13" t="s">
        <v>31</v>
      </c>
      <c r="AC467" s="14" t="s">
        <v>11</v>
      </c>
      <c r="AD467">
        <v>18</v>
      </c>
      <c r="AE467" s="15" t="s">
        <v>32</v>
      </c>
      <c r="AH467" s="17">
        <f>(AB443^2)*AA443+AB443*AB444*AA444+AB443*AB445*AA445-((AC443^2)*AA443+AC443*AC444*AA444+AC443*AC445*AA445)</f>
        <v>0.28305769218337562</v>
      </c>
      <c r="AI467" s="18">
        <f>AB443*AB444*AA443+(AB444^2)*AA444+AB444*AB445*AA445-(AC443*AC444*AA443+(AC444^2)*AA444+AC444*AC445*AA445)</f>
        <v>0.20265628706763789</v>
      </c>
      <c r="AJ467" s="18">
        <f>AB443*AB445*AA443+AB444*AB445*AA444+(AB445^2)*AA445-(AC443*AC445*AA443+AC444*AC445*AA444+(AC445^2)*AA445)</f>
        <v>-0.35101098567441252</v>
      </c>
      <c r="AK467" s="18">
        <f>(AB443^2)*Z443+AB443*AB444*Z444+AB443*AB445*Z445-((AC443^2)*Z443+AC443*AC444*Z444+AC443*AC445*Z445)</f>
        <v>0.20735628532461337</v>
      </c>
      <c r="AL467" s="18">
        <f>AB443*AB444*Z443+(AB444^2)*Z444+AB444*AB445*Z445-(AC443*AC444*Z443+(AC444^2)*Z444+AC444*AC445*Z445)</f>
        <v>-0.48906699781709556</v>
      </c>
      <c r="AM467" s="34">
        <f>AB443*AB445*Z443+AB444*AB445*Z444+(AB445^2)*Z445-(AC443*AC445*Z443+AC444*AC445*Z444+(AC445^2)*Z445)</f>
        <v>0.84708888852438713</v>
      </c>
      <c r="AN467" s="16">
        <f>AE443</f>
        <v>4.703536777867745E-2</v>
      </c>
    </row>
    <row r="468" spans="1:40">
      <c r="D468" t="s">
        <v>33</v>
      </c>
      <c r="E468" s="9">
        <f t="shared" ref="E468:F468" si="512">E463</f>
        <v>0.86399580667554865</v>
      </c>
      <c r="F468" s="10">
        <f t="shared" si="512"/>
        <v>-0.52658413599352982</v>
      </c>
      <c r="G468" s="13">
        <f>COS((RADIANS(45+$C$19)))</f>
        <v>-0.90296063242848146</v>
      </c>
      <c r="H468" s="14">
        <f>COS((RADIANS($C$19-45)))</f>
        <v>-0.42972327873220545</v>
      </c>
      <c r="J468" s="15">
        <f>((SUMPRODUCT(G468:G470,E468:E470))*(SUMPRODUCT(G468:G470,F468:F470)))-((SUMPRODUCT(H468:H470,E468:E470))*(SUMPRODUCT(H468:H470,F468:F470)))</f>
        <v>-1.4794160024637432E-2</v>
      </c>
      <c r="M468" s="17">
        <f>(G448^2)*F448+G448*G449*F449+G448*G450*F450-((H448^2)*F448+H448*H449*F449+H448*H450*F450)</f>
        <v>0.29365282521261893</v>
      </c>
      <c r="N468" s="18">
        <f>G448*G449*F448+(G449^2)*F449+G449*G450*F450-(H448*H449*F448+(H449^2)*F449+H449*H450*F450)</f>
        <v>0.32756943870705335</v>
      </c>
      <c r="O468" s="18">
        <f>G448*G450*F448+G449*G450*F449+(G450^2)*F450-(H448*H450*F448+H449*H450*F449+(H450^2)*F450)</f>
        <v>-0.3903820554031997</v>
      </c>
      <c r="P468" s="18">
        <f>(G448^2)*E448+G448*G449*E449+G448*G450*E450-((H448^2)*E448+H448*H449*E449+H448*H450*E450)</f>
        <v>0.41657964649236684</v>
      </c>
      <c r="Q468" s="18">
        <f>G448*G449*E448+(G449^2)*E449+G449*G450*E450-(H448*H449*E448+(H449^2)*E449+H449*H450*E450)</f>
        <v>-0.57278125574203553</v>
      </c>
      <c r="R468" s="34">
        <f>G448*G450*E448+G449*G450*E449+(G450^2)*E450-(H448*H450*E448+H449*H450*E449+(H450^2)*E450)</f>
        <v>0.68261411930119376</v>
      </c>
      <c r="S468" s="16">
        <f>J448</f>
        <v>1.4096127138316233E-2</v>
      </c>
      <c r="Y468" t="s">
        <v>33</v>
      </c>
      <c r="Z468" s="9">
        <f t="shared" ref="Z468:AA468" si="513">Z463</f>
        <v>0.87050973417864674</v>
      </c>
      <c r="AA468" s="10">
        <f t="shared" si="513"/>
        <v>-0.47167056193804641</v>
      </c>
      <c r="AB468" s="13">
        <f>COS((RADIANS(45+$C$19)))</f>
        <v>-0.90296063242848146</v>
      </c>
      <c r="AC468" s="14">
        <f>COS((RADIANS($C$19-45)))</f>
        <v>-0.42972327873220545</v>
      </c>
      <c r="AE468" s="15">
        <f>((SUMPRODUCT(AB468:AB470,Z468:Z470))*(SUMPRODUCT(AB468:AB470,AA468:AA470)))-((SUMPRODUCT(AC468:AC470,Z468:Z470))*(SUMPRODUCT(AC468:AC470,AA468:AA470)))</f>
        <v>-1.9094006011575737E-3</v>
      </c>
      <c r="AH468" s="17">
        <f>(AB448^2)*AA448+AB448*AB449*AA449+AB448*AB450*AA450-((AC448^2)*AA448+AC448*AC449*AA449+AC448*AC450*AA450)</f>
        <v>0.32501284169124106</v>
      </c>
      <c r="AI468" s="18">
        <f>AB448*AB449*AA448+(AB449^2)*AA449+AB449*AB450*AA450-(AC448*AC449*AA448+(AC449^2)*AA449+AC449*AC450*AA450)</f>
        <v>0.29097280752269811</v>
      </c>
      <c r="AJ468" s="18">
        <f>AB448*AB450*AA448+AB449*AB450*AA449+(AB450^2)*AA450-(AC448*AC450*AA448+AC449*AC450*AA449+(AC450^2)*AA450)</f>
        <v>-0.34676788871239894</v>
      </c>
      <c r="AK468" s="18">
        <f>(AB448^2)*Z448+AB448*AB449*Z449+AB448*AB450*Z450-((AC448^2)*Z448+AC448*AC449*Z449+AC448*AC450*Z450)</f>
        <v>0.42758998396583486</v>
      </c>
      <c r="AL468" s="18">
        <f>AB448*AB449*Z448+(AB449^2)*Z449+AB449*AB450*Z450-(AC448*AC449*Z448+(AC449^2)*Z449+AC449*AC450*Z450)</f>
        <v>-0.57740901869033201</v>
      </c>
      <c r="AM468" s="34">
        <f>AB448*AB450*Z448+AB449*AB450*Z449+(AB450^2)*Z450-(AC448*AC450*Z448+AC449*AC450*Z449+(AC450^2)*Z450)</f>
        <v>0.68812927242050026</v>
      </c>
      <c r="AN468" s="16">
        <f>AE448</f>
        <v>6.4905029785541662E-2</v>
      </c>
    </row>
    <row r="469" spans="1:40" ht="18">
      <c r="A469" t="s">
        <v>45</v>
      </c>
      <c r="B469" t="s">
        <v>75</v>
      </c>
      <c r="C469" t="s">
        <v>44</v>
      </c>
      <c r="D469" t="s">
        <v>34</v>
      </c>
      <c r="E469" s="9">
        <f t="shared" ref="E469:F469" si="514">E464</f>
        <v>-0.16430757663943635</v>
      </c>
      <c r="F469" s="10">
        <f t="shared" si="514"/>
        <v>-0.78794114367688195</v>
      </c>
      <c r="G469" s="13">
        <f>(SIN((RADIANS(45+$C$19))))*(COS(RADIANS($A$19)))</f>
        <v>0.42319481654530194</v>
      </c>
      <c r="H469" s="14">
        <f>(SIN((RADIANS($C$19-45))))*(COS(RADIANS($A$19)))</f>
        <v>-0.88924263148037508</v>
      </c>
      <c r="J469" s="16"/>
      <c r="M469" s="17">
        <f>(G453^2)*F453+G453*G454*F454+G453*G455*F455-((H453^2)*F453+H453*H454*F454+H453*H455*F455)</f>
        <v>0.28961810971324403</v>
      </c>
      <c r="N469" s="18">
        <f>G453*G454*F453+(G454^2)*F454+G454*G455*F455-(H453*H454*F453+(H454^2)*F454+H454*H455*F455)</f>
        <v>0.45460427578887863</v>
      </c>
      <c r="O469" s="18">
        <f>G453*G455*F453+G454*G455*F454+(G455^2)*F455-(H453*H455*F453+H454*H455*F454+(H455^2)*F455)</f>
        <v>-0.38145828014606264</v>
      </c>
      <c r="P469" s="18">
        <f>(G453^2)*E453+G453*G454*E454+G453*G455*E455-((H453^2)*E453+H453*H454*E454+H453*H455*E455)</f>
        <v>0.5900526144495587</v>
      </c>
      <c r="Q469" s="18">
        <f>G453*G454*E453+(G454^2)*E454+G454*G455*E455-(H453*H454*E453+(H454^2)*E454+H454*H455*E455)</f>
        <v>-0.58579669686834812</v>
      </c>
      <c r="R469" s="34">
        <f>G453*G455*E453+G454*G455*E454+(G455^2)*E455-(H453*H455*E453+H454*H455*E454+(H455^2)*E455)</f>
        <v>0.4915417922871001</v>
      </c>
      <c r="S469" s="16">
        <f>J453</f>
        <v>-6.0154980549596837E-3</v>
      </c>
      <c r="V469" t="s">
        <v>45</v>
      </c>
      <c r="W469" t="s">
        <v>75</v>
      </c>
      <c r="X469" t="s">
        <v>44</v>
      </c>
      <c r="Y469" t="s">
        <v>34</v>
      </c>
      <c r="Z469" s="9">
        <f t="shared" ref="Z469:AA469" si="515">Z464</f>
        <v>-0.2320544872375048</v>
      </c>
      <c r="AA469" s="10">
        <f t="shared" si="515"/>
        <v>-0.82683336142605846</v>
      </c>
      <c r="AB469" s="13">
        <f>(SIN((RADIANS(45+$C$19))))*(COS(RADIANS($A$19)))</f>
        <v>0.42319481654530194</v>
      </c>
      <c r="AC469" s="14">
        <f>(SIN((RADIANS($C$19-45))))*(COS(RADIANS($A$19)))</f>
        <v>-0.88924263148037508</v>
      </c>
      <c r="AE469" s="16"/>
      <c r="AH469" s="17">
        <f>(AB453^2)*AA453+AB453*AB454*AA454+AB453*AB455*AA455-((AC453^2)*AA453+AC453*AC454*AA454+AC453*AC455*AA455)</f>
        <v>0.33747709230307377</v>
      </c>
      <c r="AI469" s="18">
        <f>AB453*AB454*AA453+(AB454^2)*AA454+AB454*AB455*AA455-(AC453*AC454*AA453+(AC454^2)*AA454+AC454*AC455*AA455)</f>
        <v>0.41892890749489131</v>
      </c>
      <c r="AJ469" s="18">
        <f>AB453*AB455*AA453+AB454*AB455*AA454+(AB455^2)*AA455-(AC453*AC455*AA453+AC454*AC455*AA454+(AC455^2)*AA455)</f>
        <v>-0.35152309176846425</v>
      </c>
      <c r="AK469" s="18">
        <f>(AB453^2)*Z453+AB453*AB454*Z454+AB453*AB455*Z455-((AC453^2)*Z453+AC453*AC454*Z454+AC453*AC455*Z455)</f>
        <v>0.61578730784065261</v>
      </c>
      <c r="AL469" s="18">
        <f>AB453*AB454*Z453+(AB454^2)*Z454+AB454*AB455*Z455-(AC453*AC454*Z453+(AC454^2)*Z454+AC454*AC455*Z455)</f>
        <v>-0.58701406614271134</v>
      </c>
      <c r="AM469" s="34">
        <f>AB453*AB455*Z453+AB454*AB455*Z454+(AB455^2)*Z455-(AC453*AC455*Z453+AC454*AC455*Z454+(AC455^2)*Z455)</f>
        <v>0.49256328639622476</v>
      </c>
      <c r="AN469" s="16">
        <f>AE453</f>
        <v>4.3998694794210438E-2</v>
      </c>
    </row>
    <row r="470" spans="1:40">
      <c r="A470">
        <f>E473</f>
        <v>0.86399580667554865</v>
      </c>
      <c r="B470">
        <f>C470/(SQRT(C470^2+C471^2+C472^2))</f>
        <v>0.86399545622480756</v>
      </c>
      <c r="C470">
        <f t="array" ref="C470:C475">(A470:A475)-(MMULT(MMULT(MINVERSE(MMULT(TRANSPOSE(M455:R475),M455:R475)),TRANSPOSE(M455:R475)),S455:S475))</f>
        <v>0.8635779143714466</v>
      </c>
      <c r="D470" t="s">
        <v>35</v>
      </c>
      <c r="E470" s="9">
        <f t="shared" ref="E470:F470" si="516">E465</f>
        <v>0.47593514926504815</v>
      </c>
      <c r="F470" s="10">
        <f t="shared" si="516"/>
        <v>-0.31915184759157356</v>
      </c>
      <c r="G470" s="13">
        <f>(SIN((RADIANS(45+$C$19))))*(SIN(RADIANS($A$19)))</f>
        <v>-7.4620664252905797E-2</v>
      </c>
      <c r="H470" s="14">
        <f>(SIN((RADIANS($C$19-45))))*(SIN(RADIANS($A$19)))</f>
        <v>0.15679746832618466</v>
      </c>
      <c r="J470" s="16"/>
      <c r="M470" s="17">
        <f>(G458^2)*F458+G458*G459*F459+G458*G460*F460-((H458^2)*F458+H458*H459*F459+H458*H460*F460)</f>
        <v>0.29342961787816241</v>
      </c>
      <c r="N470" s="18">
        <f>G458*G459*F458+(G459^2)*F459+G459*G460*F460-(H458*H459*F458+(H459^2)*F459+H459*H460*F460)</f>
        <v>0.59023994665626922</v>
      </c>
      <c r="O470" s="18">
        <f>G458*G460*F458+G459*G460*F459+(G460^2)*F460-(H458*H460*F458+H459*H460*F459+(H460^2)*F460)</f>
        <v>-0.34077519208846729</v>
      </c>
      <c r="P470" s="18">
        <f>(G458^2)*E458+G458*G459*E459+G458*G460*E460-((H458^2)*E458+H458*H459*E459+H458*H460*E460)</f>
        <v>0.6704580706471428</v>
      </c>
      <c r="Q470" s="18">
        <f>G458*G459*E458+(G459^2)*E459+G459*G460*E460-(H458*H459*E458+(H459^2)*E459+H459*H460*E460)</f>
        <v>-0.57548284191612553</v>
      </c>
      <c r="R470" s="34">
        <f>G458*G460*E458+G459*G460*E459+(G460^2)*E460-(H458*H460*E458+H459*H460*E459+(H460^2)*E460)</f>
        <v>0.33225517369428581</v>
      </c>
      <c r="S470" s="16">
        <f>J458</f>
        <v>-5.6458277821909708E-3</v>
      </c>
      <c r="V470">
        <f>Z473</f>
        <v>0.87050973417864674</v>
      </c>
      <c r="W470">
        <f>X470/(SQRT(X470^2+X471^2+X472^2))</f>
        <v>0.86479396671459585</v>
      </c>
      <c r="X470">
        <f t="array" ref="X470:X475">(V470:V475)-(MMULT(MMULT(MINVERSE(MMULT(TRANSPOSE(AH455:AM475),AH455:AM475)),TRANSPOSE(AH455:AM475)),AN455:AN475))</f>
        <v>0.86697565662415177</v>
      </c>
      <c r="Y470" t="s">
        <v>35</v>
      </c>
      <c r="Z470" s="9">
        <f t="shared" ref="Z470:AA470" si="517">Z465</f>
        <v>0.43400866080432149</v>
      </c>
      <c r="AA470" s="10">
        <f t="shared" si="517"/>
        <v>-0.30638778277524797</v>
      </c>
      <c r="AB470" s="13">
        <f>(SIN((RADIANS(45+$C$19))))*(SIN(RADIANS($A$19)))</f>
        <v>-7.4620664252905797E-2</v>
      </c>
      <c r="AC470" s="14">
        <f>(SIN((RADIANS($C$19-45))))*(SIN(RADIANS($A$19)))</f>
        <v>0.15679746832618466</v>
      </c>
      <c r="AE470" s="16"/>
      <c r="AH470" s="17">
        <f>(AB458^2)*AA458+AB458*AB459*AA459+AB458*AB460*AA460-((AC458^2)*AA458+AC458*AC459*AA459+AC458*AC460*AA460)</f>
        <v>0.35083146276300858</v>
      </c>
      <c r="AI470" s="18">
        <f>AB458*AB459*AA458+(AB459^2)*AA459+AB459*AB460*AA460-(AC458*AC459*AA458+(AC459^2)*AA459+AC459*AC460*AA460)</f>
        <v>0.55870868414933017</v>
      </c>
      <c r="AJ470" s="18">
        <f>AB458*AB460*AA458+AB459*AB460*AA459+(AB460^2)*AA460-(AC458*AC460*AA458+AC459*AC460*AA459+(AC460^2)*AA460)</f>
        <v>-0.32257060919219727</v>
      </c>
      <c r="AK470" s="18">
        <f>(AB458^2)*Z458+AB458*AB459*Z459+AB458*AB460*Z460-((AC458^2)*Z458+AC458*AC459*Z459+AC458*AC460*Z460)</f>
        <v>0.7079289687087581</v>
      </c>
      <c r="AL470" s="18">
        <f>AB458*AB459*Z458+(AB459^2)*Z459+AB459*AB460*Z460-(AC458*AC459*Z458+(AC459^2)*Z459+AC459*AC460*Z460)</f>
        <v>-0.56876326453026738</v>
      </c>
      <c r="AM470" s="34">
        <f>AB458*AB460*Z458+AB459*AB460*Z459+(AB460^2)*Z460-(AC458*AC460*Z458+AC459*AC460*Z459+(AC460^2)*Z460)</f>
        <v>0.32837562388172009</v>
      </c>
      <c r="AN470" s="16">
        <f>AE458</f>
        <v>3.5752908065578862E-2</v>
      </c>
    </row>
    <row r="471" spans="1:40">
      <c r="A471">
        <f>E474</f>
        <v>-0.16430757663943635</v>
      </c>
      <c r="B471">
        <f>C471/(SQRT(C470^2+C471^2+C472^2))</f>
        <v>-0.16430755324302887</v>
      </c>
      <c r="C471">
        <v>-0.16422814856583062</v>
      </c>
      <c r="D471" s="16"/>
      <c r="G471" s="16"/>
      <c r="H471" s="16"/>
      <c r="J471" s="16"/>
      <c r="M471" s="17">
        <f>(G463^2)*F463+G463*G464*F464+G463*G465*F465-((H463^2)*F463+H463*H464*F464+H463*H465*F465)</f>
        <v>0.26853414149188648</v>
      </c>
      <c r="N471" s="18">
        <f>G463*G464*F463+(G464^2)*F464+G464*G465*F465-(H463*H464*F463+(H464^2)*F464+H464*H465*F465)</f>
        <v>0.73010982956120363</v>
      </c>
      <c r="O471" s="18">
        <f>G463*G465*F463+G464*G465*F464+(G465^2)*F465-(H463*H465*F463+H464*H465*F464+(H465^2)*F465)</f>
        <v>-0.26573824570544852</v>
      </c>
      <c r="P471" s="18">
        <f>(G463^2)*E463+G463*G464*E464+G463*G465*E465-((H463^2)*E463+H463*H464*E464+H463*H465*E465)</f>
        <v>0.7178717331484411</v>
      </c>
      <c r="Q471" s="18">
        <f>G463*G464*E463+(G464^2)*E464+G464*G465*E465-(H463*H464*E463+(H464^2)*E464+H464*H465*E465)</f>
        <v>-0.54124241658560746</v>
      </c>
      <c r="R471" s="34">
        <f>G463*G465*E463+G464*G465*E464+(G465^2)*E465-(H463*H465*E463+H464*H465*E464+(H465^2)*E465)</f>
        <v>0.19699612915946912</v>
      </c>
      <c r="S471" s="16">
        <f>J463</f>
        <v>-1.4424376212879481E-2</v>
      </c>
      <c r="V471">
        <f>Z474</f>
        <v>-0.2320544872375048</v>
      </c>
      <c r="W471">
        <f>X471/(SQRT(X470^2+X471^2+X472^2))</f>
        <v>-0.16592727680121069</v>
      </c>
      <c r="X471">
        <v>-0.16634587577327864</v>
      </c>
      <c r="Y471" s="16"/>
      <c r="AB471" s="16"/>
      <c r="AC471" s="16"/>
      <c r="AE471" s="16"/>
      <c r="AH471" s="17">
        <f>(AB463^2)*AA463+AB463*AB464*AA464+AB463*AB465*AA465-((AC463^2)*AA463+AC463*AC464*AA464+AC463*AC465*AA465)</f>
        <v>0.33193068623449867</v>
      </c>
      <c r="AI471" s="18">
        <f>AB463*AB464*AA463+(AB464^2)*AA464+AB464*AB465*AA465-(AC463*AC464*AA463+(AC464^2)*AA464+AC464*AC465*AA465)</f>
        <v>0.70578295343801045</v>
      </c>
      <c r="AJ471" s="18">
        <f>AB463*AB465*AA463+AB464*AB465*AA464+(AB465^2)*AA465-(AC463*AC465*AA463+AC464*AC465*AA464+(AC465^2)*AA465)</f>
        <v>-0.256883986903925</v>
      </c>
      <c r="AK471" s="18">
        <f>(AB463^2)*Z463+AB463*AB464*Z464+AB463*AB465*Z465-((AC463^2)*Z463+AC463*AC464*Z464+AC463*AC465*Z465)</f>
        <v>0.76346882936818805</v>
      </c>
      <c r="AL471" s="18">
        <f>AB463*AB464*Z463+(AB464^2)*Z464+AB464*AB465*Z465-(AC463*AC464*Z463+(AC464^2)*Z464+AC464*AC465*Z465)</f>
        <v>-0.52254387513767142</v>
      </c>
      <c r="AM471" s="34">
        <f>AB463*AB465*Z463+AB464*AB465*Z464+(AB465^2)*Z465-(AC463*AC465*Z463+AC464*AC465*Z464+(AC465^2)*Z465)</f>
        <v>0.19019041664822756</v>
      </c>
      <c r="AN471" s="16">
        <f>AE463</f>
        <v>1.3678916940452659E-2</v>
      </c>
    </row>
    <row r="472" spans="1:40">
      <c r="A472">
        <f>E475</f>
        <v>0.47593514926504815</v>
      </c>
      <c r="B472">
        <f>C472/(SQRT(C470^2+C471^2+C472^2))</f>
        <v>0.47593579353750637</v>
      </c>
      <c r="C472">
        <v>0.47570578872453806</v>
      </c>
      <c r="E472" s="9" t="s">
        <v>29</v>
      </c>
      <c r="F472" s="10" t="s">
        <v>30</v>
      </c>
      <c r="G472" s="13" t="s">
        <v>31</v>
      </c>
      <c r="H472" s="14" t="s">
        <v>11</v>
      </c>
      <c r="I472">
        <v>19</v>
      </c>
      <c r="J472" s="15" t="s">
        <v>32</v>
      </c>
      <c r="M472" s="17">
        <f>(G468^2)*F468+G468*G469*F469+G468*G470*F470-((H468^2)*F468+H468*H469*F469+H468*H470*F470)</f>
        <v>0.2270766820127661</v>
      </c>
      <c r="N472" s="18">
        <f>G468*G469*F468+(G469^2)*F469+G469*G470*F470-(H468*H469*F468+(H469^2)*F469+H469*H470*F470)</f>
        <v>0.84997520113807479</v>
      </c>
      <c r="O472" s="18">
        <f>G468*G470*F468+G469*G470*F469+(G470^2)*F470-(H468*H470*F468+H469*H470*F469+(H470^2)*F470)</f>
        <v>-0.14987356089374687</v>
      </c>
      <c r="P472" s="18">
        <f>(G468^2)*E468+G468*G469*E469+G468*G470*E470-((H468^2)*E468+H468*H469*E469+H468*H470*E470)</f>
        <v>0.7346109553557052</v>
      </c>
      <c r="Q472" s="18">
        <f>G468*G469*E468+(G469^2)*E469+G469*G470*E470-(H468*H469*E468+(H469^2)*E469+H469*H470*E470)</f>
        <v>-0.50848376672544426</v>
      </c>
      <c r="R472" s="34">
        <f>G468*G470*E468+G469*G470*E469+(G470^2)*E470-(H468*H470*E468+H469*H470*E469+(H470^2)*E470)</f>
        <v>8.9659407325964974E-2</v>
      </c>
      <c r="S472" s="16">
        <f>J468</f>
        <v>-1.4794160024637432E-2</v>
      </c>
      <c r="V472">
        <f>Z475</f>
        <v>0.43400866080432149</v>
      </c>
      <c r="W472">
        <f>X472/(SQRT(X470^2+X471^2+X472^2))</f>
        <v>0.47391933274278747</v>
      </c>
      <c r="X472">
        <v>0.47511492968955665</v>
      </c>
      <c r="Z472" s="9" t="s">
        <v>29</v>
      </c>
      <c r="AA472" s="10" t="s">
        <v>30</v>
      </c>
      <c r="AB472" s="13" t="s">
        <v>31</v>
      </c>
      <c r="AC472" s="14" t="s">
        <v>11</v>
      </c>
      <c r="AD472">
        <v>19</v>
      </c>
      <c r="AE472" s="15" t="s">
        <v>32</v>
      </c>
      <c r="AH472" s="17">
        <f>(AB468^2)*AA468+AB468*AB469*AA469+AB468*AB470*AA470-((AC468^2)*AA468+AC468*AC469*AA469+AC468*AC470*AA470)</f>
        <v>0.29315304877501958</v>
      </c>
      <c r="AI472" s="18">
        <f>AB468*AB469*AA468+(AB469^2)*AA469+AB469*AB470*AA470-(AC468*AC469*AA468+(AC469^2)*AA469+AC469*AC470*AA470)</f>
        <v>0.83317253270235925</v>
      </c>
      <c r="AJ472" s="18">
        <f>AB468*AB470*AA468+AB469*AB470*AA469+(AB470^2)*AA470-(AC468*AC470*AA468+AC469*AC470*AA469+(AC470^2)*AA470)</f>
        <v>-0.14691079710063176</v>
      </c>
      <c r="AK472" s="18">
        <f>(AB468^2)*Z468+AB468*AB469*Z469+AB468*AB470*Z470-((AC468^2)*Z468+AC468*AC469*Z469+AC468*AC470*Z470)</f>
        <v>0.78484517634886342</v>
      </c>
      <c r="AL472" s="18">
        <f>AB468*AB469*Z468+(AB469^2)*Z469+AB469*AB470*Z470-(AC468*AC469*Z468+(AC469^2)*Z469+AC469*AC470*Z470)</f>
        <v>-0.47654594952856227</v>
      </c>
      <c r="AM472" s="34">
        <f>AB468*AB470*Z468+AB469*AB470*Z469+(AB470^2)*Z470-(AC468*AC470*Z468+AC469*AC470*Z469+(AC470^2)*Z470)</f>
        <v>8.4027908449219896E-2</v>
      </c>
      <c r="AN472" s="16">
        <f>AE468</f>
        <v>-1.9094006011575737E-3</v>
      </c>
    </row>
    <row r="473" spans="1:40">
      <c r="A473">
        <f>F473</f>
        <v>-0.52658413599352982</v>
      </c>
      <c r="B473">
        <f>C473/(SQRT(C473^2+C474^2+C475^2))</f>
        <v>-0.52658431965105645</v>
      </c>
      <c r="C473">
        <v>-0.52632983799701627</v>
      </c>
      <c r="D473" t="s">
        <v>33</v>
      </c>
      <c r="E473" s="9">
        <f t="shared" ref="E473:F473" si="518">E383</f>
        <v>0.86399580667554865</v>
      </c>
      <c r="F473" s="10">
        <f t="shared" si="518"/>
        <v>-0.52658413599352982</v>
      </c>
      <c r="G473" s="13">
        <f>COS((RADIANS(45+$C$20)))</f>
        <v>-0.92220097167045179</v>
      </c>
      <c r="H473" s="14">
        <f>COS((RADIANS($C$20-45)))</f>
        <v>-0.3867109616368205</v>
      </c>
      <c r="J473" s="15">
        <f>((SUMPRODUCT(G473:G475,E473:E475))*(SUMPRODUCT(G473:G475,F473:F475)))-((SUMPRODUCT(H473:H475,E473:E475))*(SUMPRODUCT(H473:H475,F473:F475)))</f>
        <v>1.4220173956548759E-2</v>
      </c>
      <c r="M473" s="17">
        <f>(G473^2)*F473+G473*G474*F474+G473*G475*F475-((H473^2)*F473+H473*H474*F474+H473*H475*F475)</f>
        <v>0.19291167131041406</v>
      </c>
      <c r="N473" s="18">
        <f>G473*G474*F473+(G474^2)*F474+G474*G475*F475-(H473*H474*F473+(H474^2)*F474+H474*H475*F475)</f>
        <v>0.92786161493675778</v>
      </c>
      <c r="O473" s="18">
        <f>G473*G475*F473+G474*G475*F474+(G475^2)*F475-(H473*H475*F473+H474*H475*F474+(H475^2)*F475)</f>
        <v>-1.6194240361227126E-8</v>
      </c>
      <c r="P473" s="18">
        <f>(G473^2)*E473+G473*G474*E474+G473*G475*E475-((H473^2)*E473+H473*H474*E474+H473*H475*E475)</f>
        <v>0.72277512397733956</v>
      </c>
      <c r="Q473" s="18">
        <f>G473*G474*E473+(G474^2)*E474+G474*G475*E475-(H473*H474*E473+(H474^2)*E474+H474*H475*E475)</f>
        <v>-0.50108068869522793</v>
      </c>
      <c r="R473" s="34">
        <f>G473*G475*E473+G474*G475*E474+(G475^2)*E475-(H473*H475*E473+H474*H475*E474+(H475^2)*E475)</f>
        <v>8.7455079318620489E-9</v>
      </c>
      <c r="S473" s="16">
        <f>J473</f>
        <v>1.4220173956548759E-2</v>
      </c>
      <c r="V473">
        <f>AA473</f>
        <v>-0.47167056193804641</v>
      </c>
      <c r="W473">
        <f>X473/(SQRT(X473^2+X474^2+X475^2))</f>
        <v>-0.52397974376507173</v>
      </c>
      <c r="X473">
        <v>-0.52488155615860321</v>
      </c>
      <c r="Y473" t="s">
        <v>33</v>
      </c>
      <c r="Z473" s="9">
        <f t="shared" ref="Z473:AA473" si="519">Z383</f>
        <v>0.87050973417864674</v>
      </c>
      <c r="AA473" s="10">
        <f t="shared" si="519"/>
        <v>-0.47167056193804641</v>
      </c>
      <c r="AB473" s="13">
        <f>COS((RADIANS(45+$C$20)))</f>
        <v>-0.92220097167045179</v>
      </c>
      <c r="AC473" s="14">
        <f>COS((RADIANS($C$20-45)))</f>
        <v>-0.3867109616368205</v>
      </c>
      <c r="AE473" s="15">
        <f>((SUMPRODUCT(AB473:AB475,Z473:Z475))*(SUMPRODUCT(AB473:AB475,AA473:AA475)))-((SUMPRODUCT(AC473:AC475,Z473:Z475))*(SUMPRODUCT(AC473:AC475,AA473:AA475)))</f>
        <v>1.3033424138032629E-2</v>
      </c>
      <c r="AH473" s="17">
        <f>(AB473^2)*AA473+AB473*AB474*AA474+AB473*AB475*AA475-((AC473^2)*AA473+AC473*AC474*AA474+AC473*AC475*AA475)</f>
        <v>0.25914099603881507</v>
      </c>
      <c r="AI473" s="18">
        <f>AB473*AB474*AA473+(AB474^2)*AA474+AB474*AB475*AA475-(AC473*AC474*AA473+(AC474^2)*AA474+AC474*AC475*AA475)</f>
        <v>0.91595439946273283</v>
      </c>
      <c r="AJ473" s="18">
        <f>AB473*AB475*AA473+AB474*AB475*AA474+(AB475^2)*AA475-(AC473*AC475*AA473+AC474*AC475*AA474+(AC475^2)*AA475)</f>
        <v>-1.5986420244180441E-8</v>
      </c>
      <c r="AK473" s="18">
        <f>(AB473^2)*Z473+AB473*AB474*Z474+AB473*AB475*Z475-((AC473^2)*Z473+AC473*AC474*Z474+AC473*AC475*Z475)</f>
        <v>0.7756613100021944</v>
      </c>
      <c r="AL473" s="18">
        <f>AB473*AB474*Z473+(AB474^2)*Z474+AB474*AB475*Z475-(AC473*AC474*Z473+(AC474^2)*Z474+AC474*AC475*Z475)</f>
        <v>-0.45824231365958457</v>
      </c>
      <c r="AM473" s="34">
        <f>AB473*AB475*Z473+AB474*AB475*Z474+(AB475^2)*Z475-(AC473*AC475*Z473+AC474*AC475*Z474+(AC475^2)*Z475)</f>
        <v>7.9978372330812995E-9</v>
      </c>
      <c r="AN473" s="16">
        <f>AE473</f>
        <v>1.3033424138032629E-2</v>
      </c>
    </row>
    <row r="474" spans="1:40">
      <c r="A474">
        <f>F474</f>
        <v>-0.78794114367688195</v>
      </c>
      <c r="B474">
        <f>C474/(SQRT(C473^2+C474^2+C475^2))</f>
        <v>-0.78794129516781586</v>
      </c>
      <c r="C474">
        <v>-0.7875605079005199</v>
      </c>
      <c r="D474" t="s">
        <v>34</v>
      </c>
      <c r="E474" s="9">
        <f t="shared" ref="E474:F474" si="520">E384</f>
        <v>-0.16430757663943635</v>
      </c>
      <c r="F474" s="10">
        <f t="shared" si="520"/>
        <v>-0.78794114367688195</v>
      </c>
      <c r="G474" s="13">
        <f>(SIN((RADIANS(45+$C$20))))*(COS(RADIANS($A$20)))</f>
        <v>0.38671096163682062</v>
      </c>
      <c r="H474" s="14">
        <f>(SIN((RADIANS($C$20-45))))*(COS(RADIANS($A$20)))</f>
        <v>-0.92220097167045179</v>
      </c>
      <c r="J474" s="16"/>
      <c r="M474" s="17">
        <f>2*E468</f>
        <v>1.7279916133510973</v>
      </c>
      <c r="N474" s="18">
        <f>2*E469</f>
        <v>-0.3286151532788727</v>
      </c>
      <c r="O474" s="18">
        <f>2*E470</f>
        <v>0.9518702985300963</v>
      </c>
      <c r="P474" s="18">
        <f>0</f>
        <v>0</v>
      </c>
      <c r="Q474" s="18">
        <v>0</v>
      </c>
      <c r="R474" s="34">
        <v>0</v>
      </c>
      <c r="S474" s="19">
        <f>E468^2+E469^2+E470^2-1</f>
        <v>0</v>
      </c>
      <c r="V474">
        <f>AA474</f>
        <v>-0.82683336142605846</v>
      </c>
      <c r="W474">
        <f>X474/(SQRT(X473^2+X474^2+X475^2))</f>
        <v>-0.78881981043015137</v>
      </c>
      <c r="X474">
        <v>-0.7901774344409529</v>
      </c>
      <c r="Y474" t="s">
        <v>34</v>
      </c>
      <c r="Z474" s="9">
        <f t="shared" ref="Z474:AA474" si="521">Z384</f>
        <v>-0.2320544872375048</v>
      </c>
      <c r="AA474" s="10">
        <f t="shared" si="521"/>
        <v>-0.82683336142605846</v>
      </c>
      <c r="AB474" s="13">
        <f>(SIN((RADIANS(45+$C$20))))*(COS(RADIANS($A$20)))</f>
        <v>0.38671096163682062</v>
      </c>
      <c r="AC474" s="14">
        <f>(SIN((RADIANS($C$20-45))))*(COS(RADIANS($A$20)))</f>
        <v>-0.92220097167045179</v>
      </c>
      <c r="AE474" s="16"/>
      <c r="AH474" s="17">
        <f>2*Z468</f>
        <v>1.7410194683572935</v>
      </c>
      <c r="AI474" s="18">
        <f>2*Z469</f>
        <v>-0.46410897447500959</v>
      </c>
      <c r="AJ474" s="18">
        <f>2*Z470</f>
        <v>0.86801732160864298</v>
      </c>
      <c r="AK474" s="18">
        <f>0</f>
        <v>0</v>
      </c>
      <c r="AL474" s="18">
        <v>0</v>
      </c>
      <c r="AM474" s="34">
        <v>0</v>
      </c>
      <c r="AN474" s="19">
        <f>Z468^2+Z469^2+Z470^2-1</f>
        <v>0</v>
      </c>
    </row>
    <row r="475" spans="1:40">
      <c r="A475" s="2">
        <f>F475</f>
        <v>-0.31915184759157356</v>
      </c>
      <c r="B475">
        <f>C475/(SQRT(C473^2+C474^2+C475^2))</f>
        <v>-0.31915117055542652</v>
      </c>
      <c r="C475">
        <v>-0.31899693482386199</v>
      </c>
      <c r="D475" t="s">
        <v>35</v>
      </c>
      <c r="E475" s="9">
        <f t="shared" ref="E475:F475" si="522">E385</f>
        <v>0.47593514926504815</v>
      </c>
      <c r="F475" s="10">
        <f t="shared" si="522"/>
        <v>-0.31915184759157356</v>
      </c>
      <c r="G475" s="13">
        <f>(SIN((RADIANS(45+$C$20))))*(SIN(RADIANS($A$20)))</f>
        <v>-6.7493796081809039E-9</v>
      </c>
      <c r="H475" s="14">
        <f>(SIN((RADIANS($C$20-45))))*(SIN(RADIANS($A$20)))</f>
        <v>1.6095443497365083E-8</v>
      </c>
      <c r="J475" s="16"/>
      <c r="M475" s="17">
        <v>0</v>
      </c>
      <c r="N475" s="18">
        <v>0</v>
      </c>
      <c r="O475" s="18">
        <v>0</v>
      </c>
      <c r="P475" s="18">
        <f>2*F468</f>
        <v>-1.0531682719870596</v>
      </c>
      <c r="Q475" s="18">
        <f>2*F469</f>
        <v>-1.5758822873537639</v>
      </c>
      <c r="R475" s="34">
        <f>2*F470</f>
        <v>-0.63830369518314711</v>
      </c>
      <c r="S475" s="35">
        <f>F468^2+F469^2+F470^2-1</f>
        <v>0</v>
      </c>
      <c r="V475" s="2">
        <f>AA475</f>
        <v>-0.30638778277524797</v>
      </c>
      <c r="W475">
        <f>X475/(SQRT(X473^2+X474^2+X475^2))</f>
        <v>-0.32126085164057849</v>
      </c>
      <c r="X475">
        <v>-0.32181376808632539</v>
      </c>
      <c r="Y475" t="s">
        <v>35</v>
      </c>
      <c r="Z475" s="9">
        <f t="shared" ref="Z475:AA475" si="523">Z385</f>
        <v>0.43400866080432149</v>
      </c>
      <c r="AA475" s="10">
        <f t="shared" si="523"/>
        <v>-0.30638778277524797</v>
      </c>
      <c r="AB475" s="13">
        <f>(SIN((RADIANS(45+$C$20))))*(SIN(RADIANS($A$20)))</f>
        <v>-6.7493796081809039E-9</v>
      </c>
      <c r="AC475" s="14">
        <f>(SIN((RADIANS($C$20-45))))*(SIN(RADIANS($A$20)))</f>
        <v>1.6095443497365083E-8</v>
      </c>
      <c r="AE475" s="16"/>
      <c r="AH475" s="17">
        <v>0</v>
      </c>
      <c r="AI475" s="18">
        <v>0</v>
      </c>
      <c r="AJ475" s="18">
        <v>0</v>
      </c>
      <c r="AK475" s="18">
        <f>2*AA468</f>
        <v>-0.94334112387609281</v>
      </c>
      <c r="AL475" s="18">
        <f>2*AA469</f>
        <v>-1.6536667228521169</v>
      </c>
      <c r="AM475" s="34">
        <f>2*AA470</f>
        <v>-0.61277556555049595</v>
      </c>
      <c r="AN475" s="35">
        <f>AA468^2+AA469^2+AA470^2-1</f>
        <v>0</v>
      </c>
    </row>
    <row r="476" spans="1:40">
      <c r="A476" s="21"/>
      <c r="V476" s="21"/>
    </row>
    <row r="477" spans="1:40">
      <c r="A477" s="2"/>
      <c r="E477" s="9" t="s">
        <v>29</v>
      </c>
      <c r="F477" s="10" t="s">
        <v>30</v>
      </c>
      <c r="G477" s="13" t="s">
        <v>31</v>
      </c>
      <c r="H477" s="14" t="s">
        <v>11</v>
      </c>
      <c r="I477">
        <v>1</v>
      </c>
      <c r="J477" s="15" t="s">
        <v>32</v>
      </c>
      <c r="L477" s="16"/>
      <c r="V477" s="2"/>
      <c r="Z477" s="9" t="s">
        <v>29</v>
      </c>
      <c r="AA477" s="10" t="s">
        <v>30</v>
      </c>
      <c r="AB477" s="13" t="s">
        <v>31</v>
      </c>
      <c r="AC477" s="14" t="s">
        <v>11</v>
      </c>
      <c r="AD477">
        <v>1</v>
      </c>
      <c r="AE477" s="15" t="s">
        <v>32</v>
      </c>
      <c r="AG477" s="16"/>
    </row>
    <row r="478" spans="1:40">
      <c r="A478" s="2"/>
      <c r="D478" s="2" t="s">
        <v>33</v>
      </c>
      <c r="E478" s="9">
        <f>B470</f>
        <v>0.86399545622480756</v>
      </c>
      <c r="F478" s="10">
        <f>B473</f>
        <v>-0.52658431965105645</v>
      </c>
      <c r="G478" s="13">
        <f>COS((RADIANS(45+$C$2)))</f>
        <v>0.38671096163682062</v>
      </c>
      <c r="H478" s="14">
        <f>COS((RADIANS($C$2-45)))</f>
        <v>0.92220097167045179</v>
      </c>
      <c r="J478" s="15">
        <f>((SUMPRODUCT(G478:G480,E478:E480))*(SUMPRODUCT(G478:G480,F478:F480)))-((SUMPRODUCT(H478:H480,E478:E480))*(SUMPRODUCT(H478:H480,F478:F480)))</f>
        <v>-1.4220081828781317E-2</v>
      </c>
      <c r="L478" s="16"/>
      <c r="V478" s="2"/>
      <c r="Y478" s="2" t="s">
        <v>33</v>
      </c>
      <c r="Z478" s="9">
        <f>W470</f>
        <v>0.86479396671459585</v>
      </c>
      <c r="AA478" s="10">
        <f>W473</f>
        <v>-0.52397974376507173</v>
      </c>
      <c r="AB478" s="13">
        <f>COS((RADIANS(45+$C$2)))</f>
        <v>0.38671096163682062</v>
      </c>
      <c r="AC478" s="14">
        <f>COS((RADIANS($C$2-45)))</f>
        <v>0.92220097167045179</v>
      </c>
      <c r="AE478" s="15">
        <f>((SUMPRODUCT(AB478:AB480,Z478:Z480))*(SUMPRODUCT(AB478:AB480,AA478:AA480)))-((SUMPRODUCT(AC478:AC480,Z478:Z480))*(SUMPRODUCT(AC478:AC480,AA478:AA480)))</f>
        <v>-1.5197942604382703E-2</v>
      </c>
      <c r="AG478" s="16"/>
    </row>
    <row r="479" spans="1:40">
      <c r="A479" s="2"/>
      <c r="D479" s="16" t="s">
        <v>34</v>
      </c>
      <c r="E479" s="9">
        <f t="shared" ref="E479:E480" si="524">B471</f>
        <v>-0.16430755324302887</v>
      </c>
      <c r="F479" s="10">
        <f t="shared" ref="F479:F480" si="525">B474</f>
        <v>-0.78794129516781586</v>
      </c>
      <c r="G479" s="13">
        <f>(SIN((RADIANS(45+$C$2))))*(COS(RADIANS($A$2)))</f>
        <v>0.92220097167045179</v>
      </c>
      <c r="H479" s="14">
        <f>(SIN((RADIANS($C$2-45))))*(COS(RADIANS($A$2)))</f>
        <v>-0.38671096163682062</v>
      </c>
      <c r="J479" s="16"/>
      <c r="L479" s="16"/>
      <c r="V479" s="2"/>
      <c r="Y479" s="16" t="s">
        <v>34</v>
      </c>
      <c r="Z479" s="9">
        <f t="shared" ref="Z479:Z480" si="526">W471</f>
        <v>-0.16592727680121069</v>
      </c>
      <c r="AA479" s="10">
        <f t="shared" ref="AA479:AA480" si="527">W474</f>
        <v>-0.78881981043015137</v>
      </c>
      <c r="AB479" s="13">
        <f>(SIN((RADIANS(45+$C$2))))*(COS(RADIANS($A$2)))</f>
        <v>0.92220097167045179</v>
      </c>
      <c r="AC479" s="14">
        <f>(SIN((RADIANS($C$2-45))))*(COS(RADIANS($A$2)))</f>
        <v>-0.38671096163682062</v>
      </c>
      <c r="AE479" s="16"/>
      <c r="AG479" s="16"/>
    </row>
    <row r="480" spans="1:40">
      <c r="A480" s="2"/>
      <c r="D480" s="16" t="s">
        <v>35</v>
      </c>
      <c r="E480" s="9">
        <f t="shared" si="524"/>
        <v>0.47593579353750637</v>
      </c>
      <c r="F480" s="10">
        <f t="shared" si="525"/>
        <v>-0.31915117055542652</v>
      </c>
      <c r="G480" s="13">
        <f>(SIN((RADIANS(45+$C$2))))*(SIN(RADIANS($A$2)))</f>
        <v>1.6095443320740335E-10</v>
      </c>
      <c r="H480" s="14">
        <f>(SIN((RADIANS($C$2-45))))*(SIN(RADIANS($A$2)))</f>
        <v>-6.7493795341159998E-11</v>
      </c>
      <c r="J480" s="16"/>
      <c r="L480" s="16"/>
      <c r="V480" s="2"/>
      <c r="Y480" s="16" t="s">
        <v>35</v>
      </c>
      <c r="Z480" s="9">
        <f t="shared" si="526"/>
        <v>0.47391933274278747</v>
      </c>
      <c r="AA480" s="10">
        <f t="shared" si="527"/>
        <v>-0.32126085164057849</v>
      </c>
      <c r="AB480" s="13">
        <f>(SIN((RADIANS(45+$C$2))))*(SIN(RADIANS($A$2)))</f>
        <v>1.6095443320740335E-10</v>
      </c>
      <c r="AC480" s="14">
        <f>(SIN((RADIANS($C$2-45))))*(SIN(RADIANS($A$2)))</f>
        <v>-6.7493795341159998E-11</v>
      </c>
      <c r="AE480" s="16"/>
      <c r="AG480" s="16"/>
    </row>
    <row r="481" spans="1:33">
      <c r="A481" s="2"/>
      <c r="J481" s="16"/>
      <c r="L481" s="16"/>
      <c r="V481" s="2"/>
      <c r="AE481" s="16"/>
      <c r="AG481" s="16"/>
    </row>
    <row r="482" spans="1:33">
      <c r="A482" s="2"/>
      <c r="E482" s="9" t="s">
        <v>29</v>
      </c>
      <c r="F482" s="10" t="s">
        <v>30</v>
      </c>
      <c r="G482" s="13" t="s">
        <v>31</v>
      </c>
      <c r="H482" s="14" t="s">
        <v>11</v>
      </c>
      <c r="I482">
        <v>2</v>
      </c>
      <c r="J482" s="15" t="s">
        <v>32</v>
      </c>
      <c r="L482" s="16"/>
      <c r="V482" s="2"/>
      <c r="Z482" s="9" t="s">
        <v>29</v>
      </c>
      <c r="AA482" s="10" t="s">
        <v>30</v>
      </c>
      <c r="AB482" s="13" t="s">
        <v>31</v>
      </c>
      <c r="AC482" s="14" t="s">
        <v>11</v>
      </c>
      <c r="AD482">
        <v>2</v>
      </c>
      <c r="AE482" s="15" t="s">
        <v>32</v>
      </c>
      <c r="AG482" s="16"/>
    </row>
    <row r="483" spans="1:33">
      <c r="A483" s="2"/>
      <c r="D483" t="s">
        <v>33</v>
      </c>
      <c r="E483" s="9">
        <f t="shared" ref="E483:F483" si="528">E568</f>
        <v>0.86399545622480756</v>
      </c>
      <c r="F483" s="10">
        <f t="shared" si="528"/>
        <v>-0.52658431965105645</v>
      </c>
      <c r="G483" s="13">
        <f>COS((RADIANS(45+$C$3)))</f>
        <v>0.32804239776812177</v>
      </c>
      <c r="H483" s="14">
        <f>COS((RADIANS($C$3-45)))</f>
        <v>0.94466300089849042</v>
      </c>
      <c r="J483" s="15">
        <f>((SUMPRODUCT(G483:G485,E483:E485))*(SUMPRODUCT(G483:(G485),F483:F485)))-((SUMPRODUCT(H483:H485,E483:E485))*(SUMPRODUCT(H483:H485,F483:F485)))</f>
        <v>-1.0662015104250133E-2</v>
      </c>
      <c r="L483" s="16"/>
      <c r="V483" s="2"/>
      <c r="Y483" t="s">
        <v>33</v>
      </c>
      <c r="Z483" s="9">
        <f t="shared" ref="Z483:AA483" si="529">Z568</f>
        <v>0.86479396671459585</v>
      </c>
      <c r="AA483" s="10">
        <f t="shared" si="529"/>
        <v>-0.52397974376507173</v>
      </c>
      <c r="AB483" s="13">
        <f>COS((RADIANS(45+$C$3)))</f>
        <v>0.32804239776812177</v>
      </c>
      <c r="AC483" s="14">
        <f>COS((RADIANS($C$3-45)))</f>
        <v>0.94466300089849042</v>
      </c>
      <c r="AE483" s="15">
        <f>((SUMPRODUCT(AB483:AB485,Z483:Z485))*(SUMPRODUCT(AB483:(AB485),AA483:AA485)))-((SUMPRODUCT(AC483:AC485,Z483:Z485))*(SUMPRODUCT(AC483:AC485,AA483:AA485)))</f>
        <v>-1.1319669441452018E-2</v>
      </c>
      <c r="AG483" s="16"/>
    </row>
    <row r="484" spans="1:33">
      <c r="A484" s="2"/>
      <c r="D484" t="s">
        <v>34</v>
      </c>
      <c r="E484" s="9">
        <f t="shared" ref="E484:F484" si="530">E569</f>
        <v>-0.16430755324302887</v>
      </c>
      <c r="F484" s="10">
        <f t="shared" si="530"/>
        <v>-0.78794129516781586</v>
      </c>
      <c r="G484" s="13">
        <f>(SIN((RADIANS(45+$C$3))))*(COS(RADIANS($A$3)))</f>
        <v>0.93031144726861181</v>
      </c>
      <c r="H484" s="14">
        <f>(SIN((RADIANS($C$3-45))))*(COS(RADIANS($A$3)))</f>
        <v>-0.32305869663876091</v>
      </c>
      <c r="J484" s="16"/>
      <c r="L484" s="16"/>
      <c r="V484" s="2"/>
      <c r="Y484" t="s">
        <v>34</v>
      </c>
      <c r="Z484" s="9">
        <f t="shared" ref="Z484:AA484" si="531">Z569</f>
        <v>-0.16592727680121069</v>
      </c>
      <c r="AA484" s="10">
        <f t="shared" si="531"/>
        <v>-0.78881981043015137</v>
      </c>
      <c r="AB484" s="13">
        <f>(SIN((RADIANS(45+$C$3))))*(COS(RADIANS($A$3)))</f>
        <v>0.93031144726861181</v>
      </c>
      <c r="AC484" s="14">
        <f>(SIN((RADIANS($C$3-45))))*(COS(RADIANS($A$3)))</f>
        <v>-0.32305869663876091</v>
      </c>
      <c r="AE484" s="16"/>
      <c r="AG484" s="16"/>
    </row>
    <row r="485" spans="1:33">
      <c r="A485" s="2"/>
      <c r="D485" t="s">
        <v>35</v>
      </c>
      <c r="E485" s="9">
        <f t="shared" ref="E485:F485" si="532">E570</f>
        <v>0.47593579353750637</v>
      </c>
      <c r="F485" s="10">
        <f t="shared" si="532"/>
        <v>-0.31915117055542652</v>
      </c>
      <c r="G485" s="13">
        <f>(SIN((RADIANS(45+$C$3))))*(SIN(RADIANS($A$3)))</f>
        <v>0.16403900861539664</v>
      </c>
      <c r="H485" s="14">
        <f>(SIN((RADIANS($C$3-45))))*(SIN(RADIANS($A$3)))</f>
        <v>-5.6963964569924627E-2</v>
      </c>
      <c r="J485" s="16"/>
      <c r="L485" s="16"/>
      <c r="V485" s="2"/>
      <c r="Y485" t="s">
        <v>35</v>
      </c>
      <c r="Z485" s="9">
        <f t="shared" ref="Z485:AA485" si="533">Z570</f>
        <v>0.47391933274278747</v>
      </c>
      <c r="AA485" s="10">
        <f t="shared" si="533"/>
        <v>-0.32126085164057849</v>
      </c>
      <c r="AB485" s="13">
        <f>(SIN((RADIANS(45+$C$3))))*(SIN(RADIANS($A$3)))</f>
        <v>0.16403900861539664</v>
      </c>
      <c r="AC485" s="14">
        <f>(SIN((RADIANS($C$3-45))))*(SIN(RADIANS($A$3)))</f>
        <v>-5.6963964569924627E-2</v>
      </c>
      <c r="AE485" s="16"/>
      <c r="AG485" s="16"/>
    </row>
    <row r="486" spans="1:33">
      <c r="A486" s="2"/>
      <c r="L486" s="16"/>
      <c r="V486" s="2"/>
      <c r="AG486" s="16"/>
    </row>
    <row r="487" spans="1:33">
      <c r="A487" s="2"/>
      <c r="E487" s="9" t="s">
        <v>29</v>
      </c>
      <c r="F487" s="10" t="s">
        <v>30</v>
      </c>
      <c r="G487" s="13" t="s">
        <v>31</v>
      </c>
      <c r="H487" s="14" t="s">
        <v>11</v>
      </c>
      <c r="I487">
        <v>3</v>
      </c>
      <c r="J487" s="15" t="s">
        <v>32</v>
      </c>
      <c r="L487" s="16"/>
      <c r="V487" s="2"/>
      <c r="Z487" s="9" t="s">
        <v>29</v>
      </c>
      <c r="AA487" s="10" t="s">
        <v>30</v>
      </c>
      <c r="AB487" s="13" t="s">
        <v>31</v>
      </c>
      <c r="AC487" s="14" t="s">
        <v>11</v>
      </c>
      <c r="AD487">
        <v>3</v>
      </c>
      <c r="AE487" s="15" t="s">
        <v>32</v>
      </c>
      <c r="AG487" s="16"/>
    </row>
    <row r="488" spans="1:33">
      <c r="A488" s="2"/>
      <c r="D488" t="s">
        <v>33</v>
      </c>
      <c r="E488" s="9">
        <f t="shared" ref="E488:F488" si="534">E483</f>
        <v>0.86399545622480756</v>
      </c>
      <c r="F488" s="10">
        <f t="shared" si="534"/>
        <v>-0.52658431965105645</v>
      </c>
      <c r="G488" s="13">
        <f>COS((RADIANS(45+$C$4)))</f>
        <v>0.27311983686282215</v>
      </c>
      <c r="H488" s="14">
        <f>COS((RADIANS($C$4-45)))</f>
        <v>0.96198001783406362</v>
      </c>
      <c r="J488" s="15">
        <f>((SUMPRODUCT(G488:G490,E488:E490))*(SUMPRODUCT(G488:(G490),F488:F490)))-((SUMPRODUCT(H488:H490,E488:E490))*(SUMPRODUCT(H488:H490,F488:F490)))</f>
        <v>-6.9997287803185704E-3</v>
      </c>
      <c r="L488" s="16"/>
      <c r="V488" s="2"/>
      <c r="Y488" t="s">
        <v>33</v>
      </c>
      <c r="Z488" s="9">
        <f t="shared" ref="Z488:AA488" si="535">Z483</f>
        <v>0.86479396671459585</v>
      </c>
      <c r="AA488" s="10">
        <f t="shared" si="535"/>
        <v>-0.52397974376507173</v>
      </c>
      <c r="AB488" s="13">
        <f>COS((RADIANS(45+$C$4)))</f>
        <v>0.27311983686282215</v>
      </c>
      <c r="AC488" s="14">
        <f>COS((RADIANS($C$4-45)))</f>
        <v>0.96198001783406362</v>
      </c>
      <c r="AE488" s="15">
        <f>((SUMPRODUCT(AB488:AB490,Z488:Z490))*(SUMPRODUCT(AB488:(AB490),AA488:AA490)))-((SUMPRODUCT(AC488:AC490,Z488:Z490))*(SUMPRODUCT(AC488:AC490,AA488:AA490)))</f>
        <v>-7.4068663090385567E-3</v>
      </c>
      <c r="AG488" s="16"/>
    </row>
    <row r="489" spans="1:33">
      <c r="A489" s="2"/>
      <c r="D489" t="s">
        <v>34</v>
      </c>
      <c r="E489" s="9">
        <f t="shared" ref="E489:F489" si="536">E484</f>
        <v>-0.16430755324302887</v>
      </c>
      <c r="F489" s="10">
        <f t="shared" si="536"/>
        <v>-0.78794129516781586</v>
      </c>
      <c r="G489" s="13">
        <f>(SIN((RADIANS(45+$C$4))))*(COS(RADIANS($A$4)))</f>
        <v>0.90396552410216613</v>
      </c>
      <c r="H489" s="14">
        <f>(SIN((RADIANS($C$4-45))))*(COS(RADIANS($A$4)))</f>
        <v>-0.25664869529024509</v>
      </c>
      <c r="J489" s="16"/>
      <c r="L489" s="16"/>
      <c r="V489" s="2"/>
      <c r="Y489" t="s">
        <v>34</v>
      </c>
      <c r="Z489" s="9">
        <f t="shared" ref="Z489:AA489" si="537">Z484</f>
        <v>-0.16592727680121069</v>
      </c>
      <c r="AA489" s="10">
        <f t="shared" si="537"/>
        <v>-0.78881981043015137</v>
      </c>
      <c r="AB489" s="13">
        <f>(SIN((RADIANS(45+$C$4))))*(COS(RADIANS($A$4)))</f>
        <v>0.90396552410216613</v>
      </c>
      <c r="AC489" s="14">
        <f>(SIN((RADIANS($C$4-45))))*(COS(RADIANS($A$4)))</f>
        <v>-0.25664869529024509</v>
      </c>
      <c r="AE489" s="16"/>
      <c r="AG489" s="16"/>
    </row>
    <row r="490" spans="1:33">
      <c r="A490" s="2"/>
      <c r="D490" t="s">
        <v>35</v>
      </c>
      <c r="E490" s="9">
        <f t="shared" ref="E490:F490" si="538">E485</f>
        <v>0.47593579353750637</v>
      </c>
      <c r="F490" s="10">
        <f t="shared" si="538"/>
        <v>-0.31915117055542652</v>
      </c>
      <c r="G490" s="13">
        <f>(SIN((RADIANS(45+$C$4))))*(SIN(RADIANS($A$4)))</f>
        <v>0.32901654357603577</v>
      </c>
      <c r="H490" s="14">
        <f>(SIN((RADIANS($C$4-45))))*(SIN(RADIANS($A$4)))</f>
        <v>-9.3412485748905691E-2</v>
      </c>
      <c r="J490" s="16"/>
      <c r="L490" s="16"/>
      <c r="V490" s="2"/>
      <c r="Y490" t="s">
        <v>35</v>
      </c>
      <c r="Z490" s="9">
        <f t="shared" ref="Z490:AA490" si="539">Z485</f>
        <v>0.47391933274278747</v>
      </c>
      <c r="AA490" s="10">
        <f t="shared" si="539"/>
        <v>-0.32126085164057849</v>
      </c>
      <c r="AB490" s="13">
        <f>(SIN((RADIANS(45+$C$4))))*(SIN(RADIANS($A$4)))</f>
        <v>0.32901654357603577</v>
      </c>
      <c r="AC490" s="14">
        <f>(SIN((RADIANS($C$4-45))))*(SIN(RADIANS($A$4)))</f>
        <v>-9.3412485748905691E-2</v>
      </c>
      <c r="AE490" s="16"/>
      <c r="AG490" s="16"/>
    </row>
    <row r="491" spans="1:33">
      <c r="A491" s="2"/>
      <c r="L491" s="16"/>
      <c r="V491" s="2"/>
      <c r="AG491" s="16"/>
    </row>
    <row r="492" spans="1:33">
      <c r="A492" s="2"/>
      <c r="E492" s="9" t="s">
        <v>29</v>
      </c>
      <c r="F492" s="10" t="s">
        <v>30</v>
      </c>
      <c r="G492" s="13" t="s">
        <v>31</v>
      </c>
      <c r="H492" s="14" t="s">
        <v>11</v>
      </c>
      <c r="I492">
        <v>4</v>
      </c>
      <c r="J492" s="15" t="s">
        <v>32</v>
      </c>
      <c r="L492" s="16"/>
      <c r="V492" s="2"/>
      <c r="Z492" s="9" t="s">
        <v>29</v>
      </c>
      <c r="AA492" s="10" t="s">
        <v>30</v>
      </c>
      <c r="AB492" s="13" t="s">
        <v>31</v>
      </c>
      <c r="AC492" s="14" t="s">
        <v>11</v>
      </c>
      <c r="AD492">
        <v>4</v>
      </c>
      <c r="AE492" s="15" t="s">
        <v>32</v>
      </c>
      <c r="AG492" s="16"/>
    </row>
    <row r="493" spans="1:33">
      <c r="A493" s="2"/>
      <c r="D493" t="s">
        <v>33</v>
      </c>
      <c r="E493" s="9">
        <f t="shared" ref="E493:F493" si="540">E488</f>
        <v>0.86399545622480756</v>
      </c>
      <c r="F493" s="10">
        <f t="shared" si="540"/>
        <v>-0.52658431965105645</v>
      </c>
      <c r="G493" s="13">
        <f>COS((RADIANS(45+$C$5)))</f>
        <v>0.21388293816160106</v>
      </c>
      <c r="H493" s="14">
        <f>COS((RADIANS($C$5-45)))</f>
        <v>0.97685929834514074</v>
      </c>
      <c r="J493" s="15">
        <f>((SUMPRODUCT(G493:G495,E493:E495))*(SUMPRODUCT(G493:G495,F493:F495)))-((SUMPRODUCT(H493:H495,E493:E495))*(SUMPRODUCT(H493:H495,F493:F495)))</f>
        <v>1.5131357886483288E-2</v>
      </c>
      <c r="L493" s="16"/>
      <c r="V493" s="2"/>
      <c r="Y493" t="s">
        <v>33</v>
      </c>
      <c r="Z493" s="9">
        <f t="shared" ref="Z493:AA493" si="541">Z488</f>
        <v>0.86479396671459585</v>
      </c>
      <c r="AA493" s="10">
        <f t="shared" si="541"/>
        <v>-0.52397974376507173</v>
      </c>
      <c r="AB493" s="13">
        <f>COS((RADIANS(45+$C$5)))</f>
        <v>0.21388293816160106</v>
      </c>
      <c r="AC493" s="14">
        <f>COS((RADIANS($C$5-45)))</f>
        <v>0.97685929834514074</v>
      </c>
      <c r="AE493" s="15">
        <f>((SUMPRODUCT(AB493:AB495,Z493:Z495))*(SUMPRODUCT(AB493:AB495,AA493:AA495)))-((SUMPRODUCT(AC493:AC495,Z493:Z495))*(SUMPRODUCT(AC493:AC495,AA493:AA495)))</f>
        <v>1.4852332241301447E-2</v>
      </c>
      <c r="AG493" s="16"/>
    </row>
    <row r="494" spans="1:33">
      <c r="A494" s="2"/>
      <c r="D494" t="s">
        <v>34</v>
      </c>
      <c r="E494" s="9">
        <f t="shared" ref="E494:F494" si="542">E489</f>
        <v>-0.16430755324302887</v>
      </c>
      <c r="F494" s="10">
        <f t="shared" si="542"/>
        <v>-0.78794129516781586</v>
      </c>
      <c r="G494" s="13">
        <f>(SIN((RADIANS(45+$C$5))))*(COS(RADIANS($A$5)))</f>
        <v>0.84598496828993397</v>
      </c>
      <c r="H494" s="14">
        <f>(SIN((RADIANS($C$5-45))))*(COS(RADIANS($A$5)))</f>
        <v>-0.18522805788400268</v>
      </c>
      <c r="J494" s="16"/>
      <c r="L494" s="16"/>
      <c r="V494" s="2"/>
      <c r="Y494" t="s">
        <v>34</v>
      </c>
      <c r="Z494" s="9">
        <f t="shared" ref="Z494:AA494" si="543">Z489</f>
        <v>-0.16592727680121069</v>
      </c>
      <c r="AA494" s="10">
        <f t="shared" si="543"/>
        <v>-0.78881981043015137</v>
      </c>
      <c r="AB494" s="13">
        <f>(SIN((RADIANS(45+$C$5))))*(COS(RADIANS($A$5)))</f>
        <v>0.84598496828993397</v>
      </c>
      <c r="AC494" s="14">
        <f>(SIN((RADIANS($C$5-45))))*(COS(RADIANS($A$5)))</f>
        <v>-0.18522805788400268</v>
      </c>
      <c r="AE494" s="16"/>
      <c r="AG494" s="16"/>
    </row>
    <row r="495" spans="1:33">
      <c r="A495" s="2"/>
      <c r="D495" t="s">
        <v>35</v>
      </c>
      <c r="E495" s="9">
        <f t="shared" ref="E495:F495" si="544">E490</f>
        <v>0.47593579353750637</v>
      </c>
      <c r="F495" s="10">
        <f t="shared" si="544"/>
        <v>-0.31915117055542652</v>
      </c>
      <c r="G495" s="13">
        <f>(SIN((RADIANS(45+$C$5))))*(SIN(RADIANS($A$5)))</f>
        <v>0.48842964917257031</v>
      </c>
      <c r="H495" s="14">
        <f>(SIN((RADIANS($C$5-45))))*(SIN(RADIANS($A$5)))</f>
        <v>-0.1069414690808005</v>
      </c>
      <c r="J495" s="16"/>
      <c r="L495" s="16"/>
      <c r="V495" s="2"/>
      <c r="Y495" t="s">
        <v>35</v>
      </c>
      <c r="Z495" s="9">
        <f t="shared" ref="Z495:AA495" si="545">Z490</f>
        <v>0.47391933274278747</v>
      </c>
      <c r="AA495" s="10">
        <f t="shared" si="545"/>
        <v>-0.32126085164057849</v>
      </c>
      <c r="AB495" s="13">
        <f>(SIN((RADIANS(45+$C$5))))*(SIN(RADIANS($A$5)))</f>
        <v>0.48842964917257031</v>
      </c>
      <c r="AC495" s="14">
        <f>(SIN((RADIANS($C$5-45))))*(SIN(RADIANS($A$5)))</f>
        <v>-0.1069414690808005</v>
      </c>
      <c r="AE495" s="16"/>
      <c r="AG495" s="16"/>
    </row>
    <row r="496" spans="1:33">
      <c r="A496" s="2"/>
      <c r="J496" s="16"/>
      <c r="L496" s="16"/>
      <c r="V496" s="2"/>
      <c r="AE496" s="16"/>
      <c r="AG496" s="16"/>
    </row>
    <row r="497" spans="1:33">
      <c r="A497" s="2"/>
      <c r="E497" s="9" t="s">
        <v>29</v>
      </c>
      <c r="F497" s="10" t="s">
        <v>30</v>
      </c>
      <c r="G497" s="13" t="s">
        <v>31</v>
      </c>
      <c r="H497" s="14" t="s">
        <v>11</v>
      </c>
      <c r="I497">
        <v>5</v>
      </c>
      <c r="J497" s="15" t="s">
        <v>32</v>
      </c>
      <c r="L497" s="16"/>
      <c r="V497" s="2"/>
      <c r="Z497" s="9" t="s">
        <v>29</v>
      </c>
      <c r="AA497" s="10" t="s">
        <v>30</v>
      </c>
      <c r="AB497" s="13" t="s">
        <v>31</v>
      </c>
      <c r="AC497" s="14" t="s">
        <v>11</v>
      </c>
      <c r="AD497">
        <v>5</v>
      </c>
      <c r="AE497" s="15" t="s">
        <v>32</v>
      </c>
      <c r="AG497" s="16"/>
    </row>
    <row r="498" spans="1:33">
      <c r="A498" s="2"/>
      <c r="D498" t="s">
        <v>33</v>
      </c>
      <c r="E498" s="9">
        <f t="shared" ref="E498:F498" si="546">E493</f>
        <v>0.86399545622480756</v>
      </c>
      <c r="F498" s="10">
        <f t="shared" si="546"/>
        <v>-0.52658431965105645</v>
      </c>
      <c r="G498" s="13">
        <f>COS((RADIANS(45+$C$6)))</f>
        <v>0.18137740443474576</v>
      </c>
      <c r="H498" s="14">
        <f>COS((RADIANS($C$6-45)))</f>
        <v>0.98341356364477439</v>
      </c>
      <c r="J498" s="15">
        <f>((SUMPRODUCT(G498:G500,E498:E500))*(SUMPRODUCT(G498:(G500),F498:F500)))-((SUMPRODUCT(H498:H500,E498:E500))*(SUMPRODUCT(H498:H500,F498:F500)))</f>
        <v>5.8956954283672647E-3</v>
      </c>
      <c r="L498" s="16"/>
      <c r="V498" s="2"/>
      <c r="Y498" t="s">
        <v>33</v>
      </c>
      <c r="Z498" s="9">
        <f t="shared" ref="Z498:AA498" si="547">Z493</f>
        <v>0.86479396671459585</v>
      </c>
      <c r="AA498" s="10">
        <f t="shared" si="547"/>
        <v>-0.52397974376507173</v>
      </c>
      <c r="AB498" s="13">
        <f>COS((RADIANS(45+$C$6)))</f>
        <v>0.18137740443474576</v>
      </c>
      <c r="AC498" s="14">
        <f>COS((RADIANS($C$6-45)))</f>
        <v>0.98341356364477439</v>
      </c>
      <c r="AE498" s="15">
        <f>((SUMPRODUCT(AB498:AB500,Z498:Z500))*(SUMPRODUCT(AB498:(AB500),AA498:AA500)))-((SUMPRODUCT(AC498:AC500,Z498:Z500))*(SUMPRODUCT(AC498:AC500,AA498:AA500)))</f>
        <v>5.5496883406045416E-3</v>
      </c>
      <c r="AG498" s="16"/>
    </row>
    <row r="499" spans="1:33">
      <c r="A499" s="2"/>
      <c r="D499" t="s">
        <v>34</v>
      </c>
      <c r="E499" s="9">
        <f t="shared" ref="E499:F499" si="548">E494</f>
        <v>-0.16430755324302887</v>
      </c>
      <c r="F499" s="10">
        <f t="shared" si="548"/>
        <v>-0.78794129516781586</v>
      </c>
      <c r="G499" s="13">
        <f>(SIN((RADIANS(45+$C$6))))*(COS(RADIANS($A$6)))</f>
        <v>0.75333849571791089</v>
      </c>
      <c r="H499" s="14">
        <f>(SIN((RADIANS($C$6-45))))*(COS(RADIANS($A$6)))</f>
        <v>-0.1389431527745805</v>
      </c>
      <c r="J499" s="16"/>
      <c r="L499" s="16"/>
      <c r="V499" s="2"/>
      <c r="Y499" t="s">
        <v>34</v>
      </c>
      <c r="Z499" s="9">
        <f t="shared" ref="Z499:AA499" si="549">Z494</f>
        <v>-0.16592727680121069</v>
      </c>
      <c r="AA499" s="10">
        <f t="shared" si="549"/>
        <v>-0.78881981043015137</v>
      </c>
      <c r="AB499" s="13">
        <f>(SIN((RADIANS(45+$C$6))))*(COS(RADIANS($A$6)))</f>
        <v>0.75333849571791089</v>
      </c>
      <c r="AC499" s="14">
        <f>(SIN((RADIANS($C$6-45))))*(COS(RADIANS($A$6)))</f>
        <v>-0.1389431527745805</v>
      </c>
      <c r="AE499" s="16"/>
      <c r="AG499" s="16"/>
    </row>
    <row r="500" spans="1:33">
      <c r="A500" s="2"/>
      <c r="D500" t="s">
        <v>35</v>
      </c>
      <c r="E500" s="9">
        <f t="shared" ref="E500:F500" si="550">E495</f>
        <v>0.47593579353750637</v>
      </c>
      <c r="F500" s="10">
        <f t="shared" si="550"/>
        <v>-0.31915117055542652</v>
      </c>
      <c r="G500" s="13">
        <f>(SIN((RADIANS(45+$C$6))))*(SIN(RADIANS($A$6)))</f>
        <v>0.63212605390854582</v>
      </c>
      <c r="H500" s="14">
        <f>(SIN((RADIANS($C$6-45))))*(SIN(RADIANS($A$6)))</f>
        <v>-0.11658714824775897</v>
      </c>
      <c r="J500" s="16"/>
      <c r="L500" s="16"/>
      <c r="V500" s="2"/>
      <c r="Y500" t="s">
        <v>35</v>
      </c>
      <c r="Z500" s="9">
        <f t="shared" ref="Z500:AA500" si="551">Z495</f>
        <v>0.47391933274278747</v>
      </c>
      <c r="AA500" s="10">
        <f t="shared" si="551"/>
        <v>-0.32126085164057849</v>
      </c>
      <c r="AB500" s="13">
        <f>(SIN((RADIANS(45+$C$6))))*(SIN(RADIANS($A$6)))</f>
        <v>0.63212605390854582</v>
      </c>
      <c r="AC500" s="14">
        <f>(SIN((RADIANS($C$6-45))))*(SIN(RADIANS($A$6)))</f>
        <v>-0.11658714824775897</v>
      </c>
      <c r="AE500" s="16"/>
      <c r="AG500" s="16"/>
    </row>
    <row r="501" spans="1:33">
      <c r="A501" s="2"/>
      <c r="L501" s="16"/>
      <c r="V501" s="2"/>
      <c r="AG501" s="16"/>
    </row>
    <row r="502" spans="1:33">
      <c r="A502" s="2"/>
      <c r="E502" s="9" t="s">
        <v>29</v>
      </c>
      <c r="F502" s="10" t="s">
        <v>30</v>
      </c>
      <c r="G502" s="13" t="s">
        <v>31</v>
      </c>
      <c r="H502" s="14" t="s">
        <v>11</v>
      </c>
      <c r="I502">
        <v>6</v>
      </c>
      <c r="J502" s="15" t="s">
        <v>32</v>
      </c>
      <c r="L502" s="16"/>
      <c r="V502" s="2"/>
      <c r="Z502" s="9" t="s">
        <v>29</v>
      </c>
      <c r="AA502" s="10" t="s">
        <v>30</v>
      </c>
      <c r="AB502" s="13" t="s">
        <v>31</v>
      </c>
      <c r="AC502" s="14" t="s">
        <v>11</v>
      </c>
      <c r="AD502">
        <v>6</v>
      </c>
      <c r="AE502" s="15" t="s">
        <v>32</v>
      </c>
      <c r="AG502" s="16"/>
    </row>
    <row r="503" spans="1:33">
      <c r="A503" s="2"/>
      <c r="D503" t="s">
        <v>33</v>
      </c>
      <c r="E503" s="9">
        <f t="shared" ref="E503:F503" si="552">E498</f>
        <v>0.86399545622480756</v>
      </c>
      <c r="F503" s="10">
        <f t="shared" si="552"/>
        <v>-0.52658431965105645</v>
      </c>
      <c r="G503" s="13">
        <f>COS((RADIANS(45+$C$7)))</f>
        <v>0.15039813911282729</v>
      </c>
      <c r="H503" s="14">
        <f>COS((RADIANS($C$7-45)))</f>
        <v>0.98862551036851087</v>
      </c>
      <c r="J503" s="15">
        <f>((SUMPRODUCT(G503:G505,E503:E505))*(SUMPRODUCT(G503:G505,F503:F505)))-((SUMPRODUCT(H503:H505,E503:E505))*(SUMPRODUCT(H503:H505,F503:F505)))</f>
        <v>1.5204369161093967E-2</v>
      </c>
      <c r="L503" s="16"/>
      <c r="V503" s="2"/>
      <c r="Y503" t="s">
        <v>33</v>
      </c>
      <c r="Z503" s="9">
        <f t="shared" ref="Z503:AA503" si="553">Z498</f>
        <v>0.86479396671459585</v>
      </c>
      <c r="AA503" s="10">
        <f t="shared" si="553"/>
        <v>-0.52397974376507173</v>
      </c>
      <c r="AB503" s="13">
        <f>COS((RADIANS(45+$C$7)))</f>
        <v>0.15039813911282729</v>
      </c>
      <c r="AC503" s="14">
        <f>COS((RADIANS($C$7-45)))</f>
        <v>0.98862551036851087</v>
      </c>
      <c r="AE503" s="15">
        <f>((SUMPRODUCT(AB503:AB505,Z503:Z505))*(SUMPRODUCT(AB503:AB505,AA503:AA505)))-((SUMPRODUCT(AC503:AC505,Z503:Z505))*(SUMPRODUCT(AC503:AC505,AA503:AA505)))</f>
        <v>1.4639837708904313E-2</v>
      </c>
      <c r="AG503" s="16"/>
    </row>
    <row r="504" spans="1:33">
      <c r="A504" s="2"/>
      <c r="D504" t="s">
        <v>34</v>
      </c>
      <c r="E504" s="9">
        <f t="shared" ref="E504:F504" si="554">E499</f>
        <v>-0.16430755324302887</v>
      </c>
      <c r="F504" s="10">
        <f t="shared" si="554"/>
        <v>-0.78794129516781586</v>
      </c>
      <c r="G504" s="13">
        <f>(SIN((RADIANS(45+$C$7))))*(COS(RADIANS($A$7)))</f>
        <v>0.63547622868491016</v>
      </c>
      <c r="H504" s="14">
        <f>(SIN((RADIANS($C$7-45))))*(COS(RADIANS($A$7)))</f>
        <v>-9.6674060341637807E-2</v>
      </c>
      <c r="J504" s="16"/>
      <c r="L504" s="16"/>
      <c r="V504" s="2"/>
      <c r="Y504" t="s">
        <v>34</v>
      </c>
      <c r="Z504" s="9">
        <f t="shared" ref="Z504:AA504" si="555">Z499</f>
        <v>-0.16592727680121069</v>
      </c>
      <c r="AA504" s="10">
        <f t="shared" si="555"/>
        <v>-0.78881981043015137</v>
      </c>
      <c r="AB504" s="13">
        <f>(SIN((RADIANS(45+$C$7))))*(COS(RADIANS($A$7)))</f>
        <v>0.63547622868491016</v>
      </c>
      <c r="AC504" s="14">
        <f>(SIN((RADIANS($C$7-45))))*(COS(RADIANS($A$7)))</f>
        <v>-9.6674060341637807E-2</v>
      </c>
      <c r="AE504" s="16"/>
      <c r="AG504" s="16"/>
    </row>
    <row r="505" spans="1:33">
      <c r="A505" s="2"/>
      <c r="D505" t="s">
        <v>35</v>
      </c>
      <c r="E505" s="9">
        <f t="shared" ref="E505:F505" si="556">E500</f>
        <v>0.47593579353750637</v>
      </c>
      <c r="F505" s="10">
        <f t="shared" si="556"/>
        <v>-0.31915117055542652</v>
      </c>
      <c r="G505" s="13">
        <f>(SIN((RADIANS(45+$C$7))))*(SIN(RADIANS($A$7)))</f>
        <v>0.75733107854346138</v>
      </c>
      <c r="H505" s="14">
        <f>(SIN((RADIANS($C$7-45))))*(SIN(RADIANS($A$7)))</f>
        <v>-0.11521165872281629</v>
      </c>
      <c r="J505" s="16"/>
      <c r="L505" s="16"/>
      <c r="V505" s="2"/>
      <c r="Y505" t="s">
        <v>35</v>
      </c>
      <c r="Z505" s="9">
        <f t="shared" ref="Z505:AA505" si="557">Z500</f>
        <v>0.47391933274278747</v>
      </c>
      <c r="AA505" s="10">
        <f t="shared" si="557"/>
        <v>-0.32126085164057849</v>
      </c>
      <c r="AB505" s="13">
        <f>(SIN((RADIANS(45+$C$7))))*(SIN(RADIANS($A$7)))</f>
        <v>0.75733107854346138</v>
      </c>
      <c r="AC505" s="14">
        <f>(SIN((RADIANS($C$7-45))))*(SIN(RADIANS($A$7)))</f>
        <v>-0.11521165872281629</v>
      </c>
      <c r="AE505" s="16"/>
      <c r="AG505" s="16"/>
    </row>
    <row r="506" spans="1:33">
      <c r="A506" s="2"/>
      <c r="J506" s="16"/>
      <c r="L506" s="16"/>
      <c r="V506" s="2"/>
      <c r="AE506" s="16"/>
      <c r="AG506" s="16"/>
    </row>
    <row r="507" spans="1:33">
      <c r="A507" s="2"/>
      <c r="E507" s="9" t="s">
        <v>29</v>
      </c>
      <c r="F507" s="10" t="s">
        <v>30</v>
      </c>
      <c r="G507" s="13" t="s">
        <v>31</v>
      </c>
      <c r="H507" s="14" t="s">
        <v>11</v>
      </c>
      <c r="I507">
        <v>7</v>
      </c>
      <c r="J507" s="15" t="s">
        <v>32</v>
      </c>
      <c r="L507" s="16"/>
      <c r="V507" s="2"/>
      <c r="Z507" s="9" t="s">
        <v>29</v>
      </c>
      <c r="AA507" s="10" t="s">
        <v>30</v>
      </c>
      <c r="AB507" s="13" t="s">
        <v>31</v>
      </c>
      <c r="AC507" s="14" t="s">
        <v>11</v>
      </c>
      <c r="AD507">
        <v>7</v>
      </c>
      <c r="AE507" s="15" t="s">
        <v>32</v>
      </c>
      <c r="AG507" s="16"/>
    </row>
    <row r="508" spans="1:33">
      <c r="A508" s="2"/>
      <c r="D508" t="s">
        <v>33</v>
      </c>
      <c r="E508" s="9">
        <f t="shared" ref="E508:F508" si="558">E503</f>
        <v>0.86399545622480756</v>
      </c>
      <c r="F508" s="10">
        <f t="shared" si="558"/>
        <v>-0.52658431965105645</v>
      </c>
      <c r="G508" s="13">
        <f>COS((RADIANS(45+$C$8)))</f>
        <v>0.15557248490745723</v>
      </c>
      <c r="H508" s="14">
        <f>COS((RADIANS($C$8-45)))</f>
        <v>0.98782447931791961</v>
      </c>
      <c r="J508" s="15">
        <f>((SUMPRODUCT(G508:G510,E508:E510))*(SUMPRODUCT(G508:(G510),F508:F510)))-((SUMPRODUCT(H508:H510,E508:E510))*(SUMPRODUCT(H508:H510,F508:F510)))</f>
        <v>-9.0116170649248706E-3</v>
      </c>
      <c r="L508" s="16"/>
      <c r="V508" s="2"/>
      <c r="Y508" t="s">
        <v>33</v>
      </c>
      <c r="Z508" s="9">
        <f t="shared" ref="Z508:AA508" si="559">Z503</f>
        <v>0.86479396671459585</v>
      </c>
      <c r="AA508" s="10">
        <f t="shared" si="559"/>
        <v>-0.52397974376507173</v>
      </c>
      <c r="AB508" s="13">
        <f>COS((RADIANS(45+$C$8)))</f>
        <v>0.15557248490745723</v>
      </c>
      <c r="AC508" s="14">
        <f>COS((RADIANS($C$8-45)))</f>
        <v>0.98782447931791961</v>
      </c>
      <c r="AE508" s="15">
        <f>((SUMPRODUCT(AB508:AB510,Z508:Z510))*(SUMPRODUCT(AB508:(AB510),AA508:AA510)))-((SUMPRODUCT(AC508:AC510,Z508:Z510))*(SUMPRODUCT(AC508:AC510,AA508:AA510)))</f>
        <v>-9.9215156162818507E-3</v>
      </c>
      <c r="AG508" s="16"/>
    </row>
    <row r="509" spans="1:33">
      <c r="A509" s="2"/>
      <c r="D509" t="s">
        <v>34</v>
      </c>
      <c r="E509" s="9">
        <f t="shared" ref="E509:F509" si="560">E504</f>
        <v>-0.16430755324302887</v>
      </c>
      <c r="F509" s="10">
        <f t="shared" si="560"/>
        <v>-0.78794129516781586</v>
      </c>
      <c r="G509" s="13">
        <f>(SIN((RADIANS(45+$C$8))))*(COS(RADIANS($A$8)))</f>
        <v>0.49391223965895992</v>
      </c>
      <c r="H509" s="14">
        <f>(SIN((RADIANS($C$8-45))))*(COS(RADIANS($A$8)))</f>
        <v>-7.7786242453728616E-2</v>
      </c>
      <c r="J509" s="16"/>
      <c r="L509" s="16"/>
      <c r="V509" s="2"/>
      <c r="Y509" t="s">
        <v>34</v>
      </c>
      <c r="Z509" s="9">
        <f t="shared" ref="Z509:AA509" si="561">Z504</f>
        <v>-0.16592727680121069</v>
      </c>
      <c r="AA509" s="10">
        <f t="shared" si="561"/>
        <v>-0.78881981043015137</v>
      </c>
      <c r="AB509" s="13">
        <f>(SIN((RADIANS(45+$C$8))))*(COS(RADIANS($A$8)))</f>
        <v>0.49391223965895992</v>
      </c>
      <c r="AC509" s="14">
        <f>(SIN((RADIANS($C$8-45))))*(COS(RADIANS($A$8)))</f>
        <v>-7.7786242453728616E-2</v>
      </c>
      <c r="AE509" s="16"/>
      <c r="AG509" s="16"/>
    </row>
    <row r="510" spans="1:33">
      <c r="A510" s="2"/>
      <c r="D510" t="s">
        <v>35</v>
      </c>
      <c r="E510" s="9">
        <f t="shared" ref="E510:F510" si="562">E505</f>
        <v>0.47593579353750637</v>
      </c>
      <c r="F510" s="10">
        <f t="shared" si="562"/>
        <v>-0.31915117055542652</v>
      </c>
      <c r="G510" s="13">
        <f>(SIN((RADIANS(45+$C$8))))*(SIN(RADIANS($A$8)))</f>
        <v>0.85548109356945412</v>
      </c>
      <c r="H510" s="14">
        <f>(SIN((RADIANS($C$8-45))))*(SIN(RADIANS($A$8)))</f>
        <v>-0.13472972405972911</v>
      </c>
      <c r="J510" s="16"/>
      <c r="L510" s="16"/>
      <c r="V510" s="2"/>
      <c r="Y510" t="s">
        <v>35</v>
      </c>
      <c r="Z510" s="9">
        <f t="shared" ref="Z510:AA510" si="563">Z505</f>
        <v>0.47391933274278747</v>
      </c>
      <c r="AA510" s="10">
        <f t="shared" si="563"/>
        <v>-0.32126085164057849</v>
      </c>
      <c r="AB510" s="13">
        <f>(SIN((RADIANS(45+$C$8))))*(SIN(RADIANS($A$8)))</f>
        <v>0.85548109356945412</v>
      </c>
      <c r="AC510" s="14">
        <f>(SIN((RADIANS($C$8-45))))*(SIN(RADIANS($A$8)))</f>
        <v>-0.13472972405972911</v>
      </c>
      <c r="AE510" s="16"/>
      <c r="AG510" s="16"/>
    </row>
    <row r="511" spans="1:33">
      <c r="A511" s="2"/>
      <c r="L511" s="16"/>
      <c r="V511" s="2"/>
      <c r="AG511" s="16"/>
    </row>
    <row r="512" spans="1:33">
      <c r="A512" s="2"/>
      <c r="E512" s="9" t="s">
        <v>29</v>
      </c>
      <c r="F512" s="10" t="s">
        <v>30</v>
      </c>
      <c r="G512" s="13" t="s">
        <v>31</v>
      </c>
      <c r="H512" s="14" t="s">
        <v>11</v>
      </c>
      <c r="I512">
        <v>8</v>
      </c>
      <c r="J512" s="15" t="s">
        <v>32</v>
      </c>
      <c r="L512" s="16"/>
      <c r="V512" s="2"/>
      <c r="Z512" s="9" t="s">
        <v>29</v>
      </c>
      <c r="AA512" s="10" t="s">
        <v>30</v>
      </c>
      <c r="AB512" s="13" t="s">
        <v>31</v>
      </c>
      <c r="AC512" s="14" t="s">
        <v>11</v>
      </c>
      <c r="AD512">
        <v>8</v>
      </c>
      <c r="AE512" s="15" t="s">
        <v>32</v>
      </c>
      <c r="AG512" s="16"/>
    </row>
    <row r="513" spans="1:33">
      <c r="A513" s="2"/>
      <c r="D513" t="s">
        <v>33</v>
      </c>
      <c r="E513" s="9">
        <f t="shared" ref="E513:F513" si="564">E508</f>
        <v>0.86399545622480756</v>
      </c>
      <c r="F513" s="10">
        <f t="shared" si="564"/>
        <v>-0.52658431965105645</v>
      </c>
      <c r="G513" s="13">
        <f>COS((RADIANS(45+$C$9)))</f>
        <v>0.16590823946156086</v>
      </c>
      <c r="H513" s="14">
        <f>COS((RADIANS($C$9-45)))</f>
        <v>0.9861411947985772</v>
      </c>
      <c r="J513" s="15">
        <f>((SUMPRODUCT(G513:G515,E513:E515))*(SUMPRODUCT(G513:G515,F513:F515)))-((SUMPRODUCT(H513:H515,E513:E515))*(SUMPRODUCT(H513:H515,F513:F515)))</f>
        <v>-8.8326093998846722E-3</v>
      </c>
      <c r="L513" s="16"/>
      <c r="V513" s="2"/>
      <c r="Y513" t="s">
        <v>33</v>
      </c>
      <c r="Z513" s="9">
        <f t="shared" ref="Z513:AA513" si="565">Z508</f>
        <v>0.86479396671459585</v>
      </c>
      <c r="AA513" s="10">
        <f t="shared" si="565"/>
        <v>-0.52397974376507173</v>
      </c>
      <c r="AB513" s="13">
        <f>COS((RADIANS(45+$C$9)))</f>
        <v>0.16590823946156086</v>
      </c>
      <c r="AC513" s="14">
        <f>COS((RADIANS($C$9-45)))</f>
        <v>0.9861411947985772</v>
      </c>
      <c r="AE513" s="15">
        <f>((SUMPRODUCT(AB513:AB515,Z513:Z515))*(SUMPRODUCT(AB513:AB515,AA513:AA515)))-((SUMPRODUCT(AC513:AC515,Z513:Z515))*(SUMPRODUCT(AC513:AC515,AA513:AA515)))</f>
        <v>-1.0126038893605027E-2</v>
      </c>
      <c r="AG513" s="16"/>
    </row>
    <row r="514" spans="1:33">
      <c r="A514" s="2"/>
      <c r="D514" t="s">
        <v>34</v>
      </c>
      <c r="E514" s="9">
        <f t="shared" ref="E514:F514" si="566">E509</f>
        <v>-0.16430755324302887</v>
      </c>
      <c r="F514" s="10">
        <f t="shared" si="566"/>
        <v>-0.78794129516781586</v>
      </c>
      <c r="G514" s="13">
        <f>(SIN((RADIANS(45+$C$9))))*(COS(RADIANS($A$9)))</f>
        <v>0.33728015278435569</v>
      </c>
      <c r="H514" s="14">
        <f>(SIN((RADIANS($C$9-45))))*(COS(RADIANS($A$9)))</f>
        <v>-5.6743959839552459E-2</v>
      </c>
      <c r="J514" s="16"/>
      <c r="L514" s="16"/>
      <c r="V514" s="2"/>
      <c r="Y514" t="s">
        <v>34</v>
      </c>
      <c r="Z514" s="9">
        <f t="shared" ref="Z514:AA514" si="567">Z509</f>
        <v>-0.16592727680121069</v>
      </c>
      <c r="AA514" s="10">
        <f t="shared" si="567"/>
        <v>-0.78881981043015137</v>
      </c>
      <c r="AB514" s="13">
        <f>(SIN((RADIANS(45+$C$9))))*(COS(RADIANS($A$9)))</f>
        <v>0.33728015278435569</v>
      </c>
      <c r="AC514" s="14">
        <f>(SIN((RADIANS($C$9-45))))*(COS(RADIANS($A$9)))</f>
        <v>-5.6743959839552459E-2</v>
      </c>
      <c r="AE514" s="16"/>
      <c r="AG514" s="16"/>
    </row>
    <row r="515" spans="1:33">
      <c r="A515" s="2"/>
      <c r="D515" t="s">
        <v>35</v>
      </c>
      <c r="E515" s="9">
        <f t="shared" ref="E515:F515" si="568">E510</f>
        <v>0.47593579353750637</v>
      </c>
      <c r="F515" s="10">
        <f t="shared" si="568"/>
        <v>-0.31915117055542652</v>
      </c>
      <c r="G515" s="13">
        <f>(SIN((RADIANS(45+$C$9))))*(SIN(RADIANS($A$9)))</f>
        <v>0.9266696038052219</v>
      </c>
      <c r="H515" s="14">
        <f>(SIN((RADIANS($C$9-45))))*(SIN(RADIANS($A$9)))</f>
        <v>-0.15590274834961027</v>
      </c>
      <c r="J515" s="16"/>
      <c r="L515" s="16"/>
      <c r="V515" s="2"/>
      <c r="Y515" t="s">
        <v>35</v>
      </c>
      <c r="Z515" s="9">
        <f t="shared" ref="Z515:AA515" si="569">Z510</f>
        <v>0.47391933274278747</v>
      </c>
      <c r="AA515" s="10">
        <f t="shared" si="569"/>
        <v>-0.32126085164057849</v>
      </c>
      <c r="AB515" s="13">
        <f>(SIN((RADIANS(45+$C$9))))*(SIN(RADIANS($A$9)))</f>
        <v>0.9266696038052219</v>
      </c>
      <c r="AC515" s="14">
        <f>(SIN((RADIANS($C$9-45))))*(SIN(RADIANS($A$9)))</f>
        <v>-0.15590274834961027</v>
      </c>
      <c r="AE515" s="16"/>
      <c r="AG515" s="16"/>
    </row>
    <row r="516" spans="1:33">
      <c r="A516" s="2"/>
      <c r="J516" s="16"/>
      <c r="L516" s="16"/>
      <c r="V516" s="2"/>
      <c r="AE516" s="16"/>
      <c r="AG516" s="16"/>
    </row>
    <row r="517" spans="1:33">
      <c r="E517" s="9" t="s">
        <v>29</v>
      </c>
      <c r="F517" s="10" t="s">
        <v>30</v>
      </c>
      <c r="G517" s="13" t="s">
        <v>31</v>
      </c>
      <c r="H517" s="14" t="s">
        <v>11</v>
      </c>
      <c r="I517">
        <v>9</v>
      </c>
      <c r="J517" s="15" t="s">
        <v>32</v>
      </c>
      <c r="L517" s="16"/>
      <c r="Z517" s="9" t="s">
        <v>29</v>
      </c>
      <c r="AA517" s="10" t="s">
        <v>30</v>
      </c>
      <c r="AB517" s="13" t="s">
        <v>31</v>
      </c>
      <c r="AC517" s="14" t="s">
        <v>11</v>
      </c>
      <c r="AD517">
        <v>9</v>
      </c>
      <c r="AE517" s="15" t="s">
        <v>32</v>
      </c>
      <c r="AG517" s="16"/>
    </row>
    <row r="518" spans="1:33">
      <c r="D518" t="s">
        <v>33</v>
      </c>
      <c r="E518" s="9">
        <f t="shared" ref="E518:F518" si="570">E513</f>
        <v>0.86399545622480756</v>
      </c>
      <c r="F518" s="10">
        <f t="shared" si="570"/>
        <v>-0.52658431965105645</v>
      </c>
      <c r="G518" s="13">
        <f>COS((RADIANS(45+$C$10)))</f>
        <v>0.19680181724739476</v>
      </c>
      <c r="H518" s="14">
        <f>COS((RADIANS($C$10-45)))</f>
        <v>0.98044328990927521</v>
      </c>
      <c r="J518" s="15">
        <f>((SUMPRODUCT(G518:G520,E518:E520))*(SUMPRODUCT(G518:(G520),F518:F520)))-((SUMPRODUCT(H518:H520,E518:E520))*(SUMPRODUCT(H518:H520,F518:F520)))</f>
        <v>-3.3322622781871702E-3</v>
      </c>
      <c r="L518" s="16"/>
      <c r="Y518" t="s">
        <v>33</v>
      </c>
      <c r="Z518" s="9">
        <f t="shared" ref="Z518:AA518" si="571">Z513</f>
        <v>0.86479396671459585</v>
      </c>
      <c r="AA518" s="10">
        <f t="shared" si="571"/>
        <v>-0.52397974376507173</v>
      </c>
      <c r="AB518" s="13">
        <f>COS((RADIANS(45+$C$10)))</f>
        <v>0.19680181724739476</v>
      </c>
      <c r="AC518" s="14">
        <f>COS((RADIANS($C$10-45)))</f>
        <v>0.98044328990927521</v>
      </c>
      <c r="AE518" s="15">
        <f>((SUMPRODUCT(AB518:AB520,Z518:Z520))*(SUMPRODUCT(AB518:(AB520),AA518:AA520)))-((SUMPRODUCT(AC518:AC520,Z518:Z520))*(SUMPRODUCT(AC518:AC520,AA518:AA520)))</f>
        <v>-4.9621784015604353E-3</v>
      </c>
      <c r="AG518" s="16"/>
    </row>
    <row r="519" spans="1:33">
      <c r="D519" t="s">
        <v>34</v>
      </c>
      <c r="E519" s="9">
        <f t="shared" ref="E519:F519" si="572">E514</f>
        <v>-0.16430755324302887</v>
      </c>
      <c r="F519" s="10">
        <f t="shared" si="572"/>
        <v>-0.78794129516781586</v>
      </c>
      <c r="G519" s="13">
        <f>(SIN((RADIANS(45+$C$10))))*(COS(RADIANS($A$10)))</f>
        <v>0.1702521905985156</v>
      </c>
      <c r="H519" s="14">
        <f>(SIN((RADIANS($C$10-45))))*(COS(RADIANS($A$10)))</f>
        <v>-3.4174276926550375E-2</v>
      </c>
      <c r="J519" s="16"/>
      <c r="L519" s="16"/>
      <c r="Y519" t="s">
        <v>34</v>
      </c>
      <c r="Z519" s="9">
        <f t="shared" ref="Z519:AA519" si="573">Z514</f>
        <v>-0.16592727680121069</v>
      </c>
      <c r="AA519" s="10">
        <f t="shared" si="573"/>
        <v>-0.78881981043015137</v>
      </c>
      <c r="AB519" s="13">
        <f>(SIN((RADIANS(45+$C$10))))*(COS(RADIANS($A$10)))</f>
        <v>0.1702521905985156</v>
      </c>
      <c r="AC519" s="14">
        <f>(SIN((RADIANS($C$10-45))))*(COS(RADIANS($A$10)))</f>
        <v>-3.4174276926550375E-2</v>
      </c>
      <c r="AE519" s="16"/>
      <c r="AG519" s="16"/>
    </row>
    <row r="520" spans="1:33">
      <c r="D520" t="s">
        <v>35</v>
      </c>
      <c r="E520" s="9">
        <f t="shared" ref="E520:F520" si="574">E515</f>
        <v>0.47593579353750637</v>
      </c>
      <c r="F520" s="10">
        <f t="shared" si="574"/>
        <v>-0.31915117055542652</v>
      </c>
      <c r="G520" s="13">
        <f>(SIN((RADIANS(45+$C$10))))*(SIN(RADIANS($A$10)))</f>
        <v>0.96554815329145016</v>
      </c>
      <c r="H520" s="14">
        <f>(SIN((RADIANS($C$10-45))))*(SIN(RADIANS($A$10)))</f>
        <v>-0.19381195543212604</v>
      </c>
      <c r="J520" s="16"/>
      <c r="L520" s="16"/>
      <c r="Y520" t="s">
        <v>35</v>
      </c>
      <c r="Z520" s="9">
        <f t="shared" ref="Z520:AA520" si="575">Z515</f>
        <v>0.47391933274278747</v>
      </c>
      <c r="AA520" s="10">
        <f t="shared" si="575"/>
        <v>-0.32126085164057849</v>
      </c>
      <c r="AB520" s="13">
        <f>(SIN((RADIANS(45+$C$10))))*(SIN(RADIANS($A$10)))</f>
        <v>0.96554815329145016</v>
      </c>
      <c r="AC520" s="14">
        <f>(SIN((RADIANS($C$10-45))))*(SIN(RADIANS($A$10)))</f>
        <v>-0.19381195543212604</v>
      </c>
      <c r="AE520" s="16"/>
      <c r="AG520" s="16"/>
    </row>
    <row r="521" spans="1:33">
      <c r="L521" s="16"/>
      <c r="AG521" s="16"/>
    </row>
    <row r="522" spans="1:33">
      <c r="E522" s="9" t="s">
        <v>29</v>
      </c>
      <c r="F522" s="10" t="s">
        <v>30</v>
      </c>
      <c r="G522" s="13" t="s">
        <v>31</v>
      </c>
      <c r="H522" s="14" t="s">
        <v>11</v>
      </c>
      <c r="I522">
        <v>10</v>
      </c>
      <c r="J522" s="15" t="s">
        <v>32</v>
      </c>
      <c r="L522" s="16"/>
      <c r="Z522" s="9" t="s">
        <v>29</v>
      </c>
      <c r="AA522" s="10" t="s">
        <v>30</v>
      </c>
      <c r="AB522" s="13" t="s">
        <v>31</v>
      </c>
      <c r="AC522" s="14" t="s">
        <v>11</v>
      </c>
      <c r="AD522">
        <v>10</v>
      </c>
      <c r="AE522" s="15" t="s">
        <v>32</v>
      </c>
      <c r="AG522" s="16"/>
    </row>
    <row r="523" spans="1:33">
      <c r="D523" t="s">
        <v>33</v>
      </c>
      <c r="E523" s="9">
        <f t="shared" ref="E523:F523" si="576">E518</f>
        <v>0.86399545622480756</v>
      </c>
      <c r="F523" s="10">
        <f t="shared" si="576"/>
        <v>-0.52658431965105645</v>
      </c>
      <c r="G523" s="13">
        <f>COS((RADIANS(45+$C$11)))</f>
        <v>0.25797601735858844</v>
      </c>
      <c r="H523" s="14">
        <f>COS((RADIANS($C$11-45)))</f>
        <v>0.96615132068832843</v>
      </c>
      <c r="J523" s="15">
        <f>((SUMPRODUCT(G523:G525,E523:E525))*(SUMPRODUCT(G523:G525,F523:F525)))-((SUMPRODUCT(H523:H525,E523:E525))*(SUMPRODUCT(H523:H525,F523:F525)))</f>
        <v>3.4451626526049717E-4</v>
      </c>
      <c r="L523" s="16"/>
      <c r="Y523" t="s">
        <v>33</v>
      </c>
      <c r="Z523" s="9">
        <f t="shared" ref="Z523:AA523" si="577">Z518</f>
        <v>0.86479396671459585</v>
      </c>
      <c r="AA523" s="10">
        <f t="shared" si="577"/>
        <v>-0.52397974376507173</v>
      </c>
      <c r="AB523" s="13">
        <f>COS((RADIANS(45+$C$11)))</f>
        <v>0.25797601735858844</v>
      </c>
      <c r="AC523" s="14">
        <f>COS((RADIANS($C$11-45)))</f>
        <v>0.96615132068832843</v>
      </c>
      <c r="AE523" s="15">
        <f>((SUMPRODUCT(AB523:AB525,Z523:Z525))*(SUMPRODUCT(AB523:AB525,AA523:AA525)))-((SUMPRODUCT(AC523:AC525,Z523:Z525))*(SUMPRODUCT(AC523:AC525,AA523:AA525)))</f>
        <v>-1.4443010619969443E-3</v>
      </c>
      <c r="AG523" s="16"/>
    </row>
    <row r="524" spans="1:33">
      <c r="D524" t="s">
        <v>34</v>
      </c>
      <c r="E524" s="9">
        <f t="shared" ref="E524:F524" si="578">E519</f>
        <v>-0.16430755324302887</v>
      </c>
      <c r="F524" s="10">
        <f t="shared" si="578"/>
        <v>-0.78794129516781586</v>
      </c>
      <c r="G524" s="13">
        <f>(SIN((RADIANS(45+$C$11))))*(COS(RADIANS($A$11)))</f>
        <v>1.6862521847959428E-9</v>
      </c>
      <c r="H524" s="14">
        <f>(SIN((RADIANS($C$11-45))))*(COS(RADIANS($A$11)))</f>
        <v>-4.5025309553575305E-10</v>
      </c>
      <c r="J524" s="16"/>
      <c r="L524" s="16"/>
      <c r="Y524" t="s">
        <v>34</v>
      </c>
      <c r="Z524" s="9">
        <f t="shared" ref="Z524:AA524" si="579">Z519</f>
        <v>-0.16592727680121069</v>
      </c>
      <c r="AA524" s="10">
        <f t="shared" si="579"/>
        <v>-0.78881981043015137</v>
      </c>
      <c r="AB524" s="13">
        <f>(SIN((RADIANS(45+$C$11))))*(COS(RADIANS($A$11)))</f>
        <v>1.6862521847959428E-9</v>
      </c>
      <c r="AC524" s="14">
        <f>(SIN((RADIANS($C$11-45))))*(COS(RADIANS($A$11)))</f>
        <v>-4.5025309553575305E-10</v>
      </c>
      <c r="AE524" s="16"/>
      <c r="AG524" s="16"/>
    </row>
    <row r="525" spans="1:33">
      <c r="D525" t="s">
        <v>35</v>
      </c>
      <c r="E525" s="9">
        <f t="shared" ref="E525:F525" si="580">E520</f>
        <v>0.47593579353750637</v>
      </c>
      <c r="F525" s="10">
        <f t="shared" si="580"/>
        <v>-0.31915117055542652</v>
      </c>
      <c r="G525" s="13">
        <f>(SIN((RADIANS(45+$C$11))))*(SIN(RADIANS($A$11)))</f>
        <v>0.96615132068832843</v>
      </c>
      <c r="H525" s="14">
        <f>(SIN((RADIANS($C$11-45))))*(SIN(RADIANS($A$11)))</f>
        <v>-0.25797601735858849</v>
      </c>
      <c r="J525" s="16"/>
      <c r="L525" s="16"/>
      <c r="Y525" t="s">
        <v>35</v>
      </c>
      <c r="Z525" s="9">
        <f t="shared" ref="Z525:AA525" si="581">Z520</f>
        <v>0.47391933274278747</v>
      </c>
      <c r="AA525" s="10">
        <f t="shared" si="581"/>
        <v>-0.32126085164057849</v>
      </c>
      <c r="AB525" s="13">
        <f>(SIN((RADIANS(45+$C$11))))*(SIN(RADIANS($A$11)))</f>
        <v>0.96615132068832843</v>
      </c>
      <c r="AC525" s="14">
        <f>(SIN((RADIANS($C$11-45))))*(SIN(RADIANS($A$11)))</f>
        <v>-0.25797601735858849</v>
      </c>
      <c r="AE525" s="16"/>
      <c r="AG525" s="16"/>
    </row>
    <row r="526" spans="1:33">
      <c r="J526" s="16"/>
      <c r="L526" s="16"/>
      <c r="AE526" s="16"/>
      <c r="AG526" s="16"/>
    </row>
    <row r="527" spans="1:33">
      <c r="E527" s="9" t="s">
        <v>29</v>
      </c>
      <c r="F527" s="10" t="s">
        <v>30</v>
      </c>
      <c r="G527" s="13" t="s">
        <v>31</v>
      </c>
      <c r="H527" s="14" t="s">
        <v>11</v>
      </c>
      <c r="I527">
        <v>11</v>
      </c>
      <c r="J527" s="15" t="s">
        <v>32</v>
      </c>
      <c r="L527" s="16"/>
      <c r="Z527" s="9" t="s">
        <v>29</v>
      </c>
      <c r="AA527" s="10" t="s">
        <v>30</v>
      </c>
      <c r="AB527" s="13" t="s">
        <v>31</v>
      </c>
      <c r="AC527" s="14" t="s">
        <v>11</v>
      </c>
      <c r="AD527">
        <v>11</v>
      </c>
      <c r="AE527" s="15" t="s">
        <v>32</v>
      </c>
      <c r="AG527" s="16"/>
    </row>
    <row r="528" spans="1:33">
      <c r="D528" t="s">
        <v>33</v>
      </c>
      <c r="E528" s="9">
        <f t="shared" ref="E528:F528" si="582">E523</f>
        <v>0.86399545622480756</v>
      </c>
      <c r="F528" s="10">
        <f t="shared" si="582"/>
        <v>-0.52658431965105645</v>
      </c>
      <c r="G528" s="13">
        <f>COS((RADIANS(45+$C$12)))</f>
        <v>0.35429103799771577</v>
      </c>
      <c r="H528" s="14">
        <f>COS((RADIANS($C$12-45)))</f>
        <v>0.93513520968601171</v>
      </c>
      <c r="J528" s="15">
        <f>((SUMPRODUCT(G528:G530,E528:E530))*(SUMPRODUCT(G528:(G530),F528:F530)))-((SUMPRODUCT(H528:H530,E528:E530))*(SUMPRODUCT(H528:H530,F528:F530)))</f>
        <v>-4.4940882220922962E-4</v>
      </c>
      <c r="L528" s="16"/>
      <c r="Y528" t="s">
        <v>33</v>
      </c>
      <c r="Z528" s="9">
        <f t="shared" ref="Z528:AA528" si="583">Z523</f>
        <v>0.86479396671459585</v>
      </c>
      <c r="AA528" s="10">
        <f t="shared" si="583"/>
        <v>-0.52397974376507173</v>
      </c>
      <c r="AB528" s="13">
        <f>COS((RADIANS(45+$C$12)))</f>
        <v>0.35429103799771577</v>
      </c>
      <c r="AC528" s="14">
        <f>COS((RADIANS($C$12-45)))</f>
        <v>0.93513520968601171</v>
      </c>
      <c r="AE528" s="15">
        <f>((SUMPRODUCT(AB528:AB530,Z528:Z530))*(SUMPRODUCT(AB528:(AB530),AA528:AA530)))-((SUMPRODUCT(AC528:AC530,Z528:Z530))*(SUMPRODUCT(AC528:AC530,AA528:AA530)))</f>
        <v>-2.0563859555998154E-3</v>
      </c>
      <c r="AG528" s="16"/>
    </row>
    <row r="529" spans="4:33">
      <c r="D529" t="s">
        <v>34</v>
      </c>
      <c r="E529" s="9">
        <f t="shared" ref="E529:F529" si="584">E524</f>
        <v>-0.16430755324302887</v>
      </c>
      <c r="F529" s="10">
        <f t="shared" si="584"/>
        <v>-0.78794129516781586</v>
      </c>
      <c r="G529" s="13">
        <f>(SIN((RADIANS(45+$C$12))))*(COS(RADIANS($A$12)))</f>
        <v>-0.16238452503415868</v>
      </c>
      <c r="H529" s="14">
        <f>(SIN((RADIANS($C$12-45))))*(COS(RADIANS($A$12)))</f>
        <v>6.1521993112028515E-2</v>
      </c>
      <c r="J529" s="16"/>
      <c r="L529" s="16"/>
      <c r="Y529" t="s">
        <v>34</v>
      </c>
      <c r="Z529" s="9">
        <f t="shared" ref="Z529:AA529" si="585">Z524</f>
        <v>-0.16592727680121069</v>
      </c>
      <c r="AA529" s="10">
        <f t="shared" si="585"/>
        <v>-0.78881981043015137</v>
      </c>
      <c r="AB529" s="13">
        <f>(SIN((RADIANS(45+$C$12))))*(COS(RADIANS($A$12)))</f>
        <v>-0.16238452503415868</v>
      </c>
      <c r="AC529" s="14">
        <f>(SIN((RADIANS($C$12-45))))*(COS(RADIANS($A$12)))</f>
        <v>6.1521993112028515E-2</v>
      </c>
      <c r="AE529" s="16"/>
      <c r="AG529" s="16"/>
    </row>
    <row r="530" spans="4:33">
      <c r="D530" t="s">
        <v>35</v>
      </c>
      <c r="E530" s="9">
        <f t="shared" ref="E530:F530" si="586">E525</f>
        <v>0.47593579353750637</v>
      </c>
      <c r="F530" s="10">
        <f t="shared" si="586"/>
        <v>-0.31915117055542652</v>
      </c>
      <c r="G530" s="13">
        <f>(SIN((RADIANS(45+$C$12))))*(SIN(RADIANS($A$12)))</f>
        <v>0.92092840461348113</v>
      </c>
      <c r="H530" s="14">
        <f>(SIN((RADIANS($C$12-45))))*(SIN(RADIANS($A$12)))</f>
        <v>-0.34890856104289336</v>
      </c>
      <c r="J530" s="16"/>
      <c r="L530" s="16"/>
      <c r="Y530" t="s">
        <v>35</v>
      </c>
      <c r="Z530" s="9">
        <f t="shared" ref="Z530:AA530" si="587">Z525</f>
        <v>0.47391933274278747</v>
      </c>
      <c r="AA530" s="10">
        <f t="shared" si="587"/>
        <v>-0.32126085164057849</v>
      </c>
      <c r="AB530" s="13">
        <f>(SIN((RADIANS(45+$C$12))))*(SIN(RADIANS($A$12)))</f>
        <v>0.92092840461348113</v>
      </c>
      <c r="AC530" s="14">
        <f>(SIN((RADIANS($C$12-45))))*(SIN(RADIANS($A$12)))</f>
        <v>-0.34890856104289336</v>
      </c>
      <c r="AE530" s="16"/>
      <c r="AG530" s="16"/>
    </row>
    <row r="531" spans="4:33">
      <c r="L531" s="16"/>
      <c r="AG531" s="16"/>
    </row>
    <row r="532" spans="4:33">
      <c r="E532" s="9" t="s">
        <v>29</v>
      </c>
      <c r="F532" s="10" t="s">
        <v>30</v>
      </c>
      <c r="G532" s="13" t="s">
        <v>31</v>
      </c>
      <c r="H532" s="14" t="s">
        <v>11</v>
      </c>
      <c r="I532">
        <v>12</v>
      </c>
      <c r="J532" s="15" t="s">
        <v>32</v>
      </c>
      <c r="L532" s="16"/>
      <c r="Z532" s="9" t="s">
        <v>29</v>
      </c>
      <c r="AA532" s="10" t="s">
        <v>30</v>
      </c>
      <c r="AB532" s="13" t="s">
        <v>31</v>
      </c>
      <c r="AC532" s="14" t="s">
        <v>11</v>
      </c>
      <c r="AD532">
        <v>12</v>
      </c>
      <c r="AE532" s="15" t="s">
        <v>32</v>
      </c>
      <c r="AG532" s="16"/>
    </row>
    <row r="533" spans="4:33">
      <c r="D533" t="s">
        <v>33</v>
      </c>
      <c r="E533" s="9">
        <f t="shared" ref="E533:F533" si="588">E528</f>
        <v>0.86399545622480756</v>
      </c>
      <c r="F533" s="10">
        <f t="shared" si="588"/>
        <v>-0.52658431965105645</v>
      </c>
      <c r="G533" s="13">
        <f>COS((RADIANS(45+$C$13)))</f>
        <v>0.47331966718484342</v>
      </c>
      <c r="H533" s="14">
        <f>COS((RADIANS($C$13-45)))</f>
        <v>0.88089073820538555</v>
      </c>
      <c r="J533" s="15">
        <f>((SUMPRODUCT(G533:G535,E533:E535))*(SUMPRODUCT(G533:(G535),F533:F535)))-((SUMPRODUCT(H533:H535,E533:E535))*(SUMPRODUCT(H533:H535,F533:F535)))</f>
        <v>-3.1043917244891195E-4</v>
      </c>
      <c r="L533" s="16"/>
      <c r="Y533" t="s">
        <v>33</v>
      </c>
      <c r="Z533" s="9">
        <f t="shared" ref="Z533:AA533" si="589">Z528</f>
        <v>0.86479396671459585</v>
      </c>
      <c r="AA533" s="10">
        <f t="shared" si="589"/>
        <v>-0.52397974376507173</v>
      </c>
      <c r="AB533" s="13">
        <f>COS((RADIANS(45+$C$13)))</f>
        <v>0.47331966718484342</v>
      </c>
      <c r="AC533" s="14">
        <f>COS((RADIANS($C$13-45)))</f>
        <v>0.88089073820538555</v>
      </c>
      <c r="AE533" s="15">
        <f>((SUMPRODUCT(AB533:AB535,Z533:Z535))*(SUMPRODUCT(AB533:(AB535),AA533:AA535)))-((SUMPRODUCT(AC533:AC535,Z533:Z535))*(SUMPRODUCT(AC533:AC535,AA533:AA535)))</f>
        <v>-1.3190636184948479E-3</v>
      </c>
      <c r="AG533" s="16"/>
    </row>
    <row r="534" spans="4:33">
      <c r="D534" t="s">
        <v>34</v>
      </c>
      <c r="E534" s="9">
        <f t="shared" ref="E534:F534" si="590">E529</f>
        <v>-0.16430755324302887</v>
      </c>
      <c r="F534" s="10">
        <f t="shared" si="590"/>
        <v>-0.78794129516781586</v>
      </c>
      <c r="G534" s="13">
        <f>(SIN((RADIANS(45+$C$13))))*(COS(RADIANS($A$13)))</f>
        <v>-0.30128237653526008</v>
      </c>
      <c r="H534" s="14">
        <f>(SIN((RADIANS($C$13-45))))*(COS(RADIANS($A$13)))</f>
        <v>0.16188486040941796</v>
      </c>
      <c r="J534" s="16"/>
      <c r="L534" s="16"/>
      <c r="Y534" t="s">
        <v>34</v>
      </c>
      <c r="Z534" s="9">
        <f t="shared" ref="Z534:AA534" si="591">Z529</f>
        <v>-0.16592727680121069</v>
      </c>
      <c r="AA534" s="10">
        <f t="shared" si="591"/>
        <v>-0.78881981043015137</v>
      </c>
      <c r="AB534" s="13">
        <f>(SIN((RADIANS(45+$C$13))))*(COS(RADIANS($A$13)))</f>
        <v>-0.30128237653526008</v>
      </c>
      <c r="AC534" s="14">
        <f>(SIN((RADIANS($C$13-45))))*(COS(RADIANS($A$13)))</f>
        <v>0.16188486040941796</v>
      </c>
      <c r="AE534" s="16"/>
      <c r="AG534" s="16"/>
    </row>
    <row r="535" spans="4:33">
      <c r="D535" t="s">
        <v>35</v>
      </c>
      <c r="E535" s="9">
        <f t="shared" ref="E535:F535" si="592">E530</f>
        <v>0.47593579353750637</v>
      </c>
      <c r="F535" s="10">
        <f t="shared" si="592"/>
        <v>-0.31915117055542652</v>
      </c>
      <c r="G535" s="13">
        <f>(SIN((RADIANS(45+$C$13))))*(SIN(RADIANS($A$13)))</f>
        <v>0.82776652641025228</v>
      </c>
      <c r="H535" s="14">
        <f>(SIN((RADIANS($C$13-45))))*(SIN(RADIANS($A$13)))</f>
        <v>-0.44477499852643942</v>
      </c>
      <c r="J535" s="16"/>
      <c r="L535" s="16"/>
      <c r="Y535" t="s">
        <v>35</v>
      </c>
      <c r="Z535" s="9">
        <f t="shared" ref="Z535:AA535" si="593">Z530</f>
        <v>0.47391933274278747</v>
      </c>
      <c r="AA535" s="10">
        <f t="shared" si="593"/>
        <v>-0.32126085164057849</v>
      </c>
      <c r="AB535" s="13">
        <f>(SIN((RADIANS(45+$C$13))))*(SIN(RADIANS($A$13)))</f>
        <v>0.82776652641025228</v>
      </c>
      <c r="AC535" s="14">
        <f>(SIN((RADIANS($C$13-45))))*(SIN(RADIANS($A$13)))</f>
        <v>-0.44477499852643942</v>
      </c>
      <c r="AE535" s="16"/>
      <c r="AG535" s="16"/>
    </row>
    <row r="536" spans="4:33">
      <c r="L536" s="16"/>
      <c r="AG536" s="16"/>
    </row>
    <row r="537" spans="4:33">
      <c r="E537" s="9" t="s">
        <v>29</v>
      </c>
      <c r="F537" s="10" t="s">
        <v>30</v>
      </c>
      <c r="G537" s="13" t="s">
        <v>31</v>
      </c>
      <c r="H537" s="14" t="s">
        <v>11</v>
      </c>
      <c r="I537">
        <v>13</v>
      </c>
      <c r="J537" s="15" t="s">
        <v>32</v>
      </c>
      <c r="L537" s="16"/>
      <c r="Z537" s="9" t="s">
        <v>29</v>
      </c>
      <c r="AA537" s="10" t="s">
        <v>30</v>
      </c>
      <c r="AB537" s="13" t="s">
        <v>31</v>
      </c>
      <c r="AC537" s="14" t="s">
        <v>11</v>
      </c>
      <c r="AD537">
        <v>13</v>
      </c>
      <c r="AE537" s="15" t="s">
        <v>32</v>
      </c>
      <c r="AG537" s="16"/>
    </row>
    <row r="538" spans="4:33">
      <c r="D538" t="s">
        <v>33</v>
      </c>
      <c r="E538" s="9">
        <f t="shared" ref="E538:F538" si="594">E533</f>
        <v>0.86399545622480756</v>
      </c>
      <c r="F538" s="10">
        <f t="shared" si="594"/>
        <v>-0.52658431965105645</v>
      </c>
      <c r="G538" s="13">
        <f>COS((RADIANS(45+$C$14)))</f>
        <v>0.59130964836358235</v>
      </c>
      <c r="H538" s="14">
        <f>COS((RADIANS($C$14-45)))</f>
        <v>0.80644460426748255</v>
      </c>
      <c r="J538" s="15">
        <f>((SUMPRODUCT(G538:G540,E538:E540))*(SUMPRODUCT(G538:G540,F538:F540)))-((SUMPRODUCT(H538:H540,E538:E540))*(SUMPRODUCT(H538:H540,F538:F540)))</f>
        <v>2.9166125796643849E-3</v>
      </c>
      <c r="L538" s="16"/>
      <c r="Y538" t="s">
        <v>33</v>
      </c>
      <c r="Z538" s="9">
        <f t="shared" ref="Z538:AA538" si="595">Z533</f>
        <v>0.86479396671459585</v>
      </c>
      <c r="AA538" s="10">
        <f t="shared" si="595"/>
        <v>-0.52397974376507173</v>
      </c>
      <c r="AB538" s="13">
        <f>COS((RADIANS(45+$C$14)))</f>
        <v>0.59130964836358235</v>
      </c>
      <c r="AC538" s="14">
        <f>COS((RADIANS($C$14-45)))</f>
        <v>0.80644460426748255</v>
      </c>
      <c r="AE538" s="15">
        <f>((SUMPRODUCT(AB538:AB540,Z538:Z540))*(SUMPRODUCT(AB538:AB540,AA538:AA540)))-((SUMPRODUCT(AC538:AC540,Z538:Z540))*(SUMPRODUCT(AC538:AC540,AA538:AA540)))</f>
        <v>2.7675632460318067E-3</v>
      </c>
      <c r="AG538" s="16"/>
    </row>
    <row r="539" spans="4:33">
      <c r="D539" t="s">
        <v>34</v>
      </c>
      <c r="E539" s="9">
        <f t="shared" ref="E539:F539" si="596">E534</f>
        <v>-0.16430755324302887</v>
      </c>
      <c r="F539" s="10">
        <f t="shared" si="596"/>
        <v>-0.78794129516781586</v>
      </c>
      <c r="G539" s="13">
        <f>(SIN((RADIANS(45+$C$14))))*(COS(RADIANS($A$14)))</f>
        <v>-0.40322230213374111</v>
      </c>
      <c r="H539" s="14">
        <f>(SIN((RADIANS($C$14-45))))*(COS(RADIANS($A$14)))</f>
        <v>0.29565482418179106</v>
      </c>
      <c r="J539" s="16"/>
      <c r="L539" s="16"/>
      <c r="Y539" t="s">
        <v>34</v>
      </c>
      <c r="Z539" s="9">
        <f t="shared" ref="Z539:AA539" si="597">Z534</f>
        <v>-0.16592727680121069</v>
      </c>
      <c r="AA539" s="10">
        <f t="shared" si="597"/>
        <v>-0.78881981043015137</v>
      </c>
      <c r="AB539" s="13">
        <f>(SIN((RADIANS(45+$C$14))))*(COS(RADIANS($A$14)))</f>
        <v>-0.40322230213374111</v>
      </c>
      <c r="AC539" s="14">
        <f>(SIN((RADIANS($C$14-45))))*(COS(RADIANS($A$14)))</f>
        <v>0.29565482418179106</v>
      </c>
      <c r="AE539" s="16"/>
      <c r="AG539" s="16"/>
    </row>
    <row r="540" spans="4:33">
      <c r="D540" t="s">
        <v>35</v>
      </c>
      <c r="E540" s="9">
        <f t="shared" ref="E540:F540" si="598">E535</f>
        <v>0.47593579353750637</v>
      </c>
      <c r="F540" s="10">
        <f t="shared" si="598"/>
        <v>-0.31915117055542652</v>
      </c>
      <c r="G540" s="13">
        <f>(SIN((RADIANS(45+$C$14))))*(SIN(RADIANS($A$14)))</f>
        <v>0.69840151404052841</v>
      </c>
      <c r="H540" s="14">
        <f>(SIN((RADIANS($C$14-45))))*(SIN(RADIANS($A$14)))</f>
        <v>-0.51208917698570589</v>
      </c>
      <c r="J540" s="16"/>
      <c r="L540" s="16"/>
      <c r="Y540" t="s">
        <v>35</v>
      </c>
      <c r="Z540" s="9">
        <f t="shared" ref="Z540:AA540" si="599">Z535</f>
        <v>0.47391933274278747</v>
      </c>
      <c r="AA540" s="10">
        <f t="shared" si="599"/>
        <v>-0.32126085164057849</v>
      </c>
      <c r="AB540" s="13">
        <f>(SIN((RADIANS(45+$C$14))))*(SIN(RADIANS($A$14)))</f>
        <v>0.69840151404052841</v>
      </c>
      <c r="AC540" s="14">
        <f>(SIN((RADIANS($C$14-45))))*(SIN(RADIANS($A$14)))</f>
        <v>-0.51208917698570589</v>
      </c>
      <c r="AE540" s="16"/>
      <c r="AG540" s="16"/>
    </row>
    <row r="541" spans="4:33">
      <c r="J541" s="16"/>
      <c r="L541" s="16"/>
      <c r="AE541" s="16"/>
      <c r="AG541" s="16"/>
    </row>
    <row r="542" spans="4:33">
      <c r="E542" s="9" t="s">
        <v>29</v>
      </c>
      <c r="F542" s="10" t="s">
        <v>30</v>
      </c>
      <c r="G542" s="13" t="s">
        <v>31</v>
      </c>
      <c r="H542" s="14" t="s">
        <v>11</v>
      </c>
      <c r="I542">
        <v>14</v>
      </c>
      <c r="J542" s="15" t="s">
        <v>32</v>
      </c>
      <c r="L542" s="16"/>
      <c r="Z542" s="9" t="s">
        <v>29</v>
      </c>
      <c r="AA542" s="10" t="s">
        <v>30</v>
      </c>
      <c r="AB542" s="13" t="s">
        <v>31</v>
      </c>
      <c r="AC542" s="14" t="s">
        <v>11</v>
      </c>
      <c r="AD542">
        <v>14</v>
      </c>
      <c r="AE542" s="15" t="s">
        <v>32</v>
      </c>
      <c r="AG542" s="16"/>
    </row>
    <row r="543" spans="4:33">
      <c r="D543" t="s">
        <v>33</v>
      </c>
      <c r="E543" s="9">
        <f t="shared" ref="E543:F543" si="600">E538</f>
        <v>0.86399545622480756</v>
      </c>
      <c r="F543" s="10">
        <f t="shared" si="600"/>
        <v>-0.52658431965105645</v>
      </c>
      <c r="G543" s="13">
        <f>COS((RADIANS(45+$C$15)))</f>
        <v>0.68518299032635921</v>
      </c>
      <c r="H543" s="14">
        <f>COS((RADIANS($C$15-45)))</f>
        <v>0.72837096988240024</v>
      </c>
      <c r="J543" s="15">
        <f>((SUMPRODUCT(G543:G545,E543:E545))*(SUMPRODUCT(G543:G545,F543:F545)))-((SUMPRODUCT(H543:H545,E543:E545))*(SUMPRODUCT(H543:H545,F543:F545)))</f>
        <v>1.4096252796331421E-2</v>
      </c>
      <c r="L543" s="16"/>
      <c r="Y543" t="s">
        <v>33</v>
      </c>
      <c r="Z543" s="9">
        <f t="shared" ref="Z543:AA543" si="601">Z538</f>
        <v>0.86479396671459585</v>
      </c>
      <c r="AA543" s="10">
        <f t="shared" si="601"/>
        <v>-0.52397974376507173</v>
      </c>
      <c r="AB543" s="13">
        <f>COS((RADIANS(45+$C$15)))</f>
        <v>0.68518299032635921</v>
      </c>
      <c r="AC543" s="14">
        <f>COS((RADIANS($C$15-45)))</f>
        <v>0.72837096988240024</v>
      </c>
      <c r="AE543" s="15">
        <f>((SUMPRODUCT(AB543:AB545,Z543:Z545))*(SUMPRODUCT(AB543:AB545,AA543:AA545)))-((SUMPRODUCT(AC543:AC545,Z543:Z545))*(SUMPRODUCT(AC543:AC545,AA543:AA545)))</f>
        <v>1.4733228564690615E-2</v>
      </c>
      <c r="AG543" s="16"/>
    </row>
    <row r="544" spans="4:33">
      <c r="D544" t="s">
        <v>34</v>
      </c>
      <c r="E544" s="9">
        <f t="shared" ref="E544:F544" si="602">E539</f>
        <v>-0.16430755324302887</v>
      </c>
      <c r="F544" s="10">
        <f t="shared" si="602"/>
        <v>-0.78794129516781586</v>
      </c>
      <c r="G544" s="13">
        <f>(SIN((RADIANS(45+$C$15))))*(COS(RADIANS($A$15)))</f>
        <v>-0.46818783469577441</v>
      </c>
      <c r="H544" s="14">
        <f>(SIN((RADIANS($C$15-45))))*(COS(RADIANS($A$15)))</f>
        <v>0.44042713654975557</v>
      </c>
      <c r="J544" s="16"/>
      <c r="L544" s="16"/>
      <c r="Y544" t="s">
        <v>34</v>
      </c>
      <c r="Z544" s="9">
        <f t="shared" ref="Z544:AA544" si="603">Z539</f>
        <v>-0.16592727680121069</v>
      </c>
      <c r="AA544" s="10">
        <f t="shared" si="603"/>
        <v>-0.78881981043015137</v>
      </c>
      <c r="AB544" s="13">
        <f>(SIN((RADIANS(45+$C$15))))*(COS(RADIANS($A$15)))</f>
        <v>-0.46818783469577441</v>
      </c>
      <c r="AC544" s="14">
        <f>(SIN((RADIANS($C$15-45))))*(COS(RADIANS($A$15)))</f>
        <v>0.44042713654975557</v>
      </c>
      <c r="AE544" s="16"/>
      <c r="AG544" s="16"/>
    </row>
    <row r="545" spans="1:40">
      <c r="D545" t="s">
        <v>35</v>
      </c>
      <c r="E545" s="9">
        <f t="shared" ref="E545:F545" si="604">E540</f>
        <v>0.47593579353750637</v>
      </c>
      <c r="F545" s="10">
        <f t="shared" si="604"/>
        <v>-0.31915117055542652</v>
      </c>
      <c r="G545" s="13">
        <f>(SIN((RADIANS(45+$C$15))))*(SIN(RADIANS($A$15)))</f>
        <v>0.55796453400759316</v>
      </c>
      <c r="H545" s="14">
        <f>(SIN((RADIANS($C$15-45))))*(SIN(RADIANS($A$15)))</f>
        <v>-0.52488062225915189</v>
      </c>
      <c r="J545" s="16"/>
      <c r="L545" s="16"/>
      <c r="Y545" t="s">
        <v>35</v>
      </c>
      <c r="Z545" s="9">
        <f t="shared" ref="Z545:AA545" si="605">Z540</f>
        <v>0.47391933274278747</v>
      </c>
      <c r="AA545" s="10">
        <f t="shared" si="605"/>
        <v>-0.32126085164057849</v>
      </c>
      <c r="AB545" s="13">
        <f>(SIN((RADIANS(45+$C$15))))*(SIN(RADIANS($A$15)))</f>
        <v>0.55796453400759316</v>
      </c>
      <c r="AC545" s="14">
        <f>(SIN((RADIANS($C$15-45))))*(SIN(RADIANS($A$15)))</f>
        <v>-0.52488062225915189</v>
      </c>
      <c r="AE545" s="16"/>
      <c r="AG545" s="16"/>
    </row>
    <row r="546" spans="1:40">
      <c r="A546" s="3" t="s">
        <v>28</v>
      </c>
      <c r="J546" s="16"/>
      <c r="L546" s="16"/>
      <c r="V546" s="3" t="s">
        <v>28</v>
      </c>
      <c r="AE546" s="16"/>
      <c r="AG546" s="16"/>
    </row>
    <row r="547" spans="1:40">
      <c r="A547" s="3">
        <f>DEGREES(ACOS(((C565*C568+C566*C569+C567*C570)/(((SQRT((C565^2)+(C566^2)+(C567^2)))*(SQRT((C568^2)+(C569^2)+(C570^2))))))))</f>
        <v>118.51554781874742</v>
      </c>
      <c r="E547" s="9" t="s">
        <v>29</v>
      </c>
      <c r="F547" s="10" t="s">
        <v>30</v>
      </c>
      <c r="G547" s="13" t="s">
        <v>31</v>
      </c>
      <c r="H547" s="14" t="s">
        <v>11</v>
      </c>
      <c r="I547">
        <v>15</v>
      </c>
      <c r="J547" s="15" t="s">
        <v>32</v>
      </c>
      <c r="L547" s="16"/>
      <c r="V547" s="3">
        <f>DEGREES(ACOS(((X565*X568+X566*X569+X567*X570)/(((SQRT((X565^2)+(X566^2)+(X567^2)))*(SQRT((X568^2)+(X569^2)+(X570^2))))))))</f>
        <v>118.51604767512548</v>
      </c>
      <c r="Z547" s="9" t="s">
        <v>29</v>
      </c>
      <c r="AA547" s="10" t="s">
        <v>30</v>
      </c>
      <c r="AB547" s="13" t="s">
        <v>31</v>
      </c>
      <c r="AC547" s="14" t="s">
        <v>11</v>
      </c>
      <c r="AD547">
        <v>15</v>
      </c>
      <c r="AE547" s="15" t="s">
        <v>32</v>
      </c>
      <c r="AG547" s="16"/>
    </row>
    <row r="548" spans="1:40">
      <c r="D548" t="s">
        <v>33</v>
      </c>
      <c r="E548" s="9">
        <f t="shared" ref="E548:F548" si="606">E543</f>
        <v>0.86399545622480756</v>
      </c>
      <c r="F548" s="10">
        <f t="shared" si="606"/>
        <v>-0.52658431965105645</v>
      </c>
      <c r="G548" s="13">
        <f>COS((RADIANS(45+$C$16)))</f>
        <v>-0.77217937246662716</v>
      </c>
      <c r="H548" s="14">
        <f>COS((RADIANS($C$16-45)))</f>
        <v>-0.63540460868414073</v>
      </c>
      <c r="J548" s="15">
        <f>((SUMPRODUCT(G548:G550,E548:E550))*(SUMPRODUCT(G548:(G550),F548:F550)))-((SUMPRODUCT(H548:H550,E548:E550))*(SUMPRODUCT(H548:H550,F548:F550)))</f>
        <v>-6.0155215122423833E-3</v>
      </c>
      <c r="Y548" t="s">
        <v>33</v>
      </c>
      <c r="Z548" s="9">
        <f t="shared" ref="Z548:AA548" si="607">Z543</f>
        <v>0.86479396671459585</v>
      </c>
      <c r="AA548" s="10">
        <f t="shared" si="607"/>
        <v>-0.52397974376507173</v>
      </c>
      <c r="AB548" s="13">
        <f>COS((RADIANS(45+$C$16)))</f>
        <v>-0.77217937246662716</v>
      </c>
      <c r="AC548" s="14">
        <f>COS((RADIANS($C$16-45)))</f>
        <v>-0.63540460868414073</v>
      </c>
      <c r="AE548" s="15">
        <f>((SUMPRODUCT(AB548:AB550,Z548:Z550))*(SUMPRODUCT(AB548:(AB550),AA548:AA550)))-((SUMPRODUCT(AC548:AC550,Z548:Z550))*(SUMPRODUCT(AC548:AC550,AA548:AA550)))</f>
        <v>-4.7372063961489408E-3</v>
      </c>
    </row>
    <row r="549" spans="1:40">
      <c r="D549" t="s">
        <v>34</v>
      </c>
      <c r="E549" s="9">
        <f t="shared" ref="E549:F549" si="608">E544</f>
        <v>-0.16430755324302887</v>
      </c>
      <c r="F549" s="10">
        <f t="shared" si="608"/>
        <v>-0.78794129516781586</v>
      </c>
      <c r="G549" s="13">
        <f>(SIN((RADIANS(45+$C$16))))*(COS(RADIANS($A$16)))</f>
        <v>0.48674816961467465</v>
      </c>
      <c r="H549" s="14">
        <f>(SIN((RADIANS($C$16-45))))*(COS(RADIANS($A$16)))</f>
        <v>-0.5915237173691591</v>
      </c>
      <c r="J549" s="16"/>
      <c r="L549" s="16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16"/>
      <c r="Y549" t="s">
        <v>34</v>
      </c>
      <c r="Z549" s="9">
        <f t="shared" ref="Z549:AA549" si="609">Z544</f>
        <v>-0.16592727680121069</v>
      </c>
      <c r="AA549" s="10">
        <f t="shared" si="609"/>
        <v>-0.78881981043015137</v>
      </c>
      <c r="AB549" s="13">
        <f>(SIN((RADIANS(45+$C$16))))*(COS(RADIANS($A$16)))</f>
        <v>0.48674816961467465</v>
      </c>
      <c r="AC549" s="14">
        <f>(SIN((RADIANS($C$16-45))))*(COS(RADIANS($A$16)))</f>
        <v>-0.5915237173691591</v>
      </c>
      <c r="AE549" s="16"/>
      <c r="AG549" s="16"/>
      <c r="AH549" t="s">
        <v>38</v>
      </c>
      <c r="AI549" t="s">
        <v>39</v>
      </c>
      <c r="AJ549" t="s">
        <v>40</v>
      </c>
      <c r="AK549" t="s">
        <v>41</v>
      </c>
      <c r="AL549" t="s">
        <v>42</v>
      </c>
      <c r="AM549" t="s">
        <v>43</v>
      </c>
      <c r="AN549" s="16"/>
    </row>
    <row r="550" spans="1:40">
      <c r="D550" t="s">
        <v>35</v>
      </c>
      <c r="E550" s="9">
        <f t="shared" ref="E550:F550" si="610">E545</f>
        <v>0.47593579353750637</v>
      </c>
      <c r="F550" s="10">
        <f t="shared" si="610"/>
        <v>-0.31915117055542652</v>
      </c>
      <c r="G550" s="13">
        <f>(SIN((RADIANS(45+$C$16))))*(SIN(RADIANS($A$16)))</f>
        <v>-0.40843020959988979</v>
      </c>
      <c r="H550" s="14">
        <f>(SIN((RADIANS($C$16-45))))*(SIN(RADIANS($A$16)))</f>
        <v>0.49634733307707524</v>
      </c>
      <c r="J550" s="16"/>
      <c r="L550" s="16"/>
      <c r="M550" s="17">
        <f>(G478^2)*F478+G478*G479*F479+G478*G480*F480-((H478^2)*F478+H478*H479*F479+H478*H480*F480)</f>
        <v>-0.19291165464684246</v>
      </c>
      <c r="N550" s="18">
        <f>G478*G479*F478+(G479^2)*F479+G479*G480*F480-(H478*H479*F478+(H479^2)*F479+H479*H480*F480)</f>
        <v>-0.92786185605525284</v>
      </c>
      <c r="O550" s="18">
        <f>G478*G480*F478+G479*G480*F479+(G480^2)*F480-(H478*H480*F478+H479*H480*F479+(H480^2)*F480)</f>
        <v>-1.6194244391829849E-10</v>
      </c>
      <c r="P550" s="18">
        <f>(G478^2)*E478+G478*G479*E479+G478*G480*E480-((H478^2)*E478+H478*H479*E479+H478*H480*E480)</f>
        <v>-0.72277485567171162</v>
      </c>
      <c r="Q550" s="18">
        <f>G478*G479*E478+(G479^2)*E479+G479*G480*E480-(H478*H479*E478+(H479^2)*E479+H479*H480*E480)</f>
        <v>0.50108046101525805</v>
      </c>
      <c r="R550" s="34">
        <f>G478*G480*E478+G479*G480*E479+(G480^2)*E480-(H478*H480*E478+H479*H480*E479+(H480^2)*E480)</f>
        <v>8.7455038621273418E-11</v>
      </c>
      <c r="S550" s="16">
        <f>J478</f>
        <v>-1.4220081828781317E-2</v>
      </c>
      <c r="Y550" t="s">
        <v>35</v>
      </c>
      <c r="Z550" s="9">
        <f t="shared" ref="Z550:AA550" si="611">Z545</f>
        <v>0.47391933274278747</v>
      </c>
      <c r="AA550" s="10">
        <f t="shared" si="611"/>
        <v>-0.32126085164057849</v>
      </c>
      <c r="AB550" s="13">
        <f>(SIN((RADIANS(45+$C$16))))*(SIN(RADIANS($A$16)))</f>
        <v>-0.40843020959988979</v>
      </c>
      <c r="AC550" s="14">
        <f>(SIN((RADIANS($C$16-45))))*(SIN(RADIANS($A$16)))</f>
        <v>0.49634733307707524</v>
      </c>
      <c r="AE550" s="16"/>
      <c r="AG550" s="16"/>
      <c r="AH550" s="17">
        <f>(AB478^2)*AA478+AB478*AB479*AA479+AB478*AB480*AA480-((AC478^2)*AA478+AC478*AC479*AA479+AC478*AC480*AA480)</f>
        <v>-0.19536382742061334</v>
      </c>
      <c r="AI550" s="18">
        <f>AB478*AB479*AA478+(AB479^2)*AA479+AB479*AB480*AA480-(AC478*AC479*AA478+(AC479^2)*AA479+AC479*AC480*AA480)</f>
        <v>-0.92661990062117605</v>
      </c>
      <c r="AJ550" s="18">
        <f>AB478*AB480*AA478+AB479*AB480*AA479+(AB480^2)*AA480-(AC478*AC480*AA478+AC479*AC480*AA479+(AC480^2)*AA480)</f>
        <v>-1.6172568180342171E-10</v>
      </c>
      <c r="AK550" s="18">
        <f>(AB478^2)*Z478+AB478*AB479*Z479+AB478*AB480*Z480-((AC478^2)*Z478+AC478*AC479*Z479+AC478*AC480*Z480)</f>
        <v>-0.72448980762727477</v>
      </c>
      <c r="AL550" s="18">
        <f>AB478*AB479*Z478+(AB479^2)*Z479+AB479*AB480*Z480-(AC478*AC479*Z478+(AC479^2)*Z479+AC479*AC480*Z480)</f>
        <v>0.5005147197329729</v>
      </c>
      <c r="AM550" s="34">
        <f>AB478*AB480*Z478+AB479*AB480*Z479+(AB480^2)*Z480-(AC478*AC480*Z478+AC479*AC480*Z479+(AC480^2)*Z480)</f>
        <v>8.7356298140370112E-11</v>
      </c>
      <c r="AN550" s="16">
        <f>AE478</f>
        <v>-1.5197942604382703E-2</v>
      </c>
    </row>
    <row r="551" spans="1:40">
      <c r="A551" s="7" t="s">
        <v>47</v>
      </c>
      <c r="B551" s="7" t="s">
        <v>46</v>
      </c>
      <c r="C551" s="7" t="s">
        <v>48</v>
      </c>
      <c r="L551" s="16"/>
      <c r="M551" s="17">
        <f>(G483^2)*F483+G483*G484*F484+G483*G485*F485-((H483^2)*F483+H483*H484*F484+H483*H485*F485)</f>
        <v>-0.10202760158217258</v>
      </c>
      <c r="N551" s="18">
        <f>G483*G484*F483+(G484^2)*F484+G484*G485*F485-(H483*H484*F483+(H484^2)*F484+H484*H485*F485)</f>
        <v>-0.96395120690367975</v>
      </c>
      <c r="O551" s="18">
        <f>G483*G485*F483+G484*G485*F484+(G485^2)*F485-(H483*H485*F483+H484*H485*F484+(H485^2)*F485)</f>
        <v>-0.16997060586360666</v>
      </c>
      <c r="P551" s="18">
        <f>(G483^2)*E483+G483*G484*E484+G483*G485*E485-((H483^2)*E483+H483*H484*E484+H483*H485*E485)</f>
        <v>-0.72710862595943437</v>
      </c>
      <c r="Q551" s="18">
        <f>G483*G484*E483+(G484^2)*E484+G484*G485*E485-(H483*H484*E483+(H484^2)*E484+H484*H485*E485)</f>
        <v>0.46616730338848644</v>
      </c>
      <c r="R551" s="34">
        <f>G483*G485*E483+G484*G485*E484+(G485^2)*E485-(H483*H485*E483+H484*H485*E484+(H485^2)*E485)</f>
        <v>8.2197873111498787E-2</v>
      </c>
      <c r="S551" s="16">
        <f>J483</f>
        <v>-1.0662015104250133E-2</v>
      </c>
      <c r="V551" s="7" t="s">
        <v>47</v>
      </c>
      <c r="W551" s="7" t="s">
        <v>46</v>
      </c>
      <c r="X551" s="7" t="s">
        <v>48</v>
      </c>
      <c r="AG551" s="16"/>
      <c r="AH551" s="17">
        <f>(AB483^2)*AA483+AB483*AB484*AA484+AB483*AB485*AA485-((AC483^2)*AA483+AC483*AC484*AA484+AC483*AC485*AA485)</f>
        <v>-0.10483487583677417</v>
      </c>
      <c r="AI551" s="18">
        <f>AB483*AB484*AA483+(AB484^2)*AA484+AB484*AB485*AA485-(AC483*AC484*AA483+(AC484^2)*AA484+AC484*AC485*AA485)</f>
        <v>-0.9633132476013978</v>
      </c>
      <c r="AJ551" s="18">
        <f>AB483*AB485*AA483+AB484*AB485*AA484+(AB485^2)*AA485-(AC483*AC485*AA483+AC484*AC485*AA484+(AC485^2)*AA485)</f>
        <v>-0.16985811642602042</v>
      </c>
      <c r="AK551" s="18">
        <f>(AB483^2)*Z483+AB483*AB484*Z484+AB483*AB485*Z485-((AC483^2)*Z483+AC483*AC484*Z484+AC483*AC485*Z485)</f>
        <v>-0.72894091633769653</v>
      </c>
      <c r="AL551" s="18">
        <f>AB483*AB484*Z483+(AB484^2)*Z484+AB484*AB485*Z485-(AC483*AC484*Z483+(AC484^2)*Z484+AC484*AC485*Z485)</f>
        <v>0.46515127456671762</v>
      </c>
      <c r="AM551" s="34">
        <f>AB483*AB485*Z483+AB484*AB485*Z484+(AB485^2)*Z485-(AC483*AC485*Z483+AC484*AC485*Z484+(AC485^2)*Z485)</f>
        <v>8.201871981704352E-2</v>
      </c>
      <c r="AN551" s="16">
        <f>AE483</f>
        <v>-1.1319669441452018E-2</v>
      </c>
    </row>
    <row r="552" spans="1:40">
      <c r="A552" s="7">
        <f>C565+C568</f>
        <v>0.33724807354814124</v>
      </c>
      <c r="B552" s="7">
        <f>C566*C570-C567*C569</f>
        <v>0.42703537057270957</v>
      </c>
      <c r="C552" s="7">
        <f>A553*B554-A554*B553</f>
        <v>0.7256677628131798</v>
      </c>
      <c r="E552" s="9" t="s">
        <v>29</v>
      </c>
      <c r="F552" s="10" t="s">
        <v>30</v>
      </c>
      <c r="G552" s="13" t="s">
        <v>31</v>
      </c>
      <c r="H552" s="14" t="s">
        <v>11</v>
      </c>
      <c r="I552">
        <v>16</v>
      </c>
      <c r="J552" s="15" t="s">
        <v>32</v>
      </c>
      <c r="L552" s="16"/>
      <c r="M552" s="17">
        <f>(G488^2)*F488+G488*G489*F489+G488*G490*F490-((H488^2)*F488+H488*H489*F489+H488*H490*F490)</f>
        <v>1.5942408460701274E-3</v>
      </c>
      <c r="N552" s="18">
        <f>G488*G489*F488+(G489^2)*F489+G489*G490*F490-(H488*H489*F488+(H489^2)*F489+H489*H490*F490)</f>
        <v>-0.93925676364361266</v>
      </c>
      <c r="O552" s="18">
        <f>G488*G490*F488+G489*G490*F489+(G490^2)*F490-(H488*H490*F488+H489*H490*F489+(H490^2)*F490)</f>
        <v>-0.34186150429948081</v>
      </c>
      <c r="P552" s="18">
        <f>(G488^2)*E488+G488*G489*E489+G488*G490*E490-((H488^2)*E488+H488*H489*E489+H488*H490*E490)</f>
        <v>-0.73069293740100016</v>
      </c>
      <c r="Q552" s="18">
        <f>G488*G489*E488+(G489^2)*E489+G489*G490*E490-(H488*H489*E488+(H489^2)*E489+H489*H490*E490)</f>
        <v>0.43332590363296375</v>
      </c>
      <c r="R552" s="34">
        <f>G488*G490*E488+G489*G490*E489+(G490^2)*E490-(H488*H490*E488+H489*H490*E489+(H490^2)*E490)</f>
        <v>0.15771773065890365</v>
      </c>
      <c r="S552" s="16">
        <f>J488</f>
        <v>-6.9997287803185704E-3</v>
      </c>
      <c r="V552" s="7">
        <f>X565+X568</f>
        <v>0.33726224067899857</v>
      </c>
      <c r="W552" s="7">
        <f>X566*X570-X567*X569</f>
        <v>0.42702613400216161</v>
      </c>
      <c r="X552" s="7">
        <f>V553*W554-V554*W553</f>
        <v>0.72567098269159747</v>
      </c>
      <c r="Z552" s="9" t="s">
        <v>29</v>
      </c>
      <c r="AA552" s="10" t="s">
        <v>30</v>
      </c>
      <c r="AB552" s="13" t="s">
        <v>31</v>
      </c>
      <c r="AC552" s="14" t="s">
        <v>11</v>
      </c>
      <c r="AD552">
        <v>16</v>
      </c>
      <c r="AE552" s="15" t="s">
        <v>32</v>
      </c>
      <c r="AG552" s="16"/>
      <c r="AH552" s="17">
        <f>(AB488^2)*AA488+AB488*AB489*AA489+AB488*AB490*AA490-((AC488^2)*AA488+AC488*AC489*AA489+AC488*AC490*AA490)</f>
        <v>-1.4347120002527469E-3</v>
      </c>
      <c r="AI552" s="18">
        <f>AB488*AB489*AA488+(AB489^2)*AA489+AB489*AB490*AA490-(AC488*AC489*AA488+(AC489^2)*AA489+AC489*AC490*AA490)</f>
        <v>-0.93920756945901307</v>
      </c>
      <c r="AJ552" s="18">
        <f>AB488*AB490*AA488+AB489*AB490*AA489+(AB490^2)*AA490-(AC488*AC490*AA488+AC489*AC490*AA489+(AC490^2)*AA490)</f>
        <v>-0.34184359908058753</v>
      </c>
      <c r="AK552" s="18">
        <f>(AB488^2)*Z488+AB488*AB489*Z489+AB488*AB490*Z490-((AC488^2)*Z488+AC488*AC489*Z489+AC488*AC490*Z490)</f>
        <v>-0.73253451120808133</v>
      </c>
      <c r="AL552" s="18">
        <f>AB488*AB489*Z488+(AB489^2)*Z489+AB489*AB490*Z490-(AC488*AC489*Z488+(AC489^2)*Z489+AC489*AC490*Z490)</f>
        <v>0.43195192743674599</v>
      </c>
      <c r="AM552" s="34">
        <f>AB488*AB490*Z488+AB489*AB490*Z489+(AB490^2)*Z490-(AC488*AC490*Z488+AC489*AC490*Z489+(AC490^2)*Z490)</f>
        <v>0.15721764422089007</v>
      </c>
      <c r="AN552" s="16">
        <f>AE488</f>
        <v>-7.4068663090385567E-3</v>
      </c>
    </row>
    <row r="553" spans="1:40">
      <c r="A553" s="7">
        <f>C566+C569</f>
        <v>-0.95178865621573472</v>
      </c>
      <c r="B553" s="7">
        <f>C567*C568-C565*C570</f>
        <v>2.5100551717197273E-2</v>
      </c>
      <c r="C553" s="7">
        <f>A554*B552-A552*B554</f>
        <v>0.32544044650271114</v>
      </c>
      <c r="D553" t="s">
        <v>33</v>
      </c>
      <c r="E553" s="9">
        <f t="shared" ref="E553:F553" si="612">E548</f>
        <v>0.86399545622480756</v>
      </c>
      <c r="F553" s="10">
        <f t="shared" si="612"/>
        <v>-0.52658431965105645</v>
      </c>
      <c r="G553" s="13">
        <f>COS((RADIANS(45+$C$17)))</f>
        <v>-0.82658974912718863</v>
      </c>
      <c r="H553" s="14">
        <f>COS((RADIANS($C$17-45)))</f>
        <v>-0.56280492769506862</v>
      </c>
      <c r="J553" s="15">
        <f>((SUMPRODUCT(G553:G555,E553:E555))*(SUMPRODUCT(G553:G555,F553:F555)))-((SUMPRODUCT(H553:H555,E553:E555))*(SUMPRODUCT(H553:H555,F553:F555)))</f>
        <v>-5.6459473631027268E-3</v>
      </c>
      <c r="L553" s="16"/>
      <c r="M553" s="17">
        <f>(G493^2)*F493+G493*G494*F494+G493*G495*F495-((H493^2)*F493+H493*H494*F494+H493*H495*F495)</f>
        <v>0.12658182296281417</v>
      </c>
      <c r="N553" s="18">
        <f>G493*G494*F493+(G494^2)*F494+G494*G495*F495-(H493*H494*F493+(H494^2)*F494+H494*H495*F495)</f>
        <v>-0.8530031699402999</v>
      </c>
      <c r="O553" s="18">
        <f>G493*G495*F493+G494*G495*F494+(G495^2)*F495-(H493*H495*F493+H494*H495*F494+(H495^2)*F495)</f>
        <v>-0.49248160978463612</v>
      </c>
      <c r="P553" s="18">
        <f>(G493^2)*E493+G493*G494*E494+G493*G495*E495-((H493^2)*E493+H493*H494*E494+H493*H495*E495)</f>
        <v>-0.74496818130519615</v>
      </c>
      <c r="Q553" s="18">
        <f>G493*G494*E493+(G494^2)*E494+G494*G495*E495-(H493*H494*E493+(H494^2)*E494+H494*H495*E495)</f>
        <v>0.38794067185442377</v>
      </c>
      <c r="R553" s="34">
        <f>G493*G495*E493+G494*G495*E494+(G495^2)*E495-(H493*H495*E493+H494*H495*E494+(H495^2)*E495)</f>
        <v>0.22397765132475581</v>
      </c>
      <c r="S553" s="16">
        <f>J493</f>
        <v>1.5131357886483288E-2</v>
      </c>
      <c r="V553" s="7">
        <f>X566+X569</f>
        <v>-0.95178653400187518</v>
      </c>
      <c r="W553" s="7">
        <f>X567*X568-X565*X570</f>
        <v>2.5130055352987013E-2</v>
      </c>
      <c r="X553" s="7">
        <f>V554*W552-V552*W554</f>
        <v>0.32543813939089689</v>
      </c>
      <c r="Y553" t="s">
        <v>33</v>
      </c>
      <c r="Z553" s="9">
        <f t="shared" ref="Z553:AA553" si="613">Z548</f>
        <v>0.86479396671459585</v>
      </c>
      <c r="AA553" s="10">
        <f t="shared" si="613"/>
        <v>-0.52397974376507173</v>
      </c>
      <c r="AB553" s="13">
        <f>COS((RADIANS(45+$C$17)))</f>
        <v>-0.82658974912718863</v>
      </c>
      <c r="AC553" s="14">
        <f>COS((RADIANS($C$17-45)))</f>
        <v>-0.56280492769506862</v>
      </c>
      <c r="AE553" s="15">
        <f>((SUMPRODUCT(AB553:AB555,Z553:Z555))*(SUMPRODUCT(AB553:AB555,AA553:AA555)))-((SUMPRODUCT(AC553:AC555,Z553:Z555))*(SUMPRODUCT(AC553:AC555,AA553:AA555)))</f>
        <v>-4.1280865578829096E-3</v>
      </c>
      <c r="AG553" s="16"/>
      <c r="AH553" s="17">
        <f>(AB493^2)*AA493+AB493*AB494*AA494+AB493*AB495*AA495-((AC493^2)*AA493+AC493*AC494*AA494+AC493*AC495*AA495)</f>
        <v>0.12345684116146091</v>
      </c>
      <c r="AI553" s="18">
        <f>AB493*AB494*AA493+(AB494^2)*AA494+AB494*AB495*AA495-(AC493*AC494*AA493+(AC494^2)*AA494+AC494*AC495*AA495)</f>
        <v>-0.85348915983963269</v>
      </c>
      <c r="AJ553" s="18">
        <f>AB493*AB495*AA493+AB494*AB495*AA494+(AB495^2)*AA495-(AC493*AC495*AA493+AC494*AC495*AA494+(AC495^2)*AA495)</f>
        <v>-0.49276219618383937</v>
      </c>
      <c r="AK553" s="18">
        <f>(AB493^2)*Z493+AB493*AB494*Z494+AB493*AB495*Z495-((AC493^2)*Z493+AC493*AC494*Z494+AC493*AC495*Z495)</f>
        <v>-0.74670109213327174</v>
      </c>
      <c r="AL553" s="18">
        <f>AB493*AB494*Z493+(AB494^2)*Z494+AB494*AB495*Z495-(AC493*AC494*Z493+(AC494^2)*Z494+AC494*AC495*Z495)</f>
        <v>0.38633272378767058</v>
      </c>
      <c r="AM553" s="34">
        <f>AB493*AB495*Z493+AB494*AB495*Z494+(AB495^2)*Z495-(AC493*AC495*Z493+AC494*AC495*Z494+(AC495^2)*Z495)</f>
        <v>0.22304930207557294</v>
      </c>
      <c r="AN553" s="16">
        <f>AE493</f>
        <v>1.4852332241301447E-2</v>
      </c>
    </row>
    <row r="554" spans="1:40">
      <c r="A554" s="7">
        <f>C567+C570</f>
        <v>0.15670885993281414</v>
      </c>
      <c r="B554" s="7">
        <f>C565*C569-C566*C568</f>
        <v>-0.76655803459281124</v>
      </c>
      <c r="C554" s="7">
        <f>A552*B553-A553*B552</f>
        <v>0.41491253422560781</v>
      </c>
      <c r="D554" t="s">
        <v>34</v>
      </c>
      <c r="E554" s="9">
        <f t="shared" ref="E554:F554" si="614">E549</f>
        <v>-0.16430755324302887</v>
      </c>
      <c r="F554" s="10">
        <f t="shared" si="614"/>
        <v>-0.78794129516781586</v>
      </c>
      <c r="G554" s="13">
        <f>(SIN((RADIANS(45+$C$17))))*(COS(RADIANS($A$17)))</f>
        <v>0.48740336475899354</v>
      </c>
      <c r="H554" s="14">
        <f>(SIN((RADIANS($C$17-45))))*(COS(RADIANS($A$17)))</f>
        <v>-0.7158477212519514</v>
      </c>
      <c r="J554" s="16"/>
      <c r="L554" s="16"/>
      <c r="M554" s="17">
        <f>(G498^2)*F498+G498*G499*F499+G498*G500*F500-((H498^2)*F498+H498*H499*F499+H498*H500*F500)</f>
        <v>0.20342754379430333</v>
      </c>
      <c r="N554" s="18">
        <f>G498*G499*F498+(G499^2)*F499+G499*G500*F500-(H498*H499*F498+(H499^2)*F499+H499*H500*F500)</f>
        <v>-0.7226750958361795</v>
      </c>
      <c r="O554" s="18">
        <f>G498*G500*F498+G499*G500*F499+(G500^2)*F500-(H498*H500*F498+H499*H500*F499+(H500^2)*F500)</f>
        <v>-0.60639640637714354</v>
      </c>
      <c r="P554" s="18">
        <f>(G498^2)*E498+G498*G499*E499+G498*G500*E500-((H498^2)*E498+H498*H499*E499+H498*H500*E500)</f>
        <v>-0.7429146252718638</v>
      </c>
      <c r="Q554" s="18">
        <f>G498*G499*E498+(G499^2)*E499+G499*G500*E500-(H498*H499*E498+(H499^2)*E499+H499*H500*E500)</f>
        <v>0.36496785155830841</v>
      </c>
      <c r="R554" s="34">
        <f>G498*G500*E498+G499*G500*E499+(G500^2)*E500-(H498*H500*E498+H499*H500*E499+(H500^2)*E500)</f>
        <v>0.3062443896341408</v>
      </c>
      <c r="S554" s="16">
        <f>J498</f>
        <v>5.8956954283672647E-3</v>
      </c>
      <c r="V554" s="7">
        <f>X567+X570</f>
        <v>0.15667427806203138</v>
      </c>
      <c r="W554" s="7">
        <f>X565*X569-X566*X568</f>
        <v>-0.76656707140410973</v>
      </c>
      <c r="X554" s="7">
        <f>V552*W553-V553*W552</f>
        <v>0.41491314278687336</v>
      </c>
      <c r="Y554" t="s">
        <v>34</v>
      </c>
      <c r="Z554" s="9">
        <f t="shared" ref="Z554:AA554" si="615">Z549</f>
        <v>-0.16592727680121069</v>
      </c>
      <c r="AA554" s="10">
        <f t="shared" si="615"/>
        <v>-0.78881981043015137</v>
      </c>
      <c r="AB554" s="13">
        <f>(SIN((RADIANS(45+$C$17))))*(COS(RADIANS($A$17)))</f>
        <v>0.48740336475899354</v>
      </c>
      <c r="AC554" s="14">
        <f>(SIN((RADIANS($C$17-45))))*(COS(RADIANS($A$17)))</f>
        <v>-0.7158477212519514</v>
      </c>
      <c r="AE554" s="16"/>
      <c r="AG554" s="16"/>
      <c r="AH554" s="17">
        <f>(AB498^2)*AA498+AB498*AB499*AA499+AB498*AB500*AA500-((AC498^2)*AA498+AC498*AC499*AA499+AC498*AC500*AA500)</f>
        <v>0.20027049504357122</v>
      </c>
      <c r="AI554" s="18">
        <f>AB498*AB499*AA498+(AB499^2)*AA499+AB499*AB500*AA500-(AC498*AC499*AA498+(AC499^2)*AA499+AC499*AC500*AA500)</f>
        <v>-0.72341540457895737</v>
      </c>
      <c r="AJ554" s="18">
        <f>AB498*AB500*AA498+AB499*AB500*AA499+(AB500^2)*AA500-(AC498*AC500*AA498+AC499*AC500*AA499+(AC500^2)*AA500)</f>
        <v>-0.60701759917016596</v>
      </c>
      <c r="AK554" s="18">
        <f>(AB498^2)*Z498+AB498*AB499*Z499+AB498*AB500*Z500-((AC498^2)*Z498+AC498*AC499*Z499+AC498*AC500*Z500)</f>
        <v>-0.74456561890480122</v>
      </c>
      <c r="AL554" s="18">
        <f>AB498*AB499*Z498+(AB499^2)*Z499+AB499*AB500*Z500-(AC498*AC499*Z498+(AC499^2)*Z499+AC499*AC500*Z500)</f>
        <v>0.36337052773914857</v>
      </c>
      <c r="AM554" s="34">
        <f>AB498*AB500*Z498+AB499*AB500*Z499+(AB500^2)*Z500-(AC498*AC500*Z498+AC499*AC500*Z499+(AC500^2)*Z500)</f>
        <v>0.30490407580661316</v>
      </c>
      <c r="AN554" s="16">
        <f>AE498</f>
        <v>5.5496883406045416E-3</v>
      </c>
    </row>
    <row r="555" spans="1:40">
      <c r="D555" t="s">
        <v>35</v>
      </c>
      <c r="E555" s="9">
        <f t="shared" ref="E555:F555" si="616">E550</f>
        <v>0.47593579353750637</v>
      </c>
      <c r="F555" s="10">
        <f t="shared" si="616"/>
        <v>-0.31915117055542652</v>
      </c>
      <c r="G555" s="13">
        <f>(SIN((RADIANS(45+$C$17))))*(SIN(RADIANS($A$17)))</f>
        <v>-0.2814024638475342</v>
      </c>
      <c r="H555" s="14">
        <f>(SIN((RADIANS($C$17-45))))*(SIN(RADIANS($A$17)))</f>
        <v>0.41329487456359426</v>
      </c>
      <c r="J555" s="16"/>
      <c r="L555" s="16"/>
      <c r="M555" s="17">
        <f>(G503^2)*F503+G503*G504*F504+G503*G505*F505-((H503^2)*F503+H503*H504*F504+H503*H505*F505)</f>
        <v>0.27944457344098084</v>
      </c>
      <c r="N555" s="18">
        <f>G503*G504*F503+(G504^2)*F504+G504*G505*F505-(H503*H504*F503+(H504^2)*F504+H504*H505*F505)</f>
        <v>-0.56152824342880292</v>
      </c>
      <c r="O555" s="18">
        <f>G503*G505*F503+G504*G505*F504+(G505^2)*F505-(H503*H505*F503+H504*H505*F504+(H505^2)*F505)</f>
        <v>-0.669203301449392</v>
      </c>
      <c r="P555" s="18">
        <f>(G503^2)*E503+G503*G504*E504+G503*G505*E505-((H503^2)*E503+H503*H504*E504+H503*H505*E505)</f>
        <v>-0.74789689642206991</v>
      </c>
      <c r="Q555" s="18">
        <f>G503*G504*E503+(G504^2)*E504+G504*G505*E505-(H503*H504*E503+(H504^2)*E504+H504*H505*E505)</f>
        <v>0.32408574410298996</v>
      </c>
      <c r="R555" s="34">
        <f>G503*G505*E503+G504*G505*E504+(G505^2)*E505-(H503*H505*E503+H504*H505*E504+(H505^2)*E505)</f>
        <v>0.38623034984330606</v>
      </c>
      <c r="S555" s="16">
        <f>J503</f>
        <v>1.5204369161093967E-2</v>
      </c>
      <c r="Y555" t="s">
        <v>35</v>
      </c>
      <c r="Z555" s="9">
        <f t="shared" ref="Z555:AA555" si="617">Z550</f>
        <v>0.47391933274278747</v>
      </c>
      <c r="AA555" s="10">
        <f t="shared" si="617"/>
        <v>-0.32126085164057849</v>
      </c>
      <c r="AB555" s="13">
        <f>(SIN((RADIANS(45+$C$17))))*(SIN(RADIANS($A$17)))</f>
        <v>-0.2814024638475342</v>
      </c>
      <c r="AC555" s="14">
        <f>(SIN((RADIANS($C$17-45))))*(SIN(RADIANS($A$17)))</f>
        <v>0.41329487456359426</v>
      </c>
      <c r="AE555" s="16"/>
      <c r="AG555" s="16"/>
      <c r="AH555" s="17">
        <f>(AB503^2)*AA503+AB503*AB504*AA504+AB503*AB505*AA505-((AC503^2)*AA503+AC503*AC504*AA504+AC503*AC505*AA505)</f>
        <v>0.27630930892256811</v>
      </c>
      <c r="AI555" s="18">
        <f>AB503*AB504*AA503+(AB504^2)*AA504+AB504*AB505*AA505-(AC503*AC504*AA503+(AC504^2)*AA504+AC504*AC505*AA505)</f>
        <v>-0.56236876198973884</v>
      </c>
      <c r="AJ555" s="18">
        <f>AB503*AB505*AA503+AB504*AB505*AA504+(AB505^2)*AA505-(AC503*AC505*AA503+AC504*AC505*AA504+(AC505^2)*AA505)</f>
        <v>-0.67020499246402954</v>
      </c>
      <c r="AK555" s="18">
        <f>(AB503^2)*Z503+AB503*AB504*Z504+AB503*AB505*Z505-((AC503^2)*Z503+AC503*AC504*Z504+AC503*AC505*Z505)</f>
        <v>-0.74942824583470591</v>
      </c>
      <c r="AL555" s="18">
        <f>AB503*AB504*Z503+(AB504^2)*Z504+AB504*AB505*Z505-(AC503*AC504*Z503+(AC504^2)*Z504+AC504*AC505*Z505)</f>
        <v>0.32265142868298496</v>
      </c>
      <c r="AM555" s="34">
        <f>AB503*AB505*Z503+AB504*AB505*Z504+(AB505^2)*Z505-(AC503*AC505*Z503+AC504*AC505*Z504+(AC505^2)*Z505)</f>
        <v>0.38452099928860184</v>
      </c>
      <c r="AN555" s="16">
        <f>AE503</f>
        <v>1.4639837708904313E-2</v>
      </c>
    </row>
    <row r="556" spans="1:40">
      <c r="A556" s="8"/>
      <c r="B556" s="8" t="s">
        <v>25</v>
      </c>
      <c r="C556" s="8" t="s">
        <v>49</v>
      </c>
      <c r="J556" s="16"/>
      <c r="L556" s="16"/>
      <c r="M556" s="17">
        <f>(G508^2)*F508+G508*G509*F509+G508*G510*F510-((H508^2)*F508+H508*H509*F509+H508*H510*F510)</f>
        <v>0.29505398177165942</v>
      </c>
      <c r="N556" s="18">
        <f>G508*G509*F508+(G509^2)*F509+G509*G510*F510-(H508*H509*F508+(H509^2)*F509+H509*H510*F510)</f>
        <v>-0.39988174569728346</v>
      </c>
      <c r="O556" s="18">
        <f>G508*G510*F508+G509*G510*F509+(G510^2)*F510-(H508*H510*F508+H509*H510*F509+(H510^2)*F510)</f>
        <v>-0.69261550056703214</v>
      </c>
      <c r="P556" s="18">
        <f>(G508^2)*E508+G508*G509*E509+G508*G510*E510-((H508^2)*E508+H508*H509*E509+H508*H510*E510)</f>
        <v>-0.72073980625037481</v>
      </c>
      <c r="Q556" s="18">
        <f>G508*G509*E508+(G509^2)*E509+G509*G510*E510-(H508*H509*E508+(H509^2)*E509+H509*H510*E510)</f>
        <v>0.28979933996383256</v>
      </c>
      <c r="R556" s="34">
        <f>G508*G510*E508+G509*G510*E509+(G510^2)*E510-(H508*H510*E508+H509*H510*E509+(H510^2)*E510)</f>
        <v>0.50194718081728362</v>
      </c>
      <c r="S556" s="16">
        <f>J508</f>
        <v>-9.0116170649248706E-3</v>
      </c>
      <c r="V556" s="8"/>
      <c r="W556" s="8" t="s">
        <v>25</v>
      </c>
      <c r="X556" s="8" t="s">
        <v>49</v>
      </c>
      <c r="AE556" s="16"/>
      <c r="AG556" s="16"/>
      <c r="AH556" s="17">
        <f>(AB508^2)*AA508+AB508*AB509*AA509+AB508*AB510*AA510-((AC508^2)*AA508+AC508*AC509*AA509+AC508*AC510*AA510)</f>
        <v>0.29187892115417302</v>
      </c>
      <c r="AI556" s="18">
        <f>AB508*AB509*AA508+(AB509^2)*AA509+AB509*AB510*AA510-(AC508*AC509*AA508+(AC509^2)*AA509+AC509*AC510*AA510)</f>
        <v>-0.40055977572080625</v>
      </c>
      <c r="AJ556" s="18">
        <f>AB508*AB510*AA508+AB509*AB510*AA509+(AB510^2)*AA510-(AC508*AC510*AA508+AC509*AC510*AA509+(AC510^2)*AA510)</f>
        <v>-0.69378988301683053</v>
      </c>
      <c r="AK556" s="18">
        <f>(AB508^2)*Z508+AB508*AB509*Z509+AB508*AB510*Z510-((AC508^2)*Z508+AC508*AC509*Z509+AC508*AC510*Z510)</f>
        <v>-0.72228531953121067</v>
      </c>
      <c r="AL556" s="18">
        <f>AB508*AB509*Z508+(AB509^2)*Z509+AB509*AB510*Z510-(AC508*AC509*Z508+(AC509^2)*Z509+AC509*AC510*Z510)</f>
        <v>0.28870583609821182</v>
      </c>
      <c r="AM556" s="34">
        <f>AB508*AB510*Z508+AB509*AB510*Z509+(AB510^2)*Z510-(AC508*AC510*Z508+AC509*AC510*Z509+(AC510^2)*Z510)</f>
        <v>0.50005317656375559</v>
      </c>
      <c r="AN556" s="16">
        <f>AE508</f>
        <v>-9.9215156162818507E-3</v>
      </c>
    </row>
    <row r="557" spans="1:40">
      <c r="A557" s="8" t="s">
        <v>47</v>
      </c>
      <c r="B557" s="8">
        <f>DEGREES(ACOS(A554/(SQRT((A552^2)+(A553^2)+(A554^2)))))</f>
        <v>81.1784999552074</v>
      </c>
      <c r="C557" s="8">
        <f>DEGREES(ATAN(A553/A552))</f>
        <v>-70.489193897881336</v>
      </c>
      <c r="E557" s="9" t="s">
        <v>29</v>
      </c>
      <c r="F557" s="10" t="s">
        <v>30</v>
      </c>
      <c r="G557" s="13" t="s">
        <v>31</v>
      </c>
      <c r="H557" s="14" t="s">
        <v>11</v>
      </c>
      <c r="I557">
        <v>17</v>
      </c>
      <c r="J557" s="15" t="s">
        <v>32</v>
      </c>
      <c r="L557" s="20" t="s">
        <v>37</v>
      </c>
      <c r="M557" s="17">
        <f>(G513^2)*F513+G513*G514*F514+G513*G515*F515-((H513^2)*F513+H513*H514*F514+H513*H515*F515)</f>
        <v>0.31127878441966889</v>
      </c>
      <c r="N557" s="18">
        <f>G513*G514*F513+(G514^2)*F514+G514*G515*F515-(H513*H514*F513+(H514^2)*F514+H514*H515*F515)</f>
        <v>-0.24295665994564108</v>
      </c>
      <c r="O557" s="18">
        <f>G513*G515*F513+G514*G515*F514+(G515^2)*F515-(H513*H515*F513+H514*H515*F514+(H515^2)*F515)</f>
        <v>-0.66751793710676388</v>
      </c>
      <c r="P557" s="18">
        <f>(G513^2)*E513+G513*G514*E514+G513*G515*E515-((H513^2)*E513+H513*H514*E514+H513*H515*E515)</f>
        <v>-0.68847730663579276</v>
      </c>
      <c r="Q557" s="18">
        <f>G513*G514*E513+(G514^2)*E514+G514*G515*E515-(H513*H514*E513+(H514^2)*E514+H514*H515*E515)</f>
        <v>0.22307396266979762</v>
      </c>
      <c r="R557" s="34">
        <f>G513*G515*E513+G514*G515*E514+(G515^2)*E515-(H513*H515*E513+H514*H515*E514+(H515^2)*E515)</f>
        <v>0.61289067530353214</v>
      </c>
      <c r="S557" s="16">
        <f>J513</f>
        <v>-8.8326093998846722E-3</v>
      </c>
      <c r="V557" s="8" t="s">
        <v>47</v>
      </c>
      <c r="W557" s="8">
        <f>DEGREES(ACOS(V554/(SQRT((V552^2)+(V553^2)+(V554^2)))))</f>
        <v>81.180439520177316</v>
      </c>
      <c r="X557" s="8">
        <f>DEGREES(ATAN(V553/V552))</f>
        <v>-70.488395979377529</v>
      </c>
      <c r="Z557" s="9" t="s">
        <v>29</v>
      </c>
      <c r="AA557" s="10" t="s">
        <v>30</v>
      </c>
      <c r="AB557" s="13" t="s">
        <v>31</v>
      </c>
      <c r="AC557" s="14" t="s">
        <v>11</v>
      </c>
      <c r="AD557">
        <v>17</v>
      </c>
      <c r="AE557" s="15" t="s">
        <v>32</v>
      </c>
      <c r="AG557" s="20" t="s">
        <v>37</v>
      </c>
      <c r="AH557" s="17">
        <f>(AB513^2)*AA513+AB513*AB514*AA514+AB513*AB515*AA515-((AC513^2)*AA513+AC513*AC514*AA514+AC513*AC515*AA515)</f>
        <v>0.30807058043919155</v>
      </c>
      <c r="AI557" s="18">
        <f>AB513*AB514*AA513+(AB514^2)*AA514+AB514*AB515*AA515-(AC513*AC514*AA513+(AC514^2)*AA514+AC514*AC515*AA515)</f>
        <v>-0.24340298956112266</v>
      </c>
      <c r="AJ557" s="18">
        <f>AB513*AB515*AA513+AB514*AB515*AA514+(AB515^2)*AA515-(AC513*AC515*AA513+AC514*AC515*AA514+(AC515^2)*AA515)</f>
        <v>-0.66874421764693337</v>
      </c>
      <c r="AK557" s="18">
        <f>(AB513^2)*Z513+AB513*AB514*Z514+AB513*AB515*Z515-((AC513^2)*Z513+AC513*AC514*Z514+AC513*AC515*Z515)</f>
        <v>-0.69003315972419033</v>
      </c>
      <c r="AL557" s="18">
        <f>AB513*AB514*Z513+(AB514^2)*Z514+AB514*AB515*Z515-(AC513*AC514*Z513+(AC514^2)*Z514+AC514*AC515*Z515)</f>
        <v>0.22237188641109629</v>
      </c>
      <c r="AM557" s="34">
        <f>AB513*AB515*Z513+AB514*AB515*Z514+(AB515^2)*Z515-(AC513*AC515*Z513+AC514*AC515*Z514+(AC515^2)*Z515)</f>
        <v>0.61096173663601505</v>
      </c>
      <c r="AN557" s="16">
        <f>AE513</f>
        <v>-1.0126038893605027E-2</v>
      </c>
    </row>
    <row r="558" spans="1:40">
      <c r="A558" s="8" t="s">
        <v>46</v>
      </c>
      <c r="B558" s="8">
        <f>DEGREES(ACOS(B554/(SQRT((B552^2)+(B553^2)+(B554^2)))))</f>
        <v>150.83659967239274</v>
      </c>
      <c r="C558" s="8">
        <f>DEGREES(ATAN(B553/B552))</f>
        <v>3.3638966696493493</v>
      </c>
      <c r="D558" t="s">
        <v>33</v>
      </c>
      <c r="E558" s="9">
        <f t="shared" ref="E558:F558" si="618">E553</f>
        <v>0.86399545622480756</v>
      </c>
      <c r="F558" s="10">
        <f t="shared" si="618"/>
        <v>-0.52658431965105645</v>
      </c>
      <c r="G558" s="13">
        <f>COS((RADIANS(45+$C$18)))</f>
        <v>-0.87078508510040586</v>
      </c>
      <c r="H558" s="14">
        <f>COS((RADIANS($C$18-45)))</f>
        <v>-0.4916638440710065</v>
      </c>
      <c r="J558" s="15">
        <f>((SUMPRODUCT(G558:G560,E558:E560))*(SUMPRODUCT(G558:(G560),F558:F560)))-((SUMPRODUCT(H558:H560,E558:E560))*(SUMPRODUCT(H558:H560,F558:F560)))</f>
        <v>-1.4424540922630152E-2</v>
      </c>
      <c r="L558" s="16"/>
      <c r="M558" s="17">
        <f>(G518^2)*F518+G518*G519*F519+G518*G520*F520-((H518^2)*F518+H518*H519*F519+H518*H520*F520)</f>
        <v>0.31170141181998512</v>
      </c>
      <c r="N558" s="18">
        <f>G518*G519*F518+(G519^2)*F519+G519*G520*F520-(H518*H519*F518+(H519^2)*F519+H519*H520*F520)</f>
        <v>-0.10755664274632608</v>
      </c>
      <c r="O558" s="18">
        <f>G518*G520*F518+G519*G520*F519+(G520^2)*F520-(H518*H520*F518+H519*H520*F519+(H520^2)*F520)</f>
        <v>-0.6099840325863557</v>
      </c>
      <c r="P558" s="18">
        <f>(G518^2)*E518+G518*G519*E519+G518*G520*E520-((H518^2)*E518+H518*H519*E519+H518*H520*E520)</f>
        <v>-0.62720308401369662</v>
      </c>
      <c r="Q558" s="18">
        <f>G518*G519*E518+(G519^2)*E519+G519*G520*E520-(H518*H519*E518+(H519^2)*E519+H519*H520*E520)</f>
        <v>0.12841246879890872</v>
      </c>
      <c r="R558" s="34">
        <f>G518*G520*E518+G519*G520*E519+(G520^2)*E520-(H518*H520*E518+H519*H520*E519+(H520^2)*E520)</f>
        <v>0.72826329971147685</v>
      </c>
      <c r="S558" s="16">
        <f>J518</f>
        <v>-3.3322622781871702E-3</v>
      </c>
      <c r="V558" s="8" t="s">
        <v>46</v>
      </c>
      <c r="W558" s="8">
        <f>DEGREES(ACOS(W554/(SQRT((W552^2)+(W553^2)+(W554^2)))))</f>
        <v>150.83731389533855</v>
      </c>
      <c r="X558" s="8">
        <f>DEGREES(ATAN(W553/W552))</f>
        <v>3.3679142364950745</v>
      </c>
      <c r="Y558" t="s">
        <v>33</v>
      </c>
      <c r="Z558" s="9">
        <f t="shared" ref="Z558:AA558" si="619">Z553</f>
        <v>0.86479396671459585</v>
      </c>
      <c r="AA558" s="10">
        <f t="shared" si="619"/>
        <v>-0.52397974376507173</v>
      </c>
      <c r="AB558" s="13">
        <f>COS((RADIANS(45+$C$18)))</f>
        <v>-0.87078508510040586</v>
      </c>
      <c r="AC558" s="14">
        <f>COS((RADIANS($C$18-45)))</f>
        <v>-0.4916638440710065</v>
      </c>
      <c r="AE558" s="15">
        <f>((SUMPRODUCT(AB558:AB560,Z558:Z560))*(SUMPRODUCT(AB558:(AB560),AA558:AA560)))-((SUMPRODUCT(AC558:AC560,Z558:Z560))*(SUMPRODUCT(AC558:AC560,AA558:AA560)))</f>
        <v>-1.2924239959598696E-2</v>
      </c>
      <c r="AG558" s="16"/>
      <c r="AH558" s="17">
        <f>(AB518^2)*AA518+AB518*AB519*AA519+AB518*AB520*AA520-((AC518^2)*AA518+AC518*AC519*AA519+AC518*AC520*AA520)</f>
        <v>0.30843795031581145</v>
      </c>
      <c r="AI558" s="18">
        <f>AB518*AB519*AA518+(AB519^2)*AA519+AB519*AB520*AA520-(AC518*AC519*AA518+(AC519^2)*AA519+AC519*AC520*AA520)</f>
        <v>-0.10773937395065585</v>
      </c>
      <c r="AJ558" s="18">
        <f>AB518*AB520*AA518+AB519*AB520*AA519+(AB520^2)*AA520-(AC518*AC520*AA518+AC519*AC520*AA519+(AC520^2)*AA520)</f>
        <v>-0.61102035274334798</v>
      </c>
      <c r="AK558" s="18">
        <f>(AB518^2)*Z518+AB518*AB519*Z519+AB518*AB520*Z520-((AC518^2)*Z518+AC518*AC519*Z519+AC518*AC520*Z520)</f>
        <v>-0.62881462341664829</v>
      </c>
      <c r="AL558" s="18">
        <f>AB518*AB519*Z518+(AB519^2)*Z519+AB519*AB520*Z520-(AC518*AC519*Z518+(AC519^2)*Z519+AC519*AC520*Z520)</f>
        <v>0.12810279761784849</v>
      </c>
      <c r="AM558" s="34">
        <f>AB518*AB520*Z518+AB519*AB520*Z519+(AB520^2)*Z520-(AC518*AC520*Z518+AC519*AC520*Z519+(AC520^2)*Z520)</f>
        <v>0.72650706717227054</v>
      </c>
      <c r="AN558" s="16">
        <f>AE518</f>
        <v>-4.9621784015604353E-3</v>
      </c>
    </row>
    <row r="559" spans="1:40">
      <c r="A559" s="8" t="s">
        <v>48</v>
      </c>
      <c r="B559" s="8">
        <f>DEGREES(ACOS(C554/(SQRT((C552^2)+(C553^2)+(C554^2)))))</f>
        <v>62.448752046850245</v>
      </c>
      <c r="C559" s="8">
        <f>DEGREES(ATAN(C553/C552))</f>
        <v>24.15481813522501</v>
      </c>
      <c r="D559" t="s">
        <v>34</v>
      </c>
      <c r="E559" s="9">
        <f t="shared" ref="E559:F559" si="620">E554</f>
        <v>-0.16430755324302887</v>
      </c>
      <c r="F559" s="10">
        <f t="shared" si="620"/>
        <v>-0.78794129516781586</v>
      </c>
      <c r="G559" s="13">
        <f>(SIN((RADIANS(45+$C$18))))*(COS(RADIANS($A$18)))</f>
        <v>0.4620128861807582</v>
      </c>
      <c r="H559" s="14">
        <f>(SIN((RADIANS($C$18-45))))*(COS(RADIANS($A$18)))</f>
        <v>-0.81827031875928058</v>
      </c>
      <c r="J559" s="16"/>
      <c r="L559" s="16"/>
      <c r="M559" s="17">
        <f>(G523^2)*F523+G523*G524*F524+G523*G525*F525-((H523^2)*F523+H523*H524*F524+H523*H525*F525)</f>
        <v>0.2974012884104742</v>
      </c>
      <c r="N559" s="18">
        <f>G523*G524*F523+(G524^2)*F524+G524*G525*F525-(H523*H524*F523+(H524^2)*F524+H524*H525*F525)</f>
        <v>-9.4102384604423424E-10</v>
      </c>
      <c r="O559" s="18">
        <f>G523*G525*F523+G524*G525*F524+(G525^2)*F525-(H523*H525*F523+H524*H525*F524+(H525^2)*F525)</f>
        <v>-0.53916694065832627</v>
      </c>
      <c r="P559" s="18">
        <f>(G523^2)*E523+G523*G524*E524+G523*G525*E525-((H523^2)*E523+H523*H524*E524+H523*H525*E525)</f>
        <v>-0.51174669425091268</v>
      </c>
      <c r="Q559" s="18">
        <f>G523*G524*E523+(G524^2)*E524+G524*G525*E525-(H523*H524*E523+(H524^2)*E524+H524*H525*E525)</f>
        <v>1.4717983639346152E-9</v>
      </c>
      <c r="R559" s="34">
        <f>G523*G525*E523+G524*G525*E524+(G525^2)*E525-(H523*H525*E523+H524*H525*E524+(H525^2)*E525)</f>
        <v>0.84327833400223384</v>
      </c>
      <c r="S559" s="16">
        <f>J523</f>
        <v>3.4451626526049717E-4</v>
      </c>
      <c r="V559" s="8" t="s">
        <v>48</v>
      </c>
      <c r="W559" s="8">
        <f>DEGREES(ACOS(X554/(SQRT((X552^2)+(X553^2)+(X554^2)))))</f>
        <v>62.448776491369479</v>
      </c>
      <c r="X559" s="8">
        <f>DEGREES(ATAN(X553/X552))</f>
        <v>24.154571555369515</v>
      </c>
      <c r="Y559" t="s">
        <v>34</v>
      </c>
      <c r="Z559" s="9">
        <f t="shared" ref="Z559:AA559" si="621">Z554</f>
        <v>-0.16592727680121069</v>
      </c>
      <c r="AA559" s="10">
        <f t="shared" si="621"/>
        <v>-0.78881981043015137</v>
      </c>
      <c r="AB559" s="13">
        <f>(SIN((RADIANS(45+$C$18))))*(COS(RADIANS($A$18)))</f>
        <v>0.4620128861807582</v>
      </c>
      <c r="AC559" s="14">
        <f>(SIN((RADIANS($C$18-45))))*(COS(RADIANS($A$18)))</f>
        <v>-0.81827031875928058</v>
      </c>
      <c r="AE559" s="16"/>
      <c r="AG559" s="16"/>
      <c r="AH559" s="17">
        <f>(AB523^2)*AA523+AB523*AB524*AA524+AB523*AB525*AA525-((AC523^2)*AA523+AC523*AC524*AA524+AC523*AC525*AA525)</f>
        <v>0.29409173988605486</v>
      </c>
      <c r="AI559" s="18">
        <f>AB523*AB524*AA523+(AB524^2)*AA524+AB524*AB525*AA525-(AC523*AC524*AA523+(AC524^2)*AA524+AC524*AC525*AA525)</f>
        <v>-9.4194978952671097E-10</v>
      </c>
      <c r="AJ559" s="18">
        <f>AB523*AB525*AA523+AB524*AB525*AA524+(AB525^2)*AA525-(AC523*AC525*AA523+AC524*AC525*AA524+(AC525^2)*AA525)</f>
        <v>-0.53969746718724276</v>
      </c>
      <c r="AK559" s="18">
        <f>(AB523^2)*Z523+AB523*AB524*Z524+AB523*AB525*Z525-((AC523^2)*Z523+AC523*AC524*Z524+AC523*AC525*Z525)</f>
        <v>-0.51344410138377206</v>
      </c>
      <c r="AL559" s="18">
        <f>AB523*AB524*Z523+(AB524^2)*Z524+AB524*AB525*Z525-(AC523*AC524*Z523+(AC524^2)*Z524+AC524*AC525*Z525)</f>
        <v>1.4694421421494026E-9</v>
      </c>
      <c r="AM559" s="34">
        <f>AB523*AB525*Z523+AB524*AB525*Z524+(AB525^2)*Z525-(AC523*AC525*Z523+AC524*AC525*Z524+(AC525^2)*Z525)</f>
        <v>0.84192831838170956</v>
      </c>
      <c r="AN559" s="16">
        <f>AE523</f>
        <v>-1.4443010619969443E-3</v>
      </c>
    </row>
    <row r="560" spans="1:40">
      <c r="D560" t="s">
        <v>35</v>
      </c>
      <c r="E560" s="9">
        <f t="shared" ref="E560:F560" si="622">E555</f>
        <v>0.47593579353750637</v>
      </c>
      <c r="F560" s="10">
        <f t="shared" si="622"/>
        <v>-0.31915117055542652</v>
      </c>
      <c r="G560" s="13">
        <f>(SIN((RADIANS(45+$C$18))))*(SIN(RADIANS($A$18)))</f>
        <v>-0.16815893841721494</v>
      </c>
      <c r="H560" s="14">
        <f>(SIN((RADIANS($C$18-45))))*(SIN(RADIANS($A$18)))</f>
        <v>0.29782603961189558</v>
      </c>
      <c r="J560" s="16"/>
      <c r="L560" s="16"/>
      <c r="M560" s="17">
        <f>(G528^2)*F528+G528*G529*F529+G528*G530*F530-((H528^2)*F528+H528*H529*F529+H528*H530*F530)</f>
        <v>0.27678787291634166</v>
      </c>
      <c r="N560" s="18">
        <f>G528*G529*F528+(G529^2)*F529+G529*G530*F530-(H528*H529*F528+(H529^2)*F529+H529*H530*F530)</f>
        <v>8.3672109345898346E-2</v>
      </c>
      <c r="O560" s="18">
        <f>G528*G530*F528+G529*G530*F529+(G530^2)*F530-(H528*H530*F528+H529*H530*F529+(H530^2)*F530)</f>
        <v>-0.47452811254245841</v>
      </c>
      <c r="P560" s="18">
        <f>(G528^2)*E528+G528*G529*E529+G528*G530*E530-((H528^2)*E528+H528*H529*E529+H528*H530*E530)</f>
        <v>-0.31761515688596031</v>
      </c>
      <c r="Q560" s="18">
        <f>G528*G529*E528+(G529^2)*E529+G529*G530*E530-(H528*H529*E528+(H529^2)*E529+H529*H530*E530)</f>
        <v>-0.16408175744414555</v>
      </c>
      <c r="R560" s="34">
        <f>G528*G530*E528+G529*G530*E529+(G530^2)*E530-(H528*H530*E528+H529*H530*E529+(H530^2)*E530)</f>
        <v>0.93055388792390548</v>
      </c>
      <c r="S560" s="16">
        <f>J528</f>
        <v>-4.4940882220922962E-4</v>
      </c>
      <c r="Y560" t="s">
        <v>35</v>
      </c>
      <c r="Z560" s="9">
        <f t="shared" ref="Z560:AA560" si="623">Z555</f>
        <v>0.47391933274278747</v>
      </c>
      <c r="AA560" s="10">
        <f t="shared" si="623"/>
        <v>-0.32126085164057849</v>
      </c>
      <c r="AB560" s="13">
        <f>(SIN((RADIANS(45+$C$18))))*(SIN(RADIANS($A$18)))</f>
        <v>-0.16815893841721494</v>
      </c>
      <c r="AC560" s="14">
        <f>(SIN((RADIANS($C$18-45))))*(SIN(RADIANS($A$18)))</f>
        <v>0.29782603961189558</v>
      </c>
      <c r="AE560" s="16"/>
      <c r="AG560" s="16"/>
      <c r="AH560" s="17">
        <f>(AB528^2)*AA528+AB528*AB529*AA529+AB528*AB530*AA530-((AC528^2)*AA528+AC528*AC529*AA529+AC528*AC530*AA530)</f>
        <v>0.27356156581818147</v>
      </c>
      <c r="AI560" s="18">
        <f>AB528*AB529*AA528+(AB529^2)*AA529+AB529*AB530*AA530-(AC528*AC529*AA528+(AC529^2)*AA529+AC529*AC530*AA530)</f>
        <v>8.3622785235377112E-2</v>
      </c>
      <c r="AJ560" s="18">
        <f>AB528*AB530*AA528+AB529*AB530*AA529+(AB530^2)*AA530-(AC528*AC530*AA528+AC529*AC530*AA529+(AC530^2)*AA530)</f>
        <v>-0.47424838161119065</v>
      </c>
      <c r="AK560" s="18">
        <f>(AB528^2)*Z528+AB528*AB529*Z529+AB528*AB530*Z530-((AC528^2)*Z528+AC528*AC529*Z529+AC528*AC530*Z530)</f>
        <v>-0.31934268428458995</v>
      </c>
      <c r="AL560" s="18">
        <f>AB528*AB529*Z528+(AB529^2)*Z529+AB529*AB530*Z530-(AC528*AC529*Z528+(AC529^2)*Z529+AC529*AC530*Z530)</f>
        <v>-0.16395194952124462</v>
      </c>
      <c r="AM560" s="34">
        <f>AB528*AB530*Z528+AB529*AB530*Z529+(AB530^2)*Z530-(AC528*AC530*Z528+AC529*AC530*Z529+(AC530^2)*Z530)</f>
        <v>0.92981771061071516</v>
      </c>
      <c r="AN560" s="16">
        <f>AE528</f>
        <v>-2.0563859555998154E-3</v>
      </c>
    </row>
    <row r="561" spans="1:40">
      <c r="M561" s="17">
        <f>(G533^2)*F533+G533*G534*F534+G533*G535*F535-((H533^2)*F533+H533*H534*F534+H533*H535*F535)</f>
        <v>0.26528105518289713</v>
      </c>
      <c r="N561" s="18">
        <f>G533*G534*F533+(G534^2)*F534+G534*G535*F535-(H533*H534*F533+(H534^2)*F534+H534*H535*F535)</f>
        <v>0.15592589541849983</v>
      </c>
      <c r="O561" s="18">
        <f>G533*G535*F533+G534*G535*F534+(G535^2)*F535-(H533*H535*F533+H534*H535*F534+(H535^2)*F535)</f>
        <v>-0.42840287677057132</v>
      </c>
      <c r="P561" s="18">
        <f>(G533^2)*E533+G533*G534*E534+G533*G535*E535-((H533^2)*E533+H533*H534*E534+H533*H535*E535)</f>
        <v>-5.7068036393183752E-2</v>
      </c>
      <c r="Q561" s="18">
        <f>G533*G534*E533+(G534^2)*E534+G534*G535*E535-(H533*H534*E533+(H534^2)*E534+H534*H535*E535)</f>
        <v>-0.34145071837696378</v>
      </c>
      <c r="R561" s="34">
        <f>G533*G535*E533+G534*G535*E534+(G535^2)*E535-(H533*H535*E533+H534*H535*E534+(H535^2)*E535)</f>
        <v>0.93812813859726751</v>
      </c>
      <c r="S561" s="16">
        <f>J533</f>
        <v>-3.1043917244891195E-4</v>
      </c>
      <c r="AH561" s="17">
        <f>(AB533^2)*AA533+AB533*AB534*AA534+AB533*AB535*AA535-((AC533^2)*AA533+AC533*AC534*AA534+AC533*AC535*AA535)</f>
        <v>0.26244091261769825</v>
      </c>
      <c r="AI561" s="18">
        <f>AB533*AB534*AA533+(AB534^2)*AA534+AB534*AB535*AA535-(AC533*AC534*AA533+(AC534^2)*AA534+AC534*AC535*AA535)</f>
        <v>0.15550056911348009</v>
      </c>
      <c r="AJ561" s="18">
        <f>AB533*AB535*AA533+AB534*AB535*AA534+(AB535^2)*AA535-(AC533*AC535*AA533+AC534*AC535*AA534+(AC535^2)*AA535)</f>
        <v>-0.42723430235162946</v>
      </c>
      <c r="AK561" s="18">
        <f>(AB533^2)*Z533+AB533*AB534*Z534+AB533*AB535*Z535-((AC533^2)*Z533+AC533*AC534*Z534+AC533*AC535*Z535)</f>
        <v>-5.8626900721944153E-2</v>
      </c>
      <c r="AL561" s="18">
        <f>AB533*AB534*Z533+(AB534^2)*Z534+AB534*AB535*Z535-(AC533*AC534*Z533+(AC534^2)*Z534+AC534*AC535*Z535)</f>
        <v>-0.34142533635605765</v>
      </c>
      <c r="AM561" s="34">
        <f>AB533*AB535*Z533+AB534*AB535*Z534+(AB535^2)*Z535-(AC533*AC535*Z533+AC534*AC535*Z534+(AC535^2)*Z535)</f>
        <v>0.93805840206796764</v>
      </c>
      <c r="AN561" s="16">
        <f>AE533</f>
        <v>-1.3190636184948479E-3</v>
      </c>
    </row>
    <row r="562" spans="1:40">
      <c r="E562" s="9" t="s">
        <v>29</v>
      </c>
      <c r="F562" s="10" t="s">
        <v>30</v>
      </c>
      <c r="G562" s="13" t="s">
        <v>31</v>
      </c>
      <c r="H562" s="14" t="s">
        <v>11</v>
      </c>
      <c r="I562">
        <v>18</v>
      </c>
      <c r="J562" s="15" t="s">
        <v>32</v>
      </c>
      <c r="M562" s="17">
        <f>(G538^2)*F538+G538*G539*F539+G538*G540*F540-((H538^2)*F538+H538*H539*F539+H538*H540*F540)</f>
        <v>0.27048273401649481</v>
      </c>
      <c r="N562" s="18">
        <f>G538*G539*F538+(G539^2)*F539+G539*G540*F540-(H538*H539*F538+(H539^2)*F539+H539*H540*F540)</f>
        <v>0.23342805877425699</v>
      </c>
      <c r="O562" s="18">
        <f>G538*G540*F538+G539*G540*F539+(G540^2)*F540-(H538*H540*F538+H539*H540*F539+(H540^2)*F540)</f>
        <v>-0.40430925770918735</v>
      </c>
      <c r="P562" s="18">
        <f>(G538^2)*E538+G538*G539*E539+G538*G540*E540-((H538^2)*E538+H538*H539*E539+H538*H540*E540)</f>
        <v>0.21163889312170803</v>
      </c>
      <c r="Q562" s="18">
        <f>G538*G539*E538+(G539^2)*E539+G539*G540*E540-(H538*H539*E538+(H539^2)*E539+H539*H540*E540)</f>
        <v>-0.4863269432609979</v>
      </c>
      <c r="R562" s="34">
        <f>G538*G540*E538+G539*G540*E539+(G540^2)*E540-(H538*H540*E538+H539*H540*E539+(H540^2)*E540)</f>
        <v>0.84234297481771525</v>
      </c>
      <c r="S562" s="16">
        <f>J538</f>
        <v>2.9166125796643849E-3</v>
      </c>
      <c r="Z562" s="9" t="s">
        <v>29</v>
      </c>
      <c r="AA562" s="10" t="s">
        <v>30</v>
      </c>
      <c r="AB562" s="13" t="s">
        <v>31</v>
      </c>
      <c r="AC562" s="14" t="s">
        <v>11</v>
      </c>
      <c r="AD562">
        <v>18</v>
      </c>
      <c r="AE562" s="15" t="s">
        <v>32</v>
      </c>
      <c r="AH562" s="17">
        <f>(AB538^2)*AA538+AB538*AB539*AA539+AB538*AB540*AA540-((AC538^2)*AA538+AC538*AC539*AA539+AC538*AC540*AA540)</f>
        <v>0.26837597383989487</v>
      </c>
      <c r="AI562" s="18">
        <f>AB538*AB539*AA538+(AB539^2)*AA539+AB539*AB540*AA540-(AC538*AC539*AA538+(AC539^2)*AA539+AC539*AC540*AA540)</f>
        <v>0.23239470140278001</v>
      </c>
      <c r="AJ562" s="18">
        <f>AB538*AB540*AA538+AB539*AB540*AA539+(AB540^2)*AA540-(AC538*AC540*AA538+AC539*AC540*AA539+(AC540^2)*AA540)</f>
        <v>-0.40251943023941339</v>
      </c>
      <c r="AK562" s="18">
        <f>(AB538^2)*Z538+AB538*AB539*Z539+AB538*AB540*Z540-((AC538^2)*Z538+AC538*AC539*Z539+AC538*AC540*Z540)</f>
        <v>0.2105056733982702</v>
      </c>
      <c r="AL562" s="18">
        <f>AB538*AB539*Z538+(AB539^2)*Z539+AB539*AB540*Z540-(AC538*AC539*Z538+(AC539^2)*Z539+AC539*AC540*Z540)</f>
        <v>-0.48656692261046774</v>
      </c>
      <c r="AM562" s="34">
        <f>AB538*AB540*Z538+AB539*AB540*Z539+(AB540^2)*Z540-(AC538*AC540*Z538+AC539*AC540*Z539+(AC540^2)*Z540)</f>
        <v>0.84275863124376449</v>
      </c>
      <c r="AN562" s="16">
        <f>AE538</f>
        <v>2.7675632460318067E-3</v>
      </c>
    </row>
    <row r="563" spans="1:40">
      <c r="D563" t="s">
        <v>33</v>
      </c>
      <c r="E563" s="9">
        <f t="shared" ref="E563:F563" si="624">E558</f>
        <v>0.86399545622480756</v>
      </c>
      <c r="F563" s="10">
        <f t="shared" si="624"/>
        <v>-0.52658431965105645</v>
      </c>
      <c r="G563" s="13">
        <f>COS((RADIANS(45+$C$19)))</f>
        <v>-0.90296063242848146</v>
      </c>
      <c r="H563" s="14">
        <f>COS((RADIANS($C$19-45)))</f>
        <v>-0.42972327873220545</v>
      </c>
      <c r="J563" s="15">
        <f>((SUMPRODUCT(G563:G565,E563:E565))*(SUMPRODUCT(G563:G565,F563:F565)))-((SUMPRODUCT(H563:H565,E563:E565))*(SUMPRODUCT(H563:H565,F563:F565)))</f>
        <v>-1.4794313460420511E-2</v>
      </c>
      <c r="M563" s="17">
        <f>(G543^2)*F543+G543*G544*F544+G543*G545*F545-((H543^2)*F543+H543*H544*F544+H543*H545*F545)</f>
        <v>0.29365345129192172</v>
      </c>
      <c r="N563" s="18">
        <f>G543*G544*F543+(G544^2)*F544+G544*G545*F545-(H543*H544*F543+(H544^2)*F544+H544*H545*F545)</f>
        <v>0.32756953236639819</v>
      </c>
      <c r="O563" s="18">
        <f>G543*G545*F543+G544*G545*F544+(G545^2)*F545-(H543*H545*F543+H544*H545*F544+(H545^2)*F545)</f>
        <v>-0.39038216702206047</v>
      </c>
      <c r="P563" s="18">
        <f>(G543^2)*E543+G543*G544*E544+G543*G545*E545-((H543^2)*E543+H543*H544*E544+H543*H545*E545)</f>
        <v>0.41658014549678496</v>
      </c>
      <c r="Q563" s="18">
        <f>G543*G544*E543+(G544^2)*E544+G544*G545*E545-(H543*H544*E543+(H544^2)*E544+H544*H545*E545)</f>
        <v>-0.57278104967383725</v>
      </c>
      <c r="R563" s="34">
        <f>G543*G545*E543+G544*G545*E544+(G545^2)*E545-(H543*H545*E543+H544*H545*E544+(H545^2)*E545)</f>
        <v>0.68261387371867799</v>
      </c>
      <c r="S563" s="16">
        <f>J543</f>
        <v>1.4096252796331421E-2</v>
      </c>
      <c r="Y563" t="s">
        <v>33</v>
      </c>
      <c r="Z563" s="9">
        <f t="shared" ref="Z563:AA563" si="625">Z558</f>
        <v>0.86479396671459585</v>
      </c>
      <c r="AA563" s="10">
        <f t="shared" si="625"/>
        <v>-0.52397974376507173</v>
      </c>
      <c r="AB563" s="13">
        <f>COS((RADIANS(45+$C$19)))</f>
        <v>-0.90296063242848146</v>
      </c>
      <c r="AC563" s="14">
        <f>COS((RADIANS($C$19-45)))</f>
        <v>-0.42972327873220545</v>
      </c>
      <c r="AE563" s="15">
        <f>((SUMPRODUCT(AB563:AB565,Z563:Z565))*(SUMPRODUCT(AB563:AB565,AA563:AA565)))-((SUMPRODUCT(AC563:AC565,Z563:Z565))*(SUMPRODUCT(AC563:AC565,AA563:AA565)))</f>
        <v>-1.3512848420623641E-2</v>
      </c>
      <c r="AH563" s="17">
        <f>(AB543^2)*AA543+AB543*AB544*AA544+AB543*AB545*AA545-((AC543^2)*AA543+AC543*AC544*AA544+AC543*AC545*AA545)</f>
        <v>0.29244499608447422</v>
      </c>
      <c r="AI563" s="18">
        <f>AB543*AB544*AA543+(AB544^2)*AA544+AB544*AB545*AA545-(AC543*AC544*AA543+(AC544^2)*AA544+AC544*AC545*AA545)</f>
        <v>0.32593972462505599</v>
      </c>
      <c r="AJ563" s="18">
        <f>AB543*AB545*AA543+AB544*AB545*AA544+(AB545^2)*AA545-(AC543*AC545*AA543+AC544*AC545*AA544+(AC545^2)*AA545)</f>
        <v>-0.38843983779107799</v>
      </c>
      <c r="AK563" s="18">
        <f>(AB543^2)*Z543+AB543*AB544*Z544+AB543*AB545*Z545-((AC543^2)*Z543+AC543*AC544*Z544+AC543*AC545*Z545)</f>
        <v>0.41602877648689879</v>
      </c>
      <c r="AL563" s="18">
        <f>AB543*AB544*Z543+(AB544^2)*Z544+AB544*AB545*Z545-(AC543*AC544*Z543+(AC544^2)*Z544+AC544*AC545*Z545)</f>
        <v>-0.57327360463086763</v>
      </c>
      <c r="AM563" s="34">
        <f>AB543*AB545*Z543+AB544*AB545*Z544+(AB545^2)*Z545-(AC543*AC545*Z543+AC544*AC545*Z544+(AC545^2)*Z545)</f>
        <v>0.683200877858269</v>
      </c>
      <c r="AN563" s="16">
        <f>AE543</f>
        <v>1.4733228564690615E-2</v>
      </c>
    </row>
    <row r="564" spans="1:40" ht="18">
      <c r="A564" t="s">
        <v>45</v>
      </c>
      <c r="B564" t="s">
        <v>75</v>
      </c>
      <c r="C564" t="s">
        <v>44</v>
      </c>
      <c r="D564" t="s">
        <v>34</v>
      </c>
      <c r="E564" s="9">
        <f t="shared" ref="E564:F564" si="626">E559</f>
        <v>-0.16430755324302887</v>
      </c>
      <c r="F564" s="10">
        <f t="shared" si="626"/>
        <v>-0.78794129516781586</v>
      </c>
      <c r="G564" s="13">
        <f>(SIN((RADIANS(45+$C$19))))*(COS(RADIANS($A$19)))</f>
        <v>0.42319481654530194</v>
      </c>
      <c r="H564" s="14">
        <f>(SIN((RADIANS($C$19-45))))*(COS(RADIANS($A$19)))</f>
        <v>-0.88924263148037508</v>
      </c>
      <c r="J564" s="16"/>
      <c r="M564" s="17">
        <f>(G548^2)*F548+G548*G549*F549+G548*G550*F550-((H548^2)*F548+H548*H549*F549+H548*H550*F550)</f>
        <v>0.28961861528215294</v>
      </c>
      <c r="N564" s="18">
        <f>G548*G549*F548+(G549^2)*F549+G549*G550*F550-(H548*H549*F548+(H549^2)*F549+H549*H550*F550)</f>
        <v>0.45460449514374762</v>
      </c>
      <c r="O564" s="18">
        <f>G548*G550*F548+G549*G550*F549+(G550^2)*F550-(H548*H550*F548+H549*H550*F549+(H550^2)*F550)</f>
        <v>-0.38145846420665241</v>
      </c>
      <c r="P564" s="18">
        <f>(G548^2)*E548+G548*G549*E549+G548*G550*E550-((H548^2)*E548+H548*H549*E549+H548*H550*E550)</f>
        <v>0.59005293577576823</v>
      </c>
      <c r="Q564" s="18">
        <f>G548*G549*E548+(G549^2)*E549+G549*G550*E550-(H548*H549*E548+(H549^2)*E549+H549*H550*E550)</f>
        <v>-0.58579637499683446</v>
      </c>
      <c r="R564" s="34">
        <f>G548*G550*E548+G549*G550*E549+(G550^2)*E550-(H548*H550*E548+H549*H550*E549+(H550^2)*E550)</f>
        <v>0.49154152220483166</v>
      </c>
      <c r="S564" s="16">
        <f>J548</f>
        <v>-6.0155215122423833E-3</v>
      </c>
      <c r="V564" t="s">
        <v>45</v>
      </c>
      <c r="W564" t="s">
        <v>75</v>
      </c>
      <c r="X564" t="s">
        <v>44</v>
      </c>
      <c r="Y564" t="s">
        <v>34</v>
      </c>
      <c r="Z564" s="9">
        <f t="shared" ref="Z564:AA564" si="627">Z559</f>
        <v>-0.16592727680121069</v>
      </c>
      <c r="AA564" s="10">
        <f t="shared" si="627"/>
        <v>-0.78881981043015137</v>
      </c>
      <c r="AB564" s="13">
        <f>(SIN((RADIANS(45+$C$19))))*(COS(RADIANS($A$19)))</f>
        <v>0.42319481654530194</v>
      </c>
      <c r="AC564" s="14">
        <f>(SIN((RADIANS($C$19-45))))*(COS(RADIANS($A$19)))</f>
        <v>-0.88924263148037508</v>
      </c>
      <c r="AE564" s="16"/>
      <c r="AH564" s="17">
        <f>(AB548^2)*AA548+AB548*AB549*AA549+AB548*AB550*AA550-((AC548^2)*AA548+AC548*AC549*AA549+AC548*AC550*AA550)</f>
        <v>0.28944973711673677</v>
      </c>
      <c r="AI564" s="18">
        <f>AB548*AB549*AA548+(AB549^2)*AA549+AB549*AB550*AA550-(AC548*AC549*AA548+(AC549^2)*AA549+AC549*AC550*AA550)</f>
        <v>0.45254585639638756</v>
      </c>
      <c r="AJ564" s="18">
        <f>AB548*AB550*AA548+AB549*AB550*AA549+(AB550^2)*AA550-(AC548*AC550*AA548+AC549*AC550*AA549+(AC550^2)*AA550)</f>
        <v>-0.37973106119301525</v>
      </c>
      <c r="AK564" s="18">
        <f>(AB548^2)*Z548+AB548*AB549*Z549+AB548*AB550*Z550-((AC548^2)*Z548+AC548*AC549*Z549+AC548*AC550*Z550)</f>
        <v>0.59015232673580575</v>
      </c>
      <c r="AL564" s="18">
        <f>AB548*AB549*Z548+(AB549^2)*Z549+AB549*AB550*Z550-(AC548*AC549*Z548+(AC549^2)*Z549+AC549*AC550*Z550)</f>
        <v>-0.58640479318700889</v>
      </c>
      <c r="AM564" s="34">
        <f>AB548*AB550*Z548+AB549*AB550*Z549+(AB550^2)*Z550-(AC548*AC550*Z548+AC549*AC550*Z549+(AC550^2)*Z550)</f>
        <v>0.49205204568380861</v>
      </c>
      <c r="AN564" s="16">
        <f>AE548</f>
        <v>-4.7372063961489408E-3</v>
      </c>
    </row>
    <row r="565" spans="1:40">
      <c r="A565">
        <f>E568</f>
        <v>0.86399545622480756</v>
      </c>
      <c r="B565">
        <f>C565/(SQRT(C565^2+C566^2+C567^2))</f>
        <v>0.86399545460185379</v>
      </c>
      <c r="C565">
        <f t="array" ref="C565:C570">(A565:A570)-(MMULT(MMULT(MINVERSE(MMULT(TRANSPOSE(M550:R570),M550:R570)),TRANSPOSE(M550:R570)),S550:S570))</f>
        <v>0.86357791274904516</v>
      </c>
      <c r="D565" t="s">
        <v>35</v>
      </c>
      <c r="E565" s="9">
        <f t="shared" ref="E565:F565" si="628">E560</f>
        <v>0.47593579353750637</v>
      </c>
      <c r="F565" s="10">
        <f t="shared" si="628"/>
        <v>-0.31915117055542652</v>
      </c>
      <c r="G565" s="13">
        <f>(SIN((RADIANS(45+$C$19))))*(SIN(RADIANS($A$19)))</f>
        <v>-7.4620664252905797E-2</v>
      </c>
      <c r="H565" s="14">
        <f>(SIN((RADIANS($C$19-45))))*(SIN(RADIANS($A$19)))</f>
        <v>0.15679746832618466</v>
      </c>
      <c r="J565" s="16"/>
      <c r="M565" s="17">
        <f>(G553^2)*F553+G553*G554*F554+G553*G555*F555-((H553^2)*F553+H553*H554*F554+H553*H555*F555)</f>
        <v>0.29342998759674654</v>
      </c>
      <c r="N565" s="18">
        <f>G553*G554*F553+(G554^2)*F554+G554*G555*F555-(H553*H554*F553+(H554^2)*F554+H554*H555*F555)</f>
        <v>0.59024024372775619</v>
      </c>
      <c r="O565" s="18">
        <f>G553*G555*F553+G554*G555*F554+(G555^2)*F555-(H553*H555*F553+H554*H555*F554+(H555^2)*F555)</f>
        <v>-0.34077536360277033</v>
      </c>
      <c r="P565" s="18">
        <f>(G553^2)*E553+G553*G554*E554+G553*G555*E555-((H553^2)*E553+H553*H554*E554+H553*H555*E555)</f>
        <v>0.67045822307571101</v>
      </c>
      <c r="Q565" s="18">
        <f>G553*G554*E553+(G554^2)*E554+G554*G555*E555-(H553*H554*E553+(H554^2)*E554+H554*H555*E555)</f>
        <v>-0.57548246372036838</v>
      </c>
      <c r="R565" s="34">
        <f>G553*G555*E553+G554*G555*E554+(G555^2)*E555-(H553*H555*E553+H554*H555*E554+(H555^2)*E555)</f>
        <v>0.33225495534286364</v>
      </c>
      <c r="S565" s="16">
        <f>J553</f>
        <v>-5.6459473631027268E-3</v>
      </c>
      <c r="V565">
        <f>Z568</f>
        <v>0.86479396671459585</v>
      </c>
      <c r="W565">
        <f>X565/(SQRT(X565^2+X566^2+X567^2))</f>
        <v>0.86400528911359331</v>
      </c>
      <c r="X565">
        <f t="array" ref="X565:X570">(V565:V570)-(MMULT(MMULT(MINVERSE(MMULT(TRANSPOSE(AH550:AM570),AH550:AM570)),TRANSPOSE(AH550:AM570)),AN550:AN570))</f>
        <v>0.86359086922975892</v>
      </c>
      <c r="Y565" t="s">
        <v>35</v>
      </c>
      <c r="Z565" s="9">
        <f t="shared" ref="Z565:AA565" si="629">Z560</f>
        <v>0.47391933274278747</v>
      </c>
      <c r="AA565" s="10">
        <f t="shared" si="629"/>
        <v>-0.32126085164057849</v>
      </c>
      <c r="AB565" s="13">
        <f>(SIN((RADIANS(45+$C$19))))*(SIN(RADIANS($A$19)))</f>
        <v>-7.4620664252905797E-2</v>
      </c>
      <c r="AC565" s="14">
        <f>(SIN((RADIANS($C$19-45))))*(SIN(RADIANS($A$19)))</f>
        <v>0.15679746832618466</v>
      </c>
      <c r="AE565" s="16"/>
      <c r="AH565" s="17">
        <f>(AB553^2)*AA553+AB553*AB554*AA554+AB553*AB555*AA555-((AC553^2)*AA553+AC553*AC554*AA554+AC553*AC555*AA555)</f>
        <v>0.29411100275180846</v>
      </c>
      <c r="AI565" s="18">
        <f>AB553*AB554*AA553+(AB554^2)*AA554+AB554*AB555*AA555-(AC553*AC554*AA553+(AC554^2)*AA554+AC554*AC555*AA555)</f>
        <v>0.58804824395216648</v>
      </c>
      <c r="AJ565" s="18">
        <f>AB553*AB555*AA553+AB554*AB555*AA554+(AB555^2)*AA555-(AC553*AC555*AA553+AC554*AC555*AA554+(AC555^2)*AA555)</f>
        <v>-0.33950981194226992</v>
      </c>
      <c r="AK565" s="18">
        <f>(AB553^2)*Z553+AB553*AB554*Z554+AB553*AB555*Z555-((AC553^2)*Z553+AC553*AC554*Z554+AC553*AC555*Z555)</f>
        <v>0.67111791983328284</v>
      </c>
      <c r="AL565" s="18">
        <f>AB553*AB554*Z553+(AB554^2)*Z554+AB554*AB555*Z555-(AC553*AC554*Z553+(AC554^2)*Z554+AC554*AC555*Z555)</f>
        <v>-0.57600066441735087</v>
      </c>
      <c r="AM565" s="34">
        <f>AB553*AB555*Z553+AB554*AB555*Z554+(AB555^2)*Z555-(AC553*AC555*Z553+AC554*AC555*Z554+(AC555^2)*Z555)</f>
        <v>0.33255413865476074</v>
      </c>
      <c r="AN565" s="16">
        <f>AE553</f>
        <v>-4.1280865578829096E-3</v>
      </c>
    </row>
    <row r="566" spans="1:40">
      <c r="A566">
        <f>E569</f>
        <v>-0.16430755324302887</v>
      </c>
      <c r="B566">
        <f>C566/(SQRT(C565^2+C566^2+C567^2))</f>
        <v>-0.16430755263191302</v>
      </c>
      <c r="C566">
        <v>-0.16422814795496596</v>
      </c>
      <c r="D566" s="16"/>
      <c r="G566" s="16"/>
      <c r="H566" s="16"/>
      <c r="J566" s="16"/>
      <c r="M566" s="17">
        <f>(G558^2)*F558+G558*G559*F559+G558*G560*F560-((H558^2)*F558+H558*H559*F559+H558*H560*F560)</f>
        <v>0.26853436679768505</v>
      </c>
      <c r="N566" s="18">
        <f>G558*G559*F558+(G559^2)*F559+G559*G560*F560-(H558*H559*F558+(H559^2)*F559+H559*H560*F560)</f>
        <v>0.73011015882894303</v>
      </c>
      <c r="O566" s="18">
        <f>G558*G560*F558+G559*G560*F559+(G560^2)*F560-(H558*H560*F558+H559*H560*F559+(H560^2)*F560)</f>
        <v>-0.26573836554910474</v>
      </c>
      <c r="P566" s="18">
        <f>(G558^2)*E558+G558*G559*E559+G558*G560*E560-((H558^2)*E558+H558*H559*E559+H558*H560*E560)</f>
        <v>0.71787172198556481</v>
      </c>
      <c r="Q566" s="18">
        <f>G558*G559*E558+(G559^2)*E559+G559*G560*E560-(H558*H559*E558+(H559^2)*E559+H559*H560*E560)</f>
        <v>-0.5412420383184573</v>
      </c>
      <c r="R566" s="34">
        <f>G558*G560*E558+G559*G560*E559+(G560^2)*E560-(H558*H560*E558+H559*H560*E559+(H560^2)*E560)</f>
        <v>0.19699599148148589</v>
      </c>
      <c r="S566" s="16">
        <f>J558</f>
        <v>-1.4424540922630152E-2</v>
      </c>
      <c r="V566">
        <f>Z569</f>
        <v>-0.16592727680121069</v>
      </c>
      <c r="W566">
        <f>X566/(SQRT(X565^2+X566^2+X567^2))</f>
        <v>-0.16430439367832658</v>
      </c>
      <c r="X566">
        <v>-0.16422558512402766</v>
      </c>
      <c r="Y566" s="16"/>
      <c r="AB566" s="16"/>
      <c r="AC566" s="16"/>
      <c r="AE566" s="16"/>
      <c r="AH566" s="17">
        <f>(AB558^2)*AA558+AB558*AB559*AA559+AB558*AB560*AA560-((AC558^2)*AA558+AC558*AC559*AA559+AC558*AC560*AA560)</f>
        <v>0.26996875245717078</v>
      </c>
      <c r="AI566" s="18">
        <f>AB558*AB559*AA558+(AB559^2)*AA559+AB559*AB560*AA560-(AC558*AC559*AA558+(AC559^2)*AA559+AC559*AC560*AA560)</f>
        <v>0.72806491501196924</v>
      </c>
      <c r="AJ566" s="18">
        <f>AB558*AB560*AA558+AB559*AB560*AA559+(AB560^2)*AA560-(AC558*AC560*AA558+AC559*AC560*AA559+(AC560^2)*AA560)</f>
        <v>-0.26499395767790929</v>
      </c>
      <c r="AK566" s="18">
        <f>(AB558^2)*Z558+AB558*AB559*Z559+AB558*AB560*Z560-((AC558^2)*Z558+AC558*AC559*Z559+AC558*AC560*Z560)</f>
        <v>0.71899691206866123</v>
      </c>
      <c r="AL566" s="18">
        <f>AB558*AB559*Z558+(AB559^2)*Z559+AB559*AB560*Z560-(AC558*AC559*Z558+(AC559^2)*Z559+AC559*AC560*Z560)</f>
        <v>-0.54148052322382223</v>
      </c>
      <c r="AM566" s="34">
        <f>AB558*AB560*Z558+AB559*AB560*Z559+(AB560^2)*Z560-(AC558*AC560*Z558+AC559*AC560*Z559+(AC560^2)*Z560)</f>
        <v>0.19708279288836053</v>
      </c>
      <c r="AN566" s="16">
        <f>AE558</f>
        <v>-1.2924239959598696E-2</v>
      </c>
    </row>
    <row r="567" spans="1:40">
      <c r="A567">
        <f>E570</f>
        <v>0.47593579353750637</v>
      </c>
      <c r="B567">
        <f>C567/(SQRT(C565^2+C566^2+C567^2))</f>
        <v>0.4759357966947298</v>
      </c>
      <c r="C567">
        <v>0.47570579188010786</v>
      </c>
      <c r="E567" s="9" t="s">
        <v>29</v>
      </c>
      <c r="F567" s="10" t="s">
        <v>30</v>
      </c>
      <c r="G567" s="13" t="s">
        <v>31</v>
      </c>
      <c r="H567" s="14" t="s">
        <v>11</v>
      </c>
      <c r="I567">
        <v>19</v>
      </c>
      <c r="J567" s="15" t="s">
        <v>32</v>
      </c>
      <c r="M567" s="17">
        <f>(G563^2)*F563+G563*G564*F564+G563*G565*F565-((H563^2)*F563+H563*H564*F564+H563*H565*F565)</f>
        <v>0.22707677319908506</v>
      </c>
      <c r="N567" s="18">
        <f>G563*G564*F563+(G564^2)*F564+G564*G565*F565-(H563*H564*F563+(H564^2)*F564+H564*H565*F565)</f>
        <v>0.84997550717991477</v>
      </c>
      <c r="O567" s="18">
        <f>G563*G565*F563+G564*G565*F564+(G565^2)*F565-(H563*H565*F563+H564*H565*F564+(H565^2)*F565)</f>
        <v>-0.14987361485718051</v>
      </c>
      <c r="P567" s="18">
        <f>(G563^2)*E563+G563*G564*E564+G563*G565*E565-((H563^2)*E563+H563*H564*E564+H563*H565*E565)</f>
        <v>0.73461080327558503</v>
      </c>
      <c r="Q567" s="18">
        <f>G563*G564*E563+(G564^2)*E564+G564*G565*E565-(H563*H564*E563+(H564^2)*E564+H564*H565*E565)</f>
        <v>-0.50848344371577658</v>
      </c>
      <c r="R567" s="34">
        <f>G563*G565*E563+G564*G565*E564+(G565^2)*E565-(H563*H565*E563+H564*H565*E564+(H565^2)*E565)</f>
        <v>8.9659350370645527E-2</v>
      </c>
      <c r="S567" s="16">
        <f>J563</f>
        <v>-1.4794313460420511E-2</v>
      </c>
      <c r="V567">
        <f>Z570</f>
        <v>0.47391933274278747</v>
      </c>
      <c r="W567">
        <f>X567/(SQRT(X565^2+X566^2+X567^2))</f>
        <v>0.4759190336619597</v>
      </c>
      <c r="X567">
        <v>0.47569075923687243</v>
      </c>
      <c r="Z567" s="9" t="s">
        <v>29</v>
      </c>
      <c r="AA567" s="10" t="s">
        <v>30</v>
      </c>
      <c r="AB567" s="13" t="s">
        <v>31</v>
      </c>
      <c r="AC567" s="14" t="s">
        <v>11</v>
      </c>
      <c r="AD567">
        <v>19</v>
      </c>
      <c r="AE567" s="15" t="s">
        <v>32</v>
      </c>
      <c r="AH567" s="17">
        <f>(AB563^2)*AA563+AB563*AB564*AA564+AB563*AB565*AA565-((AC563^2)*AA563+AC563*AC564*AA564+AC563*AC565*AA565)</f>
        <v>0.22910652860776271</v>
      </c>
      <c r="AI567" s="18">
        <f>AB563*AB564*AA563+(AB564^2)*AA564+AB564*AB565*AA565-(AC563*AC564*AA563+(AC564^2)*AA564+AC564*AC565*AA565)</f>
        <v>0.84829476135605575</v>
      </c>
      <c r="AJ567" s="18">
        <f>AB563*AB565*AA563+AB564*AB565*AA564+(AB565^2)*AA565-(AC563*AC565*AA563+AC564*AC565*AA564+(AC565^2)*AA565)</f>
        <v>-0.14957725402072108</v>
      </c>
      <c r="AK567" s="18">
        <f>(AB563^2)*Z563+AB563*AB564*Z564+AB563*AB565*Z565-((AC563^2)*Z563+AC563*AC564*Z564+AC563*AC565*Z565)</f>
        <v>0.73608055248107285</v>
      </c>
      <c r="AL567" s="18">
        <f>AB563*AB564*Z563+(AB564^2)*Z564+AB564*AB565*Z565-(AC563*AC564*Z563+(AC564^2)*Z564+AC564*AC565*Z565)</f>
        <v>-0.50832047186896512</v>
      </c>
      <c r="AM567" s="34">
        <f>AB563*AB565*Z563+AB564*AB565*Z564+(AB565^2)*Z565-(AC563*AC565*Z563+AC564*AC565*Z564+(AC565^2)*Z565)</f>
        <v>8.9630614036956768E-2</v>
      </c>
      <c r="AN567" s="16">
        <f>AE563</f>
        <v>-1.3512848420623641E-2</v>
      </c>
    </row>
    <row r="568" spans="1:40">
      <c r="A568">
        <f>F568</f>
        <v>-0.52658431965105645</v>
      </c>
      <c r="B568">
        <f>C568/(SQRT(C568^2+C569^2+C570^2))</f>
        <v>-0.52658432085566143</v>
      </c>
      <c r="C568">
        <v>-0.52632983920090393</v>
      </c>
      <c r="D568" t="s">
        <v>33</v>
      </c>
      <c r="E568" s="9">
        <f t="shared" ref="E568:F568" si="630">E478</f>
        <v>0.86399545622480756</v>
      </c>
      <c r="F568" s="10">
        <f t="shared" si="630"/>
        <v>-0.52658431965105645</v>
      </c>
      <c r="G568" s="13">
        <f>COS((RADIANS(45+$C$20)))</f>
        <v>-0.92220097167045179</v>
      </c>
      <c r="H568" s="14">
        <f>COS((RADIANS($C$20-45)))</f>
        <v>-0.3867109616368205</v>
      </c>
      <c r="J568" s="15">
        <f>((SUMPRODUCT(G568:G570,E568:E570))*(SUMPRODUCT(G568:G570,F568:F570)))-((SUMPRODUCT(H568:H570,E568:E570))*(SUMPRODUCT(H568:H570,F568:F570)))</f>
        <v>1.4220071225237219E-2</v>
      </c>
      <c r="M568" s="17">
        <f>(G568^2)*F568+G568*G569*F569+G568*G570*F570-((H568^2)*F568+H568*H569*F569+H568*H570*F570)</f>
        <v>0.19291165063413732</v>
      </c>
      <c r="N568" s="18">
        <f>G568*G569*F568+(G569^2)*F569+G569*G570*F570-(H568*H569*F568+(H569^2)*F569+H569*H570*F570)</f>
        <v>0.92786185211197858</v>
      </c>
      <c r="O568" s="18">
        <f>G568*G570*F568+G569*G570*F569+(G570^2)*F570-(H568*H570*F568+H569*H570*F569+(H570^2)*F570)</f>
        <v>-1.6194244500715676E-8</v>
      </c>
      <c r="P568" s="18">
        <f>(G568^2)*E568+G568*G569*E569+G568*G570*E570-((H568^2)*E568+H568*H569*E569+H568*H570*E570)</f>
        <v>0.72277486165567839</v>
      </c>
      <c r="Q568" s="18">
        <f>G568*G569*E568+(G569^2)*E569+G569*G570*E570-(H568*H569*E568+(H569^2)*E569+H569*H570*E570)</f>
        <v>-0.50108045513483035</v>
      </c>
      <c r="R568" s="34">
        <f>G568*G570*E568+G569*G570*E569+(G570^2)*E570-(H568*H570*E568+H569*H570*E569+(H570^2)*E570)</f>
        <v>8.7455038554640632E-9</v>
      </c>
      <c r="S568" s="16">
        <f>J568</f>
        <v>1.4220071225237219E-2</v>
      </c>
      <c r="V568">
        <f>AA568</f>
        <v>-0.52397974376507173</v>
      </c>
      <c r="W568">
        <f>X568/(SQRT(X568^2+X569^2+X570^2))</f>
        <v>-0.52657997547909441</v>
      </c>
      <c r="X568">
        <v>-0.52632862855076035</v>
      </c>
      <c r="Y568" t="s">
        <v>33</v>
      </c>
      <c r="Z568" s="9">
        <f t="shared" ref="Z568:AA568" si="631">Z478</f>
        <v>0.86479396671459585</v>
      </c>
      <c r="AA568" s="10">
        <f t="shared" si="631"/>
        <v>-0.52397974376507173</v>
      </c>
      <c r="AB568" s="13">
        <f>COS((RADIANS(45+$C$20)))</f>
        <v>-0.92220097167045179</v>
      </c>
      <c r="AC568" s="14">
        <f>COS((RADIANS($C$20-45)))</f>
        <v>-0.3867109616368205</v>
      </c>
      <c r="AE568" s="15">
        <f>((SUMPRODUCT(AB568:AB570,Z568:Z570))*(SUMPRODUCT(AB568:AB570,AA568:AA570)))-((SUMPRODUCT(AC568:AC570,Z568:Z570))*(SUMPRODUCT(AC568:AC570,AA568:AA570)))</f>
        <v>1.5197932028764821E-2</v>
      </c>
      <c r="AH568" s="17">
        <f>(AB568^2)*AA568+AB568*AB569*AA569+AB568*AB570*AA570-((AC568^2)*AA568+AC568*AC569*AA569+AC568*AC570*AA570)</f>
        <v>0.19536382338138303</v>
      </c>
      <c r="AI568" s="18">
        <f>AB568*AB569*AA568+(AB569^2)*AA569+AB569*AB570*AA570-(AC568*AC569*AA568+(AC569^2)*AA569+AC569*AC570*AA570)</f>
        <v>0.92661989665183553</v>
      </c>
      <c r="AJ568" s="18">
        <f>AB568*AB570*AA568+AB569*AB570*AA569+(AB570^2)*AA570-(AC568*AC570*AA568+AC569*AC570*AA569+(AC570^2)*AA570)</f>
        <v>-1.6172568288535192E-8</v>
      </c>
      <c r="AK568" s="18">
        <f>(AB568^2)*Z568+AB568*AB569*Z569+AB568*AB570*Z570-((AC568^2)*Z568+AC568*AC569*Z569+AC568*AC570*Z570)</f>
        <v>0.72448981358588838</v>
      </c>
      <c r="AL568" s="18">
        <f>AB568*AB569*Z568+(AB569^2)*Z569+AB569*AB570*Z570-(AC568*AC569*Z568+(AC569^2)*Z569+AC569*AC570*Z570)</f>
        <v>-0.50051471387745949</v>
      </c>
      <c r="AM568" s="34">
        <f>AB568*AB570*Z568+AB569*AB570*Z569+(AB570^2)*Z570-(AC568*AC570*Z568+AC569*AC570*Z569+(AC570^2)*Z570)</f>
        <v>8.7356298077002151E-9</v>
      </c>
      <c r="AN568" s="16">
        <f>AE568</f>
        <v>1.5197932028764821E-2</v>
      </c>
    </row>
    <row r="569" spans="1:40">
      <c r="A569">
        <f>F569</f>
        <v>-0.78794129516781586</v>
      </c>
      <c r="B569">
        <f>C569/(SQRT(C568^2+C569^2+C570^2))</f>
        <v>-0.78794129552844128</v>
      </c>
      <c r="C569">
        <v>-0.78756050826076873</v>
      </c>
      <c r="D569" t="s">
        <v>34</v>
      </c>
      <c r="E569" s="9">
        <f t="shared" ref="E569:F569" si="632">E479</f>
        <v>-0.16430755324302887</v>
      </c>
      <c r="F569" s="10">
        <f t="shared" si="632"/>
        <v>-0.78794129516781586</v>
      </c>
      <c r="G569" s="13">
        <f>(SIN((RADIANS(45+$C$20))))*(COS(RADIANS($A$20)))</f>
        <v>0.38671096163682062</v>
      </c>
      <c r="H569" s="14">
        <f>(SIN((RADIANS($C$20-45))))*(COS(RADIANS($A$20)))</f>
        <v>-0.92220097167045179</v>
      </c>
      <c r="J569" s="16"/>
      <c r="M569" s="17">
        <f>2*E563</f>
        <v>1.7279909124496151</v>
      </c>
      <c r="N569" s="18">
        <f>2*E564</f>
        <v>-0.32861510648605774</v>
      </c>
      <c r="O569" s="18">
        <f>2*E565</f>
        <v>0.95187158707501274</v>
      </c>
      <c r="P569" s="18">
        <f>0</f>
        <v>0</v>
      </c>
      <c r="Q569" s="18">
        <v>0</v>
      </c>
      <c r="R569" s="34">
        <v>0</v>
      </c>
      <c r="S569" s="19">
        <f>E563^2+E564^2+E565^2-1</f>
        <v>0</v>
      </c>
      <c r="V569">
        <f>AA569</f>
        <v>-0.78881981043015137</v>
      </c>
      <c r="W569">
        <f>X569/(SQRT(X568^2+X569^2+X570^2))</f>
        <v>-0.78793704665144082</v>
      </c>
      <c r="X569">
        <v>-0.78756094887784756</v>
      </c>
      <c r="Y569" t="s">
        <v>34</v>
      </c>
      <c r="Z569" s="9">
        <f t="shared" ref="Z569:AA569" si="633">Z479</f>
        <v>-0.16592727680121069</v>
      </c>
      <c r="AA569" s="10">
        <f t="shared" si="633"/>
        <v>-0.78881981043015137</v>
      </c>
      <c r="AB569" s="13">
        <f>(SIN((RADIANS(45+$C$20))))*(COS(RADIANS($A$20)))</f>
        <v>0.38671096163682062</v>
      </c>
      <c r="AC569" s="14">
        <f>(SIN((RADIANS($C$20-45))))*(COS(RADIANS($A$20)))</f>
        <v>-0.92220097167045179</v>
      </c>
      <c r="AE569" s="16"/>
      <c r="AH569" s="17">
        <f>2*Z563</f>
        <v>1.7295879334291917</v>
      </c>
      <c r="AI569" s="18">
        <f>2*Z564</f>
        <v>-0.33185455360242139</v>
      </c>
      <c r="AJ569" s="18">
        <f>2*Z565</f>
        <v>0.94783866548557494</v>
      </c>
      <c r="AK569" s="18">
        <f>0</f>
        <v>0</v>
      </c>
      <c r="AL569" s="18">
        <v>0</v>
      </c>
      <c r="AM569" s="34">
        <v>0</v>
      </c>
      <c r="AN569" s="19">
        <f>Z563^2+Z564^2+Z565^2-1</f>
        <v>0</v>
      </c>
    </row>
    <row r="570" spans="1:40">
      <c r="A570" s="2">
        <f>F570</f>
        <v>-0.31915117055542652</v>
      </c>
      <c r="B570">
        <f>C570/(SQRT(C568^2+C569^2+C570^2))</f>
        <v>-0.31915116767754942</v>
      </c>
      <c r="C570">
        <v>-0.31899693194729373</v>
      </c>
      <c r="D570" t="s">
        <v>35</v>
      </c>
      <c r="E570" s="9">
        <f t="shared" ref="E570:F570" si="634">E480</f>
        <v>0.47593579353750637</v>
      </c>
      <c r="F570" s="10">
        <f t="shared" si="634"/>
        <v>-0.31915117055542652</v>
      </c>
      <c r="G570" s="13">
        <f>(SIN((RADIANS(45+$C$20))))*(SIN(RADIANS($A$20)))</f>
        <v>-6.7493796081809039E-9</v>
      </c>
      <c r="H570" s="14">
        <f>(SIN((RADIANS($C$20-45))))*(SIN(RADIANS($A$20)))</f>
        <v>1.6095443497365083E-8</v>
      </c>
      <c r="J570" s="16"/>
      <c r="M570" s="17">
        <v>0</v>
      </c>
      <c r="N570" s="18">
        <v>0</v>
      </c>
      <c r="O570" s="18">
        <v>0</v>
      </c>
      <c r="P570" s="18">
        <f>2*F563</f>
        <v>-1.0531686393021129</v>
      </c>
      <c r="Q570" s="18">
        <f>2*F564</f>
        <v>-1.5758825903356317</v>
      </c>
      <c r="R570" s="34">
        <f>2*F565</f>
        <v>-0.63830234111085304</v>
      </c>
      <c r="S570" s="35">
        <f>F563^2+F564^2+F565^2-1</f>
        <v>0</v>
      </c>
      <c r="V570" s="2">
        <f>AA570</f>
        <v>-0.32126085164057849</v>
      </c>
      <c r="W570">
        <f>X570/(SQRT(X568^2+X569^2+X570^2))</f>
        <v>-0.31916882670248609</v>
      </c>
      <c r="X570">
        <v>-0.31901648117484105</v>
      </c>
      <c r="Y570" t="s">
        <v>35</v>
      </c>
      <c r="Z570" s="9">
        <f t="shared" ref="Z570:AA570" si="635">Z480</f>
        <v>0.47391933274278747</v>
      </c>
      <c r="AA570" s="10">
        <f t="shared" si="635"/>
        <v>-0.32126085164057849</v>
      </c>
      <c r="AB570" s="13">
        <f>(SIN((RADIANS(45+$C$20))))*(SIN(RADIANS($A$20)))</f>
        <v>-6.7493796081809039E-9</v>
      </c>
      <c r="AC570" s="14">
        <f>(SIN((RADIANS($C$20-45))))*(SIN(RADIANS($A$20)))</f>
        <v>1.6095443497365083E-8</v>
      </c>
      <c r="AE570" s="16"/>
      <c r="AH570" s="17">
        <v>0</v>
      </c>
      <c r="AI570" s="18">
        <v>0</v>
      </c>
      <c r="AJ570" s="18">
        <v>0</v>
      </c>
      <c r="AK570" s="18">
        <f>2*AA563</f>
        <v>-1.0479594875301435</v>
      </c>
      <c r="AL570" s="18">
        <f>2*AA564</f>
        <v>-1.5776396208603027</v>
      </c>
      <c r="AM570" s="34">
        <f>2*AA565</f>
        <v>-0.64252170328115699</v>
      </c>
      <c r="AN570" s="35">
        <f>AA563^2+AA564^2+AA565^2-1</f>
        <v>0</v>
      </c>
    </row>
    <row r="571" spans="1:40">
      <c r="A571" s="21"/>
      <c r="V571" s="21"/>
    </row>
    <row r="572" spans="1:40">
      <c r="A572" s="2"/>
      <c r="E572" s="9" t="s">
        <v>29</v>
      </c>
      <c r="F572" s="10" t="s">
        <v>30</v>
      </c>
      <c r="G572" s="13" t="s">
        <v>31</v>
      </c>
      <c r="H572" s="14" t="s">
        <v>11</v>
      </c>
      <c r="I572">
        <v>1</v>
      </c>
      <c r="J572" s="15" t="s">
        <v>32</v>
      </c>
      <c r="L572" s="16"/>
      <c r="V572" s="2"/>
      <c r="Z572" s="9" t="s">
        <v>29</v>
      </c>
      <c r="AA572" s="10" t="s">
        <v>30</v>
      </c>
      <c r="AB572" s="13" t="s">
        <v>31</v>
      </c>
      <c r="AC572" s="14" t="s">
        <v>11</v>
      </c>
      <c r="AD572">
        <v>1</v>
      </c>
      <c r="AE572" s="15" t="s">
        <v>32</v>
      </c>
      <c r="AG572" s="16"/>
    </row>
    <row r="573" spans="1:40">
      <c r="A573" s="2"/>
      <c r="D573" s="2" t="s">
        <v>33</v>
      </c>
      <c r="E573" s="9">
        <f>B565</f>
        <v>0.86399545460185379</v>
      </c>
      <c r="F573" s="10">
        <f>B568</f>
        <v>-0.52658432085566143</v>
      </c>
      <c r="G573" s="13">
        <f>COS((RADIANS(45+$C$2)))</f>
        <v>0.38671096163682062</v>
      </c>
      <c r="H573" s="14">
        <f>COS((RADIANS($C$2-45)))</f>
        <v>0.92220097167045179</v>
      </c>
      <c r="J573" s="15">
        <f>((SUMPRODUCT(G573:G575,E573:E575))*(SUMPRODUCT(G573:G575,F573:F575)))-((SUMPRODUCT(H573:H575,E573:E575))*(SUMPRODUCT(H573:H575,F573:F575)))</f>
        <v>-1.422008139276984E-2</v>
      </c>
      <c r="L573" s="16"/>
      <c r="V573" s="2"/>
      <c r="Y573" s="2" t="s">
        <v>33</v>
      </c>
      <c r="Z573" s="9">
        <f>W565</f>
        <v>0.86400528911359331</v>
      </c>
      <c r="AA573" s="10">
        <f>W568</f>
        <v>-0.52657997547909441</v>
      </c>
      <c r="AB573" s="13">
        <f>COS((RADIANS(45+$C$2)))</f>
        <v>0.38671096163682062</v>
      </c>
      <c r="AC573" s="14">
        <f>COS((RADIANS($C$2-45)))</f>
        <v>0.92220097167045179</v>
      </c>
      <c r="AE573" s="15">
        <f>((SUMPRODUCT(AB573:AB575,Z573:Z575))*(SUMPRODUCT(AB573:AB575,AA573:AA575)))-((SUMPRODUCT(AC573:AC575,Z573:Z575))*(SUMPRODUCT(AC573:AC575,AA573:AA575)))</f>
        <v>-1.4225921337858993E-2</v>
      </c>
      <c r="AG573" s="16"/>
    </row>
    <row r="574" spans="1:40">
      <c r="A574" s="2"/>
      <c r="D574" s="16" t="s">
        <v>34</v>
      </c>
      <c r="E574" s="9">
        <f t="shared" ref="E574:E575" si="636">B566</f>
        <v>-0.16430755263191302</v>
      </c>
      <c r="F574" s="10">
        <f t="shared" ref="F574:F575" si="637">B569</f>
        <v>-0.78794129552844128</v>
      </c>
      <c r="G574" s="13">
        <f>(SIN((RADIANS(45+$C$2))))*(COS(RADIANS($A$2)))</f>
        <v>0.92220097167045179</v>
      </c>
      <c r="H574" s="14">
        <f>(SIN((RADIANS($C$2-45))))*(COS(RADIANS($A$2)))</f>
        <v>-0.38671096163682062</v>
      </c>
      <c r="J574" s="16"/>
      <c r="L574" s="16"/>
      <c r="V574" s="2"/>
      <c r="Y574" s="16" t="s">
        <v>34</v>
      </c>
      <c r="Z574" s="9">
        <f t="shared" ref="Z574:Z575" si="638">W566</f>
        <v>-0.16430439367832658</v>
      </c>
      <c r="AA574" s="10">
        <f t="shared" ref="AA574:AA575" si="639">W569</f>
        <v>-0.78793704665144082</v>
      </c>
      <c r="AB574" s="13">
        <f>(SIN((RADIANS(45+$C$2))))*(COS(RADIANS($A$2)))</f>
        <v>0.92220097167045179</v>
      </c>
      <c r="AC574" s="14">
        <f>(SIN((RADIANS($C$2-45))))*(COS(RADIANS($A$2)))</f>
        <v>-0.38671096163682062</v>
      </c>
      <c r="AE574" s="16"/>
      <c r="AG574" s="16"/>
    </row>
    <row r="575" spans="1:40">
      <c r="A575" s="2"/>
      <c r="D575" s="16" t="s">
        <v>35</v>
      </c>
      <c r="E575" s="9">
        <f t="shared" si="636"/>
        <v>0.4759357966947298</v>
      </c>
      <c r="F575" s="10">
        <f t="shared" si="637"/>
        <v>-0.31915116767754942</v>
      </c>
      <c r="G575" s="13">
        <f>(SIN((RADIANS(45+$C$2))))*(SIN(RADIANS($A$2)))</f>
        <v>1.6095443320740335E-10</v>
      </c>
      <c r="H575" s="14">
        <f>(SIN((RADIANS($C$2-45))))*(SIN(RADIANS($A$2)))</f>
        <v>-6.7493795341159998E-11</v>
      </c>
      <c r="J575" s="16"/>
      <c r="L575" s="16"/>
      <c r="V575" s="2"/>
      <c r="Y575" s="16" t="s">
        <v>35</v>
      </c>
      <c r="Z575" s="9">
        <f t="shared" si="638"/>
        <v>0.4759190336619597</v>
      </c>
      <c r="AA575" s="10">
        <f t="shared" si="639"/>
        <v>-0.31916882670248609</v>
      </c>
      <c r="AB575" s="13">
        <f>(SIN((RADIANS(45+$C$2))))*(SIN(RADIANS($A$2)))</f>
        <v>1.6095443320740335E-10</v>
      </c>
      <c r="AC575" s="14">
        <f>(SIN((RADIANS($C$2-45))))*(SIN(RADIANS($A$2)))</f>
        <v>-6.7493795341159998E-11</v>
      </c>
      <c r="AE575" s="16"/>
      <c r="AG575" s="16"/>
    </row>
    <row r="576" spans="1:40">
      <c r="A576" s="2"/>
      <c r="J576" s="16"/>
      <c r="L576" s="16"/>
      <c r="V576" s="2"/>
      <c r="AE576" s="16"/>
      <c r="AG576" s="16"/>
    </row>
    <row r="577" spans="1:33">
      <c r="A577" s="2"/>
      <c r="E577" s="9" t="s">
        <v>29</v>
      </c>
      <c r="F577" s="10" t="s">
        <v>30</v>
      </c>
      <c r="G577" s="13" t="s">
        <v>31</v>
      </c>
      <c r="H577" s="14" t="s">
        <v>11</v>
      </c>
      <c r="I577">
        <v>2</v>
      </c>
      <c r="J577" s="15" t="s">
        <v>32</v>
      </c>
      <c r="L577" s="16"/>
      <c r="V577" s="2"/>
      <c r="Z577" s="9" t="s">
        <v>29</v>
      </c>
      <c r="AA577" s="10" t="s">
        <v>30</v>
      </c>
      <c r="AB577" s="13" t="s">
        <v>31</v>
      </c>
      <c r="AC577" s="14" t="s">
        <v>11</v>
      </c>
      <c r="AD577">
        <v>2</v>
      </c>
      <c r="AE577" s="15" t="s">
        <v>32</v>
      </c>
      <c r="AG577" s="16"/>
    </row>
    <row r="578" spans="1:33">
      <c r="A578" s="2"/>
      <c r="D578" t="s">
        <v>33</v>
      </c>
      <c r="E578" s="9">
        <f t="shared" ref="E578:F578" si="640">E663</f>
        <v>0.86399545460185379</v>
      </c>
      <c r="F578" s="10">
        <f t="shared" si="640"/>
        <v>-0.52658432085566143</v>
      </c>
      <c r="G578" s="13">
        <f>COS((RADIANS(45+$C$3)))</f>
        <v>0.32804239776812177</v>
      </c>
      <c r="H578" s="14">
        <f>COS((RADIANS($C$3-45)))</f>
        <v>0.94466300089849042</v>
      </c>
      <c r="J578" s="15">
        <f>((SUMPRODUCT(G578:G580,E578:E580))*(SUMPRODUCT(G578:(G580),F578:F580)))-((SUMPRODUCT(H578:H580,E578:E580))*(SUMPRODUCT(H578:H580,F578:F580)))</f>
        <v>-1.0662015120062873E-2</v>
      </c>
      <c r="L578" s="16"/>
      <c r="V578" s="2"/>
      <c r="Y578" t="s">
        <v>33</v>
      </c>
      <c r="Z578" s="9">
        <f t="shared" ref="Z578:AA578" si="641">Z663</f>
        <v>0.86400528911359331</v>
      </c>
      <c r="AA578" s="10">
        <f t="shared" si="641"/>
        <v>-0.52657997547909441</v>
      </c>
      <c r="AB578" s="13">
        <f>COS((RADIANS(45+$C$3)))</f>
        <v>0.32804239776812177</v>
      </c>
      <c r="AC578" s="14">
        <f>COS((RADIANS($C$3-45)))</f>
        <v>0.94466300089849042</v>
      </c>
      <c r="AE578" s="15">
        <f>((SUMPRODUCT(AB578:AB580,Z578:Z580))*(SUMPRODUCT(AB578:(AB580),AA578:AA580)))-((SUMPRODUCT(AC578:AC580,Z578:Z580))*(SUMPRODUCT(AC578:AC580,AA578:AA580)))</f>
        <v>-1.0665844799527202E-2</v>
      </c>
      <c r="AG578" s="16"/>
    </row>
    <row r="579" spans="1:33">
      <c r="A579" s="2"/>
      <c r="D579" t="s">
        <v>34</v>
      </c>
      <c r="E579" s="9">
        <f t="shared" ref="E579:F579" si="642">E664</f>
        <v>-0.16430755263191302</v>
      </c>
      <c r="F579" s="10">
        <f t="shared" si="642"/>
        <v>-0.78794129552844128</v>
      </c>
      <c r="G579" s="13">
        <f>(SIN((RADIANS(45+$C$3))))*(COS(RADIANS($A$3)))</f>
        <v>0.93031144726861181</v>
      </c>
      <c r="H579" s="14">
        <f>(SIN((RADIANS($C$3-45))))*(COS(RADIANS($A$3)))</f>
        <v>-0.32305869663876091</v>
      </c>
      <c r="J579" s="16"/>
      <c r="L579" s="16"/>
      <c r="V579" s="2"/>
      <c r="Y579" t="s">
        <v>34</v>
      </c>
      <c r="Z579" s="9">
        <f t="shared" ref="Z579:AA579" si="643">Z664</f>
        <v>-0.16430439367832658</v>
      </c>
      <c r="AA579" s="10">
        <f t="shared" si="643"/>
        <v>-0.78793704665144082</v>
      </c>
      <c r="AB579" s="13">
        <f>(SIN((RADIANS(45+$C$3))))*(COS(RADIANS($A$3)))</f>
        <v>0.93031144726861181</v>
      </c>
      <c r="AC579" s="14">
        <f>(SIN((RADIANS($C$3-45))))*(COS(RADIANS($A$3)))</f>
        <v>-0.32305869663876091</v>
      </c>
      <c r="AE579" s="16"/>
      <c r="AG579" s="16"/>
    </row>
    <row r="580" spans="1:33">
      <c r="A580" s="2"/>
      <c r="D580" t="s">
        <v>35</v>
      </c>
      <c r="E580" s="9">
        <f t="shared" ref="E580:F580" si="644">E665</f>
        <v>0.4759357966947298</v>
      </c>
      <c r="F580" s="10">
        <f t="shared" si="644"/>
        <v>-0.31915116767754942</v>
      </c>
      <c r="G580" s="13">
        <f>(SIN((RADIANS(45+$C$3))))*(SIN(RADIANS($A$3)))</f>
        <v>0.16403900861539664</v>
      </c>
      <c r="H580" s="14">
        <f>(SIN((RADIANS($C$3-45))))*(SIN(RADIANS($A$3)))</f>
        <v>-5.6963964569924627E-2</v>
      </c>
      <c r="J580" s="16"/>
      <c r="L580" s="16"/>
      <c r="V580" s="2"/>
      <c r="Y580" t="s">
        <v>35</v>
      </c>
      <c r="Z580" s="9">
        <f t="shared" ref="Z580:AA580" si="645">Z665</f>
        <v>0.4759190336619597</v>
      </c>
      <c r="AA580" s="10">
        <f t="shared" si="645"/>
        <v>-0.31916882670248609</v>
      </c>
      <c r="AB580" s="13">
        <f>(SIN((RADIANS(45+$C$3))))*(SIN(RADIANS($A$3)))</f>
        <v>0.16403900861539664</v>
      </c>
      <c r="AC580" s="14">
        <f>(SIN((RADIANS($C$3-45))))*(SIN(RADIANS($A$3)))</f>
        <v>-5.6963964569924627E-2</v>
      </c>
      <c r="AE580" s="16"/>
      <c r="AG580" s="16"/>
    </row>
    <row r="581" spans="1:33">
      <c r="A581" s="2"/>
      <c r="L581" s="16"/>
      <c r="V581" s="2"/>
      <c r="AG581" s="16"/>
    </row>
    <row r="582" spans="1:33">
      <c r="A582" s="2"/>
      <c r="E582" s="9" t="s">
        <v>29</v>
      </c>
      <c r="F582" s="10" t="s">
        <v>30</v>
      </c>
      <c r="G582" s="13" t="s">
        <v>31</v>
      </c>
      <c r="H582" s="14" t="s">
        <v>11</v>
      </c>
      <c r="I582">
        <v>3</v>
      </c>
      <c r="J582" s="15" t="s">
        <v>32</v>
      </c>
      <c r="L582" s="16"/>
      <c r="V582" s="2"/>
      <c r="Z582" s="9" t="s">
        <v>29</v>
      </c>
      <c r="AA582" s="10" t="s">
        <v>30</v>
      </c>
      <c r="AB582" s="13" t="s">
        <v>31</v>
      </c>
      <c r="AC582" s="14" t="s">
        <v>11</v>
      </c>
      <c r="AD582">
        <v>3</v>
      </c>
      <c r="AE582" s="15" t="s">
        <v>32</v>
      </c>
      <c r="AG582" s="16"/>
    </row>
    <row r="583" spans="1:33">
      <c r="A583" s="2"/>
      <c r="D583" t="s">
        <v>33</v>
      </c>
      <c r="E583" s="9">
        <f t="shared" ref="E583:F583" si="646">E578</f>
        <v>0.86399545460185379</v>
      </c>
      <c r="F583" s="10">
        <f t="shared" si="646"/>
        <v>-0.52658432085566143</v>
      </c>
      <c r="G583" s="13">
        <f>COS((RADIANS(45+$C$4)))</f>
        <v>0.27311983686282215</v>
      </c>
      <c r="H583" s="14">
        <f>COS((RADIANS($C$4-45)))</f>
        <v>0.96198001783406362</v>
      </c>
      <c r="J583" s="15">
        <f>((SUMPRODUCT(G583:G585,E583:E585))*(SUMPRODUCT(G583:(G585),F583:F585)))-((SUMPRODUCT(H583:H585,E583:E585))*(SUMPRODUCT(H583:H585,F583:F585)))</f>
        <v>-6.9997292584134951E-3</v>
      </c>
      <c r="L583" s="16"/>
      <c r="V583" s="2"/>
      <c r="Y583" t="s">
        <v>33</v>
      </c>
      <c r="Z583" s="9">
        <f t="shared" ref="Z583:AA583" si="647">Z578</f>
        <v>0.86400528911359331</v>
      </c>
      <c r="AA583" s="10">
        <f t="shared" si="647"/>
        <v>-0.52657997547909441</v>
      </c>
      <c r="AB583" s="13">
        <f>COS((RADIANS(45+$C$4)))</f>
        <v>0.27311983686282215</v>
      </c>
      <c r="AC583" s="14">
        <f>COS((RADIANS($C$4-45)))</f>
        <v>0.96198001783406362</v>
      </c>
      <c r="AE583" s="15">
        <f>((SUMPRODUCT(AB583:AB585,Z583:Z585))*(SUMPRODUCT(AB583:(AB585),AA583:AA585)))-((SUMPRODUCT(AC583:AC585,Z583:Z585))*(SUMPRODUCT(AC583:AC585,AA583:AA585)))</f>
        <v>-7.0010691900102007E-3</v>
      </c>
      <c r="AG583" s="16"/>
    </row>
    <row r="584" spans="1:33">
      <c r="A584" s="2"/>
      <c r="D584" t="s">
        <v>34</v>
      </c>
      <c r="E584" s="9">
        <f t="shared" ref="E584:F584" si="648">E579</f>
        <v>-0.16430755263191302</v>
      </c>
      <c r="F584" s="10">
        <f t="shared" si="648"/>
        <v>-0.78794129552844128</v>
      </c>
      <c r="G584" s="13">
        <f>(SIN((RADIANS(45+$C$4))))*(COS(RADIANS($A$4)))</f>
        <v>0.90396552410216613</v>
      </c>
      <c r="H584" s="14">
        <f>(SIN((RADIANS($C$4-45))))*(COS(RADIANS($A$4)))</f>
        <v>-0.25664869529024509</v>
      </c>
      <c r="J584" s="16"/>
      <c r="L584" s="16"/>
      <c r="V584" s="2"/>
      <c r="Y584" t="s">
        <v>34</v>
      </c>
      <c r="Z584" s="9">
        <f t="shared" ref="Z584:AA584" si="649">Z579</f>
        <v>-0.16430439367832658</v>
      </c>
      <c r="AA584" s="10">
        <f t="shared" si="649"/>
        <v>-0.78793704665144082</v>
      </c>
      <c r="AB584" s="13">
        <f>(SIN((RADIANS(45+$C$4))))*(COS(RADIANS($A$4)))</f>
        <v>0.90396552410216613</v>
      </c>
      <c r="AC584" s="14">
        <f>(SIN((RADIANS($C$4-45))))*(COS(RADIANS($A$4)))</f>
        <v>-0.25664869529024509</v>
      </c>
      <c r="AE584" s="16"/>
      <c r="AG584" s="16"/>
    </row>
    <row r="585" spans="1:33">
      <c r="A585" s="2"/>
      <c r="D585" t="s">
        <v>35</v>
      </c>
      <c r="E585" s="9">
        <f t="shared" ref="E585:F585" si="650">E580</f>
        <v>0.4759357966947298</v>
      </c>
      <c r="F585" s="10">
        <f t="shared" si="650"/>
        <v>-0.31915116767754942</v>
      </c>
      <c r="G585" s="13">
        <f>(SIN((RADIANS(45+$C$4))))*(SIN(RADIANS($A$4)))</f>
        <v>0.32901654357603577</v>
      </c>
      <c r="H585" s="14">
        <f>(SIN((RADIANS($C$4-45))))*(SIN(RADIANS($A$4)))</f>
        <v>-9.3412485748905691E-2</v>
      </c>
      <c r="J585" s="16"/>
      <c r="L585" s="16"/>
      <c r="V585" s="2"/>
      <c r="Y585" t="s">
        <v>35</v>
      </c>
      <c r="Z585" s="9">
        <f t="shared" ref="Z585:AA585" si="651">Z580</f>
        <v>0.4759190336619597</v>
      </c>
      <c r="AA585" s="10">
        <f t="shared" si="651"/>
        <v>-0.31916882670248609</v>
      </c>
      <c r="AB585" s="13">
        <f>(SIN((RADIANS(45+$C$4))))*(SIN(RADIANS($A$4)))</f>
        <v>0.32901654357603577</v>
      </c>
      <c r="AC585" s="14">
        <f>(SIN((RADIANS($C$4-45))))*(SIN(RADIANS($A$4)))</f>
        <v>-9.3412485748905691E-2</v>
      </c>
      <c r="AE585" s="16"/>
      <c r="AG585" s="16"/>
    </row>
    <row r="586" spans="1:33">
      <c r="A586" s="2"/>
      <c r="L586" s="16"/>
      <c r="V586" s="2"/>
      <c r="AG586" s="16"/>
    </row>
    <row r="587" spans="1:33">
      <c r="A587" s="2"/>
      <c r="E587" s="9" t="s">
        <v>29</v>
      </c>
      <c r="F587" s="10" t="s">
        <v>30</v>
      </c>
      <c r="G587" s="13" t="s">
        <v>31</v>
      </c>
      <c r="H587" s="14" t="s">
        <v>11</v>
      </c>
      <c r="I587">
        <v>4</v>
      </c>
      <c r="J587" s="15" t="s">
        <v>32</v>
      </c>
      <c r="L587" s="16"/>
      <c r="V587" s="2"/>
      <c r="Z587" s="9" t="s">
        <v>29</v>
      </c>
      <c r="AA587" s="10" t="s">
        <v>30</v>
      </c>
      <c r="AB587" s="13" t="s">
        <v>31</v>
      </c>
      <c r="AC587" s="14" t="s">
        <v>11</v>
      </c>
      <c r="AD587">
        <v>4</v>
      </c>
      <c r="AE587" s="15" t="s">
        <v>32</v>
      </c>
      <c r="AG587" s="16"/>
    </row>
    <row r="588" spans="1:33">
      <c r="A588" s="2"/>
      <c r="D588" t="s">
        <v>33</v>
      </c>
      <c r="E588" s="9">
        <f t="shared" ref="E588:F588" si="652">E583</f>
        <v>0.86399545460185379</v>
      </c>
      <c r="F588" s="10">
        <f t="shared" si="652"/>
        <v>-0.52658432085566143</v>
      </c>
      <c r="G588" s="13">
        <f>COS((RADIANS(45+$C$5)))</f>
        <v>0.21388293816160106</v>
      </c>
      <c r="H588" s="14">
        <f>COS((RADIANS($C$5-45)))</f>
        <v>0.97685929834514074</v>
      </c>
      <c r="J588" s="15">
        <f>((SUMPRODUCT(G588:G590,E588:E590))*(SUMPRODUCT(G588:G590,F588:F590)))-((SUMPRODUCT(H588:H590,E588:E590))*(SUMPRODUCT(H588:H590,F588:F590)))</f>
        <v>1.5131357006959834E-2</v>
      </c>
      <c r="L588" s="16"/>
      <c r="V588" s="2"/>
      <c r="Y588" t="s">
        <v>33</v>
      </c>
      <c r="Z588" s="9">
        <f t="shared" ref="Z588:AA588" si="653">Z583</f>
        <v>0.86400528911359331</v>
      </c>
      <c r="AA588" s="10">
        <f t="shared" si="653"/>
        <v>-0.52657997547909441</v>
      </c>
      <c r="AB588" s="13">
        <f>COS((RADIANS(45+$C$5)))</f>
        <v>0.21388293816160106</v>
      </c>
      <c r="AC588" s="14">
        <f>COS((RADIANS($C$5-45)))</f>
        <v>0.97685929834514074</v>
      </c>
      <c r="AE588" s="15">
        <f>((SUMPRODUCT(AB588:AB590,Z588:Z590))*(SUMPRODUCT(AB588:AB590,AA588:AA590)))-((SUMPRODUCT(AC588:AC590,Z588:Z590))*(SUMPRODUCT(AC588:AC590,AA588:AA590)))</f>
        <v>1.5132618639505713E-2</v>
      </c>
      <c r="AG588" s="16"/>
    </row>
    <row r="589" spans="1:33">
      <c r="A589" s="2"/>
      <c r="D589" t="s">
        <v>34</v>
      </c>
      <c r="E589" s="9">
        <f t="shared" ref="E589:F589" si="654">E584</f>
        <v>-0.16430755263191302</v>
      </c>
      <c r="F589" s="10">
        <f t="shared" si="654"/>
        <v>-0.78794129552844128</v>
      </c>
      <c r="G589" s="13">
        <f>(SIN((RADIANS(45+$C$5))))*(COS(RADIANS($A$5)))</f>
        <v>0.84598496828993397</v>
      </c>
      <c r="H589" s="14">
        <f>(SIN((RADIANS($C$5-45))))*(COS(RADIANS($A$5)))</f>
        <v>-0.18522805788400268</v>
      </c>
      <c r="J589" s="16"/>
      <c r="L589" s="16"/>
      <c r="V589" s="2"/>
      <c r="Y589" t="s">
        <v>34</v>
      </c>
      <c r="Z589" s="9">
        <f t="shared" ref="Z589:AA589" si="655">Z584</f>
        <v>-0.16430439367832658</v>
      </c>
      <c r="AA589" s="10">
        <f t="shared" si="655"/>
        <v>-0.78793704665144082</v>
      </c>
      <c r="AB589" s="13">
        <f>(SIN((RADIANS(45+$C$5))))*(COS(RADIANS($A$5)))</f>
        <v>0.84598496828993397</v>
      </c>
      <c r="AC589" s="14">
        <f>(SIN((RADIANS($C$5-45))))*(COS(RADIANS($A$5)))</f>
        <v>-0.18522805788400268</v>
      </c>
      <c r="AE589" s="16"/>
      <c r="AG589" s="16"/>
    </row>
    <row r="590" spans="1:33">
      <c r="A590" s="2"/>
      <c r="D590" t="s">
        <v>35</v>
      </c>
      <c r="E590" s="9">
        <f t="shared" ref="E590:F590" si="656">E585</f>
        <v>0.4759357966947298</v>
      </c>
      <c r="F590" s="10">
        <f t="shared" si="656"/>
        <v>-0.31915116767754942</v>
      </c>
      <c r="G590" s="13">
        <f>(SIN((RADIANS(45+$C$5))))*(SIN(RADIANS($A$5)))</f>
        <v>0.48842964917257031</v>
      </c>
      <c r="H590" s="14">
        <f>(SIN((RADIANS($C$5-45))))*(SIN(RADIANS($A$5)))</f>
        <v>-0.1069414690808005</v>
      </c>
      <c r="J590" s="16"/>
      <c r="L590" s="16"/>
      <c r="V590" s="2"/>
      <c r="Y590" t="s">
        <v>35</v>
      </c>
      <c r="Z590" s="9">
        <f t="shared" ref="Z590:AA590" si="657">Z585</f>
        <v>0.4759190336619597</v>
      </c>
      <c r="AA590" s="10">
        <f t="shared" si="657"/>
        <v>-0.31916882670248609</v>
      </c>
      <c r="AB590" s="13">
        <f>(SIN((RADIANS(45+$C$5))))*(SIN(RADIANS($A$5)))</f>
        <v>0.48842964917257031</v>
      </c>
      <c r="AC590" s="14">
        <f>(SIN((RADIANS($C$5-45))))*(SIN(RADIANS($A$5)))</f>
        <v>-0.1069414690808005</v>
      </c>
      <c r="AE590" s="16"/>
      <c r="AG590" s="16"/>
    </row>
    <row r="591" spans="1:33">
      <c r="A591" s="2"/>
      <c r="J591" s="16"/>
      <c r="L591" s="16"/>
      <c r="V591" s="2"/>
      <c r="AE591" s="16"/>
      <c r="AG591" s="16"/>
    </row>
    <row r="592" spans="1:33">
      <c r="A592" s="2"/>
      <c r="E592" s="9" t="s">
        <v>29</v>
      </c>
      <c r="F592" s="10" t="s">
        <v>30</v>
      </c>
      <c r="G592" s="13" t="s">
        <v>31</v>
      </c>
      <c r="H592" s="14" t="s">
        <v>11</v>
      </c>
      <c r="I592">
        <v>5</v>
      </c>
      <c r="J592" s="15" t="s">
        <v>32</v>
      </c>
      <c r="L592" s="16"/>
      <c r="V592" s="2"/>
      <c r="Z592" s="9" t="s">
        <v>29</v>
      </c>
      <c r="AA592" s="10" t="s">
        <v>30</v>
      </c>
      <c r="AB592" s="13" t="s">
        <v>31</v>
      </c>
      <c r="AC592" s="14" t="s">
        <v>11</v>
      </c>
      <c r="AD592">
        <v>5</v>
      </c>
      <c r="AE592" s="15" t="s">
        <v>32</v>
      </c>
      <c r="AG592" s="16"/>
    </row>
    <row r="593" spans="1:33">
      <c r="A593" s="2"/>
      <c r="D593" t="s">
        <v>33</v>
      </c>
      <c r="E593" s="9">
        <f t="shared" ref="E593:F593" si="658">E588</f>
        <v>0.86399545460185379</v>
      </c>
      <c r="F593" s="10">
        <f t="shared" si="658"/>
        <v>-0.52658432085566143</v>
      </c>
      <c r="G593" s="13">
        <f>COS((RADIANS(45+$C$6)))</f>
        <v>0.18137740443474576</v>
      </c>
      <c r="H593" s="14">
        <f>COS((RADIANS($C$6-45)))</f>
        <v>0.98341356364477439</v>
      </c>
      <c r="J593" s="15">
        <f>((SUMPRODUCT(G593:G595,E593:E595))*(SUMPRODUCT(G593:(G595),F593:F595)))-((SUMPRODUCT(H593:H595,E593:E595))*(SUMPRODUCT(H593:H595,F593:F595)))</f>
        <v>5.8956943866822487E-3</v>
      </c>
      <c r="L593" s="16"/>
      <c r="V593" s="2"/>
      <c r="Y593" t="s">
        <v>33</v>
      </c>
      <c r="Z593" s="9">
        <f t="shared" ref="Z593:AA593" si="659">Z588</f>
        <v>0.86400528911359331</v>
      </c>
      <c r="AA593" s="10">
        <f t="shared" si="659"/>
        <v>-0.52657997547909441</v>
      </c>
      <c r="AB593" s="13">
        <f>COS((RADIANS(45+$C$6)))</f>
        <v>0.18137740443474576</v>
      </c>
      <c r="AC593" s="14">
        <f>COS((RADIANS($C$6-45)))</f>
        <v>0.98341356364477439</v>
      </c>
      <c r="AE593" s="15">
        <f>((SUMPRODUCT(AB593:AB595,Z593:Z595))*(SUMPRODUCT(AB593:(AB595),AA593:AA595)))-((SUMPRODUCT(AC593:AC595,Z593:Z595))*(SUMPRODUCT(AC593:AC595,AA593:AA595)))</f>
        <v>5.8984916073083205E-3</v>
      </c>
      <c r="AG593" s="16"/>
    </row>
    <row r="594" spans="1:33">
      <c r="A594" s="2"/>
      <c r="D594" t="s">
        <v>34</v>
      </c>
      <c r="E594" s="9">
        <f t="shared" ref="E594:F594" si="660">E589</f>
        <v>-0.16430755263191302</v>
      </c>
      <c r="F594" s="10">
        <f t="shared" si="660"/>
        <v>-0.78794129552844128</v>
      </c>
      <c r="G594" s="13">
        <f>(SIN((RADIANS(45+$C$6))))*(COS(RADIANS($A$6)))</f>
        <v>0.75333849571791089</v>
      </c>
      <c r="H594" s="14">
        <f>(SIN((RADIANS($C$6-45))))*(COS(RADIANS($A$6)))</f>
        <v>-0.1389431527745805</v>
      </c>
      <c r="J594" s="16"/>
      <c r="L594" s="16"/>
      <c r="V594" s="2"/>
      <c r="Y594" t="s">
        <v>34</v>
      </c>
      <c r="Z594" s="9">
        <f t="shared" ref="Z594:AA594" si="661">Z589</f>
        <v>-0.16430439367832658</v>
      </c>
      <c r="AA594" s="10">
        <f t="shared" si="661"/>
        <v>-0.78793704665144082</v>
      </c>
      <c r="AB594" s="13">
        <f>(SIN((RADIANS(45+$C$6))))*(COS(RADIANS($A$6)))</f>
        <v>0.75333849571791089</v>
      </c>
      <c r="AC594" s="14">
        <f>(SIN((RADIANS($C$6-45))))*(COS(RADIANS($A$6)))</f>
        <v>-0.1389431527745805</v>
      </c>
      <c r="AE594" s="16"/>
      <c r="AG594" s="16"/>
    </row>
    <row r="595" spans="1:33">
      <c r="A595" s="2"/>
      <c r="D595" t="s">
        <v>35</v>
      </c>
      <c r="E595" s="9">
        <f t="shared" ref="E595:F595" si="662">E590</f>
        <v>0.4759357966947298</v>
      </c>
      <c r="F595" s="10">
        <f t="shared" si="662"/>
        <v>-0.31915116767754942</v>
      </c>
      <c r="G595" s="13">
        <f>(SIN((RADIANS(45+$C$6))))*(SIN(RADIANS($A$6)))</f>
        <v>0.63212605390854582</v>
      </c>
      <c r="H595" s="14">
        <f>(SIN((RADIANS($C$6-45))))*(SIN(RADIANS($A$6)))</f>
        <v>-0.11658714824775897</v>
      </c>
      <c r="J595" s="16"/>
      <c r="L595" s="16"/>
      <c r="V595" s="2"/>
      <c r="Y595" t="s">
        <v>35</v>
      </c>
      <c r="Z595" s="9">
        <f t="shared" ref="Z595:AA595" si="663">Z590</f>
        <v>0.4759190336619597</v>
      </c>
      <c r="AA595" s="10">
        <f t="shared" si="663"/>
        <v>-0.31916882670248609</v>
      </c>
      <c r="AB595" s="13">
        <f>(SIN((RADIANS(45+$C$6))))*(SIN(RADIANS($A$6)))</f>
        <v>0.63212605390854582</v>
      </c>
      <c r="AC595" s="14">
        <f>(SIN((RADIANS($C$6-45))))*(SIN(RADIANS($A$6)))</f>
        <v>-0.11658714824775897</v>
      </c>
      <c r="AE595" s="16"/>
      <c r="AG595" s="16"/>
    </row>
    <row r="596" spans="1:33">
      <c r="A596" s="2"/>
      <c r="L596" s="16"/>
      <c r="V596" s="2"/>
      <c r="AG596" s="16"/>
    </row>
    <row r="597" spans="1:33">
      <c r="A597" s="2"/>
      <c r="E597" s="9" t="s">
        <v>29</v>
      </c>
      <c r="F597" s="10" t="s">
        <v>30</v>
      </c>
      <c r="G597" s="13" t="s">
        <v>31</v>
      </c>
      <c r="H597" s="14" t="s">
        <v>11</v>
      </c>
      <c r="I597">
        <v>6</v>
      </c>
      <c r="J597" s="15" t="s">
        <v>32</v>
      </c>
      <c r="L597" s="16"/>
      <c r="V597" s="2"/>
      <c r="Z597" s="9" t="s">
        <v>29</v>
      </c>
      <c r="AA597" s="10" t="s">
        <v>30</v>
      </c>
      <c r="AB597" s="13" t="s">
        <v>31</v>
      </c>
      <c r="AC597" s="14" t="s">
        <v>11</v>
      </c>
      <c r="AD597">
        <v>6</v>
      </c>
      <c r="AE597" s="15" t="s">
        <v>32</v>
      </c>
      <c r="AG597" s="16"/>
    </row>
    <row r="598" spans="1:33">
      <c r="A598" s="2"/>
      <c r="D598" t="s">
        <v>33</v>
      </c>
      <c r="E598" s="9">
        <f t="shared" ref="E598:F598" si="664">E593</f>
        <v>0.86399545460185379</v>
      </c>
      <c r="F598" s="10">
        <f t="shared" si="664"/>
        <v>-0.52658432085566143</v>
      </c>
      <c r="G598" s="13">
        <f>COS((RADIANS(45+$C$7)))</f>
        <v>0.15039813911282729</v>
      </c>
      <c r="H598" s="14">
        <f>COS((RADIANS($C$7-45)))</f>
        <v>0.98862551036851087</v>
      </c>
      <c r="J598" s="15">
        <f>((SUMPRODUCT(G598:G600,E598:E600))*(SUMPRODUCT(G598:G600,F598:F600)))-((SUMPRODUCT(H598:H600,E598:E600))*(SUMPRODUCT(H598:H600,F598:F600)))</f>
        <v>1.5204368147155645E-2</v>
      </c>
      <c r="L598" s="16"/>
      <c r="V598" s="2"/>
      <c r="Y598" t="s">
        <v>33</v>
      </c>
      <c r="Z598" s="9">
        <f t="shared" ref="Z598:AA598" si="665">Z593</f>
        <v>0.86400528911359331</v>
      </c>
      <c r="AA598" s="10">
        <f t="shared" si="665"/>
        <v>-0.52657997547909441</v>
      </c>
      <c r="AB598" s="13">
        <f>COS((RADIANS(45+$C$7)))</f>
        <v>0.15039813911282729</v>
      </c>
      <c r="AC598" s="14">
        <f>COS((RADIANS($C$7-45)))</f>
        <v>0.98862551036851087</v>
      </c>
      <c r="AE598" s="15">
        <f>((SUMPRODUCT(AB598:AB600,Z598:Z600))*(SUMPRODUCT(AB598:AB600,AA598:AA600)))-((SUMPRODUCT(AC598:AC600,Z598:Z600))*(SUMPRODUCT(AC598:AC600,AA598:AA600)))</f>
        <v>1.5207867063822711E-2</v>
      </c>
      <c r="AG598" s="16"/>
    </row>
    <row r="599" spans="1:33">
      <c r="A599" s="2"/>
      <c r="D599" t="s">
        <v>34</v>
      </c>
      <c r="E599" s="9">
        <f t="shared" ref="E599:F599" si="666">E594</f>
        <v>-0.16430755263191302</v>
      </c>
      <c r="F599" s="10">
        <f t="shared" si="666"/>
        <v>-0.78794129552844128</v>
      </c>
      <c r="G599" s="13">
        <f>(SIN((RADIANS(45+$C$7))))*(COS(RADIANS($A$7)))</f>
        <v>0.63547622868491016</v>
      </c>
      <c r="H599" s="14">
        <f>(SIN((RADIANS($C$7-45))))*(COS(RADIANS($A$7)))</f>
        <v>-9.6674060341637807E-2</v>
      </c>
      <c r="J599" s="16"/>
      <c r="L599" s="16"/>
      <c r="V599" s="2"/>
      <c r="Y599" t="s">
        <v>34</v>
      </c>
      <c r="Z599" s="9">
        <f t="shared" ref="Z599:AA599" si="667">Z594</f>
        <v>-0.16430439367832658</v>
      </c>
      <c r="AA599" s="10">
        <f t="shared" si="667"/>
        <v>-0.78793704665144082</v>
      </c>
      <c r="AB599" s="13">
        <f>(SIN((RADIANS(45+$C$7))))*(COS(RADIANS($A$7)))</f>
        <v>0.63547622868491016</v>
      </c>
      <c r="AC599" s="14">
        <f>(SIN((RADIANS($C$7-45))))*(COS(RADIANS($A$7)))</f>
        <v>-9.6674060341637807E-2</v>
      </c>
      <c r="AE599" s="16"/>
      <c r="AG599" s="16"/>
    </row>
    <row r="600" spans="1:33">
      <c r="A600" s="2"/>
      <c r="D600" t="s">
        <v>35</v>
      </c>
      <c r="E600" s="9">
        <f t="shared" ref="E600:F600" si="668">E595</f>
        <v>0.4759357966947298</v>
      </c>
      <c r="F600" s="10">
        <f t="shared" si="668"/>
        <v>-0.31915116767754942</v>
      </c>
      <c r="G600" s="13">
        <f>(SIN((RADIANS(45+$C$7))))*(SIN(RADIANS($A$7)))</f>
        <v>0.75733107854346138</v>
      </c>
      <c r="H600" s="14">
        <f>(SIN((RADIANS($C$7-45))))*(SIN(RADIANS($A$7)))</f>
        <v>-0.11521165872281629</v>
      </c>
      <c r="J600" s="16"/>
      <c r="L600" s="16"/>
      <c r="V600" s="2"/>
      <c r="Y600" t="s">
        <v>35</v>
      </c>
      <c r="Z600" s="9">
        <f t="shared" ref="Z600:AA600" si="669">Z595</f>
        <v>0.4759190336619597</v>
      </c>
      <c r="AA600" s="10">
        <f t="shared" si="669"/>
        <v>-0.31916882670248609</v>
      </c>
      <c r="AB600" s="13">
        <f>(SIN((RADIANS(45+$C$7))))*(SIN(RADIANS($A$7)))</f>
        <v>0.75733107854346138</v>
      </c>
      <c r="AC600" s="14">
        <f>(SIN((RADIANS($C$7-45))))*(SIN(RADIANS($A$7)))</f>
        <v>-0.11521165872281629</v>
      </c>
      <c r="AE600" s="16"/>
      <c r="AG600" s="16"/>
    </row>
    <row r="601" spans="1:33">
      <c r="A601" s="2"/>
      <c r="J601" s="16"/>
      <c r="L601" s="16"/>
      <c r="V601" s="2"/>
      <c r="AE601" s="16"/>
      <c r="AG601" s="16"/>
    </row>
    <row r="602" spans="1:33">
      <c r="A602" s="2"/>
      <c r="E602" s="9" t="s">
        <v>29</v>
      </c>
      <c r="F602" s="10" t="s">
        <v>30</v>
      </c>
      <c r="G602" s="13" t="s">
        <v>31</v>
      </c>
      <c r="H602" s="14" t="s">
        <v>11</v>
      </c>
      <c r="I602">
        <v>7</v>
      </c>
      <c r="J602" s="15" t="s">
        <v>32</v>
      </c>
      <c r="L602" s="16"/>
      <c r="V602" s="2"/>
      <c r="Z602" s="9" t="s">
        <v>29</v>
      </c>
      <c r="AA602" s="10" t="s">
        <v>30</v>
      </c>
      <c r="AB602" s="13" t="s">
        <v>31</v>
      </c>
      <c r="AC602" s="14" t="s">
        <v>11</v>
      </c>
      <c r="AD602">
        <v>7</v>
      </c>
      <c r="AE602" s="15" t="s">
        <v>32</v>
      </c>
      <c r="AG602" s="16"/>
    </row>
    <row r="603" spans="1:33">
      <c r="A603" s="2"/>
      <c r="D603" t="s">
        <v>33</v>
      </c>
      <c r="E603" s="9">
        <f t="shared" ref="E603:F603" si="670">E598</f>
        <v>0.86399545460185379</v>
      </c>
      <c r="F603" s="10">
        <f t="shared" si="670"/>
        <v>-0.52658432085566143</v>
      </c>
      <c r="G603" s="13">
        <f>COS((RADIANS(45+$C$8)))</f>
        <v>0.15557248490745723</v>
      </c>
      <c r="H603" s="14">
        <f>COS((RADIANS($C$8-45)))</f>
        <v>0.98782447931791961</v>
      </c>
      <c r="J603" s="15">
        <f>((SUMPRODUCT(G603:G605,E603:E605))*(SUMPRODUCT(G603:(G605),F603:F605)))-((SUMPRODUCT(H603:H605,E603:E605))*(SUMPRODUCT(H603:H605,F603:F605)))</f>
        <v>-9.0116177666598185E-3</v>
      </c>
      <c r="L603" s="16"/>
      <c r="V603" s="2"/>
      <c r="Y603" t="s">
        <v>33</v>
      </c>
      <c r="Z603" s="9">
        <f t="shared" ref="Z603:AA603" si="671">Z598</f>
        <v>0.86400528911359331</v>
      </c>
      <c r="AA603" s="10">
        <f t="shared" si="671"/>
        <v>-0.52657997547909441</v>
      </c>
      <c r="AB603" s="13">
        <f>COS((RADIANS(45+$C$8)))</f>
        <v>0.15557248490745723</v>
      </c>
      <c r="AC603" s="14">
        <f>COS((RADIANS($C$8-45)))</f>
        <v>0.98782447931791961</v>
      </c>
      <c r="AE603" s="15">
        <f>((SUMPRODUCT(AB603:AB605,Z603:Z605))*(SUMPRODUCT(AB603:(AB605),AA603:AA605)))-((SUMPRODUCT(AC603:AC605,Z603:Z605))*(SUMPRODUCT(AC603:AC605,AA603:AA605)))</f>
        <v>-9.0091333239017968E-3</v>
      </c>
      <c r="AG603" s="16"/>
    </row>
    <row r="604" spans="1:33">
      <c r="A604" s="2"/>
      <c r="D604" t="s">
        <v>34</v>
      </c>
      <c r="E604" s="9">
        <f t="shared" ref="E604:F604" si="672">E599</f>
        <v>-0.16430755263191302</v>
      </c>
      <c r="F604" s="10">
        <f t="shared" si="672"/>
        <v>-0.78794129552844128</v>
      </c>
      <c r="G604" s="13">
        <f>(SIN((RADIANS(45+$C$8))))*(COS(RADIANS($A$8)))</f>
        <v>0.49391223965895992</v>
      </c>
      <c r="H604" s="14">
        <f>(SIN((RADIANS($C$8-45))))*(COS(RADIANS($A$8)))</f>
        <v>-7.7786242453728616E-2</v>
      </c>
      <c r="J604" s="16"/>
      <c r="L604" s="16"/>
      <c r="V604" s="2"/>
      <c r="Y604" t="s">
        <v>34</v>
      </c>
      <c r="Z604" s="9">
        <f t="shared" ref="Z604:AA604" si="673">Z599</f>
        <v>-0.16430439367832658</v>
      </c>
      <c r="AA604" s="10">
        <f t="shared" si="673"/>
        <v>-0.78793704665144082</v>
      </c>
      <c r="AB604" s="13">
        <f>(SIN((RADIANS(45+$C$8))))*(COS(RADIANS($A$8)))</f>
        <v>0.49391223965895992</v>
      </c>
      <c r="AC604" s="14">
        <f>(SIN((RADIANS($C$8-45))))*(COS(RADIANS($A$8)))</f>
        <v>-7.7786242453728616E-2</v>
      </c>
      <c r="AE604" s="16"/>
      <c r="AG604" s="16"/>
    </row>
    <row r="605" spans="1:33">
      <c r="A605" s="2"/>
      <c r="D605" t="s">
        <v>35</v>
      </c>
      <c r="E605" s="9">
        <f t="shared" ref="E605:F605" si="674">E600</f>
        <v>0.4759357966947298</v>
      </c>
      <c r="F605" s="10">
        <f t="shared" si="674"/>
        <v>-0.31915116767754942</v>
      </c>
      <c r="G605" s="13">
        <f>(SIN((RADIANS(45+$C$8))))*(SIN(RADIANS($A$8)))</f>
        <v>0.85548109356945412</v>
      </c>
      <c r="H605" s="14">
        <f>(SIN((RADIANS($C$8-45))))*(SIN(RADIANS($A$8)))</f>
        <v>-0.13472972405972911</v>
      </c>
      <c r="J605" s="16"/>
      <c r="L605" s="16"/>
      <c r="V605" s="2"/>
      <c r="Y605" t="s">
        <v>35</v>
      </c>
      <c r="Z605" s="9">
        <f t="shared" ref="Z605:AA605" si="675">Z600</f>
        <v>0.4759190336619597</v>
      </c>
      <c r="AA605" s="10">
        <f t="shared" si="675"/>
        <v>-0.31916882670248609</v>
      </c>
      <c r="AB605" s="13">
        <f>(SIN((RADIANS(45+$C$8))))*(SIN(RADIANS($A$8)))</f>
        <v>0.85548109356945412</v>
      </c>
      <c r="AC605" s="14">
        <f>(SIN((RADIANS($C$8-45))))*(SIN(RADIANS($A$8)))</f>
        <v>-0.13472972405972911</v>
      </c>
      <c r="AE605" s="16"/>
      <c r="AG605" s="16"/>
    </row>
    <row r="606" spans="1:33">
      <c r="A606" s="2"/>
      <c r="L606" s="16"/>
      <c r="V606" s="2"/>
      <c r="AG606" s="16"/>
    </row>
    <row r="607" spans="1:33">
      <c r="A607" s="2"/>
      <c r="E607" s="9" t="s">
        <v>29</v>
      </c>
      <c r="F607" s="10" t="s">
        <v>30</v>
      </c>
      <c r="G607" s="13" t="s">
        <v>31</v>
      </c>
      <c r="H607" s="14" t="s">
        <v>11</v>
      </c>
      <c r="I607">
        <v>8</v>
      </c>
      <c r="J607" s="15" t="s">
        <v>32</v>
      </c>
      <c r="L607" s="16"/>
      <c r="V607" s="2"/>
      <c r="Z607" s="9" t="s">
        <v>29</v>
      </c>
      <c r="AA607" s="10" t="s">
        <v>30</v>
      </c>
      <c r="AB607" s="13" t="s">
        <v>31</v>
      </c>
      <c r="AC607" s="14" t="s">
        <v>11</v>
      </c>
      <c r="AD607">
        <v>8</v>
      </c>
      <c r="AE607" s="15" t="s">
        <v>32</v>
      </c>
      <c r="AG607" s="16"/>
    </row>
    <row r="608" spans="1:33">
      <c r="A608" s="2"/>
      <c r="D608" t="s">
        <v>33</v>
      </c>
      <c r="E608" s="9">
        <f t="shared" ref="E608:F608" si="676">E603</f>
        <v>0.86399545460185379</v>
      </c>
      <c r="F608" s="10">
        <f t="shared" si="676"/>
        <v>-0.52658432085566143</v>
      </c>
      <c r="G608" s="13">
        <f>COS((RADIANS(45+$C$9)))</f>
        <v>0.16590823946156086</v>
      </c>
      <c r="H608" s="14">
        <f>COS((RADIANS($C$9-45)))</f>
        <v>0.9861411947985772</v>
      </c>
      <c r="J608" s="15">
        <f>((SUMPRODUCT(G608:G610,E608:E610))*(SUMPRODUCT(G608:G610,F608:F610)))-((SUMPRODUCT(H608:H610,E608:E610))*(SUMPRODUCT(H608:H610,F608:F610)))</f>
        <v>-8.8326096483326011E-3</v>
      </c>
      <c r="L608" s="16"/>
      <c r="V608" s="2"/>
      <c r="Y608" t="s">
        <v>33</v>
      </c>
      <c r="Z608" s="9">
        <f t="shared" ref="Z608:AA608" si="677">Z603</f>
        <v>0.86400528911359331</v>
      </c>
      <c r="AA608" s="10">
        <f t="shared" si="677"/>
        <v>-0.52657997547909441</v>
      </c>
      <c r="AB608" s="13">
        <f>COS((RADIANS(45+$C$9)))</f>
        <v>0.16590823946156086</v>
      </c>
      <c r="AC608" s="14">
        <f>COS((RADIANS($C$9-45)))</f>
        <v>0.9861411947985772</v>
      </c>
      <c r="AE608" s="15">
        <f>((SUMPRODUCT(AB608:AB610,Z608:Z610))*(SUMPRODUCT(AB608:AB610,AA608:AA610)))-((SUMPRODUCT(AC608:AC610,Z608:Z610))*(SUMPRODUCT(AC608:AC610,AA608:AA610)))</f>
        <v>-8.8319930683666836E-3</v>
      </c>
      <c r="AG608" s="16"/>
    </row>
    <row r="609" spans="1:33">
      <c r="A609" s="2"/>
      <c r="D609" t="s">
        <v>34</v>
      </c>
      <c r="E609" s="9">
        <f t="shared" ref="E609:F609" si="678">E604</f>
        <v>-0.16430755263191302</v>
      </c>
      <c r="F609" s="10">
        <f t="shared" si="678"/>
        <v>-0.78794129552844128</v>
      </c>
      <c r="G609" s="13">
        <f>(SIN((RADIANS(45+$C$9))))*(COS(RADIANS($A$9)))</f>
        <v>0.33728015278435569</v>
      </c>
      <c r="H609" s="14">
        <f>(SIN((RADIANS($C$9-45))))*(COS(RADIANS($A$9)))</f>
        <v>-5.6743959839552459E-2</v>
      </c>
      <c r="J609" s="16"/>
      <c r="L609" s="16"/>
      <c r="V609" s="2"/>
      <c r="Y609" t="s">
        <v>34</v>
      </c>
      <c r="Z609" s="9">
        <f t="shared" ref="Z609:AA609" si="679">Z604</f>
        <v>-0.16430439367832658</v>
      </c>
      <c r="AA609" s="10">
        <f t="shared" si="679"/>
        <v>-0.78793704665144082</v>
      </c>
      <c r="AB609" s="13">
        <f>(SIN((RADIANS(45+$C$9))))*(COS(RADIANS($A$9)))</f>
        <v>0.33728015278435569</v>
      </c>
      <c r="AC609" s="14">
        <f>(SIN((RADIANS($C$9-45))))*(COS(RADIANS($A$9)))</f>
        <v>-5.6743959839552459E-2</v>
      </c>
      <c r="AE609" s="16"/>
      <c r="AG609" s="16"/>
    </row>
    <row r="610" spans="1:33">
      <c r="A610" s="2"/>
      <c r="D610" t="s">
        <v>35</v>
      </c>
      <c r="E610" s="9">
        <f t="shared" ref="E610:F610" si="680">E605</f>
        <v>0.4759357966947298</v>
      </c>
      <c r="F610" s="10">
        <f t="shared" si="680"/>
        <v>-0.31915116767754942</v>
      </c>
      <c r="G610" s="13">
        <f>(SIN((RADIANS(45+$C$9))))*(SIN(RADIANS($A$9)))</f>
        <v>0.9266696038052219</v>
      </c>
      <c r="H610" s="14">
        <f>(SIN((RADIANS($C$9-45))))*(SIN(RADIANS($A$9)))</f>
        <v>-0.15590274834961027</v>
      </c>
      <c r="J610" s="16"/>
      <c r="L610" s="16"/>
      <c r="V610" s="2"/>
      <c r="Y610" t="s">
        <v>35</v>
      </c>
      <c r="Z610" s="9">
        <f t="shared" ref="Z610:AA610" si="681">Z605</f>
        <v>0.4759190336619597</v>
      </c>
      <c r="AA610" s="10">
        <f t="shared" si="681"/>
        <v>-0.31916882670248609</v>
      </c>
      <c r="AB610" s="13">
        <f>(SIN((RADIANS(45+$C$9))))*(SIN(RADIANS($A$9)))</f>
        <v>0.9266696038052219</v>
      </c>
      <c r="AC610" s="14">
        <f>(SIN((RADIANS($C$9-45))))*(SIN(RADIANS($A$9)))</f>
        <v>-0.15590274834961027</v>
      </c>
      <c r="AE610" s="16"/>
      <c r="AG610" s="16"/>
    </row>
    <row r="611" spans="1:33">
      <c r="A611" s="2"/>
      <c r="J611" s="16"/>
      <c r="L611" s="16"/>
      <c r="V611" s="2"/>
      <c r="AE611" s="16"/>
      <c r="AG611" s="16"/>
    </row>
    <row r="612" spans="1:33">
      <c r="E612" s="9" t="s">
        <v>29</v>
      </c>
      <c r="F612" s="10" t="s">
        <v>30</v>
      </c>
      <c r="G612" s="13" t="s">
        <v>31</v>
      </c>
      <c r="H612" s="14" t="s">
        <v>11</v>
      </c>
      <c r="I612">
        <v>9</v>
      </c>
      <c r="J612" s="15" t="s">
        <v>32</v>
      </c>
      <c r="L612" s="16"/>
      <c r="Z612" s="9" t="s">
        <v>29</v>
      </c>
      <c r="AA612" s="10" t="s">
        <v>30</v>
      </c>
      <c r="AB612" s="13" t="s">
        <v>31</v>
      </c>
      <c r="AC612" s="14" t="s">
        <v>11</v>
      </c>
      <c r="AD612">
        <v>9</v>
      </c>
      <c r="AE612" s="15" t="s">
        <v>32</v>
      </c>
      <c r="AG612" s="16"/>
    </row>
    <row r="613" spans="1:33">
      <c r="D613" t="s">
        <v>33</v>
      </c>
      <c r="E613" s="9">
        <f t="shared" ref="E613:F613" si="682">E608</f>
        <v>0.86399545460185379</v>
      </c>
      <c r="F613" s="10">
        <f t="shared" si="682"/>
        <v>-0.52658432085566143</v>
      </c>
      <c r="G613" s="13">
        <f>COS((RADIANS(45+$C$10)))</f>
        <v>0.19680181724739476</v>
      </c>
      <c r="H613" s="14">
        <f>COS((RADIANS($C$10-45)))</f>
        <v>0.98044328990927521</v>
      </c>
      <c r="J613" s="15">
        <f>((SUMPRODUCT(G613:G615,E613:E615))*(SUMPRODUCT(G613:(G615),F613:F615)))-((SUMPRODUCT(H613:H615,E613:E615))*(SUMPRODUCT(H613:H615,F613:F615)))</f>
        <v>-3.3322619705743461E-3</v>
      </c>
      <c r="L613" s="16"/>
      <c r="Y613" t="s">
        <v>33</v>
      </c>
      <c r="Z613" s="9">
        <f t="shared" ref="Z613:AA613" si="683">Z608</f>
        <v>0.86400528911359331</v>
      </c>
      <c r="AA613" s="10">
        <f t="shared" si="683"/>
        <v>-0.52657997547909441</v>
      </c>
      <c r="AB613" s="13">
        <f>COS((RADIANS(45+$C$10)))</f>
        <v>0.19680181724739476</v>
      </c>
      <c r="AC613" s="14">
        <f>COS((RADIANS($C$10-45)))</f>
        <v>0.98044328990927521</v>
      </c>
      <c r="AE613" s="15">
        <f>((SUMPRODUCT(AB613:AB615,Z613:Z615))*(SUMPRODUCT(AB613:(AB615),AA613:AA615)))-((SUMPRODUCT(AC613:AC615,Z613:Z615))*(SUMPRODUCT(AC613:AC615,AA613:AA615)))</f>
        <v>-3.3343512523016927E-3</v>
      </c>
      <c r="AG613" s="16"/>
    </row>
    <row r="614" spans="1:33">
      <c r="D614" t="s">
        <v>34</v>
      </c>
      <c r="E614" s="9">
        <f t="shared" ref="E614:F614" si="684">E609</f>
        <v>-0.16430755263191302</v>
      </c>
      <c r="F614" s="10">
        <f t="shared" si="684"/>
        <v>-0.78794129552844128</v>
      </c>
      <c r="G614" s="13">
        <f>(SIN((RADIANS(45+$C$10))))*(COS(RADIANS($A$10)))</f>
        <v>0.1702521905985156</v>
      </c>
      <c r="H614" s="14">
        <f>(SIN((RADIANS($C$10-45))))*(COS(RADIANS($A$10)))</f>
        <v>-3.4174276926550375E-2</v>
      </c>
      <c r="J614" s="16"/>
      <c r="L614" s="16"/>
      <c r="Y614" t="s">
        <v>34</v>
      </c>
      <c r="Z614" s="9">
        <f t="shared" ref="Z614:AA614" si="685">Z609</f>
        <v>-0.16430439367832658</v>
      </c>
      <c r="AA614" s="10">
        <f t="shared" si="685"/>
        <v>-0.78793704665144082</v>
      </c>
      <c r="AB614" s="13">
        <f>(SIN((RADIANS(45+$C$10))))*(COS(RADIANS($A$10)))</f>
        <v>0.1702521905985156</v>
      </c>
      <c r="AC614" s="14">
        <f>(SIN((RADIANS($C$10-45))))*(COS(RADIANS($A$10)))</f>
        <v>-3.4174276926550375E-2</v>
      </c>
      <c r="AE614" s="16"/>
      <c r="AG614" s="16"/>
    </row>
    <row r="615" spans="1:33">
      <c r="D615" t="s">
        <v>35</v>
      </c>
      <c r="E615" s="9">
        <f t="shared" ref="E615:F615" si="686">E610</f>
        <v>0.4759357966947298</v>
      </c>
      <c r="F615" s="10">
        <f t="shared" si="686"/>
        <v>-0.31915116767754942</v>
      </c>
      <c r="G615" s="13">
        <f>(SIN((RADIANS(45+$C$10))))*(SIN(RADIANS($A$10)))</f>
        <v>0.96554815329145016</v>
      </c>
      <c r="H615" s="14">
        <f>(SIN((RADIANS($C$10-45))))*(SIN(RADIANS($A$10)))</f>
        <v>-0.19381195543212604</v>
      </c>
      <c r="J615" s="16"/>
      <c r="L615" s="16"/>
      <c r="Y615" t="s">
        <v>35</v>
      </c>
      <c r="Z615" s="9">
        <f t="shared" ref="Z615:AA615" si="687">Z610</f>
        <v>0.4759190336619597</v>
      </c>
      <c r="AA615" s="10">
        <f t="shared" si="687"/>
        <v>-0.31916882670248609</v>
      </c>
      <c r="AB615" s="13">
        <f>(SIN((RADIANS(45+$C$10))))*(SIN(RADIANS($A$10)))</f>
        <v>0.96554815329145016</v>
      </c>
      <c r="AC615" s="14">
        <f>(SIN((RADIANS($C$10-45))))*(SIN(RADIANS($A$10)))</f>
        <v>-0.19381195543212604</v>
      </c>
      <c r="AE615" s="16"/>
      <c r="AG615" s="16"/>
    </row>
    <row r="616" spans="1:33">
      <c r="L616" s="16"/>
      <c r="AG616" s="16"/>
    </row>
    <row r="617" spans="1:33">
      <c r="E617" s="9" t="s">
        <v>29</v>
      </c>
      <c r="F617" s="10" t="s">
        <v>30</v>
      </c>
      <c r="G617" s="13" t="s">
        <v>31</v>
      </c>
      <c r="H617" s="14" t="s">
        <v>11</v>
      </c>
      <c r="I617">
        <v>10</v>
      </c>
      <c r="J617" s="15" t="s">
        <v>32</v>
      </c>
      <c r="L617" s="16"/>
      <c r="Z617" s="9" t="s">
        <v>29</v>
      </c>
      <c r="AA617" s="10" t="s">
        <v>30</v>
      </c>
      <c r="AB617" s="13" t="s">
        <v>31</v>
      </c>
      <c r="AC617" s="14" t="s">
        <v>11</v>
      </c>
      <c r="AD617">
        <v>10</v>
      </c>
      <c r="AE617" s="15" t="s">
        <v>32</v>
      </c>
      <c r="AG617" s="16"/>
    </row>
    <row r="618" spans="1:33">
      <c r="D618" t="s">
        <v>33</v>
      </c>
      <c r="E618" s="9">
        <f t="shared" ref="E618:F618" si="688">E613</f>
        <v>0.86399545460185379</v>
      </c>
      <c r="F618" s="10">
        <f t="shared" si="688"/>
        <v>-0.52658432085566143</v>
      </c>
      <c r="G618" s="13">
        <f>COS((RADIANS(45+$C$11)))</f>
        <v>0.25797601735858844</v>
      </c>
      <c r="H618" s="14">
        <f>COS((RADIANS($C$11-45)))</f>
        <v>0.96615132068832843</v>
      </c>
      <c r="J618" s="15">
        <f>((SUMPRODUCT(G618:G620,E618:E620))*(SUMPRODUCT(G618:G620,F618:F620)))-((SUMPRODUCT(H618:H620,E618:E620))*(SUMPRODUCT(H618:H620,F618:F620)))</f>
        <v>3.4451712362548736E-4</v>
      </c>
      <c r="L618" s="16"/>
      <c r="Y618" t="s">
        <v>33</v>
      </c>
      <c r="Z618" s="9">
        <f t="shared" ref="Z618:AA618" si="689">Z613</f>
        <v>0.86400528911359331</v>
      </c>
      <c r="AA618" s="10">
        <f t="shared" si="689"/>
        <v>-0.52657997547909441</v>
      </c>
      <c r="AB618" s="13">
        <f>COS((RADIANS(45+$C$11)))</f>
        <v>0.25797601735858844</v>
      </c>
      <c r="AC618" s="14">
        <f>COS((RADIANS($C$11-45)))</f>
        <v>0.96615132068832843</v>
      </c>
      <c r="AE618" s="15">
        <f>((SUMPRODUCT(AB618:AB620,Z618:Z620))*(SUMPRODUCT(AB618:AB620,AA618:AA620)))-((SUMPRODUCT(AC618:AC620,Z618:Z620))*(SUMPRODUCT(AC618:AC620,AA618:AA620)))</f>
        <v>3.393648846243269E-4</v>
      </c>
      <c r="AG618" s="16"/>
    </row>
    <row r="619" spans="1:33">
      <c r="D619" t="s">
        <v>34</v>
      </c>
      <c r="E619" s="9">
        <f t="shared" ref="E619:F619" si="690">E614</f>
        <v>-0.16430755263191302</v>
      </c>
      <c r="F619" s="10">
        <f t="shared" si="690"/>
        <v>-0.78794129552844128</v>
      </c>
      <c r="G619" s="13">
        <f>(SIN((RADIANS(45+$C$11))))*(COS(RADIANS($A$11)))</f>
        <v>1.6862521847959428E-9</v>
      </c>
      <c r="H619" s="14">
        <f>(SIN((RADIANS($C$11-45))))*(COS(RADIANS($A$11)))</f>
        <v>-4.5025309553575305E-10</v>
      </c>
      <c r="J619" s="16"/>
      <c r="L619" s="16"/>
      <c r="Y619" t="s">
        <v>34</v>
      </c>
      <c r="Z619" s="9">
        <f t="shared" ref="Z619:AA619" si="691">Z614</f>
        <v>-0.16430439367832658</v>
      </c>
      <c r="AA619" s="10">
        <f t="shared" si="691"/>
        <v>-0.78793704665144082</v>
      </c>
      <c r="AB619" s="13">
        <f>(SIN((RADIANS(45+$C$11))))*(COS(RADIANS($A$11)))</f>
        <v>1.6862521847959428E-9</v>
      </c>
      <c r="AC619" s="14">
        <f>(SIN((RADIANS($C$11-45))))*(COS(RADIANS($A$11)))</f>
        <v>-4.5025309553575305E-10</v>
      </c>
      <c r="AE619" s="16"/>
      <c r="AG619" s="16"/>
    </row>
    <row r="620" spans="1:33">
      <c r="D620" t="s">
        <v>35</v>
      </c>
      <c r="E620" s="9">
        <f t="shared" ref="E620:F620" si="692">E615</f>
        <v>0.4759357966947298</v>
      </c>
      <c r="F620" s="10">
        <f t="shared" si="692"/>
        <v>-0.31915116767754942</v>
      </c>
      <c r="G620" s="13">
        <f>(SIN((RADIANS(45+$C$11))))*(SIN(RADIANS($A$11)))</f>
        <v>0.96615132068832843</v>
      </c>
      <c r="H620" s="14">
        <f>(SIN((RADIANS($C$11-45))))*(SIN(RADIANS($A$11)))</f>
        <v>-0.25797601735858849</v>
      </c>
      <c r="J620" s="16"/>
      <c r="L620" s="16"/>
      <c r="Y620" t="s">
        <v>35</v>
      </c>
      <c r="Z620" s="9">
        <f t="shared" ref="Z620:AA620" si="693">Z615</f>
        <v>0.4759190336619597</v>
      </c>
      <c r="AA620" s="10">
        <f t="shared" si="693"/>
        <v>-0.31916882670248609</v>
      </c>
      <c r="AB620" s="13">
        <f>(SIN((RADIANS(45+$C$11))))*(SIN(RADIANS($A$11)))</f>
        <v>0.96615132068832843</v>
      </c>
      <c r="AC620" s="14">
        <f>(SIN((RADIANS($C$11-45))))*(SIN(RADIANS($A$11)))</f>
        <v>-0.25797601735858849</v>
      </c>
      <c r="AE620" s="16"/>
      <c r="AG620" s="16"/>
    </row>
    <row r="621" spans="1:33">
      <c r="J621" s="16"/>
      <c r="L621" s="16"/>
      <c r="AE621" s="16"/>
      <c r="AG621" s="16"/>
    </row>
    <row r="622" spans="1:33">
      <c r="E622" s="9" t="s">
        <v>29</v>
      </c>
      <c r="F622" s="10" t="s">
        <v>30</v>
      </c>
      <c r="G622" s="13" t="s">
        <v>31</v>
      </c>
      <c r="H622" s="14" t="s">
        <v>11</v>
      </c>
      <c r="I622">
        <v>11</v>
      </c>
      <c r="J622" s="15" t="s">
        <v>32</v>
      </c>
      <c r="L622" s="16"/>
      <c r="Z622" s="9" t="s">
        <v>29</v>
      </c>
      <c r="AA622" s="10" t="s">
        <v>30</v>
      </c>
      <c r="AB622" s="13" t="s">
        <v>31</v>
      </c>
      <c r="AC622" s="14" t="s">
        <v>11</v>
      </c>
      <c r="AD622">
        <v>11</v>
      </c>
      <c r="AE622" s="15" t="s">
        <v>32</v>
      </c>
      <c r="AG622" s="16"/>
    </row>
    <row r="623" spans="1:33">
      <c r="D623" t="s">
        <v>33</v>
      </c>
      <c r="E623" s="9">
        <f t="shared" ref="E623:F623" si="694">E618</f>
        <v>0.86399545460185379</v>
      </c>
      <c r="F623" s="10">
        <f t="shared" si="694"/>
        <v>-0.52658432085566143</v>
      </c>
      <c r="G623" s="13">
        <f>COS((RADIANS(45+$C$12)))</f>
        <v>0.35429103799771577</v>
      </c>
      <c r="H623" s="14">
        <f>COS((RADIANS($C$12-45)))</f>
        <v>0.93513520968601171</v>
      </c>
      <c r="J623" s="15">
        <f>((SUMPRODUCT(G623:G625,E623:E625))*(SUMPRODUCT(G623:(G625),F623:F625)))-((SUMPRODUCT(H623:H625,E623:E625))*(SUMPRODUCT(H623:H625,F623:F625)))</f>
        <v>-4.4940759868844493E-4</v>
      </c>
      <c r="L623" s="16"/>
      <c r="Y623" t="s">
        <v>33</v>
      </c>
      <c r="Z623" s="9">
        <f t="shared" ref="Z623:AA623" si="695">Z618</f>
        <v>0.86400528911359331</v>
      </c>
      <c r="AA623" s="10">
        <f t="shared" si="695"/>
        <v>-0.52657997547909441</v>
      </c>
      <c r="AB623" s="13">
        <f>COS((RADIANS(45+$C$12)))</f>
        <v>0.35429103799771577</v>
      </c>
      <c r="AC623" s="14">
        <f>COS((RADIANS($C$12-45)))</f>
        <v>0.93513520968601171</v>
      </c>
      <c r="AE623" s="15">
        <f>((SUMPRODUCT(AB623:AB625,Z623:Z625))*(SUMPRODUCT(AB623:(AB625),AA623:AA625)))-((SUMPRODUCT(AC623:AC625,Z623:Z625))*(SUMPRODUCT(AC623:AC625,AA623:AA625)))</f>
        <v>-4.5697664113691916E-4</v>
      </c>
      <c r="AG623" s="16"/>
    </row>
    <row r="624" spans="1:33">
      <c r="D624" t="s">
        <v>34</v>
      </c>
      <c r="E624" s="9">
        <f t="shared" ref="E624:F624" si="696">E619</f>
        <v>-0.16430755263191302</v>
      </c>
      <c r="F624" s="10">
        <f t="shared" si="696"/>
        <v>-0.78794129552844128</v>
      </c>
      <c r="G624" s="13">
        <f>(SIN((RADIANS(45+$C$12))))*(COS(RADIANS($A$12)))</f>
        <v>-0.16238452503415868</v>
      </c>
      <c r="H624" s="14">
        <f>(SIN((RADIANS($C$12-45))))*(COS(RADIANS($A$12)))</f>
        <v>6.1521993112028515E-2</v>
      </c>
      <c r="J624" s="16"/>
      <c r="L624" s="16"/>
      <c r="Y624" t="s">
        <v>34</v>
      </c>
      <c r="Z624" s="9">
        <f t="shared" ref="Z624:AA624" si="697">Z619</f>
        <v>-0.16430439367832658</v>
      </c>
      <c r="AA624" s="10">
        <f t="shared" si="697"/>
        <v>-0.78793704665144082</v>
      </c>
      <c r="AB624" s="13">
        <f>(SIN((RADIANS(45+$C$12))))*(COS(RADIANS($A$12)))</f>
        <v>-0.16238452503415868</v>
      </c>
      <c r="AC624" s="14">
        <f>(SIN((RADIANS($C$12-45))))*(COS(RADIANS($A$12)))</f>
        <v>6.1521993112028515E-2</v>
      </c>
      <c r="AE624" s="16"/>
      <c r="AG624" s="16"/>
    </row>
    <row r="625" spans="4:33">
      <c r="D625" t="s">
        <v>35</v>
      </c>
      <c r="E625" s="9">
        <f t="shared" ref="E625:F625" si="698">E620</f>
        <v>0.4759357966947298</v>
      </c>
      <c r="F625" s="10">
        <f t="shared" si="698"/>
        <v>-0.31915116767754942</v>
      </c>
      <c r="G625" s="13">
        <f>(SIN((RADIANS(45+$C$12))))*(SIN(RADIANS($A$12)))</f>
        <v>0.92092840461348113</v>
      </c>
      <c r="H625" s="14">
        <f>(SIN((RADIANS($C$12-45))))*(SIN(RADIANS($A$12)))</f>
        <v>-0.34890856104289336</v>
      </c>
      <c r="J625" s="16"/>
      <c r="L625" s="16"/>
      <c r="Y625" t="s">
        <v>35</v>
      </c>
      <c r="Z625" s="9">
        <f t="shared" ref="Z625:AA625" si="699">Z620</f>
        <v>0.4759190336619597</v>
      </c>
      <c r="AA625" s="10">
        <f t="shared" si="699"/>
        <v>-0.31916882670248609</v>
      </c>
      <c r="AB625" s="13">
        <f>(SIN((RADIANS(45+$C$12))))*(SIN(RADIANS($A$12)))</f>
        <v>0.92092840461348113</v>
      </c>
      <c r="AC625" s="14">
        <f>(SIN((RADIANS($C$12-45))))*(SIN(RADIANS($A$12)))</f>
        <v>-0.34890856104289336</v>
      </c>
      <c r="AE625" s="16"/>
      <c r="AG625" s="16"/>
    </row>
    <row r="626" spans="4:33">
      <c r="L626" s="16"/>
      <c r="AG626" s="16"/>
    </row>
    <row r="627" spans="4:33">
      <c r="E627" s="9" t="s">
        <v>29</v>
      </c>
      <c r="F627" s="10" t="s">
        <v>30</v>
      </c>
      <c r="G627" s="13" t="s">
        <v>31</v>
      </c>
      <c r="H627" s="14" t="s">
        <v>11</v>
      </c>
      <c r="I627">
        <v>12</v>
      </c>
      <c r="J627" s="15" t="s">
        <v>32</v>
      </c>
      <c r="L627" s="16"/>
      <c r="Z627" s="9" t="s">
        <v>29</v>
      </c>
      <c r="AA627" s="10" t="s">
        <v>30</v>
      </c>
      <c r="AB627" s="13" t="s">
        <v>31</v>
      </c>
      <c r="AC627" s="14" t="s">
        <v>11</v>
      </c>
      <c r="AD627">
        <v>12</v>
      </c>
      <c r="AE627" s="15" t="s">
        <v>32</v>
      </c>
      <c r="AG627" s="16"/>
    </row>
    <row r="628" spans="4:33">
      <c r="D628" t="s">
        <v>33</v>
      </c>
      <c r="E628" s="9">
        <f t="shared" ref="E628:F628" si="700">E623</f>
        <v>0.86399545460185379</v>
      </c>
      <c r="F628" s="10">
        <f t="shared" si="700"/>
        <v>-0.52658432085566143</v>
      </c>
      <c r="G628" s="13">
        <f>COS((RADIANS(45+$C$13)))</f>
        <v>0.47331966718484342</v>
      </c>
      <c r="H628" s="14">
        <f>COS((RADIANS($C$13-45)))</f>
        <v>0.88089073820538555</v>
      </c>
      <c r="J628" s="15">
        <f>((SUMPRODUCT(G628:G630,E628:E630))*(SUMPRODUCT(G628:(G630),F628:F630)))-((SUMPRODUCT(H628:H630,E628:E630))*(SUMPRODUCT(H628:H630,F628:F630)))</f>
        <v>-3.1043796856486394E-4</v>
      </c>
      <c r="L628" s="16"/>
      <c r="Y628" t="s">
        <v>33</v>
      </c>
      <c r="Z628" s="9">
        <f t="shared" ref="Z628:AA628" si="701">Z623</f>
        <v>0.86400528911359331</v>
      </c>
      <c r="AA628" s="10">
        <f t="shared" si="701"/>
        <v>-0.52657997547909441</v>
      </c>
      <c r="AB628" s="13">
        <f>COS((RADIANS(45+$C$13)))</f>
        <v>0.47331966718484342</v>
      </c>
      <c r="AC628" s="14">
        <f>COS((RADIANS($C$13-45)))</f>
        <v>0.88089073820538555</v>
      </c>
      <c r="AE628" s="15">
        <f>((SUMPRODUCT(AB628:AB630,Z628:Z630))*(SUMPRODUCT(AB628:(AB630),AA628:AA630)))-((SUMPRODUCT(AC628:AC630,Z628:Z630))*(SUMPRODUCT(AC628:AC630,AA628:AA630)))</f>
        <v>-3.184204220744169E-4</v>
      </c>
      <c r="AG628" s="16"/>
    </row>
    <row r="629" spans="4:33">
      <c r="D629" t="s">
        <v>34</v>
      </c>
      <c r="E629" s="9">
        <f t="shared" ref="E629:F629" si="702">E624</f>
        <v>-0.16430755263191302</v>
      </c>
      <c r="F629" s="10">
        <f t="shared" si="702"/>
        <v>-0.78794129552844128</v>
      </c>
      <c r="G629" s="13">
        <f>(SIN((RADIANS(45+$C$13))))*(COS(RADIANS($A$13)))</f>
        <v>-0.30128237653526008</v>
      </c>
      <c r="H629" s="14">
        <f>(SIN((RADIANS($C$13-45))))*(COS(RADIANS($A$13)))</f>
        <v>0.16188486040941796</v>
      </c>
      <c r="J629" s="16"/>
      <c r="L629" s="16"/>
      <c r="Y629" t="s">
        <v>34</v>
      </c>
      <c r="Z629" s="9">
        <f t="shared" ref="Z629:AA629" si="703">Z624</f>
        <v>-0.16430439367832658</v>
      </c>
      <c r="AA629" s="10">
        <f t="shared" si="703"/>
        <v>-0.78793704665144082</v>
      </c>
      <c r="AB629" s="13">
        <f>(SIN((RADIANS(45+$C$13))))*(COS(RADIANS($A$13)))</f>
        <v>-0.30128237653526008</v>
      </c>
      <c r="AC629" s="14">
        <f>(SIN((RADIANS($C$13-45))))*(COS(RADIANS($A$13)))</f>
        <v>0.16188486040941796</v>
      </c>
      <c r="AE629" s="16"/>
      <c r="AG629" s="16"/>
    </row>
    <row r="630" spans="4:33">
      <c r="D630" t="s">
        <v>35</v>
      </c>
      <c r="E630" s="9">
        <f t="shared" ref="E630:F630" si="704">E625</f>
        <v>0.4759357966947298</v>
      </c>
      <c r="F630" s="10">
        <f t="shared" si="704"/>
        <v>-0.31915116767754942</v>
      </c>
      <c r="G630" s="13">
        <f>(SIN((RADIANS(45+$C$13))))*(SIN(RADIANS($A$13)))</f>
        <v>0.82776652641025228</v>
      </c>
      <c r="H630" s="14">
        <f>(SIN((RADIANS($C$13-45))))*(SIN(RADIANS($A$13)))</f>
        <v>-0.44477499852643942</v>
      </c>
      <c r="J630" s="16"/>
      <c r="L630" s="16"/>
      <c r="Y630" t="s">
        <v>35</v>
      </c>
      <c r="Z630" s="9">
        <f t="shared" ref="Z630:AA630" si="705">Z625</f>
        <v>0.4759190336619597</v>
      </c>
      <c r="AA630" s="10">
        <f t="shared" si="705"/>
        <v>-0.31916882670248609</v>
      </c>
      <c r="AB630" s="13">
        <f>(SIN((RADIANS(45+$C$13))))*(SIN(RADIANS($A$13)))</f>
        <v>0.82776652641025228</v>
      </c>
      <c r="AC630" s="14">
        <f>(SIN((RADIANS($C$13-45))))*(SIN(RADIANS($A$13)))</f>
        <v>-0.44477499852643942</v>
      </c>
      <c r="AE630" s="16"/>
      <c r="AG630" s="16"/>
    </row>
    <row r="631" spans="4:33">
      <c r="L631" s="16"/>
      <c r="AG631" s="16"/>
    </row>
    <row r="632" spans="4:33">
      <c r="E632" s="9" t="s">
        <v>29</v>
      </c>
      <c r="F632" s="10" t="s">
        <v>30</v>
      </c>
      <c r="G632" s="13" t="s">
        <v>31</v>
      </c>
      <c r="H632" s="14" t="s">
        <v>11</v>
      </c>
      <c r="I632">
        <v>13</v>
      </c>
      <c r="J632" s="15" t="s">
        <v>32</v>
      </c>
      <c r="L632" s="16"/>
      <c r="Z632" s="9" t="s">
        <v>29</v>
      </c>
      <c r="AA632" s="10" t="s">
        <v>30</v>
      </c>
      <c r="AB632" s="13" t="s">
        <v>31</v>
      </c>
      <c r="AC632" s="14" t="s">
        <v>11</v>
      </c>
      <c r="AD632">
        <v>13</v>
      </c>
      <c r="AE632" s="15" t="s">
        <v>32</v>
      </c>
      <c r="AG632" s="16"/>
    </row>
    <row r="633" spans="4:33">
      <c r="D633" t="s">
        <v>33</v>
      </c>
      <c r="E633" s="9">
        <f t="shared" ref="E633:F633" si="706">E628</f>
        <v>0.86399545460185379</v>
      </c>
      <c r="F633" s="10">
        <f t="shared" si="706"/>
        <v>-0.52658432085566143</v>
      </c>
      <c r="G633" s="13">
        <f>COS((RADIANS(45+$C$14)))</f>
        <v>0.59130964836358235</v>
      </c>
      <c r="H633" s="14">
        <f>COS((RADIANS($C$14-45)))</f>
        <v>0.80644460426748255</v>
      </c>
      <c r="J633" s="15">
        <f>((SUMPRODUCT(G633:G635,E633:E635))*(SUMPRODUCT(G633:G635,F633:F635)))-((SUMPRODUCT(H633:H635,E633:E635))*(SUMPRODUCT(H633:H635,F633:F635)))</f>
        <v>2.9166133514403891E-3</v>
      </c>
      <c r="L633" s="16"/>
      <c r="Y633" t="s">
        <v>33</v>
      </c>
      <c r="Z633" s="9">
        <f t="shared" ref="Z633:AA633" si="707">Z628</f>
        <v>0.86400528911359331</v>
      </c>
      <c r="AA633" s="10">
        <f t="shared" si="707"/>
        <v>-0.52657997547909441</v>
      </c>
      <c r="AB633" s="13">
        <f>COS((RADIANS(45+$C$14)))</f>
        <v>0.59130964836358235</v>
      </c>
      <c r="AC633" s="14">
        <f>COS((RADIANS($C$14-45)))</f>
        <v>0.80644460426748255</v>
      </c>
      <c r="AE633" s="15">
        <f>((SUMPRODUCT(AB633:AB635,Z633:Z635))*(SUMPRODUCT(AB633:AB635,AA633:AA635)))-((SUMPRODUCT(AC633:AC635,Z633:Z635))*(SUMPRODUCT(AC633:AC635,AA633:AA635)))</f>
        <v>2.9107664479716411E-3</v>
      </c>
      <c r="AG633" s="16"/>
    </row>
    <row r="634" spans="4:33">
      <c r="D634" t="s">
        <v>34</v>
      </c>
      <c r="E634" s="9">
        <f t="shared" ref="E634:F634" si="708">E629</f>
        <v>-0.16430755263191302</v>
      </c>
      <c r="F634" s="10">
        <f t="shared" si="708"/>
        <v>-0.78794129552844128</v>
      </c>
      <c r="G634" s="13">
        <f>(SIN((RADIANS(45+$C$14))))*(COS(RADIANS($A$14)))</f>
        <v>-0.40322230213374111</v>
      </c>
      <c r="H634" s="14">
        <f>(SIN((RADIANS($C$14-45))))*(COS(RADIANS($A$14)))</f>
        <v>0.29565482418179106</v>
      </c>
      <c r="J634" s="16"/>
      <c r="L634" s="16"/>
      <c r="Y634" t="s">
        <v>34</v>
      </c>
      <c r="Z634" s="9">
        <f t="shared" ref="Z634:AA634" si="709">Z629</f>
        <v>-0.16430439367832658</v>
      </c>
      <c r="AA634" s="10">
        <f t="shared" si="709"/>
        <v>-0.78793704665144082</v>
      </c>
      <c r="AB634" s="13">
        <f>(SIN((RADIANS(45+$C$14))))*(COS(RADIANS($A$14)))</f>
        <v>-0.40322230213374111</v>
      </c>
      <c r="AC634" s="14">
        <f>(SIN((RADIANS($C$14-45))))*(COS(RADIANS($A$14)))</f>
        <v>0.29565482418179106</v>
      </c>
      <c r="AE634" s="16"/>
      <c r="AG634" s="16"/>
    </row>
    <row r="635" spans="4:33">
      <c r="D635" t="s">
        <v>35</v>
      </c>
      <c r="E635" s="9">
        <f t="shared" ref="E635:F635" si="710">E630</f>
        <v>0.4759357966947298</v>
      </c>
      <c r="F635" s="10">
        <f t="shared" si="710"/>
        <v>-0.31915116767754942</v>
      </c>
      <c r="G635" s="13">
        <f>(SIN((RADIANS(45+$C$14))))*(SIN(RADIANS($A$14)))</f>
        <v>0.69840151404052841</v>
      </c>
      <c r="H635" s="14">
        <f>(SIN((RADIANS($C$14-45))))*(SIN(RADIANS($A$14)))</f>
        <v>-0.51208917698570589</v>
      </c>
      <c r="J635" s="16"/>
      <c r="L635" s="16"/>
      <c r="Y635" t="s">
        <v>35</v>
      </c>
      <c r="Z635" s="9">
        <f t="shared" ref="Z635:AA635" si="711">Z630</f>
        <v>0.4759190336619597</v>
      </c>
      <c r="AA635" s="10">
        <f t="shared" si="711"/>
        <v>-0.31916882670248609</v>
      </c>
      <c r="AB635" s="13">
        <f>(SIN((RADIANS(45+$C$14))))*(SIN(RADIANS($A$14)))</f>
        <v>0.69840151404052841</v>
      </c>
      <c r="AC635" s="14">
        <f>(SIN((RADIANS($C$14-45))))*(SIN(RADIANS($A$14)))</f>
        <v>-0.51208917698570589</v>
      </c>
      <c r="AE635" s="16"/>
      <c r="AG635" s="16"/>
    </row>
    <row r="636" spans="4:33">
      <c r="J636" s="16"/>
      <c r="L636" s="16"/>
      <c r="AE636" s="16"/>
      <c r="AG636" s="16"/>
    </row>
    <row r="637" spans="4:33">
      <c r="E637" s="9" t="s">
        <v>29</v>
      </c>
      <c r="F637" s="10" t="s">
        <v>30</v>
      </c>
      <c r="G637" s="13" t="s">
        <v>31</v>
      </c>
      <c r="H637" s="14" t="s">
        <v>11</v>
      </c>
      <c r="I637">
        <v>14</v>
      </c>
      <c r="J637" s="15" t="s">
        <v>32</v>
      </c>
      <c r="L637" s="16"/>
      <c r="Z637" s="9" t="s">
        <v>29</v>
      </c>
      <c r="AA637" s="10" t="s">
        <v>30</v>
      </c>
      <c r="AB637" s="13" t="s">
        <v>31</v>
      </c>
      <c r="AC637" s="14" t="s">
        <v>11</v>
      </c>
      <c r="AD637">
        <v>14</v>
      </c>
      <c r="AE637" s="15" t="s">
        <v>32</v>
      </c>
      <c r="AG637" s="16"/>
    </row>
    <row r="638" spans="4:33">
      <c r="D638" t="s">
        <v>33</v>
      </c>
      <c r="E638" s="9">
        <f t="shared" ref="E638:F638" si="712">E633</f>
        <v>0.86399545460185379</v>
      </c>
      <c r="F638" s="10">
        <f t="shared" si="712"/>
        <v>-0.52658432085566143</v>
      </c>
      <c r="G638" s="13">
        <f>COS((RADIANS(45+$C$15)))</f>
        <v>0.68518299032635921</v>
      </c>
      <c r="H638" s="14">
        <f>COS((RADIANS($C$15-45)))</f>
        <v>0.72837096988240024</v>
      </c>
      <c r="J638" s="15">
        <f>((SUMPRODUCT(G638:G640,E638:E640))*(SUMPRODUCT(G638:G640,F638:F640)))-((SUMPRODUCT(H638:H640,E638:E640))*(SUMPRODUCT(H638:H640,F638:F640)))</f>
        <v>1.4096252956628474E-2</v>
      </c>
      <c r="L638" s="16"/>
      <c r="Y638" t="s">
        <v>33</v>
      </c>
      <c r="Z638" s="9">
        <f t="shared" ref="Z638:AA638" si="713">Z633</f>
        <v>0.86400528911359331</v>
      </c>
      <c r="AA638" s="10">
        <f t="shared" si="713"/>
        <v>-0.52657997547909441</v>
      </c>
      <c r="AB638" s="13">
        <f>COS((RADIANS(45+$C$15)))</f>
        <v>0.68518299032635921</v>
      </c>
      <c r="AC638" s="14">
        <f>COS((RADIANS($C$15-45)))</f>
        <v>0.72837096988240024</v>
      </c>
      <c r="AE638" s="15">
        <f>((SUMPRODUCT(AB638:AB640,Z638:Z640))*(SUMPRODUCT(AB638:AB640,AA638:AA640)))-((SUMPRODUCT(AC638:AC640,Z638:Z640))*(SUMPRODUCT(AC638:AC640,AA638:AA640)))</f>
        <v>1.4094041675031449E-2</v>
      </c>
      <c r="AG638" s="16"/>
    </row>
    <row r="639" spans="4:33">
      <c r="D639" t="s">
        <v>34</v>
      </c>
      <c r="E639" s="9">
        <f t="shared" ref="E639:F639" si="714">E634</f>
        <v>-0.16430755263191302</v>
      </c>
      <c r="F639" s="10">
        <f t="shared" si="714"/>
        <v>-0.78794129552844128</v>
      </c>
      <c r="G639" s="13">
        <f>(SIN((RADIANS(45+$C$15))))*(COS(RADIANS($A$15)))</f>
        <v>-0.46818783469577441</v>
      </c>
      <c r="H639" s="14">
        <f>(SIN((RADIANS($C$15-45))))*(COS(RADIANS($A$15)))</f>
        <v>0.44042713654975557</v>
      </c>
      <c r="J639" s="16"/>
      <c r="L639" s="16"/>
      <c r="Y639" t="s">
        <v>34</v>
      </c>
      <c r="Z639" s="9">
        <f t="shared" ref="Z639:AA639" si="715">Z634</f>
        <v>-0.16430439367832658</v>
      </c>
      <c r="AA639" s="10">
        <f t="shared" si="715"/>
        <v>-0.78793704665144082</v>
      </c>
      <c r="AB639" s="13">
        <f>(SIN((RADIANS(45+$C$15))))*(COS(RADIANS($A$15)))</f>
        <v>-0.46818783469577441</v>
      </c>
      <c r="AC639" s="14">
        <f>(SIN((RADIANS($C$15-45))))*(COS(RADIANS($A$15)))</f>
        <v>0.44042713654975557</v>
      </c>
      <c r="AE639" s="16"/>
      <c r="AG639" s="16"/>
    </row>
    <row r="640" spans="4:33">
      <c r="D640" t="s">
        <v>35</v>
      </c>
      <c r="E640" s="9">
        <f t="shared" ref="E640:F640" si="716">E635</f>
        <v>0.4759357966947298</v>
      </c>
      <c r="F640" s="10">
        <f t="shared" si="716"/>
        <v>-0.31915116767754942</v>
      </c>
      <c r="G640" s="13">
        <f>(SIN((RADIANS(45+$C$15))))*(SIN(RADIANS($A$15)))</f>
        <v>0.55796453400759316</v>
      </c>
      <c r="H640" s="14">
        <f>(SIN((RADIANS($C$15-45))))*(SIN(RADIANS($A$15)))</f>
        <v>-0.52488062225915189</v>
      </c>
      <c r="J640" s="16"/>
      <c r="L640" s="16"/>
      <c r="Y640" t="s">
        <v>35</v>
      </c>
      <c r="Z640" s="9">
        <f t="shared" ref="Z640:AA640" si="717">Z635</f>
        <v>0.4759190336619597</v>
      </c>
      <c r="AA640" s="10">
        <f t="shared" si="717"/>
        <v>-0.31916882670248609</v>
      </c>
      <c r="AB640" s="13">
        <f>(SIN((RADIANS(45+$C$15))))*(SIN(RADIANS($A$15)))</f>
        <v>0.55796453400759316</v>
      </c>
      <c r="AC640" s="14">
        <f>(SIN((RADIANS($C$15-45))))*(SIN(RADIANS($A$15)))</f>
        <v>-0.52488062225915189</v>
      </c>
      <c r="AE640" s="16"/>
      <c r="AG640" s="16"/>
    </row>
    <row r="641" spans="1:40">
      <c r="A641" s="3" t="s">
        <v>28</v>
      </c>
      <c r="J641" s="16"/>
      <c r="L641" s="16"/>
      <c r="V641" s="3" t="s">
        <v>28</v>
      </c>
      <c r="AE641" s="16"/>
      <c r="AG641" s="16"/>
    </row>
    <row r="642" spans="1:40">
      <c r="A642" s="3">
        <f>DEGREES(ACOS(((C660*C663+C661*C664+C662*C665)/(((SQRT((C660^2)+(C661^2)+(C662^2)))*(SQRT((C663^2)+(C664^2)+(C665^2))))))))</f>
        <v>118.51554781884521</v>
      </c>
      <c r="E642" s="9" t="s">
        <v>29</v>
      </c>
      <c r="F642" s="10" t="s">
        <v>30</v>
      </c>
      <c r="G642" s="13" t="s">
        <v>31</v>
      </c>
      <c r="H642" s="14" t="s">
        <v>11</v>
      </c>
      <c r="I642">
        <v>15</v>
      </c>
      <c r="J642" s="15" t="s">
        <v>32</v>
      </c>
      <c r="L642" s="16"/>
      <c r="V642" s="3">
        <f>DEGREES(ACOS(((X660*X663+X661*X664+X662*X665)/(((SQRT((X660^2)+(X661^2)+(X662^2)))*(SQRT((X663^2)+(X664^2)+(X665^2))))))))</f>
        <v>118.51554769347497</v>
      </c>
      <c r="Z642" s="9" t="s">
        <v>29</v>
      </c>
      <c r="AA642" s="10" t="s">
        <v>30</v>
      </c>
      <c r="AB642" s="13" t="s">
        <v>31</v>
      </c>
      <c r="AC642" s="14" t="s">
        <v>11</v>
      </c>
      <c r="AD642">
        <v>15</v>
      </c>
      <c r="AE642" s="15" t="s">
        <v>32</v>
      </c>
      <c r="AG642" s="16"/>
    </row>
    <row r="643" spans="1:40">
      <c r="D643" t="s">
        <v>33</v>
      </c>
      <c r="E643" s="9">
        <f t="shared" ref="E643:F643" si="718">E638</f>
        <v>0.86399545460185379</v>
      </c>
      <c r="F643" s="10">
        <f t="shared" si="718"/>
        <v>-0.52658432085566143</v>
      </c>
      <c r="G643" s="13">
        <f>COS((RADIANS(45+$C$16)))</f>
        <v>-0.77217937246662716</v>
      </c>
      <c r="H643" s="14">
        <f>COS((RADIANS($C$16-45)))</f>
        <v>-0.63540460868414073</v>
      </c>
      <c r="J643" s="15">
        <f>((SUMPRODUCT(G643:G645,E643:E645))*(SUMPRODUCT(G643:(G645),F643:F645)))-((SUMPRODUCT(H643:H645,E643:E645))*(SUMPRODUCT(H643:H645,F643:F645)))</f>
        <v>-6.0155219937451099E-3</v>
      </c>
      <c r="Y643" t="s">
        <v>33</v>
      </c>
      <c r="Z643" s="9">
        <f t="shared" ref="Z643:AA643" si="719">Z638</f>
        <v>0.86400528911359331</v>
      </c>
      <c r="AA643" s="10">
        <f t="shared" si="719"/>
        <v>-0.52657997547909441</v>
      </c>
      <c r="AB643" s="13">
        <f>COS((RADIANS(45+$C$16)))</f>
        <v>-0.77217937246662716</v>
      </c>
      <c r="AC643" s="14">
        <f>COS((RADIANS($C$16-45)))</f>
        <v>-0.63540460868414073</v>
      </c>
      <c r="AE643" s="15">
        <f>((SUMPRODUCT(AB643:AB645,Z643:Z645))*(SUMPRODUCT(AB643:(AB645),AA643:AA645)))-((SUMPRODUCT(AC643:AC645,Z643:Z645))*(SUMPRODUCT(AC643:AC645,AA643:AA645)))</f>
        <v>-6.0134486054016778E-3</v>
      </c>
    </row>
    <row r="644" spans="1:40">
      <c r="D644" t="s">
        <v>34</v>
      </c>
      <c r="E644" s="9">
        <f t="shared" ref="E644:F644" si="720">E639</f>
        <v>-0.16430755263191302</v>
      </c>
      <c r="F644" s="10">
        <f t="shared" si="720"/>
        <v>-0.78794129552844128</v>
      </c>
      <c r="G644" s="13">
        <f>(SIN((RADIANS(45+$C$16))))*(COS(RADIANS($A$16)))</f>
        <v>0.48674816961467465</v>
      </c>
      <c r="H644" s="14">
        <f>(SIN((RADIANS($C$16-45))))*(COS(RADIANS($A$16)))</f>
        <v>-0.5915237173691591</v>
      </c>
      <c r="J644" s="16"/>
      <c r="L644" s="16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16"/>
      <c r="Y644" t="s">
        <v>34</v>
      </c>
      <c r="Z644" s="9">
        <f t="shared" ref="Z644:AA644" si="721">Z639</f>
        <v>-0.16430439367832658</v>
      </c>
      <c r="AA644" s="10">
        <f t="shared" si="721"/>
        <v>-0.78793704665144082</v>
      </c>
      <c r="AB644" s="13">
        <f>(SIN((RADIANS(45+$C$16))))*(COS(RADIANS($A$16)))</f>
        <v>0.48674816961467465</v>
      </c>
      <c r="AC644" s="14">
        <f>(SIN((RADIANS($C$16-45))))*(COS(RADIANS($A$16)))</f>
        <v>-0.5915237173691591</v>
      </c>
      <c r="AE644" s="16"/>
      <c r="AG644" s="16"/>
      <c r="AH644" t="s">
        <v>38</v>
      </c>
      <c r="AI644" t="s">
        <v>39</v>
      </c>
      <c r="AJ644" t="s">
        <v>40</v>
      </c>
      <c r="AK644" t="s">
        <v>41</v>
      </c>
      <c r="AL644" t="s">
        <v>42</v>
      </c>
      <c r="AM644" t="s">
        <v>43</v>
      </c>
      <c r="AN644" s="16"/>
    </row>
    <row r="645" spans="1:40">
      <c r="D645" t="s">
        <v>35</v>
      </c>
      <c r="E645" s="9">
        <f t="shared" ref="E645:F645" si="722">E640</f>
        <v>0.4759357966947298</v>
      </c>
      <c r="F645" s="10">
        <f t="shared" si="722"/>
        <v>-0.31915116767754942</v>
      </c>
      <c r="G645" s="13">
        <f>(SIN((RADIANS(45+$C$16))))*(SIN(RADIANS($A$16)))</f>
        <v>-0.40843020959988979</v>
      </c>
      <c r="H645" s="14">
        <f>(SIN((RADIANS($C$16-45))))*(SIN(RADIANS($A$16)))</f>
        <v>0.49634733307707524</v>
      </c>
      <c r="J645" s="16"/>
      <c r="L645" s="16"/>
      <c r="M645" s="17">
        <f>(G573^2)*F573+G573*G574*F574+G573*G575*F575-((H573^2)*F573+H573*H574*F574+H573*H575*F575)</f>
        <v>-0.19291165405973998</v>
      </c>
      <c r="N645" s="18">
        <f>G573*G574*F573+(G574^2)*F574+G574*G575*F575-(H573*H574*F573+(H574^2)*F574+H574*H575*F575)</f>
        <v>-0.92786185716720371</v>
      </c>
      <c r="O645" s="18">
        <f>G573*G575*F573+G574*G575*F574+(G575^2)*F575-(H573*H575*F573+H574*H575*F574+(H575^2)*F575)</f>
        <v>-1.619424441123705E-10</v>
      </c>
      <c r="P645" s="18">
        <f>(G573^2)*E573+G573*G574*E574+G573*G575*E575-((H573^2)*E573+H573*H574*E574+H573*H575*E575)</f>
        <v>-0.72277485409828968</v>
      </c>
      <c r="Q645" s="18">
        <f>G573*G574*E573+(G574^2)*E574+G574*G575*E575-(H573*H574*E573+(H574^2)*E574+H574*H575*E575)</f>
        <v>0.50108046028602238</v>
      </c>
      <c r="R645" s="34">
        <f>G573*G575*E573+G574*G575*E574+(G575^2)*E575-(H573*H575*E573+H574*H575*E574+(H575^2)*E575)</f>
        <v>8.7455038493997786E-11</v>
      </c>
      <c r="S645" s="16">
        <f>J573</f>
        <v>-1.422008139276984E-2</v>
      </c>
      <c r="Y645" t="s">
        <v>35</v>
      </c>
      <c r="Z645" s="9">
        <f t="shared" ref="Z645:AA645" si="723">Z640</f>
        <v>0.4759190336619597</v>
      </c>
      <c r="AA645" s="10">
        <f t="shared" si="723"/>
        <v>-0.31916882670248609</v>
      </c>
      <c r="AB645" s="13">
        <f>(SIN((RADIANS(45+$C$16))))*(SIN(RADIANS($A$16)))</f>
        <v>-0.40843020959988979</v>
      </c>
      <c r="AC645" s="14">
        <f>(SIN((RADIANS($C$16-45))))*(SIN(RADIANS($A$16)))</f>
        <v>0.49634733307707524</v>
      </c>
      <c r="AE645" s="16"/>
      <c r="AG645" s="16"/>
      <c r="AH645" s="17">
        <f>(AB573^2)*AA573+AB573*AB574*AA574+AB573*AB575*AA575-((AC573^2)*AA573+AC573*AC574*AA574+AC573*AC575*AA575)</f>
        <v>-0.19291166926100586</v>
      </c>
      <c r="AI645" s="18">
        <f>AB573*AB574*AA573+(AB574^2)*AA574+AB574*AB575*AA575-(AC573*AC574*AA573+(AC574^2)*AA574+AC574*AC575*AA575)</f>
        <v>-0.92785577974816524</v>
      </c>
      <c r="AJ645" s="18">
        <f>AB573*AB575*AA573+AB574*AB575*AA574+(AB575^2)*AA575-(AC573*AC575*AA573+AC574*AC575*AA574+(AC575^2)*AA575)</f>
        <v>-1.6194138340264807E-10</v>
      </c>
      <c r="AK645" s="18">
        <f>(AB573^2)*Z573+AB573*AB574*Z574+AB573*AB575*Z575-((AC573^2)*Z573+AC573*AC574*Z574+AC573*AC575*Z575)</f>
        <v>-0.72277949407361552</v>
      </c>
      <c r="AL645" s="18">
        <f>AB573*AB574*Z573+(AB574^2)*Z574+AB574*AB575*Z575-(AC573*AC574*Z573+(AC574^2)*Z574+AC574*AC575*Z575)</f>
        <v>0.50108968889576999</v>
      </c>
      <c r="AM645" s="34">
        <f>AB573*AB575*Z573+AB574*AB575*Z574+(AB575^2)*Z575-(AC573*AC575*Z573+AC574*AC575*Z574+(AC575^2)*Z575)</f>
        <v>8.7456649190252548E-11</v>
      </c>
      <c r="AN645" s="16">
        <f>AE573</f>
        <v>-1.4225921337858993E-2</v>
      </c>
    </row>
    <row r="646" spans="1:40">
      <c r="A646" s="7" t="s">
        <v>47</v>
      </c>
      <c r="B646" s="7" t="s">
        <v>46</v>
      </c>
      <c r="C646" s="7" t="s">
        <v>48</v>
      </c>
      <c r="L646" s="16"/>
      <c r="M646" s="17">
        <f>(G578^2)*F578+G578*G579*F579+G578*G580*F580-((H578^2)*F578+H578*H579*F579+H578*H580*F580)</f>
        <v>-0.10202760054721233</v>
      </c>
      <c r="N646" s="18">
        <f>G578*G579*F578+(G579^2)*F579+G579*G580*F580-(H578*H579*F578+(H579^2)*F579+H579*H580*F580)</f>
        <v>-0.96395120752717833</v>
      </c>
      <c r="O646" s="18">
        <f>G578*G580*F578+G579*G580*F579+(G580^2)*F580-(H578*H580*F578+H579*H580*F579+(H580^2)*F580)</f>
        <v>-0.1699706059735463</v>
      </c>
      <c r="P646" s="18">
        <f>(G578^2)*E578+G578*G579*E579+G578*G580*E580-((H578^2)*E578+H578*H579*E579+H578*H580*E580)</f>
        <v>-0.72710862397298459</v>
      </c>
      <c r="Q646" s="18">
        <f>G578*G579*E578+(G579^2)*E579+G579*G580*E580-(H578*H579*E578+(H579^2)*E579+H579*H580*E580)</f>
        <v>0.46616730328673722</v>
      </c>
      <c r="R646" s="34">
        <f>G578*G580*E578+G579*G580*E579+(G580^2)*E580-(H578*H580*E578+H579*H580*E579+(H580^2)*E580)</f>
        <v>8.2197873093557638E-2</v>
      </c>
      <c r="S646" s="16">
        <f>J578</f>
        <v>-1.0662015120062873E-2</v>
      </c>
      <c r="V646" s="7" t="s">
        <v>47</v>
      </c>
      <c r="W646" s="7" t="s">
        <v>46</v>
      </c>
      <c r="X646" s="7" t="s">
        <v>48</v>
      </c>
      <c r="AG646" s="16"/>
      <c r="AH646" s="17">
        <f>(AB578^2)*AA578+AB578*AB579*AA579+AB578*AB580*AA580-((AC578^2)*AA578+AC578*AC579*AA579+AC578*AC580*AA580)</f>
        <v>-0.1020303178639794</v>
      </c>
      <c r="AI646" s="18">
        <f>AB578*AB579*AA578+(AB579^2)*AA579+AB579*AB580*AA580-(AC578*AC579*AA578+(AC579^2)*AA579+AC579*AC580*AA580)</f>
        <v>-0.96394769131948965</v>
      </c>
      <c r="AJ646" s="18">
        <f>AB578*AB580*AA578+AB579*AB580*AA579+(AB580^2)*AA580-(AC578*AC580*AA578+AC579*AC580*AA579+(AC580^2)*AA580)</f>
        <v>-0.16996998597126101</v>
      </c>
      <c r="AK646" s="18">
        <f>(AB578^2)*Z578+AB578*AB579*Z579+AB578*AB580*Z580-((AC578^2)*Z578+AC578*AC579*Z579+AC578*AC580*Z580)</f>
        <v>-0.72711621785265512</v>
      </c>
      <c r="AL646" s="18">
        <f>AB578*AB579*Z578+(AB579^2)*Z579+AB579*AB580*Z580-(AC578*AC579*Z578+(AC579^2)*Z579+AC579*AC580*Z580)</f>
        <v>0.46617346055253917</v>
      </c>
      <c r="AM646" s="34">
        <f>AB578*AB580*Z578+AB579*AB580*Z579+(AB580^2)*Z580-(AC578*AC580*Z578+AC579*AC580*Z579+(AC580^2)*Z580)</f>
        <v>8.2198958785645926E-2</v>
      </c>
      <c r="AN646" s="16">
        <f>AE578</f>
        <v>-1.0665844799527202E-2</v>
      </c>
    </row>
    <row r="647" spans="1:40">
      <c r="A647" s="7">
        <f>C660+C663</f>
        <v>0.33724807353477448</v>
      </c>
      <c r="B647" s="7">
        <f>C661*C665-C662*C664</f>
        <v>0.4270353705819962</v>
      </c>
      <c r="C647" s="7">
        <f>A648*B649-A649*B648</f>
        <v>0.72566776281013023</v>
      </c>
      <c r="E647" s="9" t="s">
        <v>29</v>
      </c>
      <c r="F647" s="10" t="s">
        <v>30</v>
      </c>
      <c r="G647" s="13" t="s">
        <v>31</v>
      </c>
      <c r="H647" s="14" t="s">
        <v>11</v>
      </c>
      <c r="I647">
        <v>16</v>
      </c>
      <c r="J647" s="15" t="s">
        <v>32</v>
      </c>
      <c r="L647" s="16"/>
      <c r="M647" s="17">
        <f>(G583^2)*F583+G583*G584*F584+G583*G585*F585-((H583^2)*F583+H583*H584*F584+H583*H585*F585)</f>
        <v>1.5942422101086207E-3</v>
      </c>
      <c r="N647" s="18">
        <f>G583*G584*F583+(G584^2)*F584+G584*G585*F585-(H583*H584*F583+(H584^2)*F584+H584*H585*F585)</f>
        <v>-0.93925676372241496</v>
      </c>
      <c r="O647" s="18">
        <f>G583*G585*F583+G584*G585*F584+(G585^2)*F585-(H583*H585*F583+H584*H585*F584+(H585^2)*F585)</f>
        <v>-0.34186150432816248</v>
      </c>
      <c r="P647" s="18">
        <f>(G583^2)*E583+G583*G584*E584+G583*G585*E585-((H583^2)*E583+H583*H584*E584+H583*H585*E585)</f>
        <v>-0.73069293515099298</v>
      </c>
      <c r="Q647" s="18">
        <f>G583*G584*E583+(G584^2)*E584+G584*G585*E585-(H583*H584*E583+(H584^2)*E584+H584*H585*E585)</f>
        <v>0.43332590415402927</v>
      </c>
      <c r="R647" s="34">
        <f>G583*G585*E583+G584*G585*E584+(G585^2)*E585-(H583*H585*E583+H584*H585*E584+(H585^2)*E585)</f>
        <v>0.15771773084855595</v>
      </c>
      <c r="S647" s="16">
        <f>J583</f>
        <v>-6.9997292584134951E-3</v>
      </c>
      <c r="V647" s="7">
        <f>X660+X663</f>
        <v>0.33724814548864879</v>
      </c>
      <c r="W647" s="7">
        <f>X661*X665-X662*X664</f>
        <v>0.42703531834500824</v>
      </c>
      <c r="X647" s="7">
        <f>V648*W649-V649*W648</f>
        <v>0.72566777238578983</v>
      </c>
      <c r="Z647" s="9" t="s">
        <v>29</v>
      </c>
      <c r="AA647" s="10" t="s">
        <v>30</v>
      </c>
      <c r="AB647" s="13" t="s">
        <v>31</v>
      </c>
      <c r="AC647" s="14" t="s">
        <v>11</v>
      </c>
      <c r="AD647">
        <v>16</v>
      </c>
      <c r="AE647" s="15" t="s">
        <v>32</v>
      </c>
      <c r="AG647" s="16"/>
      <c r="AH647" s="17">
        <f>(AB583^2)*AA583+AB583*AB584*AA584+AB583*AB585*AA585-((AC583^2)*AA583+AC583*AC584*AA584+AC583*AC585*AA585)</f>
        <v>1.5894694203972826E-3</v>
      </c>
      <c r="AI647" s="18">
        <f>AB583*AB584*AA583+(AB584^2)*AA584+AB584*AB585*AA585-(AC583*AC584*AA583+(AC584^2)*AA584+AC584*AC585*AA585)</f>
        <v>-0.9392562547158434</v>
      </c>
      <c r="AJ647" s="18">
        <f>AB583*AB585*AA583+AB584*AB585*AA584+(AB585^2)*AA585-(AC583*AC585*AA583+AC584*AC585*AA584+(AC585^2)*AA585)</f>
        <v>-0.34186131906492129</v>
      </c>
      <c r="AK647" s="18">
        <f>(AB583^2)*Z583+AB583*AB584*Z584+AB583*AB585*Z585-((AC583^2)*Z583+AC583*AC584*Z584+AC583*AC585*Z585)</f>
        <v>-0.73070275531286633</v>
      </c>
      <c r="AL647" s="18">
        <f>AB583*AB584*Z583+(AB584^2)*Z584+AB584*AB585*Z585-(AC583*AC584*Z583+(AC584^2)*Z584+AC584*AC585*Z585)</f>
        <v>0.43332854975754298</v>
      </c>
      <c r="AM647" s="34">
        <f>AB583*AB585*Z583+AB584*AB585*Z584+(AB585^2)*Z585-(AC583*AC585*Z583+AC584*AC585*Z584+(AC585^2)*Z585)</f>
        <v>0.15771869376948663</v>
      </c>
      <c r="AN647" s="16">
        <f>AE583</f>
        <v>-7.0010691900102007E-3</v>
      </c>
    </row>
    <row r="648" spans="1:40">
      <c r="A648" s="7">
        <f>C661+C664</f>
        <v>-0.95178865621425734</v>
      </c>
      <c r="B648" s="7">
        <f>C662*C663-C660*C665</f>
        <v>2.5100551692706474E-2</v>
      </c>
      <c r="C648" s="7">
        <f>A649*B647-A647*B649</f>
        <v>0.32544044650416559</v>
      </c>
      <c r="D648" t="s">
        <v>33</v>
      </c>
      <c r="E648" s="9">
        <f t="shared" ref="E648:F648" si="724">E643</f>
        <v>0.86399545460185379</v>
      </c>
      <c r="F648" s="10">
        <f t="shared" si="724"/>
        <v>-0.52658432085566143</v>
      </c>
      <c r="G648" s="13">
        <f>COS((RADIANS(45+$C$17)))</f>
        <v>-0.82658974912718863</v>
      </c>
      <c r="H648" s="14">
        <f>COS((RADIANS($C$17-45)))</f>
        <v>-0.56280492769506862</v>
      </c>
      <c r="J648" s="15">
        <f>((SUMPRODUCT(G648:G650,E648:E650))*(SUMPRODUCT(G648:G650,F648:F650)))-((SUMPRODUCT(H648:H650,E648:E650))*(SUMPRODUCT(H648:H650,F648:F650)))</f>
        <v>-5.6459481984395543E-3</v>
      </c>
      <c r="L648" s="16"/>
      <c r="M648" s="17">
        <f>(G588^2)*F588+G588*G589*F589+G588*G590*F590-((H588^2)*F588+H588*H589*F589+H588*H590*F590)</f>
        <v>0.12658182452798836</v>
      </c>
      <c r="N648" s="18">
        <f>G588*G589*F588+(G589^2)*F589+G589*G590*F590-(H588*H589*F588+(H589^2)*F589+H589*H590*F590)</f>
        <v>-0.85300316948980581</v>
      </c>
      <c r="O648" s="18">
        <f>G588*G590*F588+G589*G590*F589+(G590^2)*F590-(H588*H590*F588+H589*H590*F589+(H590^2)*F590)</f>
        <v>-0.49248160952454323</v>
      </c>
      <c r="P648" s="18">
        <f>(G588^2)*E588+G588*G589*E589+G588*G590*E590-((H588^2)*E588+H588*H589*E589+H588*H590*E590)</f>
        <v>-0.74496817894992695</v>
      </c>
      <c r="Q648" s="18">
        <f>G588*G589*E588+(G589^2)*E589+G589*G590*E590-(H588*H589*E588+(H589^2)*E589+H589*H590*E590)</f>
        <v>0.38794067292554413</v>
      </c>
      <c r="R648" s="34">
        <f>G588*G590*E588+G589*G590*E589+(G590^2)*E590-(H588*H590*E588+H589*H590*E589+(H590^2)*E590)</f>
        <v>0.22397765194316743</v>
      </c>
      <c r="S648" s="16">
        <f>J588</f>
        <v>1.5131357006959834E-2</v>
      </c>
      <c r="V648" s="7">
        <f>X661+X664</f>
        <v>-0.95178865832654291</v>
      </c>
      <c r="W648" s="7">
        <f>X662*X663-X660*X665</f>
        <v>2.5100685279831003E-2</v>
      </c>
      <c r="X648" s="7">
        <f>V649*W647-V647*W649</f>
        <v>0.32544043648821519</v>
      </c>
      <c r="Y648" t="s">
        <v>33</v>
      </c>
      <c r="Z648" s="9">
        <f t="shared" ref="Z648:AA648" si="725">Z643</f>
        <v>0.86400528911359331</v>
      </c>
      <c r="AA648" s="10">
        <f t="shared" si="725"/>
        <v>-0.52657997547909441</v>
      </c>
      <c r="AB648" s="13">
        <f>COS((RADIANS(45+$C$17)))</f>
        <v>-0.82658974912718863</v>
      </c>
      <c r="AC648" s="14">
        <f>COS((RADIANS($C$17-45)))</f>
        <v>-0.56280492769506862</v>
      </c>
      <c r="AE648" s="15">
        <f>((SUMPRODUCT(AB648:AB650,Z648:Z650))*(SUMPRODUCT(AB648:AB650,AA648:AA650)))-((SUMPRODUCT(AC648:AC650,Z648:Z650))*(SUMPRODUCT(AC648:AC650,AA648:AA650)))</f>
        <v>-5.6408847416118402E-3</v>
      </c>
      <c r="AG648" s="16"/>
      <c r="AH648" s="17">
        <f>(AB588^2)*AA588+AB588*AB589*AA589+AB588*AB590*AA590-((AC588^2)*AA588+AC588*AC589*AA589+AC588*AC590*AA590)</f>
        <v>0.12657572475379003</v>
      </c>
      <c r="AI648" s="18">
        <f>AB588*AB589*AA588+(AB589^2)*AA589+AB589*AB590*AA590-(AC588*AC589*AA588+(AC589^2)*AA589+AC589*AC590*AA590)</f>
        <v>-0.85300564884746266</v>
      </c>
      <c r="AJ648" s="18">
        <f>AB588*AB590*AA588+AB589*AB590*AA589+(AB590^2)*AA590-(AC588*AC590*AA588+AC589*AC590*AA589+(AC590^2)*AA590)</f>
        <v>-0.49248304098235379</v>
      </c>
      <c r="AK648" s="18">
        <f>(AB588^2)*Z588+AB588*AB589*Z589+AB588*AB590*Z590-((AC588^2)*Z588+AC588*AC589*Z589+AC588*AC590*Z590)</f>
        <v>-0.74497947287080568</v>
      </c>
      <c r="AL648" s="18">
        <f>AB588*AB589*Z588+(AB589^2)*Z589+AB589*AB590*Z590-(AC588*AC589*Z588+(AC589^2)*Z589+AC589*AC590*Z590)</f>
        <v>0.38793978982145055</v>
      </c>
      <c r="AM648" s="34">
        <f>AB588*AB590*Z588+AB589*AB590*Z589+(AB590^2)*Z590-(AC588*AC590*Z588+AC589*AC590*Z589+(AC590^2)*Z590)</f>
        <v>0.22397714208278124</v>
      </c>
      <c r="AN648" s="16">
        <f>AE588</f>
        <v>1.5132618639505713E-2</v>
      </c>
    </row>
    <row r="649" spans="1:40">
      <c r="A649" s="7">
        <f>C662+C665</f>
        <v>0.15670885996099476</v>
      </c>
      <c r="B649" s="7">
        <f>C660*C664-C661*C663</f>
        <v>-0.76655803458750782</v>
      </c>
      <c r="C649" s="7">
        <f>A647*B648-A648*B647</f>
        <v>0.41491253422522084</v>
      </c>
      <c r="D649" t="s">
        <v>34</v>
      </c>
      <c r="E649" s="9">
        <f t="shared" ref="E649:F649" si="726">E644</f>
        <v>-0.16430755263191302</v>
      </c>
      <c r="F649" s="10">
        <f t="shared" si="726"/>
        <v>-0.78794129552844128</v>
      </c>
      <c r="G649" s="13">
        <f>(SIN((RADIANS(45+$C$17))))*(COS(RADIANS($A$17)))</f>
        <v>0.48740336475899354</v>
      </c>
      <c r="H649" s="14">
        <f>(SIN((RADIANS($C$17-45))))*(COS(RADIANS($A$17)))</f>
        <v>-0.7158477212519514</v>
      </c>
      <c r="J649" s="16"/>
      <c r="L649" s="16"/>
      <c r="M649" s="17">
        <f>(G593^2)*F593+G593*G594*F594+G593*G595*F595-((H593^2)*F593+H593*H594*F594+H593*H595*F595)</f>
        <v>0.2034275454810166</v>
      </c>
      <c r="N649" s="18">
        <f>G593*G594*F593+(G594^2)*F594+G594*G595*F595-(H593*H594*F593+(H594^2)*F594+H594*H595*F595)</f>
        <v>-0.72267509503922978</v>
      </c>
      <c r="O649" s="18">
        <f>G593*G595*F593+G594*G595*F594+(G595^2)*F595-(H593*H595*F593+H594*H595*F594+(H595^2)*F595)</f>
        <v>-0.60639640570842335</v>
      </c>
      <c r="P649" s="18">
        <f>(G593^2)*E593+G593*G594*E594+G593*G595*E595-((H593^2)*E593+H593*H594*E594+H593*H595*E595)</f>
        <v>-0.74291462286471655</v>
      </c>
      <c r="Q649" s="18">
        <f>G593*G594*E593+(G594^2)*E594+G594*G595*E595-(H593*H594*E593+(H594^2)*E594+H594*H595*E595)</f>
        <v>0.36496785290215572</v>
      </c>
      <c r="R649" s="34">
        <f>G593*G595*E593+G594*G595*E594+(G595^2)*E595-(H593*H595*E593+H594*H595*E594+(H595^2)*E595)</f>
        <v>0.30624439076176257</v>
      </c>
      <c r="S649" s="16">
        <f>J593</f>
        <v>5.8956943866822487E-3</v>
      </c>
      <c r="V649" s="7">
        <f>X662+X665</f>
        <v>0.15670870575327073</v>
      </c>
      <c r="W649" s="7">
        <f>X660*X664-X661*X663</f>
        <v>-0.76655806087489464</v>
      </c>
      <c r="X649" s="7">
        <f>V647*W648-V648*W647</f>
        <v>0.41491253226676073</v>
      </c>
      <c r="Y649" t="s">
        <v>34</v>
      </c>
      <c r="Z649" s="9">
        <f t="shared" ref="Z649:AA649" si="727">Z644</f>
        <v>-0.16430439367832658</v>
      </c>
      <c r="AA649" s="10">
        <f t="shared" si="727"/>
        <v>-0.78793704665144082</v>
      </c>
      <c r="AB649" s="13">
        <f>(SIN((RADIANS(45+$C$17))))*(COS(RADIANS($A$17)))</f>
        <v>0.48740336475899354</v>
      </c>
      <c r="AC649" s="14">
        <f>(SIN((RADIANS($C$17-45))))*(COS(RADIANS($A$17)))</f>
        <v>-0.7158477212519514</v>
      </c>
      <c r="AE649" s="16"/>
      <c r="AG649" s="16"/>
      <c r="AH649" s="17">
        <f>(AB593^2)*AA593+AB593*AB594*AA594+AB593*AB595*AA595-((AC593^2)*AA593+AC593*AC594*AA594+AC593*AC595*AA595)</f>
        <v>0.20342059779793703</v>
      </c>
      <c r="AI649" s="18">
        <f>AB593*AB594*AA593+(AB594^2)*AA594+AB594*AB595*AA595-(AC593*AC594*AA593+(AC594^2)*AA594+AC594*AC595*AA595)</f>
        <v>-0.72267970151025773</v>
      </c>
      <c r="AJ649" s="18">
        <f>AB593*AB595*AA593+AB594*AB595*AA594+(AB595^2)*AA595-(AC593*AC595*AA593+AC594*AC595*AA594+(AC595^2)*AA595)</f>
        <v>-0.60640027099656402</v>
      </c>
      <c r="AK649" s="18">
        <f>(AB593^2)*Z593+AB593*AB594*Z594+AB593*AB595*Z595-((AC593^2)*Z593+AC593*AC594*Z594+AC593*AC595*Z595)</f>
        <v>-0.74292679091654579</v>
      </c>
      <c r="AL649" s="18">
        <f>AB593*AB594*Z593+(AB594^2)*Z594+AB594*AB595*Z595-(AC593*AC594*Z593+(AC594^2)*Z594+AC594*AC595*Z595)</f>
        <v>0.3649645611371608</v>
      </c>
      <c r="AM649" s="34">
        <f>AB593*AB595*Z593+AB594*AB595*Z594+(AB595^2)*Z595-(AC593*AC595*Z593+AC594*AC595*Z594+(AC595^2)*Z595)</f>
        <v>0.30624162864296944</v>
      </c>
      <c r="AN649" s="16">
        <f>AE593</f>
        <v>5.8984916073083205E-3</v>
      </c>
    </row>
    <row r="650" spans="1:40">
      <c r="D650" t="s">
        <v>35</v>
      </c>
      <c r="E650" s="9">
        <f t="shared" ref="E650:F650" si="728">E645</f>
        <v>0.4759357966947298</v>
      </c>
      <c r="F650" s="10">
        <f t="shared" si="728"/>
        <v>-0.31915116767754942</v>
      </c>
      <c r="G650" s="13">
        <f>(SIN((RADIANS(45+$C$17))))*(SIN(RADIANS($A$17)))</f>
        <v>-0.2814024638475342</v>
      </c>
      <c r="H650" s="14">
        <f>(SIN((RADIANS($C$17-45))))*(SIN(RADIANS($A$17)))</f>
        <v>0.41329487456359426</v>
      </c>
      <c r="J650" s="16"/>
      <c r="L650" s="16"/>
      <c r="M650" s="17">
        <f>(G598^2)*F598+G598*G599*F599+G598*G600*F600-((H598^2)*F598+H598*H599*F599+H598*H600*F600)</f>
        <v>0.27944457517774457</v>
      </c>
      <c r="N650" s="18">
        <f>G598*G599*F598+(G599^2)*F599+G599*G600*F600-(H598*H599*F598+(H599^2)*F599+H599*H600*F600)</f>
        <v>-0.56152824244835253</v>
      </c>
      <c r="O650" s="18">
        <f>G598*G600*F598+G599*G600*F599+(G600^2)*F600-(H598*H600*F598+H599*H600*F599+(H600^2)*F600)</f>
        <v>-0.66920330028093666</v>
      </c>
      <c r="P650" s="18">
        <f>(G598^2)*E598+G598*G599*E599+G598*G600*E600-((H598^2)*E598+H598*H599*E599+H598*H600*E600)</f>
        <v>-0.74789689403650017</v>
      </c>
      <c r="Q650" s="18">
        <f>G598*G599*E598+(G599^2)*E599+G599*G600*E600-(H598*H599*E598+(H599^2)*E599+H599*H600*E600)</f>
        <v>0.32408574551813857</v>
      </c>
      <c r="R650" s="34">
        <f>G598*G600*E598+G599*G600*E599+(G600^2)*E600-(H598*H600*E598+H599*H600*E599+(H600^2)*E600)</f>
        <v>0.38623035152981444</v>
      </c>
      <c r="S650" s="16">
        <f>J598</f>
        <v>1.5204368147155645E-2</v>
      </c>
      <c r="Y650" t="s">
        <v>35</v>
      </c>
      <c r="Z650" s="9">
        <f t="shared" ref="Z650:AA650" si="729">Z645</f>
        <v>0.4759190336619597</v>
      </c>
      <c r="AA650" s="10">
        <f t="shared" si="729"/>
        <v>-0.31916882670248609</v>
      </c>
      <c r="AB650" s="13">
        <f>(SIN((RADIANS(45+$C$17))))*(SIN(RADIANS($A$17)))</f>
        <v>-0.2814024638475342</v>
      </c>
      <c r="AC650" s="14">
        <f>(SIN((RADIANS($C$17-45))))*(SIN(RADIANS($A$17)))</f>
        <v>0.41329487456359426</v>
      </c>
      <c r="AE650" s="16"/>
      <c r="AG650" s="16"/>
      <c r="AH650" s="17">
        <f>(AB598^2)*AA598+AB598*AB599*AA599+AB598*AB600*AA600-((AC598^2)*AA598+AC598*AC599*AA599+AC598*AC600*AA600)</f>
        <v>0.27943721578290925</v>
      </c>
      <c r="AI650" s="18">
        <f>AB598*AB599*AA598+(AB599^2)*AA599+AB599*AB600*AA600-(AC598*AC599*AA598+(AC599^2)*AA599+AC599*AC600*AA600)</f>
        <v>-0.56153403772042232</v>
      </c>
      <c r="AJ650" s="18">
        <f>AB598*AB600*AA598+AB599*AB600*AA599+(AB600^2)*AA600-(AC598*AC600*AA598+AC599*AC600*AA599+(AC600^2)*AA600)</f>
        <v>-0.66921020681724597</v>
      </c>
      <c r="AK650" s="18">
        <f>(AB598^2)*Z598+AB598*AB599*Z599+AB598*AB600*Z600-((AC598^2)*Z598+AC598*AC599*Z599+AC598*AC600*Z600)</f>
        <v>-0.74790949847092747</v>
      </c>
      <c r="AL650" s="18">
        <f>AB598*AB599*Z598+(AB599^2)*Z599+AB599*AB600*Z600-(AC598*AC599*Z598+(AC599^2)*Z599+AC599*AC600*Z600)</f>
        <v>0.32408099076154029</v>
      </c>
      <c r="AM650" s="34">
        <f>AB598*AB600*Z598+AB599*AB600*Z599+(AB600^2)*Z600-(AC598*AC600*Z598+AC599*AC600*Z599+(AC600^2)*Z600)</f>
        <v>0.3862246850315566</v>
      </c>
      <c r="AN650" s="16">
        <f>AE598</f>
        <v>1.5207867063822711E-2</v>
      </c>
    </row>
    <row r="651" spans="1:40">
      <c r="A651" s="8"/>
      <c r="B651" s="8" t="s">
        <v>25</v>
      </c>
      <c r="C651" s="8" t="s">
        <v>49</v>
      </c>
      <c r="J651" s="16"/>
      <c r="L651" s="16"/>
      <c r="M651" s="17">
        <f>(G603^2)*F603+G603*G604*F604+G603*G605*F605-((H603^2)*F603+H603*H604*F604+H603*H605*F605)</f>
        <v>0.29505398362856389</v>
      </c>
      <c r="N651" s="18">
        <f>G603*G604*F603+(G604^2)*F604+G604*G605*F605-(H603*H604*F603+(H604^2)*F604+H604*H605*F605)</f>
        <v>-0.3998817447823611</v>
      </c>
      <c r="O651" s="18">
        <f>G603*G605*F603+G604*G605*F604+(G605^2)*F605-(H603*H605*F603+H604*H605*F604+(H605^2)*F605)</f>
        <v>-0.69261549898233987</v>
      </c>
      <c r="P651" s="18">
        <f>(G603^2)*E603+G603*G604*E604+G603*G605*E605-((H603^2)*E603+H603*H604*E604+H603*H605*E605)</f>
        <v>-0.72073980377168045</v>
      </c>
      <c r="Q651" s="18">
        <f>G603*G604*E603+(G604^2)*E604+G604*G605*E605-(H603*H604*E603+(H604^2)*E604+H604*H605*E605)</f>
        <v>0.28979934116074507</v>
      </c>
      <c r="R651" s="34">
        <f>G603*G605*E603+G604*G605*E604+(G605^2)*E605-(H603*H605*E603+H604*H605*E604+(H605^2)*E605)</f>
        <v>0.50194718289039697</v>
      </c>
      <c r="S651" s="16">
        <f>J603</f>
        <v>-9.0116177666598185E-3</v>
      </c>
      <c r="V651" s="8"/>
      <c r="W651" s="8" t="s">
        <v>25</v>
      </c>
      <c r="X651" s="8" t="s">
        <v>49</v>
      </c>
      <c r="AE651" s="16"/>
      <c r="AG651" s="16"/>
      <c r="AH651" s="17">
        <f>(AB603^2)*AA603+AB603*AB604*AA604+AB603*AB605*AA605-((AC603^2)*AA603+AC603*AC604*AA604+AC603*AC605*AA605)</f>
        <v>0.29504580109754774</v>
      </c>
      <c r="AI651" s="18">
        <f>AB603*AB604*AA603+(AB604^2)*AA604+AB604*AB605*AA605-(AC603*AC604*AA603+(AC604^2)*AA604+AC604*AC605*AA605)</f>
        <v>-0.39988734263508036</v>
      </c>
      <c r="AJ651" s="18">
        <f>AB603*AB605*AA603+AB604*AB605*AA604+(AB605^2)*AA605-(AC603*AC605*AA603+AC604*AC605*AA604+(AC605^2)*AA605)</f>
        <v>-0.69262519474766304</v>
      </c>
      <c r="AK651" s="18">
        <f>(AB603^2)*Z603+AB603*AB604*Z604+AB603*AB605*Z605-((AC603^2)*Z603+AC603*AC604*Z604+AC603*AC605*Z605)</f>
        <v>-0.7207531387366205</v>
      </c>
      <c r="AL651" s="18">
        <f>AB603*AB604*Z603+(AB604^2)*Z604+AB604*AB605*Z605-(AC603*AC604*Z603+(AC604^2)*Z604+AC604*AC605*Z605)</f>
        <v>0.28979469677356096</v>
      </c>
      <c r="AM651" s="34">
        <f>AB603*AB605*Z603+AB604*AB605*Z604+(AB605^2)*Z605-(AC603*AC605*Z603+AC604*AC605*Z604+(AC605^2)*Z605)</f>
        <v>0.50193913857582406</v>
      </c>
      <c r="AN651" s="16">
        <f>AE603</f>
        <v>-9.0091333239017968E-3</v>
      </c>
    </row>
    <row r="652" spans="1:40">
      <c r="A652" s="8" t="s">
        <v>47</v>
      </c>
      <c r="B652" s="8">
        <f>DEGREES(ACOS(A649/(SQRT((A647^2)+(A648^2)+(A649^2)))))</f>
        <v>81.178499953595647</v>
      </c>
      <c r="C652" s="8">
        <f>DEGREES(ATAN(A648/A647))</f>
        <v>-70.489193898568232</v>
      </c>
      <c r="E652" s="9" t="s">
        <v>29</v>
      </c>
      <c r="F652" s="10" t="s">
        <v>30</v>
      </c>
      <c r="G652" s="13" t="s">
        <v>31</v>
      </c>
      <c r="H652" s="14" t="s">
        <v>11</v>
      </c>
      <c r="I652">
        <v>17</v>
      </c>
      <c r="J652" s="15" t="s">
        <v>32</v>
      </c>
      <c r="L652" s="20" t="s">
        <v>37</v>
      </c>
      <c r="M652" s="17">
        <f>(G608^2)*F608+G608*G609*F609+G608*G610*F610-((H608^2)*F608+H608*H609*F609+H608*H610*F610)</f>
        <v>0.31127878640250151</v>
      </c>
      <c r="N652" s="18">
        <f>G608*G609*F608+(G609^2)*F609+G609*G610*F610-(H608*H609*F608+(H609^2)*F609+H609*H610*F610)</f>
        <v>-0.24295665924630405</v>
      </c>
      <c r="O652" s="18">
        <f>G608*G610*F608+G609*G610*F609+(G610^2)*F610-(H608*H610*F608+H609*H610*F609+(H610^2)*F610)</f>
        <v>-0.66751793518535107</v>
      </c>
      <c r="P652" s="18">
        <f>(G608^2)*E608+G608*G609*E609+G608*G610*E610-((H608^2)*E608+H608*H609*E609+H608*H610*E610)</f>
        <v>-0.68847730406299479</v>
      </c>
      <c r="Q652" s="18">
        <f>G608*G609*E608+(G609^2)*E609+G609*G610*E610-(H608*H609*E608+(H609^2)*E609+H609*H610*E610)</f>
        <v>0.22307396351456715</v>
      </c>
      <c r="R652" s="34">
        <f>G608*G610*E608+G609*G610*E609+(G610^2)*E610-(H608*H610*E608+H609*H610*E609+(H610^2)*E610)</f>
        <v>0.61289067762451732</v>
      </c>
      <c r="S652" s="16">
        <f>J608</f>
        <v>-8.8326096483326011E-3</v>
      </c>
      <c r="V652" s="8" t="s">
        <v>47</v>
      </c>
      <c r="W652" s="8">
        <f>DEGREES(ACOS(V649/(SQRT((V647^2)+(V648^2)+(V649^2)))))</f>
        <v>81.178508721526299</v>
      </c>
      <c r="X652" s="8">
        <f>DEGREES(ATAN(V648/V647))</f>
        <v>-70.489190090276026</v>
      </c>
      <c r="Z652" s="9" t="s">
        <v>29</v>
      </c>
      <c r="AA652" s="10" t="s">
        <v>30</v>
      </c>
      <c r="AB652" s="13" t="s">
        <v>31</v>
      </c>
      <c r="AC652" s="14" t="s">
        <v>11</v>
      </c>
      <c r="AD652">
        <v>17</v>
      </c>
      <c r="AE652" s="15" t="s">
        <v>32</v>
      </c>
      <c r="AG652" s="20" t="s">
        <v>37</v>
      </c>
      <c r="AH652" s="17">
        <f>(AB608^2)*AA608+AB608*AB609*AA609+AB608*AB610*AA610-((AC608^2)*AA608+AC608*AC609*AA609+AC608*AC610*AA610)</f>
        <v>0.31126972588523882</v>
      </c>
      <c r="AI652" s="18">
        <f>AB608*AB609*AA608+(AB609^2)*AA609+AB609*AB610*AA610-(AC608*AC609*AA608+(AC609^2)*AA609+AC609*AC610*AA610)</f>
        <v>-0.24296106632922421</v>
      </c>
      <c r="AJ652" s="18">
        <f>AB608*AB610*AA608+AB609*AB610*AA609+(AB610^2)*AA610-(AC608*AC610*AA608+AC609*AC610*AA609+(AC610^2)*AA610)</f>
        <v>-0.66753004354615997</v>
      </c>
      <c r="AK652" s="18">
        <f>(AB608^2)*Z608+AB608*AB609*Z609+AB608*AB610*Z610-((AC608^2)*Z608+AC608*AC609*Z609+AC608*AC610*Z610)</f>
        <v>-0.6884913980079943</v>
      </c>
      <c r="AL652" s="18">
        <f>AB608*AB609*Z608+(AB609^2)*Z609+AB609*AB610*Z610-(AC608*AC609*Z608+(AC609^2)*Z609+AC609*AC610*Z610)</f>
        <v>0.22307032238431918</v>
      </c>
      <c r="AM652" s="34">
        <f>AB608*AB610*Z608+AB609*AB610*Z609+(AB610^2)*Z610-(AC608*AC610*Z608+AC609*AC610*Z609+(AC610^2)*Z610)</f>
        <v>0.61288067370137966</v>
      </c>
      <c r="AN652" s="16">
        <f>AE608</f>
        <v>-8.8319930683666836E-3</v>
      </c>
    </row>
    <row r="653" spans="1:40">
      <c r="A653" s="8" t="s">
        <v>46</v>
      </c>
      <c r="B653" s="8">
        <f>DEGREES(ACOS(B649/(SQRT((B647^2)+(B648^2)+(B649^2)))))</f>
        <v>150.83659967177761</v>
      </c>
      <c r="C653" s="8">
        <f>DEGREES(ATAN(B648/B647))</f>
        <v>3.3638966663017213</v>
      </c>
      <c r="D653" t="s">
        <v>33</v>
      </c>
      <c r="E653" s="9">
        <f t="shared" ref="E653:F653" si="730">E648</f>
        <v>0.86399545460185379</v>
      </c>
      <c r="F653" s="10">
        <f t="shared" si="730"/>
        <v>-0.52658432085566143</v>
      </c>
      <c r="G653" s="13">
        <f>COS((RADIANS(45+$C$18)))</f>
        <v>-0.87078508510040586</v>
      </c>
      <c r="H653" s="14">
        <f>COS((RADIANS($C$18-45)))</f>
        <v>-0.4916638440710065</v>
      </c>
      <c r="J653" s="15">
        <f>((SUMPRODUCT(G653:G655,E653:E655))*(SUMPRODUCT(G653:(G655),F653:F655)))-((SUMPRODUCT(H653:H655,E653:E655))*(SUMPRODUCT(H653:H655,F653:F655)))</f>
        <v>-1.4424541853898493E-2</v>
      </c>
      <c r="L653" s="16"/>
      <c r="M653" s="17">
        <f>(G613^2)*F613+G613*G614*F614+G613*G615*F615-((H613^2)*F613+H613*H614*F614+H613*H615*F615)</f>
        <v>0.31170141400083062</v>
      </c>
      <c r="N653" s="18">
        <f>G613*G614*F613+(G614^2)*F614+G614*G615*F615-(H613*H614*F613+(H614^2)*F614+H614*H615*F615)</f>
        <v>-0.10755664238305737</v>
      </c>
      <c r="O653" s="18">
        <f>G613*G615*F613+G614*G615*F614+(G615^2)*F615-(H613*H615*F613+H614*H615*F614+(H615^2)*F615)</f>
        <v>-0.60998403052615646</v>
      </c>
      <c r="P653" s="18">
        <f>(G613^2)*E613+G613*G614*E614+G613*G615*E615-((H613^2)*E613+H613*H614*E614+H613*H615*E615)</f>
        <v>-0.6272030812756263</v>
      </c>
      <c r="Q653" s="18">
        <f>G613*G614*E613+(G614^2)*E614+G614*G615*E615-(H613*H614*E613+(H614^2)*E614+H614*H615*E615)</f>
        <v>0.12841246920524549</v>
      </c>
      <c r="R653" s="34">
        <f>G613*G615*E613+G614*G615*E614+(G615^2)*E615-(H613*H615*E613+H614*H615*E614+(H615^2)*E615)</f>
        <v>0.72826330201592737</v>
      </c>
      <c r="S653" s="16">
        <f>J613</f>
        <v>-3.3322619705743461E-3</v>
      </c>
      <c r="V653" s="8" t="s">
        <v>46</v>
      </c>
      <c r="W653" s="8">
        <f>DEGREES(ACOS(W649/(SQRT((W647^2)+(W648^2)+(W649^2)))))</f>
        <v>150.8366030332368</v>
      </c>
      <c r="X653" s="8">
        <f>DEGREES(ATAN(W648/W647))</f>
        <v>3.3639149386585245</v>
      </c>
      <c r="Y653" t="s">
        <v>33</v>
      </c>
      <c r="Z653" s="9">
        <f t="shared" ref="Z653:AA653" si="731">Z648</f>
        <v>0.86400528911359331</v>
      </c>
      <c r="AA653" s="10">
        <f t="shared" si="731"/>
        <v>-0.52657997547909441</v>
      </c>
      <c r="AB653" s="13">
        <f>COS((RADIANS(45+$C$18)))</f>
        <v>-0.87078508510040586</v>
      </c>
      <c r="AC653" s="14">
        <f>COS((RADIANS($C$18-45)))</f>
        <v>-0.4916638440710065</v>
      </c>
      <c r="AE653" s="15">
        <f>((SUMPRODUCT(AB653:AB655,Z653:Z655))*(SUMPRODUCT(AB653:(AB655),AA653:AA655)))-((SUMPRODUCT(AC653:AC655,Z653:Z655))*(SUMPRODUCT(AC653:AC655,AA653:AA655)))</f>
        <v>-1.441779912934063E-2</v>
      </c>
      <c r="AG653" s="16"/>
      <c r="AH653" s="17">
        <f>(AB613^2)*AA613+AB613*AB614*AA614+AB613*AB615*AA615-((AC613^2)*AA613+AC613*AC614*AA614+AC613*AC615*AA615)</f>
        <v>0.31169097875722646</v>
      </c>
      <c r="AI653" s="18">
        <f>AB613*AB614*AA613+(AB614^2)*AA614+AB614*AB615*AA615-(AC613*AC614*AA613+(AC614^2)*AA614+AC614*AC615*AA615)</f>
        <v>-0.10755901894238223</v>
      </c>
      <c r="AJ653" s="18">
        <f>AB613*AB615*AA613+AB614*AB615*AA614+(AB615^2)*AA615-(AC613*AC615*AA613+AC614*AC615*AA614+(AC615^2)*AA615)</f>
        <v>-0.60999750866384894</v>
      </c>
      <c r="AK653" s="18">
        <f>(AB613^2)*Z613+AB613*AB614*Z614+AB613*AB615*Z615-((AC613^2)*Z613+AC613*AC614*Z614+AC613*AC615*Z615)</f>
        <v>-0.62721831297753738</v>
      </c>
      <c r="AL653" s="18">
        <f>AB613*AB614*Z613+(AB614^2)*Z614+AB614*AB615*Z615-(AC613*AC614*Z613+(AC614^2)*Z614+AC614*AC615*Z615)</f>
        <v>0.12841057151846869</v>
      </c>
      <c r="AM653" s="34">
        <f>AB613*AB615*Z613+AB614*AB615*Z614+(AB615^2)*Z615-(AC613*AC615*Z613+AC614*AC615*Z614+(AC615^2)*Z615)</f>
        <v>0.72825253969941062</v>
      </c>
      <c r="AN653" s="16">
        <f>AE613</f>
        <v>-3.3343512523016927E-3</v>
      </c>
    </row>
    <row r="654" spans="1:40">
      <c r="A654" s="8" t="s">
        <v>48</v>
      </c>
      <c r="B654" s="8">
        <f>DEGREES(ACOS(C649/(SQRT((C647^2)+(C648^2)+(C649^2)))))</f>
        <v>62.448752046807535</v>
      </c>
      <c r="C654" s="8">
        <f>DEGREES(ATAN(C648/C647))</f>
        <v>24.154818135410522</v>
      </c>
      <c r="D654" t="s">
        <v>34</v>
      </c>
      <c r="E654" s="9">
        <f t="shared" ref="E654:F654" si="732">E649</f>
        <v>-0.16430755263191302</v>
      </c>
      <c r="F654" s="10">
        <f t="shared" si="732"/>
        <v>-0.78794129552844128</v>
      </c>
      <c r="G654" s="13">
        <f>(SIN((RADIANS(45+$C$18))))*(COS(RADIANS($A$18)))</f>
        <v>0.4620128861807582</v>
      </c>
      <c r="H654" s="14">
        <f>(SIN((RADIANS($C$18-45))))*(COS(RADIANS($A$18)))</f>
        <v>-0.81827031875928058</v>
      </c>
      <c r="J654" s="16"/>
      <c r="L654" s="16"/>
      <c r="M654" s="17">
        <f>(G618^2)*F618+G618*G619*F619+G618*G620*F620-((H618^2)*F618+H618*H619*F619+H618*H620*F620)</f>
        <v>0.29740129088932882</v>
      </c>
      <c r="N654" s="18">
        <f>G618*G619*F618+(G619^2)*F619+G619*G620*F620-(H618*H619*F618+(H619^2)*F619+H619*H620*F620)</f>
        <v>-9.4102384273798444E-10</v>
      </c>
      <c r="O654" s="18">
        <f>G618*G620*F618+G619*G620*F619+(G620^2)*F620-(H618*H620*F618+H619*H620*F619+(H620^2)*F620)</f>
        <v>-0.5391669387639848</v>
      </c>
      <c r="P654" s="18">
        <f>(G618^2)*E618+G618*G619*E619+G618*G620*E620-((H618^2)*E618+H618*H619*E619+H618*H620*E620)</f>
        <v>-0.51174669127014216</v>
      </c>
      <c r="Q654" s="18">
        <f>G618*G619*E618+(G619^2)*E619+G619*G620*E620-(H618*H619*E618+(H619^2)*E619+H619*H620*E620)</f>
        <v>1.4717983672995477E-9</v>
      </c>
      <c r="R654" s="34">
        <f>G618*G620*E618+G619*G620*E619+(G620^2)*E620-(H618*H620*E618+H619*H620*E619+(H620^2)*E620)</f>
        <v>0.84327833593019808</v>
      </c>
      <c r="S654" s="16">
        <f>J618</f>
        <v>3.4451712362548736E-4</v>
      </c>
      <c r="V654" s="8" t="s">
        <v>48</v>
      </c>
      <c r="W654" s="8">
        <f>DEGREES(ACOS(X649/(SQRT((X647^2)+(X648^2)+(X649^2)))))</f>
        <v>62.448752294759174</v>
      </c>
      <c r="X654" s="8">
        <f>DEGREES(ATAN(X648/X647))</f>
        <v>24.154817194720348</v>
      </c>
      <c r="Y654" t="s">
        <v>34</v>
      </c>
      <c r="Z654" s="9">
        <f t="shared" ref="Z654:AA654" si="733">Z649</f>
        <v>-0.16430439367832658</v>
      </c>
      <c r="AA654" s="10">
        <f t="shared" si="733"/>
        <v>-0.78793704665144082</v>
      </c>
      <c r="AB654" s="13">
        <f>(SIN((RADIANS(45+$C$18))))*(COS(RADIANS($A$18)))</f>
        <v>0.4620128861807582</v>
      </c>
      <c r="AC654" s="14">
        <f>(SIN((RADIANS($C$18-45))))*(COS(RADIANS($A$18)))</f>
        <v>-0.81827031875928058</v>
      </c>
      <c r="AE654" s="16"/>
      <c r="AG654" s="16"/>
      <c r="AH654" s="17">
        <f>(AB618^2)*AA618+AB618*AB619*AA619+AB618*AB620*AA620-((AC618^2)*AA618+AC618*AC619*AA619+AC618*AC620*AA620)</f>
        <v>0.29738872108908676</v>
      </c>
      <c r="AI654" s="18">
        <f>AB618*AB619*AA618+(AB619^2)*AA619+AB619*AB620*AA620-(AC618*AC619*AA618+(AC619^2)*AA619+AC619*AC620*AA620)</f>
        <v>-9.4104678061342277E-10</v>
      </c>
      <c r="AJ654" s="18">
        <f>AB618*AB620*AA618+AB619*AB620*AA619+(AB620^2)*AA620-(AC618*AC620*AA618+AC619*AC620*AA619+(AC620^2)*AA620)</f>
        <v>-0.53918008119834204</v>
      </c>
      <c r="AK654" s="18">
        <f>(AB618^2)*Z618+AB618*AB619*Z619+AB618*AB620*Z620-((AC618^2)*Z618+AC618*AC619*Z619+AC618*AC620*Z620)</f>
        <v>-0.5117635729427108</v>
      </c>
      <c r="AL654" s="18">
        <f>AB618*AB619*Z618+(AB619^2)*Z619+AB619*AB620*Z620-(AC618*AC619*Z618+(AC619^2)*Z619+AC619*AC620*Z620)</f>
        <v>1.4717815607645984E-9</v>
      </c>
      <c r="AM654" s="34">
        <f>AB618*AB620*Z618+AB619*AB620*Z619+(AB620^2)*Z620-(AC618*AC620*Z618+AC619*AC620*Z619+(AC620^2)*Z620)</f>
        <v>0.84326870649512076</v>
      </c>
      <c r="AN654" s="16">
        <f>AE618</f>
        <v>3.393648846243269E-4</v>
      </c>
    </row>
    <row r="655" spans="1:40">
      <c r="D655" t="s">
        <v>35</v>
      </c>
      <c r="E655" s="9">
        <f t="shared" ref="E655:F655" si="734">E650</f>
        <v>0.4759357966947298</v>
      </c>
      <c r="F655" s="10">
        <f t="shared" si="734"/>
        <v>-0.31915116767754942</v>
      </c>
      <c r="G655" s="13">
        <f>(SIN((RADIANS(45+$C$18))))*(SIN(RADIANS($A$18)))</f>
        <v>-0.16815893841721494</v>
      </c>
      <c r="H655" s="14">
        <f>(SIN((RADIANS($C$18-45))))*(SIN(RADIANS($A$18)))</f>
        <v>0.29782603961189558</v>
      </c>
      <c r="J655" s="16"/>
      <c r="L655" s="16"/>
      <c r="M655" s="17">
        <f>(G623^2)*F623+G623*G624*F624+G623*G625*F625-((H623^2)*F623+H623*H624*F624+H623*H625*F625)</f>
        <v>0.27678787573800034</v>
      </c>
      <c r="N655" s="18">
        <f>G623*G624*F623+(G624^2)*F624+G624*G625*F625-(H623*H624*F623+(H624^2)*F624+H624*H625*F625)</f>
        <v>8.3672109107763681E-2</v>
      </c>
      <c r="O655" s="18">
        <f>G623*G625*F623+G624*G625*F624+(G625^2)*F625-(H623*H625*F623+H624*H625*F624+(H625^2)*F625)</f>
        <v>-0.47452811119192972</v>
      </c>
      <c r="P655" s="18">
        <f>(G623^2)*E623+G623*G624*E624+G623*G625*E625-((H623^2)*E623+H623*H624*E624+H623*H625*E625)</f>
        <v>-0.31761515368049981</v>
      </c>
      <c r="Q655" s="18">
        <f>G623*G624*E623+(G624^2)*E624+G624*G625*E625-(H623*H624*E623+(H624^2)*E624+H624*H625*E625)</f>
        <v>-0.16408175764797658</v>
      </c>
      <c r="R655" s="34">
        <f>G623*G625*E623+G624*G625*E624+(G625^2)*E625-(H623*H625*E623+H624*H625*E624+(H625^2)*E625)</f>
        <v>0.93055388907988901</v>
      </c>
      <c r="S655" s="16">
        <f>J623</f>
        <v>-4.4940759868844493E-4</v>
      </c>
      <c r="Y655" t="s">
        <v>35</v>
      </c>
      <c r="Z655" s="9">
        <f t="shared" ref="Z655:AA655" si="735">Z650</f>
        <v>0.4759190336619597</v>
      </c>
      <c r="AA655" s="10">
        <f t="shared" si="735"/>
        <v>-0.31916882670248609</v>
      </c>
      <c r="AB655" s="13">
        <f>(SIN((RADIANS(45+$C$18))))*(SIN(RADIANS($A$18)))</f>
        <v>-0.16815893841721494</v>
      </c>
      <c r="AC655" s="14">
        <f>(SIN((RADIANS($C$18-45))))*(SIN(RADIANS($A$18)))</f>
        <v>0.29782603961189558</v>
      </c>
      <c r="AE655" s="16"/>
      <c r="AG655" s="16"/>
      <c r="AH655" s="17">
        <f>(AB623^2)*AA623+AB623*AB624*AA624+AB623*AB625*AA625-((AC623^2)*AA623+AC623*AC624*AA624+AC623*AC625*AA625)</f>
        <v>0.27677260889975985</v>
      </c>
      <c r="AI655" s="18">
        <f>AB623*AB624*AA623+(AB624^2)*AA624+AB624*AB625*AA625-(AC623*AC624*AA623+(AC624^2)*AA624+AC624*AC625*AA625)</f>
        <v>8.367396682217354E-2</v>
      </c>
      <c r="AJ655" s="18">
        <f>AB623*AB625*AA623+AB624*AB625*AA624+(AB625^2)*AA625-(AC623*AC625*AA623+AC624*AC625*AA624+(AC625^2)*AA625)</f>
        <v>-0.47453864681388835</v>
      </c>
      <c r="AK655" s="18">
        <f>(AB623^2)*Z623+AB623*AB624*Z624+AB623*AB625*Z625-((AC623^2)*Z623+AC623*AC624*Z624+AC623*AC625*Z625)</f>
        <v>-0.31763382154562991</v>
      </c>
      <c r="AL655" s="18">
        <f>AB623*AB624*Z623+(AB624^2)*Z624+AB624*AB625*Z625-(AC623*AC624*Z623+(AC624^2)*Z624+AC624*AC625*Z625)</f>
        <v>-0.16408067090097483</v>
      </c>
      <c r="AM655" s="34">
        <f>AB623*AB625*Z623+AB624*AB625*Z624+(AB625^2)*Z625-(AC623*AC625*Z623+AC624*AC625*Z624+(AC625^2)*Z625)</f>
        <v>0.93054772583137546</v>
      </c>
      <c r="AN655" s="16">
        <f>AE623</f>
        <v>-4.5697664113691916E-4</v>
      </c>
    </row>
    <row r="656" spans="1:40">
      <c r="M656" s="17">
        <f>(G628^2)*F628+G628*G629*F629+G628*G630*F630-((H628^2)*F628+H628*H629*F629+H628*H630*F630)</f>
        <v>0.26528105820570957</v>
      </c>
      <c r="N656" s="18">
        <f>G628*G629*F628+(G629^2)*F629+G629*G630*F630-(H628*H629*F628+(H629^2)*F629+H629*H630*F630)</f>
        <v>0.15592589522827244</v>
      </c>
      <c r="O656" s="18">
        <f>G628*G630*F628+G629*G630*F629+(G630^2)*F630-(H628*H630*F628+H629*H630*F629+(H630^2)*F630)</f>
        <v>-0.42840287624792572</v>
      </c>
      <c r="P656" s="18">
        <f>(G628^2)*E628+G628*G629*E629+G628*G630*E630-((H628^2)*E628+H628*H629*E629+H628*H630*E630)</f>
        <v>-5.7068033197720525E-2</v>
      </c>
      <c r="Q656" s="18">
        <f>G628*G629*E628+(G629^2)*E629+G629*G630*E630-(H628*H629*E628+(H629^2)*E629+H629*H630*E630)</f>
        <v>-0.34145071843468883</v>
      </c>
      <c r="R656" s="34">
        <f>G628*G630*E628+G629*G630*E629+(G630^2)*E630-(H628*H630*E628+H629*H630*E629+(H630^2)*E630)</f>
        <v>0.93812813875586576</v>
      </c>
      <c r="S656" s="16">
        <f>J628</f>
        <v>-3.1043796856486394E-4</v>
      </c>
      <c r="AH656" s="17">
        <f>(AB628^2)*AA628+AB628*AB629*AA629+AB628*AB630*AA630-((AC628^2)*AA628+AC628*AC629*AA629+AC628*AC630*AA630)</f>
        <v>0.26526361047997443</v>
      </c>
      <c r="AI656" s="18">
        <f>AB628*AB629*AA628+(AB629^2)*AA629+AB629*AB630*AA630-(AC628*AC629*AA628+(AC629^2)*AA629+AC629*AC630*AA630)</f>
        <v>0.15592806274696133</v>
      </c>
      <c r="AJ656" s="18">
        <f>AB628*AB630*AA628+AB629*AB630*AA629+(AB630^2)*AA630-(AC628*AC630*AA628+AC629*AC630*AA629+(AC630^2)*AA630)</f>
        <v>-0.42840883145657982</v>
      </c>
      <c r="AK656" s="18">
        <f>(AB628^2)*Z628+AB628*AB629*Z629+AB628*AB630*Z630-((AC628^2)*Z628+AC628*AC629*Z629+AC628*AC630*Z630)</f>
        <v>-5.7087497631557238E-2</v>
      </c>
      <c r="AL656" s="18">
        <f>AB628*AB629*Z628+(AB629^2)*Z629+AB629*AB630*Z630-(AC628*AC629*Z628+(AC629^2)*Z629+AC629*AC630*Z630)</f>
        <v>-0.34145034575838396</v>
      </c>
      <c r="AM656" s="34">
        <f>AB628*AB630*Z628+AB629*AB630*Z629+(AB630^2)*Z630-(AC628*AC630*Z628+AC629*AC630*Z629+(AC630^2)*Z630)</f>
        <v>0.93812711483613331</v>
      </c>
      <c r="AN656" s="16">
        <f>AE628</f>
        <v>-3.184204220744169E-4</v>
      </c>
    </row>
    <row r="657" spans="1:40">
      <c r="E657" s="9" t="s">
        <v>29</v>
      </c>
      <c r="F657" s="10" t="s">
        <v>30</v>
      </c>
      <c r="G657" s="13" t="s">
        <v>31</v>
      </c>
      <c r="H657" s="14" t="s">
        <v>11</v>
      </c>
      <c r="I657">
        <v>18</v>
      </c>
      <c r="J657" s="15" t="s">
        <v>32</v>
      </c>
      <c r="M657" s="17">
        <f>(G633^2)*F633+G633*G634*F634+G633*G635*F635-((H633^2)*F633+H633*H634*F634+H633*H635*F635)</f>
        <v>0.27048273692765656</v>
      </c>
      <c r="N657" s="18">
        <f>G633*G634*F633+(G634^2)*F634+G634*G635*F635-(H633*H634*F633+(H634^2)*F634+H634*H635*F635)</f>
        <v>0.23342805894684582</v>
      </c>
      <c r="O657" s="18">
        <f>G633*G635*F633+G634*G635*F634+(G635^2)*F635-(H633*H635*F633+H634*H635*F634+(H635^2)*F635)</f>
        <v>-0.40430925800811995</v>
      </c>
      <c r="P657" s="18">
        <f>(G633^2)*E633+G633*G634*E634+G633*G635*E635-((H633^2)*E633+H633*H634*E634+H633*H635*E635)</f>
        <v>0.21163889592601082</v>
      </c>
      <c r="Q657" s="18">
        <f>G633*G634*E633+(G634^2)*E634+G634*G635*E635-(H633*H634*E633+(H634^2)*E634+H634*H635*E635)</f>
        <v>-0.48632694285223738</v>
      </c>
      <c r="R657" s="34">
        <f>G633*G635*E633+G634*G635*E634+(G635^2)*E635-(H633*H635*E633+H634*H635*E634+(H635^2)*E635)</f>
        <v>0.84234297410972137</v>
      </c>
      <c r="S657" s="16">
        <f>J633</f>
        <v>2.9166133514403891E-3</v>
      </c>
      <c r="Z657" s="9" t="s">
        <v>29</v>
      </c>
      <c r="AA657" s="10" t="s">
        <v>30</v>
      </c>
      <c r="AB657" s="13" t="s">
        <v>31</v>
      </c>
      <c r="AC657" s="14" t="s">
        <v>11</v>
      </c>
      <c r="AD657">
        <v>18</v>
      </c>
      <c r="AE657" s="15" t="s">
        <v>32</v>
      </c>
      <c r="AH657" s="17">
        <f>(AB633^2)*AA633+AB633*AB634*AA634+AB633*AB635*AA635-((AC633^2)*AA633+AC633*AC634*AA634+AC633*AC635*AA635)</f>
        <v>0.27046481878478407</v>
      </c>
      <c r="AI657" s="18">
        <f>AB633*AB634*AA633+(AB634^2)*AA634+AB634*AB635*AA635-(AC633*AC634*AA633+(AC634^2)*AA634+AC634*AC635*AA635)</f>
        <v>0.23342860560427403</v>
      </c>
      <c r="AJ657" s="18">
        <f>AB633*AB635*AA633+AB634*AB635*AA634+(AB635^2)*AA635-(AC633*AC635*AA633+AC634*AC635*AA634+(AC635^2)*AA635)</f>
        <v>-0.40431020484655994</v>
      </c>
      <c r="AK657" s="18">
        <f>(AB633^2)*Z633+AB633*AB634*Z634+AB633*AB635*Z635-((AC633^2)*Z633+AC633*AC634*Z634+AC633*AC635*Z635)</f>
        <v>0.21162058694612923</v>
      </c>
      <c r="AL657" s="18">
        <f>AB633*AB634*Z633+(AB634^2)*Z634+AB634*AB635*Z635-(AC633*AC634*Z633+(AC634^2)*Z634+AC634*AC635*Z635)</f>
        <v>-0.48632921233864146</v>
      </c>
      <c r="AM657" s="34">
        <f>AB633*AB635*Z633+AB634*AB635*Z634+(AB635^2)*Z635-(AC633*AC635*Z633+AC634*AC635*Z634+(AC635^2)*Z635)</f>
        <v>0.84234690497548037</v>
      </c>
      <c r="AN657" s="16">
        <f>AE633</f>
        <v>2.9107664479716411E-3</v>
      </c>
    </row>
    <row r="658" spans="1:40">
      <c r="D658" t="s">
        <v>33</v>
      </c>
      <c r="E658" s="9">
        <f t="shared" ref="E658:F658" si="736">E653</f>
        <v>0.86399545460185379</v>
      </c>
      <c r="F658" s="10">
        <f t="shared" si="736"/>
        <v>-0.52658432085566143</v>
      </c>
      <c r="G658" s="13">
        <f>COS((RADIANS(45+$C$19)))</f>
        <v>-0.90296063242848146</v>
      </c>
      <c r="H658" s="14">
        <f>COS((RADIANS($C$19-45)))</f>
        <v>-0.42972327873220545</v>
      </c>
      <c r="J658" s="15">
        <f>((SUMPRODUCT(G658:G660,E658:E660))*(SUMPRODUCT(G658:G660,F658:F660)))-((SUMPRODUCT(H658:H660,E658:E660))*(SUMPRODUCT(H658:H660,F658:F660)))</f>
        <v>-1.4794314226221766E-2</v>
      </c>
      <c r="M658" s="17">
        <f>(G638^2)*F638+G638*G639*F639+G638*G640*F640-((H638^2)*F638+H638*H639*F639+H638*H640*F640)</f>
        <v>0.29365345379730412</v>
      </c>
      <c r="N658" s="18">
        <f>G638*G639*F638+(G639^2)*F639+G639*G640*F640-(H638*H639*F638+(H639^2)*F639+H639*H640*F640)</f>
        <v>0.32756953304365227</v>
      </c>
      <c r="O658" s="18">
        <f>G638*G640*F638+G639*G640*F639+(G640^2)*F640-(H638*H640*F638+H639*H640*F639+(H640^2)*F640)</f>
        <v>-0.39038216782918039</v>
      </c>
      <c r="P658" s="18">
        <f>(G638^2)*E638+G638*G639*E639+G638*G640*E640-((H638^2)*E638+H638*H639*E639+H638*H640*E640)</f>
        <v>0.41658014761784123</v>
      </c>
      <c r="Q658" s="18">
        <f>G638*G639*E638+(G639^2)*E639+G639*G640*E640-(H638*H639*E638+(H639^2)*E639+H639*H640*E640)</f>
        <v>-0.57278104871206159</v>
      </c>
      <c r="R658" s="34">
        <f>G638*G640*E638+G639*G640*E639+(G640^2)*E640-(H638*H640*E638+H639*H640*E639+(H640^2)*E640)</f>
        <v>0.68261387257247852</v>
      </c>
      <c r="S658" s="16">
        <f>J638</f>
        <v>1.4096252956628474E-2</v>
      </c>
      <c r="Y658" t="s">
        <v>33</v>
      </c>
      <c r="Z658" s="9">
        <f t="shared" ref="Z658:AA658" si="737">Z653</f>
        <v>0.86400528911359331</v>
      </c>
      <c r="AA658" s="10">
        <f t="shared" si="737"/>
        <v>-0.52657997547909441</v>
      </c>
      <c r="AB658" s="13">
        <f>COS((RADIANS(45+$C$19)))</f>
        <v>-0.90296063242848146</v>
      </c>
      <c r="AC658" s="14">
        <f>COS((RADIANS($C$19-45)))</f>
        <v>-0.42972327873220545</v>
      </c>
      <c r="AE658" s="15">
        <f>((SUMPRODUCT(AB658:AB660,Z658:Z660))*(SUMPRODUCT(AB658:AB660,AA658:AA660)))-((SUMPRODUCT(AC658:AC660,Z658:Z660))*(SUMPRODUCT(AC658:AC660,AA658:AA660)))</f>
        <v>-1.4787435363497137E-2</v>
      </c>
      <c r="AH658" s="17">
        <f>(AB638^2)*AA638+AB638*AB639*AA639+AB638*AB640*AA640-((AC638^2)*AA638+AC638*AC639*AA639+AC638*AC640*AA640)</f>
        <v>0.29363696012079293</v>
      </c>
      <c r="AI658" s="18">
        <f>AB638*AB639*AA638+(AB639^2)*AA639+AB639*AB640*AA640-(AC638*AC639*AA638+(AC639^2)*AA639+AC639*AC640*AA640)</f>
        <v>0.32756738311177691</v>
      </c>
      <c r="AJ658" s="18">
        <f>AB638*AB640*AA638+AB639*AB640*AA639+(AB640^2)*AA640-(AC638*AC640*AA638+AC639*AC640*AA639+(AC640^2)*AA640)</f>
        <v>-0.39037960564014401</v>
      </c>
      <c r="AK658" s="18">
        <f>(AB638^2)*Z638+AB638*AB639*Z639+AB638*AB640*Z640-((AC638^2)*Z638+AC638*AC639*Z639+AC638*AC640*Z640)</f>
        <v>0.41656470320977262</v>
      </c>
      <c r="AL658" s="18">
        <f>AB638*AB639*Z638+(AB639^2)*Z639+AB639*AB640*Z640-(AC638*AC639*Z638+(AC639^2)*Z639+AC639*AC640*Z640)</f>
        <v>-0.57278677483693441</v>
      </c>
      <c r="AM658" s="34">
        <f>AB638*AB640*Z638+AB639*AB640*Z639+(AB640^2)*Z640-(AC638*AC640*Z638+AC639*AC640*Z639+(AC640^2)*Z640)</f>
        <v>0.68262069670236725</v>
      </c>
      <c r="AN658" s="16">
        <f>AE638</f>
        <v>1.4094041675031449E-2</v>
      </c>
    </row>
    <row r="659" spans="1:40" ht="18">
      <c r="A659" t="s">
        <v>45</v>
      </c>
      <c r="B659" t="s">
        <v>75</v>
      </c>
      <c r="C659" t="s">
        <v>44</v>
      </c>
      <c r="D659" t="s">
        <v>34</v>
      </c>
      <c r="E659" s="9">
        <f t="shared" ref="E659:F659" si="738">E654</f>
        <v>-0.16430755263191302</v>
      </c>
      <c r="F659" s="10">
        <f t="shared" si="738"/>
        <v>-0.78794129552844128</v>
      </c>
      <c r="G659" s="13">
        <f>(SIN((RADIANS(45+$C$19))))*(COS(RADIANS($A$19)))</f>
        <v>0.42319481654530194</v>
      </c>
      <c r="H659" s="14">
        <f>(SIN((RADIANS($C$19-45))))*(COS(RADIANS($A$19)))</f>
        <v>-0.88924263148037508</v>
      </c>
      <c r="J659" s="16"/>
      <c r="M659" s="17">
        <f>(G643^2)*F643+G643*G644*F644+G643*G645*F645-((H643^2)*F643+H643*H644*F644+H643*H645*F645)</f>
        <v>0.28961861713658499</v>
      </c>
      <c r="N659" s="18">
        <f>G643*G644*F643+(G644^2)*F644+G644*G645*F645-(H643*H644*F643+(H644^2)*F644+H644*H645*F645)</f>
        <v>0.45460449636282663</v>
      </c>
      <c r="O659" s="18">
        <f>G643*G645*F643+G644*G645*F644+(G645^2)*F645-(H643*H645*F643+H644*H645*F644+(H645^2)*F645)</f>
        <v>-0.38145846522958116</v>
      </c>
      <c r="P659" s="18">
        <f>(G643^2)*E643+G643*G644*E644+G643*G645*E645-((H643^2)*E643+H643*H644*E644+H643*H645*E645)</f>
        <v>0.59005293699538874</v>
      </c>
      <c r="Q659" s="18">
        <f>G643*G644*E643+(G644^2)*E644+G644*G645*E645-(H643*H644*E643+(H644^2)*E644+H644*H645*E645)</f>
        <v>-0.58579637354657921</v>
      </c>
      <c r="R659" s="34">
        <f>G643*G645*E643+G644*G645*E644+(G645^2)*E645-(H643*H645*E643+H644*H645*E644+(H645^2)*E645)</f>
        <v>0.49154152098792303</v>
      </c>
      <c r="S659" s="16">
        <f>J643</f>
        <v>-6.0155219937451099E-3</v>
      </c>
      <c r="V659" t="s">
        <v>45</v>
      </c>
      <c r="W659" t="s">
        <v>75</v>
      </c>
      <c r="X659" t="s">
        <v>44</v>
      </c>
      <c r="Y659" t="s">
        <v>34</v>
      </c>
      <c r="Z659" s="9">
        <f t="shared" ref="Z659:AA659" si="739">Z654</f>
        <v>-0.16430439367832658</v>
      </c>
      <c r="AA659" s="10">
        <f t="shared" si="739"/>
        <v>-0.78793704665144082</v>
      </c>
      <c r="AB659" s="13">
        <f>(SIN((RADIANS(45+$C$19))))*(COS(RADIANS($A$19)))</f>
        <v>0.42319481654530194</v>
      </c>
      <c r="AC659" s="14">
        <f>(SIN((RADIANS($C$19-45))))*(COS(RADIANS($A$19)))</f>
        <v>-0.88924263148037508</v>
      </c>
      <c r="AE659" s="16"/>
      <c r="AH659" s="17">
        <f>(AB643^2)*AA643+AB643*AB644*AA644+AB643*AB645*AA645-((AC643^2)*AA643+AC643*AC644*AA644+AC643*AC645*AA645)</f>
        <v>0.28960512112217185</v>
      </c>
      <c r="AI659" s="18">
        <f>AB643*AB644*AA643+(AB644^2)*AA644+AB644*AB645*AA645-(AC643*AC644*AA643+(AC644^2)*AA644+AC644*AC645*AA645)</f>
        <v>0.45459907580977732</v>
      </c>
      <c r="AJ659" s="18">
        <f>AB643*AB645*AA643+AB644*AB645*AA644+(AB645^2)*AA645-(AC643*AC645*AA643+AC644*AC645*AA644+(AC645^2)*AA645)</f>
        <v>-0.38145391684551666</v>
      </c>
      <c r="AK659" s="18">
        <f>(AB643^2)*Z643+AB643*AB644*Z644+AB643*AB645*Z645-((AC643^2)*Z643+AC643*AC644*Z644+AC643*AC645*Z645)</f>
        <v>0.59004188222903386</v>
      </c>
      <c r="AL659" s="18">
        <f>AB643*AB644*Z643+(AB644^2)*Z644+AB644*AB645*Z645-(AC643*AC644*Z643+(AC644^2)*Z644+AC644*AC645*Z645)</f>
        <v>-0.58580571228371359</v>
      </c>
      <c r="AM659" s="34">
        <f>AB643*AB645*Z643+AB644*AB645*Z644+(AB645^2)*Z645-(AC643*AC645*Z643+AC644*AC645*Z644+(AC645^2)*Z645)</f>
        <v>0.49154935711880804</v>
      </c>
      <c r="AN659" s="16">
        <f>AE643</f>
        <v>-6.0134486054016778E-3</v>
      </c>
    </row>
    <row r="660" spans="1:40">
      <c r="A660">
        <f>E663</f>
        <v>0.86399545460185379</v>
      </c>
      <c r="B660">
        <f>C660/(SQRT(C660^2+C661^2+C662^2))</f>
        <v>0.86399545459423999</v>
      </c>
      <c r="C660">
        <f t="array" ref="C660:C665">(A660:A665)-(MMULT(MMULT(MINVERSE(MMULT(TRANSPOSE(M645:R665),M645:R665)),TRANSPOSE(M645:R665)),S645:S665))</f>
        <v>0.86357791274143503</v>
      </c>
      <c r="D660" t="s">
        <v>35</v>
      </c>
      <c r="E660" s="9">
        <f t="shared" ref="E660:F660" si="740">E655</f>
        <v>0.4759357966947298</v>
      </c>
      <c r="F660" s="10">
        <f t="shared" si="740"/>
        <v>-0.31915116767754942</v>
      </c>
      <c r="G660" s="13">
        <f>(SIN((RADIANS(45+$C$19))))*(SIN(RADIANS($A$19)))</f>
        <v>-7.4620664252905797E-2</v>
      </c>
      <c r="H660" s="14">
        <f>(SIN((RADIANS($C$19-45))))*(SIN(RADIANS($A$19)))</f>
        <v>0.15679746832618466</v>
      </c>
      <c r="J660" s="16"/>
      <c r="M660" s="17">
        <f>(G648^2)*F648+G648*G649*F649+G648*G650*F650-((H648^2)*F648+H648*H649*F649+H648*H650*F650)</f>
        <v>0.29342998878465049</v>
      </c>
      <c r="N660" s="18">
        <f>G648*G649*F648+(G649^2)*F649+G649*G650*F650-(H648*H649*F648+(H649^2)*F649+H649*H650*F650)</f>
        <v>0.59024024525423047</v>
      </c>
      <c r="O660" s="18">
        <f>G648*G650*F648+G649*G650*F649+(G650^2)*F650-(H648*H650*F648+H649*H650*F649+(H650^2)*F650)</f>
        <v>-0.34077536448408058</v>
      </c>
      <c r="P660" s="18">
        <f>(G648^2)*E648+G648*G649*E649+G648*G650*E650-((H648^2)*E648+H648*H649*E649+H648*H650*E650)</f>
        <v>0.67045822345724859</v>
      </c>
      <c r="Q660" s="18">
        <f>G648*G649*E648+(G649^2)*E649+G649*G650*E650-(H648*H649*E648+(H649^2)*E649+H649*H650*E650)</f>
        <v>-0.57548246207957932</v>
      </c>
      <c r="R660" s="34">
        <f>G648*G650*E648+G649*G650*E649+(G650^2)*E650-(H648*H650*E648+H649*H650*E649+(H650^2)*E650)</f>
        <v>0.33225495439555369</v>
      </c>
      <c r="S660" s="16">
        <f>J648</f>
        <v>-5.6459481984395543E-3</v>
      </c>
      <c r="V660">
        <f>Z663</f>
        <v>0.86400528911359331</v>
      </c>
      <c r="W660">
        <f>X660/(SQRT(X660^2+X661^2+X662^2))</f>
        <v>0.86399549679253584</v>
      </c>
      <c r="X660">
        <f t="array" ref="X660:X665">(V660:V665)-(MMULT(MMULT(MINVERSE(MMULT(TRANSPOSE(AH645:AM665),AH645:AM665)),TRANSPOSE(AH645:AM665)),AN645:AN665))</f>
        <v>0.8635779550849576</v>
      </c>
      <c r="Y660" t="s">
        <v>35</v>
      </c>
      <c r="Z660" s="9">
        <f t="shared" ref="Z660:AA660" si="741">Z655</f>
        <v>0.4759190336619597</v>
      </c>
      <c r="AA660" s="10">
        <f t="shared" si="741"/>
        <v>-0.31916882670248609</v>
      </c>
      <c r="AB660" s="13">
        <f>(SIN((RADIANS(45+$C$19))))*(SIN(RADIANS($A$19)))</f>
        <v>-7.4620664252905797E-2</v>
      </c>
      <c r="AC660" s="14">
        <f>(SIN((RADIANS($C$19-45))))*(SIN(RADIANS($A$19)))</f>
        <v>0.15679746832618466</v>
      </c>
      <c r="AE660" s="16"/>
      <c r="AH660" s="17">
        <f>(AB648^2)*AA648+AB648*AB649*AA649+AB648*AB650*AA650-((AC648^2)*AA648+AC648*AC649*AA649+AC648*AC650*AA650)</f>
        <v>0.29341994263953719</v>
      </c>
      <c r="AI660" s="18">
        <f>AB648*AB649*AA648+(AB649^2)*AA649+AB649*AB650*AA650-(AC648*AC649*AA648+(AC649^2)*AA649+AC649*AC650*AA650)</f>
        <v>0.59023277350509984</v>
      </c>
      <c r="AJ660" s="18">
        <f>AB648*AB650*AA648+AB649*AB650*AA649+(AB650^2)*AA650-(AC648*AC650*AA648+AC649*AC650*AA649+(AC650^2)*AA650)</f>
        <v>-0.34077105066770869</v>
      </c>
      <c r="AK660" s="18">
        <f>(AB648^2)*Z648+AB648*AB649*Z649+AB648*AB650*Z650-((AC648^2)*Z648+AC648*AC649*Z649+AC648*AC650*Z650)</f>
        <v>0.67045148413274802</v>
      </c>
      <c r="AL660" s="18">
        <f>AB648*AB649*Z648+(AB649^2)*Z649+AB649*AB650*Z650-(AC648*AC649*Z648+(AC649^2)*Z649+AC649*AC650*Z650)</f>
        <v>-0.57549391499570746</v>
      </c>
      <c r="AM660" s="34">
        <f>AB648*AB650*Z648+AB649*AB650*Z649+(AB650^2)*Z650-(AC648*AC650*Z648+AC649*AC650*Z649+(AC650^2)*Z650)</f>
        <v>0.3322615667397632</v>
      </c>
      <c r="AN660" s="16">
        <f>AE648</f>
        <v>-5.6408847416118402E-3</v>
      </c>
    </row>
    <row r="661" spans="1:40">
      <c r="A661">
        <f>E664</f>
        <v>-0.16430755263191302</v>
      </c>
      <c r="B661">
        <f>C661/(SQRT(C660^2+C661^2+C662^2))</f>
        <v>-0.16430755262888586</v>
      </c>
      <c r="C661">
        <v>-0.16422814795194027</v>
      </c>
      <c r="D661" s="16"/>
      <c r="G661" s="16"/>
      <c r="H661" s="16"/>
      <c r="J661" s="16"/>
      <c r="M661" s="17">
        <f>(G653^2)*F653+G653*G654*F654+G653*G655*F655-((H653^2)*F653+H653*H654*F654+H653*H655*F655)</f>
        <v>0.26853436730845248</v>
      </c>
      <c r="N661" s="18">
        <f>G653*G654*F653+(G654^2)*F654+G654*G655*F655-(H653*H654*F653+(H654^2)*F654+H654*H655*F655)</f>
        <v>0.73011016044044508</v>
      </c>
      <c r="O661" s="18">
        <f>G653*G655*F653+G654*G655*F654+(G655^2)*F655-(H653*H655*F653+H654*H655*F654+(H655^2)*F655)</f>
        <v>-0.2657383661356435</v>
      </c>
      <c r="P661" s="18">
        <f>(G653^2)*E653+G653*G654*E654+G653*G655*E655-((H653^2)*E653+H653*H654*E654+H653*H655*E655)</f>
        <v>0.71787172158016055</v>
      </c>
      <c r="Q661" s="18">
        <f>G653*G654*E653+(G654^2)*E654+G654*G655*E655-(H653*H654*E653+(H654^2)*E654+H654*H655*E655)</f>
        <v>-0.54124203676718718</v>
      </c>
      <c r="R661" s="34">
        <f>G653*G655*E653+G654*G655*E654+(G655^2)*E655-(H653*H655*E653+H654*H655*E654+(H655^2)*E655)</f>
        <v>0.19699599091686973</v>
      </c>
      <c r="S661" s="16">
        <f>J653</f>
        <v>-1.4424541853898493E-2</v>
      </c>
      <c r="V661">
        <f>Z664</f>
        <v>-0.16430439367832658</v>
      </c>
      <c r="W661">
        <f>X661/(SQRT(X660^2+X661^2+X662^2))</f>
        <v>-0.16430756452898659</v>
      </c>
      <c r="X661">
        <v>-0.16422815987778627</v>
      </c>
      <c r="Y661" s="16"/>
      <c r="AB661" s="16"/>
      <c r="AC661" s="16"/>
      <c r="AE661" s="16"/>
      <c r="AH661" s="17">
        <f>(AB653^2)*AA653+AB653*AB654*AA654+AB653*AB655*AA655-((AC653^2)*AA653+AC653*AC654*AA654+AC653*AC655*AA655)</f>
        <v>0.26852802144298471</v>
      </c>
      <c r="AI661" s="18">
        <f>AB653*AB654*AA653+(AB654^2)*AA654+AB654*AB655*AA655-(AC653*AC654*AA653+(AC654^2)*AA654+AC654*AC655*AA655)</f>
        <v>0.73010179448683776</v>
      </c>
      <c r="AJ661" s="18">
        <f>AB653*AB655*AA653+AB654*AB655*AA654+(AB655^2)*AA655-(AC653*AC655*AA653+AC654*AC655*AA654+(AC655^2)*AA655)</f>
        <v>-0.26573532117754922</v>
      </c>
      <c r="AK661" s="18">
        <f>(AB653^2)*Z653+AB653*AB654*Z654+AB653*AB655*Z655-((AC653^2)*Z653+AC653*AC654*Z654+AC653*AC655*Z655)</f>
        <v>0.71786935041949662</v>
      </c>
      <c r="AL661" s="18">
        <f>AB653*AB654*Z653+(AB654^2)*Z654+AB654*AB655*Z655-(AC653*AC654*Z653+(AC654^2)*Z654+AC654*AC655*Z655)</f>
        <v>-0.54125417356226546</v>
      </c>
      <c r="AM661" s="34">
        <f>AB653*AB655*Z653+AB654*AB655*Z654+(AB655^2)*Z655-(AC653*AC655*Z653+AC654*AC655*Z654+(AC655^2)*Z655)</f>
        <v>0.19700040834901761</v>
      </c>
      <c r="AN661" s="16">
        <f>AE653</f>
        <v>-1.441779912934063E-2</v>
      </c>
    </row>
    <row r="662" spans="1:40">
      <c r="A662">
        <f>E665</f>
        <v>0.4759357966947298</v>
      </c>
      <c r="B662">
        <f>C662/(SQRT(C660^2+C661^2+C662^2))</f>
        <v>0.47593579670959668</v>
      </c>
      <c r="C662">
        <v>0.47570579189496759</v>
      </c>
      <c r="E662" s="9" t="s">
        <v>29</v>
      </c>
      <c r="F662" s="10" t="s">
        <v>30</v>
      </c>
      <c r="G662" s="13" t="s">
        <v>31</v>
      </c>
      <c r="H662" s="14" t="s">
        <v>11</v>
      </c>
      <c r="I662">
        <v>19</v>
      </c>
      <c r="J662" s="15" t="s">
        <v>32</v>
      </c>
      <c r="M662" s="17">
        <f>(G658^2)*F658+G658*G659*F659+G658*G660*F660-((H658^2)*F658+H658*H659*F659+H658*H660*F660)</f>
        <v>0.22707677310280017</v>
      </c>
      <c r="N662" s="18">
        <f>G658*G659*F658+(G659^2)*F659+G659*G660*F660-(H658*H659*F658+(H659^2)*F659+H659*H660*F660)</f>
        <v>0.84997550863150639</v>
      </c>
      <c r="O662" s="18">
        <f>G658*G660*F658+G659*G660*F659+(G660^2)*F660-(H658*H660*F658+H659*H660*F659+(H660^2)*F660)</f>
        <v>-0.14987361511313524</v>
      </c>
      <c r="P662" s="18">
        <f>(G658^2)*E658+G658*G659*E659+G658*G660*E660-((H658^2)*E658+H658*H659*E659+H658*H660*E660)</f>
        <v>0.73461080221044239</v>
      </c>
      <c r="Q662" s="18">
        <f>G658*G659*E658+(G659^2)*E659+G659*G660*E660-(H658*H659*E658+(H659^2)*E659+H659*H660*E660)</f>
        <v>-0.50848344250870525</v>
      </c>
      <c r="R662" s="34">
        <f>G658*G660*E658+G659*G660*E659+(G660^2)*E660-(H658*H660*E658+H659*H660*E659+(H660^2)*E660)</f>
        <v>8.9659350157806295E-2</v>
      </c>
      <c r="S662" s="16">
        <f>J658</f>
        <v>-1.4794314226221766E-2</v>
      </c>
      <c r="V662">
        <f>Z665</f>
        <v>0.4759190336619597</v>
      </c>
      <c r="W662">
        <f>X662/(SQRT(X660^2+X661^2+X662^2))</f>
        <v>0.4759357159961542</v>
      </c>
      <c r="X662">
        <v>0.47570571131176376</v>
      </c>
      <c r="Z662" s="9" t="s">
        <v>29</v>
      </c>
      <c r="AA662" s="10" t="s">
        <v>30</v>
      </c>
      <c r="AB662" s="13" t="s">
        <v>31</v>
      </c>
      <c r="AC662" s="14" t="s">
        <v>11</v>
      </c>
      <c r="AD662">
        <v>19</v>
      </c>
      <c r="AE662" s="15" t="s">
        <v>32</v>
      </c>
      <c r="AH662" s="17">
        <f>(AB658^2)*AA658+AB658*AB659*AA659+AB658*AB660*AA660-((AC658^2)*AA658+AC658*AC659*AA659+AC658*AC660*AA660)</f>
        <v>0.22707388668140679</v>
      </c>
      <c r="AI662" s="18">
        <f>AB658*AB659*AA658+(AB659^2)*AA659+AB659*AB660*AA660-(AC658*AC659*AA658+(AC659^2)*AA659+AC659*AC660*AA660)</f>
        <v>0.84996768422730484</v>
      </c>
      <c r="AJ662" s="18">
        <f>AB658*AB660*AA658+AB659*AB660*AA659+(AB660^2)*AA660-(AC658*AC660*AA658+AC659*AC660*AA659+(AC660^2)*AA660)</f>
        <v>-0.14987223545956654</v>
      </c>
      <c r="AK662" s="18">
        <f>(AB658^2)*Z658+AB658*AB659*Z659+AB658*AB660*Z660-((AC658^2)*Z658+AC658*AC659*Z659+AC658*AC660*Z660)</f>
        <v>0.73461233137792803</v>
      </c>
      <c r="AL662" s="18">
        <f>AB658*AB659*Z658+(AB659^2)*Z659+AB659*AB660*Z660-(AC658*AC659*Z658+(AC659^2)*Z659+AC659*AC660*Z660)</f>
        <v>-0.50849469872473663</v>
      </c>
      <c r="AM662" s="34">
        <f>AB658*AB660*Z658+AB659*AB660*Z659+(AB660^2)*Z660-(AC658*AC660*Z658+AC659*AC660*Z659+(AC660^2)*Z660)</f>
        <v>8.9661334932393311E-2</v>
      </c>
      <c r="AN662" s="16">
        <f>AE658</f>
        <v>-1.4787435363497137E-2</v>
      </c>
    </row>
    <row r="663" spans="1:40">
      <c r="A663">
        <f>F663</f>
        <v>-0.52658432085566143</v>
      </c>
      <c r="B663">
        <f>C663/(SQRT(C663^2+C664^2+C665^2))</f>
        <v>-0.52658432086142093</v>
      </c>
      <c r="C663">
        <v>-0.52632983920666054</v>
      </c>
      <c r="D663" t="s">
        <v>33</v>
      </c>
      <c r="E663" s="9">
        <f t="shared" ref="E663:F663" si="742">E573</f>
        <v>0.86399545460185379</v>
      </c>
      <c r="F663" s="10">
        <f t="shared" si="742"/>
        <v>-0.52658432085566143</v>
      </c>
      <c r="G663" s="13">
        <f>COS((RADIANS(45+$C$20)))</f>
        <v>-0.92220097167045179</v>
      </c>
      <c r="H663" s="14">
        <f>COS((RADIANS($C$20-45)))</f>
        <v>-0.3867109616368205</v>
      </c>
      <c r="J663" s="15">
        <f>((SUMPRODUCT(G663:G665,E663:E665))*(SUMPRODUCT(G663:G665,F663:F665)))-((SUMPRODUCT(H663:H665,E663:E665))*(SUMPRODUCT(H663:H665,F663:F665)))</f>
        <v>1.4220070789225658E-2</v>
      </c>
      <c r="M663" s="17">
        <f>(G663^2)*F663+G663*G664*F664+G663*G665*F665-((H663^2)*F663+H663*H664*F664+H663*H665*F665)</f>
        <v>0.19291165004703476</v>
      </c>
      <c r="N663" s="18">
        <f>G663*G664*F663+(G664^2)*F664+G664*G665*F665-(H663*H664*F663+(H664^2)*F664+H664*H665*F665)</f>
        <v>0.92786185322392922</v>
      </c>
      <c r="O663" s="18">
        <f>G663*G665*F663+G664*G665*F664+(G665^2)*F665-(H663*H665*F663+H664*H665*F664+(H665^2)*F665)</f>
        <v>-1.6194244520122882E-8</v>
      </c>
      <c r="P663" s="18">
        <f>(G663^2)*E663+G663*G664*E664+G663*G665*E665-((H663^2)*E663+H663*H664*E664+H663*H665*E665)</f>
        <v>0.72277486008225655</v>
      </c>
      <c r="Q663" s="18">
        <f>G663*G664*E663+(G664^2)*E664+G664*G665*E665-(H663*H664*E663+(H664^2)*E664+H664*H665*E665)</f>
        <v>-0.50108045440559457</v>
      </c>
      <c r="R663" s="34">
        <f>G663*G665*E663+G664*G665*E664+(G665^2)*E665-(H663*H665*E663+H664*H665*E664+(H665^2)*E665)</f>
        <v>8.7455038427364965E-9</v>
      </c>
      <c r="S663" s="16">
        <f>J663</f>
        <v>1.4220070789225658E-2</v>
      </c>
      <c r="V663">
        <f>AA663</f>
        <v>-0.52657997547909441</v>
      </c>
      <c r="W663">
        <f>X663/(SQRT(X663^2+X664^2+X665^2))</f>
        <v>-0.52658429114587368</v>
      </c>
      <c r="X663">
        <v>-0.52632980959630882</v>
      </c>
      <c r="Y663" t="s">
        <v>33</v>
      </c>
      <c r="Z663" s="9">
        <f t="shared" ref="Z663:AA663" si="743">Z573</f>
        <v>0.86400528911359331</v>
      </c>
      <c r="AA663" s="10">
        <f t="shared" si="743"/>
        <v>-0.52657997547909441</v>
      </c>
      <c r="AB663" s="13">
        <f>COS((RADIANS(45+$C$20)))</f>
        <v>-0.92220097167045179</v>
      </c>
      <c r="AC663" s="14">
        <f>COS((RADIANS($C$20-45)))</f>
        <v>-0.3867109616368205</v>
      </c>
      <c r="AE663" s="15">
        <f>((SUMPRODUCT(AB663:AB665,Z663:Z665))*(SUMPRODUCT(AB663:AB665,AA663:AA665)))-((SUMPRODUCT(AC663:AC665,Z663:Z665))*(SUMPRODUCT(AC663:AC665,AA663:AA665)))</f>
        <v>1.4225910734432051E-2</v>
      </c>
      <c r="AH663" s="17">
        <f>(AB663^2)*AA663+AB663*AB664*AA664+AB663*AB665*AA665-((AC663^2)*AA663+AC663*AC664*AA664+AC663*AC665*AA665)</f>
        <v>0.19291166524807862</v>
      </c>
      <c r="AI663" s="18">
        <f>AB663*AB664*AA663+(AB664^2)*AA664+AB664*AB665*AA665-(AC663*AC664*AA663+(AC664^2)*AA664+AC664*AC665*AA665)</f>
        <v>0.92785577580467271</v>
      </c>
      <c r="AJ663" s="18">
        <f>AB663*AB665*AA663+AB664*AB665*AA664+(AB665^2)*AA665-(AC663*AC665*AA663+AC664*AC665*AA664+(AC665^2)*AA665)</f>
        <v>-1.6194138449145663E-8</v>
      </c>
      <c r="AK663" s="18">
        <f>(AB663^2)*Z663+AB663*AB664*Z664+AB663*AB665*Z665-((AC663^2)*Z663+AC663*AC664*Z664+AC663*AC665*Z665)</f>
        <v>0.72277950005737146</v>
      </c>
      <c r="AL663" s="18">
        <f>AB663*AB664*Z663+(AB664^2)*Z664+AB664*AB665*Z665-(AC663*AC664*Z663+(AC664^2)*Z664+AC664*AC665*Z665)</f>
        <v>-0.50108968301554935</v>
      </c>
      <c r="AM663" s="34">
        <f>AB663*AB665*Z663+AB664*AB665*Z664+(AB665^2)*Z665-(AC663*AC665*Z663+AC664*AC665*Z664+(AC665^2)*Z665)</f>
        <v>8.7456649123673577E-9</v>
      </c>
      <c r="AN663" s="16">
        <f>AE663</f>
        <v>1.4225910734432051E-2</v>
      </c>
    </row>
    <row r="664" spans="1:40">
      <c r="A664">
        <f>F664</f>
        <v>-0.78794129552844128</v>
      </c>
      <c r="B664">
        <f>C664/(SQRT(C663^2+C664^2+C665^2))</f>
        <v>-0.78794129552999048</v>
      </c>
      <c r="C664">
        <v>-0.78756050826231705</v>
      </c>
      <c r="D664" t="s">
        <v>34</v>
      </c>
      <c r="E664" s="9">
        <f t="shared" ref="E664:F664" si="744">E574</f>
        <v>-0.16430755263191302</v>
      </c>
      <c r="F664" s="10">
        <f t="shared" si="744"/>
        <v>-0.78794129552844128</v>
      </c>
      <c r="G664" s="13">
        <f>(SIN((RADIANS(45+$C$20))))*(COS(RADIANS($A$20)))</f>
        <v>0.38671096163682062</v>
      </c>
      <c r="H664" s="14">
        <f>(SIN((RADIANS($C$20-45))))*(COS(RADIANS($A$20)))</f>
        <v>-0.92220097167045179</v>
      </c>
      <c r="J664" s="16"/>
      <c r="M664" s="17">
        <f>2*E658</f>
        <v>1.7279909092037076</v>
      </c>
      <c r="N664" s="18">
        <f>2*E659</f>
        <v>-0.32861510526382604</v>
      </c>
      <c r="O664" s="18">
        <f>2*E660</f>
        <v>0.95187159338945959</v>
      </c>
      <c r="P664" s="18">
        <f>0</f>
        <v>0</v>
      </c>
      <c r="Q664" s="18">
        <v>0</v>
      </c>
      <c r="R664" s="34">
        <v>0</v>
      </c>
      <c r="S664" s="19">
        <f>E658^2+E659^2+E660^2-1</f>
        <v>0</v>
      </c>
      <c r="V664">
        <f>AA664</f>
        <v>-0.78793704665144082</v>
      </c>
      <c r="W664">
        <f>X664/(SQRT(X663^2+X664^2+X665^2))</f>
        <v>-0.78794128557570087</v>
      </c>
      <c r="X664">
        <v>-0.78756049844875664</v>
      </c>
      <c r="Y664" t="s">
        <v>34</v>
      </c>
      <c r="Z664" s="9">
        <f t="shared" ref="Z664:AA664" si="745">Z574</f>
        <v>-0.16430439367832658</v>
      </c>
      <c r="AA664" s="10">
        <f t="shared" si="745"/>
        <v>-0.78793704665144082</v>
      </c>
      <c r="AB664" s="13">
        <f>(SIN((RADIANS(45+$C$20))))*(COS(RADIANS($A$20)))</f>
        <v>0.38671096163682062</v>
      </c>
      <c r="AC664" s="14">
        <f>(SIN((RADIANS($C$20-45))))*(COS(RADIANS($A$20)))</f>
        <v>-0.92220097167045179</v>
      </c>
      <c r="AE664" s="16"/>
      <c r="AH664" s="17">
        <f>2*Z658</f>
        <v>1.7280105782271866</v>
      </c>
      <c r="AI664" s="18">
        <f>2*Z659</f>
        <v>-0.32860878735665316</v>
      </c>
      <c r="AJ664" s="18">
        <f>2*Z660</f>
        <v>0.9518380673239194</v>
      </c>
      <c r="AK664" s="18">
        <f>0</f>
        <v>0</v>
      </c>
      <c r="AL664" s="18">
        <v>0</v>
      </c>
      <c r="AM664" s="34">
        <v>0</v>
      </c>
      <c r="AN664" s="19">
        <f>Z658^2+Z659^2+Z660^2-1</f>
        <v>0</v>
      </c>
    </row>
    <row r="665" spans="1:40">
      <c r="A665" s="2">
        <f>F665</f>
        <v>-0.31915116767754942</v>
      </c>
      <c r="B665">
        <f>C665/(SQRT(C663^2+C664^2+C665^2))</f>
        <v>-0.31915116766422214</v>
      </c>
      <c r="C665">
        <v>-0.31899693193397283</v>
      </c>
      <c r="D665" t="s">
        <v>35</v>
      </c>
      <c r="E665" s="9">
        <f t="shared" ref="E665:F665" si="746">E575</f>
        <v>0.4759357966947298</v>
      </c>
      <c r="F665" s="10">
        <f t="shared" si="746"/>
        <v>-0.31915116767754942</v>
      </c>
      <c r="G665" s="13">
        <f>(SIN((RADIANS(45+$C$20))))*(SIN(RADIANS($A$20)))</f>
        <v>-6.7493796081809039E-9</v>
      </c>
      <c r="H665" s="14">
        <f>(SIN((RADIANS($C$20-45))))*(SIN(RADIANS($A$20)))</f>
        <v>1.6095443497365083E-8</v>
      </c>
      <c r="J665" s="16"/>
      <c r="M665" s="17">
        <v>0</v>
      </c>
      <c r="N665" s="18">
        <v>0</v>
      </c>
      <c r="O665" s="18">
        <v>0</v>
      </c>
      <c r="P665" s="18">
        <f>2*F658</f>
        <v>-1.0531686417113229</v>
      </c>
      <c r="Q665" s="18">
        <f>2*F659</f>
        <v>-1.5758825910568826</v>
      </c>
      <c r="R665" s="34">
        <f>2*F660</f>
        <v>-0.63830233535509884</v>
      </c>
      <c r="S665" s="35">
        <f>F658^2+F659^2+F660^2-1</f>
        <v>0</v>
      </c>
      <c r="V665" s="2">
        <f>AA665</f>
        <v>-0.31916882670248609</v>
      </c>
      <c r="W665">
        <f>X665/(SQRT(X663^2+X664^2+X665^2))</f>
        <v>-0.31915124126926026</v>
      </c>
      <c r="X665">
        <v>-0.31899700555849303</v>
      </c>
      <c r="Y665" t="s">
        <v>35</v>
      </c>
      <c r="Z665" s="9">
        <f t="shared" ref="Z665:AA665" si="747">Z575</f>
        <v>0.4759190336619597</v>
      </c>
      <c r="AA665" s="10">
        <f t="shared" si="747"/>
        <v>-0.31916882670248609</v>
      </c>
      <c r="AB665" s="13">
        <f>(SIN((RADIANS(45+$C$20))))*(SIN(RADIANS($A$20)))</f>
        <v>-6.7493796081809039E-9</v>
      </c>
      <c r="AC665" s="14">
        <f>(SIN((RADIANS($C$20-45))))*(SIN(RADIANS($A$20)))</f>
        <v>1.6095443497365083E-8</v>
      </c>
      <c r="AE665" s="16"/>
      <c r="AH665" s="17">
        <v>0</v>
      </c>
      <c r="AI665" s="18">
        <v>0</v>
      </c>
      <c r="AJ665" s="18">
        <v>0</v>
      </c>
      <c r="AK665" s="18">
        <f>2*AA658</f>
        <v>-1.0531599509581888</v>
      </c>
      <c r="AL665" s="18">
        <f>2*AA659</f>
        <v>-1.5758740933028816</v>
      </c>
      <c r="AM665" s="34">
        <f>2*AA660</f>
        <v>-0.63833765340497217</v>
      </c>
      <c r="AN665" s="35">
        <f>AA658^2+AA659^2+AA660^2-1</f>
        <v>0</v>
      </c>
    </row>
    <row r="666" spans="1:40">
      <c r="A666" s="21"/>
      <c r="V666" s="21"/>
    </row>
    <row r="667" spans="1:40">
      <c r="A667" s="2"/>
      <c r="E667" s="9" t="s">
        <v>29</v>
      </c>
      <c r="F667" s="10" t="s">
        <v>30</v>
      </c>
      <c r="G667" s="13" t="s">
        <v>31</v>
      </c>
      <c r="H667" s="14" t="s">
        <v>11</v>
      </c>
      <c r="I667">
        <v>1</v>
      </c>
      <c r="J667" s="15" t="s">
        <v>32</v>
      </c>
      <c r="L667" s="16"/>
      <c r="V667" s="2"/>
      <c r="Z667" s="9" t="s">
        <v>29</v>
      </c>
      <c r="AA667" s="10" t="s">
        <v>30</v>
      </c>
      <c r="AB667" s="13" t="s">
        <v>31</v>
      </c>
      <c r="AC667" s="14" t="s">
        <v>11</v>
      </c>
      <c r="AD667">
        <v>1</v>
      </c>
      <c r="AE667" s="15" t="s">
        <v>32</v>
      </c>
      <c r="AG667" s="16"/>
    </row>
    <row r="668" spans="1:40">
      <c r="A668" s="2"/>
      <c r="D668" s="2" t="s">
        <v>33</v>
      </c>
      <c r="E668" s="9">
        <f>B660</f>
        <v>0.86399545459423999</v>
      </c>
      <c r="F668" s="10">
        <f>B663</f>
        <v>-0.52658432086142093</v>
      </c>
      <c r="G668" s="13">
        <f>COS((RADIANS(45+$C$2)))</f>
        <v>0.38671096163682062</v>
      </c>
      <c r="H668" s="14">
        <f>COS((RADIANS($C$2-45)))</f>
        <v>0.92220097167045179</v>
      </c>
      <c r="J668" s="15">
        <f>((SUMPRODUCT(G668:G670,E668:E670))*(SUMPRODUCT(G668:G670,F668:F670)))-((SUMPRODUCT(H668:H670,E668:E670))*(SUMPRODUCT(H668:H670,F668:F670)))</f>
        <v>-1.4220081390723283E-2</v>
      </c>
      <c r="L668" s="16"/>
      <c r="V668" s="2"/>
      <c r="Y668" s="2" t="s">
        <v>33</v>
      </c>
      <c r="Z668" s="9">
        <f>W660</f>
        <v>0.86399549679253584</v>
      </c>
      <c r="AA668" s="10">
        <f>W663</f>
        <v>-0.52658429114587368</v>
      </c>
      <c r="AB668" s="13">
        <f>COS((RADIANS(45+$C$2)))</f>
        <v>0.38671096163682062</v>
      </c>
      <c r="AC668" s="14">
        <f>COS((RADIANS($C$2-45)))</f>
        <v>0.92220097167045179</v>
      </c>
      <c r="AE668" s="15">
        <f>((SUMPRODUCT(AB668:AB670,Z668:Z670))*(SUMPRODUCT(AB668:AB670,AA668:AA670)))-((SUMPRODUCT(AC668:AC670,Z668:Z670))*(SUMPRODUCT(AC668:AC670,AA668:AA670)))</f>
        <v>-1.4220094979368048E-2</v>
      </c>
      <c r="AG668" s="16"/>
    </row>
    <row r="669" spans="1:40">
      <c r="A669" s="2"/>
      <c r="D669" s="16" t="s">
        <v>34</v>
      </c>
      <c r="E669" s="9">
        <f t="shared" ref="E669:E670" si="748">B661</f>
        <v>-0.16430755262888586</v>
      </c>
      <c r="F669" s="10">
        <f t="shared" ref="F669:F670" si="749">B664</f>
        <v>-0.78794129552999048</v>
      </c>
      <c r="G669" s="13">
        <f>(SIN((RADIANS(45+$C$2))))*(COS(RADIANS($A$2)))</f>
        <v>0.92220097167045179</v>
      </c>
      <c r="H669" s="14">
        <f>(SIN((RADIANS($C$2-45))))*(COS(RADIANS($A$2)))</f>
        <v>-0.38671096163682062</v>
      </c>
      <c r="J669" s="16"/>
      <c r="L669" s="16"/>
      <c r="V669" s="2"/>
      <c r="Y669" s="16" t="s">
        <v>34</v>
      </c>
      <c r="Z669" s="9">
        <f t="shared" ref="Z669:Z670" si="750">W661</f>
        <v>-0.16430756452898659</v>
      </c>
      <c r="AA669" s="10">
        <f t="shared" ref="AA669:AA670" si="751">W664</f>
        <v>-0.78794128557570087</v>
      </c>
      <c r="AB669" s="13">
        <f>(SIN((RADIANS(45+$C$2))))*(COS(RADIANS($A$2)))</f>
        <v>0.92220097167045179</v>
      </c>
      <c r="AC669" s="14">
        <f>(SIN((RADIANS($C$2-45))))*(COS(RADIANS($A$2)))</f>
        <v>-0.38671096163682062</v>
      </c>
      <c r="AE669" s="16"/>
      <c r="AG669" s="16"/>
    </row>
    <row r="670" spans="1:40">
      <c r="A670" s="2"/>
      <c r="D670" s="16" t="s">
        <v>35</v>
      </c>
      <c r="E670" s="9">
        <f t="shared" si="748"/>
        <v>0.47593579670959668</v>
      </c>
      <c r="F670" s="10">
        <f t="shared" si="749"/>
        <v>-0.31915116766422214</v>
      </c>
      <c r="G670" s="13">
        <f>(SIN((RADIANS(45+$C$2))))*(SIN(RADIANS($A$2)))</f>
        <v>1.6095443320740335E-10</v>
      </c>
      <c r="H670" s="14">
        <f>(SIN((RADIANS($C$2-45))))*(SIN(RADIANS($A$2)))</f>
        <v>-6.7493795341159998E-11</v>
      </c>
      <c r="J670" s="16"/>
      <c r="L670" s="16"/>
      <c r="V670" s="2"/>
      <c r="Y670" s="16" t="s">
        <v>35</v>
      </c>
      <c r="Z670" s="9">
        <f t="shared" si="750"/>
        <v>0.4759357159961542</v>
      </c>
      <c r="AA670" s="10">
        <f t="shared" si="751"/>
        <v>-0.31915124126926026</v>
      </c>
      <c r="AB670" s="13">
        <f>(SIN((RADIANS(45+$C$2))))*(SIN(RADIANS($A$2)))</f>
        <v>1.6095443320740335E-10</v>
      </c>
      <c r="AC670" s="14">
        <f>(SIN((RADIANS($C$2-45))))*(SIN(RADIANS($A$2)))</f>
        <v>-6.7493795341159998E-11</v>
      </c>
      <c r="AE670" s="16"/>
      <c r="AG670" s="16"/>
    </row>
    <row r="671" spans="1:40">
      <c r="A671" s="2"/>
      <c r="J671" s="16"/>
      <c r="L671" s="16"/>
      <c r="V671" s="2"/>
      <c r="AE671" s="16"/>
      <c r="AG671" s="16"/>
    </row>
    <row r="672" spans="1:40">
      <c r="A672" s="2"/>
      <c r="E672" s="9" t="s">
        <v>29</v>
      </c>
      <c r="F672" s="10" t="s">
        <v>30</v>
      </c>
      <c r="G672" s="13" t="s">
        <v>31</v>
      </c>
      <c r="H672" s="14" t="s">
        <v>11</v>
      </c>
      <c r="I672">
        <v>2</v>
      </c>
      <c r="J672" s="15" t="s">
        <v>32</v>
      </c>
      <c r="L672" s="16"/>
      <c r="V672" s="2"/>
      <c r="Z672" s="9" t="s">
        <v>29</v>
      </c>
      <c r="AA672" s="10" t="s">
        <v>30</v>
      </c>
      <c r="AB672" s="13" t="s">
        <v>31</v>
      </c>
      <c r="AC672" s="14" t="s">
        <v>11</v>
      </c>
      <c r="AD672">
        <v>2</v>
      </c>
      <c r="AE672" s="15" t="s">
        <v>32</v>
      </c>
      <c r="AG672" s="16"/>
    </row>
    <row r="673" spans="1:33">
      <c r="A673" s="2"/>
      <c r="D673" t="s">
        <v>33</v>
      </c>
      <c r="E673" s="9">
        <f t="shared" ref="E673:F673" si="752">E758</f>
        <v>0.86399545459423999</v>
      </c>
      <c r="F673" s="10">
        <f t="shared" si="752"/>
        <v>-0.52658432086142093</v>
      </c>
      <c r="G673" s="13">
        <f>COS((RADIANS(45+$C$3)))</f>
        <v>0.32804239776812177</v>
      </c>
      <c r="H673" s="14">
        <f>COS((RADIANS($C$3-45)))</f>
        <v>0.94466300089849042</v>
      </c>
      <c r="J673" s="15">
        <f>((SUMPRODUCT(G673:G675,E673:E675))*(SUMPRODUCT(G673:(G675),F673:F675)))-((SUMPRODUCT(H673:H675,E673:E675))*(SUMPRODUCT(H673:H675,F673:F675)))</f>
        <v>-1.0662015120169954E-2</v>
      </c>
      <c r="L673" s="16"/>
      <c r="V673" s="2"/>
      <c r="Y673" t="s">
        <v>33</v>
      </c>
      <c r="Z673" s="9">
        <f t="shared" ref="Z673:AA673" si="753">Z758</f>
        <v>0.86399549679253584</v>
      </c>
      <c r="AA673" s="10">
        <f t="shared" si="753"/>
        <v>-0.52658429114587368</v>
      </c>
      <c r="AB673" s="13">
        <f>COS((RADIANS(45+$C$3)))</f>
        <v>0.32804239776812177</v>
      </c>
      <c r="AC673" s="14">
        <f>COS((RADIANS($C$3-45)))</f>
        <v>0.94466300089849042</v>
      </c>
      <c r="AE673" s="15">
        <f>((SUMPRODUCT(AB673:AB675,Z673:Z675))*(SUMPRODUCT(AB673:(AB675),AA673:AA675)))-((SUMPRODUCT(AC673:AC675,Z673:Z675))*(SUMPRODUCT(AC673:AC675,AA673:AA675)))</f>
        <v>-1.0662017251777012E-2</v>
      </c>
      <c r="AG673" s="16"/>
    </row>
    <row r="674" spans="1:33">
      <c r="A674" s="2"/>
      <c r="D674" t="s">
        <v>34</v>
      </c>
      <c r="E674" s="9">
        <f t="shared" ref="E674:F674" si="754">E759</f>
        <v>-0.16430755262888586</v>
      </c>
      <c r="F674" s="10">
        <f t="shared" si="754"/>
        <v>-0.78794129552999048</v>
      </c>
      <c r="G674" s="13">
        <f>(SIN((RADIANS(45+$C$3))))*(COS(RADIANS($A$3)))</f>
        <v>0.93031144726861181</v>
      </c>
      <c r="H674" s="14">
        <f>(SIN((RADIANS($C$3-45))))*(COS(RADIANS($A$3)))</f>
        <v>-0.32305869663876091</v>
      </c>
      <c r="J674" s="16"/>
      <c r="L674" s="16"/>
      <c r="V674" s="2"/>
      <c r="Y674" t="s">
        <v>34</v>
      </c>
      <c r="Z674" s="9">
        <f t="shared" ref="Z674:AA674" si="755">Z759</f>
        <v>-0.16430756452898659</v>
      </c>
      <c r="AA674" s="10">
        <f t="shared" si="755"/>
        <v>-0.78794128557570087</v>
      </c>
      <c r="AB674" s="13">
        <f>(SIN((RADIANS(45+$C$3))))*(COS(RADIANS($A$3)))</f>
        <v>0.93031144726861181</v>
      </c>
      <c r="AC674" s="14">
        <f>(SIN((RADIANS($C$3-45))))*(COS(RADIANS($A$3)))</f>
        <v>-0.32305869663876091</v>
      </c>
      <c r="AE674" s="16"/>
      <c r="AG674" s="16"/>
    </row>
    <row r="675" spans="1:33">
      <c r="A675" s="2"/>
      <c r="D675" t="s">
        <v>35</v>
      </c>
      <c r="E675" s="9">
        <f t="shared" ref="E675:F675" si="756">E760</f>
        <v>0.47593579670959668</v>
      </c>
      <c r="F675" s="10">
        <f t="shared" si="756"/>
        <v>-0.31915116766422214</v>
      </c>
      <c r="G675" s="13">
        <f>(SIN((RADIANS(45+$C$3))))*(SIN(RADIANS($A$3)))</f>
        <v>0.16403900861539664</v>
      </c>
      <c r="H675" s="14">
        <f>(SIN((RADIANS($C$3-45))))*(SIN(RADIANS($A$3)))</f>
        <v>-5.6963964569924627E-2</v>
      </c>
      <c r="J675" s="16"/>
      <c r="L675" s="16"/>
      <c r="V675" s="2"/>
      <c r="Y675" t="s">
        <v>35</v>
      </c>
      <c r="Z675" s="9">
        <f t="shared" ref="Z675:AA675" si="757">Z760</f>
        <v>0.4759357159961542</v>
      </c>
      <c r="AA675" s="10">
        <f t="shared" si="757"/>
        <v>-0.31915124126926026</v>
      </c>
      <c r="AB675" s="13">
        <f>(SIN((RADIANS(45+$C$3))))*(SIN(RADIANS($A$3)))</f>
        <v>0.16403900861539664</v>
      </c>
      <c r="AC675" s="14">
        <f>(SIN((RADIANS($C$3-45))))*(SIN(RADIANS($A$3)))</f>
        <v>-5.6963964569924627E-2</v>
      </c>
      <c r="AE675" s="16"/>
      <c r="AG675" s="16"/>
    </row>
    <row r="676" spans="1:33">
      <c r="A676" s="2"/>
      <c r="L676" s="16"/>
      <c r="V676" s="2"/>
      <c r="AG676" s="16"/>
    </row>
    <row r="677" spans="1:33">
      <c r="A677" s="2"/>
      <c r="E677" s="9" t="s">
        <v>29</v>
      </c>
      <c r="F677" s="10" t="s">
        <v>30</v>
      </c>
      <c r="G677" s="13" t="s">
        <v>31</v>
      </c>
      <c r="H677" s="14" t="s">
        <v>11</v>
      </c>
      <c r="I677">
        <v>3</v>
      </c>
      <c r="J677" s="15" t="s">
        <v>32</v>
      </c>
      <c r="L677" s="16"/>
      <c r="V677" s="2"/>
      <c r="Z677" s="9" t="s">
        <v>29</v>
      </c>
      <c r="AA677" s="10" t="s">
        <v>30</v>
      </c>
      <c r="AB677" s="13" t="s">
        <v>31</v>
      </c>
      <c r="AC677" s="14" t="s">
        <v>11</v>
      </c>
      <c r="AD677">
        <v>3</v>
      </c>
      <c r="AE677" s="15" t="s">
        <v>32</v>
      </c>
      <c r="AG677" s="16"/>
    </row>
    <row r="678" spans="1:33">
      <c r="A678" s="2"/>
      <c r="D678" t="s">
        <v>33</v>
      </c>
      <c r="E678" s="9">
        <f t="shared" ref="E678:F678" si="758">E673</f>
        <v>0.86399545459423999</v>
      </c>
      <c r="F678" s="10">
        <f t="shared" si="758"/>
        <v>-0.52658432086142093</v>
      </c>
      <c r="G678" s="13">
        <f>COS((RADIANS(45+$C$4)))</f>
        <v>0.27311983686282215</v>
      </c>
      <c r="H678" s="14">
        <f>COS((RADIANS($C$4-45)))</f>
        <v>0.96198001783406362</v>
      </c>
      <c r="J678" s="15">
        <f>((SUMPRODUCT(G678:G680,E678:E680))*(SUMPRODUCT(G678:(G680),F678:F680)))-((SUMPRODUCT(H678:H680,E678:E680))*(SUMPRODUCT(H678:H680,F678:F680)))</f>
        <v>-6.9997292607122119E-3</v>
      </c>
      <c r="L678" s="16"/>
      <c r="V678" s="2"/>
      <c r="Y678" t="s">
        <v>33</v>
      </c>
      <c r="Z678" s="9">
        <f t="shared" ref="Z678:AA678" si="759">Z673</f>
        <v>0.86399549679253584</v>
      </c>
      <c r="AA678" s="10">
        <f t="shared" si="759"/>
        <v>-0.52658429114587368</v>
      </c>
      <c r="AB678" s="13">
        <f>COS((RADIANS(45+$C$4)))</f>
        <v>0.27311983686282215</v>
      </c>
      <c r="AC678" s="14">
        <f>COS((RADIANS($C$4-45)))</f>
        <v>0.96198001783406362</v>
      </c>
      <c r="AE678" s="15">
        <f>((SUMPRODUCT(AB678:AB680,Z678:Z680))*(SUMPRODUCT(AB678:(AB680),AA678:AA680)))-((SUMPRODUCT(AC678:AC680,Z678:Z680))*(SUMPRODUCT(AC678:AC680,AA678:AA680)))</f>
        <v>-6.9997194316790412E-3</v>
      </c>
      <c r="AG678" s="16"/>
    </row>
    <row r="679" spans="1:33">
      <c r="A679" s="2"/>
      <c r="D679" t="s">
        <v>34</v>
      </c>
      <c r="E679" s="9">
        <f t="shared" ref="E679:F679" si="760">E674</f>
        <v>-0.16430755262888586</v>
      </c>
      <c r="F679" s="10">
        <f t="shared" si="760"/>
        <v>-0.78794129552999048</v>
      </c>
      <c r="G679" s="13">
        <f>(SIN((RADIANS(45+$C$4))))*(COS(RADIANS($A$4)))</f>
        <v>0.90396552410216613</v>
      </c>
      <c r="H679" s="14">
        <f>(SIN((RADIANS($C$4-45))))*(COS(RADIANS($A$4)))</f>
        <v>-0.25664869529024509</v>
      </c>
      <c r="J679" s="16"/>
      <c r="L679" s="16"/>
      <c r="V679" s="2"/>
      <c r="Y679" t="s">
        <v>34</v>
      </c>
      <c r="Z679" s="9">
        <f t="shared" ref="Z679:AA679" si="761">Z674</f>
        <v>-0.16430756452898659</v>
      </c>
      <c r="AA679" s="10">
        <f t="shared" si="761"/>
        <v>-0.78794128557570087</v>
      </c>
      <c r="AB679" s="13">
        <f>(SIN((RADIANS(45+$C$4))))*(COS(RADIANS($A$4)))</f>
        <v>0.90396552410216613</v>
      </c>
      <c r="AC679" s="14">
        <f>(SIN((RADIANS($C$4-45))))*(COS(RADIANS($A$4)))</f>
        <v>-0.25664869529024509</v>
      </c>
      <c r="AE679" s="16"/>
      <c r="AG679" s="16"/>
    </row>
    <row r="680" spans="1:33">
      <c r="A680" s="2"/>
      <c r="D680" t="s">
        <v>35</v>
      </c>
      <c r="E680" s="9">
        <f t="shared" ref="E680:F680" si="762">E675</f>
        <v>0.47593579670959668</v>
      </c>
      <c r="F680" s="10">
        <f t="shared" si="762"/>
        <v>-0.31915116766422214</v>
      </c>
      <c r="G680" s="13">
        <f>(SIN((RADIANS(45+$C$4))))*(SIN(RADIANS($A$4)))</f>
        <v>0.32901654357603577</v>
      </c>
      <c r="H680" s="14">
        <f>(SIN((RADIANS($C$4-45))))*(SIN(RADIANS($A$4)))</f>
        <v>-9.3412485748905691E-2</v>
      </c>
      <c r="J680" s="16"/>
      <c r="L680" s="16"/>
      <c r="V680" s="2"/>
      <c r="Y680" t="s">
        <v>35</v>
      </c>
      <c r="Z680" s="9">
        <f t="shared" ref="Z680:AA680" si="763">Z675</f>
        <v>0.4759357159961542</v>
      </c>
      <c r="AA680" s="10">
        <f t="shared" si="763"/>
        <v>-0.31915124126926026</v>
      </c>
      <c r="AB680" s="13">
        <f>(SIN((RADIANS(45+$C$4))))*(SIN(RADIANS($A$4)))</f>
        <v>0.32901654357603577</v>
      </c>
      <c r="AC680" s="14">
        <f>(SIN((RADIANS($C$4-45))))*(SIN(RADIANS($A$4)))</f>
        <v>-9.3412485748905691E-2</v>
      </c>
      <c r="AE680" s="16"/>
      <c r="AG680" s="16"/>
    </row>
    <row r="681" spans="1:33">
      <c r="A681" s="2"/>
      <c r="L681" s="16"/>
      <c r="V681" s="2"/>
      <c r="AG681" s="16"/>
    </row>
    <row r="682" spans="1:33">
      <c r="A682" s="2"/>
      <c r="E682" s="9" t="s">
        <v>29</v>
      </c>
      <c r="F682" s="10" t="s">
        <v>30</v>
      </c>
      <c r="G682" s="13" t="s">
        <v>31</v>
      </c>
      <c r="H682" s="14" t="s">
        <v>11</v>
      </c>
      <c r="I682">
        <v>4</v>
      </c>
      <c r="J682" s="15" t="s">
        <v>32</v>
      </c>
      <c r="L682" s="16"/>
      <c r="V682" s="2"/>
      <c r="Z682" s="9" t="s">
        <v>29</v>
      </c>
      <c r="AA682" s="10" t="s">
        <v>30</v>
      </c>
      <c r="AB682" s="13" t="s">
        <v>31</v>
      </c>
      <c r="AC682" s="14" t="s">
        <v>11</v>
      </c>
      <c r="AD682">
        <v>4</v>
      </c>
      <c r="AE682" s="15" t="s">
        <v>32</v>
      </c>
      <c r="AG682" s="16"/>
    </row>
    <row r="683" spans="1:33">
      <c r="A683" s="2"/>
      <c r="D683" t="s">
        <v>33</v>
      </c>
      <c r="E683" s="9">
        <f t="shared" ref="E683:F683" si="764">E678</f>
        <v>0.86399545459423999</v>
      </c>
      <c r="F683" s="10">
        <f t="shared" si="764"/>
        <v>-0.52658432086142093</v>
      </c>
      <c r="G683" s="13">
        <f>COS((RADIANS(45+$C$5)))</f>
        <v>0.21388293816160106</v>
      </c>
      <c r="H683" s="14">
        <f>COS((RADIANS($C$5-45)))</f>
        <v>0.97685929834514074</v>
      </c>
      <c r="J683" s="15">
        <f>((SUMPRODUCT(G683:G685,E683:E685))*(SUMPRODUCT(G683:G685,F683:F685)))-((SUMPRODUCT(H683:H685,E683:E685))*(SUMPRODUCT(H683:H685,F683:F685)))</f>
        <v>1.5131357002766854E-2</v>
      </c>
      <c r="L683" s="16"/>
      <c r="V683" s="2"/>
      <c r="Y683" t="s">
        <v>33</v>
      </c>
      <c r="Z683" s="9">
        <f t="shared" ref="Z683:AA683" si="765">Z678</f>
        <v>0.86399549679253584</v>
      </c>
      <c r="AA683" s="10">
        <f t="shared" si="765"/>
        <v>-0.52658429114587368</v>
      </c>
      <c r="AB683" s="13">
        <f>COS((RADIANS(45+$C$5)))</f>
        <v>0.21388293816160106</v>
      </c>
      <c r="AC683" s="14">
        <f>COS((RADIANS($C$5-45)))</f>
        <v>0.97685929834514074</v>
      </c>
      <c r="AE683" s="15">
        <f>((SUMPRODUCT(AB683:AB685,Z683:Z685))*(SUMPRODUCT(AB683:AB685,AA683:AA685)))-((SUMPRODUCT(AC683:AC685,Z683:Z685))*(SUMPRODUCT(AC683:AC685,AA683:AA685)))</f>
        <v>1.5131377483665998E-2</v>
      </c>
      <c r="AG683" s="16"/>
    </row>
    <row r="684" spans="1:33">
      <c r="A684" s="2"/>
      <c r="D684" t="s">
        <v>34</v>
      </c>
      <c r="E684" s="9">
        <f t="shared" ref="E684:F684" si="766">E679</f>
        <v>-0.16430755262888586</v>
      </c>
      <c r="F684" s="10">
        <f t="shared" si="766"/>
        <v>-0.78794129552999048</v>
      </c>
      <c r="G684" s="13">
        <f>(SIN((RADIANS(45+$C$5))))*(COS(RADIANS($A$5)))</f>
        <v>0.84598496828993397</v>
      </c>
      <c r="H684" s="14">
        <f>(SIN((RADIANS($C$5-45))))*(COS(RADIANS($A$5)))</f>
        <v>-0.18522805788400268</v>
      </c>
      <c r="J684" s="16"/>
      <c r="L684" s="16"/>
      <c r="V684" s="2"/>
      <c r="Y684" t="s">
        <v>34</v>
      </c>
      <c r="Z684" s="9">
        <f t="shared" ref="Z684:AA684" si="767">Z679</f>
        <v>-0.16430756452898659</v>
      </c>
      <c r="AA684" s="10">
        <f t="shared" si="767"/>
        <v>-0.78794128557570087</v>
      </c>
      <c r="AB684" s="13">
        <f>(SIN((RADIANS(45+$C$5))))*(COS(RADIANS($A$5)))</f>
        <v>0.84598496828993397</v>
      </c>
      <c r="AC684" s="14">
        <f>(SIN((RADIANS($C$5-45))))*(COS(RADIANS($A$5)))</f>
        <v>-0.18522805788400268</v>
      </c>
      <c r="AE684" s="16"/>
      <c r="AG684" s="16"/>
    </row>
    <row r="685" spans="1:33">
      <c r="A685" s="2"/>
      <c r="D685" t="s">
        <v>35</v>
      </c>
      <c r="E685" s="9">
        <f t="shared" ref="E685:F685" si="768">E680</f>
        <v>0.47593579670959668</v>
      </c>
      <c r="F685" s="10">
        <f t="shared" si="768"/>
        <v>-0.31915116766422214</v>
      </c>
      <c r="G685" s="13">
        <f>(SIN((RADIANS(45+$C$5))))*(SIN(RADIANS($A$5)))</f>
        <v>0.48842964917257031</v>
      </c>
      <c r="H685" s="14">
        <f>(SIN((RADIANS($C$5-45))))*(SIN(RADIANS($A$5)))</f>
        <v>-0.1069414690808005</v>
      </c>
      <c r="J685" s="16"/>
      <c r="L685" s="16"/>
      <c r="V685" s="2"/>
      <c r="Y685" t="s">
        <v>35</v>
      </c>
      <c r="Z685" s="9">
        <f t="shared" ref="Z685:AA685" si="769">Z680</f>
        <v>0.4759357159961542</v>
      </c>
      <c r="AA685" s="10">
        <f t="shared" si="769"/>
        <v>-0.31915124126926026</v>
      </c>
      <c r="AB685" s="13">
        <f>(SIN((RADIANS(45+$C$5))))*(SIN(RADIANS($A$5)))</f>
        <v>0.48842964917257031</v>
      </c>
      <c r="AC685" s="14">
        <f>(SIN((RADIANS($C$5-45))))*(SIN(RADIANS($A$5)))</f>
        <v>-0.1069414690808005</v>
      </c>
      <c r="AE685" s="16"/>
      <c r="AG685" s="16"/>
    </row>
    <row r="686" spans="1:33">
      <c r="A686" s="2"/>
      <c r="J686" s="16"/>
      <c r="L686" s="16"/>
      <c r="V686" s="2"/>
      <c r="AE686" s="16"/>
      <c r="AG686" s="16"/>
    </row>
    <row r="687" spans="1:33">
      <c r="A687" s="2"/>
      <c r="E687" s="9" t="s">
        <v>29</v>
      </c>
      <c r="F687" s="10" t="s">
        <v>30</v>
      </c>
      <c r="G687" s="13" t="s">
        <v>31</v>
      </c>
      <c r="H687" s="14" t="s">
        <v>11</v>
      </c>
      <c r="I687">
        <v>5</v>
      </c>
      <c r="J687" s="15" t="s">
        <v>32</v>
      </c>
      <c r="L687" s="16"/>
      <c r="V687" s="2"/>
      <c r="Z687" s="9" t="s">
        <v>29</v>
      </c>
      <c r="AA687" s="10" t="s">
        <v>30</v>
      </c>
      <c r="AB687" s="13" t="s">
        <v>31</v>
      </c>
      <c r="AC687" s="14" t="s">
        <v>11</v>
      </c>
      <c r="AD687">
        <v>5</v>
      </c>
      <c r="AE687" s="15" t="s">
        <v>32</v>
      </c>
      <c r="AG687" s="16"/>
    </row>
    <row r="688" spans="1:33">
      <c r="A688" s="2"/>
      <c r="D688" t="s">
        <v>33</v>
      </c>
      <c r="E688" s="9">
        <f t="shared" ref="E688:F688" si="770">E683</f>
        <v>0.86399545459423999</v>
      </c>
      <c r="F688" s="10">
        <f t="shared" si="770"/>
        <v>-0.52658432086142093</v>
      </c>
      <c r="G688" s="13">
        <f>COS((RADIANS(45+$C$6)))</f>
        <v>0.18137740443474576</v>
      </c>
      <c r="H688" s="14">
        <f>COS((RADIANS($C$6-45)))</f>
        <v>0.98341356364477439</v>
      </c>
      <c r="J688" s="15">
        <f>((SUMPRODUCT(G688:G690,E688:E690))*(SUMPRODUCT(G688:(G690),F688:F690)))-((SUMPRODUCT(H688:H690,E688:E690))*(SUMPRODUCT(H688:H690,F688:F690)))</f>
        <v>5.8956943817252139E-3</v>
      </c>
      <c r="L688" s="16"/>
      <c r="V688" s="2"/>
      <c r="Y688" t="s">
        <v>33</v>
      </c>
      <c r="Z688" s="9">
        <f t="shared" ref="Z688:AA688" si="771">Z683</f>
        <v>0.86399549679253584</v>
      </c>
      <c r="AA688" s="10">
        <f t="shared" si="771"/>
        <v>-0.52658429114587368</v>
      </c>
      <c r="AB688" s="13">
        <f>COS((RADIANS(45+$C$6)))</f>
        <v>0.18137740443474576</v>
      </c>
      <c r="AC688" s="14">
        <f>COS((RADIANS($C$6-45)))</f>
        <v>0.98341356364477439</v>
      </c>
      <c r="AE688" s="15">
        <f>((SUMPRODUCT(AB688:AB690,Z688:Z690))*(SUMPRODUCT(AB688:(AB690),AA688:AA690)))-((SUMPRODUCT(AC688:AC690,Z688:Z690))*(SUMPRODUCT(AC688:AC690,AA688:AA690)))</f>
        <v>5.8957195260197492E-3</v>
      </c>
      <c r="AG688" s="16"/>
    </row>
    <row r="689" spans="1:33">
      <c r="A689" s="2"/>
      <c r="D689" t="s">
        <v>34</v>
      </c>
      <c r="E689" s="9">
        <f t="shared" ref="E689:F689" si="772">E684</f>
        <v>-0.16430755262888586</v>
      </c>
      <c r="F689" s="10">
        <f t="shared" si="772"/>
        <v>-0.78794129552999048</v>
      </c>
      <c r="G689" s="13">
        <f>(SIN((RADIANS(45+$C$6))))*(COS(RADIANS($A$6)))</f>
        <v>0.75333849571791089</v>
      </c>
      <c r="H689" s="14">
        <f>(SIN((RADIANS($C$6-45))))*(COS(RADIANS($A$6)))</f>
        <v>-0.1389431527745805</v>
      </c>
      <c r="J689" s="16"/>
      <c r="L689" s="16"/>
      <c r="V689" s="2"/>
      <c r="Y689" t="s">
        <v>34</v>
      </c>
      <c r="Z689" s="9">
        <f t="shared" ref="Z689:AA689" si="773">Z684</f>
        <v>-0.16430756452898659</v>
      </c>
      <c r="AA689" s="10">
        <f t="shared" si="773"/>
        <v>-0.78794128557570087</v>
      </c>
      <c r="AB689" s="13">
        <f>(SIN((RADIANS(45+$C$6))))*(COS(RADIANS($A$6)))</f>
        <v>0.75333849571791089</v>
      </c>
      <c r="AC689" s="14">
        <f>(SIN((RADIANS($C$6-45))))*(COS(RADIANS($A$6)))</f>
        <v>-0.1389431527745805</v>
      </c>
      <c r="AE689" s="16"/>
      <c r="AG689" s="16"/>
    </row>
    <row r="690" spans="1:33">
      <c r="A690" s="2"/>
      <c r="D690" t="s">
        <v>35</v>
      </c>
      <c r="E690" s="9">
        <f t="shared" ref="E690:F690" si="774">E685</f>
        <v>0.47593579670959668</v>
      </c>
      <c r="F690" s="10">
        <f t="shared" si="774"/>
        <v>-0.31915116766422214</v>
      </c>
      <c r="G690" s="13">
        <f>(SIN((RADIANS(45+$C$6))))*(SIN(RADIANS($A$6)))</f>
        <v>0.63212605390854582</v>
      </c>
      <c r="H690" s="14">
        <f>(SIN((RADIANS($C$6-45))))*(SIN(RADIANS($A$6)))</f>
        <v>-0.11658714824775897</v>
      </c>
      <c r="J690" s="16"/>
      <c r="L690" s="16"/>
      <c r="V690" s="2"/>
      <c r="Y690" t="s">
        <v>35</v>
      </c>
      <c r="Z690" s="9">
        <f t="shared" ref="Z690:AA690" si="775">Z685</f>
        <v>0.4759357159961542</v>
      </c>
      <c r="AA690" s="10">
        <f t="shared" si="775"/>
        <v>-0.31915124126926026</v>
      </c>
      <c r="AB690" s="13">
        <f>(SIN((RADIANS(45+$C$6))))*(SIN(RADIANS($A$6)))</f>
        <v>0.63212605390854582</v>
      </c>
      <c r="AC690" s="14">
        <f>(SIN((RADIANS($C$6-45))))*(SIN(RADIANS($A$6)))</f>
        <v>-0.11658714824775897</v>
      </c>
      <c r="AE690" s="16"/>
      <c r="AG690" s="16"/>
    </row>
    <row r="691" spans="1:33">
      <c r="A691" s="2"/>
      <c r="L691" s="16"/>
      <c r="V691" s="2"/>
      <c r="AG691" s="16"/>
    </row>
    <row r="692" spans="1:33">
      <c r="A692" s="2"/>
      <c r="E692" s="9" t="s">
        <v>29</v>
      </c>
      <c r="F692" s="10" t="s">
        <v>30</v>
      </c>
      <c r="G692" s="13" t="s">
        <v>31</v>
      </c>
      <c r="H692" s="14" t="s">
        <v>11</v>
      </c>
      <c r="I692">
        <v>6</v>
      </c>
      <c r="J692" s="15" t="s">
        <v>32</v>
      </c>
      <c r="L692" s="16"/>
      <c r="V692" s="2"/>
      <c r="Z692" s="9" t="s">
        <v>29</v>
      </c>
      <c r="AA692" s="10" t="s">
        <v>30</v>
      </c>
      <c r="AB692" s="13" t="s">
        <v>31</v>
      </c>
      <c r="AC692" s="14" t="s">
        <v>11</v>
      </c>
      <c r="AD692">
        <v>6</v>
      </c>
      <c r="AE692" s="15" t="s">
        <v>32</v>
      </c>
      <c r="AG692" s="16"/>
    </row>
    <row r="693" spans="1:33">
      <c r="A693" s="2"/>
      <c r="D693" t="s">
        <v>33</v>
      </c>
      <c r="E693" s="9">
        <f t="shared" ref="E693:F693" si="776">E688</f>
        <v>0.86399545459423999</v>
      </c>
      <c r="F693" s="10">
        <f t="shared" si="776"/>
        <v>-0.52658432086142093</v>
      </c>
      <c r="G693" s="13">
        <f>COS((RADIANS(45+$C$7)))</f>
        <v>0.15039813911282729</v>
      </c>
      <c r="H693" s="14">
        <f>COS((RADIANS($C$7-45)))</f>
        <v>0.98862551036851087</v>
      </c>
      <c r="J693" s="15">
        <f>((SUMPRODUCT(G693:G695,E693:E695))*(SUMPRODUCT(G693:G695,F693:F695)))-((SUMPRODUCT(H693:H695,E693:E695))*(SUMPRODUCT(H693:H695,F693:F695)))</f>
        <v>1.5204368142332003E-2</v>
      </c>
      <c r="L693" s="16"/>
      <c r="V693" s="2"/>
      <c r="Y693" t="s">
        <v>33</v>
      </c>
      <c r="Z693" s="9">
        <f t="shared" ref="Z693:AA693" si="777">Z688</f>
        <v>0.86399549679253584</v>
      </c>
      <c r="AA693" s="10">
        <f t="shared" si="777"/>
        <v>-0.52658429114587368</v>
      </c>
      <c r="AB693" s="13">
        <f>COS((RADIANS(45+$C$7)))</f>
        <v>0.15039813911282729</v>
      </c>
      <c r="AC693" s="14">
        <f>COS((RADIANS($C$7-45)))</f>
        <v>0.98862551036851087</v>
      </c>
      <c r="AE693" s="15">
        <f>((SUMPRODUCT(AB693:AB695,Z693:Z695))*(SUMPRODUCT(AB693:AB695,AA693:AA695)))-((SUMPRODUCT(AC693:AC695,Z693:Z695))*(SUMPRODUCT(AC693:AC695,AA693:AA695)))</f>
        <v>1.5204393203740563E-2</v>
      </c>
      <c r="AG693" s="16"/>
    </row>
    <row r="694" spans="1:33">
      <c r="A694" s="2"/>
      <c r="D694" t="s">
        <v>34</v>
      </c>
      <c r="E694" s="9">
        <f t="shared" ref="E694:F694" si="778">E689</f>
        <v>-0.16430755262888586</v>
      </c>
      <c r="F694" s="10">
        <f t="shared" si="778"/>
        <v>-0.78794129552999048</v>
      </c>
      <c r="G694" s="13">
        <f>(SIN((RADIANS(45+$C$7))))*(COS(RADIANS($A$7)))</f>
        <v>0.63547622868491016</v>
      </c>
      <c r="H694" s="14">
        <f>(SIN((RADIANS($C$7-45))))*(COS(RADIANS($A$7)))</f>
        <v>-9.6674060341637807E-2</v>
      </c>
      <c r="J694" s="16"/>
      <c r="L694" s="16"/>
      <c r="V694" s="2"/>
      <c r="Y694" t="s">
        <v>34</v>
      </c>
      <c r="Z694" s="9">
        <f t="shared" ref="Z694:AA694" si="779">Z689</f>
        <v>-0.16430756452898659</v>
      </c>
      <c r="AA694" s="10">
        <f t="shared" si="779"/>
        <v>-0.78794128557570087</v>
      </c>
      <c r="AB694" s="13">
        <f>(SIN((RADIANS(45+$C$7))))*(COS(RADIANS($A$7)))</f>
        <v>0.63547622868491016</v>
      </c>
      <c r="AC694" s="14">
        <f>(SIN((RADIANS($C$7-45))))*(COS(RADIANS($A$7)))</f>
        <v>-9.6674060341637807E-2</v>
      </c>
      <c r="AE694" s="16"/>
      <c r="AG694" s="16"/>
    </row>
    <row r="695" spans="1:33">
      <c r="A695" s="2"/>
      <c r="D695" t="s">
        <v>35</v>
      </c>
      <c r="E695" s="9">
        <f t="shared" ref="E695:F695" si="780">E690</f>
        <v>0.47593579670959668</v>
      </c>
      <c r="F695" s="10">
        <f t="shared" si="780"/>
        <v>-0.31915116766422214</v>
      </c>
      <c r="G695" s="13">
        <f>(SIN((RADIANS(45+$C$7))))*(SIN(RADIANS($A$7)))</f>
        <v>0.75733107854346138</v>
      </c>
      <c r="H695" s="14">
        <f>(SIN((RADIANS($C$7-45))))*(SIN(RADIANS($A$7)))</f>
        <v>-0.11521165872281629</v>
      </c>
      <c r="J695" s="16"/>
      <c r="L695" s="16"/>
      <c r="V695" s="2"/>
      <c r="Y695" t="s">
        <v>35</v>
      </c>
      <c r="Z695" s="9">
        <f t="shared" ref="Z695:AA695" si="781">Z690</f>
        <v>0.4759357159961542</v>
      </c>
      <c r="AA695" s="10">
        <f t="shared" si="781"/>
        <v>-0.31915124126926026</v>
      </c>
      <c r="AB695" s="13">
        <f>(SIN((RADIANS(45+$C$7))))*(SIN(RADIANS($A$7)))</f>
        <v>0.75733107854346138</v>
      </c>
      <c r="AC695" s="14">
        <f>(SIN((RADIANS($C$7-45))))*(SIN(RADIANS($A$7)))</f>
        <v>-0.11521165872281629</v>
      </c>
      <c r="AE695" s="16"/>
      <c r="AG695" s="16"/>
    </row>
    <row r="696" spans="1:33">
      <c r="A696" s="2"/>
      <c r="J696" s="16"/>
      <c r="L696" s="16"/>
      <c r="V696" s="2"/>
      <c r="AE696" s="16"/>
      <c r="AG696" s="16"/>
    </row>
    <row r="697" spans="1:33">
      <c r="A697" s="2"/>
      <c r="E697" s="9" t="s">
        <v>29</v>
      </c>
      <c r="F697" s="10" t="s">
        <v>30</v>
      </c>
      <c r="G697" s="13" t="s">
        <v>31</v>
      </c>
      <c r="H697" s="14" t="s">
        <v>11</v>
      </c>
      <c r="I697">
        <v>7</v>
      </c>
      <c r="J697" s="15" t="s">
        <v>32</v>
      </c>
      <c r="L697" s="16"/>
      <c r="V697" s="2"/>
      <c r="Z697" s="9" t="s">
        <v>29</v>
      </c>
      <c r="AA697" s="10" t="s">
        <v>30</v>
      </c>
      <c r="AB697" s="13" t="s">
        <v>31</v>
      </c>
      <c r="AC697" s="14" t="s">
        <v>11</v>
      </c>
      <c r="AD697">
        <v>7</v>
      </c>
      <c r="AE697" s="15" t="s">
        <v>32</v>
      </c>
      <c r="AG697" s="16"/>
    </row>
    <row r="698" spans="1:33">
      <c r="A698" s="2"/>
      <c r="D698" t="s">
        <v>33</v>
      </c>
      <c r="E698" s="9">
        <f t="shared" ref="E698:F698" si="782">E693</f>
        <v>0.86399545459423999</v>
      </c>
      <c r="F698" s="10">
        <f t="shared" si="782"/>
        <v>-0.52658432086142093</v>
      </c>
      <c r="G698" s="13">
        <f>COS((RADIANS(45+$C$8)))</f>
        <v>0.15557248490745723</v>
      </c>
      <c r="H698" s="14">
        <f>COS((RADIANS($C$8-45)))</f>
        <v>0.98782447931791961</v>
      </c>
      <c r="J698" s="15">
        <f>((SUMPRODUCT(G698:G700,E698:E700))*(SUMPRODUCT(G698:(G700),F698:F700)))-((SUMPRODUCT(H698:H700,E698:E700))*(SUMPRODUCT(H698:H700,F698:F700)))</f>
        <v>-9.0116177700221289E-3</v>
      </c>
      <c r="L698" s="16"/>
      <c r="V698" s="2"/>
      <c r="Y698" t="s">
        <v>33</v>
      </c>
      <c r="Z698" s="9">
        <f t="shared" ref="Z698:AA698" si="783">Z693</f>
        <v>0.86399549679253584</v>
      </c>
      <c r="AA698" s="10">
        <f t="shared" si="783"/>
        <v>-0.52658429114587368</v>
      </c>
      <c r="AB698" s="13">
        <f>COS((RADIANS(45+$C$8)))</f>
        <v>0.15557248490745723</v>
      </c>
      <c r="AC698" s="14">
        <f>COS((RADIANS($C$8-45)))</f>
        <v>0.98782447931791961</v>
      </c>
      <c r="AE698" s="15">
        <f>((SUMPRODUCT(AB698:AB700,Z698:Z700))*(SUMPRODUCT(AB698:(AB700),AA698:AA700)))-((SUMPRODUCT(AC698:AC700,Z698:Z700))*(SUMPRODUCT(AC698:AC700,AA698:AA700)))</f>
        <v>-9.0116001355036723E-3</v>
      </c>
      <c r="AG698" s="16"/>
    </row>
    <row r="699" spans="1:33">
      <c r="A699" s="2"/>
      <c r="D699" t="s">
        <v>34</v>
      </c>
      <c r="E699" s="9">
        <f t="shared" ref="E699:F699" si="784">E694</f>
        <v>-0.16430755262888586</v>
      </c>
      <c r="F699" s="10">
        <f t="shared" si="784"/>
        <v>-0.78794129552999048</v>
      </c>
      <c r="G699" s="13">
        <f>(SIN((RADIANS(45+$C$8))))*(COS(RADIANS($A$8)))</f>
        <v>0.49391223965895992</v>
      </c>
      <c r="H699" s="14">
        <f>(SIN((RADIANS($C$8-45))))*(COS(RADIANS($A$8)))</f>
        <v>-7.7786242453728616E-2</v>
      </c>
      <c r="J699" s="16"/>
      <c r="L699" s="16"/>
      <c r="V699" s="2"/>
      <c r="Y699" t="s">
        <v>34</v>
      </c>
      <c r="Z699" s="9">
        <f t="shared" ref="Z699:AA699" si="785">Z694</f>
        <v>-0.16430756452898659</v>
      </c>
      <c r="AA699" s="10">
        <f t="shared" si="785"/>
        <v>-0.78794128557570087</v>
      </c>
      <c r="AB699" s="13">
        <f>(SIN((RADIANS(45+$C$8))))*(COS(RADIANS($A$8)))</f>
        <v>0.49391223965895992</v>
      </c>
      <c r="AC699" s="14">
        <f>(SIN((RADIANS($C$8-45))))*(COS(RADIANS($A$8)))</f>
        <v>-7.7786242453728616E-2</v>
      </c>
      <c r="AE699" s="16"/>
      <c r="AG699" s="16"/>
    </row>
    <row r="700" spans="1:33">
      <c r="A700" s="2"/>
      <c r="D700" t="s">
        <v>35</v>
      </c>
      <c r="E700" s="9">
        <f t="shared" ref="E700:F700" si="786">E695</f>
        <v>0.47593579670959668</v>
      </c>
      <c r="F700" s="10">
        <f t="shared" si="786"/>
        <v>-0.31915116766422214</v>
      </c>
      <c r="G700" s="13">
        <f>(SIN((RADIANS(45+$C$8))))*(SIN(RADIANS($A$8)))</f>
        <v>0.85548109356945412</v>
      </c>
      <c r="H700" s="14">
        <f>(SIN((RADIANS($C$8-45))))*(SIN(RADIANS($A$8)))</f>
        <v>-0.13472972405972911</v>
      </c>
      <c r="J700" s="16"/>
      <c r="L700" s="16"/>
      <c r="V700" s="2"/>
      <c r="Y700" t="s">
        <v>35</v>
      </c>
      <c r="Z700" s="9">
        <f t="shared" ref="Z700:AA700" si="787">Z695</f>
        <v>0.4759357159961542</v>
      </c>
      <c r="AA700" s="10">
        <f t="shared" si="787"/>
        <v>-0.31915124126926026</v>
      </c>
      <c r="AB700" s="13">
        <f>(SIN((RADIANS(45+$C$8))))*(SIN(RADIANS($A$8)))</f>
        <v>0.85548109356945412</v>
      </c>
      <c r="AC700" s="14">
        <f>(SIN((RADIANS($C$8-45))))*(SIN(RADIANS($A$8)))</f>
        <v>-0.13472972405972911</v>
      </c>
      <c r="AE700" s="16"/>
      <c r="AG700" s="16"/>
    </row>
    <row r="701" spans="1:33">
      <c r="A701" s="2"/>
      <c r="L701" s="16"/>
      <c r="V701" s="2"/>
      <c r="AG701" s="16"/>
    </row>
    <row r="702" spans="1:33">
      <c r="A702" s="2"/>
      <c r="E702" s="9" t="s">
        <v>29</v>
      </c>
      <c r="F702" s="10" t="s">
        <v>30</v>
      </c>
      <c r="G702" s="13" t="s">
        <v>31</v>
      </c>
      <c r="H702" s="14" t="s">
        <v>11</v>
      </c>
      <c r="I702">
        <v>8</v>
      </c>
      <c r="J702" s="15" t="s">
        <v>32</v>
      </c>
      <c r="L702" s="16"/>
      <c r="V702" s="2"/>
      <c r="Z702" s="9" t="s">
        <v>29</v>
      </c>
      <c r="AA702" s="10" t="s">
        <v>30</v>
      </c>
      <c r="AB702" s="13" t="s">
        <v>31</v>
      </c>
      <c r="AC702" s="14" t="s">
        <v>11</v>
      </c>
      <c r="AD702">
        <v>8</v>
      </c>
      <c r="AE702" s="15" t="s">
        <v>32</v>
      </c>
      <c r="AG702" s="16"/>
    </row>
    <row r="703" spans="1:33">
      <c r="A703" s="2"/>
      <c r="D703" t="s">
        <v>33</v>
      </c>
      <c r="E703" s="9">
        <f t="shared" ref="E703:F703" si="788">E698</f>
        <v>0.86399545459423999</v>
      </c>
      <c r="F703" s="10">
        <f t="shared" si="788"/>
        <v>-0.52658432086142093</v>
      </c>
      <c r="G703" s="13">
        <f>COS((RADIANS(45+$C$9)))</f>
        <v>0.16590823946156086</v>
      </c>
      <c r="H703" s="14">
        <f>COS((RADIANS($C$9-45)))</f>
        <v>0.9861411947985772</v>
      </c>
      <c r="J703" s="15">
        <f>((SUMPRODUCT(G703:G705,E703:E705))*(SUMPRODUCT(G703:G705,F703:F705)))-((SUMPRODUCT(H703:H705,E703:E705))*(SUMPRODUCT(H703:H705,F703:F705)))</f>
        <v>-8.8326096495741635E-3</v>
      </c>
      <c r="L703" s="16"/>
      <c r="V703" s="2"/>
      <c r="Y703" t="s">
        <v>33</v>
      </c>
      <c r="Z703" s="9">
        <f t="shared" ref="Z703:AA703" si="789">Z698</f>
        <v>0.86399549679253584</v>
      </c>
      <c r="AA703" s="10">
        <f t="shared" si="789"/>
        <v>-0.52658429114587368</v>
      </c>
      <c r="AB703" s="13">
        <f>COS((RADIANS(45+$C$9)))</f>
        <v>0.16590823946156086</v>
      </c>
      <c r="AC703" s="14">
        <f>COS((RADIANS($C$9-45)))</f>
        <v>0.9861411947985772</v>
      </c>
      <c r="AE703" s="15">
        <f>((SUMPRODUCT(AB703:AB705,Z703:Z705))*(SUMPRODUCT(AB703:AB705,AA703:AA705)))-((SUMPRODUCT(AC703:AC705,Z703:Z705))*(SUMPRODUCT(AC703:AC705,AA703:AA705)))</f>
        <v>-8.8326030950372503E-3</v>
      </c>
      <c r="AG703" s="16"/>
    </row>
    <row r="704" spans="1:33">
      <c r="A704" s="2"/>
      <c r="D704" t="s">
        <v>34</v>
      </c>
      <c r="E704" s="9">
        <f t="shared" ref="E704:F704" si="790">E699</f>
        <v>-0.16430755262888586</v>
      </c>
      <c r="F704" s="10">
        <f t="shared" si="790"/>
        <v>-0.78794129552999048</v>
      </c>
      <c r="G704" s="13">
        <f>(SIN((RADIANS(45+$C$9))))*(COS(RADIANS($A$9)))</f>
        <v>0.33728015278435569</v>
      </c>
      <c r="H704" s="14">
        <f>(SIN((RADIANS($C$9-45))))*(COS(RADIANS($A$9)))</f>
        <v>-5.6743959839552459E-2</v>
      </c>
      <c r="J704" s="16"/>
      <c r="L704" s="16"/>
      <c r="V704" s="2"/>
      <c r="Y704" t="s">
        <v>34</v>
      </c>
      <c r="Z704" s="9">
        <f t="shared" ref="Z704:AA704" si="791">Z699</f>
        <v>-0.16430756452898659</v>
      </c>
      <c r="AA704" s="10">
        <f t="shared" si="791"/>
        <v>-0.78794128557570087</v>
      </c>
      <c r="AB704" s="13">
        <f>(SIN((RADIANS(45+$C$9))))*(COS(RADIANS($A$9)))</f>
        <v>0.33728015278435569</v>
      </c>
      <c r="AC704" s="14">
        <f>(SIN((RADIANS($C$9-45))))*(COS(RADIANS($A$9)))</f>
        <v>-5.6743959839552459E-2</v>
      </c>
      <c r="AE704" s="16"/>
      <c r="AG704" s="16"/>
    </row>
    <row r="705" spans="1:33">
      <c r="A705" s="2"/>
      <c r="D705" t="s">
        <v>35</v>
      </c>
      <c r="E705" s="9">
        <f t="shared" ref="E705:F705" si="792">E700</f>
        <v>0.47593579670959668</v>
      </c>
      <c r="F705" s="10">
        <f t="shared" si="792"/>
        <v>-0.31915116766422214</v>
      </c>
      <c r="G705" s="13">
        <f>(SIN((RADIANS(45+$C$9))))*(SIN(RADIANS($A$9)))</f>
        <v>0.9266696038052219</v>
      </c>
      <c r="H705" s="14">
        <f>(SIN((RADIANS($C$9-45))))*(SIN(RADIANS($A$9)))</f>
        <v>-0.15590274834961027</v>
      </c>
      <c r="J705" s="16"/>
      <c r="L705" s="16"/>
      <c r="V705" s="2"/>
      <c r="Y705" t="s">
        <v>35</v>
      </c>
      <c r="Z705" s="9">
        <f t="shared" ref="Z705:AA705" si="793">Z700</f>
        <v>0.4759357159961542</v>
      </c>
      <c r="AA705" s="10">
        <f t="shared" si="793"/>
        <v>-0.31915124126926026</v>
      </c>
      <c r="AB705" s="13">
        <f>(SIN((RADIANS(45+$C$9))))*(SIN(RADIANS($A$9)))</f>
        <v>0.9266696038052219</v>
      </c>
      <c r="AC705" s="14">
        <f>(SIN((RADIANS($C$9-45))))*(SIN(RADIANS($A$9)))</f>
        <v>-0.15590274834961027</v>
      </c>
      <c r="AE705" s="16"/>
      <c r="AG705" s="16"/>
    </row>
    <row r="706" spans="1:33">
      <c r="A706" s="2"/>
      <c r="J706" s="16"/>
      <c r="L706" s="16"/>
      <c r="V706" s="2"/>
      <c r="AE706" s="16"/>
      <c r="AG706" s="16"/>
    </row>
    <row r="707" spans="1:33">
      <c r="E707" s="9" t="s">
        <v>29</v>
      </c>
      <c r="F707" s="10" t="s">
        <v>30</v>
      </c>
      <c r="G707" s="13" t="s">
        <v>31</v>
      </c>
      <c r="H707" s="14" t="s">
        <v>11</v>
      </c>
      <c r="I707">
        <v>9</v>
      </c>
      <c r="J707" s="15" t="s">
        <v>32</v>
      </c>
      <c r="L707" s="16"/>
      <c r="Z707" s="9" t="s">
        <v>29</v>
      </c>
      <c r="AA707" s="10" t="s">
        <v>30</v>
      </c>
      <c r="AB707" s="13" t="s">
        <v>31</v>
      </c>
      <c r="AC707" s="14" t="s">
        <v>11</v>
      </c>
      <c r="AD707">
        <v>9</v>
      </c>
      <c r="AE707" s="15" t="s">
        <v>32</v>
      </c>
      <c r="AG707" s="16"/>
    </row>
    <row r="708" spans="1:33">
      <c r="D708" t="s">
        <v>33</v>
      </c>
      <c r="E708" s="9">
        <f t="shared" ref="E708:F708" si="794">E703</f>
        <v>0.86399545459423999</v>
      </c>
      <c r="F708" s="10">
        <f t="shared" si="794"/>
        <v>-0.52658432086142093</v>
      </c>
      <c r="G708" s="13">
        <f>COS((RADIANS(45+$C$10)))</f>
        <v>0.19680181724739476</v>
      </c>
      <c r="H708" s="14">
        <f>COS((RADIANS($C$10-45)))</f>
        <v>0.98044328990927521</v>
      </c>
      <c r="J708" s="15">
        <f>((SUMPRODUCT(G708:G710,E708:E710))*(SUMPRODUCT(G708:(G710),F708:F710)))-((SUMPRODUCT(H708:H710,E708:E710))*(SUMPRODUCT(H708:H710,F708:F710)))</f>
        <v>-3.3322619692225941E-3</v>
      </c>
      <c r="L708" s="16"/>
      <c r="Y708" t="s">
        <v>33</v>
      </c>
      <c r="Z708" s="9">
        <f t="shared" ref="Z708:AA708" si="795">Z703</f>
        <v>0.86399549679253584</v>
      </c>
      <c r="AA708" s="10">
        <f t="shared" si="795"/>
        <v>-0.52658429114587368</v>
      </c>
      <c r="AB708" s="13">
        <f>COS((RADIANS(45+$C$10)))</f>
        <v>0.19680181724739476</v>
      </c>
      <c r="AC708" s="14">
        <f>COS((RADIANS($C$10-45)))</f>
        <v>0.98044328990927521</v>
      </c>
      <c r="AE708" s="15">
        <f>((SUMPRODUCT(AB708:AB710,Z708:Z710))*(SUMPRODUCT(AB708:(AB710),AA708:AA710)))-((SUMPRODUCT(AC708:AC710,Z708:Z710))*(SUMPRODUCT(AC708:AC710,AA708:AA710)))</f>
        <v>-3.332269265382104E-3</v>
      </c>
      <c r="AG708" s="16"/>
    </row>
    <row r="709" spans="1:33">
      <c r="D709" t="s">
        <v>34</v>
      </c>
      <c r="E709" s="9">
        <f t="shared" ref="E709:F709" si="796">E704</f>
        <v>-0.16430755262888586</v>
      </c>
      <c r="F709" s="10">
        <f t="shared" si="796"/>
        <v>-0.78794129552999048</v>
      </c>
      <c r="G709" s="13">
        <f>(SIN((RADIANS(45+$C$10))))*(COS(RADIANS($A$10)))</f>
        <v>0.1702521905985156</v>
      </c>
      <c r="H709" s="14">
        <f>(SIN((RADIANS($C$10-45))))*(COS(RADIANS($A$10)))</f>
        <v>-3.4174276926550375E-2</v>
      </c>
      <c r="J709" s="16"/>
      <c r="L709" s="16"/>
      <c r="Y709" t="s">
        <v>34</v>
      </c>
      <c r="Z709" s="9">
        <f t="shared" ref="Z709:AA709" si="797">Z704</f>
        <v>-0.16430756452898659</v>
      </c>
      <c r="AA709" s="10">
        <f t="shared" si="797"/>
        <v>-0.78794128557570087</v>
      </c>
      <c r="AB709" s="13">
        <f>(SIN((RADIANS(45+$C$10))))*(COS(RADIANS($A$10)))</f>
        <v>0.1702521905985156</v>
      </c>
      <c r="AC709" s="14">
        <f>(SIN((RADIANS($C$10-45))))*(COS(RADIANS($A$10)))</f>
        <v>-3.4174276926550375E-2</v>
      </c>
      <c r="AE709" s="16"/>
      <c r="AG709" s="16"/>
    </row>
    <row r="710" spans="1:33">
      <c r="D710" t="s">
        <v>35</v>
      </c>
      <c r="E710" s="9">
        <f t="shared" ref="E710:F710" si="798">E705</f>
        <v>0.47593579670959668</v>
      </c>
      <c r="F710" s="10">
        <f t="shared" si="798"/>
        <v>-0.31915116766422214</v>
      </c>
      <c r="G710" s="13">
        <f>(SIN((RADIANS(45+$C$10))))*(SIN(RADIANS($A$10)))</f>
        <v>0.96554815329145016</v>
      </c>
      <c r="H710" s="14">
        <f>(SIN((RADIANS($C$10-45))))*(SIN(RADIANS($A$10)))</f>
        <v>-0.19381195543212604</v>
      </c>
      <c r="J710" s="16"/>
      <c r="L710" s="16"/>
      <c r="Y710" t="s">
        <v>35</v>
      </c>
      <c r="Z710" s="9">
        <f t="shared" ref="Z710:AA710" si="799">Z705</f>
        <v>0.4759357159961542</v>
      </c>
      <c r="AA710" s="10">
        <f t="shared" si="799"/>
        <v>-0.31915124126926026</v>
      </c>
      <c r="AB710" s="13">
        <f>(SIN((RADIANS(45+$C$10))))*(SIN(RADIANS($A$10)))</f>
        <v>0.96554815329145016</v>
      </c>
      <c r="AC710" s="14">
        <f>(SIN((RADIANS($C$10-45))))*(SIN(RADIANS($A$10)))</f>
        <v>-0.19381195543212604</v>
      </c>
      <c r="AE710" s="16"/>
      <c r="AG710" s="16"/>
    </row>
    <row r="711" spans="1:33">
      <c r="L711" s="16"/>
      <c r="AG711" s="16"/>
    </row>
    <row r="712" spans="1:33">
      <c r="E712" s="9" t="s">
        <v>29</v>
      </c>
      <c r="F712" s="10" t="s">
        <v>30</v>
      </c>
      <c r="G712" s="13" t="s">
        <v>31</v>
      </c>
      <c r="H712" s="14" t="s">
        <v>11</v>
      </c>
      <c r="I712">
        <v>10</v>
      </c>
      <c r="J712" s="15" t="s">
        <v>32</v>
      </c>
      <c r="L712" s="16"/>
      <c r="Z712" s="9" t="s">
        <v>29</v>
      </c>
      <c r="AA712" s="10" t="s">
        <v>30</v>
      </c>
      <c r="AB712" s="13" t="s">
        <v>31</v>
      </c>
      <c r="AC712" s="14" t="s">
        <v>11</v>
      </c>
      <c r="AD712">
        <v>10</v>
      </c>
      <c r="AE712" s="15" t="s">
        <v>32</v>
      </c>
      <c r="AG712" s="16"/>
    </row>
    <row r="713" spans="1:33">
      <c r="D713" t="s">
        <v>33</v>
      </c>
      <c r="E713" s="9">
        <f t="shared" ref="E713:F713" si="800">E708</f>
        <v>0.86399545459423999</v>
      </c>
      <c r="F713" s="10">
        <f t="shared" si="800"/>
        <v>-0.52658432086142093</v>
      </c>
      <c r="G713" s="13">
        <f>COS((RADIANS(45+$C$11)))</f>
        <v>0.25797601735858844</v>
      </c>
      <c r="H713" s="14">
        <f>COS((RADIANS($C$11-45)))</f>
        <v>0.96615132068832843</v>
      </c>
      <c r="J713" s="15">
        <f>((SUMPRODUCT(G713:G715,E713:E715))*(SUMPRODUCT(G713:G715,F713:F715)))-((SUMPRODUCT(H713:H715,E713:E715))*(SUMPRODUCT(H713:H715,F713:F715)))</f>
        <v>3.445171275314185E-4</v>
      </c>
      <c r="L713" s="16"/>
      <c r="Y713" t="s">
        <v>33</v>
      </c>
      <c r="Z713" s="9">
        <f t="shared" ref="Z713:AA713" si="801">Z708</f>
        <v>0.86399549679253584</v>
      </c>
      <c r="AA713" s="10">
        <f t="shared" si="801"/>
        <v>-0.52658429114587368</v>
      </c>
      <c r="AB713" s="13">
        <f>COS((RADIANS(45+$C$11)))</f>
        <v>0.25797601735858844</v>
      </c>
      <c r="AC713" s="14">
        <f>COS((RADIANS($C$11-45)))</f>
        <v>0.96615132068832843</v>
      </c>
      <c r="AE713" s="15">
        <f>((SUMPRODUCT(AB713:AB715,Z713:Z715))*(SUMPRODUCT(AB713:AB715,AA713:AA715)))-((SUMPRODUCT(AC713:AC715,Z713:Z715))*(SUMPRODUCT(AC713:AC715,AA713:AA715)))</f>
        <v>3.4449591901303256E-4</v>
      </c>
      <c r="AG713" s="16"/>
    </row>
    <row r="714" spans="1:33">
      <c r="D714" t="s">
        <v>34</v>
      </c>
      <c r="E714" s="9">
        <f t="shared" ref="E714:F714" si="802">E709</f>
        <v>-0.16430755262888586</v>
      </c>
      <c r="F714" s="10">
        <f t="shared" si="802"/>
        <v>-0.78794129552999048</v>
      </c>
      <c r="G714" s="13">
        <f>(SIN((RADIANS(45+$C$11))))*(COS(RADIANS($A$11)))</f>
        <v>1.6862521847959428E-9</v>
      </c>
      <c r="H714" s="14">
        <f>(SIN((RADIANS($C$11-45))))*(COS(RADIANS($A$11)))</f>
        <v>-4.5025309553575305E-10</v>
      </c>
      <c r="J714" s="16"/>
      <c r="L714" s="16"/>
      <c r="Y714" t="s">
        <v>34</v>
      </c>
      <c r="Z714" s="9">
        <f t="shared" ref="Z714:AA714" si="803">Z709</f>
        <v>-0.16430756452898659</v>
      </c>
      <c r="AA714" s="10">
        <f t="shared" si="803"/>
        <v>-0.78794128557570087</v>
      </c>
      <c r="AB714" s="13">
        <f>(SIN((RADIANS(45+$C$11))))*(COS(RADIANS($A$11)))</f>
        <v>1.6862521847959428E-9</v>
      </c>
      <c r="AC714" s="14">
        <f>(SIN((RADIANS($C$11-45))))*(COS(RADIANS($A$11)))</f>
        <v>-4.5025309553575305E-10</v>
      </c>
      <c r="AE714" s="16"/>
      <c r="AG714" s="16"/>
    </row>
    <row r="715" spans="1:33">
      <c r="D715" t="s">
        <v>35</v>
      </c>
      <c r="E715" s="9">
        <f t="shared" ref="E715:F715" si="804">E710</f>
        <v>0.47593579670959668</v>
      </c>
      <c r="F715" s="10">
        <f t="shared" si="804"/>
        <v>-0.31915116766422214</v>
      </c>
      <c r="G715" s="13">
        <f>(SIN((RADIANS(45+$C$11))))*(SIN(RADIANS($A$11)))</f>
        <v>0.96615132068832843</v>
      </c>
      <c r="H715" s="14">
        <f>(SIN((RADIANS($C$11-45))))*(SIN(RADIANS($A$11)))</f>
        <v>-0.25797601735858849</v>
      </c>
      <c r="J715" s="16"/>
      <c r="L715" s="16"/>
      <c r="Y715" t="s">
        <v>35</v>
      </c>
      <c r="Z715" s="9">
        <f t="shared" ref="Z715:AA715" si="805">Z710</f>
        <v>0.4759357159961542</v>
      </c>
      <c r="AA715" s="10">
        <f t="shared" si="805"/>
        <v>-0.31915124126926026</v>
      </c>
      <c r="AB715" s="13">
        <f>(SIN((RADIANS(45+$C$11))))*(SIN(RADIANS($A$11)))</f>
        <v>0.96615132068832843</v>
      </c>
      <c r="AC715" s="14">
        <f>(SIN((RADIANS($C$11-45))))*(SIN(RADIANS($A$11)))</f>
        <v>-0.25797601735858849</v>
      </c>
      <c r="AE715" s="16"/>
      <c r="AG715" s="16"/>
    </row>
    <row r="716" spans="1:33">
      <c r="J716" s="16"/>
      <c r="L716" s="16"/>
      <c r="AE716" s="16"/>
      <c r="AG716" s="16"/>
    </row>
    <row r="717" spans="1:33">
      <c r="E717" s="9" t="s">
        <v>29</v>
      </c>
      <c r="F717" s="10" t="s">
        <v>30</v>
      </c>
      <c r="G717" s="13" t="s">
        <v>31</v>
      </c>
      <c r="H717" s="14" t="s">
        <v>11</v>
      </c>
      <c r="I717">
        <v>11</v>
      </c>
      <c r="J717" s="15" t="s">
        <v>32</v>
      </c>
      <c r="L717" s="16"/>
      <c r="Z717" s="9" t="s">
        <v>29</v>
      </c>
      <c r="AA717" s="10" t="s">
        <v>30</v>
      </c>
      <c r="AB717" s="13" t="s">
        <v>31</v>
      </c>
      <c r="AC717" s="14" t="s">
        <v>11</v>
      </c>
      <c r="AD717">
        <v>11</v>
      </c>
      <c r="AE717" s="15" t="s">
        <v>32</v>
      </c>
      <c r="AG717" s="16"/>
    </row>
    <row r="718" spans="1:33">
      <c r="D718" t="s">
        <v>33</v>
      </c>
      <c r="E718" s="9">
        <f t="shared" ref="E718:F718" si="806">E713</f>
        <v>0.86399545459423999</v>
      </c>
      <c r="F718" s="10">
        <f t="shared" si="806"/>
        <v>-0.52658432086142093</v>
      </c>
      <c r="G718" s="13">
        <f>COS((RADIANS(45+$C$12)))</f>
        <v>0.35429103799771577</v>
      </c>
      <c r="H718" s="14">
        <f>COS((RADIANS($C$12-45)))</f>
        <v>0.93513520968601171</v>
      </c>
      <c r="J718" s="15">
        <f>((SUMPRODUCT(G718:G720,E718:E720))*(SUMPRODUCT(G718:(G720),F718:F720)))-((SUMPRODUCT(H718:H720,E718:E720))*(SUMPRODUCT(H718:H720,F718:F720)))</f>
        <v>-4.4940759311207223E-4</v>
      </c>
      <c r="L718" s="16"/>
      <c r="Y718" t="s">
        <v>33</v>
      </c>
      <c r="Z718" s="9">
        <f t="shared" ref="Z718:AA718" si="807">Z713</f>
        <v>0.86399549679253584</v>
      </c>
      <c r="AA718" s="10">
        <f t="shared" si="807"/>
        <v>-0.52658429114587368</v>
      </c>
      <c r="AB718" s="13">
        <f>COS((RADIANS(45+$C$12)))</f>
        <v>0.35429103799771577</v>
      </c>
      <c r="AC718" s="14">
        <f>COS((RADIANS($C$12-45)))</f>
        <v>0.93513520968601171</v>
      </c>
      <c r="AE718" s="15">
        <f>((SUMPRODUCT(AB718:AB720,Z718:Z720))*(SUMPRODUCT(AB718:(AB720),AA718:AA720)))-((SUMPRODUCT(AC718:AC720,Z718:Z720))*(SUMPRODUCT(AC718:AC720,AA718:AA720)))</f>
        <v>-4.4943817292469879E-4</v>
      </c>
      <c r="AG718" s="16"/>
    </row>
    <row r="719" spans="1:33">
      <c r="D719" t="s">
        <v>34</v>
      </c>
      <c r="E719" s="9">
        <f t="shared" ref="E719:F719" si="808">E714</f>
        <v>-0.16430755262888586</v>
      </c>
      <c r="F719" s="10">
        <f t="shared" si="808"/>
        <v>-0.78794129552999048</v>
      </c>
      <c r="G719" s="13">
        <f>(SIN((RADIANS(45+$C$12))))*(COS(RADIANS($A$12)))</f>
        <v>-0.16238452503415868</v>
      </c>
      <c r="H719" s="14">
        <f>(SIN((RADIANS($C$12-45))))*(COS(RADIANS($A$12)))</f>
        <v>6.1521993112028515E-2</v>
      </c>
      <c r="J719" s="16"/>
      <c r="L719" s="16"/>
      <c r="Y719" t="s">
        <v>34</v>
      </c>
      <c r="Z719" s="9">
        <f t="shared" ref="Z719:AA719" si="809">Z714</f>
        <v>-0.16430756452898659</v>
      </c>
      <c r="AA719" s="10">
        <f t="shared" si="809"/>
        <v>-0.78794128557570087</v>
      </c>
      <c r="AB719" s="13">
        <f>(SIN((RADIANS(45+$C$12))))*(COS(RADIANS($A$12)))</f>
        <v>-0.16238452503415868</v>
      </c>
      <c r="AC719" s="14">
        <f>(SIN((RADIANS($C$12-45))))*(COS(RADIANS($A$12)))</f>
        <v>6.1521993112028515E-2</v>
      </c>
      <c r="AE719" s="16"/>
      <c r="AG719" s="16"/>
    </row>
    <row r="720" spans="1:33">
      <c r="D720" t="s">
        <v>35</v>
      </c>
      <c r="E720" s="9">
        <f t="shared" ref="E720:F720" si="810">E715</f>
        <v>0.47593579670959668</v>
      </c>
      <c r="F720" s="10">
        <f t="shared" si="810"/>
        <v>-0.31915116766422214</v>
      </c>
      <c r="G720" s="13">
        <f>(SIN((RADIANS(45+$C$12))))*(SIN(RADIANS($A$12)))</f>
        <v>0.92092840461348113</v>
      </c>
      <c r="H720" s="14">
        <f>(SIN((RADIANS($C$12-45))))*(SIN(RADIANS($A$12)))</f>
        <v>-0.34890856104289336</v>
      </c>
      <c r="J720" s="16"/>
      <c r="L720" s="16"/>
      <c r="Y720" t="s">
        <v>35</v>
      </c>
      <c r="Z720" s="9">
        <f t="shared" ref="Z720:AA720" si="811">Z715</f>
        <v>0.4759357159961542</v>
      </c>
      <c r="AA720" s="10">
        <f t="shared" si="811"/>
        <v>-0.31915124126926026</v>
      </c>
      <c r="AB720" s="13">
        <f>(SIN((RADIANS(45+$C$12))))*(SIN(RADIANS($A$12)))</f>
        <v>0.92092840461348113</v>
      </c>
      <c r="AC720" s="14">
        <f>(SIN((RADIANS($C$12-45))))*(SIN(RADIANS($A$12)))</f>
        <v>-0.34890856104289336</v>
      </c>
      <c r="AE720" s="16"/>
      <c r="AG720" s="16"/>
    </row>
    <row r="721" spans="1:33">
      <c r="L721" s="16"/>
      <c r="AG721" s="16"/>
    </row>
    <row r="722" spans="1:33">
      <c r="E722" s="9" t="s">
        <v>29</v>
      </c>
      <c r="F722" s="10" t="s">
        <v>30</v>
      </c>
      <c r="G722" s="13" t="s">
        <v>31</v>
      </c>
      <c r="H722" s="14" t="s">
        <v>11</v>
      </c>
      <c r="I722">
        <v>12</v>
      </c>
      <c r="J722" s="15" t="s">
        <v>32</v>
      </c>
      <c r="L722" s="16"/>
      <c r="Z722" s="9" t="s">
        <v>29</v>
      </c>
      <c r="AA722" s="10" t="s">
        <v>30</v>
      </c>
      <c r="AB722" s="13" t="s">
        <v>31</v>
      </c>
      <c r="AC722" s="14" t="s">
        <v>11</v>
      </c>
      <c r="AD722">
        <v>12</v>
      </c>
      <c r="AE722" s="15" t="s">
        <v>32</v>
      </c>
      <c r="AG722" s="16"/>
    </row>
    <row r="723" spans="1:33">
      <c r="D723" t="s">
        <v>33</v>
      </c>
      <c r="E723" s="9">
        <f t="shared" ref="E723:F723" si="812">E718</f>
        <v>0.86399545459423999</v>
      </c>
      <c r="F723" s="10">
        <f t="shared" si="812"/>
        <v>-0.52658432086142093</v>
      </c>
      <c r="G723" s="13">
        <f>COS((RADIANS(45+$C$13)))</f>
        <v>0.47331966718484342</v>
      </c>
      <c r="H723" s="14">
        <f>COS((RADIANS($C$13-45)))</f>
        <v>0.88089073820538555</v>
      </c>
      <c r="J723" s="15">
        <f>((SUMPRODUCT(G723:G725,E723:E725))*(SUMPRODUCT(G723:(G725),F723:F725)))-((SUMPRODUCT(H723:H725,E723:E725))*(SUMPRODUCT(H723:H725,F723:F725)))</f>
        <v>-3.1043796312138494E-4</v>
      </c>
      <c r="L723" s="16"/>
      <c r="Y723" t="s">
        <v>33</v>
      </c>
      <c r="Z723" s="9">
        <f t="shared" ref="Z723:AA723" si="813">Z718</f>
        <v>0.86399549679253584</v>
      </c>
      <c r="AA723" s="10">
        <f t="shared" si="813"/>
        <v>-0.52658429114587368</v>
      </c>
      <c r="AB723" s="13">
        <f>COS((RADIANS(45+$C$13)))</f>
        <v>0.47331966718484342</v>
      </c>
      <c r="AC723" s="14">
        <f>COS((RADIANS($C$13-45)))</f>
        <v>0.88089073820538555</v>
      </c>
      <c r="AE723" s="15">
        <f>((SUMPRODUCT(AB723:AB725,Z723:Z725))*(SUMPRODUCT(AB723:(AB725),AA723:AA725)))-((SUMPRODUCT(AC723:AC725,Z723:Z725))*(SUMPRODUCT(AC723:AC725,AA723:AA725)))</f>
        <v>-3.1046819204252896E-4</v>
      </c>
      <c r="AG723" s="16"/>
    </row>
    <row r="724" spans="1:33">
      <c r="D724" t="s">
        <v>34</v>
      </c>
      <c r="E724" s="9">
        <f t="shared" ref="E724:F724" si="814">E719</f>
        <v>-0.16430755262888586</v>
      </c>
      <c r="F724" s="10">
        <f t="shared" si="814"/>
        <v>-0.78794129552999048</v>
      </c>
      <c r="G724" s="13">
        <f>(SIN((RADIANS(45+$C$13))))*(COS(RADIANS($A$13)))</f>
        <v>-0.30128237653526008</v>
      </c>
      <c r="H724" s="14">
        <f>(SIN((RADIANS($C$13-45))))*(COS(RADIANS($A$13)))</f>
        <v>0.16188486040941796</v>
      </c>
      <c r="J724" s="16"/>
      <c r="L724" s="16"/>
      <c r="Y724" t="s">
        <v>34</v>
      </c>
      <c r="Z724" s="9">
        <f t="shared" ref="Z724:AA724" si="815">Z719</f>
        <v>-0.16430756452898659</v>
      </c>
      <c r="AA724" s="10">
        <f t="shared" si="815"/>
        <v>-0.78794128557570087</v>
      </c>
      <c r="AB724" s="13">
        <f>(SIN((RADIANS(45+$C$13))))*(COS(RADIANS($A$13)))</f>
        <v>-0.30128237653526008</v>
      </c>
      <c r="AC724" s="14">
        <f>(SIN((RADIANS($C$13-45))))*(COS(RADIANS($A$13)))</f>
        <v>0.16188486040941796</v>
      </c>
      <c r="AE724" s="16"/>
      <c r="AG724" s="16"/>
    </row>
    <row r="725" spans="1:33">
      <c r="D725" t="s">
        <v>35</v>
      </c>
      <c r="E725" s="9">
        <f t="shared" ref="E725:F725" si="816">E720</f>
        <v>0.47593579670959668</v>
      </c>
      <c r="F725" s="10">
        <f t="shared" si="816"/>
        <v>-0.31915116766422214</v>
      </c>
      <c r="G725" s="13">
        <f>(SIN((RADIANS(45+$C$13))))*(SIN(RADIANS($A$13)))</f>
        <v>0.82776652641025228</v>
      </c>
      <c r="H725" s="14">
        <f>(SIN((RADIANS($C$13-45))))*(SIN(RADIANS($A$13)))</f>
        <v>-0.44477499852643942</v>
      </c>
      <c r="J725" s="16"/>
      <c r="L725" s="16"/>
      <c r="Y725" t="s">
        <v>35</v>
      </c>
      <c r="Z725" s="9">
        <f t="shared" ref="Z725:AA725" si="817">Z720</f>
        <v>0.4759357159961542</v>
      </c>
      <c r="AA725" s="10">
        <f t="shared" si="817"/>
        <v>-0.31915124126926026</v>
      </c>
      <c r="AB725" s="13">
        <f>(SIN((RADIANS(45+$C$13))))*(SIN(RADIANS($A$13)))</f>
        <v>0.82776652641025228</v>
      </c>
      <c r="AC725" s="14">
        <f>(SIN((RADIANS($C$13-45))))*(SIN(RADIANS($A$13)))</f>
        <v>-0.44477499852643942</v>
      </c>
      <c r="AE725" s="16"/>
      <c r="AG725" s="16"/>
    </row>
    <row r="726" spans="1:33">
      <c r="L726" s="16"/>
      <c r="AG726" s="16"/>
    </row>
    <row r="727" spans="1:33">
      <c r="E727" s="9" t="s">
        <v>29</v>
      </c>
      <c r="F727" s="10" t="s">
        <v>30</v>
      </c>
      <c r="G727" s="13" t="s">
        <v>31</v>
      </c>
      <c r="H727" s="14" t="s">
        <v>11</v>
      </c>
      <c r="I727">
        <v>13</v>
      </c>
      <c r="J727" s="15" t="s">
        <v>32</v>
      </c>
      <c r="L727" s="16"/>
      <c r="Z727" s="9" t="s">
        <v>29</v>
      </c>
      <c r="AA727" s="10" t="s">
        <v>30</v>
      </c>
      <c r="AB727" s="13" t="s">
        <v>31</v>
      </c>
      <c r="AC727" s="14" t="s">
        <v>11</v>
      </c>
      <c r="AD727">
        <v>13</v>
      </c>
      <c r="AE727" s="15" t="s">
        <v>32</v>
      </c>
      <c r="AG727" s="16"/>
    </row>
    <row r="728" spans="1:33">
      <c r="D728" t="s">
        <v>33</v>
      </c>
      <c r="E728" s="9">
        <f t="shared" ref="E728:F728" si="818">E723</f>
        <v>0.86399545459423999</v>
      </c>
      <c r="F728" s="10">
        <f t="shared" si="818"/>
        <v>-0.52658432086142093</v>
      </c>
      <c r="G728" s="13">
        <f>COS((RADIANS(45+$C$14)))</f>
        <v>0.59130964836358235</v>
      </c>
      <c r="H728" s="14">
        <f>COS((RADIANS($C$14-45)))</f>
        <v>0.80644460426748255</v>
      </c>
      <c r="J728" s="15">
        <f>((SUMPRODUCT(G728:G730,E728:E730))*(SUMPRODUCT(G728:G730,F728:F730)))-((SUMPRODUCT(H728:H730,E728:E730))*(SUMPRODUCT(H728:H730,F728:F730)))</f>
        <v>2.9166133548374218E-3</v>
      </c>
      <c r="L728" s="16"/>
      <c r="Y728" t="s">
        <v>33</v>
      </c>
      <c r="Z728" s="9">
        <f t="shared" ref="Z728:AA728" si="819">Z723</f>
        <v>0.86399549679253584</v>
      </c>
      <c r="AA728" s="10">
        <f t="shared" si="819"/>
        <v>-0.52658429114587368</v>
      </c>
      <c r="AB728" s="13">
        <f>COS((RADIANS(45+$C$14)))</f>
        <v>0.59130964836358235</v>
      </c>
      <c r="AC728" s="14">
        <f>COS((RADIANS($C$14-45)))</f>
        <v>0.80644460426748255</v>
      </c>
      <c r="AE728" s="15">
        <f>((SUMPRODUCT(AB728:AB730,Z728:Z730))*(SUMPRODUCT(AB728:AB730,AA728:AA730)))-((SUMPRODUCT(AC728:AC730,Z728:Z730))*(SUMPRODUCT(AC728:AC730,AA728:AA730)))</f>
        <v>2.9165940713586636E-3</v>
      </c>
      <c r="AG728" s="16"/>
    </row>
    <row r="729" spans="1:33">
      <c r="D729" t="s">
        <v>34</v>
      </c>
      <c r="E729" s="9">
        <f t="shared" ref="E729:F729" si="820">E724</f>
        <v>-0.16430755262888586</v>
      </c>
      <c r="F729" s="10">
        <f t="shared" si="820"/>
        <v>-0.78794129552999048</v>
      </c>
      <c r="G729" s="13">
        <f>(SIN((RADIANS(45+$C$14))))*(COS(RADIANS($A$14)))</f>
        <v>-0.40322230213374111</v>
      </c>
      <c r="H729" s="14">
        <f>(SIN((RADIANS($C$14-45))))*(COS(RADIANS($A$14)))</f>
        <v>0.29565482418179106</v>
      </c>
      <c r="J729" s="16"/>
      <c r="L729" s="16"/>
      <c r="Y729" t="s">
        <v>34</v>
      </c>
      <c r="Z729" s="9">
        <f t="shared" ref="Z729:AA729" si="821">Z724</f>
        <v>-0.16430756452898659</v>
      </c>
      <c r="AA729" s="10">
        <f t="shared" si="821"/>
        <v>-0.78794128557570087</v>
      </c>
      <c r="AB729" s="13">
        <f>(SIN((RADIANS(45+$C$14))))*(COS(RADIANS($A$14)))</f>
        <v>-0.40322230213374111</v>
      </c>
      <c r="AC729" s="14">
        <f>(SIN((RADIANS($C$14-45))))*(COS(RADIANS($A$14)))</f>
        <v>0.29565482418179106</v>
      </c>
      <c r="AE729" s="16"/>
      <c r="AG729" s="16"/>
    </row>
    <row r="730" spans="1:33">
      <c r="D730" t="s">
        <v>35</v>
      </c>
      <c r="E730" s="9">
        <f t="shared" ref="E730:F730" si="822">E725</f>
        <v>0.47593579670959668</v>
      </c>
      <c r="F730" s="10">
        <f t="shared" si="822"/>
        <v>-0.31915116766422214</v>
      </c>
      <c r="G730" s="13">
        <f>(SIN((RADIANS(45+$C$14))))*(SIN(RADIANS($A$14)))</f>
        <v>0.69840151404052841</v>
      </c>
      <c r="H730" s="14">
        <f>(SIN((RADIANS($C$14-45))))*(SIN(RADIANS($A$14)))</f>
        <v>-0.51208917698570589</v>
      </c>
      <c r="J730" s="16"/>
      <c r="L730" s="16"/>
      <c r="Y730" t="s">
        <v>35</v>
      </c>
      <c r="Z730" s="9">
        <f t="shared" ref="Z730:AA730" si="823">Z725</f>
        <v>0.4759357159961542</v>
      </c>
      <c r="AA730" s="10">
        <f t="shared" si="823"/>
        <v>-0.31915124126926026</v>
      </c>
      <c r="AB730" s="13">
        <f>(SIN((RADIANS(45+$C$14))))*(SIN(RADIANS($A$14)))</f>
        <v>0.69840151404052841</v>
      </c>
      <c r="AC730" s="14">
        <f>(SIN((RADIANS($C$14-45))))*(SIN(RADIANS($A$14)))</f>
        <v>-0.51208917698570589</v>
      </c>
      <c r="AE730" s="16"/>
      <c r="AG730" s="16"/>
    </row>
    <row r="731" spans="1:33">
      <c r="J731" s="16"/>
      <c r="L731" s="16"/>
      <c r="AE731" s="16"/>
      <c r="AG731" s="16"/>
    </row>
    <row r="732" spans="1:33">
      <c r="E732" s="9" t="s">
        <v>29</v>
      </c>
      <c r="F732" s="10" t="s">
        <v>30</v>
      </c>
      <c r="G732" s="13" t="s">
        <v>31</v>
      </c>
      <c r="H732" s="14" t="s">
        <v>11</v>
      </c>
      <c r="I732">
        <v>14</v>
      </c>
      <c r="J732" s="15" t="s">
        <v>32</v>
      </c>
      <c r="L732" s="16"/>
      <c r="Z732" s="9" t="s">
        <v>29</v>
      </c>
      <c r="AA732" s="10" t="s">
        <v>30</v>
      </c>
      <c r="AB732" s="13" t="s">
        <v>31</v>
      </c>
      <c r="AC732" s="14" t="s">
        <v>11</v>
      </c>
      <c r="AD732">
        <v>14</v>
      </c>
      <c r="AE732" s="15" t="s">
        <v>32</v>
      </c>
      <c r="AG732" s="16"/>
    </row>
    <row r="733" spans="1:33">
      <c r="D733" t="s">
        <v>33</v>
      </c>
      <c r="E733" s="9">
        <f t="shared" ref="E733:F733" si="824">E728</f>
        <v>0.86399545459423999</v>
      </c>
      <c r="F733" s="10">
        <f t="shared" si="824"/>
        <v>-0.52658432086142093</v>
      </c>
      <c r="G733" s="13">
        <f>COS((RADIANS(45+$C$15)))</f>
        <v>0.68518299032635921</v>
      </c>
      <c r="H733" s="14">
        <f>COS((RADIANS($C$15-45)))</f>
        <v>0.72837096988240024</v>
      </c>
      <c r="J733" s="15">
        <f>((SUMPRODUCT(G733:G735,E733:E735))*(SUMPRODUCT(G733:G735,F733:F735)))-((SUMPRODUCT(H733:H735,E733:E735))*(SUMPRODUCT(H733:H735,F733:F735)))</f>
        <v>1.4096252957165961E-2</v>
      </c>
      <c r="L733" s="16"/>
      <c r="Y733" t="s">
        <v>33</v>
      </c>
      <c r="Z733" s="9">
        <f t="shared" ref="Z733:AA733" si="825">Z728</f>
        <v>0.86399549679253584</v>
      </c>
      <c r="AA733" s="10">
        <f t="shared" si="825"/>
        <v>-0.52658429114587368</v>
      </c>
      <c r="AB733" s="13">
        <f>COS((RADIANS(45+$C$15)))</f>
        <v>0.68518299032635921</v>
      </c>
      <c r="AC733" s="14">
        <f>COS((RADIANS($C$15-45)))</f>
        <v>0.72837096988240024</v>
      </c>
      <c r="AE733" s="15">
        <f>((SUMPRODUCT(AB733:AB735,Z733:Z735))*(SUMPRODUCT(AB733:AB735,AA733:AA735)))-((SUMPRODUCT(AC733:AC735,Z733:Z735))*(SUMPRODUCT(AC733:AC735,AA733:AA735)))</f>
        <v>1.4096249393273891E-2</v>
      </c>
      <c r="AG733" s="16"/>
    </row>
    <row r="734" spans="1:33">
      <c r="D734" t="s">
        <v>34</v>
      </c>
      <c r="E734" s="9">
        <f t="shared" ref="E734:F734" si="826">E729</f>
        <v>-0.16430755262888586</v>
      </c>
      <c r="F734" s="10">
        <f t="shared" si="826"/>
        <v>-0.78794129552999048</v>
      </c>
      <c r="G734" s="13">
        <f>(SIN((RADIANS(45+$C$15))))*(COS(RADIANS($A$15)))</f>
        <v>-0.46818783469577441</v>
      </c>
      <c r="H734" s="14">
        <f>(SIN((RADIANS($C$15-45))))*(COS(RADIANS($A$15)))</f>
        <v>0.44042713654975557</v>
      </c>
      <c r="J734" s="16"/>
      <c r="L734" s="16"/>
      <c r="Y734" t="s">
        <v>34</v>
      </c>
      <c r="Z734" s="9">
        <f t="shared" ref="Z734:AA734" si="827">Z729</f>
        <v>-0.16430756452898659</v>
      </c>
      <c r="AA734" s="10">
        <f t="shared" si="827"/>
        <v>-0.78794128557570087</v>
      </c>
      <c r="AB734" s="13">
        <f>(SIN((RADIANS(45+$C$15))))*(COS(RADIANS($A$15)))</f>
        <v>-0.46818783469577441</v>
      </c>
      <c r="AC734" s="14">
        <f>(SIN((RADIANS($C$15-45))))*(COS(RADIANS($A$15)))</f>
        <v>0.44042713654975557</v>
      </c>
      <c r="AE734" s="16"/>
      <c r="AG734" s="16"/>
    </row>
    <row r="735" spans="1:33">
      <c r="D735" t="s">
        <v>35</v>
      </c>
      <c r="E735" s="9">
        <f t="shared" ref="E735:F735" si="828">E730</f>
        <v>0.47593579670959668</v>
      </c>
      <c r="F735" s="10">
        <f t="shared" si="828"/>
        <v>-0.31915116766422214</v>
      </c>
      <c r="G735" s="13">
        <f>(SIN((RADIANS(45+$C$15))))*(SIN(RADIANS($A$15)))</f>
        <v>0.55796453400759316</v>
      </c>
      <c r="H735" s="14">
        <f>(SIN((RADIANS($C$15-45))))*(SIN(RADIANS($A$15)))</f>
        <v>-0.52488062225915189</v>
      </c>
      <c r="J735" s="16"/>
      <c r="L735" s="16"/>
      <c r="Y735" t="s">
        <v>35</v>
      </c>
      <c r="Z735" s="9">
        <f t="shared" ref="Z735:AA735" si="829">Z730</f>
        <v>0.4759357159961542</v>
      </c>
      <c r="AA735" s="10">
        <f t="shared" si="829"/>
        <v>-0.31915124126926026</v>
      </c>
      <c r="AB735" s="13">
        <f>(SIN((RADIANS(45+$C$15))))*(SIN(RADIANS($A$15)))</f>
        <v>0.55796453400759316</v>
      </c>
      <c r="AC735" s="14">
        <f>(SIN((RADIANS($C$15-45))))*(SIN(RADIANS($A$15)))</f>
        <v>-0.52488062225915189</v>
      </c>
      <c r="AE735" s="16"/>
      <c r="AG735" s="16"/>
    </row>
    <row r="736" spans="1:33">
      <c r="A736" s="3" t="s">
        <v>28</v>
      </c>
      <c r="J736" s="16"/>
      <c r="L736" s="16"/>
      <c r="V736" s="3" t="s">
        <v>28</v>
      </c>
      <c r="AE736" s="16"/>
      <c r="AG736" s="16"/>
    </row>
    <row r="737" spans="1:40">
      <c r="A737" s="3">
        <f>DEGREES(ACOS(((C755*C758+C756*C759+C757*C760)/(((SQRT((C755^2)+(C756^2)+(C757^2)))*(SQRT((C758^2)+(C759^2)+(C760^2))))))))</f>
        <v>118.51554781884566</v>
      </c>
      <c r="E737" s="9" t="s">
        <v>29</v>
      </c>
      <c r="F737" s="10" t="s">
        <v>30</v>
      </c>
      <c r="G737" s="13" t="s">
        <v>31</v>
      </c>
      <c r="H737" s="14" t="s">
        <v>11</v>
      </c>
      <c r="I737">
        <v>15</v>
      </c>
      <c r="J737" s="15" t="s">
        <v>32</v>
      </c>
      <c r="L737" s="16"/>
      <c r="V737" s="3">
        <f>DEGREES(ACOS(((X755*X758+X756*X759+X757*X760)/(((SQRT((X755^2)+(X756^2)+(X757^2)))*(SQRT((X758^2)+(X759^2)+(X760^2))))))))</f>
        <v>118.51554781660198</v>
      </c>
      <c r="Z737" s="9" t="s">
        <v>29</v>
      </c>
      <c r="AA737" s="10" t="s">
        <v>30</v>
      </c>
      <c r="AB737" s="13" t="s">
        <v>31</v>
      </c>
      <c r="AC737" s="14" t="s">
        <v>11</v>
      </c>
      <c r="AD737">
        <v>15</v>
      </c>
      <c r="AE737" s="15" t="s">
        <v>32</v>
      </c>
      <c r="AG737" s="16"/>
    </row>
    <row r="738" spans="1:40">
      <c r="D738" t="s">
        <v>33</v>
      </c>
      <c r="E738" s="9">
        <f t="shared" ref="E738:F738" si="830">E733</f>
        <v>0.86399545459423999</v>
      </c>
      <c r="F738" s="10">
        <f t="shared" si="830"/>
        <v>-0.52658432086142093</v>
      </c>
      <c r="G738" s="13">
        <f>COS((RADIANS(45+$C$16)))</f>
        <v>-0.77217937246662716</v>
      </c>
      <c r="H738" s="14">
        <f>COS((RADIANS($C$16-45)))</f>
        <v>-0.63540460868414073</v>
      </c>
      <c r="J738" s="15">
        <f>((SUMPRODUCT(G738:G740,E738:E740))*(SUMPRODUCT(G738:(G740),F738:F740)))-((SUMPRODUCT(H738:H740,E738:E740))*(SUMPRODUCT(H738:H740,F738:F740)))</f>
        <v>-6.0155219961850193E-3</v>
      </c>
      <c r="Y738" t="s">
        <v>33</v>
      </c>
      <c r="Z738" s="9">
        <f t="shared" ref="Z738:AA738" si="831">Z733</f>
        <v>0.86399549679253584</v>
      </c>
      <c r="AA738" s="10">
        <f t="shared" si="831"/>
        <v>-0.52658429114587368</v>
      </c>
      <c r="AB738" s="13">
        <f>COS((RADIANS(45+$C$16)))</f>
        <v>-0.77217937246662716</v>
      </c>
      <c r="AC738" s="14">
        <f>COS((RADIANS($C$16-45)))</f>
        <v>-0.63540460868414073</v>
      </c>
      <c r="AE738" s="15">
        <f>((SUMPRODUCT(AB738:AB740,Z738:Z740))*(SUMPRODUCT(AB738:(AB740),AA738:AA740)))-((SUMPRODUCT(AC738:AC740,Z738:Z740))*(SUMPRODUCT(AC738:AC740,AA738:AA740)))</f>
        <v>-6.0155088731634054E-3</v>
      </c>
    </row>
    <row r="739" spans="1:40">
      <c r="D739" t="s">
        <v>34</v>
      </c>
      <c r="E739" s="9">
        <f t="shared" ref="E739:F739" si="832">E734</f>
        <v>-0.16430755262888586</v>
      </c>
      <c r="F739" s="10">
        <f t="shared" si="832"/>
        <v>-0.78794129552999048</v>
      </c>
      <c r="G739" s="13">
        <f>(SIN((RADIANS(45+$C$16))))*(COS(RADIANS($A$16)))</f>
        <v>0.48674816961467465</v>
      </c>
      <c r="H739" s="14">
        <f>(SIN((RADIANS($C$16-45))))*(COS(RADIANS($A$16)))</f>
        <v>-0.5915237173691591</v>
      </c>
      <c r="J739" s="16"/>
      <c r="L739" s="16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16"/>
      <c r="Y739" t="s">
        <v>34</v>
      </c>
      <c r="Z739" s="9">
        <f t="shared" ref="Z739:AA739" si="833">Z734</f>
        <v>-0.16430756452898659</v>
      </c>
      <c r="AA739" s="10">
        <f t="shared" si="833"/>
        <v>-0.78794128557570087</v>
      </c>
      <c r="AB739" s="13">
        <f>(SIN((RADIANS(45+$C$16))))*(COS(RADIANS($A$16)))</f>
        <v>0.48674816961467465</v>
      </c>
      <c r="AC739" s="14">
        <f>(SIN((RADIANS($C$16-45))))*(COS(RADIANS($A$16)))</f>
        <v>-0.5915237173691591</v>
      </c>
      <c r="AE739" s="16"/>
      <c r="AG739" s="16"/>
      <c r="AH739" t="s">
        <v>38</v>
      </c>
      <c r="AI739" t="s">
        <v>39</v>
      </c>
      <c r="AJ739" t="s">
        <v>40</v>
      </c>
      <c r="AK739" t="s">
        <v>41</v>
      </c>
      <c r="AL739" t="s">
        <v>42</v>
      </c>
      <c r="AM739" t="s">
        <v>43</v>
      </c>
      <c r="AN739" s="16"/>
    </row>
    <row r="740" spans="1:40">
      <c r="D740" t="s">
        <v>35</v>
      </c>
      <c r="E740" s="9">
        <f t="shared" ref="E740:F740" si="834">E735</f>
        <v>0.47593579670959668</v>
      </c>
      <c r="F740" s="10">
        <f t="shared" si="834"/>
        <v>-0.31915116766422214</v>
      </c>
      <c r="G740" s="13">
        <f>(SIN((RADIANS(45+$C$16))))*(SIN(RADIANS($A$16)))</f>
        <v>-0.40843020959988979</v>
      </c>
      <c r="H740" s="14">
        <f>(SIN((RADIANS($C$16-45))))*(SIN(RADIANS($A$16)))</f>
        <v>0.49634733307707524</v>
      </c>
      <c r="J740" s="16"/>
      <c r="L740" s="16"/>
      <c r="M740" s="17">
        <f>(G668^2)*F668+G668*G669*F669+G668*G670*F670-((H668^2)*F668+H668*H669*F669+H668*H670*F670)</f>
        <v>-0.1929116540568081</v>
      </c>
      <c r="N740" s="18">
        <f>G668*G669*F668+(G669^2)*F669+G669*G670*F670-(H668*H669*F668+(H669^2)*F669+H669*H670*F670)</f>
        <v>-0.92786185717239733</v>
      </c>
      <c r="O740" s="18">
        <f>G668*G670*F668+G669*G670*F669+(G670^2)*F670-(H668*H670*F668+H669*H670*F669+(H670^2)*F670)</f>
        <v>-1.6194244411327698E-10</v>
      </c>
      <c r="P740" s="18">
        <f>(G668^2)*E668+G668*G669*E669+G668*G670*E670-((H668^2)*E668+H668*H669*E669+H668*H670*E670)</f>
        <v>-0.72277485409079389</v>
      </c>
      <c r="Q740" s="18">
        <f>G668*G669*E668+(G669^2)*E669+G669*G670*E670-(H668*H669*E668+(H669^2)*E669+H669*H670*E670)</f>
        <v>0.50108046028271347</v>
      </c>
      <c r="R740" s="34">
        <f>G668*G670*E668+G669*G670*E669+(G670^2)*E670-(H668*H670*E668+H669*H670*E669+(H670^2)*E670)</f>
        <v>8.7455038493420285E-11</v>
      </c>
      <c r="S740" s="16">
        <f>J668</f>
        <v>-1.4220081390723283E-2</v>
      </c>
      <c r="Y740" t="s">
        <v>35</v>
      </c>
      <c r="Z740" s="9">
        <f t="shared" ref="Z740:AA740" si="835">Z735</f>
        <v>0.4759357159961542</v>
      </c>
      <c r="AA740" s="10">
        <f t="shared" si="835"/>
        <v>-0.31915124126926026</v>
      </c>
      <c r="AB740" s="13">
        <f>(SIN((RADIANS(45+$C$16))))*(SIN(RADIANS($A$16)))</f>
        <v>-0.40843020959988979</v>
      </c>
      <c r="AC740" s="14">
        <f>(SIN((RADIANS($C$16-45))))*(SIN(RADIANS($A$16)))</f>
        <v>0.49634733307707524</v>
      </c>
      <c r="AE740" s="16"/>
      <c r="AG740" s="16"/>
      <c r="AH740" s="17">
        <f>(AB668^2)*AA668+AB668*AB669*AA669+AB668*AB670*AA670-((AC668^2)*AA668+AC668*AC669*AA669+AC668*AC670*AA670)</f>
        <v>-0.19291166778480884</v>
      </c>
      <c r="AI740" s="18">
        <f>AB668*AB669*AA668+(AB669^2)*AA669+AB669*AB670*AA670-(AC668*AC669*AA668+(AC669^2)*AA669+AC669*AC670*AA670)</f>
        <v>-0.92786182900071623</v>
      </c>
      <c r="AJ740" s="18">
        <f>AB668*AB670*AA668+AB669*AB670*AA669+(AB670^2)*AA670-(AC668*AC670*AA668+AC669*AC670*AA669+(AC670^2)*AA670)</f>
        <v>-1.6194243919639106E-10</v>
      </c>
      <c r="AK740" s="18">
        <f>(AB668^2)*Z668+AB668*AB669*Z669+AB668*AB670*Z670-((AC668^2)*Z668+AC668*AC669*Z669+AC668*AC670*Z670)</f>
        <v>-0.72277489215572266</v>
      </c>
      <c r="AL740" s="18">
        <f>AB668*AB669*Z668+(AB669^2)*Z669+AB669*AB670*Z670-(AC668*AC669*Z668+(AC669^2)*Z669+AC669*AC670*Z670)</f>
        <v>0.50108048203977618</v>
      </c>
      <c r="AM740" s="34">
        <f>AB668*AB670*Z668+AB669*AB670*Z669+(AB670^2)*Z670-(AC668*AC670*Z668+AC669*AC670*Z669+(AC670^2)*Z670)</f>
        <v>8.7455042290744054E-11</v>
      </c>
      <c r="AN740" s="16">
        <f>AE668</f>
        <v>-1.4220094979368048E-2</v>
      </c>
    </row>
    <row r="741" spans="1:40">
      <c r="A741" s="7" t="s">
        <v>47</v>
      </c>
      <c r="B741" s="7" t="s">
        <v>46</v>
      </c>
      <c r="C741" s="7" t="s">
        <v>48</v>
      </c>
      <c r="L741" s="16"/>
      <c r="M741" s="17">
        <f>(G673^2)*F673+G673*G674*F674+G673*G675*F675-((H673^2)*F673+H673*H674*F674+H673*H675*F675)</f>
        <v>-0.10202760054220369</v>
      </c>
      <c r="N741" s="18">
        <f>G673*G674*F673+(G674^2)*F674+G674*G675*F675-(H673*H674*F673+(H674^2)*F674+H674*H675*F675)</f>
        <v>-0.96395120753008423</v>
      </c>
      <c r="O741" s="18">
        <f>G673*G675*F673+G674*G675*F674+(G675^2)*F675-(H673*H675*F673+H674*H675*F674+(H675^2)*F675)</f>
        <v>-0.16997060597405869</v>
      </c>
      <c r="P741" s="18">
        <f>(G673^2)*E673+G673*G674*E674+G673*G675*E675-((H673^2)*E673+H673*H674*E674+H673*H675*E675)</f>
        <v>-0.72710862396356157</v>
      </c>
      <c r="Q741" s="18">
        <f>G673*G674*E673+(G674^2)*E674+G674*G675*E675-(H673*H674*E673+(H674^2)*E674+H674*H675*E675)</f>
        <v>0.46616730328638922</v>
      </c>
      <c r="R741" s="34">
        <f>G673*G675*E673+G674*G675*E674+(G675^2)*E675-(H673*H675*E673+H674*H675*E674+(H675^2)*E675)</f>
        <v>8.2197873093496285E-2</v>
      </c>
      <c r="S741" s="16">
        <f>J673</f>
        <v>-1.0662015120169954E-2</v>
      </c>
      <c r="V741" s="7" t="s">
        <v>47</v>
      </c>
      <c r="W741" s="7" t="s">
        <v>46</v>
      </c>
      <c r="X741" s="7" t="s">
        <v>48</v>
      </c>
      <c r="AG741" s="16"/>
      <c r="AH741" s="17">
        <f>(AB673^2)*AA673+AB673*AB674*AA674+AB673*AB675*AA675-((AC673^2)*AA673+AC673*AC674*AA674+AC673*AC675*AA675)</f>
        <v>-0.10202762570816279</v>
      </c>
      <c r="AI741" s="18">
        <f>AB673*AB674*AA673+(AB674^2)*AA674+AB674*AB675*AA675-(AC673*AC674*AA673+(AC674^2)*AA674+AC674*AC675*AA675)</f>
        <v>-0.9639511916946133</v>
      </c>
      <c r="AJ741" s="18">
        <f>AB673*AB675*AA673+AB674*AB675*AA674+(AB675^2)*AA675-(AC673*AC675*AA673+AC674*AC675*AA674+(AC675^2)*AA675)</f>
        <v>-0.1699706031818379</v>
      </c>
      <c r="AK741" s="18">
        <f>(AB673^2)*Z673+AB673*AB674*Z674+AB673*AB675*Z675-((AC673^2)*Z673+AC673*AC674*Z674+AC673*AC675*Z675)</f>
        <v>-0.72710867302983384</v>
      </c>
      <c r="AL741" s="18">
        <f>AB673*AB674*Z673+(AB674^2)*Z674+AB674*AB675*Z675-(AC673*AC674*Z673+(AC674^2)*Z674+AC674*AC675*Z675)</f>
        <v>0.46616730915324051</v>
      </c>
      <c r="AM741" s="34">
        <f>AB673*AB675*Z673+AB674*AB675*Z674+(AB675^2)*Z675-(AC673*AC675*Z673+AC674*AC675*Z674+(AC675^2)*Z675)</f>
        <v>8.2197874127980464E-2</v>
      </c>
      <c r="AN741" s="16">
        <f>AE673</f>
        <v>-1.0662017251777012E-2</v>
      </c>
    </row>
    <row r="742" spans="1:40">
      <c r="A742" s="7">
        <f>C755+C758</f>
        <v>0.33724807353471176</v>
      </c>
      <c r="B742" s="7">
        <f>C756*C760-C757*C759</f>
        <v>0.42703537058203972</v>
      </c>
      <c r="C742" s="7">
        <f>A743*B744-A744*B743</f>
        <v>0.7256677628101158</v>
      </c>
      <c r="E742" s="9" t="s">
        <v>29</v>
      </c>
      <c r="F742" s="10" t="s">
        <v>30</v>
      </c>
      <c r="G742" s="13" t="s">
        <v>31</v>
      </c>
      <c r="H742" s="14" t="s">
        <v>11</v>
      </c>
      <c r="I742">
        <v>16</v>
      </c>
      <c r="J742" s="15" t="s">
        <v>32</v>
      </c>
      <c r="L742" s="16"/>
      <c r="M742" s="17">
        <f>(G678^2)*F678+G678*G679*F679+G678*G680*F680-((H678^2)*F678+H678*H679*F679+H678*H680*F680)</f>
        <v>1.594242216639119E-3</v>
      </c>
      <c r="N742" s="18">
        <f>G678*G679*F678+(G679^2)*F679+G679*G680*F680-(H678*H679*F678+(H679^2)*F679+H679*H680*F680)</f>
        <v>-0.93925676372277855</v>
      </c>
      <c r="O742" s="18">
        <f>G678*G680*F678+G679*G680*F679+(G680^2)*F680-(H678*H680*F678+H679*H680*F679+(H680^2)*F680)</f>
        <v>-0.34186150432829476</v>
      </c>
      <c r="P742" s="18">
        <f>(G678^2)*E678+G678*G679*E679+G678*G680*E680-((H678^2)*E678+H678*H679*E679+H678*H680*E680)</f>
        <v>-0.73069293514034839</v>
      </c>
      <c r="Q742" s="18">
        <f>G678*G679*E678+(G679^2)*E679+G679*G680*E680-(H678*H679*E678+(H679^2)*E679+H679*H680*E680)</f>
        <v>0.43332590415660915</v>
      </c>
      <c r="R742" s="34">
        <f>G678*G680*E678+G679*G680*E679+(G680^2)*E680-(H678*H680*E678+H679*H680*E679+(H680^2)*E680)</f>
        <v>0.15771773084949497</v>
      </c>
      <c r="S742" s="16">
        <f>J678</f>
        <v>-6.9997292607122119E-3</v>
      </c>
      <c r="V742" s="7">
        <f>X755+X758</f>
        <v>0.33724807387469935</v>
      </c>
      <c r="W742" s="7">
        <f>X756*X760-X757*X759</f>
        <v>0.42703537034414868</v>
      </c>
      <c r="X742" s="7">
        <f>V743*W744-V744*W743</f>
        <v>0.72566776288343326</v>
      </c>
      <c r="Z742" s="9" t="s">
        <v>29</v>
      </c>
      <c r="AA742" s="10" t="s">
        <v>30</v>
      </c>
      <c r="AB742" s="13" t="s">
        <v>31</v>
      </c>
      <c r="AC742" s="14" t="s">
        <v>11</v>
      </c>
      <c r="AD742">
        <v>16</v>
      </c>
      <c r="AE742" s="15" t="s">
        <v>32</v>
      </c>
      <c r="AG742" s="16"/>
      <c r="AH742" s="17">
        <f>(AB678^2)*AA678+AB678*AB679*AA679+AB678*AB680*AA680-((AC678^2)*AA678+AC678*AC679*AA679+AC678*AC680*AA680)</f>
        <v>1.5942086211322426E-3</v>
      </c>
      <c r="AI742" s="18">
        <f>AB678*AB679*AA678+(AB679^2)*AA679+AB679*AB680*AA680-(AC678*AC679*AA678+(AC679^2)*AA679+AC679*AC680*AA680)</f>
        <v>-0.93925676169823202</v>
      </c>
      <c r="AJ742" s="18">
        <f>AB678*AB680*AA678+AB679*AB680*AA679+(AB680^2)*AA680-(AC678*AC680*AA678+AC679*AC680*AA679+(AC680^2)*AA680)</f>
        <v>-0.34186150359142009</v>
      </c>
      <c r="AK742" s="18">
        <f>(AB678^2)*Z678+AB678*AB679*Z679+AB678*AB680*Z680-((AC678^2)*Z678+AC678*AC679*Z679+AC678*AC680*Z680)</f>
        <v>-0.7306929914251532</v>
      </c>
      <c r="AL742" s="18">
        <f>AB678*AB679*Z678+(AB679^2)*Z679+AB679*AB680*Z680-(AC678*AC679*Z678+(AC679^2)*Z679+AC679*AC680*Z680)</f>
        <v>0.43332589398227128</v>
      </c>
      <c r="AM742" s="34">
        <f>AB678*AB680*Z678+AB679*AB680*Z679+(AB680^2)*Z680-(AC678*AC680*Z678+AC679*AC680*Z679+(AC680^2)*Z680)</f>
        <v>0.15771772714633886</v>
      </c>
      <c r="AN742" s="16">
        <f>AE678</f>
        <v>-6.9997194316790412E-3</v>
      </c>
    </row>
    <row r="743" spans="1:40">
      <c r="A743" s="7">
        <f>C756+C759</f>
        <v>-0.95178865621425035</v>
      </c>
      <c r="B743" s="7">
        <f>C757*C758-C755*C760</f>
        <v>2.5100551692591844E-2</v>
      </c>
      <c r="C743" s="7">
        <f>A744*B742-A742*B744</f>
        <v>0.32544044650417225</v>
      </c>
      <c r="D743" t="s">
        <v>33</v>
      </c>
      <c r="E743" s="9">
        <f t="shared" ref="E743:F743" si="836">E738</f>
        <v>0.86399545459423999</v>
      </c>
      <c r="F743" s="10">
        <f t="shared" si="836"/>
        <v>-0.52658432086142093</v>
      </c>
      <c r="G743" s="13">
        <f>COS((RADIANS(45+$C$17)))</f>
        <v>-0.82658974912718863</v>
      </c>
      <c r="H743" s="14">
        <f>COS((RADIANS($C$17-45)))</f>
        <v>-0.56280492769506862</v>
      </c>
      <c r="J743" s="15">
        <f>((SUMPRODUCT(G743:G745,E743:E745))*(SUMPRODUCT(G743:G745,F743:F745)))-((SUMPRODUCT(H743:H745,E743:E745))*(SUMPRODUCT(H743:H745,F743:F745)))</f>
        <v>-5.6459482024951158E-3</v>
      </c>
      <c r="L743" s="16"/>
      <c r="M743" s="17">
        <f>(G683^2)*F683+G683*G684*F684+G683*G685*F685-((H683^2)*F683+H683*H684*F684+H683*H685*F685)</f>
        <v>0.12658182453544473</v>
      </c>
      <c r="N743" s="18">
        <f>G683*G684*F683+(G684^2)*F684+G684*G685*F685-(H683*H684*F683+(H684^2)*F684+H684*H685*F685)</f>
        <v>-0.85300316948770272</v>
      </c>
      <c r="O743" s="18">
        <f>G683*G685*F683+G684*G685*F684+(G685^2)*F685-(H683*H685*F683+H684*H685*F684+(H685^2)*F685)</f>
        <v>-0.49248160952332903</v>
      </c>
      <c r="P743" s="18">
        <f>(G683^2)*E683+G683*G684*E684+G683*G685*E685-((H683^2)*E683+H683*H684*E684+H683*H685*E685)</f>
        <v>-0.74496817893880796</v>
      </c>
      <c r="Q743" s="18">
        <f>G683*G684*E683+(G684^2)*E684+G684*G685*E685-(H683*H684*E683+(H684^2)*E684+H684*H685*E685)</f>
        <v>0.3879406729307</v>
      </c>
      <c r="R743" s="34">
        <f>G683*G685*E683+G684*G685*E684+(G685^2)*E685-(H683*H685*E683+H684*H685*E684+(H685^2)*E685)</f>
        <v>0.22397765194614419</v>
      </c>
      <c r="S743" s="16">
        <f>J683</f>
        <v>1.5131357002766854E-2</v>
      </c>
      <c r="V743" s="7">
        <f>X756+X759</f>
        <v>-0.95178865624806874</v>
      </c>
      <c r="W743" s="7">
        <f>X757*X758-X755*X760</f>
        <v>2.5100552315985902E-2</v>
      </c>
      <c r="X743" s="7">
        <f>V744*W742-V742*W744</f>
        <v>0.32544044646605852</v>
      </c>
      <c r="Y743" t="s">
        <v>33</v>
      </c>
      <c r="Z743" s="9">
        <f t="shared" ref="Z743:AA743" si="837">Z738</f>
        <v>0.86399549679253584</v>
      </c>
      <c r="AA743" s="10">
        <f t="shared" si="837"/>
        <v>-0.52658429114587368</v>
      </c>
      <c r="AB743" s="13">
        <f>COS((RADIANS(45+$C$17)))</f>
        <v>-0.82658974912718863</v>
      </c>
      <c r="AC743" s="14">
        <f>COS((RADIANS($C$17-45)))</f>
        <v>-0.56280492769506862</v>
      </c>
      <c r="AE743" s="15">
        <f>((SUMPRODUCT(AB743:AB745,Z743:Z745))*(SUMPRODUCT(AB743:AB745,AA743:AA745)))-((SUMPRODUCT(AC743:AC745,Z743:Z745))*(SUMPRODUCT(AC743:AC745,AA743:AA745)))</f>
        <v>-5.6459256001425984E-3</v>
      </c>
      <c r="AG743" s="16"/>
      <c r="AH743" s="17">
        <f>(AB683^2)*AA683+AB683*AB684*AA684+AB683*AB685*AA685-((AC683^2)*AA683+AC683*AC684*AA684+AC683*AC685*AA685)</f>
        <v>0.12658178576235929</v>
      </c>
      <c r="AI743" s="18">
        <f>AB683*AB684*AA683+(AB684^2)*AA684+AB684*AB685*AA685-(AC683*AC684*AA683+(AC684^2)*AA684+AC684*AC685*AA685)</f>
        <v>-0.85300318090736815</v>
      </c>
      <c r="AJ743" s="18">
        <f>AB683*AB685*AA683+AB684*AB685*AA684+(AB685^2)*AA685-(AC683*AC685*AA683+AC684*AC685*AA684+(AC685^2)*AA685)</f>
        <v>-0.4924816161164759</v>
      </c>
      <c r="AK743" s="18">
        <f>(AB683^2)*Z683+AB683*AB684*Z684+AB683*AB685*Z685-((AC683^2)*Z683+AC683*AC684*Z684+AC683*AC685*Z685)</f>
        <v>-0.74496823844649995</v>
      </c>
      <c r="AL743" s="18">
        <f>AB683*AB684*Z683+(AB684^2)*Z684+AB684*AB685*Z685-(AC683*AC684*Z683+(AC684^2)*Z684+AC684*AC685*Z685)</f>
        <v>0.38794064834075137</v>
      </c>
      <c r="AM743" s="34">
        <f>AB683*AB685*Z683+AB684*AB685*Z684+(AB685^2)*Z685-(AC683*AC685*Z683+AC684*AC685*Z684+(AC685^2)*Z685)</f>
        <v>0.22397763774913076</v>
      </c>
      <c r="AN743" s="16">
        <f>AE683</f>
        <v>1.5131377483665998E-2</v>
      </c>
    </row>
    <row r="744" spans="1:40">
      <c r="A744" s="7">
        <f>C757+C760</f>
        <v>0.1567088599611266</v>
      </c>
      <c r="B744" s="7">
        <f>C755*C759-C756*C758</f>
        <v>-0.76655803458748295</v>
      </c>
      <c r="C744" s="7">
        <f>A742*B743-A743*B742</f>
        <v>0.41491253422521907</v>
      </c>
      <c r="D744" t="s">
        <v>34</v>
      </c>
      <c r="E744" s="9">
        <f t="shared" ref="E744:F744" si="838">E739</f>
        <v>-0.16430755262888586</v>
      </c>
      <c r="F744" s="10">
        <f t="shared" si="838"/>
        <v>-0.78794129552999048</v>
      </c>
      <c r="G744" s="13">
        <f>(SIN((RADIANS(45+$C$17))))*(COS(RADIANS($A$17)))</f>
        <v>0.48740336475899354</v>
      </c>
      <c r="H744" s="14">
        <f>(SIN((RADIANS($C$17-45))))*(COS(RADIANS($A$17)))</f>
        <v>-0.7158477212519514</v>
      </c>
      <c r="J744" s="16"/>
      <c r="L744" s="16"/>
      <c r="M744" s="17">
        <f>(G688^2)*F688+G688*G689*F689+G688*G690*F690-((H688^2)*F688+H688*H689*F689+H688*H690*F690)</f>
        <v>0.20342754548902994</v>
      </c>
      <c r="N744" s="18">
        <f>G688*G689*F688+(G689^2)*F689+G689*G690*F690-(H688*H689*F688+(H689^2)*F689+H689*H690*F690)</f>
        <v>-0.72267509503552252</v>
      </c>
      <c r="O744" s="18">
        <f>G688*G690*F688+G689*G690*F689+(G690^2)*F690-(H688*H690*F688+H689*H690*F689+(H690^2)*F690)</f>
        <v>-0.60639640570531261</v>
      </c>
      <c r="P744" s="18">
        <f>(G688^2)*E688+G688*G689*E689+G688*G690*E690-((H688^2)*E688+H688*H689*E689+H688*H690*E690)</f>
        <v>-0.74291462285336729</v>
      </c>
      <c r="Q744" s="18">
        <f>G688*G689*E688+(G689^2)*E689+G689*G690*E690-(H688*H689*E688+(H689^2)*E689+H689*H690*E690)</f>
        <v>0.36496785290857336</v>
      </c>
      <c r="R744" s="34">
        <f>G688*G690*E688+G689*G690*E689+(G690^2)*E690-(H688*H690*E688+H689*H690*E689+(H690^2)*E690)</f>
        <v>0.30624439076714766</v>
      </c>
      <c r="S744" s="16">
        <f>J688</f>
        <v>5.8956943817252139E-3</v>
      </c>
      <c r="V744" s="7">
        <f>X757+X760</f>
        <v>0.15670885924343586</v>
      </c>
      <c r="W744" s="7">
        <f>X755*X759-X756*X758</f>
        <v>-0.76655803472099004</v>
      </c>
      <c r="X744" s="7">
        <f>V742*W743-V743*W742</f>
        <v>0.41491253423201102</v>
      </c>
      <c r="Y744" t="s">
        <v>34</v>
      </c>
      <c r="Z744" s="9">
        <f t="shared" ref="Z744:AA744" si="839">Z739</f>
        <v>-0.16430756452898659</v>
      </c>
      <c r="AA744" s="10">
        <f t="shared" si="839"/>
        <v>-0.78794128557570087</v>
      </c>
      <c r="AB744" s="13">
        <f>(SIN((RADIANS(45+$C$17))))*(COS(RADIANS($A$17)))</f>
        <v>0.48740336475899354</v>
      </c>
      <c r="AC744" s="14">
        <f>(SIN((RADIANS($C$17-45))))*(COS(RADIANS($A$17)))</f>
        <v>-0.7158477212519514</v>
      </c>
      <c r="AE744" s="16"/>
      <c r="AG744" s="16"/>
      <c r="AH744" s="17">
        <f>(AB688^2)*AA688+AB688*AB689*AA689+AB688*AB690*AA690-((AC688^2)*AA688+AC688*AC689*AA689+AC688*AC690*AA690)</f>
        <v>0.20342750357077952</v>
      </c>
      <c r="AI744" s="18">
        <f>AB688*AB689*AA688+(AB689^2)*AA689+AB689*AB690*AA690-(AC688*AC689*AA688+(AC689^2)*AA689+AC689*AC690*AA690)</f>
        <v>-0.72267511531661621</v>
      </c>
      <c r="AJ744" s="18">
        <f>AB688*AB690*AA688+AB689*AB690*AA689+(AB690^2)*AA690-(AC688*AC690*AA688+AC689*AC690*AA689+(AC690^2)*AA690)</f>
        <v>-0.60639642272317085</v>
      </c>
      <c r="AK744" s="18">
        <f>(AB688^2)*Z688+AB688*AB689*Z689+AB688*AB690*Z690-((AC688^2)*Z688+AC688*AC689*Z689+AC688*AC690*Z690)</f>
        <v>-0.74291468403536842</v>
      </c>
      <c r="AL744" s="18">
        <f>AB688*AB689*Z688+(AB689^2)*Z689+AB689*AB690*Z690-(AC688*AC689*Z688+(AC689^2)*Z689+AC689*AC690*Z690)</f>
        <v>0.36496782078794565</v>
      </c>
      <c r="AM744" s="34">
        <f>AB688*AB690*Z688+AB689*AB690*Z689+(AB690^2)*Z690-(AC688*AC690*Z688+AC689*AC690*Z689+(AC690^2)*Z690)</f>
        <v>0.30624436381474079</v>
      </c>
      <c r="AN744" s="16">
        <f>AE688</f>
        <v>5.8957195260197492E-3</v>
      </c>
    </row>
    <row r="745" spans="1:40">
      <c r="D745" t="s">
        <v>35</v>
      </c>
      <c r="E745" s="9">
        <f t="shared" ref="E745:F745" si="840">E740</f>
        <v>0.47593579670959668</v>
      </c>
      <c r="F745" s="10">
        <f t="shared" si="840"/>
        <v>-0.31915116766422214</v>
      </c>
      <c r="G745" s="13">
        <f>(SIN((RADIANS(45+$C$17))))*(SIN(RADIANS($A$17)))</f>
        <v>-0.2814024638475342</v>
      </c>
      <c r="H745" s="14">
        <f>(SIN((RADIANS($C$17-45))))*(SIN(RADIANS($A$17)))</f>
        <v>0.41329487456359426</v>
      </c>
      <c r="J745" s="16"/>
      <c r="L745" s="16"/>
      <c r="M745" s="17">
        <f>(G693^2)*F693+G693*G694*F694+G693*G695*F695-((H693^2)*F693+H693*H694*F694+H693*H695*F695)</f>
        <v>0.27944457518598337</v>
      </c>
      <c r="N745" s="18">
        <f>G693*G694*F693+(G694^2)*F694+G694*G695*F695-(H693*H694*F693+(H694^2)*F694+H694*H695*F695)</f>
        <v>-0.56152824244379906</v>
      </c>
      <c r="O745" s="18">
        <f>G693*G695*F693+G694*G695*F694+(G695^2)*F695-(H693*H695*F693+H694*H695*F694+(H695^2)*F695)</f>
        <v>-0.66920330027551</v>
      </c>
      <c r="P745" s="18">
        <f>(G693^2)*E693+G693*G694*E694+G693*G695*E695-((H693^2)*E693+H693*H694*E694+H693*H695*E695)</f>
        <v>-0.7478968940252656</v>
      </c>
      <c r="Q745" s="18">
        <f>G693*G694*E693+(G694^2)*E694+G694*G695*E695-(H693*H694*E693+(H694^2)*E694+H694*H695*E695)</f>
        <v>0.32408574552486669</v>
      </c>
      <c r="R745" s="34">
        <f>G693*G695*E693+G694*G695*E694+(G695^2)*E695-(H693*H695*E693+H694*H695*E694+(H695^2)*E695)</f>
        <v>0.38623035153783269</v>
      </c>
      <c r="S745" s="16">
        <f>J693</f>
        <v>1.5204368142332003E-2</v>
      </c>
      <c r="Y745" t="s">
        <v>35</v>
      </c>
      <c r="Z745" s="9">
        <f t="shared" ref="Z745:AA745" si="841">Z740</f>
        <v>0.4759357159961542</v>
      </c>
      <c r="AA745" s="10">
        <f t="shared" si="841"/>
        <v>-0.31915124126926026</v>
      </c>
      <c r="AB745" s="13">
        <f>(SIN((RADIANS(45+$C$17))))*(SIN(RADIANS($A$17)))</f>
        <v>-0.2814024638475342</v>
      </c>
      <c r="AC745" s="14">
        <f>(SIN((RADIANS($C$17-45))))*(SIN(RADIANS($A$17)))</f>
        <v>0.41329487456359426</v>
      </c>
      <c r="AE745" s="16"/>
      <c r="AG745" s="16"/>
      <c r="AH745" s="17">
        <f>(AB693^2)*AA693+AB693*AB694*AA694+AB693*AB695*AA695-((AC693^2)*AA693+AC693*AC694*AA694+AC693*AC695*AA695)</f>
        <v>0.27944453195009294</v>
      </c>
      <c r="AI745" s="18">
        <f>AB693*AB694*AA693+(AB694^2)*AA694+AB694*AB695*AA695-(AC693*AC694*AA693+(AC694^2)*AA694+AC694*AC695*AA695)</f>
        <v>-0.56152826744067907</v>
      </c>
      <c r="AJ745" s="18">
        <f>AB693*AB695*AA693+AB694*AB695*AA694+(AB695^2)*AA695-(AC693*AC695*AA693+AC694*AC695*AA694+(AC695^2)*AA695)</f>
        <v>-0.6692033300656316</v>
      </c>
      <c r="AK745" s="18">
        <f>(AB693^2)*Z693+AB693*AB694*Z694+AB693*AB695*Z695-((AC693^2)*Z693+AC693*AC694*Z694+AC693*AC695*Z695)</f>
        <v>-0.74789695497594877</v>
      </c>
      <c r="AL745" s="18">
        <f>AB693*AB694*Z693+(AB694^2)*Z694+AB694*AB695*Z695-(AC693*AC694*Z693+(AC694^2)*Z694+AC694*AC695*Z695)</f>
        <v>0.32408571095097982</v>
      </c>
      <c r="AM745" s="34">
        <f>AB693*AB695*Z693+AB694*AB695*Z694+(AB695^2)*Z695-(AC693*AC695*Z693+AC694*AC695*Z694+(AC695^2)*Z695)</f>
        <v>0.3862303103342789</v>
      </c>
      <c r="AN745" s="16">
        <f>AE693</f>
        <v>1.5204393203740563E-2</v>
      </c>
    </row>
    <row r="746" spans="1:40">
      <c r="A746" s="8"/>
      <c r="B746" s="8" t="s">
        <v>25</v>
      </c>
      <c r="C746" s="8" t="s">
        <v>49</v>
      </c>
      <c r="J746" s="16"/>
      <c r="L746" s="16"/>
      <c r="M746" s="17">
        <f>(G698^2)*F698+G698*G699*F699+G698*G700*F700-((H698^2)*F698+H698*H699*F699+H698*H700*F700)</f>
        <v>0.29505398363735391</v>
      </c>
      <c r="N746" s="18">
        <f>G698*G699*F698+(G699^2)*F699+G699*G700*F700-(H698*H699*F698+(H699^2)*F699+H699*H700*F700)</f>
        <v>-0.39988174477812316</v>
      </c>
      <c r="O746" s="18">
        <f>G698*G700*F698+G699*G700*F699+(G700^2)*F700-(H698*H700*F698+H699*H700*F699+(H700^2)*F700)</f>
        <v>-0.69261549897499963</v>
      </c>
      <c r="P746" s="18">
        <f>(G698^2)*E698+G698*G699*E699+G698*G700*E700-((H698^2)*E698+H698*H699*E699+H698*H700*E700)</f>
        <v>-0.72073980376001279</v>
      </c>
      <c r="Q746" s="18">
        <f>G698*G699*E698+(G699^2)*E699+G699*G700*E700-(H698*H699*E698+(H699^2)*E699+H699*H700*E700)</f>
        <v>0.28979934116642114</v>
      </c>
      <c r="R746" s="34">
        <f>G698*G700*E698+G699*G700*E699+(G700^2)*E700-(H698*H700*E698+H699*H700*E699+(H700^2)*E700)</f>
        <v>0.50194718290022811</v>
      </c>
      <c r="S746" s="16">
        <f>J698</f>
        <v>-9.0116177700221289E-3</v>
      </c>
      <c r="V746" s="8"/>
      <c r="W746" s="8" t="s">
        <v>25</v>
      </c>
      <c r="X746" s="8" t="s">
        <v>49</v>
      </c>
      <c r="AE746" s="16"/>
      <c r="AG746" s="16"/>
      <c r="AH746" s="17">
        <f>(AB698^2)*AA698+AB698*AB699*AA699+AB698*AB700*AA700-((AC698^2)*AA698+AC698*AC699*AA699+AC698*AC700*AA700)</f>
        <v>0.29505393729787499</v>
      </c>
      <c r="AI746" s="18">
        <f>AB698*AB699*AA698+(AB699^2)*AA699+AB699*AB700*AA700-(AC698*AC699*AA698+(AC699^2)*AA699+AC699*AC700*AA700)</f>
        <v>-0.39988176817251392</v>
      </c>
      <c r="AJ746" s="18">
        <f>AB698*AB700*AA698+AB699*AB700*AA699+(AB700^2)*AA700-(AC698*AC700*AA698+AC699*AC700*AA699+(AC700^2)*AA700)</f>
        <v>-0.6926155394952731</v>
      </c>
      <c r="AK746" s="18">
        <f>(AB698^2)*Z698+AB698*AB699*Z699+AB698*AB700*Z700-((AC698^2)*Z698+AC698*AC699*Z699+AC698*AC700*Z700)</f>
        <v>-0.72073986722865668</v>
      </c>
      <c r="AL746" s="18">
        <f>AB698*AB699*Z698+(AB699^2)*Z699+AB699*AB700*Z700-(AC698*AC699*Z698+(AC699^2)*Z699+AC699*AC700*Z700)</f>
        <v>0.28979931156219368</v>
      </c>
      <c r="AM746" s="34">
        <f>AB698*AB700*Z698+AB699*AB700*Z699+(AB700^2)*Z700-(AC698*AC700*Z698+AC699*AC700*Z699+(AC700^2)*Z700)</f>
        <v>0.50194713162420201</v>
      </c>
      <c r="AN746" s="16">
        <f>AE698</f>
        <v>-9.0116001355036723E-3</v>
      </c>
    </row>
    <row r="747" spans="1:40">
      <c r="A747" s="8" t="s">
        <v>47</v>
      </c>
      <c r="B747" s="8">
        <f>DEGREES(ACOS(A744/(SQRT((A742^2)+(A743^2)+(A744^2)))))</f>
        <v>81.178499953588101</v>
      </c>
      <c r="C747" s="8">
        <f>DEGREES(ATAN(A743/A742))</f>
        <v>-70.489193898571443</v>
      </c>
      <c r="E747" s="9" t="s">
        <v>29</v>
      </c>
      <c r="F747" s="10" t="s">
        <v>30</v>
      </c>
      <c r="G747" s="13" t="s">
        <v>31</v>
      </c>
      <c r="H747" s="14" t="s">
        <v>11</v>
      </c>
      <c r="I747">
        <v>17</v>
      </c>
      <c r="J747" s="15" t="s">
        <v>32</v>
      </c>
      <c r="L747" s="20" t="s">
        <v>37</v>
      </c>
      <c r="M747" s="17">
        <f>(G703^2)*F703+G703*G704*F704+G703*G705*F705-((H703^2)*F703+H703*H704*F704+H703*H705*F705)</f>
        <v>0.31127878641186846</v>
      </c>
      <c r="N747" s="18">
        <f>G703*G704*F703+(G704^2)*F704+G704*G705*F705-(H703*H704*F703+(H704^2)*F704+H704*H705*F705)</f>
        <v>-0.24295665924307236</v>
      </c>
      <c r="O747" s="18">
        <f>G703*G705*F703+G704*G705*F704+(G705^2)*F705-(H703*H705*F703+H704*H705*F704+(H705^2)*F705)</f>
        <v>-0.66751793517647218</v>
      </c>
      <c r="P747" s="18">
        <f>(G703^2)*E703+G703*G704*E704+G703*G705*E705-((H703^2)*E703+H703*H704*E704+H703*H705*E705)</f>
        <v>-0.68847730405089003</v>
      </c>
      <c r="Q747" s="18">
        <f>G703*G704*E703+(G704^2)*E704+G704*G705*E705-(H703*H704*E703+(H704^2)*E704+H704*H705*E705)</f>
        <v>0.22307396351856473</v>
      </c>
      <c r="R747" s="34">
        <f>G703*G705*E703+G704*G705*E704+(G705^2)*E705-(H703*H705*E703+H704*H705*E704+(H705^2)*E705)</f>
        <v>0.61289067763550065</v>
      </c>
      <c r="S747" s="16">
        <f>J703</f>
        <v>-8.8326096495741635E-3</v>
      </c>
      <c r="V747" s="8" t="s">
        <v>47</v>
      </c>
      <c r="W747" s="8">
        <f>DEGREES(ACOS(V744/(SQRT((V742^2)+(V743^2)+(V744^2)))))</f>
        <v>81.178499994603598</v>
      </c>
      <c r="X747" s="8">
        <f>DEGREES(ATAN(V743/V742))</f>
        <v>-70.489193881028712</v>
      </c>
      <c r="Z747" s="9" t="s">
        <v>29</v>
      </c>
      <c r="AA747" s="10" t="s">
        <v>30</v>
      </c>
      <c r="AB747" s="13" t="s">
        <v>31</v>
      </c>
      <c r="AC747" s="14" t="s">
        <v>11</v>
      </c>
      <c r="AD747">
        <v>17</v>
      </c>
      <c r="AE747" s="15" t="s">
        <v>32</v>
      </c>
      <c r="AG747" s="20" t="s">
        <v>37</v>
      </c>
      <c r="AH747" s="17">
        <f>(AB703^2)*AA703+AB703*AB704*AA704+AB703*AB705*AA705-((AC703^2)*AA703+AC703*AC704*AA704+AC703*AC705*AA705)</f>
        <v>0.31127873681384022</v>
      </c>
      <c r="AI747" s="18">
        <f>AB703*AB704*AA703+(AB704^2)*AA704+AB704*AB705*AA705-(AC703*AC704*AA703+(AC704^2)*AA704+AC704*AC705*AA705)</f>
        <v>-0.24295667717102956</v>
      </c>
      <c r="AJ747" s="18">
        <f>AB703*AB705*AA703+AB704*AB705*AA704+(AB705^2)*AA705-(AC703*AC705*AA703+AC704*AC705*AA704+(AC705^2)*AA705)</f>
        <v>-0.66751798443312971</v>
      </c>
      <c r="AK747" s="18">
        <f>(AB703^2)*Z703+AB703*AB704*Z704+AB703*AB705*Z705-((AC703^2)*Z703+AC703*AC704*Z704+AC703*AC705*Z705)</f>
        <v>-0.68847737007603693</v>
      </c>
      <c r="AL747" s="18">
        <f>AB703*AB704*Z703+(AB704^2)*Z704+AB704*AB705*Z705-(AC703*AC704*Z703+(AC704^2)*Z704+AC704*AC705*Z705)</f>
        <v>0.22307394241304707</v>
      </c>
      <c r="AM747" s="34">
        <f>AB703*AB705*Z703+AB704*AB705*Z704+(AB705^2)*Z705-(AC703*AC705*Z703+AC704*AC705*Z704+(AC705^2)*Z705)</f>
        <v>0.61289061964856728</v>
      </c>
      <c r="AN747" s="16">
        <f>AE703</f>
        <v>-8.8326030950372503E-3</v>
      </c>
    </row>
    <row r="748" spans="1:40">
      <c r="A748" s="8" t="s">
        <v>46</v>
      </c>
      <c r="B748" s="8">
        <f>DEGREES(ACOS(B744/(SQRT((B742^2)+(B743^2)+(B744^2)))))</f>
        <v>150.83659967177471</v>
      </c>
      <c r="C748" s="8">
        <f>DEGREES(ATAN(B743/B742))</f>
        <v>3.3638966662860526</v>
      </c>
      <c r="D748" t="s">
        <v>33</v>
      </c>
      <c r="E748" s="9">
        <f t="shared" ref="E748:F748" si="842">E743</f>
        <v>0.86399545459423999</v>
      </c>
      <c r="F748" s="10">
        <f t="shared" si="842"/>
        <v>-0.52658432086142093</v>
      </c>
      <c r="G748" s="13">
        <f>COS((RADIANS(45+$C$18)))</f>
        <v>-0.87078508510040586</v>
      </c>
      <c r="H748" s="14">
        <f>COS((RADIANS($C$18-45)))</f>
        <v>-0.4916638440710065</v>
      </c>
      <c r="J748" s="15">
        <f>((SUMPRODUCT(G748:G750,E748:E750))*(SUMPRODUCT(G748:(G750),F748:F750)))-((SUMPRODUCT(H748:H750,E748:E750))*(SUMPRODUCT(H748:H750,F748:F750)))</f>
        <v>-1.4424541858354262E-2</v>
      </c>
      <c r="L748" s="16"/>
      <c r="M748" s="17">
        <f>(G708^2)*F708+G708*G709*F709+G708*G710*F710-((H708^2)*F708+H708*H709*F709+H708*H710*F710)</f>
        <v>0.31170141401110518</v>
      </c>
      <c r="N748" s="18">
        <f>G708*G709*F708+(G709^2)*F709+G709*G710*F710-(H708*H709*F708+(H709^2)*F709+H709*H710*F710)</f>
        <v>-0.10755664238138385</v>
      </c>
      <c r="O748" s="18">
        <f>G708*G710*F708+G709*G710*F709+(G710^2)*F710-(H708*H710*F708+H709*H710*F709+(H710^2)*F710)</f>
        <v>-0.60998403051666561</v>
      </c>
      <c r="P748" s="18">
        <f>(G708^2)*E708+G708*G709*E709+G708*G710*E710-((H708^2)*E708+H708*H709*E709+H708*H710*E710)</f>
        <v>-0.62720308126274948</v>
      </c>
      <c r="Q748" s="18">
        <f>G708*G709*E708+(G709^2)*E709+G709*G710*E710-(H708*H709*E708+(H709^2)*E709+H709*H710*E710)</f>
        <v>0.12841246920716495</v>
      </c>
      <c r="R748" s="34">
        <f>G708*G710*E708+G709*G710*E709+(G710^2)*E710-(H708*H710*E708+H709*H710*E709+(H710^2)*E710)</f>
        <v>0.72826330202681311</v>
      </c>
      <c r="S748" s="16">
        <f>J708</f>
        <v>-3.3322619692225941E-3</v>
      </c>
      <c r="V748" s="8" t="s">
        <v>46</v>
      </c>
      <c r="W748" s="8">
        <f>DEGREES(ACOS(W744/(SQRT((W742^2)+(W743^2)+(W744^2)))))</f>
        <v>150.83659968747145</v>
      </c>
      <c r="X748" s="8">
        <f>DEGREES(ATAN(W743/W742))</f>
        <v>3.3638967515091429</v>
      </c>
      <c r="Y748" t="s">
        <v>33</v>
      </c>
      <c r="Z748" s="9">
        <f t="shared" ref="Z748:AA748" si="843">Z743</f>
        <v>0.86399549679253584</v>
      </c>
      <c r="AA748" s="10">
        <f t="shared" si="843"/>
        <v>-0.52658429114587368</v>
      </c>
      <c r="AB748" s="13">
        <f>COS((RADIANS(45+$C$18)))</f>
        <v>-0.87078508510040586</v>
      </c>
      <c r="AC748" s="14">
        <f>COS((RADIANS($C$18-45)))</f>
        <v>-0.4916638440710065</v>
      </c>
      <c r="AE748" s="15">
        <f>((SUMPRODUCT(AB748:AB750,Z748:Z750))*(SUMPRODUCT(AB748:(AB750),AA748:AA750)))-((SUMPRODUCT(AC748:AC750,Z748:Z750))*(SUMPRODUCT(AC748:AC750,AA748:AA750)))</f>
        <v>-1.4424516322015357E-2</v>
      </c>
      <c r="AG748" s="16"/>
      <c r="AH748" s="17">
        <f>(AB708^2)*AA708+AB708*AB709*AA709+AB708*AB710*AA710-((AC708^2)*AA708+AC708*AC709*AA709+AC708*AC710*AA710)</f>
        <v>0.3117013592913378</v>
      </c>
      <c r="AI748" s="18">
        <f>AB708*AB709*AA708+(AB709^2)*AA709+AB709*AB710*AA710-(AC708*AC709*AA708+(AC709^2)*AA709+AC709*AC710*AA710)</f>
        <v>-0.10755665172535551</v>
      </c>
      <c r="AJ748" s="18">
        <f>AB708*AB710*AA708+AB709*AB710*AA709+(AB710^2)*AA710-(AC708*AC710*AA708+AC709*AC710*AA709+(AC710^2)*AA710)</f>
        <v>-0.60998408350896205</v>
      </c>
      <c r="AK748" s="18">
        <f>(AB708^2)*Z708+AB708*AB709*Z709+AB708*AB710*Z710-((AC708^2)*Z708+AC708*AC709*Z709+AC708*AC710*Z710)</f>
        <v>-0.62720315166433283</v>
      </c>
      <c r="AL748" s="18">
        <f>AB708*AB709*Z708+(AB709^2)*Z709+AB709*AB710*Z710-(AC708*AC709*Z708+(AC709^2)*Z709+AC709*AC710*Z710)</f>
        <v>0.12841245897029657</v>
      </c>
      <c r="AM748" s="34">
        <f>AB708*AB710*Z708+AB709*AB710*Z709+(AB710^2)*Z710-(AC708*AC710*Z708+AC709*AC710*Z709+(AC710^2)*Z710)</f>
        <v>0.72826324397064757</v>
      </c>
      <c r="AN748" s="16">
        <f>AE708</f>
        <v>-3.332269265382104E-3</v>
      </c>
    </row>
    <row r="749" spans="1:40">
      <c r="A749" s="8" t="s">
        <v>48</v>
      </c>
      <c r="B749" s="8">
        <f>DEGREES(ACOS(C744/(SQRT((C742^2)+(C743^2)+(C744^2)))))</f>
        <v>62.448752046807328</v>
      </c>
      <c r="C749" s="8">
        <f>DEGREES(ATAN(C743/C742))</f>
        <v>24.154818135411386</v>
      </c>
      <c r="D749" t="s">
        <v>34</v>
      </c>
      <c r="E749" s="9">
        <f t="shared" ref="E749:F749" si="844">E744</f>
        <v>-0.16430755262888586</v>
      </c>
      <c r="F749" s="10">
        <f t="shared" si="844"/>
        <v>-0.78794129552999048</v>
      </c>
      <c r="G749" s="13">
        <f>(SIN((RADIANS(45+$C$18))))*(COS(RADIANS($A$18)))</f>
        <v>0.4620128861807582</v>
      </c>
      <c r="H749" s="14">
        <f>(SIN((RADIANS($C$18-45))))*(COS(RADIANS($A$18)))</f>
        <v>-0.81827031875928058</v>
      </c>
      <c r="J749" s="16"/>
      <c r="L749" s="16"/>
      <c r="M749" s="17">
        <f>(G713^2)*F713+G713*G714*F714+G713*G715*F715-((H713^2)*F713+H713*H714*F714+H713*H715*F715)</f>
        <v>0.29740129090096518</v>
      </c>
      <c r="N749" s="18">
        <f>G713*G714*F713+(G714^2)*F714+G714*G715*F715-(H713*H714*F713+(H714^2)*F714+H714*H715*F715)</f>
        <v>-9.4102384272283091E-10</v>
      </c>
      <c r="O749" s="18">
        <f>G713*G715*F713+G714*G715*F714+(G715^2)*F715-(H713*H715*F713+H714*H715*F714+(H715^2)*F715)</f>
        <v>-0.53916693875530242</v>
      </c>
      <c r="P749" s="18">
        <f>(G713^2)*E713+G713*G714*E714+G713*G715*E715-((H713^2)*E713+H713*H714*E714+H713*H715*E715)</f>
        <v>-0.51174669125613081</v>
      </c>
      <c r="Q749" s="18">
        <f>G713*G714*E713+(G714^2)*E714+G714*G715*E715-(H713*H714*E713+(H714^2)*E714+H714*H715*E715)</f>
        <v>1.4717983673154174E-9</v>
      </c>
      <c r="R749" s="34">
        <f>G713*G715*E713+G714*G715*E714+(G715^2)*E715-(H713*H715*E713+H714*H715*E714+(H715^2)*E715)</f>
        <v>0.84327833593929069</v>
      </c>
      <c r="S749" s="16">
        <f>J713</f>
        <v>3.445171275314185E-4</v>
      </c>
      <c r="V749" s="8" t="s">
        <v>48</v>
      </c>
      <c r="W749" s="8">
        <f>DEGREES(ACOS(X744/(SQRT((X742^2)+(X743^2)+(X744^2)))))</f>
        <v>62.448752047938363</v>
      </c>
      <c r="X749" s="8">
        <f>DEGREES(ATAN(X743/X742))</f>
        <v>24.15481813074457</v>
      </c>
      <c r="Y749" t="s">
        <v>34</v>
      </c>
      <c r="Z749" s="9">
        <f t="shared" ref="Z749:AA749" si="845">Z744</f>
        <v>-0.16430756452898659</v>
      </c>
      <c r="AA749" s="10">
        <f t="shared" si="845"/>
        <v>-0.78794128557570087</v>
      </c>
      <c r="AB749" s="13">
        <f>(SIN((RADIANS(45+$C$18))))*(COS(RADIANS($A$18)))</f>
        <v>0.4620128861807582</v>
      </c>
      <c r="AC749" s="14">
        <f>(SIN((RADIANS($C$18-45))))*(COS(RADIANS($A$18)))</f>
        <v>-0.81827031875928058</v>
      </c>
      <c r="AE749" s="16"/>
      <c r="AG749" s="16"/>
      <c r="AH749" s="17">
        <f>(AB713^2)*AA713+AB713*AB714*AA714+AB713*AB715*AA715-((AC713^2)*AA713+AC713*AC714*AA714+AC713*AC715*AA715)</f>
        <v>0.29740122844944478</v>
      </c>
      <c r="AI749" s="18">
        <f>AB713*AB714*AA713+(AB714^2)*AA714+AB714*AB715*AA715-(AC713*AC714*AA713+(AC714^2)*AA714+AC714*AC715*AA715)</f>
        <v>-9.4102392823546975E-10</v>
      </c>
      <c r="AJ749" s="18">
        <f>AB713*AB715*AA713+AB714*AB715*AA714+(AB715^2)*AA715-(AC713*AC715*AA713+AC714*AC715*AA714+(AC715^2)*AA715)</f>
        <v>-0.5391669877504347</v>
      </c>
      <c r="AK749" s="18">
        <f>(AB713^2)*Z713+AB713*AB714*Z714+AB713*AB715*Z715-((AC713^2)*Z713+AC713*AC714*Z714+AC713*AC715*Z715)</f>
        <v>-0.51174676807235775</v>
      </c>
      <c r="AL749" s="18">
        <f>AB713*AB714*Z713+(AB714^2)*Z714+AB714*AB715*Z715-(AC713*AC714*Z713+(AC714^2)*Z714+AC714*AC715*Z715)</f>
        <v>1.4717982819079252E-9</v>
      </c>
      <c r="AM749" s="34">
        <f>AB713*AB715*Z713+AB714*AB715*Z714+(AB715^2)*Z715-(AC713*AC715*Z713+AC714*AC715*Z714+(AC715^2)*Z715)</f>
        <v>0.84327828700440299</v>
      </c>
      <c r="AN749" s="16">
        <f>AE713</f>
        <v>3.4449591901303256E-4</v>
      </c>
    </row>
    <row r="750" spans="1:40">
      <c r="D750" t="s">
        <v>35</v>
      </c>
      <c r="E750" s="9">
        <f t="shared" ref="E750:F750" si="846">E745</f>
        <v>0.47593579670959668</v>
      </c>
      <c r="F750" s="10">
        <f t="shared" si="846"/>
        <v>-0.31915116766422214</v>
      </c>
      <c r="G750" s="13">
        <f>(SIN((RADIANS(45+$C$18))))*(SIN(RADIANS($A$18)))</f>
        <v>-0.16815893841721494</v>
      </c>
      <c r="H750" s="14">
        <f>(SIN((RADIANS($C$18-45))))*(SIN(RADIANS($A$18)))</f>
        <v>0.29782603961189558</v>
      </c>
      <c r="J750" s="16"/>
      <c r="L750" s="16"/>
      <c r="M750" s="17">
        <f>(G718^2)*F718+G718*G719*F719+G718*G720*F720-((H718^2)*F718+H718*H719*F719+H718*H720*F720)</f>
        <v>0.27678787575118885</v>
      </c>
      <c r="N750" s="18">
        <f>G718*G719*F718+(G719^2)*F719+G719*G720*F720-(H718*H719*F718+(H719^2)*F719+H719*H720*F720)</f>
        <v>8.3672109106684461E-2</v>
      </c>
      <c r="O750" s="18">
        <f>G718*G720*F718+G719*G720*F719+(G720^2)*F720-(H718*H720*F718+H719*H720*F719+(H720^2)*F720)</f>
        <v>-0.47452811118580918</v>
      </c>
      <c r="P750" s="18">
        <f>(G718^2)*E718+G718*G719*E719+G718*G720*E720-((H718^2)*E718+H718*H719*E719+H718*H720*E720)</f>
        <v>-0.31761515366544424</v>
      </c>
      <c r="Q750" s="18">
        <f>G718*G719*E718+(G719^2)*E719+G719*G720*E720-(H718*H719*E718+(H719^2)*E719+H719*H720*E720)</f>
        <v>-0.16408175764893632</v>
      </c>
      <c r="R750" s="34">
        <f>G718*G720*E718+G719*G720*E719+(G720^2)*E720-(H718*H720*E718+H719*H720*E719+(H720^2)*E720)</f>
        <v>0.93055388908533176</v>
      </c>
      <c r="S750" s="16">
        <f>J718</f>
        <v>-4.4940759311207223E-4</v>
      </c>
      <c r="Y750" t="s">
        <v>35</v>
      </c>
      <c r="Z750" s="9">
        <f t="shared" ref="Z750:AA750" si="847">Z745</f>
        <v>0.4759357159961542</v>
      </c>
      <c r="AA750" s="10">
        <f t="shared" si="847"/>
        <v>-0.31915124126926026</v>
      </c>
      <c r="AB750" s="13">
        <f>(SIN((RADIANS(45+$C$18))))*(SIN(RADIANS($A$18)))</f>
        <v>-0.16815893841721494</v>
      </c>
      <c r="AC750" s="14">
        <f>(SIN((RADIANS($C$18-45))))*(SIN(RADIANS($A$18)))</f>
        <v>0.29782603961189558</v>
      </c>
      <c r="AE750" s="16"/>
      <c r="AG750" s="16"/>
      <c r="AH750" s="17">
        <f>(AB718^2)*AA718+AB718*AB719*AA719+AB718*AB720*AA720-((AC718^2)*AA718+AC718*AC719*AA719+AC718*AC720*AA720)</f>
        <v>0.27678780431897676</v>
      </c>
      <c r="AI750" s="18">
        <f>AB718*AB719*AA718+(AB719^2)*AA719+AB719*AB720*AA720-(AC718*AC719*AA718+(AC719^2)*AA719+AC719*AC720*AA720)</f>
        <v>8.3672115339594524E-2</v>
      </c>
      <c r="AJ750" s="18">
        <f>AB718*AB720*AA718+AB719*AB720*AA719+(AB720^2)*AA720-(AC718*AC720*AA718+AC719*AC720*AA719+(AC720^2)*AA720)</f>
        <v>-0.47452814653439868</v>
      </c>
      <c r="AK750" s="18">
        <f>(AB718^2)*Z718+AB718*AB719*Z719+AB718*AB720*Z720-((AC718^2)*Z718+AC718*AC719*Z719+AC718*AC720*Z720)</f>
        <v>-0.31761523657066904</v>
      </c>
      <c r="AL750" s="18">
        <f>AB718*AB719*Z718+(AB719^2)*Z719+AB719*AB720*Z720-(AC718*AC719*Z718+(AC719^2)*Z719+AC719*AC720*Z720)</f>
        <v>-0.16408175243544337</v>
      </c>
      <c r="AM750" s="34">
        <f>AB718*AB720*Z718+AB719*AB720*Z719+(AB720^2)*Z720-(AC718*AC720*Z718+AC719*AC720*Z719+(AC720^2)*Z720)</f>
        <v>0.93055385951814418</v>
      </c>
      <c r="AN750" s="16">
        <f>AE718</f>
        <v>-4.4943817292469879E-4</v>
      </c>
    </row>
    <row r="751" spans="1:40">
      <c r="M751" s="17">
        <f>(G723^2)*F723+G723*G724*F724+G723*G725*F725-((H723^2)*F723+H723*H724*F724+H723*H725*F725)</f>
        <v>0.26528105821977355</v>
      </c>
      <c r="N751" s="18">
        <f>G723*G724*F723+(G724^2)*F724+G724*G725*F725-(H723*H724*F723+(H724^2)*F724+H724*H725*F725)</f>
        <v>0.15592589522745093</v>
      </c>
      <c r="O751" s="18">
        <f>G723*G725*F723+G724*G725*F724+(G725^2)*F725-(H723*H725*F723+H724*H725*F724+(H725^2)*F725)</f>
        <v>-0.42840287624566875</v>
      </c>
      <c r="P751" s="18">
        <f>(G723^2)*E723+G723*G724*E724+G723*G725*E725-((H723^2)*E723+H723*H724*E724+H723*H725*E725)</f>
        <v>-5.7068033182731903E-2</v>
      </c>
      <c r="Q751" s="18">
        <f>G723*G724*E723+(G724^2)*E724+G724*G725*E725-(H723*H724*E723+(H724^2)*E724+H724*H725*E725)</f>
        <v>-0.34145071843495911</v>
      </c>
      <c r="R751" s="34">
        <f>G723*G725*E723+G724*G725*E724+(G725^2)*E725-(H723*H725*E723+H724*H725*E724+(H725^2)*E725)</f>
        <v>0.93812813875660828</v>
      </c>
      <c r="S751" s="16">
        <f>J723</f>
        <v>-3.1043796312138494E-4</v>
      </c>
      <c r="AH751" s="17">
        <f>(AB723^2)*AA723+AB723*AB724*AA724+AB723*AB725*AA725-((AC723^2)*AA723+AC723*AC724*AA724+AC723*AC725*AA725)</f>
        <v>0.26528098130300382</v>
      </c>
      <c r="AI751" s="18">
        <f>AB723*AB724*AA723+(AB724^2)*AA724+AB724*AB725*AA725-(AC723*AC724*AA723+(AC724^2)*AA724+AC724*AC725*AA725)</f>
        <v>0.15592590045183191</v>
      </c>
      <c r="AJ751" s="18">
        <f>AB723*AB725*AA723+AB724*AB725*AA724+(AB725^2)*AA725-(AC723*AC725*AA723+AC724*AC725*AA724+(AC725^2)*AA725)</f>
        <v>-0.42840289059953757</v>
      </c>
      <c r="AK751" s="18">
        <f>(AB723^2)*Z723+AB723*AB724*Z724+AB723*AB725*Z725-((AC723^2)*Z723+AC723*AC724*Z724+AC723*AC725*Z725)</f>
        <v>-5.70681163263142E-2</v>
      </c>
      <c r="AL751" s="18">
        <f>AB723*AB724*Z723+(AB724^2)*Z724+AB724*AB725*Z725-(AC723*AC724*Z723+(AC724^2)*Z724+AC724*AC725*Z725)</f>
        <v>-0.34145071692079093</v>
      </c>
      <c r="AM751" s="34">
        <f>AB723*AB725*Z723+AB724*AB725*Z724+(AB725^2)*Z725-(AC723*AC725*Z723+AC724*AC725*Z724+(AC725^2)*Z725)</f>
        <v>0.9381281345964656</v>
      </c>
      <c r="AN751" s="16">
        <f>AE723</f>
        <v>-3.1046819204252896E-4</v>
      </c>
    </row>
    <row r="752" spans="1:40">
      <c r="E752" s="9" t="s">
        <v>29</v>
      </c>
      <c r="F752" s="10" t="s">
        <v>30</v>
      </c>
      <c r="G752" s="13" t="s">
        <v>31</v>
      </c>
      <c r="H752" s="14" t="s">
        <v>11</v>
      </c>
      <c r="I752">
        <v>18</v>
      </c>
      <c r="J752" s="15" t="s">
        <v>32</v>
      </c>
      <c r="M752" s="17">
        <f>(G728^2)*F728+G728*G729*F729+G728*G730*F730-((H728^2)*F728+H728*H729*F729+H728*H730*F730)</f>
        <v>0.27048273694113478</v>
      </c>
      <c r="N752" s="18">
        <f>G728*G729*F728+(G729^2)*F729+G729*G730*F730-(H728*H729*F728+(H729^2)*F729+H729*H730*F730)</f>
        <v>0.23342805894774044</v>
      </c>
      <c r="O752" s="18">
        <f>G728*G730*F728+G729*G730*F729+(G730^2)*F730-(H728*H730*F728+H729*H730*F729+(H730^2)*F730)</f>
        <v>-0.40430925800966955</v>
      </c>
      <c r="P752" s="18">
        <f>(G728^2)*E728+G728*G729*E729+G728*G730*E730-((H728^2)*E728+H728*H729*E729+H728*H730*E730)</f>
        <v>0.21163889593913582</v>
      </c>
      <c r="Q752" s="18">
        <f>G728*G729*E728+(G729^2)*E729+G729*G730*E730-(H728*H729*E728+(H729^2)*E729+H729*H730*E730)</f>
        <v>-0.48632694285031486</v>
      </c>
      <c r="R752" s="34">
        <f>G728*G730*E728+G729*G730*E729+(G730^2)*E730-(H728*H730*E728+H729*H730*E729+(H730^2)*E730)</f>
        <v>0.84234297410639147</v>
      </c>
      <c r="S752" s="16">
        <f>J728</f>
        <v>2.9166133548374218E-3</v>
      </c>
      <c r="Z752" s="9" t="s">
        <v>29</v>
      </c>
      <c r="AA752" s="10" t="s">
        <v>30</v>
      </c>
      <c r="AB752" s="13" t="s">
        <v>31</v>
      </c>
      <c r="AC752" s="14" t="s">
        <v>11</v>
      </c>
      <c r="AD752">
        <v>18</v>
      </c>
      <c r="AE752" s="15" t="s">
        <v>32</v>
      </c>
      <c r="AH752" s="17">
        <f>(AB728^2)*AA728+AB728*AB729*AA729+AB728*AB730*AA730-((AC728^2)*AA728+AC728*AC729*AA729+AC728*AC730*AA730)</f>
        <v>0.27048266246513619</v>
      </c>
      <c r="AI752" s="18">
        <f>AB728*AB729*AA728+(AB729^2)*AA729+AB729*AB730*AA730-(AC728*AC729*AA728+(AC729^2)*AA729+AC729*AC730*AA730)</f>
        <v>0.23342805511002818</v>
      </c>
      <c r="AJ752" s="18">
        <f>AB728*AB730*AA728+AB729*AB730*AA729+(AB730^2)*AA730-(AC728*AC730*AA728+AC729*AC730*AA729+(AC730^2)*AA730)</f>
        <v>-0.40430925136255685</v>
      </c>
      <c r="AK752" s="18">
        <f>(AB728^2)*Z728+AB728*AB729*Z729+AB728*AB730*Z730-((AC728^2)*Z728+AC728*AC729*Z729+AC728*AC730*Z730)</f>
        <v>0.21163882225981601</v>
      </c>
      <c r="AL752" s="18">
        <f>AB728*AB729*Z728+(AB729^2)*Z729+AB729*AB730*Z730-(AC728*AC729*Z728+(AC729^2)*Z729+AC729*AC730*Z730)</f>
        <v>-0.48632695335788578</v>
      </c>
      <c r="AM752" s="34">
        <f>AB728*AB730*Z728+AB729*AB730*Z729+(AB730^2)*Z730-(AC728*AC730*Z728+AC729*AC730*Z729+(AC730^2)*Z730)</f>
        <v>0.84234299230603815</v>
      </c>
      <c r="AN752" s="16">
        <f>AE728</f>
        <v>2.9165940713586636E-3</v>
      </c>
    </row>
    <row r="753" spans="1:40">
      <c r="D753" t="s">
        <v>33</v>
      </c>
      <c r="E753" s="9">
        <f t="shared" ref="E753:F753" si="848">E748</f>
        <v>0.86399545459423999</v>
      </c>
      <c r="F753" s="10">
        <f t="shared" si="848"/>
        <v>-0.52658432086142093</v>
      </c>
      <c r="G753" s="13">
        <f>COS((RADIANS(45+$C$19)))</f>
        <v>-0.90296063242848146</v>
      </c>
      <c r="H753" s="14">
        <f>COS((RADIANS($C$19-45)))</f>
        <v>-0.42972327873220545</v>
      </c>
      <c r="J753" s="15">
        <f>((SUMPRODUCT(G753:G755,E753:E755))*(SUMPRODUCT(G753:G755,F753:F755)))-((SUMPRODUCT(H753:H755,E753:E755))*(SUMPRODUCT(H753:H755,F753:F755)))</f>
        <v>-1.4794314229854194E-2</v>
      </c>
      <c r="M753" s="17">
        <f>(G733^2)*F733+G733*G734*F734+G733*G735*F735-((H733^2)*F733+H733*H734*F734+H733*H735*F735)</f>
        <v>0.29365345380883995</v>
      </c>
      <c r="N753" s="18">
        <f>G733*G734*F733+(G734^2)*F734+G734*G735*F735-(H733*H734*F733+(H734^2)*F734+H734*H735*F735)</f>
        <v>0.32756953304690783</v>
      </c>
      <c r="O753" s="18">
        <f>G733*G735*F733+G734*G735*F734+(G735^2)*F735-(H733*H735*F733+H734*H735*F734+(H735^2)*F735)</f>
        <v>-0.39038216783306023</v>
      </c>
      <c r="P753" s="18">
        <f>(G733^2)*E733+G733*G734*E734+G733*G735*E735-((H733^2)*E733+H733*H734*E734+H733*H735*E735)</f>
        <v>0.41658014762773132</v>
      </c>
      <c r="Q753" s="18">
        <f>G733*G734*E733+(G734^2)*E734+G734*G735*E735-(H733*H734*E733+(H734^2)*E734+H734*H735*E735)</f>
        <v>-0.5727810487075472</v>
      </c>
      <c r="R753" s="34">
        <f>G733*G735*E733+G734*G735*E734+(G735^2)*E735-(H733*H735*E733+H734*H735*E734+(H735^2)*E735)</f>
        <v>0.68261387256709849</v>
      </c>
      <c r="S753" s="16">
        <f>J733</f>
        <v>1.4096252957165961E-2</v>
      </c>
      <c r="Y753" t="s">
        <v>33</v>
      </c>
      <c r="Z753" s="9">
        <f t="shared" ref="Z753:AA753" si="849">Z748</f>
        <v>0.86399549679253584</v>
      </c>
      <c r="AA753" s="10">
        <f t="shared" si="849"/>
        <v>-0.52658429114587368</v>
      </c>
      <c r="AB753" s="13">
        <f>COS((RADIANS(45+$C$19)))</f>
        <v>-0.90296063242848146</v>
      </c>
      <c r="AC753" s="14">
        <f>COS((RADIANS($C$19-45)))</f>
        <v>-0.42972327873220545</v>
      </c>
      <c r="AE753" s="15">
        <f>((SUMPRODUCT(AB753:AB755,Z753:Z755))*(SUMPRODUCT(AB753:AB755,AA753:AA755)))-((SUMPRODUCT(AC753:AC755,Z753:Z755))*(SUMPRODUCT(AC753:AC755,AA753:AA755)))</f>
        <v>-1.4794292497189443E-2</v>
      </c>
      <c r="AH753" s="17">
        <f>(AB733^2)*AA733+AB733*AB734*AA734+AB733*AB735*AA735-((AC733^2)*AA733+AC733*AC734*AA734+AC733*AC735*AA735)</f>
        <v>0.29365338932862806</v>
      </c>
      <c r="AI753" s="18">
        <f>AB733*AB734*AA733+(AB734^2)*AA734+AB734*AB735*AA735-(AC733*AC734*AA733+(AC734^2)*AA734+AC734*AC735*AA735)</f>
        <v>0.32756951644544097</v>
      </c>
      <c r="AJ753" s="18">
        <f>AB733*AB735*AA733+AB734*AB735*AA734+(AB735^2)*AA735-(AC733*AC735*AA733+AC734*AC735*AA734+(AC735^2)*AA735)</f>
        <v>-0.39038214804820237</v>
      </c>
      <c r="AK753" s="18">
        <f>(AB733^2)*Z733+AB733*AB734*Z734+AB733*AB735*Z735-((AC733^2)*Z733+AC733*AC734*Z734+AC733*AC735*Z735)</f>
        <v>0.41658009097179849</v>
      </c>
      <c r="AL753" s="18">
        <f>AB733*AB734*Z733+(AB734^2)*Z734+AB734*AB735*Z735-(AC733*AC734*Z733+(AC734^2)*Z734+AC734*AC735*Z735)</f>
        <v>-0.57278107365537223</v>
      </c>
      <c r="AM753" s="34">
        <f>AB733*AB735*Z733+AB734*AB735*Z734+(AB735^2)*Z735-(AC733*AC735*Z733+AC734*AC735*Z734+(AC735^2)*Z735)</f>
        <v>0.68261390229875862</v>
      </c>
      <c r="AN753" s="16">
        <f>AE733</f>
        <v>1.4096249393273891E-2</v>
      </c>
    </row>
    <row r="754" spans="1:40" ht="18">
      <c r="A754" t="s">
        <v>45</v>
      </c>
      <c r="B754" t="s">
        <v>75</v>
      </c>
      <c r="C754" t="s">
        <v>44</v>
      </c>
      <c r="D754" t="s">
        <v>34</v>
      </c>
      <c r="E754" s="9">
        <f t="shared" ref="E754:F754" si="850">E749</f>
        <v>-0.16430755262888586</v>
      </c>
      <c r="F754" s="10">
        <f t="shared" si="850"/>
        <v>-0.78794129552999048</v>
      </c>
      <c r="G754" s="13">
        <f>(SIN((RADIANS(45+$C$19))))*(COS(RADIANS($A$19)))</f>
        <v>0.42319481654530194</v>
      </c>
      <c r="H754" s="14">
        <f>(SIN((RADIANS($C$19-45))))*(COS(RADIANS($A$19)))</f>
        <v>-0.88924263148037508</v>
      </c>
      <c r="J754" s="16"/>
      <c r="M754" s="17">
        <f>(G738^2)*F738+G738*G739*F739+G738*G740*F740-((H738^2)*F738+H738*H739*F739+H738*H740*F740)</f>
        <v>0.28961861714504694</v>
      </c>
      <c r="N754" s="18">
        <f>G738*G739*F738+(G739^2)*F739+G739*G740*F740-(H738*H739*F738+(H739^2)*F739+H739*H740*F740)</f>
        <v>0.45460449636859457</v>
      </c>
      <c r="O754" s="18">
        <f>G738*G740*F738+G739*G740*F739+(G740^2)*F740-(H738*H740*F738+H739*H740*F739+(H740^2)*F740)</f>
        <v>-0.38145846523442101</v>
      </c>
      <c r="P754" s="18">
        <f>(G738^2)*E738+G738*G739*E739+G738*G740*E740-((H738^2)*E738+H738*H739*E739+H738*H740*E740)</f>
        <v>0.59005293700102479</v>
      </c>
      <c r="Q754" s="18">
        <f>G738*G739*E738+(G739^2)*E739+G739*G740*E740-(H738*H739*E738+(H739^2)*E739+H739*H740*E740)</f>
        <v>-0.58579637353978842</v>
      </c>
      <c r="R754" s="34">
        <f>G738*G740*E738+G739*G740*E739+(G740^2)*E740-(H738*H740*E738+H739*H740*E739+(H740^2)*E740)</f>
        <v>0.49154152098222487</v>
      </c>
      <c r="S754" s="16">
        <f>J738</f>
        <v>-6.0155219961850193E-3</v>
      </c>
      <c r="V754" t="s">
        <v>45</v>
      </c>
      <c r="W754" t="s">
        <v>75</v>
      </c>
      <c r="X754" t="s">
        <v>44</v>
      </c>
      <c r="Y754" t="s">
        <v>34</v>
      </c>
      <c r="Z754" s="9">
        <f t="shared" ref="Z754:AA754" si="851">Z749</f>
        <v>-0.16430756452898659</v>
      </c>
      <c r="AA754" s="10">
        <f t="shared" si="851"/>
        <v>-0.78794128557570087</v>
      </c>
      <c r="AB754" s="13">
        <f>(SIN((RADIANS(45+$C$19))))*(COS(RADIANS($A$19)))</f>
        <v>0.42319481654530194</v>
      </c>
      <c r="AC754" s="14">
        <f>(SIN((RADIANS($C$19-45))))*(COS(RADIANS($A$19)))</f>
        <v>-0.88924263148037508</v>
      </c>
      <c r="AE754" s="16"/>
      <c r="AH754" s="17">
        <f>(AB738^2)*AA738+AB738*AB739*AA739+AB738*AB740*AA740-((AC738^2)*AA738+AC738*AC739*AA739+AC738*AC740*AA740)</f>
        <v>0.28961856895584831</v>
      </c>
      <c r="AI754" s="18">
        <f>AB738*AB739*AA738+(AB739^2)*AA739+AB739*AB740*AA740-(AC738*AC739*AA738+(AC739^2)*AA739+AC739*AC740*AA740)</f>
        <v>0.45460446592875503</v>
      </c>
      <c r="AJ754" s="18">
        <f>AB738*AB740*AA738+AB739*AB740*AA739+(AB740^2)*AA740-(AC738*AC740*AA738+AC739*AC740*AA739+(AC740^2)*AA740)</f>
        <v>-0.38145843969236276</v>
      </c>
      <c r="AK754" s="18">
        <f>(AB738^2)*Z738+AB738*AB739*Z739+AB738*AB740*Z740-((AC738^2)*Z738+AC738*AC739*Z739+AC738*AC740*Z740)</f>
        <v>0.59005290315955938</v>
      </c>
      <c r="AL754" s="18">
        <f>AB738*AB739*Z738+(AB739^2)*Z739+AB739*AB740*Z740-(AC738*AC739*Z738+(AC739^2)*Z739+AC739*AC740*Z740)</f>
        <v>-0.58579641156791573</v>
      </c>
      <c r="AM754" s="34">
        <f>AB738*AB740*Z738+AB739*AB740*Z739+(AB740^2)*Z740-(AC738*AC740*Z738+AC739*AC740*Z739+(AC740^2)*Z740)</f>
        <v>0.49154155289161244</v>
      </c>
      <c r="AN754" s="16">
        <f>AE738</f>
        <v>-6.0155088731634054E-3</v>
      </c>
    </row>
    <row r="755" spans="1:40">
      <c r="A755">
        <f>E758</f>
        <v>0.86399545459423999</v>
      </c>
      <c r="B755">
        <f>C755/(SQRT(C755^2+C756^2+C757^2))</f>
        <v>0.86399545459420435</v>
      </c>
      <c r="C755">
        <f t="array" ref="C755:C760">(A755:A760)-(MMULT(MMULT(MINVERSE(MMULT(TRANSPOSE(M740:R760),M740:R760)),TRANSPOSE(M740:R760)),S740:S760))</f>
        <v>0.86357791274139939</v>
      </c>
      <c r="D755" t="s">
        <v>35</v>
      </c>
      <c r="E755" s="9">
        <f t="shared" ref="E755:F755" si="852">E750</f>
        <v>0.47593579670959668</v>
      </c>
      <c r="F755" s="10">
        <f t="shared" si="852"/>
        <v>-0.31915116766422214</v>
      </c>
      <c r="G755" s="13">
        <f>(SIN((RADIANS(45+$C$19))))*(SIN(RADIANS($A$19)))</f>
        <v>-7.4620664252905797E-2</v>
      </c>
      <c r="H755" s="14">
        <f>(SIN((RADIANS($C$19-45))))*(SIN(RADIANS($A$19)))</f>
        <v>0.15679746832618466</v>
      </c>
      <c r="J755" s="16"/>
      <c r="M755" s="17">
        <f>(G743^2)*F743+G743*G744*F744+G743*G745*F745-((H743^2)*F743+H743*H744*F744+H743*H745*F745)</f>
        <v>0.29342998878998799</v>
      </c>
      <c r="N755" s="18">
        <f>G743*G744*F743+(G744^2)*F744+G744*G745*F745-(H743*H744*F743+(H744^2)*F744+H744*H745*F745)</f>
        <v>0.59024024526141217</v>
      </c>
      <c r="O755" s="18">
        <f>G743*G745*F743+G744*G745*F744+(G745^2)*F745-(H743*H745*F743+H744*H745*F744+(H745^2)*F745)</f>
        <v>-0.34077536448822693</v>
      </c>
      <c r="P755" s="18">
        <f>(G743^2)*E743+G743*G744*E744+G743*G745*E745-((H743^2)*E743+H743*H744*E744+H743*H745*E745)</f>
        <v>0.67045822345893524</v>
      </c>
      <c r="Q755" s="18">
        <f>G743*G744*E743+(G744^2)*E744+G744*G745*E745-(H743*H744*E743+(H744^2)*E744+H744*H745*E745)</f>
        <v>-0.57548246207191711</v>
      </c>
      <c r="R755" s="34">
        <f>G743*G745*E743+G744*G745*E744+(G745^2)*E745-(H743*H745*E743+H744*H745*E744+(H745^2)*E745)</f>
        <v>0.3322549543911299</v>
      </c>
      <c r="S755" s="16">
        <f>J743</f>
        <v>-5.6459482024951158E-3</v>
      </c>
      <c r="V755">
        <f>Z758</f>
        <v>0.86399549679253584</v>
      </c>
      <c r="W755">
        <f>X755/(SQRT(X755^2+X756^2+X757^2))</f>
        <v>0.86399545478874107</v>
      </c>
      <c r="X755">
        <f t="array" ref="X755:X760">(V755:V760)-(MMULT(MMULT(MINVERSE(MMULT(TRANSPOSE(AH740:AM760),AH740:AM760)),TRANSPOSE(AH740:AM760)),AN740:AN760))</f>
        <v>0.86357791293584563</v>
      </c>
      <c r="Y755" t="s">
        <v>35</v>
      </c>
      <c r="Z755" s="9">
        <f t="shared" ref="Z755:AA755" si="853">Z750</f>
        <v>0.4759357159961542</v>
      </c>
      <c r="AA755" s="10">
        <f t="shared" si="853"/>
        <v>-0.31915124126926026</v>
      </c>
      <c r="AB755" s="13">
        <f>(SIN((RADIANS(45+$C$19))))*(SIN(RADIANS($A$19)))</f>
        <v>-7.4620664252905797E-2</v>
      </c>
      <c r="AC755" s="14">
        <f>(SIN((RADIANS($C$19-45))))*(SIN(RADIANS($A$19)))</f>
        <v>0.15679746832618466</v>
      </c>
      <c r="AE755" s="16"/>
      <c r="AH755" s="17">
        <f>(AB743^2)*AA743+AB743*AB744*AA744+AB743*AB745*AA745-((AC743^2)*AA743+AC743*AC744*AA744+AC743*AC745*AA745)</f>
        <v>0.29342995741824152</v>
      </c>
      <c r="AI755" s="18">
        <f>AB743*AB744*AA743+(AB744^2)*AA744+AB744*AB745*AA745-(AC743*AC744*AA743+(AC744^2)*AA744+AC744*AC745*AA745)</f>
        <v>0.59024020690036572</v>
      </c>
      <c r="AJ755" s="18">
        <f>AB743*AB745*AA743+AB744*AB745*AA744+(AB745^2)*AA745-(AC743*AC745*AA743+AC744*AC745*AA744+(AC745^2)*AA745)</f>
        <v>-0.34077534234046652</v>
      </c>
      <c r="AK755" s="18">
        <f>(AB743^2)*Z743+AB743*AB744*Z744+AB743*AB745*Z745-((AC743^2)*Z743+AC743*AC744*Z744+AC743*AC745*Z745)</f>
        <v>0.67045821096474756</v>
      </c>
      <c r="AL755" s="18">
        <f>AB743*AB744*Z743+(AB744^2)*Z744+AB744*AB745*Z745-(AC743*AC744*Z743+(AC744^2)*Z744+AC744*AC745*Z745)</f>
        <v>-0.57548250561198444</v>
      </c>
      <c r="AM755" s="34">
        <f>AB743*AB745*Z743+AB744*AB745*Z744+(AB745^2)*Z745-(AC743*AC745*Z743+AC744*AC745*Z744+(AC745^2)*Z745)</f>
        <v>0.33225497952899941</v>
      </c>
      <c r="AN755" s="16">
        <f>AE743</f>
        <v>-5.6459256001425984E-3</v>
      </c>
    </row>
    <row r="756" spans="1:40">
      <c r="A756">
        <f>E759</f>
        <v>-0.16430755262888586</v>
      </c>
      <c r="B756">
        <f>C756/(SQRT(C755^2+C756^2+C757^2))</f>
        <v>-0.16430755262887162</v>
      </c>
      <c r="C756">
        <v>-0.16422814795192603</v>
      </c>
      <c r="D756" s="16"/>
      <c r="G756" s="16"/>
      <c r="H756" s="16"/>
      <c r="J756" s="16"/>
      <c r="M756" s="17">
        <f>(G748^2)*F748+G748*G749*F749+G748*G750*F750-((H748^2)*F748+H748*H749*F749+H748*H750*F750)</f>
        <v>0.26853436731062713</v>
      </c>
      <c r="N756" s="18">
        <f>G748*G749*F748+(G749^2)*F749+G749*G750*F750-(H748*H749*F748+(H749^2)*F749+H749*H750*F750)</f>
        <v>0.73011016044799837</v>
      </c>
      <c r="O756" s="18">
        <f>G748*G750*F748+G749*G750*F749+(G750^2)*F750-(H748*H750*F748+H749*H750*F749+(H750^2)*F750)</f>
        <v>-0.26573836613839258</v>
      </c>
      <c r="P756" s="18">
        <f>(G748^2)*E748+G748*G749*E749+G748*G750*E750-((H748^2)*E748+H748*H749*E749+H748*H750*E750)</f>
        <v>0.71787172157814594</v>
      </c>
      <c r="Q756" s="18">
        <f>G748*G749*E748+(G749^2)*E749+G749*G750*E750-(H748*H749*E748+(H749^2)*E749+H749*H750*E750)</f>
        <v>-0.54124203675997351</v>
      </c>
      <c r="R756" s="34">
        <f>G748*G750*E748+G749*G750*E749+(G750^2)*E750-(H748*H750*E748+H749*H750*E749+(H750^2)*E750)</f>
        <v>0.19699599091424422</v>
      </c>
      <c r="S756" s="16">
        <f>J748</f>
        <v>-1.4424541858354262E-2</v>
      </c>
      <c r="V756">
        <f>Z759</f>
        <v>-0.16430756452898659</v>
      </c>
      <c r="W756">
        <f>X756/(SQRT(X755^2+X756^2+X757^2))</f>
        <v>-0.16430755270284025</v>
      </c>
      <c r="X756">
        <v>-0.16422814802585958</v>
      </c>
      <c r="Y756" s="16"/>
      <c r="AB756" s="16"/>
      <c r="AC756" s="16"/>
      <c r="AE756" s="16"/>
      <c r="AH756" s="17">
        <f>(AB748^2)*AA748+AB748*AB749*AA749+AB748*AB750*AA750-((AC748^2)*AA748+AC748*AC749*AA749+AC748*AC750*AA750)</f>
        <v>0.26853435309418394</v>
      </c>
      <c r="AI756" s="18">
        <f>AB748*AB749*AA748+(AB749^2)*AA749+AB749*AB750*AA750-(AC748*AC749*AA748+(AC749^2)*AA749+AC749*AC750*AA750)</f>
        <v>0.73011011977856854</v>
      </c>
      <c r="AJ756" s="18">
        <f>AB748*AB750*AA748+AB749*AB750*AA749+(AB750^2)*AA750-(AC748*AC750*AA748+AC749*AC750*AA749+(AC750^2)*AA750)</f>
        <v>-0.26573835133593082</v>
      </c>
      <c r="AK756" s="18">
        <f>(AB748^2)*Z748+AB748*AB749*Z749+AB748*AB750*Z750-((AC748^2)*Z748+AC748*AC749*Z749+AC748*AC750*Z750)</f>
        <v>0.71787172931233834</v>
      </c>
      <c r="AL756" s="18">
        <f>AB748*AB749*Z748+(AB749^2)*Z749+AB749*AB750*Z750-(AC748*AC749*Z748+(AC749^2)*Z749+AC749*AC750*Z750)</f>
        <v>-0.54124207868542629</v>
      </c>
      <c r="AM756" s="34">
        <f>AB748*AB750*Z748+AB749*AB750*Z749+(AB750^2)*Z750-(AC748*AC750*Z748+AC749*AC750*Z749+(AC750^2)*Z750)</f>
        <v>0.19699600617386101</v>
      </c>
      <c r="AN756" s="16">
        <f>AE748</f>
        <v>-1.4424516322015357E-2</v>
      </c>
    </row>
    <row r="757" spans="1:40">
      <c r="A757">
        <f>E760</f>
        <v>0.47593579670959668</v>
      </c>
      <c r="B757">
        <f>C757/(SQRT(C755^2+C756^2+C757^2))</f>
        <v>0.47593579670966635</v>
      </c>
      <c r="C757">
        <v>0.4757057918950372</v>
      </c>
      <c r="E757" s="9" t="s">
        <v>29</v>
      </c>
      <c r="F757" s="10" t="s">
        <v>30</v>
      </c>
      <c r="G757" s="13" t="s">
        <v>31</v>
      </c>
      <c r="H757" s="14" t="s">
        <v>11</v>
      </c>
      <c r="I757">
        <v>19</v>
      </c>
      <c r="J757" s="15" t="s">
        <v>32</v>
      </c>
      <c r="M757" s="17">
        <f>(G753^2)*F753+G753*G754*F754+G753*G755*F755-((H753^2)*F753+H753*H754*F754+H753*H755*F755)</f>
        <v>0.22707677310214774</v>
      </c>
      <c r="N757" s="18">
        <f>G753*G754*F753+(G754^2)*F754+G754*G755*F755-(H753*H754*F753+(H754^2)*F754+H754*H755*F755)</f>
        <v>0.84997550863829319</v>
      </c>
      <c r="O757" s="18">
        <f>G753*G755*F753+G754*G755*F754+(G755^2)*F755-(H753*H755*F753+H754*H755*F754+(H755^2)*F755)</f>
        <v>-0.14987361511433192</v>
      </c>
      <c r="P757" s="18">
        <f>(G753^2)*E753+G753*G754*E754+G753*G755*E755-((H753^2)*E753+H753*H754*E754+H753*H755*E755)</f>
        <v>0.73461080220533048</v>
      </c>
      <c r="Q757" s="18">
        <f>G753*G754*E753+(G754^2)*E754+G754*G755*E755-(H753*H754*E753+(H754^2)*E754+H754*H755*E755)</f>
        <v>-0.50848344250313449</v>
      </c>
      <c r="R757" s="34">
        <f>G753*G755*E753+G754*G755*E754+(G755^2)*E755-(H753*H755*E753+H754*H755*E754+(H755^2)*E755)</f>
        <v>8.9659350156824011E-2</v>
      </c>
      <c r="S757" s="16">
        <f>J753</f>
        <v>-1.4794314229854194E-2</v>
      </c>
      <c r="V757">
        <f>Z760</f>
        <v>0.4759357159961542</v>
      </c>
      <c r="W757">
        <f>X757/(SQRT(X755^2+X756^2+X757^2))</f>
        <v>0.47593579633097549</v>
      </c>
      <c r="X757">
        <v>0.47570579151653131</v>
      </c>
      <c r="Z757" s="9" t="s">
        <v>29</v>
      </c>
      <c r="AA757" s="10" t="s">
        <v>30</v>
      </c>
      <c r="AB757" s="13" t="s">
        <v>31</v>
      </c>
      <c r="AC757" s="14" t="s">
        <v>11</v>
      </c>
      <c r="AD757">
        <v>19</v>
      </c>
      <c r="AE757" s="15" t="s">
        <v>32</v>
      </c>
      <c r="AH757" s="17">
        <f>(AB753^2)*AA753+AB753*AB754*AA754+AB753*AB755*AA755-((AC753^2)*AA753+AC753*AC754*AA754+AC753*AC755*AA755)</f>
        <v>0.22707677431644915</v>
      </c>
      <c r="AI757" s="18">
        <f>AB753*AB754*AA753+(AB754^2)*AA754+AB754*AB755*AA755-(AC753*AC754*AA753+(AC754^2)*AA754+AC754*AC755*AA755)</f>
        <v>0.84997547190092115</v>
      </c>
      <c r="AJ757" s="18">
        <f>AB753*AB755*AA753+AB754*AB755*AA754+(AB755^2)*AA755-(AC753*AC755*AA753+AC754*AC755*AA754+(AC755^2)*AA755)</f>
        <v>-0.14987360863654206</v>
      </c>
      <c r="AK757" s="18">
        <f>(AB753^2)*Z753+AB753*AB754*Z754+AB753*AB755*Z755-((AC753^2)*Z753+AC753*AC754*Z754+AC753*AC755*Z755)</f>
        <v>0.73461082703663805</v>
      </c>
      <c r="AL757" s="18">
        <f>AB753*AB754*Z753+(AB754^2)*Z754+AB754*AB755*Z755-(AC753*AC754*Z753+(AC754^2)*Z754+AC754*AC755*Z755)</f>
        <v>-0.50848347617975753</v>
      </c>
      <c r="AM757" s="34">
        <f>AB753*AB755*Z753+AB754*AB755*Z754+(AB755^2)*Z755-(AC753*AC755*Z753+AC754*AC755*Z754+(AC755^2)*Z755)</f>
        <v>8.9659356094921261E-2</v>
      </c>
      <c r="AN757" s="16">
        <f>AE753</f>
        <v>-1.4794292497189443E-2</v>
      </c>
    </row>
    <row r="758" spans="1:40">
      <c r="A758">
        <f>F758</f>
        <v>-0.52658432086142093</v>
      </c>
      <c r="B758">
        <f>C758/(SQRT(C758^2+C759^2+C760^2))</f>
        <v>-0.52658432086144791</v>
      </c>
      <c r="C758">
        <v>-0.52632983920668763</v>
      </c>
      <c r="D758" t="s">
        <v>33</v>
      </c>
      <c r="E758" s="9">
        <f t="shared" ref="E758:F758" si="854">E668</f>
        <v>0.86399545459423999</v>
      </c>
      <c r="F758" s="10">
        <f t="shared" si="854"/>
        <v>-0.52658432086142093</v>
      </c>
      <c r="G758" s="13">
        <f>COS((RADIANS(45+$C$20)))</f>
        <v>-0.92220097167045179</v>
      </c>
      <c r="H758" s="14">
        <f>COS((RADIANS($C$20-45)))</f>
        <v>-0.3867109616368205</v>
      </c>
      <c r="J758" s="15">
        <f>((SUMPRODUCT(G758:G760,E758:E760))*(SUMPRODUCT(G758:G760,F758:F760)))-((SUMPRODUCT(H758:H760,E758:E760))*(SUMPRODUCT(H758:H760,F758:F760)))</f>
        <v>1.4220070787179157E-2</v>
      </c>
      <c r="M758" s="17">
        <f>(G758^2)*F758+G758*G759*F759+G758*G760*F760-((H758^2)*F758+H758*H759*F759+H758*H760*F760)</f>
        <v>0.19291165004410288</v>
      </c>
      <c r="N758" s="18">
        <f>G758*G759*F758+(G759^2)*F759+G759*G760*F760-(H758*H759*F758+(H759^2)*F759+H759*H760*F760)</f>
        <v>0.92786185322912307</v>
      </c>
      <c r="O758" s="18">
        <f>G758*G760*F758+G759*G760*F759+(G760^2)*F760-(H758*H760*F758+H759*H760*F759+(H760^2)*F760)</f>
        <v>-1.6194244520213528E-8</v>
      </c>
      <c r="P758" s="18">
        <f>(G758^2)*E758+G758*G759*E759+G758*G760*E760-((H758^2)*E758+H758*H759*E759+H758*H760*E760)</f>
        <v>0.72277486007476077</v>
      </c>
      <c r="Q758" s="18">
        <f>G758*G759*E758+(G759^2)*E759+G759*G760*E760-(H758*H759*E758+(H759^2)*E759+H759*H760*E760)</f>
        <v>-0.50108045440228577</v>
      </c>
      <c r="R758" s="34">
        <f>G758*G760*E758+G759*G760*E759+(G760^2)*E760-(H758*H760*E758+H759*H760*E759+(H760^2)*E760)</f>
        <v>8.7455038426787493E-9</v>
      </c>
      <c r="S758" s="16">
        <f>J758</f>
        <v>1.4220070787179157E-2</v>
      </c>
      <c r="V758">
        <f>AA758</f>
        <v>-0.52658429114587368</v>
      </c>
      <c r="W758">
        <f>X758/(SQRT(X758^2+X759^2+X760^2))</f>
        <v>-0.52658432071583461</v>
      </c>
      <c r="X758">
        <v>-0.52632983906114628</v>
      </c>
      <c r="Y758" t="s">
        <v>33</v>
      </c>
      <c r="Z758" s="9">
        <f t="shared" ref="Z758:AA758" si="855">Z668</f>
        <v>0.86399549679253584</v>
      </c>
      <c r="AA758" s="10">
        <f t="shared" si="855"/>
        <v>-0.52658429114587368</v>
      </c>
      <c r="AB758" s="13">
        <f>COS((RADIANS(45+$C$20)))</f>
        <v>-0.92220097167045179</v>
      </c>
      <c r="AC758" s="14">
        <f>COS((RADIANS($C$20-45)))</f>
        <v>-0.3867109616368205</v>
      </c>
      <c r="AE758" s="15">
        <f>((SUMPRODUCT(AB758:AB760,Z758:Z760))*(SUMPRODUCT(AB758:AB760,AA758:AA760)))-((SUMPRODUCT(AC758:AC760,Z758:Z760))*(SUMPRODUCT(AC758:AC760,AA758:AA760)))</f>
        <v>1.4220084375824671E-2</v>
      </c>
      <c r="AH758" s="17">
        <f>(AB758^2)*AA758+AB758*AB759*AA759+AB758*AB760*AA760-((AC758^2)*AA758+AC758*AC759*AA759+AC758*AC760*AA760)</f>
        <v>0.1929116637721027</v>
      </c>
      <c r="AI758" s="18">
        <f>AB758*AB759*AA758+(AB759^2)*AA759+AB759*AB760*AA760-(AC758*AC759*AA758+(AC759^2)*AA759+AC759*AC760*AA760)</f>
        <v>0.92786182505744108</v>
      </c>
      <c r="AJ758" s="18">
        <f>AB758*AB760*AA758+AB759*AB760*AA759+(AB760^2)*AA760-(AC758*AC760*AA758+AC759*AC760*AA759+(AC760^2)*AA760)</f>
        <v>-1.6194244028524914E-8</v>
      </c>
      <c r="AK758" s="18">
        <f>(AB758^2)*Z758+AB758*AB759*Z759+AB758*AB760*Z760-((AC758^2)*Z758+AC758*AC759*Z759+AC758*AC760*Z760)</f>
        <v>0.72277489813968843</v>
      </c>
      <c r="AL758" s="18">
        <f>AB758*AB759*Z758+(AB759^2)*Z759+AB759*AB760*Z760-(AC758*AC759*Z758+(AC759^2)*Z759+AC759*AC760*Z760)</f>
        <v>-0.50108047615934936</v>
      </c>
      <c r="AM758" s="34">
        <f>AB758*AB760*Z758+AB759*AB760*Z759+(AB760^2)*Z760-(AC758*AC760*Z758+AC759*AC760*Z759+(AC760^2)*Z760)</f>
        <v>8.7455042224111469E-9</v>
      </c>
      <c r="AN758" s="16">
        <f>AE758</f>
        <v>1.4220084375824671E-2</v>
      </c>
    </row>
    <row r="759" spans="1:40">
      <c r="A759">
        <f>F759</f>
        <v>-0.78794129552999048</v>
      </c>
      <c r="B759">
        <f>C759/(SQRT(C758^2+C759^2+C760^2))</f>
        <v>-0.78794129552999759</v>
      </c>
      <c r="C759">
        <v>-0.78756050826232427</v>
      </c>
      <c r="D759" t="s">
        <v>34</v>
      </c>
      <c r="E759" s="9">
        <f t="shared" ref="E759:F759" si="856">E669</f>
        <v>-0.16430755262888586</v>
      </c>
      <c r="F759" s="10">
        <f t="shared" si="856"/>
        <v>-0.78794129552999048</v>
      </c>
      <c r="G759" s="13">
        <f>(SIN((RADIANS(45+$C$20))))*(COS(RADIANS($A$20)))</f>
        <v>0.38671096163682062</v>
      </c>
      <c r="H759" s="14">
        <f>(SIN((RADIANS($C$20-45))))*(COS(RADIANS($A$20)))</f>
        <v>-0.92220097167045179</v>
      </c>
      <c r="J759" s="16"/>
      <c r="M759" s="17">
        <f>2*E753</f>
        <v>1.72799090918848</v>
      </c>
      <c r="N759" s="18">
        <f>2*E754</f>
        <v>-0.32861510525777171</v>
      </c>
      <c r="O759" s="18">
        <f>2*E755</f>
        <v>0.95187159341919336</v>
      </c>
      <c r="P759" s="18">
        <f>0</f>
        <v>0</v>
      </c>
      <c r="Q759" s="18">
        <v>0</v>
      </c>
      <c r="R759" s="34">
        <v>0</v>
      </c>
      <c r="S759" s="19">
        <f>E753^2+E754^2+E755^2-1</f>
        <v>0</v>
      </c>
      <c r="V759">
        <f>AA759</f>
        <v>-0.78794128557570087</v>
      </c>
      <c r="W759">
        <f>X759/(SQRT(X758^2+X759^2+X760^2))</f>
        <v>-0.78794129548986058</v>
      </c>
      <c r="X759">
        <v>-0.78756050822220913</v>
      </c>
      <c r="Y759" t="s">
        <v>34</v>
      </c>
      <c r="Z759" s="9">
        <f t="shared" ref="Z759:AA759" si="857">Z669</f>
        <v>-0.16430756452898659</v>
      </c>
      <c r="AA759" s="10">
        <f t="shared" si="857"/>
        <v>-0.78794128557570087</v>
      </c>
      <c r="AB759" s="13">
        <f>(SIN((RADIANS(45+$C$20))))*(COS(RADIANS($A$20)))</f>
        <v>0.38671096163682062</v>
      </c>
      <c r="AC759" s="14">
        <f>(SIN((RADIANS($C$20-45))))*(COS(RADIANS($A$20)))</f>
        <v>-0.92220097167045179</v>
      </c>
      <c r="AE759" s="16"/>
      <c r="AH759" s="17">
        <f>2*Z753</f>
        <v>1.7279909935850717</v>
      </c>
      <c r="AI759" s="18">
        <f>2*Z754</f>
        <v>-0.32861512905797319</v>
      </c>
      <c r="AJ759" s="18">
        <f>2*Z755</f>
        <v>0.95187143199230839</v>
      </c>
      <c r="AK759" s="18">
        <f>0</f>
        <v>0</v>
      </c>
      <c r="AL759" s="18">
        <v>0</v>
      </c>
      <c r="AM759" s="34">
        <v>0</v>
      </c>
      <c r="AN759" s="19">
        <f>Z753^2+Z754^2+Z755^2-1</f>
        <v>0</v>
      </c>
    </row>
    <row r="760" spans="1:40">
      <c r="A760" s="2">
        <f>F760</f>
        <v>-0.31915116766422214</v>
      </c>
      <c r="B760">
        <f>C760/(SQRT(C758^2+C759^2+C760^2))</f>
        <v>-0.31915116766415985</v>
      </c>
      <c r="C760">
        <v>-0.3189969319339106</v>
      </c>
      <c r="D760" t="s">
        <v>35</v>
      </c>
      <c r="E760" s="9">
        <f t="shared" ref="E760:F760" si="858">E670</f>
        <v>0.47593579670959668</v>
      </c>
      <c r="F760" s="10">
        <f t="shared" si="858"/>
        <v>-0.31915116766422214</v>
      </c>
      <c r="G760" s="13">
        <f>(SIN((RADIANS(45+$C$20))))*(SIN(RADIANS($A$20)))</f>
        <v>-6.7493796081809039E-9</v>
      </c>
      <c r="H760" s="14">
        <f>(SIN((RADIANS($C$20-45))))*(SIN(RADIANS($A$20)))</f>
        <v>1.6095443497365083E-8</v>
      </c>
      <c r="J760" s="16"/>
      <c r="M760" s="17">
        <v>0</v>
      </c>
      <c r="N760" s="18">
        <v>0</v>
      </c>
      <c r="O760" s="18">
        <v>0</v>
      </c>
      <c r="P760" s="18">
        <f>2*F753</f>
        <v>-1.0531686417228419</v>
      </c>
      <c r="Q760" s="18">
        <f>2*F754</f>
        <v>-1.575882591059981</v>
      </c>
      <c r="R760" s="34">
        <f>2*F755</f>
        <v>-0.63830233532844427</v>
      </c>
      <c r="S760" s="35">
        <f>F753^2+F754^2+F755^2-1</f>
        <v>0</v>
      </c>
      <c r="V760" s="2">
        <f>AA760</f>
        <v>-0.31915124126926026</v>
      </c>
      <c r="W760">
        <f>X760/(SQRT(X758^2+X759^2+X760^2))</f>
        <v>-0.31915116800350768</v>
      </c>
      <c r="X760">
        <v>-0.31899693227309545</v>
      </c>
      <c r="Y760" t="s">
        <v>35</v>
      </c>
      <c r="Z760" s="9">
        <f t="shared" ref="Z760:AA760" si="859">Z670</f>
        <v>0.4759357159961542</v>
      </c>
      <c r="AA760" s="10">
        <f t="shared" si="859"/>
        <v>-0.31915124126926026</v>
      </c>
      <c r="AB760" s="13">
        <f>(SIN((RADIANS(45+$C$20))))*(SIN(RADIANS($A$20)))</f>
        <v>-6.7493796081809039E-9</v>
      </c>
      <c r="AC760" s="14">
        <f>(SIN((RADIANS($C$20-45))))*(SIN(RADIANS($A$20)))</f>
        <v>1.6095443497365083E-8</v>
      </c>
      <c r="AE760" s="16"/>
      <c r="AH760" s="17">
        <v>0</v>
      </c>
      <c r="AI760" s="18">
        <v>0</v>
      </c>
      <c r="AJ760" s="18">
        <v>0</v>
      </c>
      <c r="AK760" s="18">
        <f>2*AA753</f>
        <v>-1.0531685822917474</v>
      </c>
      <c r="AL760" s="18">
        <f>2*AA754</f>
        <v>-1.5758825711514017</v>
      </c>
      <c r="AM760" s="34">
        <f>2*AA755</f>
        <v>-0.63830248253852051</v>
      </c>
      <c r="AN760" s="35">
        <f>AA753^2+AA754^2+AA755^2-1</f>
        <v>0</v>
      </c>
    </row>
    <row r="761" spans="1:40">
      <c r="A761" s="21"/>
      <c r="V761" s="21"/>
    </row>
    <row r="762" spans="1:40">
      <c r="A762" s="2"/>
      <c r="E762" s="9" t="s">
        <v>29</v>
      </c>
      <c r="F762" s="10" t="s">
        <v>30</v>
      </c>
      <c r="G762" s="13" t="s">
        <v>31</v>
      </c>
      <c r="H762" s="14" t="s">
        <v>11</v>
      </c>
      <c r="I762">
        <v>1</v>
      </c>
      <c r="J762" s="15" t="s">
        <v>32</v>
      </c>
      <c r="L762" s="16"/>
      <c r="V762" s="2"/>
      <c r="Z762" s="9" t="s">
        <v>29</v>
      </c>
      <c r="AA762" s="10" t="s">
        <v>30</v>
      </c>
      <c r="AB762" s="13" t="s">
        <v>31</v>
      </c>
      <c r="AC762" s="14" t="s">
        <v>11</v>
      </c>
      <c r="AD762">
        <v>1</v>
      </c>
      <c r="AE762" s="15" t="s">
        <v>32</v>
      </c>
      <c r="AG762" s="16"/>
    </row>
    <row r="763" spans="1:40">
      <c r="A763" s="2"/>
      <c r="D763" s="2" t="s">
        <v>33</v>
      </c>
      <c r="E763" s="9">
        <f>B755</f>
        <v>0.86399545459420435</v>
      </c>
      <c r="F763" s="10">
        <f>B758</f>
        <v>-0.52658432086144791</v>
      </c>
      <c r="G763" s="13">
        <f>COS((RADIANS(45+$C$2)))</f>
        <v>0.38671096163682062</v>
      </c>
      <c r="H763" s="14">
        <f>COS((RADIANS($C$2-45)))</f>
        <v>0.92220097167045179</v>
      </c>
      <c r="J763" s="15">
        <f>((SUMPRODUCT(G763:G765,E763:E765))*(SUMPRODUCT(G763:G765,F763:F765)))-((SUMPRODUCT(H763:H765,E763:E765))*(SUMPRODUCT(H763:H765,F763:F765)))</f>
        <v>-1.4220081390713707E-2</v>
      </c>
      <c r="L763" s="16"/>
      <c r="V763" s="2"/>
      <c r="Y763" s="2" t="s">
        <v>33</v>
      </c>
      <c r="Z763" s="9">
        <f>W755</f>
        <v>0.86399545478874107</v>
      </c>
      <c r="AA763" s="10">
        <f>W758</f>
        <v>-0.52658432071583461</v>
      </c>
      <c r="AB763" s="13">
        <f>COS((RADIANS(45+$C$2)))</f>
        <v>0.38671096163682062</v>
      </c>
      <c r="AC763" s="14">
        <f>COS((RADIANS($C$2-45)))</f>
        <v>0.92220097167045179</v>
      </c>
      <c r="AE763" s="15">
        <f>((SUMPRODUCT(AB763:AB765,Z763:Z765))*(SUMPRODUCT(AB763:AB765,AA763:AA765)))-((SUMPRODUCT(AC763:AC765,Z763:Z765))*(SUMPRODUCT(AC763:AC765,AA763:AA765)))</f>
        <v>-1.422008144474321E-2</v>
      </c>
      <c r="AG763" s="16"/>
    </row>
    <row r="764" spans="1:40">
      <c r="A764" s="2"/>
      <c r="D764" s="16" t="s">
        <v>34</v>
      </c>
      <c r="E764" s="9">
        <f t="shared" ref="E764:E765" si="860">B756</f>
        <v>-0.16430755262887162</v>
      </c>
      <c r="F764" s="10">
        <f t="shared" ref="F764:F765" si="861">B759</f>
        <v>-0.78794129552999759</v>
      </c>
      <c r="G764" s="13">
        <f>(SIN((RADIANS(45+$C$2))))*(COS(RADIANS($A$2)))</f>
        <v>0.92220097167045179</v>
      </c>
      <c r="H764" s="14">
        <f>(SIN((RADIANS($C$2-45))))*(COS(RADIANS($A$2)))</f>
        <v>-0.38671096163682062</v>
      </c>
      <c r="J764" s="16"/>
      <c r="L764" s="16"/>
      <c r="V764" s="2"/>
      <c r="Y764" s="16" t="s">
        <v>34</v>
      </c>
      <c r="Z764" s="9">
        <f t="shared" ref="Z764:Z765" si="862">W756</f>
        <v>-0.16430755270284025</v>
      </c>
      <c r="AA764" s="10">
        <f t="shared" ref="AA764:AA765" si="863">W759</f>
        <v>-0.78794129548986058</v>
      </c>
      <c r="AB764" s="13">
        <f>(SIN((RADIANS(45+$C$2))))*(COS(RADIANS($A$2)))</f>
        <v>0.92220097167045179</v>
      </c>
      <c r="AC764" s="14">
        <f>(SIN((RADIANS($C$2-45))))*(COS(RADIANS($A$2)))</f>
        <v>-0.38671096163682062</v>
      </c>
      <c r="AE764" s="16"/>
      <c r="AG764" s="16"/>
    </row>
    <row r="765" spans="1:40">
      <c r="A765" s="2"/>
      <c r="D765" s="16" t="s">
        <v>35</v>
      </c>
      <c r="E765" s="9">
        <f t="shared" si="860"/>
        <v>0.47593579670966635</v>
      </c>
      <c r="F765" s="10">
        <f t="shared" si="861"/>
        <v>-0.31915116766415985</v>
      </c>
      <c r="G765" s="13">
        <f>(SIN((RADIANS(45+$C$2))))*(SIN(RADIANS($A$2)))</f>
        <v>1.6095443320740335E-10</v>
      </c>
      <c r="H765" s="14">
        <f>(SIN((RADIANS($C$2-45))))*(SIN(RADIANS($A$2)))</f>
        <v>-6.7493795341159998E-11</v>
      </c>
      <c r="J765" s="16"/>
      <c r="L765" s="16"/>
      <c r="V765" s="2"/>
      <c r="Y765" s="16" t="s">
        <v>35</v>
      </c>
      <c r="Z765" s="9">
        <f t="shared" si="862"/>
        <v>0.47593579633097549</v>
      </c>
      <c r="AA765" s="10">
        <f t="shared" si="863"/>
        <v>-0.31915116800350768</v>
      </c>
      <c r="AB765" s="13">
        <f>(SIN((RADIANS(45+$C$2))))*(SIN(RADIANS($A$2)))</f>
        <v>1.6095443320740335E-10</v>
      </c>
      <c r="AC765" s="14">
        <f>(SIN((RADIANS($C$2-45))))*(SIN(RADIANS($A$2)))</f>
        <v>-6.7493795341159998E-11</v>
      </c>
      <c r="AE765" s="16"/>
      <c r="AG765" s="16"/>
    </row>
    <row r="766" spans="1:40">
      <c r="A766" s="2"/>
      <c r="J766" s="16"/>
      <c r="L766" s="16"/>
      <c r="V766" s="2"/>
      <c r="AE766" s="16"/>
      <c r="AG766" s="16"/>
    </row>
    <row r="767" spans="1:40">
      <c r="A767" s="2"/>
      <c r="E767" s="9" t="s">
        <v>29</v>
      </c>
      <c r="F767" s="10" t="s">
        <v>30</v>
      </c>
      <c r="G767" s="13" t="s">
        <v>31</v>
      </c>
      <c r="H767" s="14" t="s">
        <v>11</v>
      </c>
      <c r="I767">
        <v>2</v>
      </c>
      <c r="J767" s="15" t="s">
        <v>32</v>
      </c>
      <c r="L767" s="16"/>
      <c r="V767" s="2"/>
      <c r="Z767" s="9" t="s">
        <v>29</v>
      </c>
      <c r="AA767" s="10" t="s">
        <v>30</v>
      </c>
      <c r="AB767" s="13" t="s">
        <v>31</v>
      </c>
      <c r="AC767" s="14" t="s">
        <v>11</v>
      </c>
      <c r="AD767">
        <v>2</v>
      </c>
      <c r="AE767" s="15" t="s">
        <v>32</v>
      </c>
      <c r="AG767" s="16"/>
    </row>
    <row r="768" spans="1:40">
      <c r="A768" s="2"/>
      <c r="D768" t="s">
        <v>33</v>
      </c>
      <c r="E768" s="9">
        <f t="shared" ref="E768:F768" si="864">E853</f>
        <v>0.86399545459420435</v>
      </c>
      <c r="F768" s="10">
        <f t="shared" si="864"/>
        <v>-0.52658432086144791</v>
      </c>
      <c r="G768" s="13">
        <f>COS((RADIANS(45+$C$3)))</f>
        <v>0.32804239776812177</v>
      </c>
      <c r="H768" s="14">
        <f>COS((RADIANS($C$3-45)))</f>
        <v>0.94466300089849042</v>
      </c>
      <c r="J768" s="15">
        <f>((SUMPRODUCT(G768:G770,E768:E770))*(SUMPRODUCT(G768:(G770),F768:F770)))-((SUMPRODUCT(H768:H770,E768:E770))*(SUMPRODUCT(H768:H770,F768:F770)))</f>
        <v>-1.0662015120170454E-2</v>
      </c>
      <c r="L768" s="16"/>
      <c r="V768" s="2"/>
      <c r="Y768" t="s">
        <v>33</v>
      </c>
      <c r="Z768" s="9">
        <f t="shared" ref="Z768:AA768" si="865">Z853</f>
        <v>0.86399545478874107</v>
      </c>
      <c r="AA768" s="10">
        <f t="shared" si="865"/>
        <v>-0.52658432071583461</v>
      </c>
      <c r="AB768" s="13">
        <f>COS((RADIANS(45+$C$3)))</f>
        <v>0.32804239776812177</v>
      </c>
      <c r="AC768" s="14">
        <f>COS((RADIANS($C$3-45)))</f>
        <v>0.94466300089849042</v>
      </c>
      <c r="AE768" s="15">
        <f>((SUMPRODUCT(AB768:AB770,Z768:Z770))*(SUMPRODUCT(AB768:(AB770),AA768:AA770)))-((SUMPRODUCT(AC768:AC770,Z768:Z770))*(SUMPRODUCT(AC768:AC770,AA768:AA770)))</f>
        <v>-1.0662015119409923E-2</v>
      </c>
      <c r="AG768" s="16"/>
    </row>
    <row r="769" spans="1:33">
      <c r="A769" s="2"/>
      <c r="D769" t="s">
        <v>34</v>
      </c>
      <c r="E769" s="9">
        <f t="shared" ref="E769:F769" si="866">E854</f>
        <v>-0.16430755262887162</v>
      </c>
      <c r="F769" s="10">
        <f t="shared" si="866"/>
        <v>-0.78794129552999759</v>
      </c>
      <c r="G769" s="13">
        <f>(SIN((RADIANS(45+$C$3))))*(COS(RADIANS($A$3)))</f>
        <v>0.93031144726861181</v>
      </c>
      <c r="H769" s="14">
        <f>(SIN((RADIANS($C$3-45))))*(COS(RADIANS($A$3)))</f>
        <v>-0.32305869663876091</v>
      </c>
      <c r="J769" s="16"/>
      <c r="L769" s="16"/>
      <c r="V769" s="2"/>
      <c r="Y769" t="s">
        <v>34</v>
      </c>
      <c r="Z769" s="9">
        <f t="shared" ref="Z769:AA769" si="867">Z854</f>
        <v>-0.16430755270284025</v>
      </c>
      <c r="AA769" s="10">
        <f t="shared" si="867"/>
        <v>-0.78794129548986058</v>
      </c>
      <c r="AB769" s="13">
        <f>(SIN((RADIANS(45+$C$3))))*(COS(RADIANS($A$3)))</f>
        <v>0.93031144726861181</v>
      </c>
      <c r="AC769" s="14">
        <f>(SIN((RADIANS($C$3-45))))*(COS(RADIANS($A$3)))</f>
        <v>-0.32305869663876091</v>
      </c>
      <c r="AE769" s="16"/>
      <c r="AG769" s="16"/>
    </row>
    <row r="770" spans="1:33">
      <c r="A770" s="2"/>
      <c r="D770" t="s">
        <v>35</v>
      </c>
      <c r="E770" s="9">
        <f t="shared" ref="E770:F770" si="868">E855</f>
        <v>0.47593579670966635</v>
      </c>
      <c r="F770" s="10">
        <f t="shared" si="868"/>
        <v>-0.31915116766415985</v>
      </c>
      <c r="G770" s="13">
        <f>(SIN((RADIANS(45+$C$3))))*(SIN(RADIANS($A$3)))</f>
        <v>0.16403900861539664</v>
      </c>
      <c r="H770" s="14">
        <f>(SIN((RADIANS($C$3-45))))*(SIN(RADIANS($A$3)))</f>
        <v>-5.6963964569924627E-2</v>
      </c>
      <c r="J770" s="16"/>
      <c r="L770" s="16"/>
      <c r="V770" s="2"/>
      <c r="Y770" t="s">
        <v>35</v>
      </c>
      <c r="Z770" s="9">
        <f t="shared" ref="Z770:AA770" si="869">Z855</f>
        <v>0.47593579633097549</v>
      </c>
      <c r="AA770" s="10">
        <f t="shared" si="869"/>
        <v>-0.31915116800350768</v>
      </c>
      <c r="AB770" s="13">
        <f>(SIN((RADIANS(45+$C$3))))*(SIN(RADIANS($A$3)))</f>
        <v>0.16403900861539664</v>
      </c>
      <c r="AC770" s="14">
        <f>(SIN((RADIANS($C$3-45))))*(SIN(RADIANS($A$3)))</f>
        <v>-5.6963964569924627E-2</v>
      </c>
      <c r="AE770" s="16"/>
      <c r="AG770" s="16"/>
    </row>
    <row r="771" spans="1:33">
      <c r="A771" s="2"/>
      <c r="L771" s="16"/>
      <c r="V771" s="2"/>
      <c r="AG771" s="16"/>
    </row>
    <row r="772" spans="1:33">
      <c r="A772" s="2"/>
      <c r="E772" s="9" t="s">
        <v>29</v>
      </c>
      <c r="F772" s="10" t="s">
        <v>30</v>
      </c>
      <c r="G772" s="13" t="s">
        <v>31</v>
      </c>
      <c r="H772" s="14" t="s">
        <v>11</v>
      </c>
      <c r="I772">
        <v>3</v>
      </c>
      <c r="J772" s="15" t="s">
        <v>32</v>
      </c>
      <c r="L772" s="16"/>
      <c r="V772" s="2"/>
      <c r="Z772" s="9" t="s">
        <v>29</v>
      </c>
      <c r="AA772" s="10" t="s">
        <v>30</v>
      </c>
      <c r="AB772" s="13" t="s">
        <v>31</v>
      </c>
      <c r="AC772" s="14" t="s">
        <v>11</v>
      </c>
      <c r="AD772">
        <v>3</v>
      </c>
      <c r="AE772" s="15" t="s">
        <v>32</v>
      </c>
      <c r="AG772" s="16"/>
    </row>
    <row r="773" spans="1:33">
      <c r="A773" s="2"/>
      <c r="D773" t="s">
        <v>33</v>
      </c>
      <c r="E773" s="9">
        <f t="shared" ref="E773:F773" si="870">E768</f>
        <v>0.86399545459420435</v>
      </c>
      <c r="F773" s="10">
        <f t="shared" si="870"/>
        <v>-0.52658432086144791</v>
      </c>
      <c r="G773" s="13">
        <f>COS((RADIANS(45+$C$4)))</f>
        <v>0.27311983686282215</v>
      </c>
      <c r="H773" s="14">
        <f>COS((RADIANS($C$4-45)))</f>
        <v>0.96198001783406362</v>
      </c>
      <c r="J773" s="15">
        <f>((SUMPRODUCT(G773:G775,E773:E775))*(SUMPRODUCT(G773:(G775),F773:F775)))-((SUMPRODUCT(H773:H775,E773:E775))*(SUMPRODUCT(H773:H775,F773:F775)))</f>
        <v>-6.9997292607231754E-3</v>
      </c>
      <c r="L773" s="16"/>
      <c r="V773" s="2"/>
      <c r="Y773" t="s">
        <v>33</v>
      </c>
      <c r="Z773" s="9">
        <f t="shared" ref="Z773:AA773" si="871">Z768</f>
        <v>0.86399545478874107</v>
      </c>
      <c r="AA773" s="10">
        <f t="shared" si="871"/>
        <v>-0.52658432071583461</v>
      </c>
      <c r="AB773" s="13">
        <f>COS((RADIANS(45+$C$4)))</f>
        <v>0.27311983686282215</v>
      </c>
      <c r="AC773" s="14">
        <f>COS((RADIANS($C$4-45)))</f>
        <v>0.96198001783406362</v>
      </c>
      <c r="AE773" s="15">
        <f>((SUMPRODUCT(AB773:AB775,Z773:Z775))*(SUMPRODUCT(AB773:(AB775),AA773:AA775)))-((SUMPRODUCT(AC773:AC775,Z773:Z775))*(SUMPRODUCT(AC773:AC775,AA773:AA775)))</f>
        <v>-6.9997292040049897E-3</v>
      </c>
      <c r="AG773" s="16"/>
    </row>
    <row r="774" spans="1:33">
      <c r="A774" s="2"/>
      <c r="D774" t="s">
        <v>34</v>
      </c>
      <c r="E774" s="9">
        <f t="shared" ref="E774:F774" si="872">E769</f>
        <v>-0.16430755262887162</v>
      </c>
      <c r="F774" s="10">
        <f t="shared" si="872"/>
        <v>-0.78794129552999759</v>
      </c>
      <c r="G774" s="13">
        <f>(SIN((RADIANS(45+$C$4))))*(COS(RADIANS($A$4)))</f>
        <v>0.90396552410216613</v>
      </c>
      <c r="H774" s="14">
        <f>(SIN((RADIANS($C$4-45))))*(COS(RADIANS($A$4)))</f>
        <v>-0.25664869529024509</v>
      </c>
      <c r="J774" s="16"/>
      <c r="L774" s="16"/>
      <c r="V774" s="2"/>
      <c r="Y774" t="s">
        <v>34</v>
      </c>
      <c r="Z774" s="9">
        <f t="shared" ref="Z774:AA774" si="873">Z769</f>
        <v>-0.16430755270284025</v>
      </c>
      <c r="AA774" s="10">
        <f t="shared" si="873"/>
        <v>-0.78794129548986058</v>
      </c>
      <c r="AB774" s="13">
        <f>(SIN((RADIANS(45+$C$4))))*(COS(RADIANS($A$4)))</f>
        <v>0.90396552410216613</v>
      </c>
      <c r="AC774" s="14">
        <f>(SIN((RADIANS($C$4-45))))*(COS(RADIANS($A$4)))</f>
        <v>-0.25664869529024509</v>
      </c>
      <c r="AE774" s="16"/>
      <c r="AG774" s="16"/>
    </row>
    <row r="775" spans="1:33">
      <c r="A775" s="2"/>
      <c r="D775" t="s">
        <v>35</v>
      </c>
      <c r="E775" s="9">
        <f t="shared" ref="E775:F775" si="874">E770</f>
        <v>0.47593579670966635</v>
      </c>
      <c r="F775" s="10">
        <f t="shared" si="874"/>
        <v>-0.31915116766415985</v>
      </c>
      <c r="G775" s="13">
        <f>(SIN((RADIANS(45+$C$4))))*(SIN(RADIANS($A$4)))</f>
        <v>0.32901654357603577</v>
      </c>
      <c r="H775" s="14">
        <f>(SIN((RADIANS($C$4-45))))*(SIN(RADIANS($A$4)))</f>
        <v>-9.3412485748905691E-2</v>
      </c>
      <c r="J775" s="16"/>
      <c r="L775" s="16"/>
      <c r="V775" s="2"/>
      <c r="Y775" t="s">
        <v>35</v>
      </c>
      <c r="Z775" s="9">
        <f t="shared" ref="Z775:AA775" si="875">Z770</f>
        <v>0.47593579633097549</v>
      </c>
      <c r="AA775" s="10">
        <f t="shared" si="875"/>
        <v>-0.31915116800350768</v>
      </c>
      <c r="AB775" s="13">
        <f>(SIN((RADIANS(45+$C$4))))*(SIN(RADIANS($A$4)))</f>
        <v>0.32901654357603577</v>
      </c>
      <c r="AC775" s="14">
        <f>(SIN((RADIANS($C$4-45))))*(SIN(RADIANS($A$4)))</f>
        <v>-9.3412485748905691E-2</v>
      </c>
      <c r="AE775" s="16"/>
      <c r="AG775" s="16"/>
    </row>
    <row r="776" spans="1:33">
      <c r="A776" s="2"/>
      <c r="L776" s="16"/>
      <c r="V776" s="2"/>
      <c r="AG776" s="16"/>
    </row>
    <row r="777" spans="1:33">
      <c r="A777" s="2"/>
      <c r="E777" s="9" t="s">
        <v>29</v>
      </c>
      <c r="F777" s="10" t="s">
        <v>30</v>
      </c>
      <c r="G777" s="13" t="s">
        <v>31</v>
      </c>
      <c r="H777" s="14" t="s">
        <v>11</v>
      </c>
      <c r="I777">
        <v>4</v>
      </c>
      <c r="J777" s="15" t="s">
        <v>32</v>
      </c>
      <c r="L777" s="16"/>
      <c r="V777" s="2"/>
      <c r="Z777" s="9" t="s">
        <v>29</v>
      </c>
      <c r="AA777" s="10" t="s">
        <v>30</v>
      </c>
      <c r="AB777" s="13" t="s">
        <v>31</v>
      </c>
      <c r="AC777" s="14" t="s">
        <v>11</v>
      </c>
      <c r="AD777">
        <v>4</v>
      </c>
      <c r="AE777" s="15" t="s">
        <v>32</v>
      </c>
      <c r="AG777" s="16"/>
    </row>
    <row r="778" spans="1:33">
      <c r="A778" s="2"/>
      <c r="D778" t="s">
        <v>33</v>
      </c>
      <c r="E778" s="9">
        <f t="shared" ref="E778:F778" si="876">E773</f>
        <v>0.86399545459420435</v>
      </c>
      <c r="F778" s="10">
        <f t="shared" si="876"/>
        <v>-0.52658432086144791</v>
      </c>
      <c r="G778" s="13">
        <f>COS((RADIANS(45+$C$5)))</f>
        <v>0.21388293816160106</v>
      </c>
      <c r="H778" s="14">
        <f>COS((RADIANS($C$5-45)))</f>
        <v>0.97685929834514074</v>
      </c>
      <c r="J778" s="15">
        <f>((SUMPRODUCT(G778:G780,E778:E780))*(SUMPRODUCT(G778:G780,F778:F780)))-((SUMPRODUCT(H778:H780,E778:E780))*(SUMPRODUCT(H778:H780,F778:F780)))</f>
        <v>1.5131357002747259E-2</v>
      </c>
      <c r="L778" s="16"/>
      <c r="V778" s="2"/>
      <c r="Y778" t="s">
        <v>33</v>
      </c>
      <c r="Z778" s="9">
        <f t="shared" ref="Z778:AA778" si="877">Z773</f>
        <v>0.86399545478874107</v>
      </c>
      <c r="AA778" s="10">
        <f t="shared" si="877"/>
        <v>-0.52658432071583461</v>
      </c>
      <c r="AB778" s="13">
        <f>COS((RADIANS(45+$C$5)))</f>
        <v>0.21388293816160106</v>
      </c>
      <c r="AC778" s="14">
        <f>COS((RADIANS($C$5-45)))</f>
        <v>0.97685929834514074</v>
      </c>
      <c r="AE778" s="15">
        <f>((SUMPRODUCT(AB778:AB780,Z778:Z780))*(SUMPRODUCT(AB778:AB780,AA778:AA780)))-((SUMPRODUCT(AC778:AC780,Z778:Z780))*(SUMPRODUCT(AC778:AC780,AA778:AA780)))</f>
        <v>1.5131357108053023E-2</v>
      </c>
      <c r="AG778" s="16"/>
    </row>
    <row r="779" spans="1:33">
      <c r="A779" s="2"/>
      <c r="D779" t="s">
        <v>34</v>
      </c>
      <c r="E779" s="9">
        <f t="shared" ref="E779:F779" si="878">E774</f>
        <v>-0.16430755262887162</v>
      </c>
      <c r="F779" s="10">
        <f t="shared" si="878"/>
        <v>-0.78794129552999759</v>
      </c>
      <c r="G779" s="13">
        <f>(SIN((RADIANS(45+$C$5))))*(COS(RADIANS($A$5)))</f>
        <v>0.84598496828993397</v>
      </c>
      <c r="H779" s="14">
        <f>(SIN((RADIANS($C$5-45))))*(COS(RADIANS($A$5)))</f>
        <v>-0.18522805788400268</v>
      </c>
      <c r="J779" s="16"/>
      <c r="L779" s="16"/>
      <c r="V779" s="2"/>
      <c r="Y779" t="s">
        <v>34</v>
      </c>
      <c r="Z779" s="9">
        <f t="shared" ref="Z779:AA779" si="879">Z774</f>
        <v>-0.16430755270284025</v>
      </c>
      <c r="AA779" s="10">
        <f t="shared" si="879"/>
        <v>-0.78794129548986058</v>
      </c>
      <c r="AB779" s="13">
        <f>(SIN((RADIANS(45+$C$5))))*(COS(RADIANS($A$5)))</f>
        <v>0.84598496828993397</v>
      </c>
      <c r="AC779" s="14">
        <f>(SIN((RADIANS($C$5-45))))*(COS(RADIANS($A$5)))</f>
        <v>-0.18522805788400268</v>
      </c>
      <c r="AE779" s="16"/>
      <c r="AG779" s="16"/>
    </row>
    <row r="780" spans="1:33">
      <c r="A780" s="2"/>
      <c r="D780" t="s">
        <v>35</v>
      </c>
      <c r="E780" s="9">
        <f t="shared" ref="E780:F780" si="880">E775</f>
        <v>0.47593579670966635</v>
      </c>
      <c r="F780" s="10">
        <f t="shared" si="880"/>
        <v>-0.31915116766415985</v>
      </c>
      <c r="G780" s="13">
        <f>(SIN((RADIANS(45+$C$5))))*(SIN(RADIANS($A$5)))</f>
        <v>0.48842964917257031</v>
      </c>
      <c r="H780" s="14">
        <f>(SIN((RADIANS($C$5-45))))*(SIN(RADIANS($A$5)))</f>
        <v>-0.1069414690808005</v>
      </c>
      <c r="J780" s="16"/>
      <c r="L780" s="16"/>
      <c r="V780" s="2"/>
      <c r="Y780" t="s">
        <v>35</v>
      </c>
      <c r="Z780" s="9">
        <f t="shared" ref="Z780:AA780" si="881">Z775</f>
        <v>0.47593579633097549</v>
      </c>
      <c r="AA780" s="10">
        <f t="shared" si="881"/>
        <v>-0.31915116800350768</v>
      </c>
      <c r="AB780" s="13">
        <f>(SIN((RADIANS(45+$C$5))))*(SIN(RADIANS($A$5)))</f>
        <v>0.48842964917257031</v>
      </c>
      <c r="AC780" s="14">
        <f>(SIN((RADIANS($C$5-45))))*(SIN(RADIANS($A$5)))</f>
        <v>-0.1069414690808005</v>
      </c>
      <c r="AE780" s="16"/>
      <c r="AG780" s="16"/>
    </row>
    <row r="781" spans="1:33">
      <c r="A781" s="2"/>
      <c r="J781" s="16"/>
      <c r="L781" s="16"/>
      <c r="V781" s="2"/>
      <c r="AE781" s="16"/>
      <c r="AG781" s="16"/>
    </row>
    <row r="782" spans="1:33">
      <c r="A782" s="2"/>
      <c r="E782" s="9" t="s">
        <v>29</v>
      </c>
      <c r="F782" s="10" t="s">
        <v>30</v>
      </c>
      <c r="G782" s="13" t="s">
        <v>31</v>
      </c>
      <c r="H782" s="14" t="s">
        <v>11</v>
      </c>
      <c r="I782">
        <v>5</v>
      </c>
      <c r="J782" s="15" t="s">
        <v>32</v>
      </c>
      <c r="L782" s="16"/>
      <c r="V782" s="2"/>
      <c r="Z782" s="9" t="s">
        <v>29</v>
      </c>
      <c r="AA782" s="10" t="s">
        <v>30</v>
      </c>
      <c r="AB782" s="13" t="s">
        <v>31</v>
      </c>
      <c r="AC782" s="14" t="s">
        <v>11</v>
      </c>
      <c r="AD782">
        <v>5</v>
      </c>
      <c r="AE782" s="15" t="s">
        <v>32</v>
      </c>
      <c r="AG782" s="16"/>
    </row>
    <row r="783" spans="1:33">
      <c r="A783" s="2"/>
      <c r="D783" t="s">
        <v>33</v>
      </c>
      <c r="E783" s="9">
        <f t="shared" ref="E783:F783" si="882">E778</f>
        <v>0.86399545459420435</v>
      </c>
      <c r="F783" s="10">
        <f t="shared" si="882"/>
        <v>-0.52658432086144791</v>
      </c>
      <c r="G783" s="13">
        <f>COS((RADIANS(45+$C$6)))</f>
        <v>0.18137740443474576</v>
      </c>
      <c r="H783" s="14">
        <f>COS((RADIANS($C$6-45)))</f>
        <v>0.98341356364477439</v>
      </c>
      <c r="J783" s="15">
        <f>((SUMPRODUCT(G783:G785,E783:E785))*(SUMPRODUCT(G783:(G785),F783:F785)))-((SUMPRODUCT(H783:H785,E783:E785))*(SUMPRODUCT(H783:H785,F783:F785)))</f>
        <v>5.8956943817020657E-3</v>
      </c>
      <c r="L783" s="16"/>
      <c r="V783" s="2"/>
      <c r="Y783" t="s">
        <v>33</v>
      </c>
      <c r="Z783" s="9">
        <f t="shared" ref="Z783:AA783" si="883">Z778</f>
        <v>0.86399545478874107</v>
      </c>
      <c r="AA783" s="10">
        <f t="shared" si="883"/>
        <v>-0.52658432071583461</v>
      </c>
      <c r="AB783" s="13">
        <f>COS((RADIANS(45+$C$6)))</f>
        <v>0.18137740443474576</v>
      </c>
      <c r="AC783" s="14">
        <f>COS((RADIANS($C$6-45)))</f>
        <v>0.98341356364477439</v>
      </c>
      <c r="AE783" s="15">
        <f>((SUMPRODUCT(AB783:AB785,Z783:Z785))*(SUMPRODUCT(AB783:(AB785),AA783:AA785)))-((SUMPRODUCT(AC783:AC785,Z783:Z785))*(SUMPRODUCT(AC783:AC785,AA783:AA785)))</f>
        <v>5.8956945069152944E-3</v>
      </c>
      <c r="AG783" s="16"/>
    </row>
    <row r="784" spans="1:33">
      <c r="A784" s="2"/>
      <c r="D784" t="s">
        <v>34</v>
      </c>
      <c r="E784" s="9">
        <f t="shared" ref="E784:F784" si="884">E779</f>
        <v>-0.16430755262887162</v>
      </c>
      <c r="F784" s="10">
        <f t="shared" si="884"/>
        <v>-0.78794129552999759</v>
      </c>
      <c r="G784" s="13">
        <f>(SIN((RADIANS(45+$C$6))))*(COS(RADIANS($A$6)))</f>
        <v>0.75333849571791089</v>
      </c>
      <c r="H784" s="14">
        <f>(SIN((RADIANS($C$6-45))))*(COS(RADIANS($A$6)))</f>
        <v>-0.1389431527745805</v>
      </c>
      <c r="J784" s="16"/>
      <c r="L784" s="16"/>
      <c r="V784" s="2"/>
      <c r="Y784" t="s">
        <v>34</v>
      </c>
      <c r="Z784" s="9">
        <f t="shared" ref="Z784:AA784" si="885">Z779</f>
        <v>-0.16430755270284025</v>
      </c>
      <c r="AA784" s="10">
        <f t="shared" si="885"/>
        <v>-0.78794129548986058</v>
      </c>
      <c r="AB784" s="13">
        <f>(SIN((RADIANS(45+$C$6))))*(COS(RADIANS($A$6)))</f>
        <v>0.75333849571791089</v>
      </c>
      <c r="AC784" s="14">
        <f>(SIN((RADIANS($C$6-45))))*(COS(RADIANS($A$6)))</f>
        <v>-0.1389431527745805</v>
      </c>
      <c r="AE784" s="16"/>
      <c r="AG784" s="16"/>
    </row>
    <row r="785" spans="1:33">
      <c r="A785" s="2"/>
      <c r="D785" t="s">
        <v>35</v>
      </c>
      <c r="E785" s="9">
        <f t="shared" ref="E785:F785" si="886">E780</f>
        <v>0.47593579670966635</v>
      </c>
      <c r="F785" s="10">
        <f t="shared" si="886"/>
        <v>-0.31915116766415985</v>
      </c>
      <c r="G785" s="13">
        <f>(SIN((RADIANS(45+$C$6))))*(SIN(RADIANS($A$6)))</f>
        <v>0.63212605390854582</v>
      </c>
      <c r="H785" s="14">
        <f>(SIN((RADIANS($C$6-45))))*(SIN(RADIANS($A$6)))</f>
        <v>-0.11658714824775897</v>
      </c>
      <c r="J785" s="16"/>
      <c r="L785" s="16"/>
      <c r="V785" s="2"/>
      <c r="Y785" t="s">
        <v>35</v>
      </c>
      <c r="Z785" s="9">
        <f t="shared" ref="Z785:AA785" si="887">Z780</f>
        <v>0.47593579633097549</v>
      </c>
      <c r="AA785" s="10">
        <f t="shared" si="887"/>
        <v>-0.31915116800350768</v>
      </c>
      <c r="AB785" s="13">
        <f>(SIN((RADIANS(45+$C$6))))*(SIN(RADIANS($A$6)))</f>
        <v>0.63212605390854582</v>
      </c>
      <c r="AC785" s="14">
        <f>(SIN((RADIANS($C$6-45))))*(SIN(RADIANS($A$6)))</f>
        <v>-0.11658714824775897</v>
      </c>
      <c r="AE785" s="16"/>
      <c r="AG785" s="16"/>
    </row>
    <row r="786" spans="1:33">
      <c r="A786" s="2"/>
      <c r="L786" s="16"/>
      <c r="V786" s="2"/>
      <c r="AG786" s="16"/>
    </row>
    <row r="787" spans="1:33">
      <c r="A787" s="2"/>
      <c r="E787" s="9" t="s">
        <v>29</v>
      </c>
      <c r="F787" s="10" t="s">
        <v>30</v>
      </c>
      <c r="G787" s="13" t="s">
        <v>31</v>
      </c>
      <c r="H787" s="14" t="s">
        <v>11</v>
      </c>
      <c r="I787">
        <v>6</v>
      </c>
      <c r="J787" s="15" t="s">
        <v>32</v>
      </c>
      <c r="L787" s="16"/>
      <c r="V787" s="2"/>
      <c r="Z787" s="9" t="s">
        <v>29</v>
      </c>
      <c r="AA787" s="10" t="s">
        <v>30</v>
      </c>
      <c r="AB787" s="13" t="s">
        <v>31</v>
      </c>
      <c r="AC787" s="14" t="s">
        <v>11</v>
      </c>
      <c r="AD787">
        <v>6</v>
      </c>
      <c r="AE787" s="15" t="s">
        <v>32</v>
      </c>
      <c r="AG787" s="16"/>
    </row>
    <row r="788" spans="1:33">
      <c r="A788" s="2"/>
      <c r="D788" t="s">
        <v>33</v>
      </c>
      <c r="E788" s="9">
        <f t="shared" ref="E788:F788" si="888">E783</f>
        <v>0.86399545459420435</v>
      </c>
      <c r="F788" s="10">
        <f t="shared" si="888"/>
        <v>-0.52658432086144791</v>
      </c>
      <c r="G788" s="13">
        <f>COS((RADIANS(45+$C$7)))</f>
        <v>0.15039813911282729</v>
      </c>
      <c r="H788" s="14">
        <f>COS((RADIANS($C$7-45)))</f>
        <v>0.98862551036851087</v>
      </c>
      <c r="J788" s="15">
        <f>((SUMPRODUCT(G788:G790,E788:E790))*(SUMPRODUCT(G788:G790,F788:F790)))-((SUMPRODUCT(H788:H790,E788:E790))*(SUMPRODUCT(H788:H790,F788:F790)))</f>
        <v>1.5204368142309299E-2</v>
      </c>
      <c r="L788" s="16"/>
      <c r="V788" s="2"/>
      <c r="Y788" t="s">
        <v>33</v>
      </c>
      <c r="Z788" s="9">
        <f t="shared" ref="Z788:AA788" si="889">Z783</f>
        <v>0.86399545478874107</v>
      </c>
      <c r="AA788" s="10">
        <f t="shared" si="889"/>
        <v>-0.52658432071583461</v>
      </c>
      <c r="AB788" s="13">
        <f>COS((RADIANS(45+$C$7)))</f>
        <v>0.15039813911282729</v>
      </c>
      <c r="AC788" s="14">
        <f>COS((RADIANS($C$7-45)))</f>
        <v>0.98862551036851087</v>
      </c>
      <c r="AE788" s="15">
        <f>((SUMPRODUCT(AB788:AB790,Z788:Z790))*(SUMPRODUCT(AB788:AB790,AA788:AA790)))-((SUMPRODUCT(AC788:AC790,Z788:Z790))*(SUMPRODUCT(AC788:AC790,AA788:AA790)))</f>
        <v>1.5204368264665757E-2</v>
      </c>
      <c r="AG788" s="16"/>
    </row>
    <row r="789" spans="1:33">
      <c r="A789" s="2"/>
      <c r="D789" t="s">
        <v>34</v>
      </c>
      <c r="E789" s="9">
        <f t="shared" ref="E789:F789" si="890">E784</f>
        <v>-0.16430755262887162</v>
      </c>
      <c r="F789" s="10">
        <f t="shared" si="890"/>
        <v>-0.78794129552999759</v>
      </c>
      <c r="G789" s="13">
        <f>(SIN((RADIANS(45+$C$7))))*(COS(RADIANS($A$7)))</f>
        <v>0.63547622868491016</v>
      </c>
      <c r="H789" s="14">
        <f>(SIN((RADIANS($C$7-45))))*(COS(RADIANS($A$7)))</f>
        <v>-9.6674060341637807E-2</v>
      </c>
      <c r="J789" s="16"/>
      <c r="L789" s="16"/>
      <c r="V789" s="2"/>
      <c r="Y789" t="s">
        <v>34</v>
      </c>
      <c r="Z789" s="9">
        <f t="shared" ref="Z789:AA789" si="891">Z784</f>
        <v>-0.16430755270284025</v>
      </c>
      <c r="AA789" s="10">
        <f t="shared" si="891"/>
        <v>-0.78794129548986058</v>
      </c>
      <c r="AB789" s="13">
        <f>(SIN((RADIANS(45+$C$7))))*(COS(RADIANS($A$7)))</f>
        <v>0.63547622868491016</v>
      </c>
      <c r="AC789" s="14">
        <f>(SIN((RADIANS($C$7-45))))*(COS(RADIANS($A$7)))</f>
        <v>-9.6674060341637807E-2</v>
      </c>
      <c r="AE789" s="16"/>
      <c r="AG789" s="16"/>
    </row>
    <row r="790" spans="1:33">
      <c r="A790" s="2"/>
      <c r="D790" t="s">
        <v>35</v>
      </c>
      <c r="E790" s="9">
        <f t="shared" ref="E790:F790" si="892">E785</f>
        <v>0.47593579670966635</v>
      </c>
      <c r="F790" s="10">
        <f t="shared" si="892"/>
        <v>-0.31915116766415985</v>
      </c>
      <c r="G790" s="13">
        <f>(SIN((RADIANS(45+$C$7))))*(SIN(RADIANS($A$7)))</f>
        <v>0.75733107854346138</v>
      </c>
      <c r="H790" s="14">
        <f>(SIN((RADIANS($C$7-45))))*(SIN(RADIANS($A$7)))</f>
        <v>-0.11521165872281629</v>
      </c>
      <c r="J790" s="16"/>
      <c r="L790" s="16"/>
      <c r="V790" s="2"/>
      <c r="Y790" t="s">
        <v>35</v>
      </c>
      <c r="Z790" s="9">
        <f t="shared" ref="Z790:AA790" si="893">Z785</f>
        <v>0.47593579633097549</v>
      </c>
      <c r="AA790" s="10">
        <f t="shared" si="893"/>
        <v>-0.31915116800350768</v>
      </c>
      <c r="AB790" s="13">
        <f>(SIN((RADIANS(45+$C$7))))*(SIN(RADIANS($A$7)))</f>
        <v>0.75733107854346138</v>
      </c>
      <c r="AC790" s="14">
        <f>(SIN((RADIANS($C$7-45))))*(SIN(RADIANS($A$7)))</f>
        <v>-0.11521165872281629</v>
      </c>
      <c r="AE790" s="16"/>
      <c r="AG790" s="16"/>
    </row>
    <row r="791" spans="1:33">
      <c r="A791" s="2"/>
      <c r="J791" s="16"/>
      <c r="L791" s="16"/>
      <c r="V791" s="2"/>
      <c r="AE791" s="16"/>
      <c r="AG791" s="16"/>
    </row>
    <row r="792" spans="1:33">
      <c r="A792" s="2"/>
      <c r="E792" s="9" t="s">
        <v>29</v>
      </c>
      <c r="F792" s="10" t="s">
        <v>30</v>
      </c>
      <c r="G792" s="13" t="s">
        <v>31</v>
      </c>
      <c r="H792" s="14" t="s">
        <v>11</v>
      </c>
      <c r="I792">
        <v>7</v>
      </c>
      <c r="J792" s="15" t="s">
        <v>32</v>
      </c>
      <c r="L792" s="16"/>
      <c r="V792" s="2"/>
      <c r="Z792" s="9" t="s">
        <v>29</v>
      </c>
      <c r="AA792" s="10" t="s">
        <v>30</v>
      </c>
      <c r="AB792" s="13" t="s">
        <v>31</v>
      </c>
      <c r="AC792" s="14" t="s">
        <v>11</v>
      </c>
      <c r="AD792">
        <v>7</v>
      </c>
      <c r="AE792" s="15" t="s">
        <v>32</v>
      </c>
      <c r="AG792" s="16"/>
    </row>
    <row r="793" spans="1:33">
      <c r="A793" s="2"/>
      <c r="D793" t="s">
        <v>33</v>
      </c>
      <c r="E793" s="9">
        <f t="shared" ref="E793:F793" si="894">E788</f>
        <v>0.86399545459420435</v>
      </c>
      <c r="F793" s="10">
        <f t="shared" si="894"/>
        <v>-0.52658432086144791</v>
      </c>
      <c r="G793" s="13">
        <f>COS((RADIANS(45+$C$8)))</f>
        <v>0.15557248490745723</v>
      </c>
      <c r="H793" s="14">
        <f>COS((RADIANS($C$8-45)))</f>
        <v>0.98782447931791961</v>
      </c>
      <c r="J793" s="15">
        <f>((SUMPRODUCT(G793:G795,E793:E795))*(SUMPRODUCT(G793:(G795),F793:F795)))-((SUMPRODUCT(H793:H795,E793:E795))*(SUMPRODUCT(H793:H795,F793:F795)))</f>
        <v>-9.0116177700379496E-3</v>
      </c>
      <c r="L793" s="16"/>
      <c r="V793" s="2"/>
      <c r="Y793" t="s">
        <v>33</v>
      </c>
      <c r="Z793" s="9">
        <f t="shared" ref="Z793:AA793" si="895">Z788</f>
        <v>0.86399545478874107</v>
      </c>
      <c r="AA793" s="10">
        <f t="shared" si="895"/>
        <v>-0.52658432071583461</v>
      </c>
      <c r="AB793" s="13">
        <f>COS((RADIANS(45+$C$8)))</f>
        <v>0.15557248490745723</v>
      </c>
      <c r="AC793" s="14">
        <f>COS((RADIANS($C$8-45)))</f>
        <v>0.98782447931791961</v>
      </c>
      <c r="AE793" s="15">
        <f>((SUMPRODUCT(AB793:AB795,Z793:Z795))*(SUMPRODUCT(AB793:(AB795),AA793:AA795)))-((SUMPRODUCT(AC793:AC795,Z793:Z795))*(SUMPRODUCT(AC793:AC795,AA793:AA795)))</f>
        <v>-9.0116176844255436E-3</v>
      </c>
      <c r="AG793" s="16"/>
    </row>
    <row r="794" spans="1:33">
      <c r="A794" s="2"/>
      <c r="D794" t="s">
        <v>34</v>
      </c>
      <c r="E794" s="9">
        <f t="shared" ref="E794:F794" si="896">E789</f>
        <v>-0.16430755262887162</v>
      </c>
      <c r="F794" s="10">
        <f t="shared" si="896"/>
        <v>-0.78794129552999759</v>
      </c>
      <c r="G794" s="13">
        <f>(SIN((RADIANS(45+$C$8))))*(COS(RADIANS($A$8)))</f>
        <v>0.49391223965895992</v>
      </c>
      <c r="H794" s="14">
        <f>(SIN((RADIANS($C$8-45))))*(COS(RADIANS($A$8)))</f>
        <v>-7.7786242453728616E-2</v>
      </c>
      <c r="J794" s="16"/>
      <c r="L794" s="16"/>
      <c r="V794" s="2"/>
      <c r="Y794" t="s">
        <v>34</v>
      </c>
      <c r="Z794" s="9">
        <f t="shared" ref="Z794:AA794" si="897">Z789</f>
        <v>-0.16430755270284025</v>
      </c>
      <c r="AA794" s="10">
        <f t="shared" si="897"/>
        <v>-0.78794129548986058</v>
      </c>
      <c r="AB794" s="13">
        <f>(SIN((RADIANS(45+$C$8))))*(COS(RADIANS($A$8)))</f>
        <v>0.49391223965895992</v>
      </c>
      <c r="AC794" s="14">
        <f>(SIN((RADIANS($C$8-45))))*(COS(RADIANS($A$8)))</f>
        <v>-7.7786242453728616E-2</v>
      </c>
      <c r="AE794" s="16"/>
      <c r="AG794" s="16"/>
    </row>
    <row r="795" spans="1:33">
      <c r="A795" s="2"/>
      <c r="D795" t="s">
        <v>35</v>
      </c>
      <c r="E795" s="9">
        <f t="shared" ref="E795:F795" si="898">E790</f>
        <v>0.47593579670966635</v>
      </c>
      <c r="F795" s="10">
        <f t="shared" si="898"/>
        <v>-0.31915116766415985</v>
      </c>
      <c r="G795" s="13">
        <f>(SIN((RADIANS(45+$C$8))))*(SIN(RADIANS($A$8)))</f>
        <v>0.85548109356945412</v>
      </c>
      <c r="H795" s="14">
        <f>(SIN((RADIANS($C$8-45))))*(SIN(RADIANS($A$8)))</f>
        <v>-0.13472972405972911</v>
      </c>
      <c r="J795" s="16"/>
      <c r="L795" s="16"/>
      <c r="V795" s="2"/>
      <c r="Y795" t="s">
        <v>35</v>
      </c>
      <c r="Z795" s="9">
        <f t="shared" ref="Z795:AA795" si="899">Z790</f>
        <v>0.47593579633097549</v>
      </c>
      <c r="AA795" s="10">
        <f t="shared" si="899"/>
        <v>-0.31915116800350768</v>
      </c>
      <c r="AB795" s="13">
        <f>(SIN((RADIANS(45+$C$8))))*(SIN(RADIANS($A$8)))</f>
        <v>0.85548109356945412</v>
      </c>
      <c r="AC795" s="14">
        <f>(SIN((RADIANS($C$8-45))))*(SIN(RADIANS($A$8)))</f>
        <v>-0.13472972405972911</v>
      </c>
      <c r="AE795" s="16"/>
      <c r="AG795" s="16"/>
    </row>
    <row r="796" spans="1:33">
      <c r="A796" s="2"/>
      <c r="L796" s="16"/>
      <c r="V796" s="2"/>
      <c r="AG796" s="16"/>
    </row>
    <row r="797" spans="1:33">
      <c r="A797" s="2"/>
      <c r="E797" s="9" t="s">
        <v>29</v>
      </c>
      <c r="F797" s="10" t="s">
        <v>30</v>
      </c>
      <c r="G797" s="13" t="s">
        <v>31</v>
      </c>
      <c r="H797" s="14" t="s">
        <v>11</v>
      </c>
      <c r="I797">
        <v>8</v>
      </c>
      <c r="J797" s="15" t="s">
        <v>32</v>
      </c>
      <c r="L797" s="16"/>
      <c r="V797" s="2"/>
      <c r="Z797" s="9" t="s">
        <v>29</v>
      </c>
      <c r="AA797" s="10" t="s">
        <v>30</v>
      </c>
      <c r="AB797" s="13" t="s">
        <v>31</v>
      </c>
      <c r="AC797" s="14" t="s">
        <v>11</v>
      </c>
      <c r="AD797">
        <v>8</v>
      </c>
      <c r="AE797" s="15" t="s">
        <v>32</v>
      </c>
      <c r="AG797" s="16"/>
    </row>
    <row r="798" spans="1:33">
      <c r="A798" s="2"/>
      <c r="D798" t="s">
        <v>33</v>
      </c>
      <c r="E798" s="9">
        <f t="shared" ref="E798:F798" si="900">E793</f>
        <v>0.86399545459420435</v>
      </c>
      <c r="F798" s="10">
        <f t="shared" si="900"/>
        <v>-0.52658432086144791</v>
      </c>
      <c r="G798" s="13">
        <f>COS((RADIANS(45+$C$9)))</f>
        <v>0.16590823946156086</v>
      </c>
      <c r="H798" s="14">
        <f>COS((RADIANS($C$9-45)))</f>
        <v>0.9861411947985772</v>
      </c>
      <c r="J798" s="15">
        <f>((SUMPRODUCT(G798:G800,E798:E800))*(SUMPRODUCT(G798:G800,F798:F800)))-((SUMPRODUCT(H798:H800,E798:E800))*(SUMPRODUCT(H798:H800,F798:F800)))</f>
        <v>-8.8326096495800477E-3</v>
      </c>
      <c r="L798" s="16"/>
      <c r="V798" s="2"/>
      <c r="Y798" t="s">
        <v>33</v>
      </c>
      <c r="Z798" s="9">
        <f t="shared" ref="Z798:AA798" si="901">Z793</f>
        <v>0.86399545478874107</v>
      </c>
      <c r="AA798" s="10">
        <f t="shared" si="901"/>
        <v>-0.52658432071583461</v>
      </c>
      <c r="AB798" s="13">
        <f>COS((RADIANS(45+$C$9)))</f>
        <v>0.16590823946156086</v>
      </c>
      <c r="AC798" s="14">
        <f>COS((RADIANS($C$9-45)))</f>
        <v>0.9861411947985772</v>
      </c>
      <c r="AE798" s="15">
        <f>((SUMPRODUCT(AB798:AB800,Z798:Z800))*(SUMPRODUCT(AB798:AB800,AA798:AA800)))-((SUMPRODUCT(AC798:AC800,Z798:Z800))*(SUMPRODUCT(AC798:AC800,AA798:AA800)))</f>
        <v>-8.8326096175518898E-3</v>
      </c>
      <c r="AG798" s="16"/>
    </row>
    <row r="799" spans="1:33">
      <c r="A799" s="2"/>
      <c r="D799" t="s">
        <v>34</v>
      </c>
      <c r="E799" s="9">
        <f t="shared" ref="E799:F799" si="902">E794</f>
        <v>-0.16430755262887162</v>
      </c>
      <c r="F799" s="10">
        <f t="shared" si="902"/>
        <v>-0.78794129552999759</v>
      </c>
      <c r="G799" s="13">
        <f>(SIN((RADIANS(45+$C$9))))*(COS(RADIANS($A$9)))</f>
        <v>0.33728015278435569</v>
      </c>
      <c r="H799" s="14">
        <f>(SIN((RADIANS($C$9-45))))*(COS(RADIANS($A$9)))</f>
        <v>-5.6743959839552459E-2</v>
      </c>
      <c r="J799" s="16"/>
      <c r="L799" s="16"/>
      <c r="V799" s="2"/>
      <c r="Y799" t="s">
        <v>34</v>
      </c>
      <c r="Z799" s="9">
        <f t="shared" ref="Z799:AA799" si="903">Z794</f>
        <v>-0.16430755270284025</v>
      </c>
      <c r="AA799" s="10">
        <f t="shared" si="903"/>
        <v>-0.78794129548986058</v>
      </c>
      <c r="AB799" s="13">
        <f>(SIN((RADIANS(45+$C$9))))*(COS(RADIANS($A$9)))</f>
        <v>0.33728015278435569</v>
      </c>
      <c r="AC799" s="14">
        <f>(SIN((RADIANS($C$9-45))))*(COS(RADIANS($A$9)))</f>
        <v>-5.6743959839552459E-2</v>
      </c>
      <c r="AE799" s="16"/>
      <c r="AG799" s="16"/>
    </row>
    <row r="800" spans="1:33">
      <c r="A800" s="2"/>
      <c r="D800" t="s">
        <v>35</v>
      </c>
      <c r="E800" s="9">
        <f t="shared" ref="E800:F800" si="904">E795</f>
        <v>0.47593579670966635</v>
      </c>
      <c r="F800" s="10">
        <f t="shared" si="904"/>
        <v>-0.31915116766415985</v>
      </c>
      <c r="G800" s="13">
        <f>(SIN((RADIANS(45+$C$9))))*(SIN(RADIANS($A$9)))</f>
        <v>0.9266696038052219</v>
      </c>
      <c r="H800" s="14">
        <f>(SIN((RADIANS($C$9-45))))*(SIN(RADIANS($A$9)))</f>
        <v>-0.15590274834961027</v>
      </c>
      <c r="J800" s="16"/>
      <c r="L800" s="16"/>
      <c r="V800" s="2"/>
      <c r="Y800" t="s">
        <v>35</v>
      </c>
      <c r="Z800" s="9">
        <f t="shared" ref="Z800:AA800" si="905">Z795</f>
        <v>0.47593579633097549</v>
      </c>
      <c r="AA800" s="10">
        <f t="shared" si="905"/>
        <v>-0.31915116800350768</v>
      </c>
      <c r="AB800" s="13">
        <f>(SIN((RADIANS(45+$C$9))))*(SIN(RADIANS($A$9)))</f>
        <v>0.9266696038052219</v>
      </c>
      <c r="AC800" s="14">
        <f>(SIN((RADIANS($C$9-45))))*(SIN(RADIANS($A$9)))</f>
        <v>-0.15590274834961027</v>
      </c>
      <c r="AE800" s="16"/>
      <c r="AG800" s="16"/>
    </row>
    <row r="801" spans="1:33">
      <c r="A801" s="2"/>
      <c r="J801" s="16"/>
      <c r="L801" s="16"/>
      <c r="V801" s="2"/>
      <c r="AE801" s="16"/>
      <c r="AG801" s="16"/>
    </row>
    <row r="802" spans="1:33">
      <c r="E802" s="9" t="s">
        <v>29</v>
      </c>
      <c r="F802" s="10" t="s">
        <v>30</v>
      </c>
      <c r="G802" s="13" t="s">
        <v>31</v>
      </c>
      <c r="H802" s="14" t="s">
        <v>11</v>
      </c>
      <c r="I802">
        <v>9</v>
      </c>
      <c r="J802" s="15" t="s">
        <v>32</v>
      </c>
      <c r="L802" s="16"/>
      <c r="Z802" s="9" t="s">
        <v>29</v>
      </c>
      <c r="AA802" s="10" t="s">
        <v>30</v>
      </c>
      <c r="AB802" s="13" t="s">
        <v>31</v>
      </c>
      <c r="AC802" s="14" t="s">
        <v>11</v>
      </c>
      <c r="AD802">
        <v>9</v>
      </c>
      <c r="AE802" s="15" t="s">
        <v>32</v>
      </c>
      <c r="AG802" s="16"/>
    </row>
    <row r="803" spans="1:33">
      <c r="D803" t="s">
        <v>33</v>
      </c>
      <c r="E803" s="9">
        <f t="shared" ref="E803:F803" si="906">E798</f>
        <v>0.86399545459420435</v>
      </c>
      <c r="F803" s="10">
        <f t="shared" si="906"/>
        <v>-0.52658432086144791</v>
      </c>
      <c r="G803" s="13">
        <f>COS((RADIANS(45+$C$10)))</f>
        <v>0.19680181724739476</v>
      </c>
      <c r="H803" s="14">
        <f>COS((RADIANS($C$10-45)))</f>
        <v>0.98044328990927521</v>
      </c>
      <c r="J803" s="15">
        <f>((SUMPRODUCT(G803:G805,E803:E805))*(SUMPRODUCT(G803:(G805),F803:F805)))-((SUMPRODUCT(H803:H805,E803:E805))*(SUMPRODUCT(H803:H805,F803:F805)))</f>
        <v>-3.3322619692162658E-3</v>
      </c>
      <c r="L803" s="16"/>
      <c r="Y803" t="s">
        <v>33</v>
      </c>
      <c r="Z803" s="9">
        <f t="shared" ref="Z803:AA803" si="907">Z798</f>
        <v>0.86399545478874107</v>
      </c>
      <c r="AA803" s="10">
        <f t="shared" si="907"/>
        <v>-0.52658432071583461</v>
      </c>
      <c r="AB803" s="13">
        <f>COS((RADIANS(45+$C$10)))</f>
        <v>0.19680181724739476</v>
      </c>
      <c r="AC803" s="14">
        <f>COS((RADIANS($C$10-45)))</f>
        <v>0.98044328990927521</v>
      </c>
      <c r="AE803" s="15">
        <f>((SUMPRODUCT(AB803:AB805,Z803:Z805))*(SUMPRODUCT(AB803:(AB805),AA803:AA805)))-((SUMPRODUCT(AC803:AC805,Z803:Z805))*(SUMPRODUCT(AC803:AC805,AA803:AA805)))</f>
        <v>-3.3322620029372918E-3</v>
      </c>
      <c r="AG803" s="16"/>
    </row>
    <row r="804" spans="1:33">
      <c r="D804" t="s">
        <v>34</v>
      </c>
      <c r="E804" s="9">
        <f t="shared" ref="E804:F804" si="908">E799</f>
        <v>-0.16430755262887162</v>
      </c>
      <c r="F804" s="10">
        <f t="shared" si="908"/>
        <v>-0.78794129552999759</v>
      </c>
      <c r="G804" s="13">
        <f>(SIN((RADIANS(45+$C$10))))*(COS(RADIANS($A$10)))</f>
        <v>0.1702521905985156</v>
      </c>
      <c r="H804" s="14">
        <f>(SIN((RADIANS($C$10-45))))*(COS(RADIANS($A$10)))</f>
        <v>-3.4174276926550375E-2</v>
      </c>
      <c r="J804" s="16"/>
      <c r="L804" s="16"/>
      <c r="Y804" t="s">
        <v>34</v>
      </c>
      <c r="Z804" s="9">
        <f t="shared" ref="Z804:AA804" si="909">Z799</f>
        <v>-0.16430755270284025</v>
      </c>
      <c r="AA804" s="10">
        <f t="shared" si="909"/>
        <v>-0.78794129548986058</v>
      </c>
      <c r="AB804" s="13">
        <f>(SIN((RADIANS(45+$C$10))))*(COS(RADIANS($A$10)))</f>
        <v>0.1702521905985156</v>
      </c>
      <c r="AC804" s="14">
        <f>(SIN((RADIANS($C$10-45))))*(COS(RADIANS($A$10)))</f>
        <v>-3.4174276926550375E-2</v>
      </c>
      <c r="AE804" s="16"/>
      <c r="AG804" s="16"/>
    </row>
    <row r="805" spans="1:33">
      <c r="D805" t="s">
        <v>35</v>
      </c>
      <c r="E805" s="9">
        <f t="shared" ref="E805:F805" si="910">E800</f>
        <v>0.47593579670966635</v>
      </c>
      <c r="F805" s="10">
        <f t="shared" si="910"/>
        <v>-0.31915116766415985</v>
      </c>
      <c r="G805" s="13">
        <f>(SIN((RADIANS(45+$C$10))))*(SIN(RADIANS($A$10)))</f>
        <v>0.96554815329145016</v>
      </c>
      <c r="H805" s="14">
        <f>(SIN((RADIANS($C$10-45))))*(SIN(RADIANS($A$10)))</f>
        <v>-0.19381195543212604</v>
      </c>
      <c r="J805" s="16"/>
      <c r="L805" s="16"/>
      <c r="Y805" t="s">
        <v>35</v>
      </c>
      <c r="Z805" s="9">
        <f t="shared" ref="Z805:AA805" si="911">Z800</f>
        <v>0.47593579633097549</v>
      </c>
      <c r="AA805" s="10">
        <f t="shared" si="911"/>
        <v>-0.31915116800350768</v>
      </c>
      <c r="AB805" s="13">
        <f>(SIN((RADIANS(45+$C$10))))*(SIN(RADIANS($A$10)))</f>
        <v>0.96554815329145016</v>
      </c>
      <c r="AC805" s="14">
        <f>(SIN((RADIANS($C$10-45))))*(SIN(RADIANS($A$10)))</f>
        <v>-0.19381195543212604</v>
      </c>
      <c r="AE805" s="16"/>
      <c r="AG805" s="16"/>
    </row>
    <row r="806" spans="1:33">
      <c r="L806" s="16"/>
      <c r="AG806" s="16"/>
    </row>
    <row r="807" spans="1:33">
      <c r="E807" s="9" t="s">
        <v>29</v>
      </c>
      <c r="F807" s="10" t="s">
        <v>30</v>
      </c>
      <c r="G807" s="13" t="s">
        <v>31</v>
      </c>
      <c r="H807" s="14" t="s">
        <v>11</v>
      </c>
      <c r="I807">
        <v>10</v>
      </c>
      <c r="J807" s="15" t="s">
        <v>32</v>
      </c>
      <c r="L807" s="16"/>
      <c r="Z807" s="9" t="s">
        <v>29</v>
      </c>
      <c r="AA807" s="10" t="s">
        <v>30</v>
      </c>
      <c r="AB807" s="13" t="s">
        <v>31</v>
      </c>
      <c r="AC807" s="14" t="s">
        <v>11</v>
      </c>
      <c r="AD807">
        <v>10</v>
      </c>
      <c r="AE807" s="15" t="s">
        <v>32</v>
      </c>
      <c r="AG807" s="16"/>
    </row>
    <row r="808" spans="1:33">
      <c r="D808" t="s">
        <v>33</v>
      </c>
      <c r="E808" s="9">
        <f t="shared" ref="E808:F808" si="912">E803</f>
        <v>0.86399545459420435</v>
      </c>
      <c r="F808" s="10">
        <f t="shared" si="912"/>
        <v>-0.52658432086144791</v>
      </c>
      <c r="G808" s="13">
        <f>COS((RADIANS(45+$C$11)))</f>
        <v>0.25797601735858844</v>
      </c>
      <c r="H808" s="14">
        <f>COS((RADIANS($C$11-45)))</f>
        <v>0.96615132068832843</v>
      </c>
      <c r="J808" s="15">
        <f>((SUMPRODUCT(G808:G810,E808:E810))*(SUMPRODUCT(G808:G810,F808:F810)))-((SUMPRODUCT(H808:H810,E808:E810))*(SUMPRODUCT(H808:H810,F808:F810)))</f>
        <v>3.4451712754957065E-4</v>
      </c>
      <c r="L808" s="16"/>
      <c r="Y808" t="s">
        <v>33</v>
      </c>
      <c r="Z808" s="9">
        <f t="shared" ref="Z808:AA808" si="913">Z803</f>
        <v>0.86399545478874107</v>
      </c>
      <c r="AA808" s="10">
        <f t="shared" si="913"/>
        <v>-0.52658432071583461</v>
      </c>
      <c r="AB808" s="13">
        <f>COS((RADIANS(45+$C$11)))</f>
        <v>0.25797601735858844</v>
      </c>
      <c r="AC808" s="14">
        <f>COS((RADIANS($C$11-45)))</f>
        <v>0.96615132068832843</v>
      </c>
      <c r="AE808" s="15">
        <f>((SUMPRODUCT(AB808:AB810,Z808:Z810))*(SUMPRODUCT(AB808:AB810,AA808:AA810)))-((SUMPRODUCT(AC808:AC810,Z808:Z810))*(SUMPRODUCT(AC808:AC810,AA808:AA810)))</f>
        <v>3.4451702890087033E-4</v>
      </c>
      <c r="AG808" s="16"/>
    </row>
    <row r="809" spans="1:33">
      <c r="D809" t="s">
        <v>34</v>
      </c>
      <c r="E809" s="9">
        <f t="shared" ref="E809:F809" si="914">E804</f>
        <v>-0.16430755262887162</v>
      </c>
      <c r="F809" s="10">
        <f t="shared" si="914"/>
        <v>-0.78794129552999759</v>
      </c>
      <c r="G809" s="13">
        <f>(SIN((RADIANS(45+$C$11))))*(COS(RADIANS($A$11)))</f>
        <v>1.6862521847959428E-9</v>
      </c>
      <c r="H809" s="14">
        <f>(SIN((RADIANS($C$11-45))))*(COS(RADIANS($A$11)))</f>
        <v>-4.5025309553575305E-10</v>
      </c>
      <c r="J809" s="16"/>
      <c r="L809" s="16"/>
      <c r="Y809" t="s">
        <v>34</v>
      </c>
      <c r="Z809" s="9">
        <f t="shared" ref="Z809:AA809" si="915">Z804</f>
        <v>-0.16430755270284025</v>
      </c>
      <c r="AA809" s="10">
        <f t="shared" si="915"/>
        <v>-0.78794129548986058</v>
      </c>
      <c r="AB809" s="13">
        <f>(SIN((RADIANS(45+$C$11))))*(COS(RADIANS($A$11)))</f>
        <v>1.6862521847959428E-9</v>
      </c>
      <c r="AC809" s="14">
        <f>(SIN((RADIANS($C$11-45))))*(COS(RADIANS($A$11)))</f>
        <v>-4.5025309553575305E-10</v>
      </c>
      <c r="AE809" s="16"/>
      <c r="AG809" s="16"/>
    </row>
    <row r="810" spans="1:33">
      <c r="D810" t="s">
        <v>35</v>
      </c>
      <c r="E810" s="9">
        <f t="shared" ref="E810:F810" si="916">E805</f>
        <v>0.47593579670966635</v>
      </c>
      <c r="F810" s="10">
        <f t="shared" si="916"/>
        <v>-0.31915116766415985</v>
      </c>
      <c r="G810" s="13">
        <f>(SIN((RADIANS(45+$C$11))))*(SIN(RADIANS($A$11)))</f>
        <v>0.96615132068832843</v>
      </c>
      <c r="H810" s="14">
        <f>(SIN((RADIANS($C$11-45))))*(SIN(RADIANS($A$11)))</f>
        <v>-0.25797601735858849</v>
      </c>
      <c r="J810" s="16"/>
      <c r="L810" s="16"/>
      <c r="Y810" t="s">
        <v>35</v>
      </c>
      <c r="Z810" s="9">
        <f t="shared" ref="Z810:AA810" si="917">Z805</f>
        <v>0.47593579633097549</v>
      </c>
      <c r="AA810" s="10">
        <f t="shared" si="917"/>
        <v>-0.31915116800350768</v>
      </c>
      <c r="AB810" s="13">
        <f>(SIN((RADIANS(45+$C$11))))*(SIN(RADIANS($A$11)))</f>
        <v>0.96615132068832843</v>
      </c>
      <c r="AC810" s="14">
        <f>(SIN((RADIANS($C$11-45))))*(SIN(RADIANS($A$11)))</f>
        <v>-0.25797601735858849</v>
      </c>
      <c r="AE810" s="16"/>
      <c r="AG810" s="16"/>
    </row>
    <row r="811" spans="1:33">
      <c r="J811" s="16"/>
      <c r="L811" s="16"/>
      <c r="AE811" s="16"/>
      <c r="AG811" s="16"/>
    </row>
    <row r="812" spans="1:33">
      <c r="E812" s="9" t="s">
        <v>29</v>
      </c>
      <c r="F812" s="10" t="s">
        <v>30</v>
      </c>
      <c r="G812" s="13" t="s">
        <v>31</v>
      </c>
      <c r="H812" s="14" t="s">
        <v>11</v>
      </c>
      <c r="I812">
        <v>11</v>
      </c>
      <c r="J812" s="15" t="s">
        <v>32</v>
      </c>
      <c r="L812" s="16"/>
      <c r="Z812" s="9" t="s">
        <v>29</v>
      </c>
      <c r="AA812" s="10" t="s">
        <v>30</v>
      </c>
      <c r="AB812" s="13" t="s">
        <v>31</v>
      </c>
      <c r="AC812" s="14" t="s">
        <v>11</v>
      </c>
      <c r="AD812">
        <v>11</v>
      </c>
      <c r="AE812" s="15" t="s">
        <v>32</v>
      </c>
      <c r="AG812" s="16"/>
    </row>
    <row r="813" spans="1:33">
      <c r="D813" t="s">
        <v>33</v>
      </c>
      <c r="E813" s="9">
        <f t="shared" ref="E813:F813" si="918">E808</f>
        <v>0.86399545459420435</v>
      </c>
      <c r="F813" s="10">
        <f t="shared" si="918"/>
        <v>-0.52658432086144791</v>
      </c>
      <c r="G813" s="13">
        <f>COS((RADIANS(45+$C$12)))</f>
        <v>0.35429103799771577</v>
      </c>
      <c r="H813" s="14">
        <f>COS((RADIANS($C$12-45)))</f>
        <v>0.93513520968601171</v>
      </c>
      <c r="J813" s="15">
        <f>((SUMPRODUCT(G813:G815,E813:E815))*(SUMPRODUCT(G813:(G815),F813:F815)))-((SUMPRODUCT(H813:H815,E813:E815))*(SUMPRODUCT(H813:H815,F813:F815)))</f>
        <v>-4.4940759308620404E-4</v>
      </c>
      <c r="L813" s="16"/>
      <c r="Y813" t="s">
        <v>33</v>
      </c>
      <c r="Z813" s="9">
        <f t="shared" ref="Z813:AA813" si="919">Z808</f>
        <v>0.86399545478874107</v>
      </c>
      <c r="AA813" s="10">
        <f t="shared" si="919"/>
        <v>-0.52658432071583461</v>
      </c>
      <c r="AB813" s="13">
        <f>COS((RADIANS(45+$C$12)))</f>
        <v>0.35429103799771577</v>
      </c>
      <c r="AC813" s="14">
        <f>COS((RADIANS($C$12-45)))</f>
        <v>0.93513520968601171</v>
      </c>
      <c r="AE813" s="15">
        <f>((SUMPRODUCT(AB813:AB815,Z813:Z815))*(SUMPRODUCT(AB813:(AB815),AA813:AA815)))-((SUMPRODUCT(AC813:AC815,Z813:Z815))*(SUMPRODUCT(AC813:AC815,AA813:AA815)))</f>
        <v>-4.4940773434665182E-4</v>
      </c>
      <c r="AG813" s="16"/>
    </row>
    <row r="814" spans="1:33">
      <c r="D814" t="s">
        <v>34</v>
      </c>
      <c r="E814" s="9">
        <f t="shared" ref="E814:F814" si="920">E809</f>
        <v>-0.16430755262887162</v>
      </c>
      <c r="F814" s="10">
        <f t="shared" si="920"/>
        <v>-0.78794129552999759</v>
      </c>
      <c r="G814" s="13">
        <f>(SIN((RADIANS(45+$C$12))))*(COS(RADIANS($A$12)))</f>
        <v>-0.16238452503415868</v>
      </c>
      <c r="H814" s="14">
        <f>(SIN((RADIANS($C$12-45))))*(COS(RADIANS($A$12)))</f>
        <v>6.1521993112028515E-2</v>
      </c>
      <c r="J814" s="16"/>
      <c r="L814" s="16"/>
      <c r="Y814" t="s">
        <v>34</v>
      </c>
      <c r="Z814" s="9">
        <f t="shared" ref="Z814:AA814" si="921">Z809</f>
        <v>-0.16430755270284025</v>
      </c>
      <c r="AA814" s="10">
        <f t="shared" si="921"/>
        <v>-0.78794129548986058</v>
      </c>
      <c r="AB814" s="13">
        <f>(SIN((RADIANS(45+$C$12))))*(COS(RADIANS($A$12)))</f>
        <v>-0.16238452503415868</v>
      </c>
      <c r="AC814" s="14">
        <f>(SIN((RADIANS($C$12-45))))*(COS(RADIANS($A$12)))</f>
        <v>6.1521993112028515E-2</v>
      </c>
      <c r="AE814" s="16"/>
      <c r="AG814" s="16"/>
    </row>
    <row r="815" spans="1:33">
      <c r="D815" t="s">
        <v>35</v>
      </c>
      <c r="E815" s="9">
        <f t="shared" ref="E815:F815" si="922">E810</f>
        <v>0.47593579670966635</v>
      </c>
      <c r="F815" s="10">
        <f t="shared" si="922"/>
        <v>-0.31915116766415985</v>
      </c>
      <c r="G815" s="13">
        <f>(SIN((RADIANS(45+$C$12))))*(SIN(RADIANS($A$12)))</f>
        <v>0.92092840461348113</v>
      </c>
      <c r="H815" s="14">
        <f>(SIN((RADIANS($C$12-45))))*(SIN(RADIANS($A$12)))</f>
        <v>-0.34890856104289336</v>
      </c>
      <c r="J815" s="16"/>
      <c r="L815" s="16"/>
      <c r="Y815" t="s">
        <v>35</v>
      </c>
      <c r="Z815" s="9">
        <f t="shared" ref="Z815:AA815" si="923">Z810</f>
        <v>0.47593579633097549</v>
      </c>
      <c r="AA815" s="10">
        <f t="shared" si="923"/>
        <v>-0.31915116800350768</v>
      </c>
      <c r="AB815" s="13">
        <f>(SIN((RADIANS(45+$C$12))))*(SIN(RADIANS($A$12)))</f>
        <v>0.92092840461348113</v>
      </c>
      <c r="AC815" s="14">
        <f>(SIN((RADIANS($C$12-45))))*(SIN(RADIANS($A$12)))</f>
        <v>-0.34890856104289336</v>
      </c>
      <c r="AE815" s="16"/>
      <c r="AG815" s="16"/>
    </row>
    <row r="816" spans="1:33">
      <c r="L816" s="16"/>
      <c r="AG816" s="16"/>
    </row>
    <row r="817" spans="1:33">
      <c r="E817" s="9" t="s">
        <v>29</v>
      </c>
      <c r="F817" s="10" t="s">
        <v>30</v>
      </c>
      <c r="G817" s="13" t="s">
        <v>31</v>
      </c>
      <c r="H817" s="14" t="s">
        <v>11</v>
      </c>
      <c r="I817">
        <v>12</v>
      </c>
      <c r="J817" s="15" t="s">
        <v>32</v>
      </c>
      <c r="L817" s="16"/>
      <c r="Z817" s="9" t="s">
        <v>29</v>
      </c>
      <c r="AA817" s="10" t="s">
        <v>30</v>
      </c>
      <c r="AB817" s="13" t="s">
        <v>31</v>
      </c>
      <c r="AC817" s="14" t="s">
        <v>11</v>
      </c>
      <c r="AD817">
        <v>12</v>
      </c>
      <c r="AE817" s="15" t="s">
        <v>32</v>
      </c>
      <c r="AG817" s="16"/>
    </row>
    <row r="818" spans="1:33">
      <c r="D818" t="s">
        <v>33</v>
      </c>
      <c r="E818" s="9">
        <f t="shared" ref="E818:F818" si="924">E813</f>
        <v>0.86399545459420435</v>
      </c>
      <c r="F818" s="10">
        <f t="shared" si="924"/>
        <v>-0.52658432086144791</v>
      </c>
      <c r="G818" s="13">
        <f>COS((RADIANS(45+$C$13)))</f>
        <v>0.47331966718484342</v>
      </c>
      <c r="H818" s="14">
        <f>COS((RADIANS($C$13-45)))</f>
        <v>0.88089073820538555</v>
      </c>
      <c r="J818" s="15">
        <f>((SUMPRODUCT(G818:G820,E818:E820))*(SUMPRODUCT(G818:(G820),F818:F820)))-((SUMPRODUCT(H818:H820,E818:E820))*(SUMPRODUCT(H818:H820,F818:F820)))</f>
        <v>-3.1043796309609961E-4</v>
      </c>
      <c r="L818" s="16"/>
      <c r="Y818" t="s">
        <v>33</v>
      </c>
      <c r="Z818" s="9">
        <f t="shared" ref="Z818:AA818" si="925">Z813</f>
        <v>0.86399545478874107</v>
      </c>
      <c r="AA818" s="10">
        <f t="shared" si="925"/>
        <v>-0.52658432071583461</v>
      </c>
      <c r="AB818" s="13">
        <f>COS((RADIANS(45+$C$13)))</f>
        <v>0.47331966718484342</v>
      </c>
      <c r="AC818" s="14">
        <f>COS((RADIANS($C$13-45)))</f>
        <v>0.88089073820538555</v>
      </c>
      <c r="AE818" s="15">
        <f>((SUMPRODUCT(AB818:AB820,Z818:Z820))*(SUMPRODUCT(AB818:(AB820),AA818:AA820)))-((SUMPRODUCT(AC818:AC820,Z818:Z820))*(SUMPRODUCT(AC818:AC820,AA818:AA820)))</f>
        <v>-3.1043810115699566E-4</v>
      </c>
      <c r="AG818" s="16"/>
    </row>
    <row r="819" spans="1:33">
      <c r="D819" t="s">
        <v>34</v>
      </c>
      <c r="E819" s="9">
        <f t="shared" ref="E819:F819" si="926">E814</f>
        <v>-0.16430755262887162</v>
      </c>
      <c r="F819" s="10">
        <f t="shared" si="926"/>
        <v>-0.78794129552999759</v>
      </c>
      <c r="G819" s="13">
        <f>(SIN((RADIANS(45+$C$13))))*(COS(RADIANS($A$13)))</f>
        <v>-0.30128237653526008</v>
      </c>
      <c r="H819" s="14">
        <f>(SIN((RADIANS($C$13-45))))*(COS(RADIANS($A$13)))</f>
        <v>0.16188486040941796</v>
      </c>
      <c r="J819" s="16"/>
      <c r="L819" s="16"/>
      <c r="Y819" t="s">
        <v>34</v>
      </c>
      <c r="Z819" s="9">
        <f t="shared" ref="Z819:AA819" si="927">Z814</f>
        <v>-0.16430755270284025</v>
      </c>
      <c r="AA819" s="10">
        <f t="shared" si="927"/>
        <v>-0.78794129548986058</v>
      </c>
      <c r="AB819" s="13">
        <f>(SIN((RADIANS(45+$C$13))))*(COS(RADIANS($A$13)))</f>
        <v>-0.30128237653526008</v>
      </c>
      <c r="AC819" s="14">
        <f>(SIN((RADIANS($C$13-45))))*(COS(RADIANS($A$13)))</f>
        <v>0.16188486040941796</v>
      </c>
      <c r="AE819" s="16"/>
      <c r="AG819" s="16"/>
    </row>
    <row r="820" spans="1:33">
      <c r="D820" t="s">
        <v>35</v>
      </c>
      <c r="E820" s="9">
        <f t="shared" ref="E820:F820" si="928">E815</f>
        <v>0.47593579670966635</v>
      </c>
      <c r="F820" s="10">
        <f t="shared" si="928"/>
        <v>-0.31915116766415985</v>
      </c>
      <c r="G820" s="13">
        <f>(SIN((RADIANS(45+$C$13))))*(SIN(RADIANS($A$13)))</f>
        <v>0.82776652641025228</v>
      </c>
      <c r="H820" s="14">
        <f>(SIN((RADIANS($C$13-45))))*(SIN(RADIANS($A$13)))</f>
        <v>-0.44477499852643942</v>
      </c>
      <c r="J820" s="16"/>
      <c r="L820" s="16"/>
      <c r="Y820" t="s">
        <v>35</v>
      </c>
      <c r="Z820" s="9">
        <f t="shared" ref="Z820:AA820" si="929">Z815</f>
        <v>0.47593579633097549</v>
      </c>
      <c r="AA820" s="10">
        <f t="shared" si="929"/>
        <v>-0.31915116800350768</v>
      </c>
      <c r="AB820" s="13">
        <f>(SIN((RADIANS(45+$C$13))))*(SIN(RADIANS($A$13)))</f>
        <v>0.82776652641025228</v>
      </c>
      <c r="AC820" s="14">
        <f>(SIN((RADIANS($C$13-45))))*(SIN(RADIANS($A$13)))</f>
        <v>-0.44477499852643942</v>
      </c>
      <c r="AE820" s="16"/>
      <c r="AG820" s="16"/>
    </row>
    <row r="821" spans="1:33">
      <c r="L821" s="16"/>
      <c r="AG821" s="16"/>
    </row>
    <row r="822" spans="1:33">
      <c r="E822" s="9" t="s">
        <v>29</v>
      </c>
      <c r="F822" s="10" t="s">
        <v>30</v>
      </c>
      <c r="G822" s="13" t="s">
        <v>31</v>
      </c>
      <c r="H822" s="14" t="s">
        <v>11</v>
      </c>
      <c r="I822">
        <v>13</v>
      </c>
      <c r="J822" s="15" t="s">
        <v>32</v>
      </c>
      <c r="L822" s="16"/>
      <c r="Z822" s="9" t="s">
        <v>29</v>
      </c>
      <c r="AA822" s="10" t="s">
        <v>30</v>
      </c>
      <c r="AB822" s="13" t="s">
        <v>31</v>
      </c>
      <c r="AC822" s="14" t="s">
        <v>11</v>
      </c>
      <c r="AD822">
        <v>13</v>
      </c>
      <c r="AE822" s="15" t="s">
        <v>32</v>
      </c>
      <c r="AG822" s="16"/>
    </row>
    <row r="823" spans="1:33">
      <c r="D823" t="s">
        <v>33</v>
      </c>
      <c r="E823" s="9">
        <f t="shared" ref="E823:F823" si="930">E818</f>
        <v>0.86399545459420435</v>
      </c>
      <c r="F823" s="10">
        <f t="shared" si="930"/>
        <v>-0.52658432086144791</v>
      </c>
      <c r="G823" s="13">
        <f>COS((RADIANS(45+$C$14)))</f>
        <v>0.59130964836358235</v>
      </c>
      <c r="H823" s="14">
        <f>COS((RADIANS($C$14-45)))</f>
        <v>0.80644460426748255</v>
      </c>
      <c r="J823" s="15">
        <f>((SUMPRODUCT(G823:G825,E823:E825))*(SUMPRODUCT(G823:G825,F823:F825)))-((SUMPRODUCT(H823:H825,E823:E825))*(SUMPRODUCT(H823:H825,F823:F825)))</f>
        <v>2.916613354853187E-3</v>
      </c>
      <c r="L823" s="16"/>
      <c r="Y823" t="s">
        <v>33</v>
      </c>
      <c r="Z823" s="9">
        <f t="shared" ref="Z823:AA823" si="931">Z818</f>
        <v>0.86399545478874107</v>
      </c>
      <c r="AA823" s="10">
        <f t="shared" si="931"/>
        <v>-0.52658432071583461</v>
      </c>
      <c r="AB823" s="13">
        <f>COS((RADIANS(45+$C$14)))</f>
        <v>0.59130964836358235</v>
      </c>
      <c r="AC823" s="14">
        <f>COS((RADIANS($C$14-45)))</f>
        <v>0.80644460426748255</v>
      </c>
      <c r="AE823" s="15">
        <f>((SUMPRODUCT(AB823:AB825,Z823:Z825))*(SUMPRODUCT(AB823:AB825,AA823:AA825)))-((SUMPRODUCT(AC823:AC825,Z823:Z825))*(SUMPRODUCT(AC823:AC825,AA823:AA825)))</f>
        <v>2.9166132687644397E-3</v>
      </c>
      <c r="AG823" s="16"/>
    </row>
    <row r="824" spans="1:33">
      <c r="D824" t="s">
        <v>34</v>
      </c>
      <c r="E824" s="9">
        <f t="shared" ref="E824:F824" si="932">E819</f>
        <v>-0.16430755262887162</v>
      </c>
      <c r="F824" s="10">
        <f t="shared" si="932"/>
        <v>-0.78794129552999759</v>
      </c>
      <c r="G824" s="13">
        <f>(SIN((RADIANS(45+$C$14))))*(COS(RADIANS($A$14)))</f>
        <v>-0.40322230213374111</v>
      </c>
      <c r="H824" s="14">
        <f>(SIN((RADIANS($C$14-45))))*(COS(RADIANS($A$14)))</f>
        <v>0.29565482418179106</v>
      </c>
      <c r="J824" s="16"/>
      <c r="L824" s="16"/>
      <c r="Y824" t="s">
        <v>34</v>
      </c>
      <c r="Z824" s="9">
        <f t="shared" ref="Z824:AA824" si="933">Z819</f>
        <v>-0.16430755270284025</v>
      </c>
      <c r="AA824" s="10">
        <f t="shared" si="933"/>
        <v>-0.78794129548986058</v>
      </c>
      <c r="AB824" s="13">
        <f>(SIN((RADIANS(45+$C$14))))*(COS(RADIANS($A$14)))</f>
        <v>-0.40322230213374111</v>
      </c>
      <c r="AC824" s="14">
        <f>(SIN((RADIANS($C$14-45))))*(COS(RADIANS($A$14)))</f>
        <v>0.29565482418179106</v>
      </c>
      <c r="AE824" s="16"/>
      <c r="AG824" s="16"/>
    </row>
    <row r="825" spans="1:33">
      <c r="D825" t="s">
        <v>35</v>
      </c>
      <c r="E825" s="9">
        <f t="shared" ref="E825:F825" si="934">E820</f>
        <v>0.47593579670966635</v>
      </c>
      <c r="F825" s="10">
        <f t="shared" si="934"/>
        <v>-0.31915116766415985</v>
      </c>
      <c r="G825" s="13">
        <f>(SIN((RADIANS(45+$C$14))))*(SIN(RADIANS($A$14)))</f>
        <v>0.69840151404052841</v>
      </c>
      <c r="H825" s="14">
        <f>(SIN((RADIANS($C$14-45))))*(SIN(RADIANS($A$14)))</f>
        <v>-0.51208917698570589</v>
      </c>
      <c r="J825" s="16"/>
      <c r="L825" s="16"/>
      <c r="Y825" t="s">
        <v>35</v>
      </c>
      <c r="Z825" s="9">
        <f t="shared" ref="Z825:AA825" si="935">Z820</f>
        <v>0.47593579633097549</v>
      </c>
      <c r="AA825" s="10">
        <f t="shared" si="935"/>
        <v>-0.31915116800350768</v>
      </c>
      <c r="AB825" s="13">
        <f>(SIN((RADIANS(45+$C$14))))*(SIN(RADIANS($A$14)))</f>
        <v>0.69840151404052841</v>
      </c>
      <c r="AC825" s="14">
        <f>(SIN((RADIANS($C$14-45))))*(SIN(RADIANS($A$14)))</f>
        <v>-0.51208917698570589</v>
      </c>
      <c r="AE825" s="16"/>
      <c r="AG825" s="16"/>
    </row>
    <row r="826" spans="1:33">
      <c r="J826" s="16"/>
      <c r="L826" s="16"/>
      <c r="AE826" s="16"/>
      <c r="AG826" s="16"/>
    </row>
    <row r="827" spans="1:33">
      <c r="E827" s="9" t="s">
        <v>29</v>
      </c>
      <c r="F827" s="10" t="s">
        <v>30</v>
      </c>
      <c r="G827" s="13" t="s">
        <v>31</v>
      </c>
      <c r="H827" s="14" t="s">
        <v>11</v>
      </c>
      <c r="I827">
        <v>14</v>
      </c>
      <c r="J827" s="15" t="s">
        <v>32</v>
      </c>
      <c r="L827" s="16"/>
      <c r="Z827" s="9" t="s">
        <v>29</v>
      </c>
      <c r="AA827" s="10" t="s">
        <v>30</v>
      </c>
      <c r="AB827" s="13" t="s">
        <v>31</v>
      </c>
      <c r="AC827" s="14" t="s">
        <v>11</v>
      </c>
      <c r="AD827">
        <v>14</v>
      </c>
      <c r="AE827" s="15" t="s">
        <v>32</v>
      </c>
      <c r="AG827" s="16"/>
    </row>
    <row r="828" spans="1:33">
      <c r="D828" t="s">
        <v>33</v>
      </c>
      <c r="E828" s="9">
        <f t="shared" ref="E828:F828" si="936">E823</f>
        <v>0.86399545459420435</v>
      </c>
      <c r="F828" s="10">
        <f t="shared" si="936"/>
        <v>-0.52658432086144791</v>
      </c>
      <c r="G828" s="13">
        <f>COS((RADIANS(45+$C$15)))</f>
        <v>0.68518299032635921</v>
      </c>
      <c r="H828" s="14">
        <f>COS((RADIANS($C$15-45)))</f>
        <v>0.72837096988240024</v>
      </c>
      <c r="J828" s="15">
        <f>((SUMPRODUCT(G828:G830,E828:E830))*(SUMPRODUCT(G828:G830,F828:F830)))-((SUMPRODUCT(H828:H830,E828:E830))*(SUMPRODUCT(H828:H830,F828:F830)))</f>
        <v>1.4096252957168265E-2</v>
      </c>
      <c r="L828" s="16"/>
      <c r="Y828" t="s">
        <v>33</v>
      </c>
      <c r="Z828" s="9">
        <f t="shared" ref="Z828:AA828" si="937">Z823</f>
        <v>0.86399545478874107</v>
      </c>
      <c r="AA828" s="10">
        <f t="shared" si="937"/>
        <v>-0.52658432071583461</v>
      </c>
      <c r="AB828" s="13">
        <f>COS((RADIANS(45+$C$15)))</f>
        <v>0.68518299032635921</v>
      </c>
      <c r="AC828" s="14">
        <f>COS((RADIANS($C$15-45)))</f>
        <v>0.72837096988240024</v>
      </c>
      <c r="AE828" s="15">
        <f>((SUMPRODUCT(AB828:AB830,Z828:Z830))*(SUMPRODUCT(AB828:AB830,AA828:AA830)))-((SUMPRODUCT(AC828:AC830,Z828:Z830))*(SUMPRODUCT(AC828:AC830,AA828:AA830)))</f>
        <v>1.4096252943925386E-2</v>
      </c>
      <c r="AG828" s="16"/>
    </row>
    <row r="829" spans="1:33">
      <c r="D829" t="s">
        <v>34</v>
      </c>
      <c r="E829" s="9">
        <f t="shared" ref="E829:F829" si="938">E824</f>
        <v>-0.16430755262887162</v>
      </c>
      <c r="F829" s="10">
        <f t="shared" si="938"/>
        <v>-0.78794129552999759</v>
      </c>
      <c r="G829" s="13">
        <f>(SIN((RADIANS(45+$C$15))))*(COS(RADIANS($A$15)))</f>
        <v>-0.46818783469577441</v>
      </c>
      <c r="H829" s="14">
        <f>(SIN((RADIANS($C$15-45))))*(COS(RADIANS($A$15)))</f>
        <v>0.44042713654975557</v>
      </c>
      <c r="J829" s="16"/>
      <c r="L829" s="16"/>
      <c r="Y829" t="s">
        <v>34</v>
      </c>
      <c r="Z829" s="9">
        <f t="shared" ref="Z829:AA829" si="939">Z824</f>
        <v>-0.16430755270284025</v>
      </c>
      <c r="AA829" s="10">
        <f t="shared" si="939"/>
        <v>-0.78794129548986058</v>
      </c>
      <c r="AB829" s="13">
        <f>(SIN((RADIANS(45+$C$15))))*(COS(RADIANS($A$15)))</f>
        <v>-0.46818783469577441</v>
      </c>
      <c r="AC829" s="14">
        <f>(SIN((RADIANS($C$15-45))))*(COS(RADIANS($A$15)))</f>
        <v>0.44042713654975557</v>
      </c>
      <c r="AE829" s="16"/>
      <c r="AG829" s="16"/>
    </row>
    <row r="830" spans="1:33">
      <c r="D830" t="s">
        <v>35</v>
      </c>
      <c r="E830" s="9">
        <f t="shared" ref="E830:F830" si="940">E825</f>
        <v>0.47593579670966635</v>
      </c>
      <c r="F830" s="10">
        <f t="shared" si="940"/>
        <v>-0.31915116766415985</v>
      </c>
      <c r="G830" s="13">
        <f>(SIN((RADIANS(45+$C$15))))*(SIN(RADIANS($A$15)))</f>
        <v>0.55796453400759316</v>
      </c>
      <c r="H830" s="14">
        <f>(SIN((RADIANS($C$15-45))))*(SIN(RADIANS($A$15)))</f>
        <v>-0.52488062225915189</v>
      </c>
      <c r="J830" s="16"/>
      <c r="L830" s="16"/>
      <c r="Y830" t="s">
        <v>35</v>
      </c>
      <c r="Z830" s="9">
        <f t="shared" ref="Z830:AA830" si="941">Z825</f>
        <v>0.47593579633097549</v>
      </c>
      <c r="AA830" s="10">
        <f t="shared" si="941"/>
        <v>-0.31915116800350768</v>
      </c>
      <c r="AB830" s="13">
        <f>(SIN((RADIANS(45+$C$15))))*(SIN(RADIANS($A$15)))</f>
        <v>0.55796453400759316</v>
      </c>
      <c r="AC830" s="14">
        <f>(SIN((RADIANS($C$15-45))))*(SIN(RADIANS($A$15)))</f>
        <v>-0.52488062225915189</v>
      </c>
      <c r="AE830" s="16"/>
      <c r="AG830" s="16"/>
    </row>
    <row r="831" spans="1:33">
      <c r="A831" s="3" t="s">
        <v>28</v>
      </c>
      <c r="J831" s="16"/>
      <c r="L831" s="16"/>
      <c r="V831" s="3" t="s">
        <v>28</v>
      </c>
      <c r="AE831" s="16"/>
      <c r="AG831" s="16"/>
    </row>
    <row r="832" spans="1:33">
      <c r="A832" s="3">
        <f>DEGREES(ACOS(((C850*C853+C851*C854+C852*C855)/(((SQRT((C850^2)+(C851^2)+(C852^2)))*(SQRT((C853^2)+(C854^2)+(C855^2))))))))</f>
        <v>118.51554781884565</v>
      </c>
      <c r="E832" s="9" t="s">
        <v>29</v>
      </c>
      <c r="F832" s="10" t="s">
        <v>30</v>
      </c>
      <c r="G832" s="13" t="s">
        <v>31</v>
      </c>
      <c r="H832" s="14" t="s">
        <v>11</v>
      </c>
      <c r="I832">
        <v>15</v>
      </c>
      <c r="J832" s="15" t="s">
        <v>32</v>
      </c>
      <c r="L832" s="16"/>
      <c r="V832" s="3">
        <f>DEGREES(ACOS(((X850*X853+X851*X854+X852*X855)/(((SQRT((X850^2)+(X851^2)+(X852^2)))*(SQRT((X853^2)+(X854^2)+(X855^2))))))))</f>
        <v>118.51554781883412</v>
      </c>
      <c r="Z832" s="9" t="s">
        <v>29</v>
      </c>
      <c r="AA832" s="10" t="s">
        <v>30</v>
      </c>
      <c r="AB832" s="13" t="s">
        <v>31</v>
      </c>
      <c r="AC832" s="14" t="s">
        <v>11</v>
      </c>
      <c r="AD832">
        <v>15</v>
      </c>
      <c r="AE832" s="15" t="s">
        <v>32</v>
      </c>
      <c r="AG832" s="16"/>
    </row>
    <row r="833" spans="1:40">
      <c r="D833" t="s">
        <v>33</v>
      </c>
      <c r="E833" s="9">
        <f t="shared" ref="E833:F833" si="942">E828</f>
        <v>0.86399545459420435</v>
      </c>
      <c r="F833" s="10">
        <f t="shared" si="942"/>
        <v>-0.52658432086144791</v>
      </c>
      <c r="G833" s="13">
        <f>COS((RADIANS(45+$C$16)))</f>
        <v>-0.77217937246662716</v>
      </c>
      <c r="H833" s="14">
        <f>COS((RADIANS($C$16-45)))</f>
        <v>-0.63540460868414073</v>
      </c>
      <c r="J833" s="15">
        <f>((SUMPRODUCT(G833:G835,E833:E835))*(SUMPRODUCT(G833:(G835),F833:F835)))-((SUMPRODUCT(H833:H835,E833:E835))*(SUMPRODUCT(H833:H835,F833:F835)))</f>
        <v>-6.0155219961967044E-3</v>
      </c>
      <c r="Y833" t="s">
        <v>33</v>
      </c>
      <c r="Z833" s="9">
        <f t="shared" ref="Z833:AA833" si="943">Z828</f>
        <v>0.86399545478874107</v>
      </c>
      <c r="AA833" s="10">
        <f t="shared" si="943"/>
        <v>-0.52658432071583461</v>
      </c>
      <c r="AB833" s="13">
        <f>COS((RADIANS(45+$C$16)))</f>
        <v>-0.77217937246662716</v>
      </c>
      <c r="AC833" s="14">
        <f>COS((RADIANS($C$16-45)))</f>
        <v>-0.63540460868414073</v>
      </c>
      <c r="AE833" s="15">
        <f>((SUMPRODUCT(AB833:AB835,Z833:Z835))*(SUMPRODUCT(AB833:(AB835),AA833:AA835)))-((SUMPRODUCT(AC833:AC835,Z833:Z835))*(SUMPRODUCT(AC833:AC835,AA833:AA835)))</f>
        <v>-6.0155219334229182E-3</v>
      </c>
    </row>
    <row r="834" spans="1:40">
      <c r="D834" t="s">
        <v>34</v>
      </c>
      <c r="E834" s="9">
        <f t="shared" ref="E834:F834" si="944">E829</f>
        <v>-0.16430755262887162</v>
      </c>
      <c r="F834" s="10">
        <f t="shared" si="944"/>
        <v>-0.78794129552999759</v>
      </c>
      <c r="G834" s="13">
        <f>(SIN((RADIANS(45+$C$16))))*(COS(RADIANS($A$16)))</f>
        <v>0.48674816961467465</v>
      </c>
      <c r="H834" s="14">
        <f>(SIN((RADIANS($C$16-45))))*(COS(RADIANS($A$16)))</f>
        <v>-0.5915237173691591</v>
      </c>
      <c r="J834" s="16"/>
      <c r="L834" s="16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16"/>
      <c r="Y834" t="s">
        <v>34</v>
      </c>
      <c r="Z834" s="9">
        <f t="shared" ref="Z834:AA834" si="945">Z829</f>
        <v>-0.16430755270284025</v>
      </c>
      <c r="AA834" s="10">
        <f t="shared" si="945"/>
        <v>-0.78794129548986058</v>
      </c>
      <c r="AB834" s="13">
        <f>(SIN((RADIANS(45+$C$16))))*(COS(RADIANS($A$16)))</f>
        <v>0.48674816961467465</v>
      </c>
      <c r="AC834" s="14">
        <f>(SIN((RADIANS($C$16-45))))*(COS(RADIANS($A$16)))</f>
        <v>-0.5915237173691591</v>
      </c>
      <c r="AE834" s="16"/>
      <c r="AG834" s="16"/>
      <c r="AH834" t="s">
        <v>38</v>
      </c>
      <c r="AI834" t="s">
        <v>39</v>
      </c>
      <c r="AJ834" t="s">
        <v>40</v>
      </c>
      <c r="AK834" t="s">
        <v>41</v>
      </c>
      <c r="AL834" t="s">
        <v>42</v>
      </c>
      <c r="AM834" t="s">
        <v>43</v>
      </c>
      <c r="AN834" s="16"/>
    </row>
    <row r="835" spans="1:40">
      <c r="D835" t="s">
        <v>35</v>
      </c>
      <c r="E835" s="9">
        <f t="shared" ref="E835:F835" si="946">E830</f>
        <v>0.47593579670966635</v>
      </c>
      <c r="F835" s="10">
        <f t="shared" si="946"/>
        <v>-0.31915116766415985</v>
      </c>
      <c r="G835" s="13">
        <f>(SIN((RADIANS(45+$C$16))))*(SIN(RADIANS($A$16)))</f>
        <v>-0.40843020959988979</v>
      </c>
      <c r="H835" s="14">
        <f>(SIN((RADIANS($C$16-45))))*(SIN(RADIANS($A$16)))</f>
        <v>0.49634733307707524</v>
      </c>
      <c r="J835" s="16"/>
      <c r="L835" s="16"/>
      <c r="M835" s="17">
        <f>(G763^2)*F763+G763*G764*F764+G763*G765*F765-((H763^2)*F763+H763*H764*F764+H763*H765*F765)</f>
        <v>-0.19291165405679411</v>
      </c>
      <c r="N835" s="18">
        <f>G763*G764*F763+(G764^2)*F764+G764*G765*F765-(H763*H764*F763+(H764^2)*F764+H764*H765*F765)</f>
        <v>-0.92786185717242176</v>
      </c>
      <c r="O835" s="18">
        <f>G763*G765*F763+G764*G765*F764+(G765^2)*F765-(H763*H765*F763+H764*H765*F764+(H765^2)*F765)</f>
        <v>-1.6194244411328122E-10</v>
      </c>
      <c r="P835" s="18">
        <f>(G763^2)*E763+G763*G764*E764+G763*G765*E765-((H763^2)*E763+H763*H764*E764+H763*H765*E765)</f>
        <v>-0.7227748540907587</v>
      </c>
      <c r="Q835" s="18">
        <f>G763*G764*E763+(G764^2)*E764+G764*G765*E765-(H763*H764*E763+(H764^2)*E764+H764*H765*E765)</f>
        <v>0.50108046028269815</v>
      </c>
      <c r="R835" s="34">
        <f>G763*G765*E763+G764*G765*E764+(G765^2)*E765-(H763*H765*E763+H764*H765*E764+(H765^2)*E765)</f>
        <v>8.7455038493417584E-11</v>
      </c>
      <c r="S835" s="16">
        <f>J763</f>
        <v>-1.4220081390713707E-2</v>
      </c>
      <c r="Y835" t="s">
        <v>35</v>
      </c>
      <c r="Z835" s="9">
        <f t="shared" ref="Z835:AA835" si="947">Z830</f>
        <v>0.47593579633097549</v>
      </c>
      <c r="AA835" s="10">
        <f t="shared" si="947"/>
        <v>-0.31915116800350768</v>
      </c>
      <c r="AB835" s="13">
        <f>(SIN((RADIANS(45+$C$16))))*(SIN(RADIANS($A$16)))</f>
        <v>-0.40843020959988979</v>
      </c>
      <c r="AC835" s="14">
        <f>(SIN((RADIANS($C$16-45))))*(SIN(RADIANS($A$16)))</f>
        <v>0.49634733307707524</v>
      </c>
      <c r="AE835" s="16"/>
      <c r="AG835" s="16"/>
      <c r="AH835" s="17">
        <f>(AB763^2)*AA763+AB763*AB764*AA764+AB763*AB765*AA765-((AC763^2)*AA763+AC763*AC764*AA764+AC763*AC765*AA765)</f>
        <v>-0.19291165413022815</v>
      </c>
      <c r="AI835" s="18">
        <f>AB763*AB764*AA763+(AB764^2)*AA764+AB764*AB765*AA765-(AC763*AC764*AA763+(AC764^2)*AA764+AC764*AC765*AA765)</f>
        <v>-0.92786185704043056</v>
      </c>
      <c r="AJ835" s="18">
        <f>AB763*AB765*AA763+AB764*AB765*AA764+(AB765^2)*AA765-(AC763*AC765*AA763+AC764*AC765*AA764+(AC765^2)*AA765)</f>
        <v>-1.6194244409024442E-10</v>
      </c>
      <c r="AK835" s="18">
        <f>(AB763^2)*Z763+AB763*AB764*Z764+AB763*AB765*Z765-((AC763^2)*Z763+AC763*AC764*Z764+AC763*AC765*Z765)</f>
        <v>-0.72277485427986954</v>
      </c>
      <c r="AL835" s="18">
        <f>AB763*AB764*Z763+(AB764^2)*Z764+AB764*AB765*Z765-(AC763*AC764*Z763+(AC764^2)*Z764+AC764*AC765*Z765)</f>
        <v>0.50108046036960618</v>
      </c>
      <c r="AM835" s="34">
        <f>AB763*AB765*Z763+AB764*AB765*Z764+(AB765^2)*Z765-(AC763*AC765*Z763+AC764*AC765*Z764+(AC765^2)*Z765)</f>
        <v>8.7455038508585918E-11</v>
      </c>
      <c r="AN835" s="16">
        <f>AE763</f>
        <v>-1.422008144474321E-2</v>
      </c>
    </row>
    <row r="836" spans="1:40">
      <c r="A836" s="7" t="s">
        <v>47</v>
      </c>
      <c r="B836" s="7" t="s">
        <v>46</v>
      </c>
      <c r="C836" s="7" t="s">
        <v>48</v>
      </c>
      <c r="L836" s="16"/>
      <c r="M836" s="17">
        <f>(G768^2)*F768+G768*G769*F769+G768*G770*F770-((H768^2)*F768+H768*H769*F769+H768*H770*F770)</f>
        <v>-0.10202760054218007</v>
      </c>
      <c r="N836" s="18">
        <f>G768*G769*F768+(G769^2)*F769+G769*G770*F770-(H768*H769*F768+(H769^2)*F769+H769*H770*F770)</f>
        <v>-0.96395120753009766</v>
      </c>
      <c r="O836" s="18">
        <f>G768*G770*F768+G769*G770*F769+(G770^2)*F770-(H768*H770*F768+H769*H770*F769+(H770^2)*F770)</f>
        <v>-0.16997060597406108</v>
      </c>
      <c r="P836" s="18">
        <f>(G768^2)*E768+G768*G769*E769+G768*G770*E770-((H768^2)*E768+H768*H769*E769+H768*H770*E770)</f>
        <v>-0.7271086239635175</v>
      </c>
      <c r="Q836" s="18">
        <f>G768*G769*E768+(G769^2)*E769+G769*G770*E770-(H768*H769*E768+(H769^2)*E769+H769*H770*E770)</f>
        <v>0.46616730328638767</v>
      </c>
      <c r="R836" s="34">
        <f>G768*G770*E768+G769*G770*E769+(G770^2)*E770-(H768*H770*E768+H769*H770*E769+(H770^2)*E770)</f>
        <v>8.2197873093496021E-2</v>
      </c>
      <c r="S836" s="16">
        <f>J768</f>
        <v>-1.0662015120170454E-2</v>
      </c>
      <c r="V836" s="7" t="s">
        <v>47</v>
      </c>
      <c r="W836" s="7" t="s">
        <v>46</v>
      </c>
      <c r="X836" s="7" t="s">
        <v>48</v>
      </c>
      <c r="AG836" s="16"/>
      <c r="AH836" s="17">
        <f>(AB768^2)*AA768+AB768*AB769*AA769+AB768*AB770*AA770-((AC768^2)*AA768+AC768*AC769*AA769+AC768*AC770*AA770)</f>
        <v>-0.10202760066847766</v>
      </c>
      <c r="AI836" s="18">
        <f>AB768*AB769*AA768+(AB769^2)*AA769+AB769*AB770*AA770-(AC768*AC769*AA768+(AC769^2)*AA769+AC769*AC770*AA770)</f>
        <v>-0.96395120745621399</v>
      </c>
      <c r="AJ836" s="18">
        <f>AB768*AB770*AA768+AB769*AB770*AA769+(AB770^2)*AA770-(AC768*AC770*AA768+AC769*AC770*AA769+(AC770^2)*AA770)</f>
        <v>-0.16997060596103336</v>
      </c>
      <c r="AK836" s="18">
        <f>(AB768^2)*Z768+AB768*AB769*Z769+AB768*AB770*Z770-((AC768^2)*Z768+AC768*AC769*Z769+AC768*AC770*Z770)</f>
        <v>-0.72710862420208899</v>
      </c>
      <c r="AL836" s="18">
        <f>AB768*AB769*Z768+(AB769^2)*Z769+AB769*AB770*Z770-(AC768*AC769*Z768+(AC769^2)*Z769+AC769*AC770*Z770)</f>
        <v>0.46616730329800521</v>
      </c>
      <c r="AM836" s="34">
        <f>AB768*AB770*Z768+AB769*AB770*Z769+(AB770^2)*Z770-(AC768*AC770*Z768+AC769*AC770*Z769+(AC770^2)*Z770)</f>
        <v>8.2197873095544494E-2</v>
      </c>
      <c r="AN836" s="16">
        <f>AE768</f>
        <v>-1.0662015119409923E-2</v>
      </c>
    </row>
    <row r="837" spans="1:40">
      <c r="A837" s="7">
        <f>C850+C853</f>
        <v>0.33724807353471153</v>
      </c>
      <c r="B837" s="7">
        <f>C851*C855-C852*C854</f>
        <v>0.42703537058204</v>
      </c>
      <c r="C837" s="7">
        <f>A838*B839-A839*B838</f>
        <v>0.72566776281011591</v>
      </c>
      <c r="E837" s="9" t="s">
        <v>29</v>
      </c>
      <c r="F837" s="10" t="s">
        <v>30</v>
      </c>
      <c r="G837" s="13" t="s">
        <v>31</v>
      </c>
      <c r="H837" s="14" t="s">
        <v>11</v>
      </c>
      <c r="I837">
        <v>16</v>
      </c>
      <c r="J837" s="15" t="s">
        <v>32</v>
      </c>
      <c r="L837" s="16"/>
      <c r="M837" s="17">
        <f>(G773^2)*F773+G773*G774*F774+G773*G775*F775-((H773^2)*F773+H773*H774*F774+H773*H775*F775)</f>
        <v>1.5942422166698167E-3</v>
      </c>
      <c r="N837" s="18">
        <f>G773*G774*F773+(G774^2)*F774+G774*G775*F775-(H773*H774*F773+(H774^2)*F774+H774*H775*F775)</f>
        <v>-0.93925676372278022</v>
      </c>
      <c r="O837" s="18">
        <f>G773*G775*F773+G774*G775*F774+(G775^2)*F775-(H773*H775*F773+H774*H775*F774+(H775^2)*F775)</f>
        <v>-0.34186150432829532</v>
      </c>
      <c r="P837" s="18">
        <f>(G773^2)*E773+G773*G774*E774+G773*G775*E775-((H773^2)*E773+H773*H774*E774+H773*H775*E775)</f>
        <v>-0.73069293514029854</v>
      </c>
      <c r="Q837" s="18">
        <f>G773*G774*E773+(G774^2)*E774+G774*G775*E775-(H773*H774*E773+(H774^2)*E774+H774*H775*E775)</f>
        <v>0.43332590415662131</v>
      </c>
      <c r="R837" s="34">
        <f>G773*G775*E773+G774*G775*E774+(G775^2)*E775-(H773*H775*E773+H774*H775*E774+(H775^2)*E775)</f>
        <v>0.15771773084949942</v>
      </c>
      <c r="S837" s="16">
        <f>J773</f>
        <v>-6.9997292607231754E-3</v>
      </c>
      <c r="V837" s="7">
        <f>X850+X853</f>
        <v>0.3372480735363047</v>
      </c>
      <c r="W837" s="7">
        <f>X851*X855-X852*X854</f>
        <v>0.42703537058093138</v>
      </c>
      <c r="X837" s="7">
        <f>V838*W839-V839*W838</f>
        <v>0.72566776281047785</v>
      </c>
      <c r="Z837" s="9" t="s">
        <v>29</v>
      </c>
      <c r="AA837" s="10" t="s">
        <v>30</v>
      </c>
      <c r="AB837" s="13" t="s">
        <v>31</v>
      </c>
      <c r="AC837" s="14" t="s">
        <v>11</v>
      </c>
      <c r="AD837">
        <v>16</v>
      </c>
      <c r="AE837" s="15" t="s">
        <v>32</v>
      </c>
      <c r="AG837" s="16"/>
      <c r="AH837" s="17">
        <f>(AB773^2)*AA773+AB773*AB774*AA774+AB773*AB775*AA775-((AC773^2)*AA773+AC773*AC774*AA774+AC773*AC775*AA775)</f>
        <v>1.5942420516110722E-3</v>
      </c>
      <c r="AI837" s="18">
        <f>AB773*AB774*AA773+(AB774^2)*AA774+AB774*AB775*AA775-(AC773*AC774*AA773+(AC774^2)*AA774+AC774*AC775*AA775)</f>
        <v>-0.93925676371351763</v>
      </c>
      <c r="AJ837" s="18">
        <f>AB773*AB775*AA773+AB774*AB775*AA774+(AB775^2)*AA775-(AC773*AC775*AA773+AC774*AC775*AA774+(AC775^2)*AA775)</f>
        <v>-0.34186150432492401</v>
      </c>
      <c r="AK837" s="18">
        <f>(AB773^2)*Z773+AB773*AB774*Z774+AB773*AB775*Z775-((AC773^2)*Z773+AC773*AC774*Z774+AC773*AC775*Z775)</f>
        <v>-0.73069293541039604</v>
      </c>
      <c r="AL837" s="18">
        <f>AB773*AB774*Z773+(AB774^2)*Z774+AB774*AB775*Z775-(AC773*AC774*Z773+(AC774^2)*Z774+AC774*AC775*Z775)</f>
        <v>0.4333259040935572</v>
      </c>
      <c r="AM837" s="34">
        <f>AB773*AB775*Z773+AB774*AB775*Z774+(AB775^2)*Z775-(AC773*AC775*Z773+AC774*AC775*Z774+(AC775^2)*Z775)</f>
        <v>0.15771773082654594</v>
      </c>
      <c r="AN837" s="16">
        <f>AE773</f>
        <v>-6.9997292040049897E-3</v>
      </c>
    </row>
    <row r="838" spans="1:40">
      <c r="A838" s="7">
        <f>C851+C854</f>
        <v>-0.95178865621425046</v>
      </c>
      <c r="B838" s="7">
        <f>C852*C853-C850*C855</f>
        <v>2.5100551692591233E-2</v>
      </c>
      <c r="C838" s="7">
        <f>A839*B837-A837*B839</f>
        <v>0.32544044650417236</v>
      </c>
      <c r="D838" t="s">
        <v>33</v>
      </c>
      <c r="E838" s="9">
        <f t="shared" ref="E838:F838" si="948">E833</f>
        <v>0.86399545459420435</v>
      </c>
      <c r="F838" s="10">
        <f t="shared" si="948"/>
        <v>-0.52658432086144791</v>
      </c>
      <c r="G838" s="13">
        <f>COS((RADIANS(45+$C$17)))</f>
        <v>-0.82658974912718863</v>
      </c>
      <c r="H838" s="14">
        <f>COS((RADIANS($C$17-45)))</f>
        <v>-0.56280492769506862</v>
      </c>
      <c r="J838" s="15">
        <f>((SUMPRODUCT(G838:G840,E838:E840))*(SUMPRODUCT(G838:G840,F838:F840)))-((SUMPRODUCT(H838:H840,E838:E840))*(SUMPRODUCT(H838:H840,F838:F840)))</f>
        <v>-5.6459482025142116E-3</v>
      </c>
      <c r="L838" s="16"/>
      <c r="M838" s="17">
        <f>(G778^2)*F778+G778*G779*F779+G778*G780*F780-((H778^2)*F778+H778*H779*F779+H778*H780*F780)</f>
        <v>0.12658182453547967</v>
      </c>
      <c r="N838" s="18">
        <f>G778*G779*F778+(G779^2)*F779+G779*G780*F780-(H778*H779*F778+(H779^2)*F779+H779*H780*F780)</f>
        <v>-0.85300316948769284</v>
      </c>
      <c r="O838" s="18">
        <f>G778*G780*F778+G779*G780*F779+(G780^2)*F780-(H778*H780*F778+H779*H780*F779+(H780^2)*F780)</f>
        <v>-0.49248160952332332</v>
      </c>
      <c r="P838" s="18">
        <f>(G778^2)*E778+G778*G779*E779+G778*G780*E780-((H778^2)*E778+H778*H779*E779+H778*H780*E780)</f>
        <v>-0.74496817893875589</v>
      </c>
      <c r="Q838" s="18">
        <f>G778*G779*E778+(G779^2)*E779+G779*G780*E780-(H778*H779*E778+(H779^2)*E779+H779*H780*E780)</f>
        <v>0.38794067293072421</v>
      </c>
      <c r="R838" s="34">
        <f>G778*G780*E778+G779*G780*E779+(G780^2)*E780-(H778*H780*E778+H779*H780*E779+(H780^2)*E780)</f>
        <v>0.22397765194615818</v>
      </c>
      <c r="S838" s="16">
        <f>J778</f>
        <v>1.5131357002747259E-2</v>
      </c>
      <c r="V838" s="7">
        <f>X851+X854</f>
        <v>-0.95178865621442443</v>
      </c>
      <c r="W838" s="7">
        <f>X852*X853-X850*X855</f>
        <v>2.5100551695508344E-2</v>
      </c>
      <c r="X838" s="7">
        <f>V839*W837-V837*W839</f>
        <v>0.32544044650399945</v>
      </c>
      <c r="Y838" t="s">
        <v>33</v>
      </c>
      <c r="Z838" s="9">
        <f t="shared" ref="Z838:AA838" si="949">Z833</f>
        <v>0.86399545478874107</v>
      </c>
      <c r="AA838" s="10">
        <f t="shared" si="949"/>
        <v>-0.52658432071583461</v>
      </c>
      <c r="AB838" s="13">
        <f>COS((RADIANS(45+$C$17)))</f>
        <v>-0.82658974912718863</v>
      </c>
      <c r="AC838" s="14">
        <f>COS((RADIANS($C$17-45)))</f>
        <v>-0.56280492769506862</v>
      </c>
      <c r="AE838" s="15">
        <f>((SUMPRODUCT(AB838:AB840,Z838:Z840))*(SUMPRODUCT(AB838:AB840,AA838:AA840)))-((SUMPRODUCT(AC838:AC840,Z838:Z840))*(SUMPRODUCT(AC838:AC840,AA838:AA840)))</f>
        <v>-5.6459480982625765E-3</v>
      </c>
      <c r="AG838" s="16"/>
      <c r="AH838" s="17">
        <f>(AB778^2)*AA778+AB778*AB779*AA779+AB778*AB780*AA780-((AC778^2)*AA778+AC778*AC779*AA779+AC778*AC780*AA780)</f>
        <v>0.12658182434681256</v>
      </c>
      <c r="AI838" s="18">
        <f>AB778*AB779*AA778+(AB779^2)*AA779+AB779*AB780*AA780-(AC778*AC779*AA778+(AC779^2)*AA779+AC779*AC780*AA780)</f>
        <v>-0.85300316954114708</v>
      </c>
      <c r="AJ838" s="18">
        <f>AB778*AB780*AA778+AB779*AB780*AA779+(AB780^2)*AA780-(AC778*AC780*AA778+AC779*AC780*AA779+(AC780^2)*AA780)</f>
        <v>-0.49248160955418518</v>
      </c>
      <c r="AK838" s="18">
        <f>(AB778^2)*Z778+AB778*AB779*Z779+AB778*AB780*Z780-((AC778^2)*Z778+AC778*AC779*Z779+AC778*AC780*Z780)</f>
        <v>-0.74496817922138336</v>
      </c>
      <c r="AL838" s="18">
        <f>AB778*AB779*Z778+(AB779^2)*Z779+AB779*AB780*Z780-(AC778*AC779*Z778+(AC779^2)*Z779+AC779*AC780*Z780)</f>
        <v>0.38794067280174782</v>
      </c>
      <c r="AM838" s="34">
        <f>AB778*AB780*Z778+AB779*AB780*Z779+(AB780^2)*Z780-(AC778*AC780*Z778+AC779*AC780*Z779+(AC780^2)*Z780)</f>
        <v>0.22397765187169352</v>
      </c>
      <c r="AN838" s="16">
        <f>AE778</f>
        <v>1.5131357108053023E-2</v>
      </c>
    </row>
    <row r="839" spans="1:40">
      <c r="A839" s="7">
        <f>C852+C855</f>
        <v>0.15670885996112732</v>
      </c>
      <c r="B839" s="7">
        <f>C850*C854-C851*C853</f>
        <v>-0.76655803458748284</v>
      </c>
      <c r="C839" s="7">
        <f>A837*B838-A838*B837</f>
        <v>0.41491253422521912</v>
      </c>
      <c r="D839" t="s">
        <v>34</v>
      </c>
      <c r="E839" s="9">
        <f t="shared" ref="E839:F839" si="950">E834</f>
        <v>-0.16430755262887162</v>
      </c>
      <c r="F839" s="10">
        <f t="shared" si="950"/>
        <v>-0.78794129552999759</v>
      </c>
      <c r="G839" s="13">
        <f>(SIN((RADIANS(45+$C$17))))*(COS(RADIANS($A$17)))</f>
        <v>0.48740336475899354</v>
      </c>
      <c r="H839" s="14">
        <f>(SIN((RADIANS($C$17-45))))*(COS(RADIANS($A$17)))</f>
        <v>-0.7158477212519514</v>
      </c>
      <c r="J839" s="16"/>
      <c r="L839" s="16"/>
      <c r="M839" s="17">
        <f>(G783^2)*F783+G783*G784*F784+G783*G785*F785-((H783^2)*F783+H783*H784*F784+H783*H785*F785)</f>
        <v>0.2034275454890675</v>
      </c>
      <c r="N839" s="18">
        <f>G783*G784*F783+(G784^2)*F784+G784*G785*F785-(H783*H784*F783+(H784^2)*F784+H784*H785*F785)</f>
        <v>-0.7226750950355052</v>
      </c>
      <c r="O839" s="18">
        <f>G783*G785*F783+G784*G785*F784+(G785^2)*F785-(H783*H785*F783+H784*H785*F784+(H785^2)*F785)</f>
        <v>-0.60639640570529796</v>
      </c>
      <c r="P839" s="18">
        <f>(G783^2)*E783+G783*G784*E784+G783*G785*E785-((H783^2)*E783+H783*H784*E784+H783*H785*E785)</f>
        <v>-0.74291462285331411</v>
      </c>
      <c r="Q839" s="18">
        <f>G783*G784*E783+(G784^2)*E784+G784*G785*E785-(H783*H784*E783+(H784^2)*E784+H784*H785*E785)</f>
        <v>0.36496785290860351</v>
      </c>
      <c r="R839" s="34">
        <f>G783*G785*E783+G784*G785*E784+(G785^2)*E785-(H783*H785*E783+H784*H785*E784+(H785^2)*E785)</f>
        <v>0.30624439076717291</v>
      </c>
      <c r="S839" s="16">
        <f>J783</f>
        <v>5.8956943817020657E-3</v>
      </c>
      <c r="V839" s="7">
        <f>X852+X855</f>
        <v>0.15670885995777029</v>
      </c>
      <c r="W839" s="7">
        <f>X850*X854-X851*X853</f>
        <v>-0.76655803458811478</v>
      </c>
      <c r="X839" s="7">
        <f>V837*W838-V838*W837</f>
        <v>0.41491253422526209</v>
      </c>
      <c r="Y839" t="s">
        <v>34</v>
      </c>
      <c r="Z839" s="9">
        <f t="shared" ref="Z839:AA839" si="951">Z834</f>
        <v>-0.16430755270284025</v>
      </c>
      <c r="AA839" s="10">
        <f t="shared" si="951"/>
        <v>-0.78794129548986058</v>
      </c>
      <c r="AB839" s="13">
        <f>(SIN((RADIANS(45+$C$17))))*(COS(RADIANS($A$17)))</f>
        <v>0.48740336475899354</v>
      </c>
      <c r="AC839" s="14">
        <f>(SIN((RADIANS($C$17-45))))*(COS(RADIANS($A$17)))</f>
        <v>-0.7158477212519514</v>
      </c>
      <c r="AE839" s="16"/>
      <c r="AG839" s="16"/>
      <c r="AH839" s="17">
        <f>(AB783^2)*AA783+AB783*AB784*AA784+AB783*AB785*AA785-((AC783^2)*AA783+AC783*AC784*AA784+AC783*AC785*AA785)</f>
        <v>0.20342754528618856</v>
      </c>
      <c r="AI839" s="18">
        <f>AB783*AB784*AA783+(AB784^2)*AA784+AB784*AB785*AA785-(AC783*AC784*AA783+(AC784^2)*AA784+AC784*AC785*AA785)</f>
        <v>-0.72267509512981065</v>
      </c>
      <c r="AJ839" s="18">
        <f>AB783*AB785*AA783+AB784*AB785*AA784+(AB785^2)*AA785-(AC783*AC785*AA783+AC784*AC785*AA784+(AC785^2)*AA785)</f>
        <v>-0.60639640578442966</v>
      </c>
      <c r="AK839" s="18">
        <f>(AB783^2)*Z783+AB783*AB784*Z784+AB783*AB785*Z785-((AC783^2)*Z783+AC783*AC784*Z784+AC783*AC785*Z785)</f>
        <v>-0.74291462314210166</v>
      </c>
      <c r="AL839" s="18">
        <f>AB783*AB784*Z783+(AB784^2)*Z784+AB784*AB785*Z785-(AC783*AC784*Z783+(AC784^2)*Z784+AC784*AC785*Z785)</f>
        <v>0.36496785274701532</v>
      </c>
      <c r="AM839" s="34">
        <f>AB783*AB785*Z783+AB784*AB785*Z784+(AB785^2)*Z785-(AC783*AC785*Z783+AC784*AC785*Z784+(AC785^2)*Z785)</f>
        <v>0.30624439063158437</v>
      </c>
      <c r="AN839" s="16">
        <f>AE783</f>
        <v>5.8956945069152944E-3</v>
      </c>
    </row>
    <row r="840" spans="1:40">
      <c r="D840" t="s">
        <v>35</v>
      </c>
      <c r="E840" s="9">
        <f t="shared" ref="E840:F840" si="952">E835</f>
        <v>0.47593579670966635</v>
      </c>
      <c r="F840" s="10">
        <f t="shared" si="952"/>
        <v>-0.31915116766415985</v>
      </c>
      <c r="G840" s="13">
        <f>(SIN((RADIANS(45+$C$17))))*(SIN(RADIANS($A$17)))</f>
        <v>-0.2814024638475342</v>
      </c>
      <c r="H840" s="14">
        <f>(SIN((RADIANS($C$17-45))))*(SIN(RADIANS($A$17)))</f>
        <v>0.41329487456359426</v>
      </c>
      <c r="J840" s="16"/>
      <c r="L840" s="16"/>
      <c r="M840" s="17">
        <f>(G788^2)*F788+G788*G789*F789+G788*G790*F790-((H788^2)*F788+H788*H789*F789+H788*H790*F790)</f>
        <v>0.27944457518602195</v>
      </c>
      <c r="N840" s="18">
        <f>G788*G789*F788+(G789^2)*F789+G789*G790*F790-(H788*H789*F788+(H789^2)*F789+H789*H790*F790)</f>
        <v>-0.56152824244377775</v>
      </c>
      <c r="O840" s="18">
        <f>G788*G790*F788+G789*G790*F789+(G790^2)*F790-(H788*H790*F788+H789*H790*F789+(H790^2)*F790)</f>
        <v>-0.66920330027548458</v>
      </c>
      <c r="P840" s="18">
        <f>(G788^2)*E788+G788*G789*E789+G788*G790*E790-((H788^2)*E788+H788*H789*E789+H788*H790*E790)</f>
        <v>-0.74789689402521287</v>
      </c>
      <c r="Q840" s="18">
        <f>G788*G789*E788+(G789^2)*E789+G789*G790*E790-(H788*H789*E788+(H789^2)*E789+H789*H790*E790)</f>
        <v>0.32408574552489827</v>
      </c>
      <c r="R840" s="34">
        <f>G788*G790*E788+G789*G790*E789+(G790^2)*E790-(H788*H790*E788+H789*H790*E789+(H790^2)*E790)</f>
        <v>0.38623035153787033</v>
      </c>
      <c r="S840" s="16">
        <f>J788</f>
        <v>1.5204368142309299E-2</v>
      </c>
      <c r="Y840" t="s">
        <v>35</v>
      </c>
      <c r="Z840" s="9">
        <f t="shared" ref="Z840:AA840" si="953">Z835</f>
        <v>0.47593579633097549</v>
      </c>
      <c r="AA840" s="10">
        <f t="shared" si="953"/>
        <v>-0.31915116800350768</v>
      </c>
      <c r="AB840" s="13">
        <f>(SIN((RADIANS(45+$C$17))))*(SIN(RADIANS($A$17)))</f>
        <v>-0.2814024638475342</v>
      </c>
      <c r="AC840" s="14">
        <f>(SIN((RADIANS($C$17-45))))*(SIN(RADIANS($A$17)))</f>
        <v>0.41329487456359426</v>
      </c>
      <c r="AE840" s="16"/>
      <c r="AG840" s="16"/>
      <c r="AH840" s="17">
        <f>(AB788^2)*AA788+AB788*AB789*AA789+AB788*AB790*AA790-((AC788^2)*AA788+AC788*AC789*AA789+AC788*AC790*AA790)</f>
        <v>0.27944457497736397</v>
      </c>
      <c r="AI840" s="18">
        <f>AB788*AB789*AA788+(AB789^2)*AA789+AB789*AB790*AA790-(AC788*AC789*AA788+(AC789^2)*AA789+AC789*AC790*AA790)</f>
        <v>-0.56152824255964739</v>
      </c>
      <c r="AJ840" s="18">
        <f>AB788*AB790*AA788+AB789*AB790*AA789+(AB790^2)*AA790-(AC788*AC790*AA788+AC789*AC790*AA789+(AC790^2)*AA790)</f>
        <v>-0.66920330041357279</v>
      </c>
      <c r="AK840" s="18">
        <f>(AB788^2)*Z788+AB788*AB789*Z789+AB788*AB790*Z790-((AC788^2)*Z788+AC788*AC789*Z789+AC788*AC790*Z790)</f>
        <v>-0.74789689431135464</v>
      </c>
      <c r="AL840" s="18">
        <f>AB788*AB789*Z788+(AB789^2)*Z789+AB789*AB790*Z790-(AC788*AC789*Z788+(AC789^2)*Z789+AC789*AC790*Z790)</f>
        <v>0.32408574535487111</v>
      </c>
      <c r="AM840" s="34">
        <f>AB788*AB790*Z788+AB789*AB790*Z789+(AB790^2)*Z790-(AC788*AC790*Z788+AC789*AC790*Z789+(AC790^2)*Z790)</f>
        <v>0.38623035133523986</v>
      </c>
      <c r="AN840" s="16">
        <f>AE788</f>
        <v>1.5204368264665757E-2</v>
      </c>
    </row>
    <row r="841" spans="1:40">
      <c r="A841" s="8"/>
      <c r="B841" s="8" t="s">
        <v>25</v>
      </c>
      <c r="C841" s="8" t="s">
        <v>49</v>
      </c>
      <c r="J841" s="16"/>
      <c r="L841" s="16"/>
      <c r="M841" s="17">
        <f>(G793^2)*F793+G793*G794*F794+G793*G795*F795-((H793^2)*F793+H793*H794*F794+H793*H795*F795)</f>
        <v>0.29505398363739505</v>
      </c>
      <c r="N841" s="18">
        <f>G793*G794*F793+(G794^2)*F794+G794*G795*F795-(H793*H794*F793+(H794^2)*F794+H794*H795*F795)</f>
        <v>-0.3998817447781034</v>
      </c>
      <c r="O841" s="18">
        <f>G793*G795*F793+G794*G795*F794+(G795^2)*F795-(H793*H795*F793+H794*H795*F794+(H795^2)*F795)</f>
        <v>-0.69261549897496544</v>
      </c>
      <c r="P841" s="18">
        <f>(G793^2)*E793+G793*G794*E794+G793*G795*E795-((H793^2)*E793+H793*H794*E794+H793*H795*E795)</f>
        <v>-0.72073980375995816</v>
      </c>
      <c r="Q841" s="18">
        <f>G793*G794*E793+(G794^2)*E794+G794*G795*E795-(H793*H794*E793+(H794^2)*E794+H794*H795*E795)</f>
        <v>0.28979934116644773</v>
      </c>
      <c r="R841" s="34">
        <f>G793*G795*E793+G794*G795*E794+(G795^2)*E795-(H793*H795*E793+H794*H795*E794+(H795^2)*E795)</f>
        <v>0.50194718290027418</v>
      </c>
      <c r="S841" s="16">
        <f>J793</f>
        <v>-9.0116177700379496E-3</v>
      </c>
      <c r="V841" s="8"/>
      <c r="W841" s="8" t="s">
        <v>25</v>
      </c>
      <c r="X841" s="8" t="s">
        <v>49</v>
      </c>
      <c r="AE841" s="16"/>
      <c r="AG841" s="16"/>
      <c r="AH841" s="17">
        <f>(AB793^2)*AA793+AB793*AB794*AA794+AB793*AB795*AA795-((AC793^2)*AA793+AC793*AC794*AA794+AC793*AC795*AA795)</f>
        <v>0.29505398341467137</v>
      </c>
      <c r="AI841" s="18">
        <f>AB793*AB794*AA793+(AB794^2)*AA794+AB794*AB795*AA795-(AC793*AC794*AA793+(AC794^2)*AA794+AC794*AC795*AA795)</f>
        <v>-0.39988174488600625</v>
      </c>
      <c r="AJ841" s="18">
        <f>AB793*AB795*AA793+AB794*AB795*AA794+(AB795^2)*AA795-(AC793*AC795*AA793+AC794*AC795*AA794+(AC795^2)*AA795)</f>
        <v>-0.69261549916185883</v>
      </c>
      <c r="AK841" s="18">
        <f>(AB793^2)*Z793+AB793*AB794*Z794+AB793*AB795*Z795-((AC793^2)*Z793+AC793*AC794*Z794+AC793*AC795*Z795)</f>
        <v>-0.72073980405724491</v>
      </c>
      <c r="AL841" s="18">
        <f>AB793*AB794*Z793+(AB794^2)*Z794+AB794*AB795*Z795-(AC793*AC794*Z793+(AC794^2)*Z794+AC794*AC795*Z795)</f>
        <v>0.28979934102270621</v>
      </c>
      <c r="AM841" s="34">
        <f>AB793*AB795*Z793+AB794*AB795*Z794+(AB795^2)*Z795-(AC793*AC795*Z793+AC794*AC795*Z794+(AC795^2)*Z795)</f>
        <v>0.50194718265130667</v>
      </c>
      <c r="AN841" s="16">
        <f>AE793</f>
        <v>-9.0116176844255436E-3</v>
      </c>
    </row>
    <row r="842" spans="1:40">
      <c r="A842" s="8" t="s">
        <v>47</v>
      </c>
      <c r="B842" s="8">
        <f>DEGREES(ACOS(A839/(SQRT((A837^2)+(A838^2)+(A839^2)))))</f>
        <v>81.178499953588059</v>
      </c>
      <c r="C842" s="8">
        <f>DEGREES(ATAN(A838/A837))</f>
        <v>-70.489193898571457</v>
      </c>
      <c r="E842" s="9" t="s">
        <v>29</v>
      </c>
      <c r="F842" s="10" t="s">
        <v>30</v>
      </c>
      <c r="G842" s="13" t="s">
        <v>31</v>
      </c>
      <c r="H842" s="14" t="s">
        <v>11</v>
      </c>
      <c r="I842">
        <v>17</v>
      </c>
      <c r="J842" s="15" t="s">
        <v>32</v>
      </c>
      <c r="L842" s="20" t="s">
        <v>37</v>
      </c>
      <c r="M842" s="17">
        <f>(G798^2)*F798+G798*G799*F799+G798*G800*F800-((H798^2)*F798+H798*H799*F799+H798*H800*F800)</f>
        <v>0.31127878641191231</v>
      </c>
      <c r="N842" s="18">
        <f>G798*G799*F798+(G799^2)*F799+G799*G800*F800-(H798*H799*F798+(H799^2)*F799+H799*H800*F800)</f>
        <v>-0.24295665924305723</v>
      </c>
      <c r="O842" s="18">
        <f>G798*G800*F798+G799*G800*F799+(G800^2)*F800-(H798*H800*F798+H799*H800*F799+(H800^2)*F800)</f>
        <v>-0.66751793517643065</v>
      </c>
      <c r="P842" s="18">
        <f>(G798^2)*E798+G798*G799*E799+G798*G800*E800-((H798^2)*E798+H798*H799*E799+H798*H800*E800)</f>
        <v>-0.68847730405083341</v>
      </c>
      <c r="Q842" s="18">
        <f>G798*G799*E798+(G799^2)*E799+G799*G800*E800-(H798*H799*E798+(H799^2)*E799+H799*H800*E800)</f>
        <v>0.2230739635185835</v>
      </c>
      <c r="R842" s="34">
        <f>G798*G800*E798+G799*G800*E799+(G800^2)*E800-(H798*H800*E798+H799*H800*E799+(H800^2)*E800)</f>
        <v>0.61289067763555205</v>
      </c>
      <c r="S842" s="16">
        <f>J798</f>
        <v>-8.8326096495800477E-3</v>
      </c>
      <c r="V842" s="8" t="s">
        <v>47</v>
      </c>
      <c r="W842" s="8">
        <f>DEGREES(ACOS(V839/(SQRT((V837^2)+(V838^2)+(V839^2)))))</f>
        <v>81.178499953780033</v>
      </c>
      <c r="X842" s="8">
        <f>DEGREES(ATAN(V838/V837))</f>
        <v>-70.48919389848956</v>
      </c>
      <c r="Z842" s="9" t="s">
        <v>29</v>
      </c>
      <c r="AA842" s="10" t="s">
        <v>30</v>
      </c>
      <c r="AB842" s="13" t="s">
        <v>31</v>
      </c>
      <c r="AC842" s="14" t="s">
        <v>11</v>
      </c>
      <c r="AD842">
        <v>17</v>
      </c>
      <c r="AE842" s="15" t="s">
        <v>32</v>
      </c>
      <c r="AG842" s="20" t="s">
        <v>37</v>
      </c>
      <c r="AH842" s="17">
        <f>(AB798^2)*AA798+AB798*AB799*AA799+AB798*AB800*AA800-((AC798^2)*AA798+AC798*AC799*AA799+AC798*AC800*AA800)</f>
        <v>0.31127878617446303</v>
      </c>
      <c r="AI842" s="18">
        <f>AB798*AB799*AA798+(AB799^2)*AA799+AB799*AB800*AA800-(AC798*AC799*AA798+(AC799^2)*AA799+AC799*AC800*AA800)</f>
        <v>-0.24295665932538441</v>
      </c>
      <c r="AJ842" s="18">
        <f>AB798*AB800*AA798+AB799*AB800*AA799+(AB800^2)*AA800-(AC798*AC800*AA798+AC799*AC800*AA799+(AC800^2)*AA800)</f>
        <v>-0.66751793540262272</v>
      </c>
      <c r="AK842" s="18">
        <f>(AB798^2)*Z798+AB798*AB799*Z799+AB798*AB800*Z800-((AC798^2)*Z798+AC798*AC799*Z799+AC798*AC800*Z800)</f>
        <v>-0.68847730435938037</v>
      </c>
      <c r="AL842" s="18">
        <f>AB798*AB799*Z798+(AB799^2)*Z799+AB799*AB800*Z800-(AC798*AC799*Z798+(AC799^2)*Z799+AC799*AC800*Z800)</f>
        <v>0.22307396341717006</v>
      </c>
      <c r="AM842" s="34">
        <f>AB798*AB800*Z798+AB799*AB800*Z799+(AB800^2)*Z800-(AC798*AC800*Z798+AC799*AC800*Z799+(AC800^2)*Z800)</f>
        <v>0.61289067735692104</v>
      </c>
      <c r="AN842" s="16">
        <f>AE798</f>
        <v>-8.8326096175518898E-3</v>
      </c>
    </row>
    <row r="843" spans="1:40">
      <c r="A843" s="8" t="s">
        <v>46</v>
      </c>
      <c r="B843" s="8">
        <f>DEGREES(ACOS(B839/(SQRT((B837^2)+(B838^2)+(B839^2)))))</f>
        <v>150.83659967177468</v>
      </c>
      <c r="C843" s="8">
        <f>DEGREES(ATAN(B838/B837))</f>
        <v>3.3638966662859686</v>
      </c>
      <c r="D843" t="s">
        <v>33</v>
      </c>
      <c r="E843" s="9">
        <f t="shared" ref="E843:F843" si="954">E838</f>
        <v>0.86399545459420435</v>
      </c>
      <c r="F843" s="10">
        <f t="shared" si="954"/>
        <v>-0.52658432086144791</v>
      </c>
      <c r="G843" s="13">
        <f>COS((RADIANS(45+$C$18)))</f>
        <v>-0.87078508510040586</v>
      </c>
      <c r="H843" s="14">
        <f>COS((RADIANS($C$18-45)))</f>
        <v>-0.4916638440710065</v>
      </c>
      <c r="J843" s="15">
        <f>((SUMPRODUCT(G843:G845,E843:E845))*(SUMPRODUCT(G843:(G845),F843:F845)))-((SUMPRODUCT(H843:H845,E843:E845))*(SUMPRODUCT(H843:H845,F843:F845)))</f>
        <v>-1.4424541858375259E-2</v>
      </c>
      <c r="L843" s="16"/>
      <c r="M843" s="17">
        <f>(G803^2)*F803+G803*G804*F804+G803*G805*F805-((H803^2)*F803+H803*H804*F804+H803*H805*F805)</f>
        <v>0.3117014140111532</v>
      </c>
      <c r="N843" s="18">
        <f>G803*G804*F803+(G804^2)*F804+G804*G805*F805-(H803*H804*F803+(H804^2)*F804+H804*H805*F805)</f>
        <v>-0.10755664238137604</v>
      </c>
      <c r="O843" s="18">
        <f>G803*G805*F803+G804*G805*F804+(G805^2)*F805-(H803*H805*F803+H804*H805*F804+(H805^2)*F805)</f>
        <v>-0.60998403051662131</v>
      </c>
      <c r="P843" s="18">
        <f>(G803^2)*E803+G803*G804*E804+G803*G805*E805-((H803^2)*E803+H803*H804*E804+H803*H805*E805)</f>
        <v>-0.6272030812626892</v>
      </c>
      <c r="Q843" s="18">
        <f>G803*G804*E803+(G804^2)*E804+G804*G805*E805-(H803*H804*E803+(H804^2)*E804+H804*H805*E805)</f>
        <v>0.12841246920717395</v>
      </c>
      <c r="R843" s="34">
        <f>G803*G805*E803+G804*G805*E804+(G805^2)*E805-(H803*H805*E803+H804*H805*E804+(H805^2)*E805)</f>
        <v>0.72826330202686407</v>
      </c>
      <c r="S843" s="16">
        <f>J803</f>
        <v>-3.3322619692162658E-3</v>
      </c>
      <c r="V843" s="8" t="s">
        <v>46</v>
      </c>
      <c r="W843" s="8">
        <f>DEGREES(ACOS(W839/(SQRT((W837^2)+(W838^2)+(W839^2)))))</f>
        <v>150.83659967184809</v>
      </c>
      <c r="X843" s="8">
        <f>DEGREES(ATAN(W838/W837))</f>
        <v>3.3638966666847256</v>
      </c>
      <c r="Y843" t="s">
        <v>33</v>
      </c>
      <c r="Z843" s="9">
        <f t="shared" ref="Z843:AA843" si="955">Z838</f>
        <v>0.86399545478874107</v>
      </c>
      <c r="AA843" s="10">
        <f t="shared" si="955"/>
        <v>-0.52658432071583461</v>
      </c>
      <c r="AB843" s="13">
        <f>COS((RADIANS(45+$C$18)))</f>
        <v>-0.87078508510040586</v>
      </c>
      <c r="AC843" s="14">
        <f>COS((RADIANS($C$18-45)))</f>
        <v>-0.4916638440710065</v>
      </c>
      <c r="AE843" s="15">
        <f>((SUMPRODUCT(AB843:AB845,Z843:Z845))*(SUMPRODUCT(AB843:(AB845),AA843:AA845)))-((SUMPRODUCT(AC843:AC845,Z843:Z845))*(SUMPRODUCT(AC843:AC845,AA843:AA845)))</f>
        <v>-1.4424541743550304E-2</v>
      </c>
      <c r="AG843" s="16"/>
      <c r="AH843" s="17">
        <f>(AB803^2)*AA803+AB803*AB804*AA804+AB803*AB805*AA805-((AC803^2)*AA803+AC803*AC804*AA804+AC803*AC805*AA805)</f>
        <v>0.31170141375054228</v>
      </c>
      <c r="AI843" s="18">
        <f>AB803*AB804*AA803+(AB804^2)*AA804+AB804*AB805*AA805-(AC803*AC804*AA803+(AC804^2)*AA804+AC804*AC805*AA805)</f>
        <v>-0.10755664242403831</v>
      </c>
      <c r="AJ843" s="18">
        <f>AB803*AB805*AA803+AB804*AB805*AA804+(AB805^2)*AA805-(AC803*AC805*AA803+AC804*AC805*AA804+(AC805^2)*AA805)</f>
        <v>-0.60998403075857111</v>
      </c>
      <c r="AK843" s="18">
        <f>(AB803^2)*Z803+AB803*AB804*Z804+AB803*AB805*Z805-((AC803^2)*Z803+AC803*AC804*Z804+AC803*AC805*Z805)</f>
        <v>-0.62720308159103244</v>
      </c>
      <c r="AL843" s="18">
        <f>AB803*AB804*Z803+(AB804^2)*Z804+AB804*AB805*Z805-(AC803*AC804*Z803+(AC804^2)*Z804+AC804*AC805*Z805)</f>
        <v>0.12841246915840904</v>
      </c>
      <c r="AM843" s="34">
        <f>AB803*AB805*Z803+AB804*AB805*Z804+(AB805^2)*Z805-(AC803*AC805*Z803+AC804*AC805*Z804+(AC805^2)*Z805)</f>
        <v>0.72826330175030463</v>
      </c>
      <c r="AN843" s="16">
        <f>AE803</f>
        <v>-3.3322620029372918E-3</v>
      </c>
    </row>
    <row r="844" spans="1:40">
      <c r="A844" s="8" t="s">
        <v>48</v>
      </c>
      <c r="B844" s="8">
        <f>DEGREES(ACOS(C839/(SQRT((C837^2)+(C838^2)+(C839^2)))))</f>
        <v>62.448752046807328</v>
      </c>
      <c r="C844" s="8">
        <f>DEGREES(ATAN(C838/C837))</f>
        <v>24.154818135411393</v>
      </c>
      <c r="D844" t="s">
        <v>34</v>
      </c>
      <c r="E844" s="9">
        <f t="shared" ref="E844:F844" si="956">E839</f>
        <v>-0.16430755262887162</v>
      </c>
      <c r="F844" s="10">
        <f t="shared" si="956"/>
        <v>-0.78794129552999759</v>
      </c>
      <c r="G844" s="13">
        <f>(SIN((RADIANS(45+$C$18))))*(COS(RADIANS($A$18)))</f>
        <v>0.4620128861807582</v>
      </c>
      <c r="H844" s="14">
        <f>(SIN((RADIANS($C$18-45))))*(COS(RADIANS($A$18)))</f>
        <v>-0.81827031875928058</v>
      </c>
      <c r="J844" s="16"/>
      <c r="L844" s="16"/>
      <c r="M844" s="17">
        <f>(G808^2)*F808+G808*G809*F809+G808*G810*F810-((H808^2)*F808+H808*H809*F809+H808*H810*F810)</f>
        <v>0.29740129090101963</v>
      </c>
      <c r="N844" s="18">
        <f>G808*G809*F808+(G809^2)*F809+G809*G810*F810-(H808*H809*F808+(H809^2)*F809+H809*H810*F810)</f>
        <v>-9.4102384272276018E-10</v>
      </c>
      <c r="O844" s="18">
        <f>G808*G810*F808+G809*G810*F809+(G810^2)*F810-(H808*H810*F808+H809*H810*F809+(H810^2)*F810)</f>
        <v>-0.53916693875526189</v>
      </c>
      <c r="P844" s="18">
        <f>(G808^2)*E808+G808*G809*E809+G808*G810*E810-((H808^2)*E808+H808*H809*E809+H808*H810*E810)</f>
        <v>-0.5117466912560652</v>
      </c>
      <c r="Q844" s="18">
        <f>G808*G809*E808+(G809^2)*E809+G809*G810*E810-(H808*H809*E808+(H809^2)*E809+H809*H810*E810)</f>
        <v>1.4717983673154918E-9</v>
      </c>
      <c r="R844" s="34">
        <f>G808*G810*E808+G809*G810*E809+(G810^2)*E810-(H808*H810*E808+H809*H810*E809+(H810^2)*E810)</f>
        <v>0.84327833593933332</v>
      </c>
      <c r="S844" s="16">
        <f>J808</f>
        <v>3.4451712754957065E-4</v>
      </c>
      <c r="V844" s="8" t="s">
        <v>48</v>
      </c>
      <c r="W844" s="8">
        <f>DEGREES(ACOS(X839/(SQRT((X837^2)+(X838^2)+(X839^2)))))</f>
        <v>62.448752046812558</v>
      </c>
      <c r="X844" s="8">
        <f>DEGREES(ATAN(X838/X837))</f>
        <v>24.154818135389352</v>
      </c>
      <c r="Y844" t="s">
        <v>34</v>
      </c>
      <c r="Z844" s="9">
        <f t="shared" ref="Z844:AA844" si="957">Z839</f>
        <v>-0.16430755270284025</v>
      </c>
      <c r="AA844" s="10">
        <f t="shared" si="957"/>
        <v>-0.78794129548986058</v>
      </c>
      <c r="AB844" s="13">
        <f>(SIN((RADIANS(45+$C$18))))*(COS(RADIANS($A$18)))</f>
        <v>0.4620128861807582</v>
      </c>
      <c r="AC844" s="14">
        <f>(SIN((RADIANS($C$18-45))))*(COS(RADIANS($A$18)))</f>
        <v>-0.81827031875928058</v>
      </c>
      <c r="AE844" s="16"/>
      <c r="AG844" s="16"/>
      <c r="AH844" s="17">
        <f>(AB808^2)*AA808+AB808*AB809*AA809+AB808*AB810*AA810-((AC808^2)*AA808+AC808*AC809*AA809+AC808*AC810*AA810)</f>
        <v>0.2974012906056272</v>
      </c>
      <c r="AI844" s="18">
        <f>AB808*AB809*AA808+(AB809^2)*AA809+AB809*AB810*AA810-(AC808*AC809*AA808+(AC809^2)*AA809+AC809*AC810*AA810)</f>
        <v>-9.4102384310951303E-10</v>
      </c>
      <c r="AJ844" s="18">
        <f>AB808*AB810*AA808+AB809*AB810*AA809+(AB810^2)*AA810-(AC808*AC810*AA808+AC809*AC810*AA809+(AC810^2)*AA810)</f>
        <v>-0.53916693897685486</v>
      </c>
      <c r="AK844" s="18">
        <f>(AB808^2)*Z808+AB808*AB809*Z809+AB808*AB810*Z810-((AC808^2)*Z808+AC808*AC809*Z809+AC808*AC810*Z810)</f>
        <v>-0.51174669161348119</v>
      </c>
      <c r="AL844" s="18">
        <f>AB808*AB809*Z808+(AB809^2)*Z809+AB809*AB810*Z810-(AC808*AC809*Z808+(AC809^2)*Z809+AC809*AC810*Z810)</f>
        <v>1.4717983669117766E-9</v>
      </c>
      <c r="AM844" s="34">
        <f>AB808*AB810*Z808+AB809*AB810*Z809+(AB810^2)*Z810-(AC808*AC810*Z808+AC809*AC810*Z809+(AC810^2)*Z810)</f>
        <v>0.84327833570802169</v>
      </c>
      <c r="AN844" s="16">
        <f>AE808</f>
        <v>3.4451702890087033E-4</v>
      </c>
    </row>
    <row r="845" spans="1:40">
      <c r="D845" t="s">
        <v>35</v>
      </c>
      <c r="E845" s="9">
        <f t="shared" ref="E845:F845" si="958">E840</f>
        <v>0.47593579670966635</v>
      </c>
      <c r="F845" s="10">
        <f t="shared" si="958"/>
        <v>-0.31915116766415985</v>
      </c>
      <c r="G845" s="13">
        <f>(SIN((RADIANS(45+$C$18))))*(SIN(RADIANS($A$18)))</f>
        <v>-0.16815893841721494</v>
      </c>
      <c r="H845" s="14">
        <f>(SIN((RADIANS($C$18-45))))*(SIN(RADIANS($A$18)))</f>
        <v>0.29782603961189558</v>
      </c>
      <c r="J845" s="16"/>
      <c r="L845" s="16"/>
      <c r="M845" s="17">
        <f>(G813^2)*F813+G813*G814*F814+G813*G815*F815-((H813^2)*F813+H813*H814*F814+H813*H815*F815)</f>
        <v>0.27678787575125063</v>
      </c>
      <c r="N845" s="18">
        <f>G813*G814*F813+(G814^2)*F814+G814*G815*F815-(H813*H814*F813+(H814^2)*F814+H814*H815*F815)</f>
        <v>8.3672109106679438E-2</v>
      </c>
      <c r="O845" s="18">
        <f>G813*G815*F813+G814*G815*F814+(G815^2)*F815-(H813*H815*F813+H814*H815*F814+(H815^2)*F815)</f>
        <v>-0.47452811118578053</v>
      </c>
      <c r="P845" s="18">
        <f>(G813^2)*E813+G813*G814*E814+G813*G815*E815-((H813^2)*E813+H813*H814*E814+H813*H815*E815)</f>
        <v>-0.31761515366537363</v>
      </c>
      <c r="Q845" s="18">
        <f>G813*G814*E813+(G814^2)*E814+G814*G815*E815-(H813*H814*E813+(H814^2)*E814+H814*H815*E815)</f>
        <v>-0.16408175764894081</v>
      </c>
      <c r="R845" s="34">
        <f>G813*G815*E813+G814*G815*E814+(G815^2)*E815-(H813*H815*E813+H814*H815*E814+(H815^2)*E815)</f>
        <v>0.9305538890853573</v>
      </c>
      <c r="S845" s="16">
        <f>J813</f>
        <v>-4.4940759308620404E-4</v>
      </c>
      <c r="Y845" t="s">
        <v>35</v>
      </c>
      <c r="Z845" s="9">
        <f t="shared" ref="Z845:AA845" si="959">Z840</f>
        <v>0.47593579633097549</v>
      </c>
      <c r="AA845" s="10">
        <f t="shared" si="959"/>
        <v>-0.31915116800350768</v>
      </c>
      <c r="AB845" s="13">
        <f>(SIN((RADIANS(45+$C$18))))*(SIN(RADIANS($A$18)))</f>
        <v>-0.16815893841721494</v>
      </c>
      <c r="AC845" s="14">
        <f>(SIN((RADIANS($C$18-45))))*(SIN(RADIANS($A$18)))</f>
        <v>0.29782603961189558</v>
      </c>
      <c r="AE845" s="16"/>
      <c r="AG845" s="16"/>
      <c r="AH845" s="17">
        <f>(AB813^2)*AA813+AB813*AB814*AA814+AB813*AB815*AA815-((AC813^2)*AA813+AC813*AC814*AA814+AC813*AC815*AA815)</f>
        <v>0.27678787541613192</v>
      </c>
      <c r="AI845" s="18">
        <f>AB813*AB814*AA813+(AB814^2)*AA814+AB814*AB815*AA815-(AC813*AC814*AA813+(AC814^2)*AA814+AC814*AC815*AA815)</f>
        <v>8.3672109134294528E-2</v>
      </c>
      <c r="AJ845" s="18">
        <f>AB813*AB815*AA813+AB814*AB815*AA814+(AB815^2)*AA815-(AC813*AC815*AA813+AC814*AC815*AA814+(AC815^2)*AA815)</f>
        <v>-0.47452811134239359</v>
      </c>
      <c r="AK845" s="18">
        <f>(AB813^2)*Z813+AB813*AB814*Z814+AB813*AB815*Z815-((AC813^2)*Z813+AC813*AC814*Z814+AC813*AC815*Z815)</f>
        <v>-0.31761515404967805</v>
      </c>
      <c r="AL845" s="18">
        <f>AB813*AB814*Z813+(AB814^2)*Z814+AB814*AB815*Z815-(AC813*AC814*Z813+(AC814^2)*Z814+AC814*AC815*Z815)</f>
        <v>-0.1640817576244929</v>
      </c>
      <c r="AM845" s="34">
        <f>AB813*AB815*Z813+AB814*AB815*Z814+(AB815^2)*Z815-(AC813*AC815*Z813+AC814*AC815*Z814+(AC815^2)*Z815)</f>
        <v>0.93055388894670632</v>
      </c>
      <c r="AN845" s="16">
        <f>AE813</f>
        <v>-4.4940773434665182E-4</v>
      </c>
    </row>
    <row r="846" spans="1:40">
      <c r="M846" s="17">
        <f>(G818^2)*F818+G818*G819*F819+G818*G820*F820-((H818^2)*F818+H818*H819*F819+H818*H820*F820)</f>
        <v>0.26528105821983927</v>
      </c>
      <c r="N846" s="18">
        <f>G818*G819*F818+(G819^2)*F819+G819*G820*F820-(H818*H819*F818+(H819^2)*F819+H819*H820*F820)</f>
        <v>0.15592589522744715</v>
      </c>
      <c r="O846" s="18">
        <f>G818*G820*F818+G819*G820*F819+(G820^2)*F820-(H818*H820*F818+H819*H820*F819+(H820^2)*F820)</f>
        <v>-0.42840287624565826</v>
      </c>
      <c r="P846" s="18">
        <f>(G818^2)*E818+G818*G819*E819+G818*G820*E820-((H818^2)*E818+H818*H819*E819+H818*H820*E820)</f>
        <v>-5.7068033182661626E-2</v>
      </c>
      <c r="Q846" s="18">
        <f>G818*G819*E818+(G819^2)*E819+G819*G820*E820-(H818*H819*E818+(H819^2)*E819+H819*H820*E820)</f>
        <v>-0.34145071843496039</v>
      </c>
      <c r="R846" s="34">
        <f>G818*G820*E818+G819*G820*E819+(G820^2)*E820-(H818*H820*E818+H819*H820*E819+(H820^2)*E820)</f>
        <v>0.93812813875661205</v>
      </c>
      <c r="S846" s="16">
        <f>J818</f>
        <v>-3.1043796309609961E-4</v>
      </c>
      <c r="AH846" s="17">
        <f>(AB818^2)*AA818+AB818*AB819*AA819+AB818*AB820*AA820-((AC818^2)*AA818+AC818*AC819*AA819+AC818*AC820*AA820)</f>
        <v>0.26528105786211087</v>
      </c>
      <c r="AI846" s="18">
        <f>AB818*AB819*AA818+(AB819^2)*AA819+AB819*AB820*AA820-(AC818*AC819*AA818+(AC819^2)*AA819+AC819*AC820*AA820)</f>
        <v>0.15592589524870543</v>
      </c>
      <c r="AJ846" s="18">
        <f>AB818*AB820*AA818+AB819*AB820*AA819+(AB820^2)*AA820-(AC818*AC820*AA818+AC819*AC820*AA819+(AC820^2)*AA820)</f>
        <v>-0.42840287630406493</v>
      </c>
      <c r="AK846" s="18">
        <f>(AB818^2)*Z818+AB818*AB819*Z819+AB818*AB820*Z820-((AC818^2)*Z818+AC818*AC819*Z819+AC818*AC820*Z820)</f>
        <v>-5.7068033565678244E-2</v>
      </c>
      <c r="AL846" s="18">
        <f>AB818*AB819*Z818+(AB819^2)*Z819+AB819*AB820*Z820-(AC818*AC819*Z818+(AC819^2)*Z819+AC819*AC820*Z820)</f>
        <v>-0.34145071842804348</v>
      </c>
      <c r="AM846" s="34">
        <f>AB818*AB820*Z818+AB819*AB820*Z819+(AB820^2)*Z820-(AC818*AC820*Z818+AC819*AC820*Z819+(AC820^2)*Z820)</f>
        <v>0.93812813873760781</v>
      </c>
      <c r="AN846" s="16">
        <f>AE818</f>
        <v>-3.1043810115699566E-4</v>
      </c>
    </row>
    <row r="847" spans="1:40">
      <c r="E847" s="9" t="s">
        <v>29</v>
      </c>
      <c r="F847" s="10" t="s">
        <v>30</v>
      </c>
      <c r="G847" s="13" t="s">
        <v>31</v>
      </c>
      <c r="H847" s="14" t="s">
        <v>11</v>
      </c>
      <c r="I847">
        <v>18</v>
      </c>
      <c r="J847" s="15" t="s">
        <v>32</v>
      </c>
      <c r="M847" s="17">
        <f>(G823^2)*F823+G823*G824*F824+G823*G825*F825-((H823^2)*F823+H823*H824*F824+H823*H825*F825)</f>
        <v>0.27048273694119779</v>
      </c>
      <c r="N847" s="18">
        <f>G823*G824*F823+(G824^2)*F824+G824*G825*F825-(H823*H824*F823+(H824^2)*F824+H824*H825*F825)</f>
        <v>0.23342805894774471</v>
      </c>
      <c r="O847" s="18">
        <f>G823*G825*F823+G824*G825*F824+(G825^2)*F825-(H823*H825*F823+H824*H825*F824+(H825^2)*F825)</f>
        <v>-0.40430925800967688</v>
      </c>
      <c r="P847" s="18">
        <f>(G823^2)*E823+G823*G824*E824+G823*G825*E825-((H823^2)*E823+H823*H824*E824+H823*H825*E825)</f>
        <v>0.21163889593919727</v>
      </c>
      <c r="Q847" s="18">
        <f>G823*G824*E823+(G824^2)*E824+G824*G825*E825-(H823*H824*E823+(H824^2)*E824+H824*H825*E825)</f>
        <v>-0.48632694285030587</v>
      </c>
      <c r="R847" s="34">
        <f>G823*G825*E823+G824*G825*E824+(G825^2)*E825-(H823*H825*E823+H824*H825*E824+(H825^2)*E825)</f>
        <v>0.84234297410637593</v>
      </c>
      <c r="S847" s="16">
        <f>J823</f>
        <v>2.916613354853187E-3</v>
      </c>
      <c r="Z847" s="9" t="s">
        <v>29</v>
      </c>
      <c r="AA847" s="10" t="s">
        <v>30</v>
      </c>
      <c r="AB847" s="13" t="s">
        <v>31</v>
      </c>
      <c r="AC847" s="14" t="s">
        <v>11</v>
      </c>
      <c r="AD847">
        <v>18</v>
      </c>
      <c r="AE847" s="15" t="s">
        <v>32</v>
      </c>
      <c r="AH847" s="17">
        <f>(AB823^2)*AA823+AB823*AB824*AA824+AB823*AB825*AA825-((AC823^2)*AA823+AC823*AC824*AA824+AC823*AC825*AA825)</f>
        <v>0.27048273659798927</v>
      </c>
      <c r="AI847" s="18">
        <f>AB823*AB824*AA823+(AB824^2)*AA824+AB824*AB825*AA825-(AC823*AC824*AA823+(AC824^2)*AA824+AC824*AC825*AA825)</f>
        <v>0.23342805892551138</v>
      </c>
      <c r="AJ847" s="18">
        <f>AB823*AB825*AA823+AB824*AB825*AA824+(AB825^2)*AA825-(AC823*AC825*AA823+AC824*AC825*AA824+(AC825^2)*AA825)</f>
        <v>-0.40430925797116768</v>
      </c>
      <c r="AK847" s="18">
        <f>(AB823^2)*Z823+AB823*AB824*Z824+AB823*AB825*Z825-((AC823^2)*Z823+AC823*AC824*Z824+AC823*AC825*Z825)</f>
        <v>0.21163889560319449</v>
      </c>
      <c r="AL847" s="18">
        <f>AB823*AB824*Z823+(AB824^2)*Z824+AB824*AB825*Z825-(AC823*AC824*Z823+(AC824^2)*Z824+AC824*AC825*Z825)</f>
        <v>-0.48632694289932399</v>
      </c>
      <c r="AM847" s="34">
        <f>AB823*AB825*Z823+AB824*AB825*Z824+(AB825^2)*Z825-(AC823*AC825*Z823+AC824*AC825*Z824+(AC825^2)*Z825)</f>
        <v>0.84234297419127768</v>
      </c>
      <c r="AN847" s="16">
        <f>AE823</f>
        <v>2.9166132687644397E-3</v>
      </c>
    </row>
    <row r="848" spans="1:40">
      <c r="D848" t="s">
        <v>33</v>
      </c>
      <c r="E848" s="9">
        <f t="shared" ref="E848:F848" si="960">E843</f>
        <v>0.86399545459420435</v>
      </c>
      <c r="F848" s="10">
        <f t="shared" si="960"/>
        <v>-0.52658432086144791</v>
      </c>
      <c r="G848" s="13">
        <f>COS((RADIANS(45+$C$19)))</f>
        <v>-0.90296063242848146</v>
      </c>
      <c r="H848" s="14">
        <f>COS((RADIANS($C$19-45)))</f>
        <v>-0.42972327873220545</v>
      </c>
      <c r="J848" s="15">
        <f>((SUMPRODUCT(G848:G850,E848:E850))*(SUMPRODUCT(G848:G850,F848:F850)))-((SUMPRODUCT(H848:H850,E848:E850))*(SUMPRODUCT(H848:H850,F848:F850)))</f>
        <v>-1.4794314229871236E-2</v>
      </c>
      <c r="M848" s="17">
        <f>(G828^2)*F828+G828*G829*F829+G828*G830*F830-((H828^2)*F828+H828*H829*F829+H828*H830*F830)</f>
        <v>0.29365345380889374</v>
      </c>
      <c r="N848" s="18">
        <f>G828*G829*F828+(G829^2)*F829+G829*G830*F830-(H828*H829*F828+(H829^2)*F829+H829*H830*F830)</f>
        <v>0.3275695330469231</v>
      </c>
      <c r="O848" s="18">
        <f>G828*G830*F828+G829*G830*F829+(G830^2)*F830-(H828*H830*F828+H829*H830*F829+(H830^2)*F830)</f>
        <v>-0.39038216783307839</v>
      </c>
      <c r="P848" s="18">
        <f>(G828^2)*E828+G828*G829*E829+G828*G830*E830-((H828^2)*E828+H828*H829*E829+H828*H830*E830)</f>
        <v>0.41658014762777773</v>
      </c>
      <c r="Q848" s="18">
        <f>G828*G829*E828+(G829^2)*E829+G829*G830*E830-(H828*H829*E828+(H829^2)*E829+H829*H830*E830)</f>
        <v>-0.572781048707526</v>
      </c>
      <c r="R848" s="34">
        <f>G828*G830*E828+G829*G830*E829+(G830^2)*E830-(H828*H830*E828+H829*H830*E829+(H830^2)*E830)</f>
        <v>0.6826138725670734</v>
      </c>
      <c r="S848" s="16">
        <f>J828</f>
        <v>1.4096252957168265E-2</v>
      </c>
      <c r="Y848" t="s">
        <v>33</v>
      </c>
      <c r="Z848" s="9">
        <f t="shared" ref="Z848:AA848" si="961">Z843</f>
        <v>0.86399545478874107</v>
      </c>
      <c r="AA848" s="10">
        <f t="shared" si="961"/>
        <v>-0.52658432071583461</v>
      </c>
      <c r="AB848" s="13">
        <f>COS((RADIANS(45+$C$19)))</f>
        <v>-0.90296063242848146</v>
      </c>
      <c r="AC848" s="14">
        <f>COS((RADIANS($C$19-45)))</f>
        <v>-0.42972327873220545</v>
      </c>
      <c r="AE848" s="15">
        <f>((SUMPRODUCT(AB848:AB850,Z848:Z850))*(SUMPRODUCT(AB848:AB850,AA848:AA850)))-((SUMPRODUCT(AC848:AC850,Z848:Z850))*(SUMPRODUCT(AC848:AC850,AA848:AA850)))</f>
        <v>-1.4794314135677833E-2</v>
      </c>
      <c r="AH848" s="17">
        <f>(AB828^2)*AA828+AB828*AB829*AA829+AB828*AB830*AA830-((AC828^2)*AA828+AC828*AC829*AA829+AC828*AC830*AA830)</f>
        <v>0.29365345351478223</v>
      </c>
      <c r="AI848" s="18">
        <f>AB828*AB829*AA828+(AB829^2)*AA829+AB829*AB830*AA830-(AC828*AC829*AA828+(AC829^2)*AA829+AC829*AC830*AA830)</f>
        <v>0.32756953296471264</v>
      </c>
      <c r="AJ848" s="18">
        <f>AB828*AB830*AA828+AB829*AB830*AA829+(AB830^2)*AA830-(AC828*AC830*AA828+AC829*AC830*AA829+(AC830^2)*AA830)</f>
        <v>-0.39038216773510376</v>
      </c>
      <c r="AK848" s="18">
        <f>(AB828^2)*Z828+AB828*AB829*Z829+AB828*AB830*Z830-((AC828^2)*Z828+AC828*AC829*Z829+AC828*AC830*Z830)</f>
        <v>0.416580147373806</v>
      </c>
      <c r="AL848" s="18">
        <f>AB828*AB829*Z828+(AB829^2)*Z829+AB829*AB830*Z830-(AC828*AC829*Z828+(AC829^2)*Z829+AC829*AC830*Z830)</f>
        <v>-0.57278104882282077</v>
      </c>
      <c r="AM848" s="34">
        <f>AB828*AB830*Z828+AB829*AB830*Z829+(AB830^2)*Z830-(AC828*AC830*Z828+AC829*AC830*Z829+(AC830^2)*Z830)</f>
        <v>0.68261387270447615</v>
      </c>
      <c r="AN848" s="16">
        <f>AE828</f>
        <v>1.4096252943925386E-2</v>
      </c>
    </row>
    <row r="849" spans="1:40" ht="18">
      <c r="A849" t="s">
        <v>45</v>
      </c>
      <c r="B849" t="s">
        <v>75</v>
      </c>
      <c r="C849" t="s">
        <v>44</v>
      </c>
      <c r="D849" t="s">
        <v>34</v>
      </c>
      <c r="E849" s="9">
        <f t="shared" ref="E849:F849" si="962">E844</f>
        <v>-0.16430755262887162</v>
      </c>
      <c r="F849" s="10">
        <f t="shared" si="962"/>
        <v>-0.78794129552999759</v>
      </c>
      <c r="G849" s="13">
        <f>(SIN((RADIANS(45+$C$19))))*(COS(RADIANS($A$19)))</f>
        <v>0.42319481654530194</v>
      </c>
      <c r="H849" s="14">
        <f>(SIN((RADIANS($C$19-45))))*(COS(RADIANS($A$19)))</f>
        <v>-0.88924263148037508</v>
      </c>
      <c r="J849" s="16"/>
      <c r="M849" s="17">
        <f>(G833^2)*F833+G833*G834*F834+G833*G835*F835-((H833^2)*F833+H833*H834*F834+H833*H835*F835)</f>
        <v>0.28961861714508647</v>
      </c>
      <c r="N849" s="18">
        <f>G833*G834*F833+(G834^2)*F834+G834*G835*F835-(H833*H834*F833+(H834^2)*F834+H834*H835*F835)</f>
        <v>0.4546044963686216</v>
      </c>
      <c r="O849" s="18">
        <f>G833*G835*F833+G834*G835*F834+(G835^2)*F835-(H833*H835*F833+H834*H835*F834+(H835^2)*F835)</f>
        <v>-0.3814584652344436</v>
      </c>
      <c r="P849" s="18">
        <f>(G833^2)*E833+G833*G834*E834+G833*G835*E835-((H833^2)*E833+H833*H834*E834+H833*H835*E835)</f>
        <v>0.59005293700105121</v>
      </c>
      <c r="Q849" s="18">
        <f>G833*G834*E833+(G834^2)*E834+G834*G835*E835-(H833*H834*E833+(H834^2)*E834+H834*H835*E835)</f>
        <v>-0.58579637353975667</v>
      </c>
      <c r="R849" s="34">
        <f>G833*G835*E833+G834*G835*E834+(G835^2)*E835-(H833*H835*E833+H834*H835*E834+(H835^2)*E835)</f>
        <v>0.49154152098219822</v>
      </c>
      <c r="S849" s="16">
        <f>J833</f>
        <v>-6.0155219961967044E-3</v>
      </c>
      <c r="V849" t="s">
        <v>45</v>
      </c>
      <c r="W849" t="s">
        <v>75</v>
      </c>
      <c r="X849" t="s">
        <v>44</v>
      </c>
      <c r="Y849" t="s">
        <v>34</v>
      </c>
      <c r="Z849" s="9">
        <f t="shared" ref="Z849:AA849" si="963">Z844</f>
        <v>-0.16430755270284025</v>
      </c>
      <c r="AA849" s="10">
        <f t="shared" si="963"/>
        <v>-0.78794129548986058</v>
      </c>
      <c r="AB849" s="13">
        <f>(SIN((RADIANS(45+$C$19))))*(COS(RADIANS($A$19)))</f>
        <v>0.42319481654530194</v>
      </c>
      <c r="AC849" s="14">
        <f>(SIN((RADIANS($C$19-45))))*(COS(RADIANS($A$19)))</f>
        <v>-0.88924263148037508</v>
      </c>
      <c r="AE849" s="16"/>
      <c r="AH849" s="17">
        <f>(AB833^2)*AA833+AB833*AB834*AA834+AB833*AB835*AA835-((AC833^2)*AA833+AC833*AC834*AA834+AC833*AC835*AA835)</f>
        <v>0.28961861692890067</v>
      </c>
      <c r="AI849" s="18">
        <f>AB833*AB834*AA833+(AB834^2)*AA834+AB834*AB835*AA835-(AC833*AC834*AA833+(AC834^2)*AA834+AC834*AC835*AA835)</f>
        <v>0.4546044962224578</v>
      </c>
      <c r="AJ849" s="18">
        <f>AB833*AB835*AA833+AB834*AB835*AA834+(AB835^2)*AA835-(AC833*AC835*AA833+AC834*AC835*AA834+(AC835^2)*AA835)</f>
        <v>-0.38145846511179765</v>
      </c>
      <c r="AK849" s="18">
        <f>(AB833^2)*Z833+AB833*AB834*Z834+AB833*AB835*Z835-((AC833^2)*Z833+AC833*AC834*Z834+AC833*AC835*Z835)</f>
        <v>0.59005293685524296</v>
      </c>
      <c r="AL849" s="18">
        <f>AB833*AB834*Z833+(AB834^2)*Z834+AB834*AB835*Z835-(AC833*AC834*Z833+(AC834^2)*Z834+AC834*AC835*Z835)</f>
        <v>-0.58579637371353521</v>
      </c>
      <c r="AM849" s="34">
        <f>AB833*AB835*Z833+AB834*AB835*Z834+(AB835^2)*Z835-(AC833*AC835*Z833+AC834*AC835*Z834+(AC835^2)*Z835)</f>
        <v>0.49154152112801569</v>
      </c>
      <c r="AN849" s="16">
        <f>AE833</f>
        <v>-6.0155219334229182E-3</v>
      </c>
    </row>
    <row r="850" spans="1:40">
      <c r="A850">
        <f>E853</f>
        <v>0.86399545459420435</v>
      </c>
      <c r="B850">
        <f>C850/(SQRT(C850^2+C851^2+C852^2))</f>
        <v>0.86399545459420413</v>
      </c>
      <c r="C850">
        <f t="array" ref="C850:C855">(A850:A855)-(MMULT(MMULT(MINVERSE(MMULT(TRANSPOSE(M835:R855),M835:R855)),TRANSPOSE(M835:R855)),S835:S855))</f>
        <v>0.86357791274139917</v>
      </c>
      <c r="D850" t="s">
        <v>35</v>
      </c>
      <c r="E850" s="9">
        <f t="shared" ref="E850:F850" si="964">E845</f>
        <v>0.47593579670966635</v>
      </c>
      <c r="F850" s="10">
        <f t="shared" si="964"/>
        <v>-0.31915116766415985</v>
      </c>
      <c r="G850" s="13">
        <f>(SIN((RADIANS(45+$C$19))))*(SIN(RADIANS($A$19)))</f>
        <v>-7.4620664252905797E-2</v>
      </c>
      <c r="H850" s="14">
        <f>(SIN((RADIANS($C$19-45))))*(SIN(RADIANS($A$19)))</f>
        <v>0.15679746832618466</v>
      </c>
      <c r="J850" s="16"/>
      <c r="M850" s="17">
        <f>(G838^2)*F838+G838*G839*F839+G838*G840*F840-((H838^2)*F838+H838*H839*F839+H838*H840*F840)</f>
        <v>0.2934299887900127</v>
      </c>
      <c r="N850" s="18">
        <f>G838*G839*F838+(G839^2)*F839+G839*G840*F840-(H838*H839*F838+(H839^2)*F839+H839*H840*F840)</f>
        <v>0.5902402452614457</v>
      </c>
      <c r="O850" s="18">
        <f>G838*G840*F838+G839*G840*F839+(G840^2)*F840-(H838*H840*F838+H839*H840*F839+(H840^2)*F840)</f>
        <v>-0.3407753644882463</v>
      </c>
      <c r="P850" s="18">
        <f>(G838^2)*E838+G838*G839*E839+G838*G840*E840-((H838^2)*E838+H838*H839*E839+H838*H840*E840)</f>
        <v>0.67045822345894301</v>
      </c>
      <c r="Q850" s="18">
        <f>G838*G839*E838+(G839^2)*E839+G839*G840*E840-(H838*H839*E838+(H839^2)*E839+H839*H840*E840)</f>
        <v>-0.57548246207188125</v>
      </c>
      <c r="R850" s="34">
        <f>G838*G840*E838+G839*G840*E839+(G840^2)*E840-(H838*H840*E838+H839*H840*E839+(H840^2)*E840)</f>
        <v>0.33225495439110914</v>
      </c>
      <c r="S850" s="16">
        <f>J838</f>
        <v>-5.6459482025142116E-3</v>
      </c>
      <c r="V850">
        <f>Z853</f>
        <v>0.86399545478874107</v>
      </c>
      <c r="W850">
        <f>X850/(SQRT(X850^2+X851^2+X852^2))</f>
        <v>0.86399545459511262</v>
      </c>
      <c r="X850">
        <f t="array" ref="X850:X855">(V850:V855)-(MMULT(MMULT(MINVERSE(MMULT(TRANSPOSE(AH835:AM855),AH835:AM855)),TRANSPOSE(AH835:AM855)),AN835:AN855))</f>
        <v>0.86357791274230711</v>
      </c>
      <c r="Y850" t="s">
        <v>35</v>
      </c>
      <c r="Z850" s="9">
        <f t="shared" ref="Z850:AA850" si="965">Z845</f>
        <v>0.47593579633097549</v>
      </c>
      <c r="AA850" s="10">
        <f t="shared" si="965"/>
        <v>-0.31915116800350768</v>
      </c>
      <c r="AB850" s="13">
        <f>(SIN((RADIANS(45+$C$19))))*(SIN(RADIANS($A$19)))</f>
        <v>-7.4620664252905797E-2</v>
      </c>
      <c r="AC850" s="14">
        <f>(SIN((RADIANS($C$19-45))))*(SIN(RADIANS($A$19)))</f>
        <v>0.15679746832618466</v>
      </c>
      <c r="AE850" s="16"/>
      <c r="AH850" s="17">
        <f>(AB838^2)*AA838+AB838*AB839*AA839+AB838*AB840*AA840-((AC838^2)*AA838+AC838*AC839*AA839+AC838*AC840*AA840)</f>
        <v>0.2934299886531716</v>
      </c>
      <c r="AI850" s="18">
        <f>AB838*AB839*AA838+(AB839^2)*AA839+AB839*AB840*AA840-(AC838*AC839*AA838+(AC839^2)*AA839+AC839*AC840*AA840)</f>
        <v>0.59024024507922834</v>
      </c>
      <c r="AJ850" s="18">
        <f>AB838*AB840*AA838+AB839*AB840*AA839+(AB840^2)*AA840-(AC838*AC840*AA838+AC839*AC840*AA839+(AC840^2)*AA840)</f>
        <v>-0.34077536438304318</v>
      </c>
      <c r="AK850" s="18">
        <f>(AB838^2)*Z838+AB838*AB839*Z839+AB838*AB840*Z840-((AC838^2)*Z838+AC838*AC839*Z839+AC838*AC840*Z840)</f>
        <v>0.67045822341367201</v>
      </c>
      <c r="AL850" s="18">
        <f>AB838*AB839*Z838+(AB839^2)*Z839+AB839*AB840*Z840-(AC838*AC839*Z838+(AC839^2)*Z839+AC839*AC840*Z840)</f>
        <v>-0.57548246226839816</v>
      </c>
      <c r="AM850" s="34">
        <f>AB838*AB840*Z838+AB839*AB840*Z839+(AB840^2)*Z840-(AC838*AC840*Z838+AC839*AC840*Z839+(AC840^2)*Z840)</f>
        <v>0.33225495450456827</v>
      </c>
      <c r="AN850" s="16">
        <f>AE838</f>
        <v>-5.6459480982625765E-3</v>
      </c>
    </row>
    <row r="851" spans="1:40">
      <c r="A851">
        <f>E854</f>
        <v>-0.16430755262887162</v>
      </c>
      <c r="B851">
        <f>C851/(SQRT(C850^2+C851^2+C852^2))</f>
        <v>-0.16430755262887164</v>
      </c>
      <c r="C851">
        <v>-0.16422814795192606</v>
      </c>
      <c r="D851" s="16"/>
      <c r="G851" s="16"/>
      <c r="H851" s="16"/>
      <c r="J851" s="16"/>
      <c r="M851" s="17">
        <f>(G843^2)*F843+G843*G844*F844+G843*G845*F845-((H843^2)*F843+H843*H844*F844+H843*H845*F845)</f>
        <v>0.26853436731063718</v>
      </c>
      <c r="N851" s="18">
        <f>G843*G844*F843+(G844^2)*F844+G844*G845*F845-(H843*H844*F843+(H844^2)*F844+H844*H845*F845)</f>
        <v>0.73011016044803367</v>
      </c>
      <c r="O851" s="18">
        <f>G843*G845*F843+G844*G845*F844+(G845^2)*F845-(H843*H845*F843+H844*H845*F844+(H845^2)*F845)</f>
        <v>-0.26573836613840551</v>
      </c>
      <c r="P851" s="18">
        <f>(G843^2)*E843+G843*G844*E844+G843*G845*E845-((H843^2)*E843+H843*H844*E844+H843*H845*E845)</f>
        <v>0.7178717215781365</v>
      </c>
      <c r="Q851" s="18">
        <f>G843*G844*E843+(G844^2)*E844+G844*G845*E845-(H843*H844*E843+(H844^2)*E844+H844*H845*E845)</f>
        <v>-0.54124203675993976</v>
      </c>
      <c r="R851" s="34">
        <f>G843*G845*E843+G844*G845*E844+(G845^2)*E845-(H843*H845*E843+H844*H845*E844+(H845^2)*E845)</f>
        <v>0.19699599091423192</v>
      </c>
      <c r="S851" s="16">
        <f>J843</f>
        <v>-1.4424541858375259E-2</v>
      </c>
      <c r="V851">
        <f>Z854</f>
        <v>-0.16430755270284025</v>
      </c>
      <c r="W851">
        <f>X851/(SQRT(X850^2+X851^2+X852^2))</f>
        <v>-0.16430755262922997</v>
      </c>
      <c r="X851">
        <v>-0.16422814795228419</v>
      </c>
      <c r="Y851" s="16"/>
      <c r="AB851" s="16"/>
      <c r="AC851" s="16"/>
      <c r="AE851" s="16"/>
      <c r="AH851" s="17">
        <f>(AB843^2)*AA843+AB843*AB844*AA844+AB843*AB845*AA845-((AC843^2)*AA843+AC843*AC844*AA844+AC843*AC845*AA845)</f>
        <v>0.26853436725417423</v>
      </c>
      <c r="AI851" s="18">
        <f>AB843*AB844*AA843+(AB844^2)*AA844+AB844*AB845*AA845-(AC843*AC844*AA843+(AC844^2)*AA844+AC844*AC845*AA845)</f>
        <v>0.73011016025622699</v>
      </c>
      <c r="AJ851" s="18">
        <f>AB843*AB845*AA843+AB844*AB845*AA844+(AB845^2)*AA845-(AC843*AC845*AA843+AC844*AC845*AA844+(AC845^2)*AA845)</f>
        <v>-0.26573836606859358</v>
      </c>
      <c r="AK851" s="18">
        <f>(AB843^2)*Z843+AB843*AB844*Z844+AB843*AB845*Z845-((AC843^2)*Z843+AC843*AC844*Z844+AC843*AC845*Z845)</f>
        <v>0.71787172162723478</v>
      </c>
      <c r="AL851" s="18">
        <f>AB843*AB844*Z843+(AB844^2)*Z844+AB844*AB845*Z845-(AC843*AC844*Z843+(AC844^2)*Z844+AC844*AC845*Z845)</f>
        <v>-0.54124203694559825</v>
      </c>
      <c r="AM851" s="34">
        <f>AB843*AB845*Z843+AB844*AB845*Z844+(AB845^2)*Z845-(AC843*AC845*Z843+AC844*AC845*Z844+(AC845^2)*Z845)</f>
        <v>0.19699599098180609</v>
      </c>
      <c r="AN851" s="16">
        <f>AE843</f>
        <v>-1.4424541743550304E-2</v>
      </c>
    </row>
    <row r="852" spans="1:40">
      <c r="A852">
        <f>E855</f>
        <v>0.47593579670966635</v>
      </c>
      <c r="B852">
        <f>C852/(SQRT(C850^2+C851^2+C852^2))</f>
        <v>0.47593579670966668</v>
      </c>
      <c r="C852">
        <v>0.47570579189503753</v>
      </c>
      <c r="E852" s="9" t="s">
        <v>29</v>
      </c>
      <c r="F852" s="10" t="s">
        <v>30</v>
      </c>
      <c r="G852" s="13" t="s">
        <v>31</v>
      </c>
      <c r="H852" s="14" t="s">
        <v>11</v>
      </c>
      <c r="I852">
        <v>19</v>
      </c>
      <c r="J852" s="15" t="s">
        <v>32</v>
      </c>
      <c r="M852" s="17">
        <f>(G848^2)*F848+G848*G849*F849+G848*G850*F850-((H848^2)*F848+H848*H849*F849+H848*H850*F850)</f>
        <v>0.22707677310214455</v>
      </c>
      <c r="N852" s="18">
        <f>G848*G849*F848+(G849^2)*F849+G849*G850*F850-(H848*H849*F848+(H849^2)*F849+H849*H850*F850)</f>
        <v>0.84997550863832461</v>
      </c>
      <c r="O852" s="18">
        <f>G848*G850*F848+G849*G850*F849+(G850^2)*F850-(H848*H850*F848+H849*H850*F849+(H850^2)*F850)</f>
        <v>-0.14987361511433753</v>
      </c>
      <c r="P852" s="18">
        <f>(G848^2)*E848+G848*G849*E849+G848*G850*E850-((H848^2)*E848+H848*H849*E849+H848*H850*E850)</f>
        <v>0.7346108022053065</v>
      </c>
      <c r="Q852" s="18">
        <f>G848*G849*E848+(G849^2)*E849+G849*G850*E850-(H848*H849*E848+(H849^2)*E849+H849*H850*E850)</f>
        <v>-0.50848344250310851</v>
      </c>
      <c r="R852" s="34">
        <f>G848*G850*E848+G849*G850*E849+(G850^2)*E850-(H848*H850*E848+H849*H850*E849+(H850^2)*E850)</f>
        <v>8.9659350156819431E-2</v>
      </c>
      <c r="S852" s="16">
        <f>J848</f>
        <v>-1.4794314229871236E-2</v>
      </c>
      <c r="V852">
        <f>Z855</f>
        <v>0.47593579633097549</v>
      </c>
      <c r="W852">
        <f>X852/(SQRT(X850^2+X851^2+X852^2))</f>
        <v>0.47593579670789393</v>
      </c>
      <c r="X852">
        <v>0.47570579189326562</v>
      </c>
      <c r="Z852" s="9" t="s">
        <v>29</v>
      </c>
      <c r="AA852" s="10" t="s">
        <v>30</v>
      </c>
      <c r="AB852" s="13" t="s">
        <v>31</v>
      </c>
      <c r="AC852" s="14" t="s">
        <v>11</v>
      </c>
      <c r="AD852">
        <v>19</v>
      </c>
      <c r="AE852" s="15" t="s">
        <v>32</v>
      </c>
      <c r="AH852" s="17">
        <f>(AB848^2)*AA848+AB848*AB849*AA849+AB848*AB850*AA850-((AC848^2)*AA848+AC848*AC849*AA849+AC848*AC850*AA850)</f>
        <v>0.22707677311757415</v>
      </c>
      <c r="AI852" s="18">
        <f>AB848*AB849*AA848+(AB849^2)*AA849+AB849*AB850*AA850-(AC848*AC849*AA848+(AC849^2)*AA849+AC849*AC850*AA850)</f>
        <v>0.84997550846588932</v>
      </c>
      <c r="AJ852" s="18">
        <f>AB848*AB850*AA848+AB849*AB850*AA849+(AB850^2)*AA850-(AC848*AC850*AA848+AC849*AC850*AA849+(AC850^2)*AA850)</f>
        <v>-0.14987361508393252</v>
      </c>
      <c r="AK852" s="18">
        <f>(AB848^2)*Z848+AB848*AB849*Z849+AB848*AB850*Z850-((AC848^2)*Z848+AC848*AC849*Z849+AC848*AC850*Z850)</f>
        <v>0.73461080233349529</v>
      </c>
      <c r="AL852" s="18">
        <f>AB848*AB849*Z848+(AB849^2)*Z849+AB849*AB850*Z850-(AC848*AC849*Z848+(AC849^2)*Z849+AC849*AC850*Z850)</f>
        <v>-0.50848344264738343</v>
      </c>
      <c r="AM852" s="34">
        <f>AB848*AB850*Z848+AB849*AB850*Z849+(AB850^2)*Z850-(AC848*AC850*Z848+AC849*AC850*Z849+(AC850^2)*Z850)</f>
        <v>8.9659350182258984E-2</v>
      </c>
      <c r="AN852" s="16">
        <f>AE848</f>
        <v>-1.4794314135677833E-2</v>
      </c>
    </row>
    <row r="853" spans="1:40">
      <c r="A853">
        <f>F853</f>
        <v>-0.52658432086144791</v>
      </c>
      <c r="B853">
        <f>C853/(SQRT(C853^2+C854^2+C855^2))</f>
        <v>-0.52658432086144791</v>
      </c>
      <c r="C853">
        <v>-0.52632983920668763</v>
      </c>
      <c r="D853" t="s">
        <v>33</v>
      </c>
      <c r="E853" s="9">
        <f t="shared" ref="E853:F853" si="966">E763</f>
        <v>0.86399545459420435</v>
      </c>
      <c r="F853" s="10">
        <f t="shared" si="966"/>
        <v>-0.52658432086144791</v>
      </c>
      <c r="G853" s="13">
        <f>COS((RADIANS(45+$C$20)))</f>
        <v>-0.92220097167045179</v>
      </c>
      <c r="H853" s="14">
        <f>COS((RADIANS($C$20-45)))</f>
        <v>-0.3867109616368205</v>
      </c>
      <c r="J853" s="15">
        <f>((SUMPRODUCT(G853:G855,E853:E855))*(SUMPRODUCT(G853:G855,F853:F855)))-((SUMPRODUCT(H853:H855,E853:E855))*(SUMPRODUCT(H853:H855,F853:F855)))</f>
        <v>1.4220070787169525E-2</v>
      </c>
      <c r="M853" s="17">
        <f>(G853^2)*F853+G853*G854*F854+G853*G855*F855-((H853^2)*F853+H853*H854*F854+H853*H855*F855)</f>
        <v>0.192911650044089</v>
      </c>
      <c r="N853" s="18">
        <f>G853*G854*F853+(G854^2)*F854+G854*G855*F855-(H853*H854*F853+(H854^2)*F854+H854*H855*F855)</f>
        <v>0.92786185322914738</v>
      </c>
      <c r="O853" s="18">
        <f>G853*G855*F853+G854*G855*F854+(G855^2)*F855-(H853*H855*F853+H854*H855*F854+(H855^2)*F855)</f>
        <v>-1.6194244520213951E-8</v>
      </c>
      <c r="P853" s="18">
        <f>(G853^2)*E853+G853*G854*E854+G853*G855*E855-((H853^2)*E853+H853*H854*E854+H853*H855*E855)</f>
        <v>0.72277486007472558</v>
      </c>
      <c r="Q853" s="18">
        <f>G853*G854*E853+(G854^2)*E854+G854*G855*E855-(H853*H854*E853+(H854^2)*E854+H854*H855*E855)</f>
        <v>-0.50108045440227034</v>
      </c>
      <c r="R853" s="34">
        <f>G853*G855*E853+G854*G855*E854+(G855^2)*E855-(H853*H855*E853+H854*H855*E854+(H855^2)*E855)</f>
        <v>8.745503842678478E-9</v>
      </c>
      <c r="S853" s="16">
        <f>J853</f>
        <v>1.4220070787169525E-2</v>
      </c>
      <c r="V853">
        <f>AA853</f>
        <v>-0.52658432071583461</v>
      </c>
      <c r="W853">
        <f>X853/(SQRT(X853^2+X854^2+X855^2))</f>
        <v>-0.52658432086076246</v>
      </c>
      <c r="X853">
        <v>-0.5263298392060024</v>
      </c>
      <c r="Y853" t="s">
        <v>33</v>
      </c>
      <c r="Z853" s="9">
        <f t="shared" ref="Z853:AA853" si="967">Z763</f>
        <v>0.86399545478874107</v>
      </c>
      <c r="AA853" s="10">
        <f t="shared" si="967"/>
        <v>-0.52658432071583461</v>
      </c>
      <c r="AB853" s="13">
        <f>COS((RADIANS(45+$C$20)))</f>
        <v>-0.92220097167045179</v>
      </c>
      <c r="AC853" s="14">
        <f>COS((RADIANS($C$20-45)))</f>
        <v>-0.3867109616368205</v>
      </c>
      <c r="AE853" s="15">
        <f>((SUMPRODUCT(AB853:AB855,Z853:Z855))*(SUMPRODUCT(AB853:AB855,AA853:AA855)))-((SUMPRODUCT(AC853:AC855,Z853:Z855))*(SUMPRODUCT(AC853:AC855,AA853:AA855)))</f>
        <v>1.4220070841199084E-2</v>
      </c>
      <c r="AH853" s="17">
        <f>(AB853^2)*AA853+AB853*AB854*AA854+AB853*AB855*AA855-((AC853^2)*AA853+AC853*AC854*AA854+AC853*AC855*AA855)</f>
        <v>0.19291165011752298</v>
      </c>
      <c r="AI853" s="18">
        <f>AB853*AB854*AA853+(AB854^2)*AA854+AB854*AB855*AA855-(AC853*AC854*AA853+(AC854^2)*AA854+AC854*AC855*AA855)</f>
        <v>0.92786185309715619</v>
      </c>
      <c r="AJ853" s="18">
        <f>AB853*AB855*AA853+AB854*AB855*AA854+(AB855^2)*AA855-(AC853*AC855*AA853+AC854*AC855*AA854+(AC855^2)*AA855)</f>
        <v>-1.619424451791027E-8</v>
      </c>
      <c r="AK853" s="18">
        <f>(AB853^2)*Z853+AB853*AB854*Z854+AB853*AB855*Z855-((AC853^2)*Z853+AC853*AC854*Z854+AC853*AC855*Z855)</f>
        <v>0.72277486026383631</v>
      </c>
      <c r="AL853" s="18">
        <f>AB853*AB854*Z853+(AB854^2)*Z854+AB854*AB855*Z855-(AC853*AC854*Z853+(AC854^2)*Z854+AC854*AC855*Z855)</f>
        <v>-0.50108045448917848</v>
      </c>
      <c r="AM853" s="34">
        <f>AB853*AB855*Z853+AB854*AB855*Z854+(AB855^2)*Z855-(AC853*AC855*Z853+AC854*AC855*Z854+(AC855^2)*Z855)</f>
        <v>8.7455038441953122E-9</v>
      </c>
      <c r="AN853" s="16">
        <f>AE853</f>
        <v>1.4220070841199084E-2</v>
      </c>
    </row>
    <row r="854" spans="1:40">
      <c r="A854">
        <f>F854</f>
        <v>-0.78794129552999759</v>
      </c>
      <c r="B854">
        <f>C854/(SQRT(C853^2+C854^2+C855^2))</f>
        <v>-0.7879412955299977</v>
      </c>
      <c r="C854">
        <v>-0.78756050826232438</v>
      </c>
      <c r="D854" t="s">
        <v>34</v>
      </c>
      <c r="E854" s="9">
        <f t="shared" ref="E854:F854" si="968">E764</f>
        <v>-0.16430755262887162</v>
      </c>
      <c r="F854" s="10">
        <f t="shared" si="968"/>
        <v>-0.78794129552999759</v>
      </c>
      <c r="G854" s="13">
        <f>(SIN((RADIANS(45+$C$20))))*(COS(RADIANS($A$20)))</f>
        <v>0.38671096163682062</v>
      </c>
      <c r="H854" s="14">
        <f>(SIN((RADIANS($C$20-45))))*(COS(RADIANS($A$20)))</f>
        <v>-0.92220097167045179</v>
      </c>
      <c r="J854" s="16"/>
      <c r="M854" s="17">
        <f>2*E848</f>
        <v>1.7279909091884087</v>
      </c>
      <c r="N854" s="18">
        <f>2*E849</f>
        <v>-0.32861510525774323</v>
      </c>
      <c r="O854" s="18">
        <f>2*E850</f>
        <v>0.9518715934193327</v>
      </c>
      <c r="P854" s="18">
        <f>0</f>
        <v>0</v>
      </c>
      <c r="Q854" s="18">
        <v>0</v>
      </c>
      <c r="R854" s="34">
        <v>0</v>
      </c>
      <c r="S854" s="19">
        <f>E848^2+E849^2+E850^2-1</f>
        <v>0</v>
      </c>
      <c r="V854">
        <f>AA854</f>
        <v>-0.78794129548986058</v>
      </c>
      <c r="W854">
        <f>X854/(SQRT(X853^2+X854^2+X855^2))</f>
        <v>-0.78794129552981351</v>
      </c>
      <c r="X854">
        <v>-0.78756050826214019</v>
      </c>
      <c r="Y854" t="s">
        <v>34</v>
      </c>
      <c r="Z854" s="9">
        <f t="shared" ref="Z854:AA854" si="969">Z764</f>
        <v>-0.16430755270284025</v>
      </c>
      <c r="AA854" s="10">
        <f t="shared" si="969"/>
        <v>-0.78794129548986058</v>
      </c>
      <c r="AB854" s="13">
        <f>(SIN((RADIANS(45+$C$20))))*(COS(RADIANS($A$20)))</f>
        <v>0.38671096163682062</v>
      </c>
      <c r="AC854" s="14">
        <f>(SIN((RADIANS($C$20-45))))*(COS(RADIANS($A$20)))</f>
        <v>-0.92220097167045179</v>
      </c>
      <c r="AE854" s="16"/>
      <c r="AH854" s="17">
        <f>2*Z848</f>
        <v>1.7279909095774821</v>
      </c>
      <c r="AI854" s="18">
        <f>2*Z849</f>
        <v>-0.32861510540568051</v>
      </c>
      <c r="AJ854" s="18">
        <f>2*Z850</f>
        <v>0.95187159266195098</v>
      </c>
      <c r="AK854" s="18">
        <f>0</f>
        <v>0</v>
      </c>
      <c r="AL854" s="18">
        <v>0</v>
      </c>
      <c r="AM854" s="34">
        <v>0</v>
      </c>
      <c r="AN854" s="19">
        <f>Z848^2+Z849^2+Z850^2-1</f>
        <v>0</v>
      </c>
    </row>
    <row r="855" spans="1:40">
      <c r="A855" s="2">
        <f>F855</f>
        <v>-0.31915116766415985</v>
      </c>
      <c r="B855">
        <f>C855/(SQRT(C853^2+C854^2+C855^2))</f>
        <v>-0.31915116766415946</v>
      </c>
      <c r="C855">
        <v>-0.31899693193391021</v>
      </c>
      <c r="D855" t="s">
        <v>35</v>
      </c>
      <c r="E855" s="9">
        <f t="shared" ref="E855:F855" si="970">E765</f>
        <v>0.47593579670966635</v>
      </c>
      <c r="F855" s="10">
        <f t="shared" si="970"/>
        <v>-0.31915116766415985</v>
      </c>
      <c r="G855" s="13">
        <f>(SIN((RADIANS(45+$C$20))))*(SIN(RADIANS($A$20)))</f>
        <v>-6.7493796081809039E-9</v>
      </c>
      <c r="H855" s="14">
        <f>(SIN((RADIANS($C$20-45))))*(SIN(RADIANS($A$20)))</f>
        <v>1.6095443497365083E-8</v>
      </c>
      <c r="J855" s="16"/>
      <c r="M855" s="17">
        <v>0</v>
      </c>
      <c r="N855" s="18">
        <v>0</v>
      </c>
      <c r="O855" s="18">
        <v>0</v>
      </c>
      <c r="P855" s="18">
        <f>2*F848</f>
        <v>-1.0531686417228958</v>
      </c>
      <c r="Q855" s="18">
        <f>2*F849</f>
        <v>-1.5758825910599952</v>
      </c>
      <c r="R855" s="34">
        <f>2*F850</f>
        <v>-0.6383023353283197</v>
      </c>
      <c r="S855" s="35">
        <f>F848^2+F849^2+F850^2-1</f>
        <v>0</v>
      </c>
      <c r="V855" s="2">
        <f>AA855</f>
        <v>-0.31915116800350768</v>
      </c>
      <c r="W855">
        <f>X855/(SQRT(X853^2+X854^2+X855^2))</f>
        <v>-0.31915116766574536</v>
      </c>
      <c r="X855">
        <v>-0.31899693193549533</v>
      </c>
      <c r="Y855" t="s">
        <v>35</v>
      </c>
      <c r="Z855" s="9">
        <f t="shared" ref="Z855:AA855" si="971">Z765</f>
        <v>0.47593579633097549</v>
      </c>
      <c r="AA855" s="10">
        <f t="shared" si="971"/>
        <v>-0.31915116800350768</v>
      </c>
      <c r="AB855" s="13">
        <f>(SIN((RADIANS(45+$C$20))))*(SIN(RADIANS($A$20)))</f>
        <v>-6.7493796081809039E-9</v>
      </c>
      <c r="AC855" s="14">
        <f>(SIN((RADIANS($C$20-45))))*(SIN(RADIANS($A$20)))</f>
        <v>1.6095443497365083E-8</v>
      </c>
      <c r="AE855" s="16"/>
      <c r="AH855" s="17">
        <v>0</v>
      </c>
      <c r="AI855" s="18">
        <v>0</v>
      </c>
      <c r="AJ855" s="18">
        <v>0</v>
      </c>
      <c r="AK855" s="18">
        <f>2*AA848</f>
        <v>-1.0531686414316692</v>
      </c>
      <c r="AL855" s="18">
        <f>2*AA849</f>
        <v>-1.5758825909797212</v>
      </c>
      <c r="AM855" s="34">
        <f>2*AA850</f>
        <v>-0.63830233600701536</v>
      </c>
      <c r="AN855" s="35">
        <f>AA848^2+AA849^2+AA850^2-1</f>
        <v>0</v>
      </c>
    </row>
    <row r="856" spans="1:40">
      <c r="A856" s="21"/>
      <c r="V856" s="21"/>
    </row>
    <row r="857" spans="1:40">
      <c r="A857" s="2"/>
      <c r="E857" s="9" t="s">
        <v>29</v>
      </c>
      <c r="F857" s="10" t="s">
        <v>30</v>
      </c>
      <c r="G857" s="13" t="s">
        <v>31</v>
      </c>
      <c r="H857" s="14" t="s">
        <v>11</v>
      </c>
      <c r="I857">
        <v>1</v>
      </c>
      <c r="J857" s="15" t="s">
        <v>32</v>
      </c>
      <c r="L857" s="16"/>
      <c r="V857" s="2"/>
      <c r="Z857" s="9" t="s">
        <v>29</v>
      </c>
      <c r="AA857" s="10" t="s">
        <v>30</v>
      </c>
      <c r="AB857" s="13" t="s">
        <v>31</v>
      </c>
      <c r="AC857" s="14" t="s">
        <v>11</v>
      </c>
      <c r="AD857">
        <v>1</v>
      </c>
      <c r="AE857" s="15" t="s">
        <v>32</v>
      </c>
      <c r="AG857" s="16"/>
    </row>
    <row r="858" spans="1:40">
      <c r="A858" s="2"/>
      <c r="D858" s="2" t="s">
        <v>33</v>
      </c>
      <c r="E858" s="9">
        <f>B850</f>
        <v>0.86399545459420413</v>
      </c>
      <c r="F858" s="10">
        <f>B853</f>
        <v>-0.52658432086144791</v>
      </c>
      <c r="G858" s="13">
        <f>COS((RADIANS(45+$C$2)))</f>
        <v>0.38671096163682062</v>
      </c>
      <c r="H858" s="14">
        <f>COS((RADIANS($C$2-45)))</f>
        <v>0.92220097167045179</v>
      </c>
      <c r="J858" s="15">
        <f>((SUMPRODUCT(G858:G860,E858:E860))*(SUMPRODUCT(G858:G860,F858:F860)))-((SUMPRODUCT(H858:H860,E858:E860))*(SUMPRODUCT(H858:H860,F858:F860)))</f>
        <v>-1.4220081390713735E-2</v>
      </c>
      <c r="L858" s="16"/>
      <c r="V858" s="2"/>
      <c r="Y858" s="2" t="s">
        <v>33</v>
      </c>
      <c r="Z858" s="9">
        <f>W850</f>
        <v>0.86399545459511262</v>
      </c>
      <c r="AA858" s="10">
        <f>W853</f>
        <v>-0.52658432086076246</v>
      </c>
      <c r="AB858" s="13">
        <f>COS((RADIANS(45+$C$2)))</f>
        <v>0.38671096163682062</v>
      </c>
      <c r="AC858" s="14">
        <f>COS((RADIANS($C$2-45)))</f>
        <v>0.92220097167045179</v>
      </c>
      <c r="AE858" s="15">
        <f>((SUMPRODUCT(AB858:AB860,Z858:Z860))*(SUMPRODUCT(AB858:AB860,AA858:AA860)))-((SUMPRODUCT(AC858:AC860,Z858:Z860))*(SUMPRODUCT(AC858:AC860,AA858:AA860)))</f>
        <v>-1.4220081390959705E-2</v>
      </c>
      <c r="AG858" s="16"/>
    </row>
    <row r="859" spans="1:40">
      <c r="A859" s="2"/>
      <c r="D859" s="16" t="s">
        <v>34</v>
      </c>
      <c r="E859" s="9">
        <f t="shared" ref="E859:E860" si="972">B851</f>
        <v>-0.16430755262887164</v>
      </c>
      <c r="F859" s="10">
        <f t="shared" ref="F859:F860" si="973">B854</f>
        <v>-0.7879412955299977</v>
      </c>
      <c r="G859" s="13">
        <f>(SIN((RADIANS(45+$C$2))))*(COS(RADIANS($A$2)))</f>
        <v>0.92220097167045179</v>
      </c>
      <c r="H859" s="14">
        <f>(SIN((RADIANS($C$2-45))))*(COS(RADIANS($A$2)))</f>
        <v>-0.38671096163682062</v>
      </c>
      <c r="J859" s="16"/>
      <c r="L859" s="16"/>
      <c r="V859" s="2"/>
      <c r="Y859" s="16" t="s">
        <v>34</v>
      </c>
      <c r="Z859" s="9">
        <f t="shared" ref="Z859:Z860" si="974">W851</f>
        <v>-0.16430755262922997</v>
      </c>
      <c r="AA859" s="10">
        <f t="shared" ref="AA859:AA860" si="975">W854</f>
        <v>-0.78794129552981351</v>
      </c>
      <c r="AB859" s="13">
        <f>(SIN((RADIANS(45+$C$2))))*(COS(RADIANS($A$2)))</f>
        <v>0.92220097167045179</v>
      </c>
      <c r="AC859" s="14">
        <f>(SIN((RADIANS($C$2-45))))*(COS(RADIANS($A$2)))</f>
        <v>-0.38671096163682062</v>
      </c>
      <c r="AE859" s="16"/>
      <c r="AG859" s="16"/>
    </row>
    <row r="860" spans="1:40">
      <c r="A860" s="2"/>
      <c r="D860" s="16" t="s">
        <v>35</v>
      </c>
      <c r="E860" s="9">
        <f t="shared" si="972"/>
        <v>0.47593579670966668</v>
      </c>
      <c r="F860" s="10">
        <f t="shared" si="973"/>
        <v>-0.31915116766415946</v>
      </c>
      <c r="G860" s="13">
        <f>(SIN((RADIANS(45+$C$2))))*(SIN(RADIANS($A$2)))</f>
        <v>1.6095443320740335E-10</v>
      </c>
      <c r="H860" s="14">
        <f>(SIN((RADIANS($C$2-45))))*(SIN(RADIANS($A$2)))</f>
        <v>-6.7493795341159998E-11</v>
      </c>
      <c r="J860" s="16"/>
      <c r="L860" s="16"/>
      <c r="V860" s="2"/>
      <c r="Y860" s="16" t="s">
        <v>35</v>
      </c>
      <c r="Z860" s="9">
        <f t="shared" si="974"/>
        <v>0.47593579670789393</v>
      </c>
      <c r="AA860" s="10">
        <f t="shared" si="975"/>
        <v>-0.31915116766574536</v>
      </c>
      <c r="AB860" s="13">
        <f>(SIN((RADIANS(45+$C$2))))*(SIN(RADIANS($A$2)))</f>
        <v>1.6095443320740335E-10</v>
      </c>
      <c r="AC860" s="14">
        <f>(SIN((RADIANS($C$2-45))))*(SIN(RADIANS($A$2)))</f>
        <v>-6.7493795341159998E-11</v>
      </c>
      <c r="AE860" s="16"/>
      <c r="AG860" s="16"/>
    </row>
    <row r="861" spans="1:40">
      <c r="A861" s="2"/>
      <c r="J861" s="16"/>
      <c r="L861" s="16"/>
      <c r="V861" s="2"/>
      <c r="AE861" s="16"/>
      <c r="AG861" s="16"/>
    </row>
    <row r="862" spans="1:40">
      <c r="A862" s="2"/>
      <c r="E862" s="9" t="s">
        <v>29</v>
      </c>
      <c r="F862" s="10" t="s">
        <v>30</v>
      </c>
      <c r="G862" s="13" t="s">
        <v>31</v>
      </c>
      <c r="H862" s="14" t="s">
        <v>11</v>
      </c>
      <c r="I862">
        <v>2</v>
      </c>
      <c r="J862" s="15" t="s">
        <v>32</v>
      </c>
      <c r="L862" s="16"/>
      <c r="V862" s="2"/>
      <c r="Z862" s="9" t="s">
        <v>29</v>
      </c>
      <c r="AA862" s="10" t="s">
        <v>30</v>
      </c>
      <c r="AB862" s="13" t="s">
        <v>31</v>
      </c>
      <c r="AC862" s="14" t="s">
        <v>11</v>
      </c>
      <c r="AD862">
        <v>2</v>
      </c>
      <c r="AE862" s="15" t="s">
        <v>32</v>
      </c>
      <c r="AG862" s="16"/>
    </row>
    <row r="863" spans="1:40">
      <c r="A863" s="2"/>
      <c r="D863" t="s">
        <v>33</v>
      </c>
      <c r="E863" s="9">
        <f t="shared" ref="E863:F863" si="976">E948</f>
        <v>0.86399545459420413</v>
      </c>
      <c r="F863" s="10">
        <f t="shared" si="976"/>
        <v>-0.52658432086144791</v>
      </c>
      <c r="G863" s="13">
        <f>COS((RADIANS(45+$C$3)))</f>
        <v>0.32804239776812177</v>
      </c>
      <c r="H863" s="14">
        <f>COS((RADIANS($C$3-45)))</f>
        <v>0.94466300089849042</v>
      </c>
      <c r="J863" s="15">
        <f>((SUMPRODUCT(G863:G865,E863:E865))*(SUMPRODUCT(G863:(G865),F863:F865)))-((SUMPRODUCT(H863:H865,E863:E865))*(SUMPRODUCT(H863:H865,F863:F865)))</f>
        <v>-1.0662015120170509E-2</v>
      </c>
      <c r="L863" s="16"/>
      <c r="V863" s="2"/>
      <c r="Y863" t="s">
        <v>33</v>
      </c>
      <c r="Z863" s="9">
        <f t="shared" ref="Z863:AA863" si="977">Z948</f>
        <v>0.86399545459511262</v>
      </c>
      <c r="AA863" s="10">
        <f t="shared" si="977"/>
        <v>-0.52658432086076246</v>
      </c>
      <c r="AB863" s="13">
        <f>COS((RADIANS(45+$C$3)))</f>
        <v>0.32804239776812177</v>
      </c>
      <c r="AC863" s="14">
        <f>COS((RADIANS($C$3-45)))</f>
        <v>0.94466300089849042</v>
      </c>
      <c r="AE863" s="15">
        <f>((SUMPRODUCT(AB863:AB865,Z863:Z865))*(SUMPRODUCT(AB863:(AB865),AA863:AA865)))-((SUMPRODUCT(AC863:AC865,Z863:Z865))*(SUMPRODUCT(AC863:AC865,AA863:AA865)))</f>
        <v>-1.0662015120159324E-2</v>
      </c>
      <c r="AG863" s="16"/>
    </row>
    <row r="864" spans="1:40">
      <c r="A864" s="2"/>
      <c r="D864" t="s">
        <v>34</v>
      </c>
      <c r="E864" s="9">
        <f t="shared" ref="E864:F864" si="978">E949</f>
        <v>-0.16430755262887164</v>
      </c>
      <c r="F864" s="10">
        <f t="shared" si="978"/>
        <v>-0.7879412955299977</v>
      </c>
      <c r="G864" s="13">
        <f>(SIN((RADIANS(45+$C$3))))*(COS(RADIANS($A$3)))</f>
        <v>0.93031144726861181</v>
      </c>
      <c r="H864" s="14">
        <f>(SIN((RADIANS($C$3-45))))*(COS(RADIANS($A$3)))</f>
        <v>-0.32305869663876091</v>
      </c>
      <c r="J864" s="16"/>
      <c r="L864" s="16"/>
      <c r="V864" s="2"/>
      <c r="Y864" t="s">
        <v>34</v>
      </c>
      <c r="Z864" s="9">
        <f t="shared" ref="Z864:AA864" si="979">Z949</f>
        <v>-0.16430755262922997</v>
      </c>
      <c r="AA864" s="10">
        <f t="shared" si="979"/>
        <v>-0.78794129552981351</v>
      </c>
      <c r="AB864" s="13">
        <f>(SIN((RADIANS(45+$C$3))))*(COS(RADIANS($A$3)))</f>
        <v>0.93031144726861181</v>
      </c>
      <c r="AC864" s="14">
        <f>(SIN((RADIANS($C$3-45))))*(COS(RADIANS($A$3)))</f>
        <v>-0.32305869663876091</v>
      </c>
      <c r="AE864" s="16"/>
      <c r="AG864" s="16"/>
    </row>
    <row r="865" spans="1:33">
      <c r="A865" s="2"/>
      <c r="D865" t="s">
        <v>35</v>
      </c>
      <c r="E865" s="9">
        <f t="shared" ref="E865:F865" si="980">E950</f>
        <v>0.47593579670966668</v>
      </c>
      <c r="F865" s="10">
        <f t="shared" si="980"/>
        <v>-0.31915116766415946</v>
      </c>
      <c r="G865" s="13">
        <f>(SIN((RADIANS(45+$C$3))))*(SIN(RADIANS($A$3)))</f>
        <v>0.16403900861539664</v>
      </c>
      <c r="H865" s="14">
        <f>(SIN((RADIANS($C$3-45))))*(SIN(RADIANS($A$3)))</f>
        <v>-5.6963964569924627E-2</v>
      </c>
      <c r="J865" s="16"/>
      <c r="L865" s="16"/>
      <c r="V865" s="2"/>
      <c r="Y865" t="s">
        <v>35</v>
      </c>
      <c r="Z865" s="9">
        <f t="shared" ref="Z865:AA865" si="981">Z950</f>
        <v>0.47593579670789393</v>
      </c>
      <c r="AA865" s="10">
        <f t="shared" si="981"/>
        <v>-0.31915116766574536</v>
      </c>
      <c r="AB865" s="13">
        <f>(SIN((RADIANS(45+$C$3))))*(SIN(RADIANS($A$3)))</f>
        <v>0.16403900861539664</v>
      </c>
      <c r="AC865" s="14">
        <f>(SIN((RADIANS($C$3-45))))*(SIN(RADIANS($A$3)))</f>
        <v>-5.6963964569924627E-2</v>
      </c>
      <c r="AE865" s="16"/>
      <c r="AG865" s="16"/>
    </row>
    <row r="866" spans="1:33">
      <c r="A866" s="2"/>
      <c r="L866" s="16"/>
      <c r="V866" s="2"/>
      <c r="AG866" s="16"/>
    </row>
    <row r="867" spans="1:33">
      <c r="A867" s="2"/>
      <c r="E867" s="9" t="s">
        <v>29</v>
      </c>
      <c r="F867" s="10" t="s">
        <v>30</v>
      </c>
      <c r="G867" s="13" t="s">
        <v>31</v>
      </c>
      <c r="H867" s="14" t="s">
        <v>11</v>
      </c>
      <c r="I867">
        <v>3</v>
      </c>
      <c r="J867" s="15" t="s">
        <v>32</v>
      </c>
      <c r="L867" s="16"/>
      <c r="V867" s="2"/>
      <c r="Z867" s="9" t="s">
        <v>29</v>
      </c>
      <c r="AA867" s="10" t="s">
        <v>30</v>
      </c>
      <c r="AB867" s="13" t="s">
        <v>31</v>
      </c>
      <c r="AC867" s="14" t="s">
        <v>11</v>
      </c>
      <c r="AD867">
        <v>3</v>
      </c>
      <c r="AE867" s="15" t="s">
        <v>32</v>
      </c>
      <c r="AG867" s="16"/>
    </row>
    <row r="868" spans="1:33">
      <c r="A868" s="2"/>
      <c r="D868" t="s">
        <v>33</v>
      </c>
      <c r="E868" s="9">
        <f t="shared" ref="E868:F868" si="982">E863</f>
        <v>0.86399545459420413</v>
      </c>
      <c r="F868" s="10">
        <f t="shared" si="982"/>
        <v>-0.52658432086144791</v>
      </c>
      <c r="G868" s="13">
        <f>COS((RADIANS(45+$C$4)))</f>
        <v>0.27311983686282215</v>
      </c>
      <c r="H868" s="14">
        <f>COS((RADIANS($C$4-45)))</f>
        <v>0.96198001783406362</v>
      </c>
      <c r="J868" s="15">
        <f>((SUMPRODUCT(G868:G870,E868:E870))*(SUMPRODUCT(G868:(G870),F868:F870)))-((SUMPRODUCT(H868:H870,E868:E870))*(SUMPRODUCT(H868:H870,F868:F870)))</f>
        <v>-6.9997292607232031E-3</v>
      </c>
      <c r="L868" s="16"/>
      <c r="V868" s="2"/>
      <c r="Y868" t="s">
        <v>33</v>
      </c>
      <c r="Z868" s="9">
        <f t="shared" ref="Z868:AA868" si="983">Z863</f>
        <v>0.86399545459511262</v>
      </c>
      <c r="AA868" s="10">
        <f t="shared" si="983"/>
        <v>-0.52658432086076246</v>
      </c>
      <c r="AB868" s="13">
        <f>COS((RADIANS(45+$C$4)))</f>
        <v>0.27311983686282215</v>
      </c>
      <c r="AC868" s="14">
        <f>COS((RADIANS($C$4-45)))</f>
        <v>0.96198001783406362</v>
      </c>
      <c r="AE868" s="15">
        <f>((SUMPRODUCT(AB868:AB870,Z868:Z870))*(SUMPRODUCT(AB868:(AB870),AA868:AA870)))-((SUMPRODUCT(AC868:AC870,Z868:Z870))*(SUMPRODUCT(AC868:AC870,AA868:AA870)))</f>
        <v>-6.999729260450227E-3</v>
      </c>
      <c r="AG868" s="16"/>
    </row>
    <row r="869" spans="1:33">
      <c r="A869" s="2"/>
      <c r="D869" t="s">
        <v>34</v>
      </c>
      <c r="E869" s="9">
        <f t="shared" ref="E869:F869" si="984">E864</f>
        <v>-0.16430755262887164</v>
      </c>
      <c r="F869" s="10">
        <f t="shared" si="984"/>
        <v>-0.7879412955299977</v>
      </c>
      <c r="G869" s="13">
        <f>(SIN((RADIANS(45+$C$4))))*(COS(RADIANS($A$4)))</f>
        <v>0.90396552410216613</v>
      </c>
      <c r="H869" s="14">
        <f>(SIN((RADIANS($C$4-45))))*(COS(RADIANS($A$4)))</f>
        <v>-0.25664869529024509</v>
      </c>
      <c r="J869" s="16"/>
      <c r="L869" s="16"/>
      <c r="V869" s="2"/>
      <c r="Y869" t="s">
        <v>34</v>
      </c>
      <c r="Z869" s="9">
        <f t="shared" ref="Z869:AA869" si="985">Z864</f>
        <v>-0.16430755262922997</v>
      </c>
      <c r="AA869" s="10">
        <f t="shared" si="985"/>
        <v>-0.78794129552981351</v>
      </c>
      <c r="AB869" s="13">
        <f>(SIN((RADIANS(45+$C$4))))*(COS(RADIANS($A$4)))</f>
        <v>0.90396552410216613</v>
      </c>
      <c r="AC869" s="14">
        <f>(SIN((RADIANS($C$4-45))))*(COS(RADIANS($A$4)))</f>
        <v>-0.25664869529024509</v>
      </c>
      <c r="AE869" s="16"/>
      <c r="AG869" s="16"/>
    </row>
    <row r="870" spans="1:33">
      <c r="A870" s="2"/>
      <c r="D870" t="s">
        <v>35</v>
      </c>
      <c r="E870" s="9">
        <f t="shared" ref="E870:F870" si="986">E865</f>
        <v>0.47593579670966668</v>
      </c>
      <c r="F870" s="10">
        <f t="shared" si="986"/>
        <v>-0.31915116766415946</v>
      </c>
      <c r="G870" s="13">
        <f>(SIN((RADIANS(45+$C$4))))*(SIN(RADIANS($A$4)))</f>
        <v>0.32901654357603577</v>
      </c>
      <c r="H870" s="14">
        <f>(SIN((RADIANS($C$4-45))))*(SIN(RADIANS($A$4)))</f>
        <v>-9.3412485748905691E-2</v>
      </c>
      <c r="J870" s="16"/>
      <c r="L870" s="16"/>
      <c r="V870" s="2"/>
      <c r="Y870" t="s">
        <v>35</v>
      </c>
      <c r="Z870" s="9">
        <f t="shared" ref="Z870:AA870" si="987">Z865</f>
        <v>0.47593579670789393</v>
      </c>
      <c r="AA870" s="10">
        <f t="shared" si="987"/>
        <v>-0.31915116766574536</v>
      </c>
      <c r="AB870" s="13">
        <f>(SIN((RADIANS(45+$C$4))))*(SIN(RADIANS($A$4)))</f>
        <v>0.32901654357603577</v>
      </c>
      <c r="AC870" s="14">
        <f>(SIN((RADIANS($C$4-45))))*(SIN(RADIANS($A$4)))</f>
        <v>-9.3412485748905691E-2</v>
      </c>
      <c r="AE870" s="16"/>
      <c r="AG870" s="16"/>
    </row>
    <row r="871" spans="1:33">
      <c r="A871" s="2"/>
      <c r="L871" s="16"/>
      <c r="V871" s="2"/>
      <c r="AG871" s="16"/>
    </row>
    <row r="872" spans="1:33">
      <c r="A872" s="2"/>
      <c r="E872" s="9" t="s">
        <v>29</v>
      </c>
      <c r="F872" s="10" t="s">
        <v>30</v>
      </c>
      <c r="G872" s="13" t="s">
        <v>31</v>
      </c>
      <c r="H872" s="14" t="s">
        <v>11</v>
      </c>
      <c r="I872">
        <v>4</v>
      </c>
      <c r="J872" s="15" t="s">
        <v>32</v>
      </c>
      <c r="L872" s="16"/>
      <c r="V872" s="2"/>
      <c r="Z872" s="9" t="s">
        <v>29</v>
      </c>
      <c r="AA872" s="10" t="s">
        <v>30</v>
      </c>
      <c r="AB872" s="13" t="s">
        <v>31</v>
      </c>
      <c r="AC872" s="14" t="s">
        <v>11</v>
      </c>
      <c r="AD872">
        <v>4</v>
      </c>
      <c r="AE872" s="15" t="s">
        <v>32</v>
      </c>
      <c r="AG872" s="16"/>
    </row>
    <row r="873" spans="1:33">
      <c r="A873" s="2"/>
      <c r="D873" t="s">
        <v>33</v>
      </c>
      <c r="E873" s="9">
        <f t="shared" ref="E873:F873" si="988">E868</f>
        <v>0.86399545459420413</v>
      </c>
      <c r="F873" s="10">
        <f t="shared" si="988"/>
        <v>-0.52658432086144791</v>
      </c>
      <c r="G873" s="13">
        <f>COS((RADIANS(45+$C$5)))</f>
        <v>0.21388293816160106</v>
      </c>
      <c r="H873" s="14">
        <f>COS((RADIANS($C$5-45)))</f>
        <v>0.97685929834514074</v>
      </c>
      <c r="J873" s="15">
        <f>((SUMPRODUCT(G873:G875,E873:E875))*(SUMPRODUCT(G873:G875,F873:F875)))-((SUMPRODUCT(H873:H875,E873:E875))*(SUMPRODUCT(H873:H875,F873:F875)))</f>
        <v>1.5131357002747092E-2</v>
      </c>
      <c r="L873" s="16"/>
      <c r="V873" s="2"/>
      <c r="Y873" t="s">
        <v>33</v>
      </c>
      <c r="Z873" s="9">
        <f t="shared" ref="Z873:AA873" si="989">Z868</f>
        <v>0.86399545459511262</v>
      </c>
      <c r="AA873" s="10">
        <f t="shared" si="989"/>
        <v>-0.52658432086076246</v>
      </c>
      <c r="AB873" s="13">
        <f>COS((RADIANS(45+$C$5)))</f>
        <v>0.21388293816160106</v>
      </c>
      <c r="AC873" s="14">
        <f>COS((RADIANS($C$5-45)))</f>
        <v>0.97685929834514074</v>
      </c>
      <c r="AE873" s="15">
        <f>((SUMPRODUCT(AB873:AB875,Z873:Z875))*(SUMPRODUCT(AB873:AB875,AA873:AA875)))-((SUMPRODUCT(AC873:AC875,Z873:Z875))*(SUMPRODUCT(AC873:AC875,AA873:AA875)))</f>
        <v>1.5131357003246415E-2</v>
      </c>
      <c r="AG873" s="16"/>
    </row>
    <row r="874" spans="1:33">
      <c r="A874" s="2"/>
      <c r="D874" t="s">
        <v>34</v>
      </c>
      <c r="E874" s="9">
        <f t="shared" ref="E874:F874" si="990">E869</f>
        <v>-0.16430755262887164</v>
      </c>
      <c r="F874" s="10">
        <f t="shared" si="990"/>
        <v>-0.7879412955299977</v>
      </c>
      <c r="G874" s="13">
        <f>(SIN((RADIANS(45+$C$5))))*(COS(RADIANS($A$5)))</f>
        <v>0.84598496828993397</v>
      </c>
      <c r="H874" s="14">
        <f>(SIN((RADIANS($C$5-45))))*(COS(RADIANS($A$5)))</f>
        <v>-0.18522805788400268</v>
      </c>
      <c r="J874" s="16"/>
      <c r="L874" s="16"/>
      <c r="V874" s="2"/>
      <c r="Y874" t="s">
        <v>34</v>
      </c>
      <c r="Z874" s="9">
        <f t="shared" ref="Z874:AA874" si="991">Z869</f>
        <v>-0.16430755262922997</v>
      </c>
      <c r="AA874" s="10">
        <f t="shared" si="991"/>
        <v>-0.78794129552981351</v>
      </c>
      <c r="AB874" s="13">
        <f>(SIN((RADIANS(45+$C$5))))*(COS(RADIANS($A$5)))</f>
        <v>0.84598496828993397</v>
      </c>
      <c r="AC874" s="14">
        <f>(SIN((RADIANS($C$5-45))))*(COS(RADIANS($A$5)))</f>
        <v>-0.18522805788400268</v>
      </c>
      <c r="AE874" s="16"/>
      <c r="AG874" s="16"/>
    </row>
    <row r="875" spans="1:33">
      <c r="A875" s="2"/>
      <c r="D875" t="s">
        <v>35</v>
      </c>
      <c r="E875" s="9">
        <f t="shared" ref="E875:F875" si="992">E870</f>
        <v>0.47593579670966668</v>
      </c>
      <c r="F875" s="10">
        <f t="shared" si="992"/>
        <v>-0.31915116766415946</v>
      </c>
      <c r="G875" s="13">
        <f>(SIN((RADIANS(45+$C$5))))*(SIN(RADIANS($A$5)))</f>
        <v>0.48842964917257031</v>
      </c>
      <c r="H875" s="14">
        <f>(SIN((RADIANS($C$5-45))))*(SIN(RADIANS($A$5)))</f>
        <v>-0.1069414690808005</v>
      </c>
      <c r="J875" s="16"/>
      <c r="L875" s="16"/>
      <c r="V875" s="2"/>
      <c r="Y875" t="s">
        <v>35</v>
      </c>
      <c r="Z875" s="9">
        <f t="shared" ref="Z875:AA875" si="993">Z870</f>
        <v>0.47593579670789393</v>
      </c>
      <c r="AA875" s="10">
        <f t="shared" si="993"/>
        <v>-0.31915116766574536</v>
      </c>
      <c r="AB875" s="13">
        <f>(SIN((RADIANS(45+$C$5))))*(SIN(RADIANS($A$5)))</f>
        <v>0.48842964917257031</v>
      </c>
      <c r="AC875" s="14">
        <f>(SIN((RADIANS($C$5-45))))*(SIN(RADIANS($A$5)))</f>
        <v>-0.1069414690808005</v>
      </c>
      <c r="AE875" s="16"/>
      <c r="AG875" s="16"/>
    </row>
    <row r="876" spans="1:33">
      <c r="A876" s="2"/>
      <c r="J876" s="16"/>
      <c r="L876" s="16"/>
      <c r="V876" s="2"/>
      <c r="AE876" s="16"/>
      <c r="AG876" s="16"/>
    </row>
    <row r="877" spans="1:33">
      <c r="A877" s="2"/>
      <c r="E877" s="9" t="s">
        <v>29</v>
      </c>
      <c r="F877" s="10" t="s">
        <v>30</v>
      </c>
      <c r="G877" s="13" t="s">
        <v>31</v>
      </c>
      <c r="H877" s="14" t="s">
        <v>11</v>
      </c>
      <c r="I877">
        <v>5</v>
      </c>
      <c r="J877" s="15" t="s">
        <v>32</v>
      </c>
      <c r="L877" s="16"/>
      <c r="V877" s="2"/>
      <c r="Z877" s="9" t="s">
        <v>29</v>
      </c>
      <c r="AA877" s="10" t="s">
        <v>30</v>
      </c>
      <c r="AB877" s="13" t="s">
        <v>31</v>
      </c>
      <c r="AC877" s="14" t="s">
        <v>11</v>
      </c>
      <c r="AD877">
        <v>5</v>
      </c>
      <c r="AE877" s="15" t="s">
        <v>32</v>
      </c>
      <c r="AG877" s="16"/>
    </row>
    <row r="878" spans="1:33">
      <c r="A878" s="2"/>
      <c r="D878" t="s">
        <v>33</v>
      </c>
      <c r="E878" s="9">
        <f t="shared" ref="E878:F878" si="994">E873</f>
        <v>0.86399545459420413</v>
      </c>
      <c r="F878" s="10">
        <f t="shared" si="994"/>
        <v>-0.52658432086144791</v>
      </c>
      <c r="G878" s="13">
        <f>COS((RADIANS(45+$C$6)))</f>
        <v>0.18137740443474576</v>
      </c>
      <c r="H878" s="14">
        <f>COS((RADIANS($C$6-45)))</f>
        <v>0.98341356364477439</v>
      </c>
      <c r="J878" s="15">
        <f>((SUMPRODUCT(G878:G880,E878:E880))*(SUMPRODUCT(G878:(G880),F878:F880)))-((SUMPRODUCT(H878:H880,E878:E880))*(SUMPRODUCT(H878:H880,F878:F880)))</f>
        <v>5.8956943817018437E-3</v>
      </c>
      <c r="L878" s="16"/>
      <c r="V878" s="2"/>
      <c r="Y878" t="s">
        <v>33</v>
      </c>
      <c r="Z878" s="9">
        <f t="shared" ref="Z878:AA878" si="995">Z873</f>
        <v>0.86399545459511262</v>
      </c>
      <c r="AA878" s="10">
        <f t="shared" si="995"/>
        <v>-0.52658432086076246</v>
      </c>
      <c r="AB878" s="13">
        <f>COS((RADIANS(45+$C$6)))</f>
        <v>0.18137740443474576</v>
      </c>
      <c r="AC878" s="14">
        <f>COS((RADIANS($C$6-45)))</f>
        <v>0.98341356364477439</v>
      </c>
      <c r="AE878" s="15">
        <f>((SUMPRODUCT(AB878:AB880,Z878:Z880))*(SUMPRODUCT(AB878:(AB880),AA878:AA880)))-((SUMPRODUCT(AC878:AC880,Z878:Z880))*(SUMPRODUCT(AC878:AC880,AA878:AA880)))</f>
        <v>5.8956943822929819E-3</v>
      </c>
      <c r="AG878" s="16"/>
    </row>
    <row r="879" spans="1:33">
      <c r="A879" s="2"/>
      <c r="D879" t="s">
        <v>34</v>
      </c>
      <c r="E879" s="9">
        <f t="shared" ref="E879:F879" si="996">E874</f>
        <v>-0.16430755262887164</v>
      </c>
      <c r="F879" s="10">
        <f t="shared" si="996"/>
        <v>-0.7879412955299977</v>
      </c>
      <c r="G879" s="13">
        <f>(SIN((RADIANS(45+$C$6))))*(COS(RADIANS($A$6)))</f>
        <v>0.75333849571791089</v>
      </c>
      <c r="H879" s="14">
        <f>(SIN((RADIANS($C$6-45))))*(COS(RADIANS($A$6)))</f>
        <v>-0.1389431527745805</v>
      </c>
      <c r="J879" s="16"/>
      <c r="L879" s="16"/>
      <c r="V879" s="2"/>
      <c r="Y879" t="s">
        <v>34</v>
      </c>
      <c r="Z879" s="9">
        <f t="shared" ref="Z879:AA879" si="997">Z874</f>
        <v>-0.16430755262922997</v>
      </c>
      <c r="AA879" s="10">
        <f t="shared" si="997"/>
        <v>-0.78794129552981351</v>
      </c>
      <c r="AB879" s="13">
        <f>(SIN((RADIANS(45+$C$6))))*(COS(RADIANS($A$6)))</f>
        <v>0.75333849571791089</v>
      </c>
      <c r="AC879" s="14">
        <f>(SIN((RADIANS($C$6-45))))*(COS(RADIANS($A$6)))</f>
        <v>-0.1389431527745805</v>
      </c>
      <c r="AE879" s="16"/>
      <c r="AG879" s="16"/>
    </row>
    <row r="880" spans="1:33">
      <c r="A880" s="2"/>
      <c r="D880" t="s">
        <v>35</v>
      </c>
      <c r="E880" s="9">
        <f t="shared" ref="E880:F880" si="998">E875</f>
        <v>0.47593579670966668</v>
      </c>
      <c r="F880" s="10">
        <f t="shared" si="998"/>
        <v>-0.31915116766415946</v>
      </c>
      <c r="G880" s="13">
        <f>(SIN((RADIANS(45+$C$6))))*(SIN(RADIANS($A$6)))</f>
        <v>0.63212605390854582</v>
      </c>
      <c r="H880" s="14">
        <f>(SIN((RADIANS($C$6-45))))*(SIN(RADIANS($A$6)))</f>
        <v>-0.11658714824775897</v>
      </c>
      <c r="J880" s="16"/>
      <c r="L880" s="16"/>
      <c r="V880" s="2"/>
      <c r="Y880" t="s">
        <v>35</v>
      </c>
      <c r="Z880" s="9">
        <f t="shared" ref="Z880:AA880" si="999">Z875</f>
        <v>0.47593579670789393</v>
      </c>
      <c r="AA880" s="10">
        <f t="shared" si="999"/>
        <v>-0.31915116766574536</v>
      </c>
      <c r="AB880" s="13">
        <f>(SIN((RADIANS(45+$C$6))))*(SIN(RADIANS($A$6)))</f>
        <v>0.63212605390854582</v>
      </c>
      <c r="AC880" s="14">
        <f>(SIN((RADIANS($C$6-45))))*(SIN(RADIANS($A$6)))</f>
        <v>-0.11658714824775897</v>
      </c>
      <c r="AE880" s="16"/>
      <c r="AG880" s="16"/>
    </row>
    <row r="881" spans="1:33">
      <c r="A881" s="2"/>
      <c r="L881" s="16"/>
      <c r="V881" s="2"/>
      <c r="AG881" s="16"/>
    </row>
    <row r="882" spans="1:33">
      <c r="A882" s="2"/>
      <c r="E882" s="9" t="s">
        <v>29</v>
      </c>
      <c r="F882" s="10" t="s">
        <v>30</v>
      </c>
      <c r="G882" s="13" t="s">
        <v>31</v>
      </c>
      <c r="H882" s="14" t="s">
        <v>11</v>
      </c>
      <c r="I882">
        <v>6</v>
      </c>
      <c r="J882" s="15" t="s">
        <v>32</v>
      </c>
      <c r="L882" s="16"/>
      <c r="V882" s="2"/>
      <c r="Z882" s="9" t="s">
        <v>29</v>
      </c>
      <c r="AA882" s="10" t="s">
        <v>30</v>
      </c>
      <c r="AB882" s="13" t="s">
        <v>31</v>
      </c>
      <c r="AC882" s="14" t="s">
        <v>11</v>
      </c>
      <c r="AD882">
        <v>6</v>
      </c>
      <c r="AE882" s="15" t="s">
        <v>32</v>
      </c>
      <c r="AG882" s="16"/>
    </row>
    <row r="883" spans="1:33">
      <c r="A883" s="2"/>
      <c r="D883" t="s">
        <v>33</v>
      </c>
      <c r="E883" s="9">
        <f t="shared" ref="E883:F883" si="1000">E878</f>
        <v>0.86399545459420413</v>
      </c>
      <c r="F883" s="10">
        <f t="shared" si="1000"/>
        <v>-0.52658432086144791</v>
      </c>
      <c r="G883" s="13">
        <f>COS((RADIANS(45+$C$7)))</f>
        <v>0.15039813911282729</v>
      </c>
      <c r="H883" s="14">
        <f>COS((RADIANS($C$7-45)))</f>
        <v>0.98862551036851087</v>
      </c>
      <c r="J883" s="15">
        <f>((SUMPRODUCT(G883:G885,E883:E885))*(SUMPRODUCT(G883:G885,F883:F885)))-((SUMPRODUCT(H883:H885,E883:E885))*(SUMPRODUCT(H883:H885,F883:F885)))</f>
        <v>1.5204368142309188E-2</v>
      </c>
      <c r="L883" s="16"/>
      <c r="V883" s="2"/>
      <c r="Y883" t="s">
        <v>33</v>
      </c>
      <c r="Z883" s="9">
        <f t="shared" ref="Z883:AA883" si="1001">Z878</f>
        <v>0.86399545459511262</v>
      </c>
      <c r="AA883" s="10">
        <f t="shared" si="1001"/>
        <v>-0.52658432086076246</v>
      </c>
      <c r="AB883" s="13">
        <f>COS((RADIANS(45+$C$7)))</f>
        <v>0.15039813911282729</v>
      </c>
      <c r="AC883" s="14">
        <f>COS((RADIANS($C$7-45)))</f>
        <v>0.98862551036851087</v>
      </c>
      <c r="AE883" s="15">
        <f>((SUMPRODUCT(AB883:AB885,Z883:Z885))*(SUMPRODUCT(AB883:AB885,AA883:AA885)))-((SUMPRODUCT(AC883:AC885,Z883:Z885))*(SUMPRODUCT(AC883:AC885,AA883:AA885)))</f>
        <v>1.5204368142885116E-2</v>
      </c>
      <c r="AG883" s="16"/>
    </row>
    <row r="884" spans="1:33">
      <c r="A884" s="2"/>
      <c r="D884" t="s">
        <v>34</v>
      </c>
      <c r="E884" s="9">
        <f t="shared" ref="E884:F884" si="1002">E879</f>
        <v>-0.16430755262887164</v>
      </c>
      <c r="F884" s="10">
        <f t="shared" si="1002"/>
        <v>-0.7879412955299977</v>
      </c>
      <c r="G884" s="13">
        <f>(SIN((RADIANS(45+$C$7))))*(COS(RADIANS($A$7)))</f>
        <v>0.63547622868491016</v>
      </c>
      <c r="H884" s="14">
        <f>(SIN((RADIANS($C$7-45))))*(COS(RADIANS($A$7)))</f>
        <v>-9.6674060341637807E-2</v>
      </c>
      <c r="J884" s="16"/>
      <c r="L884" s="16"/>
      <c r="V884" s="2"/>
      <c r="Y884" t="s">
        <v>34</v>
      </c>
      <c r="Z884" s="9">
        <f t="shared" ref="Z884:AA884" si="1003">Z879</f>
        <v>-0.16430755262922997</v>
      </c>
      <c r="AA884" s="10">
        <f t="shared" si="1003"/>
        <v>-0.78794129552981351</v>
      </c>
      <c r="AB884" s="13">
        <f>(SIN((RADIANS(45+$C$7))))*(COS(RADIANS($A$7)))</f>
        <v>0.63547622868491016</v>
      </c>
      <c r="AC884" s="14">
        <f>(SIN((RADIANS($C$7-45))))*(COS(RADIANS($A$7)))</f>
        <v>-9.6674060341637807E-2</v>
      </c>
      <c r="AE884" s="16"/>
      <c r="AG884" s="16"/>
    </row>
    <row r="885" spans="1:33">
      <c r="A885" s="2"/>
      <c r="D885" t="s">
        <v>35</v>
      </c>
      <c r="E885" s="9">
        <f t="shared" ref="E885:F885" si="1004">E880</f>
        <v>0.47593579670966668</v>
      </c>
      <c r="F885" s="10">
        <f t="shared" si="1004"/>
        <v>-0.31915116766415946</v>
      </c>
      <c r="G885" s="13">
        <f>(SIN((RADIANS(45+$C$7))))*(SIN(RADIANS($A$7)))</f>
        <v>0.75733107854346138</v>
      </c>
      <c r="H885" s="14">
        <f>(SIN((RADIANS($C$7-45))))*(SIN(RADIANS($A$7)))</f>
        <v>-0.11521165872281629</v>
      </c>
      <c r="J885" s="16"/>
      <c r="L885" s="16"/>
      <c r="V885" s="2"/>
      <c r="Y885" t="s">
        <v>35</v>
      </c>
      <c r="Z885" s="9">
        <f t="shared" ref="Z885:AA885" si="1005">Z880</f>
        <v>0.47593579670789393</v>
      </c>
      <c r="AA885" s="10">
        <f t="shared" si="1005"/>
        <v>-0.31915116766574536</v>
      </c>
      <c r="AB885" s="13">
        <f>(SIN((RADIANS(45+$C$7))))*(SIN(RADIANS($A$7)))</f>
        <v>0.75733107854346138</v>
      </c>
      <c r="AC885" s="14">
        <f>(SIN((RADIANS($C$7-45))))*(SIN(RADIANS($A$7)))</f>
        <v>-0.11521165872281629</v>
      </c>
      <c r="AE885" s="16"/>
      <c r="AG885" s="16"/>
    </row>
    <row r="886" spans="1:33">
      <c r="A886" s="2"/>
      <c r="J886" s="16"/>
      <c r="L886" s="16"/>
      <c r="V886" s="2"/>
      <c r="AE886" s="16"/>
      <c r="AG886" s="16"/>
    </row>
    <row r="887" spans="1:33">
      <c r="A887" s="2"/>
      <c r="E887" s="9" t="s">
        <v>29</v>
      </c>
      <c r="F887" s="10" t="s">
        <v>30</v>
      </c>
      <c r="G887" s="13" t="s">
        <v>31</v>
      </c>
      <c r="H887" s="14" t="s">
        <v>11</v>
      </c>
      <c r="I887">
        <v>7</v>
      </c>
      <c r="J887" s="15" t="s">
        <v>32</v>
      </c>
      <c r="L887" s="16"/>
      <c r="V887" s="2"/>
      <c r="Z887" s="9" t="s">
        <v>29</v>
      </c>
      <c r="AA887" s="10" t="s">
        <v>30</v>
      </c>
      <c r="AB887" s="13" t="s">
        <v>31</v>
      </c>
      <c r="AC887" s="14" t="s">
        <v>11</v>
      </c>
      <c r="AD887">
        <v>7</v>
      </c>
      <c r="AE887" s="15" t="s">
        <v>32</v>
      </c>
      <c r="AG887" s="16"/>
    </row>
    <row r="888" spans="1:33">
      <c r="A888" s="2"/>
      <c r="D888" t="s">
        <v>33</v>
      </c>
      <c r="E888" s="9">
        <f t="shared" ref="E888:F888" si="1006">E883</f>
        <v>0.86399545459420413</v>
      </c>
      <c r="F888" s="10">
        <f t="shared" si="1006"/>
        <v>-0.52658432086144791</v>
      </c>
      <c r="G888" s="13">
        <f>COS((RADIANS(45+$C$8)))</f>
        <v>0.15557248490745723</v>
      </c>
      <c r="H888" s="14">
        <f>COS((RADIANS($C$8-45)))</f>
        <v>0.98782447931791961</v>
      </c>
      <c r="J888" s="15">
        <f>((SUMPRODUCT(G888:G890,E888:E890))*(SUMPRODUCT(G888:(G890),F888:F890)))-((SUMPRODUCT(H888:H890,E888:E890))*(SUMPRODUCT(H888:H890,F888:F890)))</f>
        <v>-9.0116177700380606E-3</v>
      </c>
      <c r="L888" s="16"/>
      <c r="V888" s="2"/>
      <c r="Y888" t="s">
        <v>33</v>
      </c>
      <c r="Z888" s="9">
        <f t="shared" ref="Z888:AA888" si="1007">Z883</f>
        <v>0.86399545459511262</v>
      </c>
      <c r="AA888" s="10">
        <f t="shared" si="1007"/>
        <v>-0.52658432086076246</v>
      </c>
      <c r="AB888" s="13">
        <f>COS((RADIANS(45+$C$8)))</f>
        <v>0.15557248490745723</v>
      </c>
      <c r="AC888" s="14">
        <f>COS((RADIANS($C$8-45)))</f>
        <v>0.98782447931791961</v>
      </c>
      <c r="AE888" s="15">
        <f>((SUMPRODUCT(AB888:AB890,Z888:Z890))*(SUMPRODUCT(AB888:(AB890),AA888:AA890)))-((SUMPRODUCT(AC888:AC890,Z888:Z890))*(SUMPRODUCT(AC888:AC890,AA888:AA890)))</f>
        <v>-9.0116177696354383E-3</v>
      </c>
      <c r="AG888" s="16"/>
    </row>
    <row r="889" spans="1:33">
      <c r="A889" s="2"/>
      <c r="D889" t="s">
        <v>34</v>
      </c>
      <c r="E889" s="9">
        <f t="shared" ref="E889:F889" si="1008">E884</f>
        <v>-0.16430755262887164</v>
      </c>
      <c r="F889" s="10">
        <f t="shared" si="1008"/>
        <v>-0.7879412955299977</v>
      </c>
      <c r="G889" s="13">
        <f>(SIN((RADIANS(45+$C$8))))*(COS(RADIANS($A$8)))</f>
        <v>0.49391223965895992</v>
      </c>
      <c r="H889" s="14">
        <f>(SIN((RADIANS($C$8-45))))*(COS(RADIANS($A$8)))</f>
        <v>-7.7786242453728616E-2</v>
      </c>
      <c r="J889" s="16"/>
      <c r="L889" s="16"/>
      <c r="V889" s="2"/>
      <c r="Y889" t="s">
        <v>34</v>
      </c>
      <c r="Z889" s="9">
        <f t="shared" ref="Z889:AA889" si="1009">Z884</f>
        <v>-0.16430755262922997</v>
      </c>
      <c r="AA889" s="10">
        <f t="shared" si="1009"/>
        <v>-0.78794129552981351</v>
      </c>
      <c r="AB889" s="13">
        <f>(SIN((RADIANS(45+$C$8))))*(COS(RADIANS($A$8)))</f>
        <v>0.49391223965895992</v>
      </c>
      <c r="AC889" s="14">
        <f>(SIN((RADIANS($C$8-45))))*(COS(RADIANS($A$8)))</f>
        <v>-7.7786242453728616E-2</v>
      </c>
      <c r="AE889" s="16"/>
      <c r="AG889" s="16"/>
    </row>
    <row r="890" spans="1:33">
      <c r="A890" s="2"/>
      <c r="D890" t="s">
        <v>35</v>
      </c>
      <c r="E890" s="9">
        <f t="shared" ref="E890:F890" si="1010">E885</f>
        <v>0.47593579670966668</v>
      </c>
      <c r="F890" s="10">
        <f t="shared" si="1010"/>
        <v>-0.31915116766415946</v>
      </c>
      <c r="G890" s="13">
        <f>(SIN((RADIANS(45+$C$8))))*(SIN(RADIANS($A$8)))</f>
        <v>0.85548109356945412</v>
      </c>
      <c r="H890" s="14">
        <f>(SIN((RADIANS($C$8-45))))*(SIN(RADIANS($A$8)))</f>
        <v>-0.13472972405972911</v>
      </c>
      <c r="J890" s="16"/>
      <c r="L890" s="16"/>
      <c r="V890" s="2"/>
      <c r="Y890" t="s">
        <v>35</v>
      </c>
      <c r="Z890" s="9">
        <f t="shared" ref="Z890:AA890" si="1011">Z885</f>
        <v>0.47593579670789393</v>
      </c>
      <c r="AA890" s="10">
        <f t="shared" si="1011"/>
        <v>-0.31915116766574536</v>
      </c>
      <c r="AB890" s="13">
        <f>(SIN((RADIANS(45+$C$8))))*(SIN(RADIANS($A$8)))</f>
        <v>0.85548109356945412</v>
      </c>
      <c r="AC890" s="14">
        <f>(SIN((RADIANS($C$8-45))))*(SIN(RADIANS($A$8)))</f>
        <v>-0.13472972405972911</v>
      </c>
      <c r="AE890" s="16"/>
      <c r="AG890" s="16"/>
    </row>
    <row r="891" spans="1:33">
      <c r="A891" s="2"/>
      <c r="L891" s="16"/>
      <c r="V891" s="2"/>
      <c r="AG891" s="16"/>
    </row>
    <row r="892" spans="1:33">
      <c r="A892" s="2"/>
      <c r="E892" s="9" t="s">
        <v>29</v>
      </c>
      <c r="F892" s="10" t="s">
        <v>30</v>
      </c>
      <c r="G892" s="13" t="s">
        <v>31</v>
      </c>
      <c r="H892" s="14" t="s">
        <v>11</v>
      </c>
      <c r="I892">
        <v>8</v>
      </c>
      <c r="J892" s="15" t="s">
        <v>32</v>
      </c>
      <c r="L892" s="16"/>
      <c r="V892" s="2"/>
      <c r="Z892" s="9" t="s">
        <v>29</v>
      </c>
      <c r="AA892" s="10" t="s">
        <v>30</v>
      </c>
      <c r="AB892" s="13" t="s">
        <v>31</v>
      </c>
      <c r="AC892" s="14" t="s">
        <v>11</v>
      </c>
      <c r="AD892">
        <v>8</v>
      </c>
      <c r="AE892" s="15" t="s">
        <v>32</v>
      </c>
      <c r="AG892" s="16"/>
    </row>
    <row r="893" spans="1:33">
      <c r="A893" s="2"/>
      <c r="D893" t="s">
        <v>33</v>
      </c>
      <c r="E893" s="9">
        <f t="shared" ref="E893:F893" si="1012">E888</f>
        <v>0.86399545459420413</v>
      </c>
      <c r="F893" s="10">
        <f t="shared" si="1012"/>
        <v>-0.52658432086144791</v>
      </c>
      <c r="G893" s="13">
        <f>COS((RADIANS(45+$C$9)))</f>
        <v>0.16590823946156086</v>
      </c>
      <c r="H893" s="14">
        <f>COS((RADIANS($C$9-45)))</f>
        <v>0.9861411947985772</v>
      </c>
      <c r="J893" s="15">
        <f>((SUMPRODUCT(G893:G895,E893:E895))*(SUMPRODUCT(G893:G895,F893:F895)))-((SUMPRODUCT(H893:H895,E893:E895))*(SUMPRODUCT(H893:H895,F893:F895)))</f>
        <v>-8.8326096495800477E-3</v>
      </c>
      <c r="L893" s="16"/>
      <c r="V893" s="2"/>
      <c r="Y893" t="s">
        <v>33</v>
      </c>
      <c r="Z893" s="9">
        <f t="shared" ref="Z893:AA893" si="1013">Z888</f>
        <v>0.86399545459511262</v>
      </c>
      <c r="AA893" s="10">
        <f t="shared" si="1013"/>
        <v>-0.52658432086076246</v>
      </c>
      <c r="AB893" s="13">
        <f>COS((RADIANS(45+$C$9)))</f>
        <v>0.16590823946156086</v>
      </c>
      <c r="AC893" s="14">
        <f>COS((RADIANS($C$9-45)))</f>
        <v>0.9861411947985772</v>
      </c>
      <c r="AE893" s="15">
        <f>((SUMPRODUCT(AB893:AB895,Z893:Z895))*(SUMPRODUCT(AB893:AB895,AA893:AA895)))-((SUMPRODUCT(AC893:AC895,Z893:Z895))*(SUMPRODUCT(AC893:AC895,AA893:AA895)))</f>
        <v>-8.8326096494297235E-3</v>
      </c>
      <c r="AG893" s="16"/>
    </row>
    <row r="894" spans="1:33">
      <c r="A894" s="2"/>
      <c r="D894" t="s">
        <v>34</v>
      </c>
      <c r="E894" s="9">
        <f t="shared" ref="E894:F894" si="1014">E889</f>
        <v>-0.16430755262887164</v>
      </c>
      <c r="F894" s="10">
        <f t="shared" si="1014"/>
        <v>-0.7879412955299977</v>
      </c>
      <c r="G894" s="13">
        <f>(SIN((RADIANS(45+$C$9))))*(COS(RADIANS($A$9)))</f>
        <v>0.33728015278435569</v>
      </c>
      <c r="H894" s="14">
        <f>(SIN((RADIANS($C$9-45))))*(COS(RADIANS($A$9)))</f>
        <v>-5.6743959839552459E-2</v>
      </c>
      <c r="J894" s="16"/>
      <c r="L894" s="16"/>
      <c r="V894" s="2"/>
      <c r="Y894" t="s">
        <v>34</v>
      </c>
      <c r="Z894" s="9">
        <f t="shared" ref="Z894:AA894" si="1015">Z889</f>
        <v>-0.16430755262922997</v>
      </c>
      <c r="AA894" s="10">
        <f t="shared" si="1015"/>
        <v>-0.78794129552981351</v>
      </c>
      <c r="AB894" s="13">
        <f>(SIN((RADIANS(45+$C$9))))*(COS(RADIANS($A$9)))</f>
        <v>0.33728015278435569</v>
      </c>
      <c r="AC894" s="14">
        <f>(SIN((RADIANS($C$9-45))))*(COS(RADIANS($A$9)))</f>
        <v>-5.6743959839552459E-2</v>
      </c>
      <c r="AE894" s="16"/>
      <c r="AG894" s="16"/>
    </row>
    <row r="895" spans="1:33">
      <c r="A895" s="2"/>
      <c r="D895" t="s">
        <v>35</v>
      </c>
      <c r="E895" s="9">
        <f t="shared" ref="E895:F895" si="1016">E890</f>
        <v>0.47593579670966668</v>
      </c>
      <c r="F895" s="10">
        <f t="shared" si="1016"/>
        <v>-0.31915116766415946</v>
      </c>
      <c r="G895" s="13">
        <f>(SIN((RADIANS(45+$C$9))))*(SIN(RADIANS($A$9)))</f>
        <v>0.9266696038052219</v>
      </c>
      <c r="H895" s="14">
        <f>(SIN((RADIANS($C$9-45))))*(SIN(RADIANS($A$9)))</f>
        <v>-0.15590274834961027</v>
      </c>
      <c r="J895" s="16"/>
      <c r="L895" s="16"/>
      <c r="V895" s="2"/>
      <c r="Y895" t="s">
        <v>35</v>
      </c>
      <c r="Z895" s="9">
        <f t="shared" ref="Z895:AA895" si="1017">Z890</f>
        <v>0.47593579670789393</v>
      </c>
      <c r="AA895" s="10">
        <f t="shared" si="1017"/>
        <v>-0.31915116766574536</v>
      </c>
      <c r="AB895" s="13">
        <f>(SIN((RADIANS(45+$C$9))))*(SIN(RADIANS($A$9)))</f>
        <v>0.9266696038052219</v>
      </c>
      <c r="AC895" s="14">
        <f>(SIN((RADIANS($C$9-45))))*(SIN(RADIANS($A$9)))</f>
        <v>-0.15590274834961027</v>
      </c>
      <c r="AE895" s="16"/>
      <c r="AG895" s="16"/>
    </row>
    <row r="896" spans="1:33">
      <c r="A896" s="2"/>
      <c r="J896" s="16"/>
      <c r="L896" s="16"/>
      <c r="V896" s="2"/>
      <c r="AE896" s="16"/>
      <c r="AG896" s="16"/>
    </row>
    <row r="897" spans="4:33">
      <c r="E897" s="9" t="s">
        <v>29</v>
      </c>
      <c r="F897" s="10" t="s">
        <v>30</v>
      </c>
      <c r="G897" s="13" t="s">
        <v>31</v>
      </c>
      <c r="H897" s="14" t="s">
        <v>11</v>
      </c>
      <c r="I897">
        <v>9</v>
      </c>
      <c r="J897" s="15" t="s">
        <v>32</v>
      </c>
      <c r="L897" s="16"/>
      <c r="Z897" s="9" t="s">
        <v>29</v>
      </c>
      <c r="AA897" s="10" t="s">
        <v>30</v>
      </c>
      <c r="AB897" s="13" t="s">
        <v>31</v>
      </c>
      <c r="AC897" s="14" t="s">
        <v>11</v>
      </c>
      <c r="AD897">
        <v>9</v>
      </c>
      <c r="AE897" s="15" t="s">
        <v>32</v>
      </c>
      <c r="AG897" s="16"/>
    </row>
    <row r="898" spans="4:33">
      <c r="D898" t="s">
        <v>33</v>
      </c>
      <c r="E898" s="9">
        <f t="shared" ref="E898:F898" si="1018">E893</f>
        <v>0.86399545459420413</v>
      </c>
      <c r="F898" s="10">
        <f t="shared" si="1018"/>
        <v>-0.52658432086144791</v>
      </c>
      <c r="G898" s="13">
        <f>COS((RADIANS(45+$C$10)))</f>
        <v>0.19680181724739476</v>
      </c>
      <c r="H898" s="14">
        <f>COS((RADIANS($C$10-45)))</f>
        <v>0.98044328990927521</v>
      </c>
      <c r="J898" s="15">
        <f>((SUMPRODUCT(G898:G900,E898:E900))*(SUMPRODUCT(G898:(G900),F898:F900)))-((SUMPRODUCT(H898:H900,E898:E900))*(SUMPRODUCT(H898:H900,F898:F900)))</f>
        <v>-3.3322619692162103E-3</v>
      </c>
      <c r="L898" s="16"/>
      <c r="Y898" t="s">
        <v>33</v>
      </c>
      <c r="Z898" s="9">
        <f t="shared" ref="Z898:AA898" si="1019">Z893</f>
        <v>0.86399545459511262</v>
      </c>
      <c r="AA898" s="10">
        <f t="shared" si="1019"/>
        <v>-0.52658432086076246</v>
      </c>
      <c r="AB898" s="13">
        <f>COS((RADIANS(45+$C$10)))</f>
        <v>0.19680181724739476</v>
      </c>
      <c r="AC898" s="14">
        <f>COS((RADIANS($C$10-45)))</f>
        <v>0.98044328990927521</v>
      </c>
      <c r="AE898" s="15">
        <f>((SUMPRODUCT(AB898:AB900,Z898:Z900))*(SUMPRODUCT(AB898:(AB900),AA898:AA900)))-((SUMPRODUCT(AC898:AC900,Z898:Z900))*(SUMPRODUCT(AC898:AC900,AA898:AA900)))</f>
        <v>-3.3322619693744726E-3</v>
      </c>
      <c r="AG898" s="16"/>
    </row>
    <row r="899" spans="4:33">
      <c r="D899" t="s">
        <v>34</v>
      </c>
      <c r="E899" s="9">
        <f t="shared" ref="E899:F899" si="1020">E894</f>
        <v>-0.16430755262887164</v>
      </c>
      <c r="F899" s="10">
        <f t="shared" si="1020"/>
        <v>-0.7879412955299977</v>
      </c>
      <c r="G899" s="13">
        <f>(SIN((RADIANS(45+$C$10))))*(COS(RADIANS($A$10)))</f>
        <v>0.1702521905985156</v>
      </c>
      <c r="H899" s="14">
        <f>(SIN((RADIANS($C$10-45))))*(COS(RADIANS($A$10)))</f>
        <v>-3.4174276926550375E-2</v>
      </c>
      <c r="J899" s="16"/>
      <c r="L899" s="16"/>
      <c r="Y899" t="s">
        <v>34</v>
      </c>
      <c r="Z899" s="9">
        <f t="shared" ref="Z899:AA899" si="1021">Z894</f>
        <v>-0.16430755262922997</v>
      </c>
      <c r="AA899" s="10">
        <f t="shared" si="1021"/>
        <v>-0.78794129552981351</v>
      </c>
      <c r="AB899" s="13">
        <f>(SIN((RADIANS(45+$C$10))))*(COS(RADIANS($A$10)))</f>
        <v>0.1702521905985156</v>
      </c>
      <c r="AC899" s="14">
        <f>(SIN((RADIANS($C$10-45))))*(COS(RADIANS($A$10)))</f>
        <v>-3.4174276926550375E-2</v>
      </c>
      <c r="AE899" s="16"/>
      <c r="AG899" s="16"/>
    </row>
    <row r="900" spans="4:33">
      <c r="D900" t="s">
        <v>35</v>
      </c>
      <c r="E900" s="9">
        <f t="shared" ref="E900:F900" si="1022">E895</f>
        <v>0.47593579670966668</v>
      </c>
      <c r="F900" s="10">
        <f t="shared" si="1022"/>
        <v>-0.31915116766415946</v>
      </c>
      <c r="G900" s="13">
        <f>(SIN((RADIANS(45+$C$10))))*(SIN(RADIANS($A$10)))</f>
        <v>0.96554815329145016</v>
      </c>
      <c r="H900" s="14">
        <f>(SIN((RADIANS($C$10-45))))*(SIN(RADIANS($A$10)))</f>
        <v>-0.19381195543212604</v>
      </c>
      <c r="J900" s="16"/>
      <c r="L900" s="16"/>
      <c r="Y900" t="s">
        <v>35</v>
      </c>
      <c r="Z900" s="9">
        <f t="shared" ref="Z900:AA900" si="1023">Z895</f>
        <v>0.47593579670789393</v>
      </c>
      <c r="AA900" s="10">
        <f t="shared" si="1023"/>
        <v>-0.31915116766574536</v>
      </c>
      <c r="AB900" s="13">
        <f>(SIN((RADIANS(45+$C$10))))*(SIN(RADIANS($A$10)))</f>
        <v>0.96554815329145016</v>
      </c>
      <c r="AC900" s="14">
        <f>(SIN((RADIANS($C$10-45))))*(SIN(RADIANS($A$10)))</f>
        <v>-0.19381195543212604</v>
      </c>
      <c r="AE900" s="16"/>
      <c r="AG900" s="16"/>
    </row>
    <row r="901" spans="4:33">
      <c r="L901" s="16"/>
      <c r="AG901" s="16"/>
    </row>
    <row r="902" spans="4:33">
      <c r="E902" s="9" t="s">
        <v>29</v>
      </c>
      <c r="F902" s="10" t="s">
        <v>30</v>
      </c>
      <c r="G902" s="13" t="s">
        <v>31</v>
      </c>
      <c r="H902" s="14" t="s">
        <v>11</v>
      </c>
      <c r="I902">
        <v>10</v>
      </c>
      <c r="J902" s="15" t="s">
        <v>32</v>
      </c>
      <c r="L902" s="16"/>
      <c r="Z902" s="9" t="s">
        <v>29</v>
      </c>
      <c r="AA902" s="10" t="s">
        <v>30</v>
      </c>
      <c r="AB902" s="13" t="s">
        <v>31</v>
      </c>
      <c r="AC902" s="14" t="s">
        <v>11</v>
      </c>
      <c r="AD902">
        <v>10</v>
      </c>
      <c r="AE902" s="15" t="s">
        <v>32</v>
      </c>
      <c r="AG902" s="16"/>
    </row>
    <row r="903" spans="4:33">
      <c r="D903" t="s">
        <v>33</v>
      </c>
      <c r="E903" s="9">
        <f t="shared" ref="E903:F903" si="1024">E898</f>
        <v>0.86399545459420413</v>
      </c>
      <c r="F903" s="10">
        <f t="shared" si="1024"/>
        <v>-0.52658432086144791</v>
      </c>
      <c r="G903" s="13">
        <f>COS((RADIANS(45+$C$11)))</f>
        <v>0.25797601735858844</v>
      </c>
      <c r="H903" s="14">
        <f>COS((RADIANS($C$11-45)))</f>
        <v>0.96615132068832843</v>
      </c>
      <c r="J903" s="15">
        <f>((SUMPRODUCT(G903:G905,E903:E905))*(SUMPRODUCT(G903:G905,F903:F905)))-((SUMPRODUCT(H903:H905,E903:E905))*(SUMPRODUCT(H903:H905,F903:F905)))</f>
        <v>3.4451712754957065E-4</v>
      </c>
      <c r="L903" s="16"/>
      <c r="Y903" t="s">
        <v>33</v>
      </c>
      <c r="Z903" s="9">
        <f t="shared" ref="Z903:AA903" si="1025">Z898</f>
        <v>0.86399545459511262</v>
      </c>
      <c r="AA903" s="10">
        <f t="shared" si="1025"/>
        <v>-0.52658432086076246</v>
      </c>
      <c r="AB903" s="13">
        <f>COS((RADIANS(45+$C$11)))</f>
        <v>0.25797601735858844</v>
      </c>
      <c r="AC903" s="14">
        <f>COS((RADIANS($C$11-45)))</f>
        <v>0.96615132068832843</v>
      </c>
      <c r="AE903" s="15">
        <f>((SUMPRODUCT(AB903:AB905,Z903:Z905))*(SUMPRODUCT(AB903:AB905,AA903:AA905)))-((SUMPRODUCT(AC903:AC905,Z903:Z905))*(SUMPRODUCT(AC903:AC905,AA903:AA905)))</f>
        <v>3.4451712708744031E-4</v>
      </c>
      <c r="AG903" s="16"/>
    </row>
    <row r="904" spans="4:33">
      <c r="D904" t="s">
        <v>34</v>
      </c>
      <c r="E904" s="9">
        <f t="shared" ref="E904:F904" si="1026">E899</f>
        <v>-0.16430755262887164</v>
      </c>
      <c r="F904" s="10">
        <f t="shared" si="1026"/>
        <v>-0.7879412955299977</v>
      </c>
      <c r="G904" s="13">
        <f>(SIN((RADIANS(45+$C$11))))*(COS(RADIANS($A$11)))</f>
        <v>1.6862521847959428E-9</v>
      </c>
      <c r="H904" s="14">
        <f>(SIN((RADIANS($C$11-45))))*(COS(RADIANS($A$11)))</f>
        <v>-4.5025309553575305E-10</v>
      </c>
      <c r="J904" s="16"/>
      <c r="L904" s="16"/>
      <c r="Y904" t="s">
        <v>34</v>
      </c>
      <c r="Z904" s="9">
        <f t="shared" ref="Z904:AA904" si="1027">Z899</f>
        <v>-0.16430755262922997</v>
      </c>
      <c r="AA904" s="10">
        <f t="shared" si="1027"/>
        <v>-0.78794129552981351</v>
      </c>
      <c r="AB904" s="13">
        <f>(SIN((RADIANS(45+$C$11))))*(COS(RADIANS($A$11)))</f>
        <v>1.6862521847959428E-9</v>
      </c>
      <c r="AC904" s="14">
        <f>(SIN((RADIANS($C$11-45))))*(COS(RADIANS($A$11)))</f>
        <v>-4.5025309553575305E-10</v>
      </c>
      <c r="AE904" s="16"/>
      <c r="AG904" s="16"/>
    </row>
    <row r="905" spans="4:33">
      <c r="D905" t="s">
        <v>35</v>
      </c>
      <c r="E905" s="9">
        <f t="shared" ref="E905:F905" si="1028">E900</f>
        <v>0.47593579670966668</v>
      </c>
      <c r="F905" s="10">
        <f t="shared" si="1028"/>
        <v>-0.31915116766415946</v>
      </c>
      <c r="G905" s="13">
        <f>(SIN((RADIANS(45+$C$11))))*(SIN(RADIANS($A$11)))</f>
        <v>0.96615132068832843</v>
      </c>
      <c r="H905" s="14">
        <f>(SIN((RADIANS($C$11-45))))*(SIN(RADIANS($A$11)))</f>
        <v>-0.25797601735858849</v>
      </c>
      <c r="J905" s="16"/>
      <c r="L905" s="16"/>
      <c r="Y905" t="s">
        <v>35</v>
      </c>
      <c r="Z905" s="9">
        <f t="shared" ref="Z905:AA905" si="1029">Z900</f>
        <v>0.47593579670789393</v>
      </c>
      <c r="AA905" s="10">
        <f t="shared" si="1029"/>
        <v>-0.31915116766574536</v>
      </c>
      <c r="AB905" s="13">
        <f>(SIN((RADIANS(45+$C$11))))*(SIN(RADIANS($A$11)))</f>
        <v>0.96615132068832843</v>
      </c>
      <c r="AC905" s="14">
        <f>(SIN((RADIANS($C$11-45))))*(SIN(RADIANS($A$11)))</f>
        <v>-0.25797601735858849</v>
      </c>
      <c r="AE905" s="16"/>
      <c r="AG905" s="16"/>
    </row>
    <row r="906" spans="4:33">
      <c r="J906" s="16"/>
      <c r="L906" s="16"/>
      <c r="AE906" s="16"/>
      <c r="AG906" s="16"/>
    </row>
    <row r="907" spans="4:33">
      <c r="E907" s="9" t="s">
        <v>29</v>
      </c>
      <c r="F907" s="10" t="s">
        <v>30</v>
      </c>
      <c r="G907" s="13" t="s">
        <v>31</v>
      </c>
      <c r="H907" s="14" t="s">
        <v>11</v>
      </c>
      <c r="I907">
        <v>11</v>
      </c>
      <c r="J907" s="15" t="s">
        <v>32</v>
      </c>
      <c r="L907" s="16"/>
      <c r="Z907" s="9" t="s">
        <v>29</v>
      </c>
      <c r="AA907" s="10" t="s">
        <v>30</v>
      </c>
      <c r="AB907" s="13" t="s">
        <v>31</v>
      </c>
      <c r="AC907" s="14" t="s">
        <v>11</v>
      </c>
      <c r="AD907">
        <v>11</v>
      </c>
      <c r="AE907" s="15" t="s">
        <v>32</v>
      </c>
      <c r="AG907" s="16"/>
    </row>
    <row r="908" spans="4:33">
      <c r="D908" t="s">
        <v>33</v>
      </c>
      <c r="E908" s="9">
        <f t="shared" ref="E908:F908" si="1030">E903</f>
        <v>0.86399545459420413</v>
      </c>
      <c r="F908" s="10">
        <f t="shared" si="1030"/>
        <v>-0.52658432086144791</v>
      </c>
      <c r="G908" s="13">
        <f>COS((RADIANS(45+$C$12)))</f>
        <v>0.35429103799771577</v>
      </c>
      <c r="H908" s="14">
        <f>COS((RADIANS($C$12-45)))</f>
        <v>0.93513520968601171</v>
      </c>
      <c r="J908" s="15">
        <f>((SUMPRODUCT(G908:G910,E908:E910))*(SUMPRODUCT(G908:(G910),F908:F910)))-((SUMPRODUCT(H908:H910,E908:E910))*(SUMPRODUCT(H908:H910,F908:F910)))</f>
        <v>-4.494075930860375E-4</v>
      </c>
      <c r="L908" s="16"/>
      <c r="Y908" t="s">
        <v>33</v>
      </c>
      <c r="Z908" s="9">
        <f t="shared" ref="Z908:AA908" si="1031">Z903</f>
        <v>0.86399545459511262</v>
      </c>
      <c r="AA908" s="10">
        <f t="shared" si="1031"/>
        <v>-0.52658432086076246</v>
      </c>
      <c r="AB908" s="13">
        <f>COS((RADIANS(45+$C$12)))</f>
        <v>0.35429103799771577</v>
      </c>
      <c r="AC908" s="14">
        <f>COS((RADIANS($C$12-45)))</f>
        <v>0.93513520968601171</v>
      </c>
      <c r="AE908" s="15">
        <f>((SUMPRODUCT(AB908:AB910,Z908:Z910))*(SUMPRODUCT(AB908:(AB910),AA908:AA910)))-((SUMPRODUCT(AC908:AC910,Z908:Z910))*(SUMPRODUCT(AC908:AC910,AA908:AA910)))</f>
        <v>-4.4940759374700878E-4</v>
      </c>
      <c r="AG908" s="16"/>
    </row>
    <row r="909" spans="4:33">
      <c r="D909" t="s">
        <v>34</v>
      </c>
      <c r="E909" s="9">
        <f t="shared" ref="E909:F909" si="1032">E904</f>
        <v>-0.16430755262887164</v>
      </c>
      <c r="F909" s="10">
        <f t="shared" si="1032"/>
        <v>-0.7879412955299977</v>
      </c>
      <c r="G909" s="13">
        <f>(SIN((RADIANS(45+$C$12))))*(COS(RADIANS($A$12)))</f>
        <v>-0.16238452503415868</v>
      </c>
      <c r="H909" s="14">
        <f>(SIN((RADIANS($C$12-45))))*(COS(RADIANS($A$12)))</f>
        <v>6.1521993112028515E-2</v>
      </c>
      <c r="J909" s="16"/>
      <c r="L909" s="16"/>
      <c r="Y909" t="s">
        <v>34</v>
      </c>
      <c r="Z909" s="9">
        <f t="shared" ref="Z909:AA909" si="1033">Z904</f>
        <v>-0.16430755262922997</v>
      </c>
      <c r="AA909" s="10">
        <f t="shared" si="1033"/>
        <v>-0.78794129552981351</v>
      </c>
      <c r="AB909" s="13">
        <f>(SIN((RADIANS(45+$C$12))))*(COS(RADIANS($A$12)))</f>
        <v>-0.16238452503415868</v>
      </c>
      <c r="AC909" s="14">
        <f>(SIN((RADIANS($C$12-45))))*(COS(RADIANS($A$12)))</f>
        <v>6.1521993112028515E-2</v>
      </c>
      <c r="AE909" s="16"/>
      <c r="AG909" s="16"/>
    </row>
    <row r="910" spans="4:33">
      <c r="D910" t="s">
        <v>35</v>
      </c>
      <c r="E910" s="9">
        <f t="shared" ref="E910:F910" si="1034">E905</f>
        <v>0.47593579670966668</v>
      </c>
      <c r="F910" s="10">
        <f t="shared" si="1034"/>
        <v>-0.31915116766415946</v>
      </c>
      <c r="G910" s="13">
        <f>(SIN((RADIANS(45+$C$12))))*(SIN(RADIANS($A$12)))</f>
        <v>0.92092840461348113</v>
      </c>
      <c r="H910" s="14">
        <f>(SIN((RADIANS($C$12-45))))*(SIN(RADIANS($A$12)))</f>
        <v>-0.34890856104289336</v>
      </c>
      <c r="J910" s="16"/>
      <c r="L910" s="16"/>
      <c r="Y910" t="s">
        <v>35</v>
      </c>
      <c r="Z910" s="9">
        <f t="shared" ref="Z910:AA910" si="1035">Z905</f>
        <v>0.47593579670789393</v>
      </c>
      <c r="AA910" s="10">
        <f t="shared" si="1035"/>
        <v>-0.31915116766574536</v>
      </c>
      <c r="AB910" s="13">
        <f>(SIN((RADIANS(45+$C$12))))*(SIN(RADIANS($A$12)))</f>
        <v>0.92092840461348113</v>
      </c>
      <c r="AC910" s="14">
        <f>(SIN((RADIANS($C$12-45))))*(SIN(RADIANS($A$12)))</f>
        <v>-0.34890856104289336</v>
      </c>
      <c r="AE910" s="16"/>
      <c r="AG910" s="16"/>
    </row>
    <row r="911" spans="4:33">
      <c r="L911" s="16"/>
      <c r="AG911" s="16"/>
    </row>
    <row r="912" spans="4:33">
      <c r="E912" s="9" t="s">
        <v>29</v>
      </c>
      <c r="F912" s="10" t="s">
        <v>30</v>
      </c>
      <c r="G912" s="13" t="s">
        <v>31</v>
      </c>
      <c r="H912" s="14" t="s">
        <v>11</v>
      </c>
      <c r="I912">
        <v>12</v>
      </c>
      <c r="J912" s="15" t="s">
        <v>32</v>
      </c>
      <c r="L912" s="16"/>
      <c r="Z912" s="9" t="s">
        <v>29</v>
      </c>
      <c r="AA912" s="10" t="s">
        <v>30</v>
      </c>
      <c r="AB912" s="13" t="s">
        <v>31</v>
      </c>
      <c r="AC912" s="14" t="s">
        <v>11</v>
      </c>
      <c r="AD912">
        <v>12</v>
      </c>
      <c r="AE912" s="15" t="s">
        <v>32</v>
      </c>
      <c r="AG912" s="16"/>
    </row>
    <row r="913" spans="1:33">
      <c r="D913" t="s">
        <v>33</v>
      </c>
      <c r="E913" s="9">
        <f t="shared" ref="E913:F913" si="1036">E908</f>
        <v>0.86399545459420413</v>
      </c>
      <c r="F913" s="10">
        <f t="shared" si="1036"/>
        <v>-0.52658432086144791</v>
      </c>
      <c r="G913" s="13">
        <f>COS((RADIANS(45+$C$13)))</f>
        <v>0.47331966718484342</v>
      </c>
      <c r="H913" s="14">
        <f>COS((RADIANS($C$13-45)))</f>
        <v>0.88089073820538555</v>
      </c>
      <c r="J913" s="15">
        <f>((SUMPRODUCT(G913:G915,E913:E915))*(SUMPRODUCT(G913:(G915),F913:F915)))-((SUMPRODUCT(H913:H915,E913:E915))*(SUMPRODUCT(H913:H915,F913:F915)))</f>
        <v>-3.1043796309584981E-4</v>
      </c>
      <c r="L913" s="16"/>
      <c r="Y913" t="s">
        <v>33</v>
      </c>
      <c r="Z913" s="9">
        <f t="shared" ref="Z913:AA913" si="1037">Z908</f>
        <v>0.86399545459511262</v>
      </c>
      <c r="AA913" s="10">
        <f t="shared" si="1037"/>
        <v>-0.52658432086076246</v>
      </c>
      <c r="AB913" s="13">
        <f>COS((RADIANS(45+$C$13)))</f>
        <v>0.47331966718484342</v>
      </c>
      <c r="AC913" s="14">
        <f>COS((RADIANS($C$13-45)))</f>
        <v>0.88089073820538555</v>
      </c>
      <c r="AE913" s="15">
        <f>((SUMPRODUCT(AB913:AB915,Z913:Z915))*(SUMPRODUCT(AB913:(AB915),AA913:AA915)))-((SUMPRODUCT(AC913:AC915,Z913:Z915))*(SUMPRODUCT(AC913:AC915,AA913:AA915)))</f>
        <v>-3.1043796374108368E-4</v>
      </c>
      <c r="AG913" s="16"/>
    </row>
    <row r="914" spans="1:33">
      <c r="D914" t="s">
        <v>34</v>
      </c>
      <c r="E914" s="9">
        <f t="shared" ref="E914:F914" si="1038">E909</f>
        <v>-0.16430755262887164</v>
      </c>
      <c r="F914" s="10">
        <f t="shared" si="1038"/>
        <v>-0.7879412955299977</v>
      </c>
      <c r="G914" s="13">
        <f>(SIN((RADIANS(45+$C$13))))*(COS(RADIANS($A$13)))</f>
        <v>-0.30128237653526008</v>
      </c>
      <c r="H914" s="14">
        <f>(SIN((RADIANS($C$13-45))))*(COS(RADIANS($A$13)))</f>
        <v>0.16188486040941796</v>
      </c>
      <c r="J914" s="16"/>
      <c r="L914" s="16"/>
      <c r="Y914" t="s">
        <v>34</v>
      </c>
      <c r="Z914" s="9">
        <f t="shared" ref="Z914:AA914" si="1039">Z909</f>
        <v>-0.16430755262922997</v>
      </c>
      <c r="AA914" s="10">
        <f t="shared" si="1039"/>
        <v>-0.78794129552981351</v>
      </c>
      <c r="AB914" s="13">
        <f>(SIN((RADIANS(45+$C$13))))*(COS(RADIANS($A$13)))</f>
        <v>-0.30128237653526008</v>
      </c>
      <c r="AC914" s="14">
        <f>(SIN((RADIANS($C$13-45))))*(COS(RADIANS($A$13)))</f>
        <v>0.16188486040941796</v>
      </c>
      <c r="AE914" s="16"/>
      <c r="AG914" s="16"/>
    </row>
    <row r="915" spans="1:33">
      <c r="D915" t="s">
        <v>35</v>
      </c>
      <c r="E915" s="9">
        <f t="shared" ref="E915:F915" si="1040">E910</f>
        <v>0.47593579670966668</v>
      </c>
      <c r="F915" s="10">
        <f t="shared" si="1040"/>
        <v>-0.31915116766415946</v>
      </c>
      <c r="G915" s="13">
        <f>(SIN((RADIANS(45+$C$13))))*(SIN(RADIANS($A$13)))</f>
        <v>0.82776652641025228</v>
      </c>
      <c r="H915" s="14">
        <f>(SIN((RADIANS($C$13-45))))*(SIN(RADIANS($A$13)))</f>
        <v>-0.44477499852643942</v>
      </c>
      <c r="J915" s="16"/>
      <c r="L915" s="16"/>
      <c r="Y915" t="s">
        <v>35</v>
      </c>
      <c r="Z915" s="9">
        <f t="shared" ref="Z915:AA915" si="1041">Z910</f>
        <v>0.47593579670789393</v>
      </c>
      <c r="AA915" s="10">
        <f t="shared" si="1041"/>
        <v>-0.31915116766574536</v>
      </c>
      <c r="AB915" s="13">
        <f>(SIN((RADIANS(45+$C$13))))*(SIN(RADIANS($A$13)))</f>
        <v>0.82776652641025228</v>
      </c>
      <c r="AC915" s="14">
        <f>(SIN((RADIANS($C$13-45))))*(SIN(RADIANS($A$13)))</f>
        <v>-0.44477499852643942</v>
      </c>
      <c r="AE915" s="16"/>
      <c r="AG915" s="16"/>
    </row>
    <row r="916" spans="1:33">
      <c r="L916" s="16"/>
      <c r="AG916" s="16"/>
    </row>
    <row r="917" spans="1:33">
      <c r="E917" s="9" t="s">
        <v>29</v>
      </c>
      <c r="F917" s="10" t="s">
        <v>30</v>
      </c>
      <c r="G917" s="13" t="s">
        <v>31</v>
      </c>
      <c r="H917" s="14" t="s">
        <v>11</v>
      </c>
      <c r="I917">
        <v>13</v>
      </c>
      <c r="J917" s="15" t="s">
        <v>32</v>
      </c>
      <c r="L917" s="16"/>
      <c r="Z917" s="9" t="s">
        <v>29</v>
      </c>
      <c r="AA917" s="10" t="s">
        <v>30</v>
      </c>
      <c r="AB917" s="13" t="s">
        <v>31</v>
      </c>
      <c r="AC917" s="14" t="s">
        <v>11</v>
      </c>
      <c r="AD917">
        <v>13</v>
      </c>
      <c r="AE917" s="15" t="s">
        <v>32</v>
      </c>
      <c r="AG917" s="16"/>
    </row>
    <row r="918" spans="1:33">
      <c r="D918" t="s">
        <v>33</v>
      </c>
      <c r="E918" s="9">
        <f t="shared" ref="E918:F918" si="1042">E913</f>
        <v>0.86399545459420413</v>
      </c>
      <c r="F918" s="10">
        <f t="shared" si="1042"/>
        <v>-0.52658432086144791</v>
      </c>
      <c r="G918" s="13">
        <f>COS((RADIANS(45+$C$14)))</f>
        <v>0.59130964836358235</v>
      </c>
      <c r="H918" s="14">
        <f>COS((RADIANS($C$14-45)))</f>
        <v>0.80644460426748255</v>
      </c>
      <c r="J918" s="15">
        <f>((SUMPRODUCT(G918:G920,E918:E920))*(SUMPRODUCT(G918:G920,F918:F920)))-((SUMPRODUCT(H918:H920,E918:E920))*(SUMPRODUCT(H918:H920,F918:F920)))</f>
        <v>2.9166133548534368E-3</v>
      </c>
      <c r="L918" s="16"/>
      <c r="Y918" t="s">
        <v>33</v>
      </c>
      <c r="Z918" s="9">
        <f t="shared" ref="Z918:AA918" si="1043">Z913</f>
        <v>0.86399545459511262</v>
      </c>
      <c r="AA918" s="10">
        <f t="shared" si="1043"/>
        <v>-0.52658432086076246</v>
      </c>
      <c r="AB918" s="13">
        <f>COS((RADIANS(45+$C$14)))</f>
        <v>0.59130964836358235</v>
      </c>
      <c r="AC918" s="14">
        <f>COS((RADIANS($C$14-45)))</f>
        <v>0.80644460426748255</v>
      </c>
      <c r="AE918" s="15">
        <f>((SUMPRODUCT(AB918:AB920,Z918:Z920))*(SUMPRODUCT(AB918:AB920,AA918:AA920)))-((SUMPRODUCT(AC918:AC920,Z918:Z920))*(SUMPRODUCT(AC918:AC920,AA918:AA920)))</f>
        <v>2.9166133544518413E-3</v>
      </c>
      <c r="AG918" s="16"/>
    </row>
    <row r="919" spans="1:33">
      <c r="D919" t="s">
        <v>34</v>
      </c>
      <c r="E919" s="9">
        <f t="shared" ref="E919:F919" si="1044">E914</f>
        <v>-0.16430755262887164</v>
      </c>
      <c r="F919" s="10">
        <f t="shared" si="1044"/>
        <v>-0.7879412955299977</v>
      </c>
      <c r="G919" s="13">
        <f>(SIN((RADIANS(45+$C$14))))*(COS(RADIANS($A$14)))</f>
        <v>-0.40322230213374111</v>
      </c>
      <c r="H919" s="14">
        <f>(SIN((RADIANS($C$14-45))))*(COS(RADIANS($A$14)))</f>
        <v>0.29565482418179106</v>
      </c>
      <c r="J919" s="16"/>
      <c r="L919" s="16"/>
      <c r="Y919" t="s">
        <v>34</v>
      </c>
      <c r="Z919" s="9">
        <f t="shared" ref="Z919:AA919" si="1045">Z914</f>
        <v>-0.16430755262922997</v>
      </c>
      <c r="AA919" s="10">
        <f t="shared" si="1045"/>
        <v>-0.78794129552981351</v>
      </c>
      <c r="AB919" s="13">
        <f>(SIN((RADIANS(45+$C$14))))*(COS(RADIANS($A$14)))</f>
        <v>-0.40322230213374111</v>
      </c>
      <c r="AC919" s="14">
        <f>(SIN((RADIANS($C$14-45))))*(COS(RADIANS($A$14)))</f>
        <v>0.29565482418179106</v>
      </c>
      <c r="AE919" s="16"/>
      <c r="AG919" s="16"/>
    </row>
    <row r="920" spans="1:33">
      <c r="D920" t="s">
        <v>35</v>
      </c>
      <c r="E920" s="9">
        <f t="shared" ref="E920:F920" si="1046">E915</f>
        <v>0.47593579670966668</v>
      </c>
      <c r="F920" s="10">
        <f t="shared" si="1046"/>
        <v>-0.31915116766415946</v>
      </c>
      <c r="G920" s="13">
        <f>(SIN((RADIANS(45+$C$14))))*(SIN(RADIANS($A$14)))</f>
        <v>0.69840151404052841</v>
      </c>
      <c r="H920" s="14">
        <f>(SIN((RADIANS($C$14-45))))*(SIN(RADIANS($A$14)))</f>
        <v>-0.51208917698570589</v>
      </c>
      <c r="J920" s="16"/>
      <c r="L920" s="16"/>
      <c r="Y920" t="s">
        <v>35</v>
      </c>
      <c r="Z920" s="9">
        <f t="shared" ref="Z920:AA920" si="1047">Z915</f>
        <v>0.47593579670789393</v>
      </c>
      <c r="AA920" s="10">
        <f t="shared" si="1047"/>
        <v>-0.31915116766574536</v>
      </c>
      <c r="AB920" s="13">
        <f>(SIN((RADIANS(45+$C$14))))*(SIN(RADIANS($A$14)))</f>
        <v>0.69840151404052841</v>
      </c>
      <c r="AC920" s="14">
        <f>(SIN((RADIANS($C$14-45))))*(SIN(RADIANS($A$14)))</f>
        <v>-0.51208917698570589</v>
      </c>
      <c r="AE920" s="16"/>
      <c r="AG920" s="16"/>
    </row>
    <row r="921" spans="1:33">
      <c r="J921" s="16"/>
      <c r="L921" s="16"/>
      <c r="AE921" s="16"/>
      <c r="AG921" s="16"/>
    </row>
    <row r="922" spans="1:33">
      <c r="E922" s="9" t="s">
        <v>29</v>
      </c>
      <c r="F922" s="10" t="s">
        <v>30</v>
      </c>
      <c r="G922" s="13" t="s">
        <v>31</v>
      </c>
      <c r="H922" s="14" t="s">
        <v>11</v>
      </c>
      <c r="I922">
        <v>14</v>
      </c>
      <c r="J922" s="15" t="s">
        <v>32</v>
      </c>
      <c r="L922" s="16"/>
      <c r="Z922" s="9" t="s">
        <v>29</v>
      </c>
      <c r="AA922" s="10" t="s">
        <v>30</v>
      </c>
      <c r="AB922" s="13" t="s">
        <v>31</v>
      </c>
      <c r="AC922" s="14" t="s">
        <v>11</v>
      </c>
      <c r="AD922">
        <v>14</v>
      </c>
      <c r="AE922" s="15" t="s">
        <v>32</v>
      </c>
      <c r="AG922" s="16"/>
    </row>
    <row r="923" spans="1:33">
      <c r="D923" t="s">
        <v>33</v>
      </c>
      <c r="E923" s="9">
        <f t="shared" ref="E923:F923" si="1048">E918</f>
        <v>0.86399545459420413</v>
      </c>
      <c r="F923" s="10">
        <f t="shared" si="1048"/>
        <v>-0.52658432086144791</v>
      </c>
      <c r="G923" s="13">
        <f>COS((RADIANS(45+$C$15)))</f>
        <v>0.68518299032635921</v>
      </c>
      <c r="H923" s="14">
        <f>COS((RADIANS($C$15-45)))</f>
        <v>0.72837096988240024</v>
      </c>
      <c r="J923" s="15">
        <f>((SUMPRODUCT(G923:G925,E923:E925))*(SUMPRODUCT(G923:G925,F923:F925)))-((SUMPRODUCT(H923:H925,E923:E925))*(SUMPRODUCT(H923:H925,F923:F925)))</f>
        <v>1.4096252957168404E-2</v>
      </c>
      <c r="L923" s="16"/>
      <c r="Y923" t="s">
        <v>33</v>
      </c>
      <c r="Z923" s="9">
        <f t="shared" ref="Z923:AA923" si="1049">Z918</f>
        <v>0.86399545459511262</v>
      </c>
      <c r="AA923" s="10">
        <f t="shared" si="1049"/>
        <v>-0.52658432086076246</v>
      </c>
      <c r="AB923" s="13">
        <f>COS((RADIANS(45+$C$15)))</f>
        <v>0.68518299032635921</v>
      </c>
      <c r="AC923" s="14">
        <f>COS((RADIANS($C$15-45)))</f>
        <v>0.72837096988240024</v>
      </c>
      <c r="AE923" s="15">
        <f>((SUMPRODUCT(AB923:AB925,Z923:Z925))*(SUMPRODUCT(AB923:AB925,AA923:AA925)))-((SUMPRODUCT(AC923:AC925,Z923:Z925))*(SUMPRODUCT(AC923:AC925,AA923:AA925)))</f>
        <v>1.4096252957107425E-2</v>
      </c>
      <c r="AG923" s="16"/>
    </row>
    <row r="924" spans="1:33">
      <c r="D924" t="s">
        <v>34</v>
      </c>
      <c r="E924" s="9">
        <f t="shared" ref="E924:F924" si="1050">E919</f>
        <v>-0.16430755262887164</v>
      </c>
      <c r="F924" s="10">
        <f t="shared" si="1050"/>
        <v>-0.7879412955299977</v>
      </c>
      <c r="G924" s="13">
        <f>(SIN((RADIANS(45+$C$15))))*(COS(RADIANS($A$15)))</f>
        <v>-0.46818783469577441</v>
      </c>
      <c r="H924" s="14">
        <f>(SIN((RADIANS($C$15-45))))*(COS(RADIANS($A$15)))</f>
        <v>0.44042713654975557</v>
      </c>
      <c r="J924" s="16"/>
      <c r="L924" s="16"/>
      <c r="Y924" t="s">
        <v>34</v>
      </c>
      <c r="Z924" s="9">
        <f t="shared" ref="Z924:AA924" si="1051">Z919</f>
        <v>-0.16430755262922997</v>
      </c>
      <c r="AA924" s="10">
        <f t="shared" si="1051"/>
        <v>-0.78794129552981351</v>
      </c>
      <c r="AB924" s="13">
        <f>(SIN((RADIANS(45+$C$15))))*(COS(RADIANS($A$15)))</f>
        <v>-0.46818783469577441</v>
      </c>
      <c r="AC924" s="14">
        <f>(SIN((RADIANS($C$15-45))))*(COS(RADIANS($A$15)))</f>
        <v>0.44042713654975557</v>
      </c>
      <c r="AE924" s="16"/>
      <c r="AG924" s="16"/>
    </row>
    <row r="925" spans="1:33">
      <c r="D925" t="s">
        <v>35</v>
      </c>
      <c r="E925" s="9">
        <f t="shared" ref="E925:F925" si="1052">E920</f>
        <v>0.47593579670966668</v>
      </c>
      <c r="F925" s="10">
        <f t="shared" si="1052"/>
        <v>-0.31915116766415946</v>
      </c>
      <c r="G925" s="13">
        <f>(SIN((RADIANS(45+$C$15))))*(SIN(RADIANS($A$15)))</f>
        <v>0.55796453400759316</v>
      </c>
      <c r="H925" s="14">
        <f>(SIN((RADIANS($C$15-45))))*(SIN(RADIANS($A$15)))</f>
        <v>-0.52488062225915189</v>
      </c>
      <c r="J925" s="16"/>
      <c r="L925" s="16"/>
      <c r="Y925" t="s">
        <v>35</v>
      </c>
      <c r="Z925" s="9">
        <f t="shared" ref="Z925:AA925" si="1053">Z920</f>
        <v>0.47593579670789393</v>
      </c>
      <c r="AA925" s="10">
        <f t="shared" si="1053"/>
        <v>-0.31915116766574536</v>
      </c>
      <c r="AB925" s="13">
        <f>(SIN((RADIANS(45+$C$15))))*(SIN(RADIANS($A$15)))</f>
        <v>0.55796453400759316</v>
      </c>
      <c r="AC925" s="14">
        <f>(SIN((RADIANS($C$15-45))))*(SIN(RADIANS($A$15)))</f>
        <v>-0.52488062225915189</v>
      </c>
      <c r="AE925" s="16"/>
      <c r="AG925" s="16"/>
    </row>
    <row r="926" spans="1:33">
      <c r="A926" s="3" t="s">
        <v>28</v>
      </c>
      <c r="J926" s="16"/>
      <c r="L926" s="16"/>
      <c r="V926" s="3" t="s">
        <v>28</v>
      </c>
      <c r="AE926" s="16"/>
      <c r="AG926" s="16"/>
    </row>
    <row r="927" spans="1:33">
      <c r="A927" s="3">
        <f>DEGREES(ACOS(((C945*C948+C946*C949+C947*C950)/(((SQRT((C945^2)+(C946^2)+(C947^2)))*(SQRT((C948^2)+(C949^2)+(C950^2))))))))</f>
        <v>118.51554781884565</v>
      </c>
      <c r="E927" s="9" t="s">
        <v>29</v>
      </c>
      <c r="F927" s="10" t="s">
        <v>30</v>
      </c>
      <c r="G927" s="13" t="s">
        <v>31</v>
      </c>
      <c r="H927" s="14" t="s">
        <v>11</v>
      </c>
      <c r="I927">
        <v>15</v>
      </c>
      <c r="J927" s="15" t="s">
        <v>32</v>
      </c>
      <c r="L927" s="16"/>
      <c r="V927" s="3">
        <f>DEGREES(ACOS(((X945*X948+X946*X949+X947*X950)/(((SQRT((X945^2)+(X946^2)+(X947^2)))*(SQRT((X948^2)+(X949^2)+(X950^2))))))))</f>
        <v>118.51554781884562</v>
      </c>
      <c r="Z927" s="9" t="s">
        <v>29</v>
      </c>
      <c r="AA927" s="10" t="s">
        <v>30</v>
      </c>
      <c r="AB927" s="13" t="s">
        <v>31</v>
      </c>
      <c r="AC927" s="14" t="s">
        <v>11</v>
      </c>
      <c r="AD927">
        <v>15</v>
      </c>
      <c r="AE927" s="15" t="s">
        <v>32</v>
      </c>
      <c r="AG927" s="16"/>
    </row>
    <row r="928" spans="1:33">
      <c r="D928" t="s">
        <v>33</v>
      </c>
      <c r="E928" s="9">
        <f t="shared" ref="E928:F928" si="1054">E923</f>
        <v>0.86399545459420413</v>
      </c>
      <c r="F928" s="10">
        <f t="shared" si="1054"/>
        <v>-0.52658432086144791</v>
      </c>
      <c r="G928" s="13">
        <f>COS((RADIANS(45+$C$16)))</f>
        <v>-0.77217937246662716</v>
      </c>
      <c r="H928" s="14">
        <f>COS((RADIANS($C$16-45)))</f>
        <v>-0.63540460868414073</v>
      </c>
      <c r="J928" s="15">
        <f>((SUMPRODUCT(G928:G930,E928:E930))*(SUMPRODUCT(G928:(G930),F928:F930)))-((SUMPRODUCT(H928:H930,E928:E930))*(SUMPRODUCT(H928:H930,F928:F930)))</f>
        <v>-6.0155219961966211E-3</v>
      </c>
      <c r="Y928" t="s">
        <v>33</v>
      </c>
      <c r="Z928" s="9">
        <f t="shared" ref="Z928:AA928" si="1055">Z923</f>
        <v>0.86399545459511262</v>
      </c>
      <c r="AA928" s="10">
        <f t="shared" si="1055"/>
        <v>-0.52658432086076246</v>
      </c>
      <c r="AB928" s="13">
        <f>COS((RADIANS(45+$C$16)))</f>
        <v>-0.77217937246662716</v>
      </c>
      <c r="AC928" s="14">
        <f>COS((RADIANS($C$16-45)))</f>
        <v>-0.63540460868414073</v>
      </c>
      <c r="AE928" s="15">
        <f>((SUMPRODUCT(AB928:AB930,Z928:Z930))*(SUMPRODUCT(AB928:(AB930),AA928:AA930)))-((SUMPRODUCT(AC928:AC930,Z928:Z930))*(SUMPRODUCT(AC928:AC930,AA928:AA930)))</f>
        <v>-6.0155219959032169E-3</v>
      </c>
    </row>
    <row r="929" spans="1:40">
      <c r="D929" t="s">
        <v>34</v>
      </c>
      <c r="E929" s="9">
        <f t="shared" ref="E929:F929" si="1056">E924</f>
        <v>-0.16430755262887164</v>
      </c>
      <c r="F929" s="10">
        <f t="shared" si="1056"/>
        <v>-0.7879412955299977</v>
      </c>
      <c r="G929" s="13">
        <f>(SIN((RADIANS(45+$C$16))))*(COS(RADIANS($A$16)))</f>
        <v>0.48674816961467465</v>
      </c>
      <c r="H929" s="14">
        <f>(SIN((RADIANS($C$16-45))))*(COS(RADIANS($A$16)))</f>
        <v>-0.5915237173691591</v>
      </c>
      <c r="J929" s="16"/>
      <c r="L929" s="16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16"/>
      <c r="Y929" t="s">
        <v>34</v>
      </c>
      <c r="Z929" s="9">
        <f t="shared" ref="Z929:AA929" si="1057">Z924</f>
        <v>-0.16430755262922997</v>
      </c>
      <c r="AA929" s="10">
        <f t="shared" si="1057"/>
        <v>-0.78794129552981351</v>
      </c>
      <c r="AB929" s="13">
        <f>(SIN((RADIANS(45+$C$16))))*(COS(RADIANS($A$16)))</f>
        <v>0.48674816961467465</v>
      </c>
      <c r="AC929" s="14">
        <f>(SIN((RADIANS($C$16-45))))*(COS(RADIANS($A$16)))</f>
        <v>-0.5915237173691591</v>
      </c>
      <c r="AE929" s="16"/>
      <c r="AG929" s="16"/>
      <c r="AH929" t="s">
        <v>38</v>
      </c>
      <c r="AI929" t="s">
        <v>39</v>
      </c>
      <c r="AJ929" t="s">
        <v>40</v>
      </c>
      <c r="AK929" t="s">
        <v>41</v>
      </c>
      <c r="AL929" t="s">
        <v>42</v>
      </c>
      <c r="AM929" t="s">
        <v>43</v>
      </c>
      <c r="AN929" s="16"/>
    </row>
    <row r="930" spans="1:40">
      <c r="D930" t="s">
        <v>35</v>
      </c>
      <c r="E930" s="9">
        <f t="shared" ref="E930:F930" si="1058">E925</f>
        <v>0.47593579670966668</v>
      </c>
      <c r="F930" s="10">
        <f t="shared" si="1058"/>
        <v>-0.31915116766415946</v>
      </c>
      <c r="G930" s="13">
        <f>(SIN((RADIANS(45+$C$16))))*(SIN(RADIANS($A$16)))</f>
        <v>-0.40843020959988979</v>
      </c>
      <c r="H930" s="14">
        <f>(SIN((RADIANS($C$16-45))))*(SIN(RADIANS($A$16)))</f>
        <v>0.49634733307707524</v>
      </c>
      <c r="J930" s="16"/>
      <c r="L930" s="16"/>
      <c r="M930" s="17">
        <f>(G858^2)*F858+G858*G859*F859+G858*G860*F860-((H858^2)*F858+H858*H859*F859+H858*H860*F860)</f>
        <v>-0.19291165405679422</v>
      </c>
      <c r="N930" s="18">
        <f>G858*G859*F858+(G859^2)*F859+G859*G860*F860-(H858*H859*F858+(H859^2)*F859+H859*H860*F860)</f>
        <v>-0.92786185717242176</v>
      </c>
      <c r="O930" s="18">
        <f>G858*G860*F858+G859*G860*F859+(G860^2)*F860-(H858*H860*F858+H859*H860*F859+(H860^2)*F860)</f>
        <v>-1.6194244411328122E-10</v>
      </c>
      <c r="P930" s="18">
        <f>(G858^2)*E858+G858*G859*E859+G858*G860*E860-((H858^2)*E858+H858*H859*E859+H858*H860*E860)</f>
        <v>-0.7227748540907587</v>
      </c>
      <c r="Q930" s="18">
        <f>G858*G859*E858+(G859^2)*E859+G859*G860*E860-(H858*H859*E858+(H859^2)*E859+H859*H860*E860)</f>
        <v>0.50108046028269793</v>
      </c>
      <c r="R930" s="34">
        <f>G858*G860*E858+G859*G860*E859+(G860^2)*E860-(H858*H860*E858+H859*H860*E859+(H860^2)*E860)</f>
        <v>8.7455038493417545E-11</v>
      </c>
      <c r="S930" s="16">
        <f>J858</f>
        <v>-1.4220081390713735E-2</v>
      </c>
      <c r="Y930" t="s">
        <v>35</v>
      </c>
      <c r="Z930" s="9">
        <f t="shared" ref="Z930:AA930" si="1059">Z925</f>
        <v>0.47593579670789393</v>
      </c>
      <c r="AA930" s="10">
        <f t="shared" si="1059"/>
        <v>-0.31915116766574536</v>
      </c>
      <c r="AB930" s="13">
        <f>(SIN((RADIANS(45+$C$16))))*(SIN(RADIANS($A$16)))</f>
        <v>-0.40843020959988979</v>
      </c>
      <c r="AC930" s="14">
        <f>(SIN((RADIANS($C$16-45))))*(SIN(RADIANS($A$16)))</f>
        <v>0.49634733307707524</v>
      </c>
      <c r="AE930" s="16"/>
      <c r="AG930" s="16"/>
      <c r="AH930" s="17">
        <f>(AB858^2)*AA858+AB858*AB859*AA859+AB858*AB860*AA860-((AC858^2)*AA858+AC858*AC859*AA859+AC858*AC860*AA860)</f>
        <v>-0.19291165405714339</v>
      </c>
      <c r="AI930" s="18">
        <f>AB858*AB859*AA858+(AB859^2)*AA859+AB859*AB860*AA860-(AC858*AC859*AA858+(AC859^2)*AA859+AC859*AC860*AA860)</f>
        <v>-0.92786185717180381</v>
      </c>
      <c r="AJ930" s="18">
        <f>AB858*AB860*AA858+AB859*AB860*AA859+(AB860^2)*AA860-(AC858*AC860*AA858+AC859*AC860*AA859+(AC860^2)*AA860)</f>
        <v>-1.6194244411317338E-10</v>
      </c>
      <c r="AK930" s="18">
        <f>(AB858^2)*Z858+AB858*AB859*Z859+AB858*AB860*Z860-((AC858^2)*Z858+AC858*AC859*Z859+AC858*AC860*Z860)</f>
        <v>-0.7227748540916511</v>
      </c>
      <c r="AL930" s="18">
        <f>AB858*AB859*Z858+(AB859^2)*Z859+AB859*AB860*Z860-(AC858*AC859*Z858+(AC859^2)*Z859+AC859*AC860*Z860)</f>
        <v>0.50108046028309472</v>
      </c>
      <c r="AM930" s="34">
        <f>AB858*AB860*Z858+AB859*AB860*Z859+(AB860^2)*Z860-(AC858*AC860*Z858+AC859*AC860*Z859+(AC860^2)*Z860)</f>
        <v>8.7455038493486809E-11</v>
      </c>
      <c r="AN930" s="16">
        <f>AE858</f>
        <v>-1.4220081390959705E-2</v>
      </c>
    </row>
    <row r="931" spans="1:40">
      <c r="A931" s="7" t="s">
        <v>47</v>
      </c>
      <c r="B931" s="7" t="s">
        <v>46</v>
      </c>
      <c r="C931" s="7" t="s">
        <v>48</v>
      </c>
      <c r="L931" s="16"/>
      <c r="M931" s="17">
        <f>(G863^2)*F863+G863*G864*F864+G863*G865*F865-((H863^2)*F863+H863*H864*F864+H863*H865*F865)</f>
        <v>-0.10202760054218016</v>
      </c>
      <c r="N931" s="18">
        <f>G863*G864*F863+(G864^2)*F864+G864*G865*F865-(H863*H864*F863+(H864^2)*F864+H864*H865*F865)</f>
        <v>-0.96395120753009778</v>
      </c>
      <c r="O931" s="18">
        <f>G863*G865*F863+G864*G865*F864+(G865^2)*F865-(H863*H865*F863+H864*H865*F864+(H865^2)*F865)</f>
        <v>-0.16997060597406105</v>
      </c>
      <c r="P931" s="18">
        <f>(G863^2)*E863+G863*G864*E864+G863*G865*E865-((H863^2)*E863+H863*H864*E864+H863*H865*E865)</f>
        <v>-0.72710862396351728</v>
      </c>
      <c r="Q931" s="18">
        <f>G863*G864*E863+(G864^2)*E864+G864*G865*E865-(H863*H864*E863+(H864^2)*E864+H864*H865*E865)</f>
        <v>0.4661673032863875</v>
      </c>
      <c r="R931" s="34">
        <f>G863*G865*E863+G864*G865*E864+(G865^2)*E865-(H863*H865*E863+H864*H865*E864+(H865^2)*E865)</f>
        <v>8.2197873093495993E-2</v>
      </c>
      <c r="S931" s="16">
        <f>J863</f>
        <v>-1.0662015120170509E-2</v>
      </c>
      <c r="V931" s="7" t="s">
        <v>47</v>
      </c>
      <c r="W931" s="7" t="s">
        <v>46</v>
      </c>
      <c r="X931" s="7" t="s">
        <v>48</v>
      </c>
      <c r="AG931" s="16"/>
      <c r="AH931" s="17">
        <f>(AB863^2)*AA863+AB863*AB864*AA864+AB863*AB865*AA865-((AC863^2)*AA863+AC863*AC864*AA864+AC863*AC865*AA865)</f>
        <v>-0.10202760054277626</v>
      </c>
      <c r="AI931" s="18">
        <f>AB863*AB864*AA863+(AB864^2)*AA864+AB864*AB865*AA865-(AC863*AC864*AA863+(AC864^2)*AA864+AC864*AC865*AA865)</f>
        <v>-0.96395120752975205</v>
      </c>
      <c r="AJ931" s="18">
        <f>AB863*AB865*AA863+AB864*AB865*AA864+(AB865^2)*AA865-(AC863*AC865*AA863+AC864*AC865*AA864+(AC865^2)*AA865)</f>
        <v>-0.1699706059740001</v>
      </c>
      <c r="AK931" s="18">
        <f>(AB863^2)*Z863+AB863*AB864*Z864+AB863*AB865*Z865-((AC863^2)*Z863+AC863*AC864*Z864+AC863*AC865*Z865)</f>
        <v>-0.72710862396463993</v>
      </c>
      <c r="AL931" s="18">
        <f>AB863*AB864*Z863+(AB864^2)*Z864+AB864*AB865*Z865-(AC863*AC864*Z863+(AC864^2)*Z864+AC864*AC865*Z865)</f>
        <v>0.46616730328643136</v>
      </c>
      <c r="AM931" s="34">
        <f>AB863*AB865*Z863+AB864*AB865*Z864+(AB865^2)*Z865-(AC863*AC865*Z863+AC864*AC865*Z864+(AC865^2)*Z865)</f>
        <v>8.2197873093503737E-2</v>
      </c>
      <c r="AN931" s="16">
        <f>AE863</f>
        <v>-1.0662015120159324E-2</v>
      </c>
    </row>
    <row r="932" spans="1:40">
      <c r="A932" s="7">
        <f>C945+C948</f>
        <v>0.33724807353471153</v>
      </c>
      <c r="B932" s="7">
        <f>C946*C950-C947*C949</f>
        <v>0.42703537058203994</v>
      </c>
      <c r="C932" s="7">
        <f>A933*B934-A934*B933</f>
        <v>0.7256677628101158</v>
      </c>
      <c r="E932" s="9" t="s">
        <v>29</v>
      </c>
      <c r="F932" s="10" t="s">
        <v>30</v>
      </c>
      <c r="G932" s="13" t="s">
        <v>31</v>
      </c>
      <c r="H932" s="14" t="s">
        <v>11</v>
      </c>
      <c r="I932">
        <v>16</v>
      </c>
      <c r="J932" s="15" t="s">
        <v>32</v>
      </c>
      <c r="L932" s="16"/>
      <c r="M932" s="17">
        <f>(G868^2)*F868+G868*G869*F869+G868*G870*F870-((H868^2)*F868+H868*H869*F869+H868*H870*F870)</f>
        <v>1.5942422166697612E-3</v>
      </c>
      <c r="N932" s="18">
        <f>G868*G869*F868+(G869^2)*F869+G869*G870*F870-(H868*H869*F868+(H869^2)*F869+H869*H870*F870)</f>
        <v>-0.93925676372278011</v>
      </c>
      <c r="O932" s="18">
        <f>G868*G870*F868+G869*G870*F869+(G870^2)*F870-(H868*H870*F868+H869*H870*F869+(H870^2)*F870)</f>
        <v>-0.34186150432829532</v>
      </c>
      <c r="P932" s="18">
        <f>(G868^2)*E868+G868*G869*E869+G868*G870*E870-((H868^2)*E868+H868*H869*E869+H868*H870*E870)</f>
        <v>-0.73069293514029843</v>
      </c>
      <c r="Q932" s="18">
        <f>G868*G869*E868+(G869^2)*E869+G869*G870*E870-(H868*H869*E868+(H869^2)*E869+H869*H870*E870)</f>
        <v>0.43332590415662126</v>
      </c>
      <c r="R932" s="34">
        <f>G868*G870*E868+G869*G870*E869+(G870^2)*E870-(H868*H870*E868+H869*H870*E869+(H870^2)*E870)</f>
        <v>0.15771773084949942</v>
      </c>
      <c r="S932" s="16">
        <f>J868</f>
        <v>-6.9997292607232031E-3</v>
      </c>
      <c r="V932" s="7">
        <f>X945+X948</f>
        <v>0.33724807353471886</v>
      </c>
      <c r="W932" s="7">
        <f>X946*X950-X947*X949</f>
        <v>0.42703537058203489</v>
      </c>
      <c r="X932" s="7">
        <f>V933*W934-V934*W933</f>
        <v>0.72566776281011747</v>
      </c>
      <c r="Z932" s="9" t="s">
        <v>29</v>
      </c>
      <c r="AA932" s="10" t="s">
        <v>30</v>
      </c>
      <c r="AB932" s="13" t="s">
        <v>31</v>
      </c>
      <c r="AC932" s="14" t="s">
        <v>11</v>
      </c>
      <c r="AD932">
        <v>16</v>
      </c>
      <c r="AE932" s="15" t="s">
        <v>32</v>
      </c>
      <c r="AG932" s="16"/>
      <c r="AH932" s="17">
        <f>(AB868^2)*AA868+AB868*AB869*AA869+AB868*AB870*AA870-((AC868^2)*AA868+AC868*AC869*AA869+AC868*AC870*AA870)</f>
        <v>1.594242215892494E-3</v>
      </c>
      <c r="AI932" s="18">
        <f>AB868*AB869*AA868+(AB869^2)*AA869+AB869*AB870*AA870-(AC868*AC869*AA868+(AC869^2)*AA869+AC869*AC870*AA870)</f>
        <v>-0.93925676372273681</v>
      </c>
      <c r="AJ932" s="18">
        <f>AB868*AB870*AA868+AB869*AB870*AA869+(AB870^2)*AA870-(AC868*AC870*AA868+AC869*AC870*AA869+(AC870^2)*AA870)</f>
        <v>-0.34186150432827961</v>
      </c>
      <c r="AK932" s="18">
        <f>(AB868^2)*Z868+AB868*AB869*Z869+AB868*AB870*Z870-((AC868^2)*Z868+AC868*AC869*Z869+AC868*AC870*Z870)</f>
        <v>-0.73069293514156686</v>
      </c>
      <c r="AL932" s="18">
        <f>AB868*AB869*Z868+(AB869^2)*Z869+AB869*AB870*Z870-(AC868*AC869*Z868+(AC869^2)*Z869+AC869*AC870*Z870)</f>
        <v>0.433325904156316</v>
      </c>
      <c r="AM932" s="34">
        <f>AB868*AB870*Z868+AB869*AB870*Z869+(AB870^2)*Z870-(AC868*AC870*Z868+AC869*AC870*Z869+(AC870^2)*Z870)</f>
        <v>0.15771773084938823</v>
      </c>
      <c r="AN932" s="16">
        <f>AE868</f>
        <v>-6.999729260450227E-3</v>
      </c>
    </row>
    <row r="933" spans="1:40">
      <c r="A933" s="7">
        <f>C946+C949</f>
        <v>-0.95178865621425035</v>
      </c>
      <c r="B933" s="7">
        <f>C947*C948-C945*C950</f>
        <v>2.5100551692591233E-2</v>
      </c>
      <c r="C933" s="7">
        <f>A934*B932-A932*B934</f>
        <v>0.32544044650417236</v>
      </c>
      <c r="D933" t="s">
        <v>33</v>
      </c>
      <c r="E933" s="9">
        <f t="shared" ref="E933:F933" si="1060">E928</f>
        <v>0.86399545459420413</v>
      </c>
      <c r="F933" s="10">
        <f t="shared" si="1060"/>
        <v>-0.52658432086144791</v>
      </c>
      <c r="G933" s="13">
        <f>COS((RADIANS(45+$C$17)))</f>
        <v>-0.82658974912718863</v>
      </c>
      <c r="H933" s="14">
        <f>COS((RADIANS($C$17-45)))</f>
        <v>-0.56280492769506862</v>
      </c>
      <c r="J933" s="15">
        <f>((SUMPRODUCT(G933:G935,E933:E935))*(SUMPRODUCT(G933:G935,F933:F935)))-((SUMPRODUCT(H933:H935,E933:E935))*(SUMPRODUCT(H933:H935,F933:F935)))</f>
        <v>-5.6459482025142393E-3</v>
      </c>
      <c r="L933" s="16"/>
      <c r="M933" s="17">
        <f>(G873^2)*F873+G873*G874*F874+G873*G875*F875-((H873^2)*F873+H873*H874*F874+H873*H875*F875)</f>
        <v>0.12658182453547967</v>
      </c>
      <c r="N933" s="18">
        <f>G873*G874*F873+(G874^2)*F874+G874*G875*F875-(H873*H874*F873+(H874^2)*F874+H874*H875*F875)</f>
        <v>-0.85300316948769284</v>
      </c>
      <c r="O933" s="18">
        <f>G873*G875*F873+G874*G875*F874+(G875^2)*F875-(H873*H875*F873+H874*H875*F874+(H875^2)*F875)</f>
        <v>-0.49248160952332332</v>
      </c>
      <c r="P933" s="18">
        <f>(G873^2)*E873+G873*G874*E874+G873*G875*E875-((H873^2)*E873+H873*H874*E874+H873*H875*E875)</f>
        <v>-0.74496817893875567</v>
      </c>
      <c r="Q933" s="18">
        <f>G873*G874*E873+(G874^2)*E874+G874*G875*E875-(H873*H874*E873+(H874^2)*E874+H874*H875*E875)</f>
        <v>0.38794067293072426</v>
      </c>
      <c r="R933" s="34">
        <f>G873*G875*E873+G874*G875*E874+(G875^2)*E875-(H873*H875*E873+H874*H875*E874+(H875^2)*E875)</f>
        <v>0.22397765194615818</v>
      </c>
      <c r="S933" s="16">
        <f>J873</f>
        <v>1.5131357002747092E-2</v>
      </c>
      <c r="V933" s="7">
        <f>X946+X949</f>
        <v>-0.95178865621425124</v>
      </c>
      <c r="W933" s="7">
        <f>X947*X948-X945*X950</f>
        <v>2.5100551692604722E-2</v>
      </c>
      <c r="X933" s="7">
        <f>V934*W932-V932*W934</f>
        <v>0.32544044650417159</v>
      </c>
      <c r="Y933" t="s">
        <v>33</v>
      </c>
      <c r="Z933" s="9">
        <f t="shared" ref="Z933:AA933" si="1061">Z928</f>
        <v>0.86399545459511262</v>
      </c>
      <c r="AA933" s="10">
        <f t="shared" si="1061"/>
        <v>-0.52658432086076246</v>
      </c>
      <c r="AB933" s="13">
        <f>COS((RADIANS(45+$C$17)))</f>
        <v>-0.82658974912718863</v>
      </c>
      <c r="AC933" s="14">
        <f>COS((RADIANS($C$17-45)))</f>
        <v>-0.56280492769506862</v>
      </c>
      <c r="AE933" s="15">
        <f>((SUMPRODUCT(AB933:AB935,Z933:Z935))*(SUMPRODUCT(AB933:AB935,AA933:AA935)))-((SUMPRODUCT(AC933:AC935,Z933:Z935))*(SUMPRODUCT(AC933:AC935,AA933:AA935)))</f>
        <v>-5.6459482020283502E-3</v>
      </c>
      <c r="AG933" s="16"/>
      <c r="AH933" s="17">
        <f>(AB873^2)*AA873+AB873*AB874*AA874+AB873*AB875*AA875-((AC873^2)*AA873+AC873*AC874*AA874+AC873*AC875*AA875)</f>
        <v>0.1265818245345923</v>
      </c>
      <c r="AI933" s="18">
        <f>AB873*AB874*AA873+(AB874^2)*AA874+AB874*AB875*AA875-(AC873*AC874*AA873+(AC874^2)*AA874+AC874*AC875*AA875)</f>
        <v>-0.85300316948794319</v>
      </c>
      <c r="AJ933" s="18">
        <f>AB873*AB875*AA873+AB874*AB875*AA874+(AB875^2)*AA875-(AC873*AC875*AA873+AC874*AC875*AA874+(AC875^2)*AA875)</f>
        <v>-0.49248160952346787</v>
      </c>
      <c r="AK933" s="18">
        <f>(AB873^2)*Z873+AB873*AB874*Z874+AB873*AB875*Z875-((AC873^2)*Z873+AC873*AC874*Z874+AC873*AC875*Z875)</f>
        <v>-0.74496817894008105</v>
      </c>
      <c r="AL933" s="18">
        <f>AB873*AB874*Z873+(AB874^2)*Z874+AB874*AB875*Z875-(AC873*AC874*Z873+(AC874^2)*Z874+AC874*AC875*Z875)</f>
        <v>0.38794067293011153</v>
      </c>
      <c r="AM933" s="34">
        <f>AB873*AB875*Z873+AB874*AB875*Z874+(AB875^2)*Z875-(AC873*AC875*Z873+AC874*AC875*Z874+(AC875^2)*Z875)</f>
        <v>0.22397765194580441</v>
      </c>
      <c r="AN933" s="16">
        <f>AE873</f>
        <v>1.5131357003246415E-2</v>
      </c>
    </row>
    <row r="934" spans="1:40">
      <c r="A934" s="7">
        <f>C947+C950</f>
        <v>0.15670885996112732</v>
      </c>
      <c r="B934" s="7">
        <f>C945*C949-C946*C948</f>
        <v>-0.76655803458748284</v>
      </c>
      <c r="C934" s="7">
        <f>A932*B933-A933*B932</f>
        <v>0.41491253422521907</v>
      </c>
      <c r="D934" t="s">
        <v>34</v>
      </c>
      <c r="E934" s="9">
        <f t="shared" ref="E934:F934" si="1062">E929</f>
        <v>-0.16430755262887164</v>
      </c>
      <c r="F934" s="10">
        <f t="shared" si="1062"/>
        <v>-0.7879412955299977</v>
      </c>
      <c r="G934" s="13">
        <f>(SIN((RADIANS(45+$C$17))))*(COS(RADIANS($A$17)))</f>
        <v>0.48740336475899354</v>
      </c>
      <c r="H934" s="14">
        <f>(SIN((RADIANS($C$17-45))))*(COS(RADIANS($A$17)))</f>
        <v>-0.7158477212519514</v>
      </c>
      <c r="J934" s="16"/>
      <c r="L934" s="16"/>
      <c r="M934" s="17">
        <f>(G878^2)*F878+G878*G879*F879+G878*G880*F880-((H878^2)*F878+H878*H879*F879+H878*H880*F880)</f>
        <v>0.2034275454890675</v>
      </c>
      <c r="N934" s="18">
        <f>G878*G879*F878+(G879^2)*F879+G879*G880*F880-(H878*H879*F878+(H879^2)*F879+H879*H880*F880)</f>
        <v>-0.72267509503550498</v>
      </c>
      <c r="O934" s="18">
        <f>G878*G880*F878+G879*G880*F879+(G880^2)*F880-(H878*H880*F878+H879*H880*F879+(H880^2)*F880)</f>
        <v>-0.60639640570529785</v>
      </c>
      <c r="P934" s="18">
        <f>(G878^2)*E878+G878*G879*E879+G878*G880*E880-((H878^2)*E878+H878*H879*E879+H878*H880*E880)</f>
        <v>-0.74291462285331389</v>
      </c>
      <c r="Q934" s="18">
        <f>G878*G879*E878+(G879^2)*E879+G879*G880*E880-(H878*H879*E878+(H879^2)*E879+H879*H880*E880)</f>
        <v>0.36496785290860356</v>
      </c>
      <c r="R934" s="34">
        <f>G878*G880*E878+G879*G880*E879+(G880^2)*E880-(H878*H880*E878+H879*H880*E879+(H880^2)*E880)</f>
        <v>0.30624439076717297</v>
      </c>
      <c r="S934" s="16">
        <f>J878</f>
        <v>5.8956943817018437E-3</v>
      </c>
      <c r="V934" s="7">
        <f>X947+X950</f>
        <v>0.15670885996111183</v>
      </c>
      <c r="W934" s="7">
        <f>X945*X949-X946*X948</f>
        <v>-0.76655803458748573</v>
      </c>
      <c r="X934" s="7">
        <f>V932*W933-V933*W932</f>
        <v>0.41491253422521934</v>
      </c>
      <c r="Y934" t="s">
        <v>34</v>
      </c>
      <c r="Z934" s="9">
        <f t="shared" ref="Z934:AA934" si="1063">Z929</f>
        <v>-0.16430755262922997</v>
      </c>
      <c r="AA934" s="10">
        <f t="shared" si="1063"/>
        <v>-0.78794129552981351</v>
      </c>
      <c r="AB934" s="13">
        <f>(SIN((RADIANS(45+$C$17))))*(COS(RADIANS($A$17)))</f>
        <v>0.48740336475899354</v>
      </c>
      <c r="AC934" s="14">
        <f>(SIN((RADIANS($C$17-45))))*(COS(RADIANS($A$17)))</f>
        <v>-0.7158477212519514</v>
      </c>
      <c r="AE934" s="16"/>
      <c r="AG934" s="16"/>
      <c r="AH934" s="17">
        <f>(AB878^2)*AA878+AB878*AB879*AA879+AB878*AB880*AA880-((AC878^2)*AA878+AC878*AC879*AA879+AC878*AC880*AA880)</f>
        <v>0.20342754548811384</v>
      </c>
      <c r="AI934" s="18">
        <f>AB878*AB879*AA878+(AB879^2)*AA879+AB879*AB880*AA880-(AC878*AC879*AA878+(AC879^2)*AA879+AC879*AC880*AA880)</f>
        <v>-0.72267509503594618</v>
      </c>
      <c r="AJ934" s="18">
        <f>AB878*AB880*AA878+AB879*AB880*AA879+(AB880^2)*AA880-(AC878*AC880*AA878+AC879*AC880*AA879+(AC880^2)*AA880)</f>
        <v>-0.60639640570566811</v>
      </c>
      <c r="AK934" s="18">
        <f>(AB878^2)*Z878+AB878*AB879*Z879+AB878*AB880*Z880-((AC878^2)*Z878+AC878*AC879*Z879+AC878*AC880*Z880)</f>
        <v>-0.74291462285466714</v>
      </c>
      <c r="AL934" s="18">
        <f>AB878*AB879*Z878+(AB879^2)*Z879+AB879*AB880*Z880-(AC878*AC879*Z878+(AC879^2)*Z879+AC879*AC880*Z880)</f>
        <v>0.36496785290783995</v>
      </c>
      <c r="AM934" s="34">
        <f>AB878*AB880*Z878+AB879*AB880*Z879+(AB880^2)*Z880-(AC878*AC880*Z878+AC879*AC880*Z879+(AC880^2)*Z880)</f>
        <v>0.3062443907665322</v>
      </c>
      <c r="AN934" s="16">
        <f>AE878</f>
        <v>5.8956943822929819E-3</v>
      </c>
    </row>
    <row r="935" spans="1:40">
      <c r="D935" t="s">
        <v>35</v>
      </c>
      <c r="E935" s="9">
        <f t="shared" ref="E935:F935" si="1064">E930</f>
        <v>0.47593579670966668</v>
      </c>
      <c r="F935" s="10">
        <f t="shared" si="1064"/>
        <v>-0.31915116766415946</v>
      </c>
      <c r="G935" s="13">
        <f>(SIN((RADIANS(45+$C$17))))*(SIN(RADIANS($A$17)))</f>
        <v>-0.2814024638475342</v>
      </c>
      <c r="H935" s="14">
        <f>(SIN((RADIANS($C$17-45))))*(SIN(RADIANS($A$17)))</f>
        <v>0.41329487456359426</v>
      </c>
      <c r="J935" s="16"/>
      <c r="L935" s="16"/>
      <c r="M935" s="17">
        <f>(G883^2)*F883+G883*G884*F884+G883*G885*F885-((H883^2)*F883+H883*H884*F884+H883*H885*F885)</f>
        <v>0.279444575186022</v>
      </c>
      <c r="N935" s="18">
        <f>G883*G884*F883+(G884^2)*F884+G884*G885*F885-(H883*H884*F883+(H884^2)*F884+H884*H885*F885)</f>
        <v>-0.56152824244377764</v>
      </c>
      <c r="O935" s="18">
        <f>G883*G885*F883+G884*G885*F884+(G885^2)*F885-(H883*H885*F883+H884*H885*F884+(H885^2)*F885)</f>
        <v>-0.66920330027548447</v>
      </c>
      <c r="P935" s="18">
        <f>(G883^2)*E883+G883*G884*E884+G883*G885*E885-((H883^2)*E883+H883*H884*E884+H883*H885*E885)</f>
        <v>-0.74789689402521264</v>
      </c>
      <c r="Q935" s="18">
        <f>G883*G884*E883+(G884^2)*E884+G884*G885*E885-(H883*H884*E883+(H884^2)*E884+H884*H885*E885)</f>
        <v>0.32408574552489833</v>
      </c>
      <c r="R935" s="34">
        <f>G883*G885*E883+G884*G885*E884+(G885^2)*E885-(H883*H885*E883+H884*H885*E884+(H885^2)*E885)</f>
        <v>0.38623035153787044</v>
      </c>
      <c r="S935" s="16">
        <f>J883</f>
        <v>1.5204368142309188E-2</v>
      </c>
      <c r="Y935" t="s">
        <v>35</v>
      </c>
      <c r="Z935" s="9">
        <f t="shared" ref="Z935:AA935" si="1065">Z930</f>
        <v>0.47593579670789393</v>
      </c>
      <c r="AA935" s="10">
        <f t="shared" si="1065"/>
        <v>-0.31915116766574536</v>
      </c>
      <c r="AB935" s="13">
        <f>(SIN((RADIANS(45+$C$17))))*(SIN(RADIANS($A$17)))</f>
        <v>-0.2814024638475342</v>
      </c>
      <c r="AC935" s="14">
        <f>(SIN((RADIANS($C$17-45))))*(SIN(RADIANS($A$17)))</f>
        <v>0.41329487456359426</v>
      </c>
      <c r="AE935" s="16"/>
      <c r="AG935" s="16"/>
      <c r="AH935" s="17">
        <f>(AB883^2)*AA883+AB883*AB884*AA884+AB883*AB885*AA885-((AC883^2)*AA883+AC883*AC884*AA884+AC883*AC885*AA885)</f>
        <v>0.27944457518504157</v>
      </c>
      <c r="AI935" s="18">
        <f>AB883*AB884*AA883+(AB884^2)*AA884+AB884*AB885*AA885-(AC883*AC884*AA883+(AC884^2)*AA884+AC884*AC885*AA885)</f>
        <v>-0.56152824244431943</v>
      </c>
      <c r="AJ935" s="18">
        <f>AB883*AB885*AA883+AB884*AB885*AA884+(AB885^2)*AA885-(AC883*AC885*AA883+AC884*AC885*AA884+(AC885^2)*AA885)</f>
        <v>-0.66920330027613029</v>
      </c>
      <c r="AK935" s="18">
        <f>(AB883^2)*Z883+AB883*AB884*Z884+AB883*AB885*Z885-((AC883^2)*Z883+AC883*AC884*Z884+AC883*AC885*Z885)</f>
        <v>-0.74789689402655235</v>
      </c>
      <c r="AL935" s="18">
        <f>AB883*AB884*Z883+(AB884^2)*Z884+AB884*AB885*Z885-(AC883*AC884*Z883+(AC884^2)*Z884+AC884*AC885*Z885)</f>
        <v>0.32408574552409719</v>
      </c>
      <c r="AM935" s="34">
        <f>AB883*AB885*Z883+AB884*AB885*Z884+(AB885^2)*Z885-(AC883*AC885*Z883+AC884*AC885*Z884+(AC885^2)*Z885)</f>
        <v>0.38623035153691571</v>
      </c>
      <c r="AN935" s="16">
        <f>AE883</f>
        <v>1.5204368142885116E-2</v>
      </c>
    </row>
    <row r="936" spans="1:40">
      <c r="A936" s="8"/>
      <c r="B936" s="8" t="s">
        <v>25</v>
      </c>
      <c r="C936" s="8" t="s">
        <v>49</v>
      </c>
      <c r="J936" s="16"/>
      <c r="L936" s="16"/>
      <c r="M936" s="17">
        <f>(G888^2)*F888+G888*G889*F889+G888*G890*F890-((H888^2)*F888+H888*H889*F889+H888*H890*F890)</f>
        <v>0.2950539836373951</v>
      </c>
      <c r="N936" s="18">
        <f>G888*G889*F888+(G889^2)*F889+G889*G890*F890-(H888*H889*F888+(H889^2)*F889+H889*H890*F890)</f>
        <v>-0.39988174477810323</v>
      </c>
      <c r="O936" s="18">
        <f>G888*G890*F888+G889*G890*F889+(G890^2)*F890-(H888*H890*F888+H889*H890*F889+(H890^2)*F890)</f>
        <v>-0.6926154989749651</v>
      </c>
      <c r="P936" s="18">
        <f>(G888^2)*E888+G888*G889*E889+G888*G890*E890-((H888^2)*E888+H888*H889*E889+H888*H890*E890)</f>
        <v>-0.72073980375995772</v>
      </c>
      <c r="Q936" s="18">
        <f>G888*G889*E888+(G889^2)*E889+G889*G890*E890-(H888*H889*E888+(H889^2)*E889+H889*H890*E890)</f>
        <v>0.28979934116644779</v>
      </c>
      <c r="R936" s="34">
        <f>G888*G890*E888+G889*G890*E889+(G890^2)*E890-(H888*H890*E888+H889*H890*E889+(H890^2)*E890)</f>
        <v>0.5019471829002744</v>
      </c>
      <c r="S936" s="16">
        <f>J888</f>
        <v>-9.0116177700380606E-3</v>
      </c>
      <c r="V936" s="8"/>
      <c r="W936" s="8" t="s">
        <v>25</v>
      </c>
      <c r="X936" s="8" t="s">
        <v>49</v>
      </c>
      <c r="AE936" s="16"/>
      <c r="AG936" s="16"/>
      <c r="AH936" s="17">
        <f>(AB888^2)*AA888+AB888*AB889*AA889+AB888*AB890*AA890-((AC888^2)*AA888+AC888*AC889*AA889+AC888*AC890*AA890)</f>
        <v>0.2950539836363491</v>
      </c>
      <c r="AI936" s="18">
        <f>AB888*AB889*AA888+(AB889^2)*AA889+AB889*AB890*AA890-(AC888*AC889*AA888+(AC889^2)*AA889+AC889*AC890*AA890)</f>
        <v>-0.39988174477860761</v>
      </c>
      <c r="AJ936" s="18">
        <f>AB888*AB890*AA888+AB889*AB890*AA889+(AB890^2)*AA890-(AC888*AC890*AA888+AC889*AC890*AA889+(AC890^2)*AA890)</f>
        <v>-0.69261549897583863</v>
      </c>
      <c r="AK936" s="18">
        <f>(AB888^2)*Z888+AB888*AB889*Z889+AB888*AB890*Z890-((AC888^2)*Z888+AC888*AC889*Z889+AC888*AC890*Z890)</f>
        <v>-0.72073980376134927</v>
      </c>
      <c r="AL936" s="18">
        <f>AB888*AB889*Z888+(AB889^2)*Z889+AB889*AB890*Z890-(AC888*AC889*Z888+(AC889^2)*Z889+AC889*AC890*Z890)</f>
        <v>0.28979934116577172</v>
      </c>
      <c r="AM936" s="34">
        <f>AB888*AB890*Z888+AB889*AB890*Z889+(AB890^2)*Z890-(AC888*AC890*Z888+AC889*AC890*Z889+(AC890^2)*Z890)</f>
        <v>0.50194718289910334</v>
      </c>
      <c r="AN936" s="16">
        <f>AE888</f>
        <v>-9.0116177696354383E-3</v>
      </c>
    </row>
    <row r="937" spans="1:40">
      <c r="A937" s="8" t="s">
        <v>47</v>
      </c>
      <c r="B937" s="8">
        <f>DEGREES(ACOS(A934/(SQRT((A932^2)+(A933^2)+(A934^2)))))</f>
        <v>81.178499953588059</v>
      </c>
      <c r="C937" s="8">
        <f>DEGREES(ATAN(A933/A932))</f>
        <v>-70.489193898571457</v>
      </c>
      <c r="E937" s="9" t="s">
        <v>29</v>
      </c>
      <c r="F937" s="10" t="s">
        <v>30</v>
      </c>
      <c r="G937" s="13" t="s">
        <v>31</v>
      </c>
      <c r="H937" s="14" t="s">
        <v>11</v>
      </c>
      <c r="I937">
        <v>17</v>
      </c>
      <c r="J937" s="15" t="s">
        <v>32</v>
      </c>
      <c r="L937" s="20" t="s">
        <v>37</v>
      </c>
      <c r="M937" s="17">
        <f>(G893^2)*F893+G893*G894*F894+G893*G895*F895-((H893^2)*F893+H893*H894*F894+H893*H895*F895)</f>
        <v>0.31127878641191242</v>
      </c>
      <c r="N937" s="18">
        <f>G893*G894*F893+(G894^2)*F894+G894*G895*F895-(H893*H894*F893+(H894^2)*F894+H894*H895*F895)</f>
        <v>-0.24295665924305712</v>
      </c>
      <c r="O937" s="18">
        <f>G893*G895*F893+G894*G895*F894+(G895^2)*F895-(H893*H895*F893+H894*H895*F894+(H895^2)*F895)</f>
        <v>-0.66751793517643032</v>
      </c>
      <c r="P937" s="18">
        <f>(G893^2)*E893+G893*G894*E894+G893*G895*E895-((H893^2)*E893+H893*H894*E894+H893*H895*E895)</f>
        <v>-0.68847730405083307</v>
      </c>
      <c r="Q937" s="18">
        <f>G893*G894*E893+(G894^2)*E894+G894*G895*E895-(H893*H894*E893+(H894^2)*E894+H894*H895*E895)</f>
        <v>0.22307396351858358</v>
      </c>
      <c r="R937" s="34">
        <f>G893*G895*E893+G894*G895*E894+(G895^2)*E895-(H893*H895*E893+H894*H895*E894+(H895^2)*E895)</f>
        <v>0.61289067763555227</v>
      </c>
      <c r="S937" s="16">
        <f>J893</f>
        <v>-8.8326096495800477E-3</v>
      </c>
      <c r="V937" s="8" t="s">
        <v>47</v>
      </c>
      <c r="W937" s="8">
        <f>DEGREES(ACOS(V934/(SQRT((V932^2)+(V933^2)+(V934^2)))))</f>
        <v>81.17849995358894</v>
      </c>
      <c r="X937" s="8">
        <f>DEGREES(ATAN(V933/V932))</f>
        <v>-70.489193898571088</v>
      </c>
      <c r="Z937" s="9" t="s">
        <v>29</v>
      </c>
      <c r="AA937" s="10" t="s">
        <v>30</v>
      </c>
      <c r="AB937" s="13" t="s">
        <v>31</v>
      </c>
      <c r="AC937" s="14" t="s">
        <v>11</v>
      </c>
      <c r="AD937">
        <v>17</v>
      </c>
      <c r="AE937" s="15" t="s">
        <v>32</v>
      </c>
      <c r="AG937" s="20" t="s">
        <v>37</v>
      </c>
      <c r="AH937" s="17">
        <f>(AB893^2)*AA893+AB893*AB894*AA894+AB893*AB895*AA895-((AC893^2)*AA893+AC893*AC894*AA894+AC893*AC895*AA895)</f>
        <v>0.31127878641079776</v>
      </c>
      <c r="AI937" s="18">
        <f>AB893*AB894*AA893+(AB894^2)*AA894+AB894*AB895*AA895-(AC893*AC894*AA893+(AC894^2)*AA894+AC894*AC895*AA895)</f>
        <v>-0.2429566592434417</v>
      </c>
      <c r="AJ937" s="18">
        <f>AB893*AB895*AA893+AB894*AB895*AA894+(AB895^2)*AA895-(AC893*AC895*AA893+AC894*AC895*AA894+(AC895^2)*AA895)</f>
        <v>-0.66751793517748692</v>
      </c>
      <c r="AK937" s="18">
        <f>(AB893^2)*Z893+AB893*AB894*Z894+AB893*AB895*Z895-((AC893^2)*Z893+AC893*AC894*Z894+AC893*AC895*Z895)</f>
        <v>-0.68847730405227681</v>
      </c>
      <c r="AL937" s="18">
        <f>AB893*AB894*Z893+(AB894^2)*Z894+AB894*AB895*Z895-(AC893*AC894*Z893+(AC894^2)*Z894+AC894*AC895*Z895)</f>
        <v>0.22307396351810724</v>
      </c>
      <c r="AM937" s="34">
        <f>AB893*AB895*Z893+AB894*AB895*Z894+(AB895^2)*Z895-(AC893*AC895*Z893+AC894*AC895*Z894+(AC895^2)*Z895)</f>
        <v>0.61289067763424354</v>
      </c>
      <c r="AN937" s="16">
        <f>AE893</f>
        <v>-8.8326096494297235E-3</v>
      </c>
    </row>
    <row r="938" spans="1:40">
      <c r="A938" s="8" t="s">
        <v>46</v>
      </c>
      <c r="B938" s="8">
        <f>DEGREES(ACOS(B934/(SQRT((B932^2)+(B933^2)+(B934^2)))))</f>
        <v>150.83659967177468</v>
      </c>
      <c r="C938" s="8">
        <f>DEGREES(ATAN(B933/B932))</f>
        <v>3.3638966662859691</v>
      </c>
      <c r="D938" t="s">
        <v>33</v>
      </c>
      <c r="E938" s="9">
        <f t="shared" ref="E938:F938" si="1066">E933</f>
        <v>0.86399545459420413</v>
      </c>
      <c r="F938" s="10">
        <f t="shared" si="1066"/>
        <v>-0.52658432086144791</v>
      </c>
      <c r="G938" s="13">
        <f>COS((RADIANS(45+$C$18)))</f>
        <v>-0.87078508510040586</v>
      </c>
      <c r="H938" s="14">
        <f>COS((RADIANS($C$18-45)))</f>
        <v>-0.4916638440710065</v>
      </c>
      <c r="J938" s="15">
        <f>((SUMPRODUCT(G938:G940,E938:E940))*(SUMPRODUCT(G938:(G940),F938:F940)))-((SUMPRODUCT(H938:H940,E938:E940))*(SUMPRODUCT(H938:H940,F938:F940)))</f>
        <v>-1.4424541858375217E-2</v>
      </c>
      <c r="L938" s="16"/>
      <c r="M938" s="17">
        <f>(G898^2)*F898+G898*G899*F899+G898*G900*F900-((H898^2)*F898+H898*H899*F899+H898*H900*F900)</f>
        <v>0.31170141401115331</v>
      </c>
      <c r="N938" s="18">
        <f>G898*G899*F898+(G899^2)*F899+G899*G900*F900-(H898*H899*F898+(H899^2)*F899+H899*H900*F900)</f>
        <v>-0.10755664238137597</v>
      </c>
      <c r="O938" s="18">
        <f>G898*G900*F898+G899*G900*F899+(G900^2)*F900-(H898*H900*F898+H899*H900*F899+(H900^2)*F900)</f>
        <v>-0.60998403051662087</v>
      </c>
      <c r="P938" s="18">
        <f>(G898^2)*E898+G898*G899*E899+G898*G900*E900-((H898^2)*E898+H898*H899*E899+H898*H900*E900)</f>
        <v>-0.62720308126268876</v>
      </c>
      <c r="Q938" s="18">
        <f>G898*G899*E898+(G899^2)*E899+G899*G900*E900-(H898*H899*E898+(H899^2)*E899+H899*H900*E900)</f>
        <v>0.12841246920717397</v>
      </c>
      <c r="R938" s="34">
        <f>G898*G900*E898+G899*G900*E899+(G900^2)*E900-(H898*H900*E898+H899*H900*E899+(H900^2)*E900)</f>
        <v>0.72826330202686429</v>
      </c>
      <c r="S938" s="16">
        <f>J898</f>
        <v>-3.3322619692162103E-3</v>
      </c>
      <c r="V938" s="8" t="s">
        <v>46</v>
      </c>
      <c r="W938" s="8">
        <f>DEGREES(ACOS(W934/(SQRT((W932^2)+(W933^2)+(W934^2)))))</f>
        <v>150.83659967177502</v>
      </c>
      <c r="X938" s="8">
        <f>DEGREES(ATAN(W933/W932))</f>
        <v>3.3638966662878125</v>
      </c>
      <c r="Y938" t="s">
        <v>33</v>
      </c>
      <c r="Z938" s="9">
        <f t="shared" ref="Z938:AA938" si="1067">Z933</f>
        <v>0.86399545459511262</v>
      </c>
      <c r="AA938" s="10">
        <f t="shared" si="1067"/>
        <v>-0.52658432086076246</v>
      </c>
      <c r="AB938" s="13">
        <f>COS((RADIANS(45+$C$18)))</f>
        <v>-0.87078508510040586</v>
      </c>
      <c r="AC938" s="14">
        <f>COS((RADIANS($C$18-45)))</f>
        <v>-0.4916638440710065</v>
      </c>
      <c r="AE938" s="15">
        <f>((SUMPRODUCT(AB938:AB940,Z938:Z940))*(SUMPRODUCT(AB938:(AB940),AA938:AA940)))-((SUMPRODUCT(AC938:AC940,Z938:Z940))*(SUMPRODUCT(AC938:AC940,AA938:AA940)))</f>
        <v>-1.4424541857841783E-2</v>
      </c>
      <c r="AG938" s="16"/>
      <c r="AH938" s="17">
        <f>(AB898^2)*AA898+AB898*AB899*AA899+AB898*AB900*AA900-((AC898^2)*AA898+AC898*AC899*AA899+AC898*AC900*AA900)</f>
        <v>0.31170141400993068</v>
      </c>
      <c r="AI938" s="18">
        <f>AB898*AB899*AA898+(AB899^2)*AA899+AB899*AB900*AA900-(AC898*AC899*AA898+(AC899^2)*AA899+AC899*AC900*AA900)</f>
        <v>-0.10755664238157511</v>
      </c>
      <c r="AJ938" s="18">
        <f>AB898*AB900*AA898+AB899*AB900*AA899+(AB900^2)*AA900-(AC898*AC900*AA898+AC899*AC900*AA899+(AC900^2)*AA900)</f>
        <v>-0.60998403051775041</v>
      </c>
      <c r="AK938" s="18">
        <f>(AB898^2)*Z898+AB898*AB899*Z899+AB898*AB900*Z900-((AC898^2)*Z898+AC898*AC899*Z899+AC898*AC900*Z900)</f>
        <v>-0.62720308126422464</v>
      </c>
      <c r="AL938" s="18">
        <f>AB898*AB899*Z898+(AB899^2)*Z899+AB899*AB900*Z900-(AC898*AC899*Z898+(AC899^2)*Z899+AC899*AC900*Z900)</f>
        <v>0.12841246920694521</v>
      </c>
      <c r="AM938" s="34">
        <f>AB898*AB900*Z898+AB899*AB900*Z899+(AB900^2)*Z900-(AC898*AC900*Z898+AC899*AC900*Z899+(AC900^2)*Z900)</f>
        <v>0.72826330202556688</v>
      </c>
      <c r="AN938" s="16">
        <f>AE898</f>
        <v>-3.3322619693744726E-3</v>
      </c>
    </row>
    <row r="939" spans="1:40">
      <c r="A939" s="8" t="s">
        <v>48</v>
      </c>
      <c r="B939" s="8">
        <f>DEGREES(ACOS(C934/(SQRT((C932^2)+(C933^2)+(C934^2)))))</f>
        <v>62.448752046807328</v>
      </c>
      <c r="C939" s="8">
        <f>DEGREES(ATAN(C933/C932))</f>
        <v>24.154818135411393</v>
      </c>
      <c r="D939" t="s">
        <v>34</v>
      </c>
      <c r="E939" s="9">
        <f t="shared" ref="E939:F939" si="1068">E934</f>
        <v>-0.16430755262887164</v>
      </c>
      <c r="F939" s="10">
        <f t="shared" si="1068"/>
        <v>-0.7879412955299977</v>
      </c>
      <c r="G939" s="13">
        <f>(SIN((RADIANS(45+$C$18))))*(COS(RADIANS($A$18)))</f>
        <v>0.4620128861807582</v>
      </c>
      <c r="H939" s="14">
        <f>(SIN((RADIANS($C$18-45))))*(COS(RADIANS($A$18)))</f>
        <v>-0.81827031875928058</v>
      </c>
      <c r="J939" s="16"/>
      <c r="L939" s="16"/>
      <c r="M939" s="17">
        <f>(G903^2)*F903+G903*G904*F904+G903*G905*F905-((H903^2)*F903+H903*H904*F904+H903*H905*F905)</f>
        <v>0.29740129090101985</v>
      </c>
      <c r="N939" s="18">
        <f>G903*G904*F903+(G904^2)*F904+G904*G905*F905-(H903*H904*F903+(H904^2)*F904+H904*H905*F905)</f>
        <v>-9.4102384272275956E-10</v>
      </c>
      <c r="O939" s="18">
        <f>G903*G905*F903+G904*G905*F904+(G905^2)*F905-(H903*H905*F903+H904*H905*F904+(H905^2)*F905)</f>
        <v>-0.53916693875526156</v>
      </c>
      <c r="P939" s="18">
        <f>(G903^2)*E903+G903*G904*E904+G903*G905*E905-((H903^2)*E903+H903*H904*E904+H903*H905*E905)</f>
        <v>-0.51174669125606487</v>
      </c>
      <c r="Q939" s="18">
        <f>G903*G904*E903+(G904^2)*E904+G904*G905*E905-(H903*H904*E903+(H904^2)*E904+H904*H905*E905)</f>
        <v>1.471798367315492E-9</v>
      </c>
      <c r="R939" s="34">
        <f>G903*G905*E903+G904*G905*E904+(G905^2)*E905-(H903*H905*E903+H904*H905*E904+(H905^2)*E905)</f>
        <v>0.84327833593933343</v>
      </c>
      <c r="S939" s="16">
        <f>J903</f>
        <v>3.4451712754957065E-4</v>
      </c>
      <c r="V939" s="8" t="s">
        <v>48</v>
      </c>
      <c r="W939" s="8">
        <f>DEGREES(ACOS(X934/(SQRT((X932^2)+(X933^2)+(X934^2)))))</f>
        <v>62.448752046807343</v>
      </c>
      <c r="X939" s="8">
        <f>DEGREES(ATAN(X933/X932))</f>
        <v>24.154818135411293</v>
      </c>
      <c r="Y939" t="s">
        <v>34</v>
      </c>
      <c r="Z939" s="9">
        <f t="shared" ref="Z939:AA939" si="1069">Z934</f>
        <v>-0.16430755262922997</v>
      </c>
      <c r="AA939" s="10">
        <f t="shared" si="1069"/>
        <v>-0.78794129552981351</v>
      </c>
      <c r="AB939" s="13">
        <f>(SIN((RADIANS(45+$C$18))))*(COS(RADIANS($A$18)))</f>
        <v>0.4620128861807582</v>
      </c>
      <c r="AC939" s="14">
        <f>(SIN((RADIANS($C$18-45))))*(COS(RADIANS($A$18)))</f>
        <v>-0.81827031875928058</v>
      </c>
      <c r="AE939" s="16"/>
      <c r="AG939" s="16"/>
      <c r="AH939" s="17">
        <f>(AB903^2)*AA903+AB903*AB904*AA904+AB903*AB905*AA905-((AC903^2)*AA903+AC903*AC904*AA904+AC903*AC905*AA905)</f>
        <v>0.29740129089963507</v>
      </c>
      <c r="AI939" s="18">
        <f>AB903*AB904*AA903+(AB904^2)*AA904+AB904*AB905*AA905-(AC903*AC904*AA903+(AC904^2)*AA904+AC904*AC905*AA905)</f>
        <v>-9.4102384272456281E-10</v>
      </c>
      <c r="AJ939" s="18">
        <f>AB903*AB905*AA903+AB904*AB905*AA904+(AB905^2)*AA905-(AC903*AC905*AA903+AC904*AC905*AA904+(AC905^2)*AA905)</f>
        <v>-0.53916693875629462</v>
      </c>
      <c r="AK939" s="18">
        <f>(AB903^2)*Z903+AB903*AB904*Z904+AB903*AB905*Z905-((AC903^2)*Z903+AC903*AC904*Z904+AC903*AC905*Z905)</f>
        <v>-0.5117466912577362</v>
      </c>
      <c r="AL939" s="18">
        <f>AB903*AB904*Z903+(AB904^2)*Z904+AB904*AB905*Z905-(AC903*AC904*Z903+(AC904^2)*Z904+AC904*AC905*Z905)</f>
        <v>1.4717983673136005E-9</v>
      </c>
      <c r="AM939" s="34">
        <f>AB903*AB905*Z903+AB904*AB905*Z904+(AB905^2)*Z905-(AC903*AC905*Z903+AC904*AC905*Z904+(AC905^2)*Z905)</f>
        <v>0.84327833593824963</v>
      </c>
      <c r="AN939" s="16">
        <f>AE903</f>
        <v>3.4451712708744031E-4</v>
      </c>
    </row>
    <row r="940" spans="1:40">
      <c r="D940" t="s">
        <v>35</v>
      </c>
      <c r="E940" s="9">
        <f t="shared" ref="E940:F940" si="1070">E935</f>
        <v>0.47593579670966668</v>
      </c>
      <c r="F940" s="10">
        <f t="shared" si="1070"/>
        <v>-0.31915116766415946</v>
      </c>
      <c r="G940" s="13">
        <f>(SIN((RADIANS(45+$C$18))))*(SIN(RADIANS($A$18)))</f>
        <v>-0.16815893841721494</v>
      </c>
      <c r="H940" s="14">
        <f>(SIN((RADIANS($C$18-45))))*(SIN(RADIANS($A$18)))</f>
        <v>0.29782603961189558</v>
      </c>
      <c r="J940" s="16"/>
      <c r="L940" s="16"/>
      <c r="M940" s="17">
        <f>(G908^2)*F908+G908*G909*F909+G908*G910*F910-((H908^2)*F908+H908*H909*F909+H908*H910*F910)</f>
        <v>0.27678787575125091</v>
      </c>
      <c r="N940" s="18">
        <f>G908*G909*F908+(G909^2)*F909+G909*G910*F910-(H908*H909*F908+(H909^2)*F909+H909*H910*F910)</f>
        <v>8.3672109106679382E-2</v>
      </c>
      <c r="O940" s="18">
        <f>G908*G910*F908+G909*G910*F909+(G910^2)*F910-(H908*H910*F908+H909*H910*F909+(H910^2)*F910)</f>
        <v>-0.47452811118578025</v>
      </c>
      <c r="P940" s="18">
        <f>(G908^2)*E908+G908*G909*E909+G908*G910*E910-((H908^2)*E908+H908*H909*E909+H908*H910*E910)</f>
        <v>-0.3176151536653733</v>
      </c>
      <c r="Q940" s="18">
        <f>G908*G909*E908+(G909^2)*E909+G909*G910*E910-(H908*H909*E908+(H909^2)*E909+H909*H910*E910)</f>
        <v>-0.16408175764894084</v>
      </c>
      <c r="R940" s="34">
        <f>G908*G910*E908+G909*G910*E909+(G910^2)*E910-(H908*H910*E908+H909*H910*E909+(H910^2)*E910)</f>
        <v>0.9305538890853573</v>
      </c>
      <c r="S940" s="16">
        <f>J908</f>
        <v>-4.494075930860375E-4</v>
      </c>
      <c r="Y940" t="s">
        <v>35</v>
      </c>
      <c r="Z940" s="9">
        <f t="shared" ref="Z940:AA940" si="1071">Z935</f>
        <v>0.47593579670789393</v>
      </c>
      <c r="AA940" s="10">
        <f t="shared" si="1071"/>
        <v>-0.31915116766574536</v>
      </c>
      <c r="AB940" s="13">
        <f>(SIN((RADIANS(45+$C$18))))*(SIN(RADIANS($A$18)))</f>
        <v>-0.16815893841721494</v>
      </c>
      <c r="AC940" s="14">
        <f>(SIN((RADIANS($C$18-45))))*(SIN(RADIANS($A$18)))</f>
        <v>0.29782603961189558</v>
      </c>
      <c r="AE940" s="16"/>
      <c r="AG940" s="16"/>
      <c r="AH940" s="17">
        <f>(AB908^2)*AA908+AB908*AB909*AA909+AB908*AB910*AA910-((AC908^2)*AA908+AC908*AC909*AA909+AC908*AC910*AA910)</f>
        <v>0.27678787574968139</v>
      </c>
      <c r="AI940" s="18">
        <f>AB908*AB909*AA908+(AB909^2)*AA909+AB909*AB910*AA910-(AC908*AC909*AA908+(AC909^2)*AA909+AC909*AC910*AA910)</f>
        <v>8.3672109106807793E-2</v>
      </c>
      <c r="AJ940" s="18">
        <f>AB908*AB910*AA908+AB909*AB910*AA909+(AB910^2)*AA910-(AC908*AC910*AA908+AC909*AC910*AA909+(AC910^2)*AA910)</f>
        <v>-0.47452811118650851</v>
      </c>
      <c r="AK940" s="18">
        <f>(AB908^2)*Z908+AB908*AB909*Z909+AB908*AB910*Z910-((AC908^2)*Z908+AC908*AC909*Z909+AC908*AC910*Z910)</f>
        <v>-0.31761515366716936</v>
      </c>
      <c r="AL940" s="18">
        <f>AB908*AB909*Z908+(AB909^2)*Z909+AB909*AB910*Z910-(AC908*AC909*Z908+(AC909^2)*Z909+AC909*AC910*Z910)</f>
        <v>-0.16408175764882643</v>
      </c>
      <c r="AM940" s="34">
        <f>AB908*AB910*Z908+AB909*AB910*Z909+(AB910^2)*Z910-(AC908*AC910*Z908+AC909*AC910*Z909+(AC910^2)*Z910)</f>
        <v>0.93055388908470849</v>
      </c>
      <c r="AN940" s="16">
        <f>AE908</f>
        <v>-4.4940759374700878E-4</v>
      </c>
    </row>
    <row r="941" spans="1:40">
      <c r="M941" s="17">
        <f>(G913^2)*F913+G913*G914*F914+G913*G915*F915-((H913^2)*F913+H913*H914*F914+H913*H915*F915)</f>
        <v>0.2652810582198396</v>
      </c>
      <c r="N941" s="18">
        <f>G913*G914*F913+(G914^2)*F914+G914*G915*F915-(H913*H914*F913+(H914^2)*F914+H914*H915*F915)</f>
        <v>0.15592589522744707</v>
      </c>
      <c r="O941" s="18">
        <f>G913*G915*F913+G914*G915*F914+(G915^2)*F915-(H913*H915*F913+H914*H915*F914+(H915^2)*F915)</f>
        <v>-0.42840287624565809</v>
      </c>
      <c r="P941" s="18">
        <f>(G913^2)*E913+G913*G914*E914+G913*G915*E915-((H913^2)*E913+H913*H914*E914+H913*H915*E915)</f>
        <v>-5.7068033182661293E-2</v>
      </c>
      <c r="Q941" s="18">
        <f>G913*G914*E913+(G914^2)*E914+G914*G915*E915-(H913*H914*E913+(H914^2)*E914+H914*H915*E915)</f>
        <v>-0.34145071843496039</v>
      </c>
      <c r="R941" s="34">
        <f>G913*G915*E913+G914*G915*E914+(G915^2)*E915-(H913*H915*E913+H914*H915*E914+(H915^2)*E915)</f>
        <v>0.93812813875661183</v>
      </c>
      <c r="S941" s="16">
        <f>J913</f>
        <v>-3.1043796309584981E-4</v>
      </c>
      <c r="AH941" s="17">
        <f>(AB913^2)*AA913+AB913*AB914*AA914+AB913*AB915*AA915-((AC913^2)*AA913+AC913*AC914*AA914+AC913*AC915*AA915)</f>
        <v>0.26528105821816594</v>
      </c>
      <c r="AI941" s="18">
        <f>AB913*AB914*AA913+(AB914^2)*AA914+AB914*AB915*AA915-(AC913*AC914*AA913+(AC914^2)*AA914+AC914*AC915*AA915)</f>
        <v>0.15592589522754477</v>
      </c>
      <c r="AJ941" s="18">
        <f>AB913*AB915*AA913+AB914*AB915*AA914+(AB915^2)*AA915-(AC913*AC915*AA913+AC914*AC915*AA914+(AC915^2)*AA915)</f>
        <v>-0.42840287624592654</v>
      </c>
      <c r="AK941" s="18">
        <f>(AB913^2)*Z913+AB913*AB914*Z914+AB913*AB915*Z915-((AC913^2)*Z913+AC913*AC914*Z914+AC913*AC915*Z915)</f>
        <v>-5.706803318444964E-2</v>
      </c>
      <c r="AL941" s="18">
        <f>AB913*AB914*Z913+(AB914^2)*Z914+AB914*AB915*Z915-(AC913*AC914*Z913+(AC914^2)*Z914+AC914*AC915*Z915)</f>
        <v>-0.34145071843492825</v>
      </c>
      <c r="AM941" s="34">
        <f>AB913*AB915*Z913+AB914*AB915*Z914+(AB915^2)*Z915-(AC913*AC915*Z913+AC914*AC915*Z914+(AC915^2)*Z915)</f>
        <v>0.93812813875652323</v>
      </c>
      <c r="AN941" s="16">
        <f>AE913</f>
        <v>-3.1043796374108368E-4</v>
      </c>
    </row>
    <row r="942" spans="1:40">
      <c r="E942" s="9" t="s">
        <v>29</v>
      </c>
      <c r="F942" s="10" t="s">
        <v>30</v>
      </c>
      <c r="G942" s="13" t="s">
        <v>31</v>
      </c>
      <c r="H942" s="14" t="s">
        <v>11</v>
      </c>
      <c r="I942">
        <v>18</v>
      </c>
      <c r="J942" s="15" t="s">
        <v>32</v>
      </c>
      <c r="M942" s="17">
        <f>(G918^2)*F918+G918*G919*F919+G918*G920*F920-((H918^2)*F918+H918*H919*F919+H918*H920*F920)</f>
        <v>0.27048273694119812</v>
      </c>
      <c r="N942" s="18">
        <f>G918*G919*F918+(G919^2)*F919+G919*G920*F920-(H918*H919*F918+(H919^2)*F919+H919*H920*F920)</f>
        <v>0.23342805894774465</v>
      </c>
      <c r="O942" s="18">
        <f>G918*G920*F918+G919*G920*F919+(G920^2)*F920-(H918*H920*F918+H919*H920*F919+(H920^2)*F920)</f>
        <v>-0.40430925800967676</v>
      </c>
      <c r="P942" s="18">
        <f>(G918^2)*E918+G918*G919*E919+G918*G920*E920-((H918^2)*E918+H918*H919*E919+H918*H920*E920)</f>
        <v>0.21163889593919771</v>
      </c>
      <c r="Q942" s="18">
        <f>G918*G919*E918+(G919^2)*E919+G919*G920*E920-(H918*H919*E918+(H919^2)*E919+H919*H920*E920)</f>
        <v>-0.48632694285030587</v>
      </c>
      <c r="R942" s="34">
        <f>G918*G920*E918+G919*G920*E919+(G920^2)*E920-(H918*H920*E918+H919*H920*E919+(H920^2)*E920)</f>
        <v>0.84234297410637593</v>
      </c>
      <c r="S942" s="16">
        <f>J918</f>
        <v>2.9166133548534368E-3</v>
      </c>
      <c r="Z942" s="9" t="s">
        <v>29</v>
      </c>
      <c r="AA942" s="10" t="s">
        <v>30</v>
      </c>
      <c r="AB942" s="13" t="s">
        <v>31</v>
      </c>
      <c r="AC942" s="14" t="s">
        <v>11</v>
      </c>
      <c r="AD942">
        <v>18</v>
      </c>
      <c r="AE942" s="15" t="s">
        <v>32</v>
      </c>
      <c r="AH942" s="17">
        <f>(AB918^2)*AA918+AB918*AB919*AA919+AB918*AB920*AA920-((AC918^2)*AA918+AC918*AC919*AA919+AC918*AC920*AA920)</f>
        <v>0.27048273693959429</v>
      </c>
      <c r="AI942" s="18">
        <f>AB918*AB919*AA918+(AB919^2)*AA919+AB919*AB920*AA920-(AC918*AC919*AA918+(AC919^2)*AA919+AC919*AC920*AA920)</f>
        <v>0.23342805894763818</v>
      </c>
      <c r="AJ942" s="18">
        <f>AB918*AB920*AA918+AB919*AB920*AA919+(AB920^2)*AA920-(AC918*AC920*AA918+AC919*AC920*AA919+(AC920^2)*AA920)</f>
        <v>-0.40430925800949225</v>
      </c>
      <c r="AK942" s="18">
        <f>(AB918^2)*Z918+AB918*AB919*Z919+AB918*AB920*Z920-((AC918^2)*Z918+AC918*AC919*Z919+AC918*AC920*Z920)</f>
        <v>0.21163889593763119</v>
      </c>
      <c r="AL942" s="18">
        <f>AB918*AB919*Z918+(AB919^2)*Z919+AB919*AB920*Z920-(AC918*AC919*Z918+(AC919^2)*Z919+AC919*AC920*Z920)</f>
        <v>-0.48632694285053513</v>
      </c>
      <c r="AM942" s="34">
        <f>AB918*AB920*Z918+AB919*AB920*Z919+(AB920^2)*Z920-(AC918*AC920*Z918+AC919*AC920*Z919+(AC920^2)*Z920)</f>
        <v>0.84234297410677317</v>
      </c>
      <c r="AN942" s="16">
        <f>AE918</f>
        <v>2.9166133544518413E-3</v>
      </c>
    </row>
    <row r="943" spans="1:40">
      <c r="D943" t="s">
        <v>33</v>
      </c>
      <c r="E943" s="9">
        <f t="shared" ref="E943:F943" si="1072">E938</f>
        <v>0.86399545459420413</v>
      </c>
      <c r="F943" s="10">
        <f t="shared" si="1072"/>
        <v>-0.52658432086144791</v>
      </c>
      <c r="G943" s="13">
        <f>COS((RADIANS(45+$C$19)))</f>
        <v>-0.90296063242848146</v>
      </c>
      <c r="H943" s="14">
        <f>COS((RADIANS($C$19-45)))</f>
        <v>-0.42972327873220545</v>
      </c>
      <c r="J943" s="15">
        <f>((SUMPRODUCT(G943:G945,E943:E945))*(SUMPRODUCT(G943:G945,F943:F945)))-((SUMPRODUCT(H943:H945,E943:E945))*(SUMPRODUCT(H943:H945,F943:F945)))</f>
        <v>-1.4794314229871264E-2</v>
      </c>
      <c r="M943" s="17">
        <f>(G923^2)*F923+G923*G924*F924+G923*G925*F925-((H923^2)*F923+H923*H924*F924+H923*H925*F925)</f>
        <v>0.29365345380889407</v>
      </c>
      <c r="N943" s="18">
        <f>G923*G924*F923+(G924^2)*F924+G924*G925*F925-(H923*H924*F923+(H924^2)*F924+H924*H925*F925)</f>
        <v>0.3275695330469231</v>
      </c>
      <c r="O943" s="18">
        <f>G923*G925*F923+G924*G925*F924+(G925^2)*F925-(H923*H925*F923+H924*H925*F924+(H925^2)*F925)</f>
        <v>-0.39038216783307839</v>
      </c>
      <c r="P943" s="18">
        <f>(G923^2)*E923+G923*G924*E924+G923*G925*E925-((H923^2)*E923+H923*H924*E924+H923*H925*E925)</f>
        <v>0.41658014762777795</v>
      </c>
      <c r="Q943" s="18">
        <f>G923*G924*E923+(G924^2)*E924+G924*G925*E925-(H923*H924*E923+(H924^2)*E924+H924*H925*E925)</f>
        <v>-0.572781048707526</v>
      </c>
      <c r="R943" s="34">
        <f>G923*G925*E923+G924*G925*E924+(G925^2)*E925-(H923*H925*E923+H924*H925*E924+(H925^2)*E925)</f>
        <v>0.68261387256707318</v>
      </c>
      <c r="S943" s="16">
        <f>J923</f>
        <v>1.4096252957168404E-2</v>
      </c>
      <c r="Y943" t="s">
        <v>33</v>
      </c>
      <c r="Z943" s="9">
        <f t="shared" ref="Z943:AA943" si="1073">Z938</f>
        <v>0.86399545459511262</v>
      </c>
      <c r="AA943" s="10">
        <f t="shared" si="1073"/>
        <v>-0.52658432086076246</v>
      </c>
      <c r="AB943" s="13">
        <f>COS((RADIANS(45+$C$19)))</f>
        <v>-0.90296063242848146</v>
      </c>
      <c r="AC943" s="14">
        <f>COS((RADIANS($C$19-45)))</f>
        <v>-0.42972327873220545</v>
      </c>
      <c r="AE943" s="15">
        <f>((SUMPRODUCT(AB943:AB945,Z943:Z945))*(SUMPRODUCT(AB943:AB945,AA943:AA945)))-((SUMPRODUCT(AC943:AC945,Z943:Z945))*(SUMPRODUCT(AC943:AC945,AA943:AA945)))</f>
        <v>-1.4794314229436167E-2</v>
      </c>
      <c r="AH943" s="17">
        <f>(AB923^2)*AA923+AB923*AB924*AA924+AB923*AB925*AA925-((AC923^2)*AA923+AC923*AC924*AA924+AC923*AC925*AA925)</f>
        <v>0.29365345380752156</v>
      </c>
      <c r="AI943" s="18">
        <f>AB923*AB924*AA923+(AB924^2)*AA924+AB924*AB925*AA925-(AC923*AC924*AA923+(AC924^2)*AA924+AC924*AC925*AA925)</f>
        <v>0.32756953304653558</v>
      </c>
      <c r="AJ943" s="18">
        <f>AB923*AB925*AA923+AB924*AB925*AA924+(AB925^2)*AA925-(AC923*AC925*AA923+AC924*AC925*AA924+(AC925^2)*AA925)</f>
        <v>-0.39038216783261659</v>
      </c>
      <c r="AK943" s="18">
        <f>(AB923^2)*Z923+AB923*AB924*Z924+AB923*AB925*Z925-((AC923^2)*Z923+AC923*AC924*Z924+AC923*AC925*Z925)</f>
        <v>0.4165801476265969</v>
      </c>
      <c r="AL943" s="18">
        <f>AB923*AB924*Z923+(AB924^2)*Z924+AB924*AB925*Z925-(AC923*AC924*Z923+(AC924^2)*Z924+AC924*AC925*Z925)</f>
        <v>-0.57278104870806457</v>
      </c>
      <c r="AM943" s="34">
        <f>AB923*AB925*Z923+AB924*AB925*Z924+(AB925^2)*Z925-(AC923*AC925*Z923+AC924*AC925*Z924+(AC925^2)*Z925)</f>
        <v>0.68261387256771511</v>
      </c>
      <c r="AN943" s="16">
        <f>AE923</f>
        <v>1.4096252957107425E-2</v>
      </c>
    </row>
    <row r="944" spans="1:40" ht="18">
      <c r="A944" t="s">
        <v>45</v>
      </c>
      <c r="B944" t="s">
        <v>75</v>
      </c>
      <c r="C944" t="s">
        <v>44</v>
      </c>
      <c r="D944" t="s">
        <v>34</v>
      </c>
      <c r="E944" s="9">
        <f t="shared" ref="E944:F944" si="1074">E939</f>
        <v>-0.16430755262887164</v>
      </c>
      <c r="F944" s="10">
        <f t="shared" si="1074"/>
        <v>-0.7879412955299977</v>
      </c>
      <c r="G944" s="13">
        <f>(SIN((RADIANS(45+$C$19))))*(COS(RADIANS($A$19)))</f>
        <v>0.42319481654530194</v>
      </c>
      <c r="H944" s="14">
        <f>(SIN((RADIANS($C$19-45))))*(COS(RADIANS($A$19)))</f>
        <v>-0.88924263148037508</v>
      </c>
      <c r="J944" s="16"/>
      <c r="M944" s="17">
        <f>(G928^2)*F928+G928*G929*F929+G928*G930*F930-((H928^2)*F928+H928*H929*F929+H928*H930*F930)</f>
        <v>0.28961861714508674</v>
      </c>
      <c r="N944" s="18">
        <f>G928*G929*F928+(G929^2)*F929+G929*G930*F930-(H928*H929*F928+(H929^2)*F929+H929*H930*F930)</f>
        <v>0.4546044963686216</v>
      </c>
      <c r="O944" s="18">
        <f>G928*G930*F928+G929*G930*F929+(G930^2)*F930-(H928*H930*F928+H929*H930*F929+(H930^2)*F930)</f>
        <v>-0.38145846523444366</v>
      </c>
      <c r="P944" s="18">
        <f>(G928^2)*E928+G928*G929*E929+G928*G930*E930-((H928^2)*E928+H928*H929*E929+H928*H930*E930)</f>
        <v>0.59005293700105144</v>
      </c>
      <c r="Q944" s="18">
        <f>G928*G929*E928+(G929^2)*E929+G929*G930*E930-(H928*H929*E928+(H929^2)*E929+H929*H930*E930)</f>
        <v>-0.58579637353975655</v>
      </c>
      <c r="R944" s="34">
        <f>G928*G930*E928+G929*G930*E929+(G930^2)*E930-(H928*H930*E928+H929*H930*E929+(H930^2)*E930)</f>
        <v>0.49154152098219805</v>
      </c>
      <c r="S944" s="16">
        <f>J928</f>
        <v>-6.0155219961966211E-3</v>
      </c>
      <c r="V944" t="s">
        <v>45</v>
      </c>
      <c r="W944" t="s">
        <v>75</v>
      </c>
      <c r="X944" t="s">
        <v>44</v>
      </c>
      <c r="Y944" t="s">
        <v>34</v>
      </c>
      <c r="Z944" s="9">
        <f t="shared" ref="Z944:AA944" si="1075">Z939</f>
        <v>-0.16430755262922997</v>
      </c>
      <c r="AA944" s="10">
        <f t="shared" si="1075"/>
        <v>-0.78794129552981351</v>
      </c>
      <c r="AB944" s="13">
        <f>(SIN((RADIANS(45+$C$19))))*(COS(RADIANS($A$19)))</f>
        <v>0.42319481654530194</v>
      </c>
      <c r="AC944" s="14">
        <f>(SIN((RADIANS($C$19-45))))*(COS(RADIANS($A$19)))</f>
        <v>-0.88924263148037508</v>
      </c>
      <c r="AE944" s="16"/>
      <c r="AH944" s="17">
        <f>(AB928^2)*AA928+AB928*AB929*AA929+AB928*AB930*AA930-((AC928^2)*AA928+AC928*AC929*AA929+AC928*AC930*AA930)</f>
        <v>0.28961861714407999</v>
      </c>
      <c r="AI944" s="18">
        <f>AB928*AB929*AA928+(AB929^2)*AA929+AB929*AB930*AA930-(AC928*AC929*AA928+(AC929^2)*AA929+AC929*AC930*AA930)</f>
        <v>0.45460449636793521</v>
      </c>
      <c r="AJ944" s="18">
        <f>AB928*AB930*AA928+AB929*AB930*AA929+(AB930^2)*AA930-(AC928*AC930*AA928+AC929*AC930*AA929+(AC930^2)*AA930)</f>
        <v>-0.38145846523386773</v>
      </c>
      <c r="AK944" s="18">
        <f>(AB928^2)*Z928+AB928*AB929*Z929+AB928*AB930*Z930-((AC928^2)*Z928+AC928*AC929*Z929+AC928*AC930*Z930)</f>
        <v>0.59005293700037742</v>
      </c>
      <c r="AL944" s="18">
        <f>AB928*AB929*Z928+(AB929^2)*Z929+AB929*AB930*Z930-(AC928*AC929*Z928+(AC929^2)*Z929+AC929*AC930*Z930)</f>
        <v>-0.58579637354056702</v>
      </c>
      <c r="AM944" s="34">
        <f>AB928*AB930*Z928+AB929*AB930*Z929+(AB930^2)*Z930-(AC928*AC930*Z928+AC929*AC930*Z929+(AC930^2)*Z930)</f>
        <v>0.49154152098287812</v>
      </c>
      <c r="AN944" s="16">
        <f>AE928</f>
        <v>-6.0155219959032169E-3</v>
      </c>
    </row>
    <row r="945" spans="1:40">
      <c r="A945">
        <f>E948</f>
        <v>0.86399545459420413</v>
      </c>
      <c r="B945">
        <f>C945/(SQRT(C945^2+C946^2+C947^2))</f>
        <v>0.86399545459420413</v>
      </c>
      <c r="C945">
        <f t="array" ref="C945:C950">(A945:A950)-(MMULT(MMULT(MINVERSE(MMULT(TRANSPOSE(M930:R950),M930:R950)),TRANSPOSE(M930:R950)),S930:S950))</f>
        <v>0.86357791274139917</v>
      </c>
      <c r="D945" t="s">
        <v>35</v>
      </c>
      <c r="E945" s="9">
        <f t="shared" ref="E945:F945" si="1076">E940</f>
        <v>0.47593579670966668</v>
      </c>
      <c r="F945" s="10">
        <f t="shared" si="1076"/>
        <v>-0.31915116766415946</v>
      </c>
      <c r="G945" s="13">
        <f>(SIN((RADIANS(45+$C$19))))*(SIN(RADIANS($A$19)))</f>
        <v>-7.4620664252905797E-2</v>
      </c>
      <c r="H945" s="14">
        <f>(SIN((RADIANS($C$19-45))))*(SIN(RADIANS($A$19)))</f>
        <v>0.15679746832618466</v>
      </c>
      <c r="J945" s="16"/>
      <c r="M945" s="17">
        <f>(G933^2)*F933+G933*G934*F934+G933*G935*F935-((H933^2)*F933+H933*H934*F934+H933*H935*F935)</f>
        <v>0.29342998879001292</v>
      </c>
      <c r="N945" s="18">
        <f>G933*G934*F933+(G934^2)*F934+G934*G935*F935-(H933*H934*F933+(H934^2)*F934+H934*H935*F935)</f>
        <v>0.59024024526144581</v>
      </c>
      <c r="O945" s="18">
        <f>G933*G935*F933+G934*G935*F934+(G935^2)*F935-(H933*H935*F933+H934*H935*F934+(H935^2)*F935)</f>
        <v>-0.34077536448824641</v>
      </c>
      <c r="P945" s="18">
        <f>(G933^2)*E933+G933*G934*E934+G933*G935*E935-((H933^2)*E933+H933*H934*E934+H933*H935*E935)</f>
        <v>0.67045822345894313</v>
      </c>
      <c r="Q945" s="18">
        <f>G933*G934*E933+(G934^2)*E934+G934*G935*E935-(H933*H934*E933+(H934^2)*E934+H934*H935*E935)</f>
        <v>-0.57548246207188103</v>
      </c>
      <c r="R945" s="34">
        <f>G933*G935*E933+G934*G935*E934+(G935^2)*E935-(H933*H935*E933+H934*H935*E934+(H935^2)*E935)</f>
        <v>0.33225495439110897</v>
      </c>
      <c r="S945" s="16">
        <f>J933</f>
        <v>-5.6459482025142393E-3</v>
      </c>
      <c r="V945">
        <f>Z948</f>
        <v>0.86399545459511262</v>
      </c>
      <c r="W945">
        <f>X945/(SQRT(X945^2+X946^2+X947^2))</f>
        <v>0.86399545459420823</v>
      </c>
      <c r="X945">
        <f t="array" ref="X945:X950">(V945:V950)-(MMULT(MMULT(MINVERSE(MMULT(TRANSPOSE(AH930:AM950),AH930:AM950)),TRANSPOSE(AH930:AM950)),AN930:AN950))</f>
        <v>0.86357791274140339</v>
      </c>
      <c r="Y945" t="s">
        <v>35</v>
      </c>
      <c r="Z945" s="9">
        <f t="shared" ref="Z945:AA945" si="1077">Z940</f>
        <v>0.47593579670789393</v>
      </c>
      <c r="AA945" s="10">
        <f t="shared" si="1077"/>
        <v>-0.31915116766574536</v>
      </c>
      <c r="AB945" s="13">
        <f>(SIN((RADIANS(45+$C$19))))*(SIN(RADIANS($A$19)))</f>
        <v>-7.4620664252905797E-2</v>
      </c>
      <c r="AC945" s="14">
        <f>(SIN((RADIANS($C$19-45))))*(SIN(RADIANS($A$19)))</f>
        <v>0.15679746832618466</v>
      </c>
      <c r="AE945" s="16"/>
      <c r="AH945" s="17">
        <f>(AB933^2)*AA933+AB933*AB934*AA934+AB933*AB935*AA935-((AC933^2)*AA933+AC933*AC934*AA934+AC933*AC935*AA935)</f>
        <v>0.29342998878937798</v>
      </c>
      <c r="AI945" s="18">
        <f>AB933*AB934*AA933+(AB934^2)*AA934+AB934*AB935*AA935-(AC933*AC934*AA933+(AC934^2)*AA934+AC934*AC935*AA935)</f>
        <v>0.59024024526059116</v>
      </c>
      <c r="AJ945" s="18">
        <f>AB933*AB935*AA933+AB934*AB935*AA934+(AB935^2)*AA935-(AC933*AC935*AA933+AC934*AC935*AA934+(AC935^2)*AA935)</f>
        <v>-0.34077536448775297</v>
      </c>
      <c r="AK945" s="18">
        <f>(AB933^2)*Z933+AB933*AB934*Z934+AB933*AB935*Z935-((AC933^2)*Z933+AC933*AC934*Z934+AC933*AC935*Z935)</f>
        <v>0.67045822345874007</v>
      </c>
      <c r="AL945" s="18">
        <f>AB933*AB934*Z933+(AB934^2)*Z934+AB934*AB935*Z935-(AC933*AC934*Z933+(AC934^2)*Z934+AC934*AC935*Z935)</f>
        <v>-0.57548246207279585</v>
      </c>
      <c r="AM945" s="34">
        <f>AB933*AB935*Z933+AB934*AB935*Z934+(AB935^2)*Z935-(AC933*AC935*Z933+AC934*AC935*Z934+(AC935^2)*Z935)</f>
        <v>0.33225495439163721</v>
      </c>
      <c r="AN945" s="16">
        <f>AE933</f>
        <v>-5.6459482020283502E-3</v>
      </c>
    </row>
    <row r="946" spans="1:40">
      <c r="A946">
        <f>E949</f>
        <v>-0.16430755262887164</v>
      </c>
      <c r="B946">
        <f>C946/(SQRT(C945^2+C946^2+C947^2))</f>
        <v>-0.16430755262887167</v>
      </c>
      <c r="C946">
        <v>-0.16422814795192608</v>
      </c>
      <c r="D946" s="16"/>
      <c r="G946" s="16"/>
      <c r="H946" s="16"/>
      <c r="J946" s="16"/>
      <c r="M946" s="17">
        <f>(G938^2)*F938+G938*G939*F939+G938*G940*F940-((H938^2)*F938+H938*H939*F939+H938*H940*F940)</f>
        <v>0.26853436731063735</v>
      </c>
      <c r="N946" s="18">
        <f>G938*G939*F938+(G939^2)*F939+G939*G940*F940-(H938*H939*F938+(H939^2)*F939+H939*H940*F940)</f>
        <v>0.73011016044803367</v>
      </c>
      <c r="O946" s="18">
        <f>G938*G940*F938+G939*G940*F939+(G940^2)*F940-(H938*H940*F938+H939*H940*F939+(H940^2)*F940)</f>
        <v>-0.26573836613840557</v>
      </c>
      <c r="P946" s="18">
        <f>(G938^2)*E938+G938*G939*E939+G938*G940*E940-((H938^2)*E938+H938*H939*E939+H938*H940*E940)</f>
        <v>0.7178717215781365</v>
      </c>
      <c r="Q946" s="18">
        <f>G938*G939*E938+(G939^2)*E939+G939*G940*E940-(H938*H939*E938+(H939^2)*E939+H939*H940*E940)</f>
        <v>-0.54124203675993954</v>
      </c>
      <c r="R946" s="34">
        <f>G938*G940*E938+G939*G940*E939+(G940^2)*E940-(H938*H940*E938+H939*H940*E939+(H940^2)*E940)</f>
        <v>0.19699599091423184</v>
      </c>
      <c r="S946" s="16">
        <f>J938</f>
        <v>-1.4424541858375217E-2</v>
      </c>
      <c r="V946">
        <f>Z949</f>
        <v>-0.16430755262922997</v>
      </c>
      <c r="W946">
        <f>X946/(SQRT(X945^2+X946^2+X947^2))</f>
        <v>-0.16430755262887328</v>
      </c>
      <c r="X946">
        <v>-0.16422814795192772</v>
      </c>
      <c r="Y946" s="16"/>
      <c r="AB946" s="16"/>
      <c r="AC946" s="16"/>
      <c r="AE946" s="16"/>
      <c r="AH946" s="17">
        <f>(AB938^2)*AA938+AB938*AB939*AA939+AB938*AB940*AA940-((AC938^2)*AA938+AC938*AC939*AA939+AC938*AC940*AA940)</f>
        <v>0.26853436731037883</v>
      </c>
      <c r="AI946" s="18">
        <f>AB938*AB939*AA938+(AB939^2)*AA939+AB939*AB940*AA940-(AC938*AC939*AA938+(AC939^2)*AA939+AC939*AC940*AA940)</f>
        <v>0.73011016044713495</v>
      </c>
      <c r="AJ946" s="18">
        <f>AB938*AB940*AA938+AB939*AB940*AA939+(AB940^2)*AA940-(AC938*AC940*AA938+AC939*AC940*AA939+(AC940^2)*AA940)</f>
        <v>-0.26573836613807844</v>
      </c>
      <c r="AK946" s="18">
        <f>(AB938^2)*Z938+AB938*AB939*Z939+AB938*AB940*Z940-((AC938^2)*Z938+AC938*AC939*Z939+AC938*AC940*Z940)</f>
        <v>0.71787172157837487</v>
      </c>
      <c r="AL946" s="18">
        <f>AB938*AB939*Z938+(AB939^2)*Z939+AB939*AB940*Z940-(AC938*AC939*Z938+(AC939^2)*Z939+AC939*AC940*Z940)</f>
        <v>-0.5412420367608014</v>
      </c>
      <c r="AM946" s="34">
        <f>AB938*AB940*Z938+AB939*AB940*Z939+(AB940^2)*Z940-(AC938*AC940*Z938+AC939*AC940*Z939+(AC940^2)*Z940)</f>
        <v>0.19699599091454553</v>
      </c>
      <c r="AN946" s="16">
        <f>AE938</f>
        <v>-1.4424541857841783E-2</v>
      </c>
    </row>
    <row r="947" spans="1:40">
      <c r="A947">
        <f>E950</f>
        <v>0.47593579670966668</v>
      </c>
      <c r="B947">
        <f>C947/(SQRT(C945^2+C946^2+C947^2))</f>
        <v>0.47593579670966668</v>
      </c>
      <c r="C947">
        <v>0.47570579189503753</v>
      </c>
      <c r="E947" s="9" t="s">
        <v>29</v>
      </c>
      <c r="F947" s="10" t="s">
        <v>30</v>
      </c>
      <c r="G947" s="13" t="s">
        <v>31</v>
      </c>
      <c r="H947" s="14" t="s">
        <v>11</v>
      </c>
      <c r="I947">
        <v>19</v>
      </c>
      <c r="J947" s="15" t="s">
        <v>32</v>
      </c>
      <c r="M947" s="17">
        <f>(G943^2)*F943+G943*G944*F944+G943*G945*F945-((H943^2)*F943+H943*H944*F944+H943*H945*F945)</f>
        <v>0.22707677310214469</v>
      </c>
      <c r="N947" s="18">
        <f>G943*G944*F943+(G944^2)*F944+G944*G945*F945-(H943*H944*F943+(H944^2)*F944+H944*H945*F945)</f>
        <v>0.84997550863832494</v>
      </c>
      <c r="O947" s="18">
        <f>G943*G945*F943+G944*G945*F944+(G945^2)*F945-(H943*H945*F943+H944*H945*F944+(H945^2)*F945)</f>
        <v>-0.14987361511433753</v>
      </c>
      <c r="P947" s="18">
        <f>(G943^2)*E943+G943*G944*E944+G943*G945*E945-((H943^2)*E943+H943*H944*E944+H943*H945*E945)</f>
        <v>0.73461080220530661</v>
      </c>
      <c r="Q947" s="18">
        <f>G943*G944*E943+(G944^2)*E944+G944*G945*E945-(H943*H944*E943+(H944^2)*E944+H944*H945*E945)</f>
        <v>-0.50848344250310817</v>
      </c>
      <c r="R947" s="34">
        <f>G943*G945*E943+G944*G945*E944+(G945^2)*E945-(H943*H945*E943+H944*H945*E944+(H945^2)*E945)</f>
        <v>8.965935015681939E-2</v>
      </c>
      <c r="S947" s="16">
        <f>J943</f>
        <v>-1.4794314229871264E-2</v>
      </c>
      <c r="V947">
        <f>Z950</f>
        <v>0.47593579670789393</v>
      </c>
      <c r="W947">
        <f>X947/(SQRT(X945^2+X946^2+X947^2))</f>
        <v>0.47593579670965852</v>
      </c>
      <c r="X947">
        <v>0.47570579189502943</v>
      </c>
      <c r="Z947" s="9" t="s">
        <v>29</v>
      </c>
      <c r="AA947" s="10" t="s">
        <v>30</v>
      </c>
      <c r="AB947" s="13" t="s">
        <v>31</v>
      </c>
      <c r="AC947" s="14" t="s">
        <v>11</v>
      </c>
      <c r="AD947">
        <v>19</v>
      </c>
      <c r="AE947" s="15" t="s">
        <v>32</v>
      </c>
      <c r="AH947" s="17">
        <f>(AB943^2)*AA943+AB943*AB944*AA944+AB943*AB945*AA945-((AC943^2)*AA943+AC943*AC944*AA944+AC943*AC945*AA945)</f>
        <v>0.22707677310222246</v>
      </c>
      <c r="AI947" s="18">
        <f>AB943*AB944*AA943+(AB944^2)*AA944+AB944*AB945*AA945-(AC943*AC944*AA943+(AC944^2)*AA944+AC944*AC945*AA945)</f>
        <v>0.84997550863751725</v>
      </c>
      <c r="AJ947" s="18">
        <f>AB943*AB945*AA943+AB944*AB945*AA944+(AB945^2)*AA945-(AC943*AC945*AA943+AC944*AC945*AA944+(AC945^2)*AA945)</f>
        <v>-0.14987361511419514</v>
      </c>
      <c r="AK947" s="18">
        <f>(AB943^2)*Z943+AB943*AB944*Z944+AB943*AB945*Z945-((AC943^2)*Z943+AC943*AC944*Z944+AC943*AC945*Z945)</f>
        <v>0.73461080220591446</v>
      </c>
      <c r="AL947" s="18">
        <f>AB943*AB944*Z943+(AB944^2)*Z944+AB944*AB945*Z945-(AC943*AC944*Z943+(AC944^2)*Z944+AC944*AC945*Z945)</f>
        <v>-0.50848344250377453</v>
      </c>
      <c r="AM947" s="34">
        <f>AB943*AB945*Z943+AB944*AB945*Z944+(AB945^2)*Z945-(AC943*AC945*Z943+AC944*AC945*Z944+(AC945^2)*Z945)</f>
        <v>8.9659350156936879E-2</v>
      </c>
      <c r="AN947" s="16">
        <f>AE943</f>
        <v>-1.4794314229436167E-2</v>
      </c>
    </row>
    <row r="948" spans="1:40">
      <c r="A948">
        <f>F948</f>
        <v>-0.52658432086144791</v>
      </c>
      <c r="B948">
        <f>C948/(SQRT(C948^2+C949^2+C950^2))</f>
        <v>-0.52658432086144802</v>
      </c>
      <c r="C948">
        <v>-0.52632983920668763</v>
      </c>
      <c r="D948" t="s">
        <v>33</v>
      </c>
      <c r="E948" s="9">
        <f t="shared" ref="E948:F948" si="1078">E858</f>
        <v>0.86399545459420413</v>
      </c>
      <c r="F948" s="10">
        <f t="shared" si="1078"/>
        <v>-0.52658432086144791</v>
      </c>
      <c r="G948" s="13">
        <f>COS((RADIANS(45+$C$20)))</f>
        <v>-0.92220097167045179</v>
      </c>
      <c r="H948" s="14">
        <f>COS((RADIANS($C$20-45)))</f>
        <v>-0.3867109616368205</v>
      </c>
      <c r="J948" s="15">
        <f>((SUMPRODUCT(G948:G950,E948:E950))*(SUMPRODUCT(G948:G950,F948:F950)))-((SUMPRODUCT(H948:H950,E948:E950))*(SUMPRODUCT(H948:H950,F948:F950)))</f>
        <v>1.4220070787169553E-2</v>
      </c>
      <c r="M948" s="17">
        <f>(G948^2)*F948+G948*G949*F949+G948*G950*F950-((H948^2)*F948+H948*H949*F949+H948*H950*F950)</f>
        <v>0.19291165004408906</v>
      </c>
      <c r="N948" s="18">
        <f>G948*G949*F948+(G949^2)*F949+G949*G950*F950-(H948*H949*F948+(H949^2)*F949+H949*H950*F950)</f>
        <v>0.92786185322914738</v>
      </c>
      <c r="O948" s="18">
        <f>G948*G950*F948+G949*G950*F949+(G950^2)*F950-(H948*H950*F948+H949*H950*F949+(H950^2)*F950)</f>
        <v>-1.6194244520213951E-8</v>
      </c>
      <c r="P948" s="18">
        <f>(G948^2)*E948+G948*G949*E949+G948*G950*E950-((H948^2)*E948+H948*H949*E949+H948*H950*E950)</f>
        <v>0.72277486007472558</v>
      </c>
      <c r="Q948" s="18">
        <f>G948*G949*E948+(G949^2)*E949+G949*G950*E950-(H948*H949*E948+(H949^2)*E949+H949*H950*E950)</f>
        <v>-0.50108045440227011</v>
      </c>
      <c r="R948" s="34">
        <f>G948*G950*E948+G949*G950*E949+(G950^2)*E950-(H948*H950*E948+H949*H950*E949+(H950^2)*E950)</f>
        <v>8.7455038426784764E-9</v>
      </c>
      <c r="S948" s="16">
        <f>J948</f>
        <v>1.4220070787169553E-2</v>
      </c>
      <c r="V948">
        <f>AA948</f>
        <v>-0.52658432086076246</v>
      </c>
      <c r="W948">
        <f>X948/(SQRT(X948^2+X949^2+X950^2))</f>
        <v>-0.5265843208614448</v>
      </c>
      <c r="X948">
        <v>-0.52632983920668452</v>
      </c>
      <c r="Y948" t="s">
        <v>33</v>
      </c>
      <c r="Z948" s="9">
        <f t="shared" ref="Z948:AA948" si="1079">Z858</f>
        <v>0.86399545459511262</v>
      </c>
      <c r="AA948" s="10">
        <f t="shared" si="1079"/>
        <v>-0.52658432086076246</v>
      </c>
      <c r="AB948" s="13">
        <f>COS((RADIANS(45+$C$20)))</f>
        <v>-0.92220097167045179</v>
      </c>
      <c r="AC948" s="14">
        <f>COS((RADIANS($C$20-45)))</f>
        <v>-0.3867109616368205</v>
      </c>
      <c r="AE948" s="15">
        <f>((SUMPRODUCT(AB948:AB950,Z948:Z950))*(SUMPRODUCT(AB948:AB950,AA948:AA950)))-((SUMPRODUCT(AC948:AC950,Z948:Z950))*(SUMPRODUCT(AC948:AC950,AA948:AA950)))</f>
        <v>1.4220070787415523E-2</v>
      </c>
      <c r="AH948" s="17">
        <f>(AB948^2)*AA948+AB948*AB949*AA949+AB948*AB950*AA950-((AC948^2)*AA948+AC948*AC949*AA949+AC948*AC950*AA950)</f>
        <v>0.19291165004443817</v>
      </c>
      <c r="AI948" s="18">
        <f>AB948*AB949*AA948+(AB949^2)*AA949+AB949*AB950*AA950-(AC948*AC949*AA948+(AC949^2)*AA949+AC949*AC950*AA950)</f>
        <v>0.92786185322852943</v>
      </c>
      <c r="AJ948" s="18">
        <f>AB948*AB950*AA948+AB949*AB950*AA949+(AB950^2)*AA950-(AC948*AC950*AA948+AC949*AC950*AA949+(AC950^2)*AA950)</f>
        <v>-1.6194244520203165E-8</v>
      </c>
      <c r="AK948" s="18">
        <f>(AB948^2)*Z948+AB948*AB949*Z949+AB948*AB950*Z950-((AC948^2)*Z948+AC948*AC949*Z949+AC948*AC950*Z950)</f>
        <v>0.72277486007561798</v>
      </c>
      <c r="AL948" s="18">
        <f>AB948*AB949*Z948+(AB949^2)*Z949+AB949*AB950*Z950-(AC948*AC949*Z948+(AC949^2)*Z949+AC949*AC950*Z950)</f>
        <v>-0.50108045440266691</v>
      </c>
      <c r="AM948" s="34">
        <f>AB948*AB950*Z948+AB949*AB950*Z949+(AB950^2)*Z950-(AC948*AC950*Z948+AC949*AC950*Z949+(AC950^2)*Z950)</f>
        <v>8.7455038426854015E-9</v>
      </c>
      <c r="AN948" s="16">
        <f>AE948</f>
        <v>1.4220070787415523E-2</v>
      </c>
    </row>
    <row r="949" spans="1:40">
      <c r="A949">
        <f>F949</f>
        <v>-0.7879412955299977</v>
      </c>
      <c r="B949">
        <f>C949/(SQRT(C948^2+C949^2+C950^2))</f>
        <v>-0.7879412955299977</v>
      </c>
      <c r="C949">
        <v>-0.78756050826232427</v>
      </c>
      <c r="D949" t="s">
        <v>34</v>
      </c>
      <c r="E949" s="9">
        <f t="shared" ref="E949:F949" si="1080">E859</f>
        <v>-0.16430755262887164</v>
      </c>
      <c r="F949" s="10">
        <f t="shared" si="1080"/>
        <v>-0.7879412955299977</v>
      </c>
      <c r="G949" s="13">
        <f>(SIN((RADIANS(45+$C$20))))*(COS(RADIANS($A$20)))</f>
        <v>0.38671096163682062</v>
      </c>
      <c r="H949" s="14">
        <f>(SIN((RADIANS($C$20-45))))*(COS(RADIANS($A$20)))</f>
        <v>-0.92220097167045179</v>
      </c>
      <c r="J949" s="16"/>
      <c r="M949" s="17">
        <f>2*E943</f>
        <v>1.7279909091884083</v>
      </c>
      <c r="N949" s="18">
        <f>2*E944</f>
        <v>-0.32861510525774329</v>
      </c>
      <c r="O949" s="18">
        <f>2*E945</f>
        <v>0.95187159341933336</v>
      </c>
      <c r="P949" s="18">
        <f>0</f>
        <v>0</v>
      </c>
      <c r="Q949" s="18">
        <v>0</v>
      </c>
      <c r="R949" s="34">
        <v>0</v>
      </c>
      <c r="S949" s="19">
        <f>E943^2+E944^2+E945^2-1</f>
        <v>0</v>
      </c>
      <c r="V949">
        <f>AA949</f>
        <v>-0.78794129552981351</v>
      </c>
      <c r="W949">
        <f>X949/(SQRT(X948^2+X949^2+X950^2))</f>
        <v>-0.78794129552999681</v>
      </c>
      <c r="X949">
        <v>-0.78756050826232349</v>
      </c>
      <c r="Y949" t="s">
        <v>34</v>
      </c>
      <c r="Z949" s="9">
        <f t="shared" ref="Z949:AA949" si="1081">Z859</f>
        <v>-0.16430755262922997</v>
      </c>
      <c r="AA949" s="10">
        <f t="shared" si="1081"/>
        <v>-0.78794129552981351</v>
      </c>
      <c r="AB949" s="13">
        <f>(SIN((RADIANS(45+$C$20))))*(COS(RADIANS($A$20)))</f>
        <v>0.38671096163682062</v>
      </c>
      <c r="AC949" s="14">
        <f>(SIN((RADIANS($C$20-45))))*(COS(RADIANS($A$20)))</f>
        <v>-0.92220097167045179</v>
      </c>
      <c r="AE949" s="16"/>
      <c r="AH949" s="17">
        <f>2*Z943</f>
        <v>1.7279909091902252</v>
      </c>
      <c r="AI949" s="18">
        <f>2*Z944</f>
        <v>-0.32861510525845994</v>
      </c>
      <c r="AJ949" s="18">
        <f>2*Z945</f>
        <v>0.95187159341578786</v>
      </c>
      <c r="AK949" s="18">
        <f>0</f>
        <v>0</v>
      </c>
      <c r="AL949" s="18">
        <v>0</v>
      </c>
      <c r="AM949" s="34">
        <v>0</v>
      </c>
      <c r="AN949" s="19">
        <f>Z943^2+Z944^2+Z945^2-1</f>
        <v>0</v>
      </c>
    </row>
    <row r="950" spans="1:40">
      <c r="A950" s="2">
        <f>F950</f>
        <v>-0.31915116766415946</v>
      </c>
      <c r="B950">
        <f>C950/(SQRT(C948^2+C949^2+C950^2))</f>
        <v>-0.31915116766415946</v>
      </c>
      <c r="C950">
        <v>-0.31899693193391021</v>
      </c>
      <c r="D950" t="s">
        <v>35</v>
      </c>
      <c r="E950" s="9">
        <f t="shared" ref="E950:F950" si="1082">E860</f>
        <v>0.47593579670966668</v>
      </c>
      <c r="F950" s="10">
        <f t="shared" si="1082"/>
        <v>-0.31915116766415946</v>
      </c>
      <c r="G950" s="13">
        <f>(SIN((RADIANS(45+$C$20))))*(SIN(RADIANS($A$20)))</f>
        <v>-6.7493796081809039E-9</v>
      </c>
      <c r="H950" s="14">
        <f>(SIN((RADIANS($C$20-45))))*(SIN(RADIANS($A$20)))</f>
        <v>1.6095443497365083E-8</v>
      </c>
      <c r="J950" s="16"/>
      <c r="M950" s="17">
        <v>0</v>
      </c>
      <c r="N950" s="18">
        <v>0</v>
      </c>
      <c r="O950" s="18">
        <v>0</v>
      </c>
      <c r="P950" s="18">
        <f>2*F943</f>
        <v>-1.0531686417228958</v>
      </c>
      <c r="Q950" s="18">
        <f>2*F944</f>
        <v>-1.5758825910599954</v>
      </c>
      <c r="R950" s="34">
        <f>2*F945</f>
        <v>-0.63830233532831893</v>
      </c>
      <c r="S950" s="35">
        <f>F943^2+F944^2+F945^2-1</f>
        <v>0</v>
      </c>
      <c r="V950" s="2">
        <f>AA950</f>
        <v>-0.31915116766574536</v>
      </c>
      <c r="W950">
        <f>X950/(SQRT(X948^2+X949^2+X950^2))</f>
        <v>-0.31915116766416685</v>
      </c>
      <c r="X950">
        <v>-0.31899693193391759</v>
      </c>
      <c r="Y950" t="s">
        <v>35</v>
      </c>
      <c r="Z950" s="9">
        <f t="shared" ref="Z950:AA950" si="1083">Z860</f>
        <v>0.47593579670789393</v>
      </c>
      <c r="AA950" s="10">
        <f t="shared" si="1083"/>
        <v>-0.31915116766574536</v>
      </c>
      <c r="AB950" s="13">
        <f>(SIN((RADIANS(45+$C$20))))*(SIN(RADIANS($A$20)))</f>
        <v>-6.7493796081809039E-9</v>
      </c>
      <c r="AC950" s="14">
        <f>(SIN((RADIANS($C$20-45))))*(SIN(RADIANS($A$20)))</f>
        <v>1.6095443497365083E-8</v>
      </c>
      <c r="AE950" s="16"/>
      <c r="AH950" s="17">
        <v>0</v>
      </c>
      <c r="AI950" s="18">
        <v>0</v>
      </c>
      <c r="AJ950" s="18">
        <v>0</v>
      </c>
      <c r="AK950" s="18">
        <f>2*AA943</f>
        <v>-1.0531686417215249</v>
      </c>
      <c r="AL950" s="18">
        <f>2*AA944</f>
        <v>-1.575882591059627</v>
      </c>
      <c r="AM950" s="34">
        <f>2*AA945</f>
        <v>-0.63830233533149072</v>
      </c>
      <c r="AN950" s="35">
        <f>AA943^2+AA944^2+AA945^2-1</f>
        <v>0</v>
      </c>
    </row>
    <row r="951" spans="1:40">
      <c r="A951" s="21"/>
      <c r="V951" s="21"/>
    </row>
    <row r="952" spans="1:40">
      <c r="A952" s="2"/>
      <c r="E952" s="9" t="s">
        <v>29</v>
      </c>
      <c r="F952" s="10" t="s">
        <v>30</v>
      </c>
      <c r="G952" s="13" t="s">
        <v>31</v>
      </c>
      <c r="H952" s="14" t="s">
        <v>11</v>
      </c>
      <c r="I952">
        <v>1</v>
      </c>
      <c r="J952" s="15" t="s">
        <v>32</v>
      </c>
      <c r="L952" s="16"/>
      <c r="V952" s="2"/>
      <c r="Z952" s="9" t="s">
        <v>29</v>
      </c>
      <c r="AA952" s="10" t="s">
        <v>30</v>
      </c>
      <c r="AB952" s="13" t="s">
        <v>31</v>
      </c>
      <c r="AC952" s="14" t="s">
        <v>11</v>
      </c>
      <c r="AD952">
        <v>1</v>
      </c>
      <c r="AE952" s="15" t="s">
        <v>32</v>
      </c>
      <c r="AG952" s="16"/>
    </row>
    <row r="953" spans="1:40">
      <c r="A953" s="2"/>
      <c r="D953" s="2" t="s">
        <v>33</v>
      </c>
      <c r="E953" s="9">
        <f>B945</f>
        <v>0.86399545459420413</v>
      </c>
      <c r="F953" s="10">
        <f>B948</f>
        <v>-0.52658432086144802</v>
      </c>
      <c r="G953" s="13">
        <f>COS((RADIANS(45+$C$2)))</f>
        <v>0.38671096163682062</v>
      </c>
      <c r="H953" s="14">
        <f>COS((RADIANS($C$2-45)))</f>
        <v>0.92220097167045179</v>
      </c>
      <c r="J953" s="15">
        <f>((SUMPRODUCT(G953:G955,E953:E955))*(SUMPRODUCT(G953:G955,F953:F955)))-((SUMPRODUCT(H953:H955,E953:E955))*(SUMPRODUCT(H953:H955,F953:F955)))</f>
        <v>-1.4220081390713596E-2</v>
      </c>
      <c r="L953" s="16"/>
      <c r="V953" s="2"/>
      <c r="Y953" s="2" t="s">
        <v>33</v>
      </c>
      <c r="Z953" s="9">
        <f>W945</f>
        <v>0.86399545459420823</v>
      </c>
      <c r="AA953" s="10">
        <f>W948</f>
        <v>-0.5265843208614448</v>
      </c>
      <c r="AB953" s="13">
        <f>COS((RADIANS(45+$C$2)))</f>
        <v>0.38671096163682062</v>
      </c>
      <c r="AC953" s="14">
        <f>COS((RADIANS($C$2-45)))</f>
        <v>0.92220097167045179</v>
      </c>
      <c r="AE953" s="15">
        <f>((SUMPRODUCT(AB953:AB955,Z953:Z955))*(SUMPRODUCT(AB953:AB955,AA953:AA955)))-((SUMPRODUCT(AC953:AC955,Z953:Z955))*(SUMPRODUCT(AC953:AC955,AA953:AA955)))</f>
        <v>-1.4220081390714789E-2</v>
      </c>
      <c r="AG953" s="16"/>
    </row>
    <row r="954" spans="1:40">
      <c r="A954" s="2"/>
      <c r="D954" s="16" t="s">
        <v>34</v>
      </c>
      <c r="E954" s="9">
        <f t="shared" ref="E954:E955" si="1084">B946</f>
        <v>-0.16430755262887167</v>
      </c>
      <c r="F954" s="10">
        <f t="shared" ref="F954:F955" si="1085">B949</f>
        <v>-0.7879412955299977</v>
      </c>
      <c r="G954" s="13">
        <f>(SIN((RADIANS(45+$C$2))))*(COS(RADIANS($A$2)))</f>
        <v>0.92220097167045179</v>
      </c>
      <c r="H954" s="14">
        <f>(SIN((RADIANS($C$2-45))))*(COS(RADIANS($A$2)))</f>
        <v>-0.38671096163682062</v>
      </c>
      <c r="J954" s="16"/>
      <c r="L954" s="16"/>
      <c r="V954" s="2"/>
      <c r="Y954" s="16" t="s">
        <v>34</v>
      </c>
      <c r="Z954" s="9">
        <f t="shared" ref="Z954:Z955" si="1086">W946</f>
        <v>-0.16430755262887328</v>
      </c>
      <c r="AA954" s="10">
        <f t="shared" ref="AA954:AA955" si="1087">W949</f>
        <v>-0.78794129552999681</v>
      </c>
      <c r="AB954" s="13">
        <f>(SIN((RADIANS(45+$C$2))))*(COS(RADIANS($A$2)))</f>
        <v>0.92220097167045179</v>
      </c>
      <c r="AC954" s="14">
        <f>(SIN((RADIANS($C$2-45))))*(COS(RADIANS($A$2)))</f>
        <v>-0.38671096163682062</v>
      </c>
      <c r="AE954" s="16"/>
      <c r="AG954" s="16"/>
    </row>
    <row r="955" spans="1:40">
      <c r="A955" s="2"/>
      <c r="D955" s="16" t="s">
        <v>35</v>
      </c>
      <c r="E955" s="9">
        <f t="shared" si="1084"/>
        <v>0.47593579670966668</v>
      </c>
      <c r="F955" s="10">
        <f t="shared" si="1085"/>
        <v>-0.31915116766415946</v>
      </c>
      <c r="G955" s="13">
        <f>(SIN((RADIANS(45+$C$2))))*(SIN(RADIANS($A$2)))</f>
        <v>1.6095443320740335E-10</v>
      </c>
      <c r="H955" s="14">
        <f>(SIN((RADIANS($C$2-45))))*(SIN(RADIANS($A$2)))</f>
        <v>-6.7493795341159998E-11</v>
      </c>
      <c r="J955" s="16"/>
      <c r="L955" s="16"/>
      <c r="V955" s="2"/>
      <c r="Y955" s="16" t="s">
        <v>35</v>
      </c>
      <c r="Z955" s="9">
        <f t="shared" si="1086"/>
        <v>0.47593579670965852</v>
      </c>
      <c r="AA955" s="10">
        <f t="shared" si="1087"/>
        <v>-0.31915116766416685</v>
      </c>
      <c r="AB955" s="13">
        <f>(SIN((RADIANS(45+$C$2))))*(SIN(RADIANS($A$2)))</f>
        <v>1.6095443320740335E-10</v>
      </c>
      <c r="AC955" s="14">
        <f>(SIN((RADIANS($C$2-45))))*(SIN(RADIANS($A$2)))</f>
        <v>-6.7493795341159998E-11</v>
      </c>
      <c r="AE955" s="16"/>
      <c r="AG955" s="16"/>
    </row>
    <row r="956" spans="1:40">
      <c r="A956" s="2"/>
      <c r="J956" s="16"/>
      <c r="L956" s="16"/>
      <c r="V956" s="2"/>
      <c r="AE956" s="16"/>
      <c r="AG956" s="16"/>
    </row>
    <row r="957" spans="1:40">
      <c r="A957" s="2"/>
      <c r="E957" s="9" t="s">
        <v>29</v>
      </c>
      <c r="F957" s="10" t="s">
        <v>30</v>
      </c>
      <c r="G957" s="13" t="s">
        <v>31</v>
      </c>
      <c r="H957" s="14" t="s">
        <v>11</v>
      </c>
      <c r="I957">
        <v>2</v>
      </c>
      <c r="J957" s="15" t="s">
        <v>32</v>
      </c>
      <c r="L957" s="16"/>
      <c r="V957" s="2"/>
      <c r="Z957" s="9" t="s">
        <v>29</v>
      </c>
      <c r="AA957" s="10" t="s">
        <v>30</v>
      </c>
      <c r="AB957" s="13" t="s">
        <v>31</v>
      </c>
      <c r="AC957" s="14" t="s">
        <v>11</v>
      </c>
      <c r="AD957">
        <v>2</v>
      </c>
      <c r="AE957" s="15" t="s">
        <v>32</v>
      </c>
      <c r="AG957" s="16"/>
    </row>
    <row r="958" spans="1:40">
      <c r="A958" s="2"/>
      <c r="D958" t="s">
        <v>33</v>
      </c>
      <c r="E958" s="9">
        <f t="shared" ref="E958:F958" si="1088">E1043</f>
        <v>0.86399545459420413</v>
      </c>
      <c r="F958" s="10">
        <f t="shared" si="1088"/>
        <v>-0.52658432086144802</v>
      </c>
      <c r="G958" s="13">
        <f>COS((RADIANS(45+$C$3)))</f>
        <v>0.32804239776812177</v>
      </c>
      <c r="H958" s="14">
        <f>COS((RADIANS($C$3-45)))</f>
        <v>0.94466300089849042</v>
      </c>
      <c r="J958" s="15">
        <f>((SUMPRODUCT(G958:G960,E958:E960))*(SUMPRODUCT(G958:(G960),F958:F960)))-((SUMPRODUCT(H958:H960,E958:E960))*(SUMPRODUCT(H958:H960,F958:F960)))</f>
        <v>-1.0662015120170398E-2</v>
      </c>
      <c r="L958" s="16"/>
      <c r="V958" s="2"/>
      <c r="Y958" t="s">
        <v>33</v>
      </c>
      <c r="Z958" s="9">
        <f t="shared" ref="Z958:AA958" si="1089">Z1043</f>
        <v>0.86399545459420823</v>
      </c>
      <c r="AA958" s="10">
        <f t="shared" si="1089"/>
        <v>-0.5265843208614448</v>
      </c>
      <c r="AB958" s="13">
        <f>COS((RADIANS(45+$C$3)))</f>
        <v>0.32804239776812177</v>
      </c>
      <c r="AC958" s="14">
        <f>COS((RADIANS($C$3-45)))</f>
        <v>0.94466300089849042</v>
      </c>
      <c r="AE958" s="15">
        <f>((SUMPRODUCT(AB958:AB960,Z958:Z960))*(SUMPRODUCT(AB958:(AB960),AA958:AA960)))-((SUMPRODUCT(AC958:AC960,Z958:Z960))*(SUMPRODUCT(AC958:AC960,AA958:AA960)))</f>
        <v>-1.0662015120170398E-2</v>
      </c>
      <c r="AG958" s="16"/>
    </row>
    <row r="959" spans="1:40">
      <c r="A959" s="2"/>
      <c r="D959" t="s">
        <v>34</v>
      </c>
      <c r="E959" s="9">
        <f t="shared" ref="E959:F959" si="1090">E1044</f>
        <v>-0.16430755262887167</v>
      </c>
      <c r="F959" s="10">
        <f t="shared" si="1090"/>
        <v>-0.7879412955299977</v>
      </c>
      <c r="G959" s="13">
        <f>(SIN((RADIANS(45+$C$3))))*(COS(RADIANS($A$3)))</f>
        <v>0.93031144726861181</v>
      </c>
      <c r="H959" s="14">
        <f>(SIN((RADIANS($C$3-45))))*(COS(RADIANS($A$3)))</f>
        <v>-0.32305869663876091</v>
      </c>
      <c r="J959" s="16"/>
      <c r="L959" s="16"/>
      <c r="V959" s="2"/>
      <c r="Y959" t="s">
        <v>34</v>
      </c>
      <c r="Z959" s="9">
        <f t="shared" ref="Z959:AA959" si="1091">Z1044</f>
        <v>-0.16430755262887328</v>
      </c>
      <c r="AA959" s="10">
        <f t="shared" si="1091"/>
        <v>-0.78794129552999681</v>
      </c>
      <c r="AB959" s="13">
        <f>(SIN((RADIANS(45+$C$3))))*(COS(RADIANS($A$3)))</f>
        <v>0.93031144726861181</v>
      </c>
      <c r="AC959" s="14">
        <f>(SIN((RADIANS($C$3-45))))*(COS(RADIANS($A$3)))</f>
        <v>-0.32305869663876091</v>
      </c>
      <c r="AE959" s="16"/>
      <c r="AG959" s="16"/>
    </row>
    <row r="960" spans="1:40">
      <c r="A960" s="2"/>
      <c r="D960" t="s">
        <v>35</v>
      </c>
      <c r="E960" s="9">
        <f t="shared" ref="E960:F960" si="1092">E1045</f>
        <v>0.47593579670966668</v>
      </c>
      <c r="F960" s="10">
        <f t="shared" si="1092"/>
        <v>-0.31915116766415946</v>
      </c>
      <c r="G960" s="13">
        <f>(SIN((RADIANS(45+$C$3))))*(SIN(RADIANS($A$3)))</f>
        <v>0.16403900861539664</v>
      </c>
      <c r="H960" s="14">
        <f>(SIN((RADIANS($C$3-45))))*(SIN(RADIANS($A$3)))</f>
        <v>-5.6963964569924627E-2</v>
      </c>
      <c r="J960" s="16"/>
      <c r="L960" s="16"/>
      <c r="V960" s="2"/>
      <c r="Y960" t="s">
        <v>35</v>
      </c>
      <c r="Z960" s="9">
        <f t="shared" ref="Z960:AA960" si="1093">Z1045</f>
        <v>0.47593579670965852</v>
      </c>
      <c r="AA960" s="10">
        <f t="shared" si="1093"/>
        <v>-0.31915116766416685</v>
      </c>
      <c r="AB960" s="13">
        <f>(SIN((RADIANS(45+$C$3))))*(SIN(RADIANS($A$3)))</f>
        <v>0.16403900861539664</v>
      </c>
      <c r="AC960" s="14">
        <f>(SIN((RADIANS($C$3-45))))*(SIN(RADIANS($A$3)))</f>
        <v>-5.6963964569924627E-2</v>
      </c>
      <c r="AE960" s="16"/>
      <c r="AG960" s="16"/>
    </row>
    <row r="961" spans="1:33">
      <c r="A961" s="2"/>
      <c r="L961" s="16"/>
      <c r="V961" s="2"/>
      <c r="AG961" s="16"/>
    </row>
    <row r="962" spans="1:33">
      <c r="A962" s="2"/>
      <c r="E962" s="9" t="s">
        <v>29</v>
      </c>
      <c r="F962" s="10" t="s">
        <v>30</v>
      </c>
      <c r="G962" s="13" t="s">
        <v>31</v>
      </c>
      <c r="H962" s="14" t="s">
        <v>11</v>
      </c>
      <c r="I962">
        <v>3</v>
      </c>
      <c r="J962" s="15" t="s">
        <v>32</v>
      </c>
      <c r="L962" s="16"/>
      <c r="V962" s="2"/>
      <c r="Z962" s="9" t="s">
        <v>29</v>
      </c>
      <c r="AA962" s="10" t="s">
        <v>30</v>
      </c>
      <c r="AB962" s="13" t="s">
        <v>31</v>
      </c>
      <c r="AC962" s="14" t="s">
        <v>11</v>
      </c>
      <c r="AD962">
        <v>3</v>
      </c>
      <c r="AE962" s="15" t="s">
        <v>32</v>
      </c>
      <c r="AG962" s="16"/>
    </row>
    <row r="963" spans="1:33">
      <c r="A963" s="2"/>
      <c r="D963" t="s">
        <v>33</v>
      </c>
      <c r="E963" s="9">
        <f t="shared" ref="E963:F963" si="1094">E958</f>
        <v>0.86399545459420413</v>
      </c>
      <c r="F963" s="10">
        <f t="shared" si="1094"/>
        <v>-0.52658432086144802</v>
      </c>
      <c r="G963" s="13">
        <f>COS((RADIANS(45+$C$4)))</f>
        <v>0.27311983686282215</v>
      </c>
      <c r="H963" s="14">
        <f>COS((RADIANS($C$4-45)))</f>
        <v>0.96198001783406362</v>
      </c>
      <c r="J963" s="15">
        <f>((SUMPRODUCT(G963:G965,E963:E965))*(SUMPRODUCT(G963:(G965),F963:F965)))-((SUMPRODUCT(H963:H965,E963:E965))*(SUMPRODUCT(H963:H965,F963:F965)))</f>
        <v>-6.9997292607231199E-3</v>
      </c>
      <c r="L963" s="16"/>
      <c r="V963" s="2"/>
      <c r="Y963" t="s">
        <v>33</v>
      </c>
      <c r="Z963" s="9">
        <f t="shared" ref="Z963:AA963" si="1095">Z958</f>
        <v>0.86399545459420823</v>
      </c>
      <c r="AA963" s="10">
        <f t="shared" si="1095"/>
        <v>-0.5265843208614448</v>
      </c>
      <c r="AB963" s="13">
        <f>COS((RADIANS(45+$C$4)))</f>
        <v>0.27311983686282215</v>
      </c>
      <c r="AC963" s="14">
        <f>COS((RADIANS($C$4-45)))</f>
        <v>0.96198001783406362</v>
      </c>
      <c r="AE963" s="15">
        <f>((SUMPRODUCT(AB963:AB965,Z963:Z965))*(SUMPRODUCT(AB963:(AB965),AA963:AA965)))-((SUMPRODUCT(AC963:AC965,Z963:Z965))*(SUMPRODUCT(AC963:AC965,AA963:AA965)))</f>
        <v>-6.9997292607218986E-3</v>
      </c>
      <c r="AG963" s="16"/>
    </row>
    <row r="964" spans="1:33">
      <c r="A964" s="2"/>
      <c r="D964" t="s">
        <v>34</v>
      </c>
      <c r="E964" s="9">
        <f t="shared" ref="E964:F964" si="1096">E959</f>
        <v>-0.16430755262887167</v>
      </c>
      <c r="F964" s="10">
        <f t="shared" si="1096"/>
        <v>-0.7879412955299977</v>
      </c>
      <c r="G964" s="13">
        <f>(SIN((RADIANS(45+$C$4))))*(COS(RADIANS($A$4)))</f>
        <v>0.90396552410216613</v>
      </c>
      <c r="H964" s="14">
        <f>(SIN((RADIANS($C$4-45))))*(COS(RADIANS($A$4)))</f>
        <v>-0.25664869529024509</v>
      </c>
      <c r="J964" s="16"/>
      <c r="L964" s="16"/>
      <c r="V964" s="2"/>
      <c r="Y964" t="s">
        <v>34</v>
      </c>
      <c r="Z964" s="9">
        <f t="shared" ref="Z964:AA964" si="1097">Z959</f>
        <v>-0.16430755262887328</v>
      </c>
      <c r="AA964" s="10">
        <f t="shared" si="1097"/>
        <v>-0.78794129552999681</v>
      </c>
      <c r="AB964" s="13">
        <f>(SIN((RADIANS(45+$C$4))))*(COS(RADIANS($A$4)))</f>
        <v>0.90396552410216613</v>
      </c>
      <c r="AC964" s="14">
        <f>(SIN((RADIANS($C$4-45))))*(COS(RADIANS($A$4)))</f>
        <v>-0.25664869529024509</v>
      </c>
      <c r="AE964" s="16"/>
      <c r="AG964" s="16"/>
    </row>
    <row r="965" spans="1:33">
      <c r="A965" s="2"/>
      <c r="D965" t="s">
        <v>35</v>
      </c>
      <c r="E965" s="9">
        <f t="shared" ref="E965:F965" si="1098">E960</f>
        <v>0.47593579670966668</v>
      </c>
      <c r="F965" s="10">
        <f t="shared" si="1098"/>
        <v>-0.31915116766415946</v>
      </c>
      <c r="G965" s="13">
        <f>(SIN((RADIANS(45+$C$4))))*(SIN(RADIANS($A$4)))</f>
        <v>0.32901654357603577</v>
      </c>
      <c r="H965" s="14">
        <f>(SIN((RADIANS($C$4-45))))*(SIN(RADIANS($A$4)))</f>
        <v>-9.3412485748905691E-2</v>
      </c>
      <c r="J965" s="16"/>
      <c r="L965" s="16"/>
      <c r="V965" s="2"/>
      <c r="Y965" t="s">
        <v>35</v>
      </c>
      <c r="Z965" s="9">
        <f t="shared" ref="Z965:AA965" si="1099">Z960</f>
        <v>0.47593579670965852</v>
      </c>
      <c r="AA965" s="10">
        <f t="shared" si="1099"/>
        <v>-0.31915116766416685</v>
      </c>
      <c r="AB965" s="13">
        <f>(SIN((RADIANS(45+$C$4))))*(SIN(RADIANS($A$4)))</f>
        <v>0.32901654357603577</v>
      </c>
      <c r="AC965" s="14">
        <f>(SIN((RADIANS($C$4-45))))*(SIN(RADIANS($A$4)))</f>
        <v>-9.3412485748905691E-2</v>
      </c>
      <c r="AE965" s="16"/>
      <c r="AG965" s="16"/>
    </row>
    <row r="966" spans="1:33">
      <c r="A966" s="2"/>
      <c r="L966" s="16"/>
      <c r="V966" s="2"/>
      <c r="AG966" s="16"/>
    </row>
    <row r="967" spans="1:33">
      <c r="A967" s="2"/>
      <c r="E967" s="9" t="s">
        <v>29</v>
      </c>
      <c r="F967" s="10" t="s">
        <v>30</v>
      </c>
      <c r="G967" s="13" t="s">
        <v>31</v>
      </c>
      <c r="H967" s="14" t="s">
        <v>11</v>
      </c>
      <c r="I967">
        <v>4</v>
      </c>
      <c r="J967" s="15" t="s">
        <v>32</v>
      </c>
      <c r="L967" s="16"/>
      <c r="V967" s="2"/>
      <c r="Z967" s="9" t="s">
        <v>29</v>
      </c>
      <c r="AA967" s="10" t="s">
        <v>30</v>
      </c>
      <c r="AB967" s="13" t="s">
        <v>31</v>
      </c>
      <c r="AC967" s="14" t="s">
        <v>11</v>
      </c>
      <c r="AD967">
        <v>4</v>
      </c>
      <c r="AE967" s="15" t="s">
        <v>32</v>
      </c>
      <c r="AG967" s="16"/>
    </row>
    <row r="968" spans="1:33">
      <c r="A968" s="2"/>
      <c r="D968" t="s">
        <v>33</v>
      </c>
      <c r="E968" s="9">
        <f t="shared" ref="E968:F968" si="1100">E963</f>
        <v>0.86399545459420413</v>
      </c>
      <c r="F968" s="10">
        <f t="shared" si="1100"/>
        <v>-0.52658432086144802</v>
      </c>
      <c r="G968" s="13">
        <f>COS((RADIANS(45+$C$5)))</f>
        <v>0.21388293816160106</v>
      </c>
      <c r="H968" s="14">
        <f>COS((RADIANS($C$5-45)))</f>
        <v>0.97685929834514074</v>
      </c>
      <c r="J968" s="15">
        <f>((SUMPRODUCT(G968:G970,E968:E970))*(SUMPRODUCT(G968:G970,F968:F970)))-((SUMPRODUCT(H968:H970,E968:E970))*(SUMPRODUCT(H968:H970,F968:F970)))</f>
        <v>1.5131357002747203E-2</v>
      </c>
      <c r="L968" s="16"/>
      <c r="V968" s="2"/>
      <c r="Y968" t="s">
        <v>33</v>
      </c>
      <c r="Z968" s="9">
        <f t="shared" ref="Z968:AA968" si="1101">Z963</f>
        <v>0.86399545459420823</v>
      </c>
      <c r="AA968" s="10">
        <f t="shared" si="1101"/>
        <v>-0.5265843208614448</v>
      </c>
      <c r="AB968" s="13">
        <f>COS((RADIANS(45+$C$5)))</f>
        <v>0.21388293816160106</v>
      </c>
      <c r="AC968" s="14">
        <f>COS((RADIANS($C$5-45)))</f>
        <v>0.97685929834514074</v>
      </c>
      <c r="AE968" s="15">
        <f>((SUMPRODUCT(AB968:AB970,Z968:Z970))*(SUMPRODUCT(AB968:AB970,AA968:AA970)))-((SUMPRODUCT(AC968:AC970,Z968:Z970))*(SUMPRODUCT(AC968:AC970,AA968:AA970)))</f>
        <v>1.5131357002749479E-2</v>
      </c>
      <c r="AG968" s="16"/>
    </row>
    <row r="969" spans="1:33">
      <c r="A969" s="2"/>
      <c r="D969" t="s">
        <v>34</v>
      </c>
      <c r="E969" s="9">
        <f t="shared" ref="E969:F969" si="1102">E964</f>
        <v>-0.16430755262887167</v>
      </c>
      <c r="F969" s="10">
        <f t="shared" si="1102"/>
        <v>-0.7879412955299977</v>
      </c>
      <c r="G969" s="13">
        <f>(SIN((RADIANS(45+$C$5))))*(COS(RADIANS($A$5)))</f>
        <v>0.84598496828993397</v>
      </c>
      <c r="H969" s="14">
        <f>(SIN((RADIANS($C$5-45))))*(COS(RADIANS($A$5)))</f>
        <v>-0.18522805788400268</v>
      </c>
      <c r="J969" s="16"/>
      <c r="L969" s="16"/>
      <c r="V969" s="2"/>
      <c r="Y969" t="s">
        <v>34</v>
      </c>
      <c r="Z969" s="9">
        <f t="shared" ref="Z969:AA969" si="1103">Z964</f>
        <v>-0.16430755262887328</v>
      </c>
      <c r="AA969" s="10">
        <f t="shared" si="1103"/>
        <v>-0.78794129552999681</v>
      </c>
      <c r="AB969" s="13">
        <f>(SIN((RADIANS(45+$C$5))))*(COS(RADIANS($A$5)))</f>
        <v>0.84598496828993397</v>
      </c>
      <c r="AC969" s="14">
        <f>(SIN((RADIANS($C$5-45))))*(COS(RADIANS($A$5)))</f>
        <v>-0.18522805788400268</v>
      </c>
      <c r="AE969" s="16"/>
      <c r="AG969" s="16"/>
    </row>
    <row r="970" spans="1:33">
      <c r="A970" s="2"/>
      <c r="D970" t="s">
        <v>35</v>
      </c>
      <c r="E970" s="9">
        <f t="shared" ref="E970:F970" si="1104">E965</f>
        <v>0.47593579670966668</v>
      </c>
      <c r="F970" s="10">
        <f t="shared" si="1104"/>
        <v>-0.31915116766415946</v>
      </c>
      <c r="G970" s="13">
        <f>(SIN((RADIANS(45+$C$5))))*(SIN(RADIANS($A$5)))</f>
        <v>0.48842964917257031</v>
      </c>
      <c r="H970" s="14">
        <f>(SIN((RADIANS($C$5-45))))*(SIN(RADIANS($A$5)))</f>
        <v>-0.1069414690808005</v>
      </c>
      <c r="J970" s="16"/>
      <c r="L970" s="16"/>
      <c r="V970" s="2"/>
      <c r="Y970" t="s">
        <v>35</v>
      </c>
      <c r="Z970" s="9">
        <f t="shared" ref="Z970:AA970" si="1105">Z965</f>
        <v>0.47593579670965852</v>
      </c>
      <c r="AA970" s="10">
        <f t="shared" si="1105"/>
        <v>-0.31915116766416685</v>
      </c>
      <c r="AB970" s="13">
        <f>(SIN((RADIANS(45+$C$5))))*(SIN(RADIANS($A$5)))</f>
        <v>0.48842964917257031</v>
      </c>
      <c r="AC970" s="14">
        <f>(SIN((RADIANS($C$5-45))))*(SIN(RADIANS($A$5)))</f>
        <v>-0.1069414690808005</v>
      </c>
      <c r="AE970" s="16"/>
      <c r="AG970" s="16"/>
    </row>
    <row r="971" spans="1:33">
      <c r="A971" s="2"/>
      <c r="J971" s="16"/>
      <c r="L971" s="16"/>
      <c r="V971" s="2"/>
      <c r="AE971" s="16"/>
      <c r="AG971" s="16"/>
    </row>
    <row r="972" spans="1:33">
      <c r="A972" s="2"/>
      <c r="E972" s="9" t="s">
        <v>29</v>
      </c>
      <c r="F972" s="10" t="s">
        <v>30</v>
      </c>
      <c r="G972" s="13" t="s">
        <v>31</v>
      </c>
      <c r="H972" s="14" t="s">
        <v>11</v>
      </c>
      <c r="I972">
        <v>5</v>
      </c>
      <c r="J972" s="15" t="s">
        <v>32</v>
      </c>
      <c r="L972" s="16"/>
      <c r="V972" s="2"/>
      <c r="Z972" s="9" t="s">
        <v>29</v>
      </c>
      <c r="AA972" s="10" t="s">
        <v>30</v>
      </c>
      <c r="AB972" s="13" t="s">
        <v>31</v>
      </c>
      <c r="AC972" s="14" t="s">
        <v>11</v>
      </c>
      <c r="AD972">
        <v>5</v>
      </c>
      <c r="AE972" s="15" t="s">
        <v>32</v>
      </c>
      <c r="AG972" s="16"/>
    </row>
    <row r="973" spans="1:33">
      <c r="A973" s="2"/>
      <c r="D973" t="s">
        <v>33</v>
      </c>
      <c r="E973" s="9">
        <f t="shared" ref="E973:F973" si="1106">E968</f>
        <v>0.86399545459420413</v>
      </c>
      <c r="F973" s="10">
        <f t="shared" si="1106"/>
        <v>-0.52658432086144802</v>
      </c>
      <c r="G973" s="13">
        <f>COS((RADIANS(45+$C$6)))</f>
        <v>0.18137740443474576</v>
      </c>
      <c r="H973" s="14">
        <f>COS((RADIANS($C$6-45)))</f>
        <v>0.98341356364477439</v>
      </c>
      <c r="J973" s="15">
        <f>((SUMPRODUCT(G973:G975,E973:E975))*(SUMPRODUCT(G973:(G975),F973:F975)))-((SUMPRODUCT(H973:H975,E973:E975))*(SUMPRODUCT(H973:H975,F973:F975)))</f>
        <v>5.8956943817019547E-3</v>
      </c>
      <c r="L973" s="16"/>
      <c r="V973" s="2"/>
      <c r="Y973" t="s">
        <v>33</v>
      </c>
      <c r="Z973" s="9">
        <f t="shared" ref="Z973:AA973" si="1107">Z968</f>
        <v>0.86399545459420823</v>
      </c>
      <c r="AA973" s="10">
        <f t="shared" si="1107"/>
        <v>-0.5265843208614448</v>
      </c>
      <c r="AB973" s="13">
        <f>COS((RADIANS(45+$C$6)))</f>
        <v>0.18137740443474576</v>
      </c>
      <c r="AC973" s="14">
        <f>COS((RADIANS($C$6-45)))</f>
        <v>0.98341356364477439</v>
      </c>
      <c r="AE973" s="15">
        <f>((SUMPRODUCT(AB973:AB975,Z973:Z975))*(SUMPRODUCT(AB973:(AB975),AA973:AA975)))-((SUMPRODUCT(AC973:AC975,Z973:Z975))*(SUMPRODUCT(AC973:AC975,AA973:AA975)))</f>
        <v>5.8956943817046192E-3</v>
      </c>
      <c r="AG973" s="16"/>
    </row>
    <row r="974" spans="1:33">
      <c r="A974" s="2"/>
      <c r="D974" t="s">
        <v>34</v>
      </c>
      <c r="E974" s="9">
        <f t="shared" ref="E974:F974" si="1108">E969</f>
        <v>-0.16430755262887167</v>
      </c>
      <c r="F974" s="10">
        <f t="shared" si="1108"/>
        <v>-0.7879412955299977</v>
      </c>
      <c r="G974" s="13">
        <f>(SIN((RADIANS(45+$C$6))))*(COS(RADIANS($A$6)))</f>
        <v>0.75333849571791089</v>
      </c>
      <c r="H974" s="14">
        <f>(SIN((RADIANS($C$6-45))))*(COS(RADIANS($A$6)))</f>
        <v>-0.1389431527745805</v>
      </c>
      <c r="J974" s="16"/>
      <c r="L974" s="16"/>
      <c r="V974" s="2"/>
      <c r="Y974" t="s">
        <v>34</v>
      </c>
      <c r="Z974" s="9">
        <f t="shared" ref="Z974:AA974" si="1109">Z969</f>
        <v>-0.16430755262887328</v>
      </c>
      <c r="AA974" s="10">
        <f t="shared" si="1109"/>
        <v>-0.78794129552999681</v>
      </c>
      <c r="AB974" s="13">
        <f>(SIN((RADIANS(45+$C$6))))*(COS(RADIANS($A$6)))</f>
        <v>0.75333849571791089</v>
      </c>
      <c r="AC974" s="14">
        <f>(SIN((RADIANS($C$6-45))))*(COS(RADIANS($A$6)))</f>
        <v>-0.1389431527745805</v>
      </c>
      <c r="AE974" s="16"/>
      <c r="AG974" s="16"/>
    </row>
    <row r="975" spans="1:33">
      <c r="A975" s="2"/>
      <c r="D975" t="s">
        <v>35</v>
      </c>
      <c r="E975" s="9">
        <f t="shared" ref="E975:F975" si="1110">E970</f>
        <v>0.47593579670966668</v>
      </c>
      <c r="F975" s="10">
        <f t="shared" si="1110"/>
        <v>-0.31915116766415946</v>
      </c>
      <c r="G975" s="13">
        <f>(SIN((RADIANS(45+$C$6))))*(SIN(RADIANS($A$6)))</f>
        <v>0.63212605390854582</v>
      </c>
      <c r="H975" s="14">
        <f>(SIN((RADIANS($C$6-45))))*(SIN(RADIANS($A$6)))</f>
        <v>-0.11658714824775897</v>
      </c>
      <c r="J975" s="16"/>
      <c r="L975" s="16"/>
      <c r="V975" s="2"/>
      <c r="Y975" t="s">
        <v>35</v>
      </c>
      <c r="Z975" s="9">
        <f t="shared" ref="Z975:AA975" si="1111">Z970</f>
        <v>0.47593579670965852</v>
      </c>
      <c r="AA975" s="10">
        <f t="shared" si="1111"/>
        <v>-0.31915116766416685</v>
      </c>
      <c r="AB975" s="13">
        <f>(SIN((RADIANS(45+$C$6))))*(SIN(RADIANS($A$6)))</f>
        <v>0.63212605390854582</v>
      </c>
      <c r="AC975" s="14">
        <f>(SIN((RADIANS($C$6-45))))*(SIN(RADIANS($A$6)))</f>
        <v>-0.11658714824775897</v>
      </c>
      <c r="AE975" s="16"/>
      <c r="AG975" s="16"/>
    </row>
    <row r="976" spans="1:33">
      <c r="A976" s="2"/>
      <c r="L976" s="16"/>
      <c r="V976" s="2"/>
      <c r="AG976" s="16"/>
    </row>
    <row r="977" spans="1:33">
      <c r="A977" s="2"/>
      <c r="E977" s="9" t="s">
        <v>29</v>
      </c>
      <c r="F977" s="10" t="s">
        <v>30</v>
      </c>
      <c r="G977" s="13" t="s">
        <v>31</v>
      </c>
      <c r="H977" s="14" t="s">
        <v>11</v>
      </c>
      <c r="I977">
        <v>6</v>
      </c>
      <c r="J977" s="15" t="s">
        <v>32</v>
      </c>
      <c r="L977" s="16"/>
      <c r="V977" s="2"/>
      <c r="Z977" s="9" t="s">
        <v>29</v>
      </c>
      <c r="AA977" s="10" t="s">
        <v>30</v>
      </c>
      <c r="AB977" s="13" t="s">
        <v>31</v>
      </c>
      <c r="AC977" s="14" t="s">
        <v>11</v>
      </c>
      <c r="AD977">
        <v>6</v>
      </c>
      <c r="AE977" s="15" t="s">
        <v>32</v>
      </c>
      <c r="AG977" s="16"/>
    </row>
    <row r="978" spans="1:33">
      <c r="A978" s="2"/>
      <c r="D978" t="s">
        <v>33</v>
      </c>
      <c r="E978" s="9">
        <f t="shared" ref="E978:F978" si="1112">E973</f>
        <v>0.86399545459420413</v>
      </c>
      <c r="F978" s="10">
        <f t="shared" si="1112"/>
        <v>-0.52658432086144802</v>
      </c>
      <c r="G978" s="13">
        <f>COS((RADIANS(45+$C$7)))</f>
        <v>0.15039813911282729</v>
      </c>
      <c r="H978" s="14">
        <f>COS((RADIANS($C$7-45)))</f>
        <v>0.98862551036851087</v>
      </c>
      <c r="J978" s="15">
        <f>((SUMPRODUCT(G978:G980,E978:E980))*(SUMPRODUCT(G978:G980,F978:F980)))-((SUMPRODUCT(H978:H980,E978:E980))*(SUMPRODUCT(H978:H980,F978:F980)))</f>
        <v>1.5204368142309244E-2</v>
      </c>
      <c r="L978" s="16"/>
      <c r="V978" s="2"/>
      <c r="Y978" t="s">
        <v>33</v>
      </c>
      <c r="Z978" s="9">
        <f t="shared" ref="Z978:AA978" si="1113">Z973</f>
        <v>0.86399545459420823</v>
      </c>
      <c r="AA978" s="10">
        <f t="shared" si="1113"/>
        <v>-0.5265843208614448</v>
      </c>
      <c r="AB978" s="13">
        <f>COS((RADIANS(45+$C$7)))</f>
        <v>0.15039813911282729</v>
      </c>
      <c r="AC978" s="14">
        <f>COS((RADIANS($C$7-45)))</f>
        <v>0.98862551036851087</v>
      </c>
      <c r="AE978" s="15">
        <f>((SUMPRODUCT(AB978:AB980,Z978:Z980))*(SUMPRODUCT(AB978:AB980,AA978:AA980)))-((SUMPRODUCT(AC978:AC980,Z978:Z980))*(SUMPRODUCT(AC978:AC980,AA978:AA980)))</f>
        <v>1.5204368142311853E-2</v>
      </c>
      <c r="AG978" s="16"/>
    </row>
    <row r="979" spans="1:33">
      <c r="A979" s="2"/>
      <c r="D979" t="s">
        <v>34</v>
      </c>
      <c r="E979" s="9">
        <f t="shared" ref="E979:F979" si="1114">E974</f>
        <v>-0.16430755262887167</v>
      </c>
      <c r="F979" s="10">
        <f t="shared" si="1114"/>
        <v>-0.7879412955299977</v>
      </c>
      <c r="G979" s="13">
        <f>(SIN((RADIANS(45+$C$7))))*(COS(RADIANS($A$7)))</f>
        <v>0.63547622868491016</v>
      </c>
      <c r="H979" s="14">
        <f>(SIN((RADIANS($C$7-45))))*(COS(RADIANS($A$7)))</f>
        <v>-9.6674060341637807E-2</v>
      </c>
      <c r="J979" s="16"/>
      <c r="L979" s="16"/>
      <c r="V979" s="2"/>
      <c r="Y979" t="s">
        <v>34</v>
      </c>
      <c r="Z979" s="9">
        <f t="shared" ref="Z979:AA979" si="1115">Z974</f>
        <v>-0.16430755262887328</v>
      </c>
      <c r="AA979" s="10">
        <f t="shared" si="1115"/>
        <v>-0.78794129552999681</v>
      </c>
      <c r="AB979" s="13">
        <f>(SIN((RADIANS(45+$C$7))))*(COS(RADIANS($A$7)))</f>
        <v>0.63547622868491016</v>
      </c>
      <c r="AC979" s="14">
        <f>(SIN((RADIANS($C$7-45))))*(COS(RADIANS($A$7)))</f>
        <v>-9.6674060341637807E-2</v>
      </c>
      <c r="AE979" s="16"/>
      <c r="AG979" s="16"/>
    </row>
    <row r="980" spans="1:33">
      <c r="A980" s="2"/>
      <c r="D980" t="s">
        <v>35</v>
      </c>
      <c r="E980" s="9">
        <f t="shared" ref="E980:F980" si="1116">E975</f>
        <v>0.47593579670966668</v>
      </c>
      <c r="F980" s="10">
        <f t="shared" si="1116"/>
        <v>-0.31915116766415946</v>
      </c>
      <c r="G980" s="13">
        <f>(SIN((RADIANS(45+$C$7))))*(SIN(RADIANS($A$7)))</f>
        <v>0.75733107854346138</v>
      </c>
      <c r="H980" s="14">
        <f>(SIN((RADIANS($C$7-45))))*(SIN(RADIANS($A$7)))</f>
        <v>-0.11521165872281629</v>
      </c>
      <c r="J980" s="16"/>
      <c r="L980" s="16"/>
      <c r="V980" s="2"/>
      <c r="Y980" t="s">
        <v>35</v>
      </c>
      <c r="Z980" s="9">
        <f t="shared" ref="Z980:AA980" si="1117">Z975</f>
        <v>0.47593579670965852</v>
      </c>
      <c r="AA980" s="10">
        <f t="shared" si="1117"/>
        <v>-0.31915116766416685</v>
      </c>
      <c r="AB980" s="13">
        <f>(SIN((RADIANS(45+$C$7))))*(SIN(RADIANS($A$7)))</f>
        <v>0.75733107854346138</v>
      </c>
      <c r="AC980" s="14">
        <f>(SIN((RADIANS($C$7-45))))*(SIN(RADIANS($A$7)))</f>
        <v>-0.11521165872281629</v>
      </c>
      <c r="AE980" s="16"/>
      <c r="AG980" s="16"/>
    </row>
    <row r="981" spans="1:33">
      <c r="A981" s="2"/>
      <c r="J981" s="16"/>
      <c r="L981" s="16"/>
      <c r="V981" s="2"/>
      <c r="AE981" s="16"/>
      <c r="AG981" s="16"/>
    </row>
    <row r="982" spans="1:33">
      <c r="A982" s="2"/>
      <c r="E982" s="9" t="s">
        <v>29</v>
      </c>
      <c r="F982" s="10" t="s">
        <v>30</v>
      </c>
      <c r="G982" s="13" t="s">
        <v>31</v>
      </c>
      <c r="H982" s="14" t="s">
        <v>11</v>
      </c>
      <c r="I982">
        <v>7</v>
      </c>
      <c r="J982" s="15" t="s">
        <v>32</v>
      </c>
      <c r="L982" s="16"/>
      <c r="V982" s="2"/>
      <c r="Z982" s="9" t="s">
        <v>29</v>
      </c>
      <c r="AA982" s="10" t="s">
        <v>30</v>
      </c>
      <c r="AB982" s="13" t="s">
        <v>31</v>
      </c>
      <c r="AC982" s="14" t="s">
        <v>11</v>
      </c>
      <c r="AD982">
        <v>7</v>
      </c>
      <c r="AE982" s="15" t="s">
        <v>32</v>
      </c>
      <c r="AG982" s="16"/>
    </row>
    <row r="983" spans="1:33">
      <c r="A983" s="2"/>
      <c r="D983" t="s">
        <v>33</v>
      </c>
      <c r="E983" s="9">
        <f t="shared" ref="E983:F983" si="1118">E978</f>
        <v>0.86399545459420413</v>
      </c>
      <c r="F983" s="10">
        <f t="shared" si="1118"/>
        <v>-0.52658432086144802</v>
      </c>
      <c r="G983" s="13">
        <f>COS((RADIANS(45+$C$8)))</f>
        <v>0.15557248490745723</v>
      </c>
      <c r="H983" s="14">
        <f>COS((RADIANS($C$8-45)))</f>
        <v>0.98782447931791961</v>
      </c>
      <c r="J983" s="15">
        <f>((SUMPRODUCT(G983:G985,E983:E985))*(SUMPRODUCT(G983:(G985),F983:F985)))-((SUMPRODUCT(H983:H985,E983:E985))*(SUMPRODUCT(H983:H985,F983:F985)))</f>
        <v>-9.0116177700380051E-3</v>
      </c>
      <c r="L983" s="16"/>
      <c r="V983" s="2"/>
      <c r="Y983" t="s">
        <v>33</v>
      </c>
      <c r="Z983" s="9">
        <f t="shared" ref="Z983:AA983" si="1119">Z978</f>
        <v>0.86399545459420823</v>
      </c>
      <c r="AA983" s="10">
        <f t="shared" si="1119"/>
        <v>-0.5265843208614448</v>
      </c>
      <c r="AB983" s="13">
        <f>COS((RADIANS(45+$C$8)))</f>
        <v>0.15557248490745723</v>
      </c>
      <c r="AC983" s="14">
        <f>COS((RADIANS($C$8-45)))</f>
        <v>0.98782447931791961</v>
      </c>
      <c r="AE983" s="15">
        <f>((SUMPRODUCT(AB983:AB985,Z983:Z985))*(SUMPRODUCT(AB983:(AB985),AA983:AA985)))-((SUMPRODUCT(AC983:AC985,Z983:Z985))*(SUMPRODUCT(AC983:AC985,AA983:AA985)))</f>
        <v>-9.0116177700362288E-3</v>
      </c>
      <c r="AG983" s="16"/>
    </row>
    <row r="984" spans="1:33">
      <c r="A984" s="2"/>
      <c r="D984" t="s">
        <v>34</v>
      </c>
      <c r="E984" s="9">
        <f t="shared" ref="E984:F984" si="1120">E979</f>
        <v>-0.16430755262887167</v>
      </c>
      <c r="F984" s="10">
        <f t="shared" si="1120"/>
        <v>-0.7879412955299977</v>
      </c>
      <c r="G984" s="13">
        <f>(SIN((RADIANS(45+$C$8))))*(COS(RADIANS($A$8)))</f>
        <v>0.49391223965895992</v>
      </c>
      <c r="H984" s="14">
        <f>(SIN((RADIANS($C$8-45))))*(COS(RADIANS($A$8)))</f>
        <v>-7.7786242453728616E-2</v>
      </c>
      <c r="J984" s="16"/>
      <c r="L984" s="16"/>
      <c r="V984" s="2"/>
      <c r="Y984" t="s">
        <v>34</v>
      </c>
      <c r="Z984" s="9">
        <f t="shared" ref="Z984:AA984" si="1121">Z979</f>
        <v>-0.16430755262887328</v>
      </c>
      <c r="AA984" s="10">
        <f t="shared" si="1121"/>
        <v>-0.78794129552999681</v>
      </c>
      <c r="AB984" s="13">
        <f>(SIN((RADIANS(45+$C$8))))*(COS(RADIANS($A$8)))</f>
        <v>0.49391223965895992</v>
      </c>
      <c r="AC984" s="14">
        <f>(SIN((RADIANS($C$8-45))))*(COS(RADIANS($A$8)))</f>
        <v>-7.7786242453728616E-2</v>
      </c>
      <c r="AE984" s="16"/>
      <c r="AG984" s="16"/>
    </row>
    <row r="985" spans="1:33">
      <c r="A985" s="2"/>
      <c r="D985" t="s">
        <v>35</v>
      </c>
      <c r="E985" s="9">
        <f t="shared" ref="E985:F985" si="1122">E980</f>
        <v>0.47593579670966668</v>
      </c>
      <c r="F985" s="10">
        <f t="shared" si="1122"/>
        <v>-0.31915116766415946</v>
      </c>
      <c r="G985" s="13">
        <f>(SIN((RADIANS(45+$C$8))))*(SIN(RADIANS($A$8)))</f>
        <v>0.85548109356945412</v>
      </c>
      <c r="H985" s="14">
        <f>(SIN((RADIANS($C$8-45))))*(SIN(RADIANS($A$8)))</f>
        <v>-0.13472972405972911</v>
      </c>
      <c r="J985" s="16"/>
      <c r="L985" s="16"/>
      <c r="V985" s="2"/>
      <c r="Y985" t="s">
        <v>35</v>
      </c>
      <c r="Z985" s="9">
        <f t="shared" ref="Z985:AA985" si="1123">Z980</f>
        <v>0.47593579670965852</v>
      </c>
      <c r="AA985" s="10">
        <f t="shared" si="1123"/>
        <v>-0.31915116766416685</v>
      </c>
      <c r="AB985" s="13">
        <f>(SIN((RADIANS(45+$C$8))))*(SIN(RADIANS($A$8)))</f>
        <v>0.85548109356945412</v>
      </c>
      <c r="AC985" s="14">
        <f>(SIN((RADIANS($C$8-45))))*(SIN(RADIANS($A$8)))</f>
        <v>-0.13472972405972911</v>
      </c>
      <c r="AE985" s="16"/>
      <c r="AG985" s="16"/>
    </row>
    <row r="986" spans="1:33">
      <c r="A986" s="2"/>
      <c r="L986" s="16"/>
      <c r="V986" s="2"/>
      <c r="AG986" s="16"/>
    </row>
    <row r="987" spans="1:33">
      <c r="A987" s="2"/>
      <c r="E987" s="9" t="s">
        <v>29</v>
      </c>
      <c r="F987" s="10" t="s">
        <v>30</v>
      </c>
      <c r="G987" s="13" t="s">
        <v>31</v>
      </c>
      <c r="H987" s="14" t="s">
        <v>11</v>
      </c>
      <c r="I987">
        <v>8</v>
      </c>
      <c r="J987" s="15" t="s">
        <v>32</v>
      </c>
      <c r="L987" s="16"/>
      <c r="V987" s="2"/>
      <c r="Z987" s="9" t="s">
        <v>29</v>
      </c>
      <c r="AA987" s="10" t="s">
        <v>30</v>
      </c>
      <c r="AB987" s="13" t="s">
        <v>31</v>
      </c>
      <c r="AC987" s="14" t="s">
        <v>11</v>
      </c>
      <c r="AD987">
        <v>8</v>
      </c>
      <c r="AE987" s="15" t="s">
        <v>32</v>
      </c>
      <c r="AG987" s="16"/>
    </row>
    <row r="988" spans="1:33">
      <c r="A988" s="2"/>
      <c r="D988" t="s">
        <v>33</v>
      </c>
      <c r="E988" s="9">
        <f t="shared" ref="E988:F988" si="1124">E983</f>
        <v>0.86399545459420413</v>
      </c>
      <c r="F988" s="10">
        <f t="shared" si="1124"/>
        <v>-0.52658432086144802</v>
      </c>
      <c r="G988" s="13">
        <f>COS((RADIANS(45+$C$9)))</f>
        <v>0.16590823946156086</v>
      </c>
      <c r="H988" s="14">
        <f>COS((RADIANS($C$9-45)))</f>
        <v>0.9861411947985772</v>
      </c>
      <c r="J988" s="15">
        <f>((SUMPRODUCT(G988:G990,E988:E990))*(SUMPRODUCT(G988:G990,F988:F990)))-((SUMPRODUCT(H988:H990,E988:E990))*(SUMPRODUCT(H988:H990,F988:F990)))</f>
        <v>-8.8326096495799367E-3</v>
      </c>
      <c r="L988" s="16"/>
      <c r="V988" s="2"/>
      <c r="Y988" t="s">
        <v>33</v>
      </c>
      <c r="Z988" s="9">
        <f t="shared" ref="Z988:AA988" si="1125">Z983</f>
        <v>0.86399545459420823</v>
      </c>
      <c r="AA988" s="10">
        <f t="shared" si="1125"/>
        <v>-0.5265843208614448</v>
      </c>
      <c r="AB988" s="13">
        <f>COS((RADIANS(45+$C$9)))</f>
        <v>0.16590823946156086</v>
      </c>
      <c r="AC988" s="14">
        <f>COS((RADIANS($C$9-45)))</f>
        <v>0.9861411947985772</v>
      </c>
      <c r="AE988" s="15">
        <f>((SUMPRODUCT(AB988:AB990,Z988:Z990))*(SUMPRODUCT(AB988:AB990,AA988:AA990)))-((SUMPRODUCT(AC988:AC990,Z988:Z990))*(SUMPRODUCT(AC988:AC990,AA988:AA990)))</f>
        <v>-8.8326096495794926E-3</v>
      </c>
      <c r="AG988" s="16"/>
    </row>
    <row r="989" spans="1:33">
      <c r="A989" s="2"/>
      <c r="D989" t="s">
        <v>34</v>
      </c>
      <c r="E989" s="9">
        <f t="shared" ref="E989:F989" si="1126">E984</f>
        <v>-0.16430755262887167</v>
      </c>
      <c r="F989" s="10">
        <f t="shared" si="1126"/>
        <v>-0.7879412955299977</v>
      </c>
      <c r="G989" s="13">
        <f>(SIN((RADIANS(45+$C$9))))*(COS(RADIANS($A$9)))</f>
        <v>0.33728015278435569</v>
      </c>
      <c r="H989" s="14">
        <f>(SIN((RADIANS($C$9-45))))*(COS(RADIANS($A$9)))</f>
        <v>-5.6743959839552459E-2</v>
      </c>
      <c r="J989" s="16"/>
      <c r="L989" s="16"/>
      <c r="V989" s="2"/>
      <c r="Y989" t="s">
        <v>34</v>
      </c>
      <c r="Z989" s="9">
        <f t="shared" ref="Z989:AA989" si="1127">Z984</f>
        <v>-0.16430755262887328</v>
      </c>
      <c r="AA989" s="10">
        <f t="shared" si="1127"/>
        <v>-0.78794129552999681</v>
      </c>
      <c r="AB989" s="13">
        <f>(SIN((RADIANS(45+$C$9))))*(COS(RADIANS($A$9)))</f>
        <v>0.33728015278435569</v>
      </c>
      <c r="AC989" s="14">
        <f>(SIN((RADIANS($C$9-45))))*(COS(RADIANS($A$9)))</f>
        <v>-5.6743959839552459E-2</v>
      </c>
      <c r="AE989" s="16"/>
      <c r="AG989" s="16"/>
    </row>
    <row r="990" spans="1:33">
      <c r="A990" s="2"/>
      <c r="D990" t="s">
        <v>35</v>
      </c>
      <c r="E990" s="9">
        <f t="shared" ref="E990:F990" si="1128">E985</f>
        <v>0.47593579670966668</v>
      </c>
      <c r="F990" s="10">
        <f t="shared" si="1128"/>
        <v>-0.31915116766415946</v>
      </c>
      <c r="G990" s="13">
        <f>(SIN((RADIANS(45+$C$9))))*(SIN(RADIANS($A$9)))</f>
        <v>0.9266696038052219</v>
      </c>
      <c r="H990" s="14">
        <f>(SIN((RADIANS($C$9-45))))*(SIN(RADIANS($A$9)))</f>
        <v>-0.15590274834961027</v>
      </c>
      <c r="J990" s="16"/>
      <c r="L990" s="16"/>
      <c r="V990" s="2"/>
      <c r="Y990" t="s">
        <v>35</v>
      </c>
      <c r="Z990" s="9">
        <f t="shared" ref="Z990:AA990" si="1129">Z985</f>
        <v>0.47593579670965852</v>
      </c>
      <c r="AA990" s="10">
        <f t="shared" si="1129"/>
        <v>-0.31915116766416685</v>
      </c>
      <c r="AB990" s="13">
        <f>(SIN((RADIANS(45+$C$9))))*(SIN(RADIANS($A$9)))</f>
        <v>0.9266696038052219</v>
      </c>
      <c r="AC990" s="14">
        <f>(SIN((RADIANS($C$9-45))))*(SIN(RADIANS($A$9)))</f>
        <v>-0.15590274834961027</v>
      </c>
      <c r="AE990" s="16"/>
      <c r="AG990" s="16"/>
    </row>
    <row r="991" spans="1:33">
      <c r="A991" s="2"/>
      <c r="J991" s="16"/>
      <c r="L991" s="16"/>
      <c r="V991" s="2"/>
      <c r="AE991" s="16"/>
      <c r="AG991" s="16"/>
    </row>
    <row r="992" spans="1:33">
      <c r="E992" s="9" t="s">
        <v>29</v>
      </c>
      <c r="F992" s="10" t="s">
        <v>30</v>
      </c>
      <c r="G992" s="13" t="s">
        <v>31</v>
      </c>
      <c r="H992" s="14" t="s">
        <v>11</v>
      </c>
      <c r="I992">
        <v>9</v>
      </c>
      <c r="J992" s="15" t="s">
        <v>32</v>
      </c>
      <c r="L992" s="16"/>
      <c r="Z992" s="9" t="s">
        <v>29</v>
      </c>
      <c r="AA992" s="10" t="s">
        <v>30</v>
      </c>
      <c r="AB992" s="13" t="s">
        <v>31</v>
      </c>
      <c r="AC992" s="14" t="s">
        <v>11</v>
      </c>
      <c r="AD992">
        <v>9</v>
      </c>
      <c r="AE992" s="15" t="s">
        <v>32</v>
      </c>
      <c r="AG992" s="16"/>
    </row>
    <row r="993" spans="4:33">
      <c r="D993" t="s">
        <v>33</v>
      </c>
      <c r="E993" s="9">
        <f t="shared" ref="E993:F993" si="1130">E988</f>
        <v>0.86399545459420413</v>
      </c>
      <c r="F993" s="10">
        <f t="shared" si="1130"/>
        <v>-0.52658432086144802</v>
      </c>
      <c r="G993" s="13">
        <f>COS((RADIANS(45+$C$10)))</f>
        <v>0.19680181724739476</v>
      </c>
      <c r="H993" s="14">
        <f>COS((RADIANS($C$10-45)))</f>
        <v>0.98044328990927521</v>
      </c>
      <c r="J993" s="15">
        <f>((SUMPRODUCT(G993:G995,E993:E995))*(SUMPRODUCT(G993:(G995),F993:F995)))-((SUMPRODUCT(H993:H995,E993:E995))*(SUMPRODUCT(H993:H995,F993:F995)))</f>
        <v>-3.3322619692161548E-3</v>
      </c>
      <c r="L993" s="16"/>
      <c r="Y993" t="s">
        <v>33</v>
      </c>
      <c r="Z993" s="9">
        <f t="shared" ref="Z993:AA993" si="1131">Z988</f>
        <v>0.86399545459420823</v>
      </c>
      <c r="AA993" s="10">
        <f t="shared" si="1131"/>
        <v>-0.5265843208614448</v>
      </c>
      <c r="AB993" s="13">
        <f>COS((RADIANS(45+$C$10)))</f>
        <v>0.19680181724739476</v>
      </c>
      <c r="AC993" s="14">
        <f>COS((RADIANS($C$10-45)))</f>
        <v>0.98044328990927521</v>
      </c>
      <c r="AE993" s="15">
        <f>((SUMPRODUCT(AB993:AB995,Z993:Z995))*(SUMPRODUCT(AB993:(AB995),AA993:AA995)))-((SUMPRODUCT(AC993:AC995,Z993:Z995))*(SUMPRODUCT(AC993:AC995,AA993:AA995)))</f>
        <v>-3.332261969217043E-3</v>
      </c>
      <c r="AG993" s="16"/>
    </row>
    <row r="994" spans="4:33">
      <c r="D994" t="s">
        <v>34</v>
      </c>
      <c r="E994" s="9">
        <f t="shared" ref="E994:F994" si="1132">E989</f>
        <v>-0.16430755262887167</v>
      </c>
      <c r="F994" s="10">
        <f t="shared" si="1132"/>
        <v>-0.7879412955299977</v>
      </c>
      <c r="G994" s="13">
        <f>(SIN((RADIANS(45+$C$10))))*(COS(RADIANS($A$10)))</f>
        <v>0.1702521905985156</v>
      </c>
      <c r="H994" s="14">
        <f>(SIN((RADIANS($C$10-45))))*(COS(RADIANS($A$10)))</f>
        <v>-3.4174276926550375E-2</v>
      </c>
      <c r="J994" s="16"/>
      <c r="L994" s="16"/>
      <c r="Y994" t="s">
        <v>34</v>
      </c>
      <c r="Z994" s="9">
        <f t="shared" ref="Z994:AA994" si="1133">Z989</f>
        <v>-0.16430755262887328</v>
      </c>
      <c r="AA994" s="10">
        <f t="shared" si="1133"/>
        <v>-0.78794129552999681</v>
      </c>
      <c r="AB994" s="13">
        <f>(SIN((RADIANS(45+$C$10))))*(COS(RADIANS($A$10)))</f>
        <v>0.1702521905985156</v>
      </c>
      <c r="AC994" s="14">
        <f>(SIN((RADIANS($C$10-45))))*(COS(RADIANS($A$10)))</f>
        <v>-3.4174276926550375E-2</v>
      </c>
      <c r="AE994" s="16"/>
      <c r="AG994" s="16"/>
    </row>
    <row r="995" spans="4:33">
      <c r="D995" t="s">
        <v>35</v>
      </c>
      <c r="E995" s="9">
        <f t="shared" ref="E995:F995" si="1134">E990</f>
        <v>0.47593579670966668</v>
      </c>
      <c r="F995" s="10">
        <f t="shared" si="1134"/>
        <v>-0.31915116766415946</v>
      </c>
      <c r="G995" s="13">
        <f>(SIN((RADIANS(45+$C$10))))*(SIN(RADIANS($A$10)))</f>
        <v>0.96554815329145016</v>
      </c>
      <c r="H995" s="14">
        <f>(SIN((RADIANS($C$10-45))))*(SIN(RADIANS($A$10)))</f>
        <v>-0.19381195543212604</v>
      </c>
      <c r="J995" s="16"/>
      <c r="L995" s="16"/>
      <c r="Y995" t="s">
        <v>35</v>
      </c>
      <c r="Z995" s="9">
        <f t="shared" ref="Z995:AA995" si="1135">Z990</f>
        <v>0.47593579670965852</v>
      </c>
      <c r="AA995" s="10">
        <f t="shared" si="1135"/>
        <v>-0.31915116766416685</v>
      </c>
      <c r="AB995" s="13">
        <f>(SIN((RADIANS(45+$C$10))))*(SIN(RADIANS($A$10)))</f>
        <v>0.96554815329145016</v>
      </c>
      <c r="AC995" s="14">
        <f>(SIN((RADIANS($C$10-45))))*(SIN(RADIANS($A$10)))</f>
        <v>-0.19381195543212604</v>
      </c>
      <c r="AE995" s="16"/>
      <c r="AG995" s="16"/>
    </row>
    <row r="996" spans="4:33">
      <c r="L996" s="16"/>
      <c r="AG996" s="16"/>
    </row>
    <row r="997" spans="4:33">
      <c r="E997" s="9" t="s">
        <v>29</v>
      </c>
      <c r="F997" s="10" t="s">
        <v>30</v>
      </c>
      <c r="G997" s="13" t="s">
        <v>31</v>
      </c>
      <c r="H997" s="14" t="s">
        <v>11</v>
      </c>
      <c r="I997">
        <v>10</v>
      </c>
      <c r="J997" s="15" t="s">
        <v>32</v>
      </c>
      <c r="L997" s="16"/>
      <c r="Z997" s="9" t="s">
        <v>29</v>
      </c>
      <c r="AA997" s="10" t="s">
        <v>30</v>
      </c>
      <c r="AB997" s="13" t="s">
        <v>31</v>
      </c>
      <c r="AC997" s="14" t="s">
        <v>11</v>
      </c>
      <c r="AD997">
        <v>10</v>
      </c>
      <c r="AE997" s="15" t="s">
        <v>32</v>
      </c>
      <c r="AG997" s="16"/>
    </row>
    <row r="998" spans="4:33">
      <c r="D998" t="s">
        <v>33</v>
      </c>
      <c r="E998" s="9">
        <f t="shared" ref="E998:F998" si="1136">E993</f>
        <v>0.86399545459420413</v>
      </c>
      <c r="F998" s="10">
        <f t="shared" si="1136"/>
        <v>-0.52658432086144802</v>
      </c>
      <c r="G998" s="13">
        <f>COS((RADIANS(45+$C$11)))</f>
        <v>0.25797601735858844</v>
      </c>
      <c r="H998" s="14">
        <f>COS((RADIANS($C$11-45)))</f>
        <v>0.96615132068832843</v>
      </c>
      <c r="J998" s="15">
        <f>((SUMPRODUCT(G998:G1000,E998:E1000))*(SUMPRODUCT(G998:G1000,F998:F1000)))-((SUMPRODUCT(H998:H1000,E998:E1000))*(SUMPRODUCT(H998:H1000,F998:F1000)))</f>
        <v>3.4451712754968167E-4</v>
      </c>
      <c r="L998" s="16"/>
      <c r="Y998" t="s">
        <v>33</v>
      </c>
      <c r="Z998" s="9">
        <f t="shared" ref="Z998:AA998" si="1137">Z993</f>
        <v>0.86399545459420823</v>
      </c>
      <c r="AA998" s="10">
        <f t="shared" si="1137"/>
        <v>-0.5265843208614448</v>
      </c>
      <c r="AB998" s="13">
        <f>COS((RADIANS(45+$C$11)))</f>
        <v>0.25797601735858844</v>
      </c>
      <c r="AC998" s="14">
        <f>COS((RADIANS($C$11-45)))</f>
        <v>0.96615132068832843</v>
      </c>
      <c r="AE998" s="15">
        <f>((SUMPRODUCT(AB998:AB1000,Z998:Z1000))*(SUMPRODUCT(AB998:AB1000,AA998:AA1000)))-((SUMPRODUCT(AC998:AC1000,Z998:Z1000))*(SUMPRODUCT(AC998:AC1000,AA998:AA1000)))</f>
        <v>3.4451712754746122E-4</v>
      </c>
      <c r="AG998" s="16"/>
    </row>
    <row r="999" spans="4:33">
      <c r="D999" t="s">
        <v>34</v>
      </c>
      <c r="E999" s="9">
        <f t="shared" ref="E999:F999" si="1138">E994</f>
        <v>-0.16430755262887167</v>
      </c>
      <c r="F999" s="10">
        <f t="shared" si="1138"/>
        <v>-0.7879412955299977</v>
      </c>
      <c r="G999" s="13">
        <f>(SIN((RADIANS(45+$C$11))))*(COS(RADIANS($A$11)))</f>
        <v>1.6862521847959428E-9</v>
      </c>
      <c r="H999" s="14">
        <f>(SIN((RADIANS($C$11-45))))*(COS(RADIANS($A$11)))</f>
        <v>-4.5025309553575305E-10</v>
      </c>
      <c r="J999" s="16"/>
      <c r="L999" s="16"/>
      <c r="Y999" t="s">
        <v>34</v>
      </c>
      <c r="Z999" s="9">
        <f t="shared" ref="Z999:AA999" si="1139">Z994</f>
        <v>-0.16430755262887328</v>
      </c>
      <c r="AA999" s="10">
        <f t="shared" si="1139"/>
        <v>-0.78794129552999681</v>
      </c>
      <c r="AB999" s="13">
        <f>(SIN((RADIANS(45+$C$11))))*(COS(RADIANS($A$11)))</f>
        <v>1.6862521847959428E-9</v>
      </c>
      <c r="AC999" s="14">
        <f>(SIN((RADIANS($C$11-45))))*(COS(RADIANS($A$11)))</f>
        <v>-4.5025309553575305E-10</v>
      </c>
      <c r="AE999" s="16"/>
      <c r="AG999" s="16"/>
    </row>
    <row r="1000" spans="4:33">
      <c r="D1000" t="s">
        <v>35</v>
      </c>
      <c r="E1000" s="9">
        <f t="shared" ref="E1000:F1000" si="1140">E995</f>
        <v>0.47593579670966668</v>
      </c>
      <c r="F1000" s="10">
        <f t="shared" si="1140"/>
        <v>-0.31915116766415946</v>
      </c>
      <c r="G1000" s="13">
        <f>(SIN((RADIANS(45+$C$11))))*(SIN(RADIANS($A$11)))</f>
        <v>0.96615132068832843</v>
      </c>
      <c r="H1000" s="14">
        <f>(SIN((RADIANS($C$11-45))))*(SIN(RADIANS($A$11)))</f>
        <v>-0.25797601735858849</v>
      </c>
      <c r="J1000" s="16"/>
      <c r="L1000" s="16"/>
      <c r="Y1000" t="s">
        <v>35</v>
      </c>
      <c r="Z1000" s="9">
        <f t="shared" ref="Z1000:AA1000" si="1141">Z995</f>
        <v>0.47593579670965852</v>
      </c>
      <c r="AA1000" s="10">
        <f t="shared" si="1141"/>
        <v>-0.31915116766416685</v>
      </c>
      <c r="AB1000" s="13">
        <f>(SIN((RADIANS(45+$C$11))))*(SIN(RADIANS($A$11)))</f>
        <v>0.96615132068832843</v>
      </c>
      <c r="AC1000" s="14">
        <f>(SIN((RADIANS($C$11-45))))*(SIN(RADIANS($A$11)))</f>
        <v>-0.25797601735858849</v>
      </c>
      <c r="AE1000" s="16"/>
      <c r="AG1000" s="16"/>
    </row>
    <row r="1001" spans="4:33">
      <c r="J1001" s="16"/>
      <c r="L1001" s="16"/>
      <c r="AE1001" s="16"/>
      <c r="AG1001" s="16"/>
    </row>
    <row r="1002" spans="4:33">
      <c r="E1002" s="9" t="s">
        <v>29</v>
      </c>
      <c r="F1002" s="10" t="s">
        <v>30</v>
      </c>
      <c r="G1002" s="13" t="s">
        <v>31</v>
      </c>
      <c r="H1002" s="14" t="s">
        <v>11</v>
      </c>
      <c r="I1002">
        <v>11</v>
      </c>
      <c r="J1002" s="15" t="s">
        <v>32</v>
      </c>
      <c r="L1002" s="16"/>
      <c r="Z1002" s="9" t="s">
        <v>29</v>
      </c>
      <c r="AA1002" s="10" t="s">
        <v>30</v>
      </c>
      <c r="AB1002" s="13" t="s">
        <v>31</v>
      </c>
      <c r="AC1002" s="14" t="s">
        <v>11</v>
      </c>
      <c r="AD1002">
        <v>11</v>
      </c>
      <c r="AE1002" s="15" t="s">
        <v>32</v>
      </c>
      <c r="AG1002" s="16"/>
    </row>
    <row r="1003" spans="4:33">
      <c r="D1003" t="s">
        <v>33</v>
      </c>
      <c r="E1003" s="9">
        <f t="shared" ref="E1003:F1003" si="1142">E998</f>
        <v>0.86399545459420413</v>
      </c>
      <c r="F1003" s="10">
        <f t="shared" si="1142"/>
        <v>-0.52658432086144802</v>
      </c>
      <c r="G1003" s="13">
        <f>COS((RADIANS(45+$C$12)))</f>
        <v>0.35429103799771577</v>
      </c>
      <c r="H1003" s="14">
        <f>COS((RADIANS($C$12-45)))</f>
        <v>0.93513520968601171</v>
      </c>
      <c r="J1003" s="15">
        <f>((SUMPRODUCT(G1003:G1005,E1003:E1005))*(SUMPRODUCT(G1003:(G1005),F1003:F1005)))-((SUMPRODUCT(H1003:H1005,E1003:E1005))*(SUMPRODUCT(H1003:H1005,F1003:F1005)))</f>
        <v>-4.494075930860375E-4</v>
      </c>
      <c r="L1003" s="16"/>
      <c r="Y1003" t="s">
        <v>33</v>
      </c>
      <c r="Z1003" s="9">
        <f t="shared" ref="Z1003:AA1003" si="1143">Z998</f>
        <v>0.86399545459420823</v>
      </c>
      <c r="AA1003" s="10">
        <f t="shared" si="1143"/>
        <v>-0.5265843208614448</v>
      </c>
      <c r="AB1003" s="13">
        <f>COS((RADIANS(45+$C$12)))</f>
        <v>0.35429103799771577</v>
      </c>
      <c r="AC1003" s="14">
        <f>COS((RADIANS($C$12-45)))</f>
        <v>0.93513520968601171</v>
      </c>
      <c r="AE1003" s="15">
        <f>((SUMPRODUCT(AB1003:AB1005,Z1003:Z1005))*(SUMPRODUCT(AB1003:(AB1005),AA1003:AA1005)))-((SUMPRODUCT(AC1003:AC1005,Z1003:Z1005))*(SUMPRODUCT(AC1003:AC1005,AA1003:AA1005)))</f>
        <v>-4.4940759308909062E-4</v>
      </c>
      <c r="AG1003" s="16"/>
    </row>
    <row r="1004" spans="4:33">
      <c r="D1004" t="s">
        <v>34</v>
      </c>
      <c r="E1004" s="9">
        <f t="shared" ref="E1004:F1004" si="1144">E999</f>
        <v>-0.16430755262887167</v>
      </c>
      <c r="F1004" s="10">
        <f t="shared" si="1144"/>
        <v>-0.7879412955299977</v>
      </c>
      <c r="G1004" s="13">
        <f>(SIN((RADIANS(45+$C$12))))*(COS(RADIANS($A$12)))</f>
        <v>-0.16238452503415868</v>
      </c>
      <c r="H1004" s="14">
        <f>(SIN((RADIANS($C$12-45))))*(COS(RADIANS($A$12)))</f>
        <v>6.1521993112028515E-2</v>
      </c>
      <c r="J1004" s="16"/>
      <c r="L1004" s="16"/>
      <c r="Y1004" t="s">
        <v>34</v>
      </c>
      <c r="Z1004" s="9">
        <f t="shared" ref="Z1004:AA1004" si="1145">Z999</f>
        <v>-0.16430755262887328</v>
      </c>
      <c r="AA1004" s="10">
        <f t="shared" si="1145"/>
        <v>-0.78794129552999681</v>
      </c>
      <c r="AB1004" s="13">
        <f>(SIN((RADIANS(45+$C$12))))*(COS(RADIANS($A$12)))</f>
        <v>-0.16238452503415868</v>
      </c>
      <c r="AC1004" s="14">
        <f>(SIN((RADIANS($C$12-45))))*(COS(RADIANS($A$12)))</f>
        <v>6.1521993112028515E-2</v>
      </c>
      <c r="AE1004" s="16"/>
      <c r="AG1004" s="16"/>
    </row>
    <row r="1005" spans="4:33">
      <c r="D1005" t="s">
        <v>35</v>
      </c>
      <c r="E1005" s="9">
        <f t="shared" ref="E1005:F1005" si="1146">E1000</f>
        <v>0.47593579670966668</v>
      </c>
      <c r="F1005" s="10">
        <f t="shared" si="1146"/>
        <v>-0.31915116766415946</v>
      </c>
      <c r="G1005" s="13">
        <f>(SIN((RADIANS(45+$C$12))))*(SIN(RADIANS($A$12)))</f>
        <v>0.92092840461348113</v>
      </c>
      <c r="H1005" s="14">
        <f>(SIN((RADIANS($C$12-45))))*(SIN(RADIANS($A$12)))</f>
        <v>-0.34890856104289336</v>
      </c>
      <c r="J1005" s="16"/>
      <c r="L1005" s="16"/>
      <c r="Y1005" t="s">
        <v>35</v>
      </c>
      <c r="Z1005" s="9">
        <f t="shared" ref="Z1005:AA1005" si="1147">Z1000</f>
        <v>0.47593579670965852</v>
      </c>
      <c r="AA1005" s="10">
        <f t="shared" si="1147"/>
        <v>-0.31915116766416685</v>
      </c>
      <c r="AB1005" s="13">
        <f>(SIN((RADIANS(45+$C$12))))*(SIN(RADIANS($A$12)))</f>
        <v>0.92092840461348113</v>
      </c>
      <c r="AC1005" s="14">
        <f>(SIN((RADIANS($C$12-45))))*(SIN(RADIANS($A$12)))</f>
        <v>-0.34890856104289336</v>
      </c>
      <c r="AE1005" s="16"/>
      <c r="AG1005" s="16"/>
    </row>
    <row r="1006" spans="4:33">
      <c r="L1006" s="16"/>
      <c r="AG1006" s="16"/>
    </row>
    <row r="1007" spans="4:33">
      <c r="E1007" s="9" t="s">
        <v>29</v>
      </c>
      <c r="F1007" s="10" t="s">
        <v>30</v>
      </c>
      <c r="G1007" s="13" t="s">
        <v>31</v>
      </c>
      <c r="H1007" s="14" t="s">
        <v>11</v>
      </c>
      <c r="I1007">
        <v>12</v>
      </c>
      <c r="J1007" s="15" t="s">
        <v>32</v>
      </c>
      <c r="L1007" s="16"/>
      <c r="Z1007" s="9" t="s">
        <v>29</v>
      </c>
      <c r="AA1007" s="10" t="s">
        <v>30</v>
      </c>
      <c r="AB1007" s="13" t="s">
        <v>31</v>
      </c>
      <c r="AC1007" s="14" t="s">
        <v>11</v>
      </c>
      <c r="AD1007">
        <v>12</v>
      </c>
      <c r="AE1007" s="15" t="s">
        <v>32</v>
      </c>
      <c r="AG1007" s="16"/>
    </row>
    <row r="1008" spans="4:33">
      <c r="D1008" t="s">
        <v>33</v>
      </c>
      <c r="E1008" s="9">
        <f t="shared" ref="E1008:F1008" si="1148">E1003</f>
        <v>0.86399545459420413</v>
      </c>
      <c r="F1008" s="10">
        <f t="shared" si="1148"/>
        <v>-0.52658432086144802</v>
      </c>
      <c r="G1008" s="13">
        <f>COS((RADIANS(45+$C$13)))</f>
        <v>0.47331966718484342</v>
      </c>
      <c r="H1008" s="14">
        <f>COS((RADIANS($C$13-45)))</f>
        <v>0.88089073820538555</v>
      </c>
      <c r="J1008" s="15">
        <f>((SUMPRODUCT(G1008:G1010,E1008:E1010))*(SUMPRODUCT(G1008:(G1010),F1008:F1010)))-((SUMPRODUCT(H1008:H1010,E1008:E1010))*(SUMPRODUCT(H1008:H1010,F1008:F1010)))</f>
        <v>-3.1043796309587757E-4</v>
      </c>
      <c r="L1008" s="16"/>
      <c r="Y1008" t="s">
        <v>33</v>
      </c>
      <c r="Z1008" s="9">
        <f t="shared" ref="Z1008:AA1008" si="1149">Z1003</f>
        <v>0.86399545459420823</v>
      </c>
      <c r="AA1008" s="10">
        <f t="shared" si="1149"/>
        <v>-0.5265843208614448</v>
      </c>
      <c r="AB1008" s="13">
        <f>COS((RADIANS(45+$C$13)))</f>
        <v>0.47331966718484342</v>
      </c>
      <c r="AC1008" s="14">
        <f>COS((RADIANS($C$13-45)))</f>
        <v>0.88089073820538555</v>
      </c>
      <c r="AE1008" s="15">
        <f>((SUMPRODUCT(AB1008:AB1010,Z1008:Z1010))*(SUMPRODUCT(AB1008:(AB1010),AA1008:AA1010)))-((SUMPRODUCT(AC1008:AC1010,Z1008:Z1010))*(SUMPRODUCT(AC1008:AC1010,AA1008:AA1010)))</f>
        <v>-3.1043796309895844E-4</v>
      </c>
      <c r="AG1008" s="16"/>
    </row>
    <row r="1009" spans="1:40">
      <c r="D1009" t="s">
        <v>34</v>
      </c>
      <c r="E1009" s="9">
        <f t="shared" ref="E1009:F1009" si="1150">E1004</f>
        <v>-0.16430755262887167</v>
      </c>
      <c r="F1009" s="10">
        <f t="shared" si="1150"/>
        <v>-0.7879412955299977</v>
      </c>
      <c r="G1009" s="13">
        <f>(SIN((RADIANS(45+$C$13))))*(COS(RADIANS($A$13)))</f>
        <v>-0.30128237653526008</v>
      </c>
      <c r="H1009" s="14">
        <f>(SIN((RADIANS($C$13-45))))*(COS(RADIANS($A$13)))</f>
        <v>0.16188486040941796</v>
      </c>
      <c r="J1009" s="16"/>
      <c r="L1009" s="16"/>
      <c r="Y1009" t="s">
        <v>34</v>
      </c>
      <c r="Z1009" s="9">
        <f t="shared" ref="Z1009:AA1009" si="1151">Z1004</f>
        <v>-0.16430755262887328</v>
      </c>
      <c r="AA1009" s="10">
        <f t="shared" si="1151"/>
        <v>-0.78794129552999681</v>
      </c>
      <c r="AB1009" s="13">
        <f>(SIN((RADIANS(45+$C$13))))*(COS(RADIANS($A$13)))</f>
        <v>-0.30128237653526008</v>
      </c>
      <c r="AC1009" s="14">
        <f>(SIN((RADIANS($C$13-45))))*(COS(RADIANS($A$13)))</f>
        <v>0.16188486040941796</v>
      </c>
      <c r="AE1009" s="16"/>
      <c r="AG1009" s="16"/>
    </row>
    <row r="1010" spans="1:40">
      <c r="D1010" t="s">
        <v>35</v>
      </c>
      <c r="E1010" s="9">
        <f t="shared" ref="E1010:F1010" si="1152">E1005</f>
        <v>0.47593579670966668</v>
      </c>
      <c r="F1010" s="10">
        <f t="shared" si="1152"/>
        <v>-0.31915116766415946</v>
      </c>
      <c r="G1010" s="13">
        <f>(SIN((RADIANS(45+$C$13))))*(SIN(RADIANS($A$13)))</f>
        <v>0.82776652641025228</v>
      </c>
      <c r="H1010" s="14">
        <f>(SIN((RADIANS($C$13-45))))*(SIN(RADIANS($A$13)))</f>
        <v>-0.44477499852643942</v>
      </c>
      <c r="J1010" s="16"/>
      <c r="L1010" s="16"/>
      <c r="Y1010" t="s">
        <v>35</v>
      </c>
      <c r="Z1010" s="9">
        <f t="shared" ref="Z1010:AA1010" si="1153">Z1005</f>
        <v>0.47593579670965852</v>
      </c>
      <c r="AA1010" s="10">
        <f t="shared" si="1153"/>
        <v>-0.31915116766416685</v>
      </c>
      <c r="AB1010" s="13">
        <f>(SIN((RADIANS(45+$C$13))))*(SIN(RADIANS($A$13)))</f>
        <v>0.82776652641025228</v>
      </c>
      <c r="AC1010" s="14">
        <f>(SIN((RADIANS($C$13-45))))*(SIN(RADIANS($A$13)))</f>
        <v>-0.44477499852643942</v>
      </c>
      <c r="AE1010" s="16"/>
      <c r="AG1010" s="16"/>
    </row>
    <row r="1011" spans="1:40">
      <c r="L1011" s="16"/>
      <c r="AG1011" s="16"/>
    </row>
    <row r="1012" spans="1:40">
      <c r="E1012" s="9" t="s">
        <v>29</v>
      </c>
      <c r="F1012" s="10" t="s">
        <v>30</v>
      </c>
      <c r="G1012" s="13" t="s">
        <v>31</v>
      </c>
      <c r="H1012" s="14" t="s">
        <v>11</v>
      </c>
      <c r="I1012">
        <v>13</v>
      </c>
      <c r="J1012" s="15" t="s">
        <v>32</v>
      </c>
      <c r="L1012" s="16"/>
      <c r="Z1012" s="9" t="s">
        <v>29</v>
      </c>
      <c r="AA1012" s="10" t="s">
        <v>30</v>
      </c>
      <c r="AB1012" s="13" t="s">
        <v>31</v>
      </c>
      <c r="AC1012" s="14" t="s">
        <v>11</v>
      </c>
      <c r="AD1012">
        <v>13</v>
      </c>
      <c r="AE1012" s="15" t="s">
        <v>32</v>
      </c>
      <c r="AG1012" s="16"/>
    </row>
    <row r="1013" spans="1:40">
      <c r="D1013" t="s">
        <v>33</v>
      </c>
      <c r="E1013" s="9">
        <f t="shared" ref="E1013:F1013" si="1154">E1008</f>
        <v>0.86399545459420413</v>
      </c>
      <c r="F1013" s="10">
        <f t="shared" si="1154"/>
        <v>-0.52658432086144802</v>
      </c>
      <c r="G1013" s="13">
        <f>COS((RADIANS(45+$C$14)))</f>
        <v>0.59130964836358235</v>
      </c>
      <c r="H1013" s="14">
        <f>COS((RADIANS($C$14-45)))</f>
        <v>0.80644460426748255</v>
      </c>
      <c r="J1013" s="15">
        <f>((SUMPRODUCT(G1013:G1015,E1013:E1015))*(SUMPRODUCT(G1013:G1015,F1013:F1015)))-((SUMPRODUCT(H1013:H1015,E1013:E1015))*(SUMPRODUCT(H1013:H1015,F1013:F1015)))</f>
        <v>2.916613354853409E-3</v>
      </c>
      <c r="L1013" s="16"/>
      <c r="Y1013" t="s">
        <v>33</v>
      </c>
      <c r="Z1013" s="9">
        <f t="shared" ref="Z1013:AA1013" si="1155">Z1008</f>
        <v>0.86399545459420823</v>
      </c>
      <c r="AA1013" s="10">
        <f t="shared" si="1155"/>
        <v>-0.5265843208614448</v>
      </c>
      <c r="AB1013" s="13">
        <f>COS((RADIANS(45+$C$14)))</f>
        <v>0.59130964836358235</v>
      </c>
      <c r="AC1013" s="14">
        <f>COS((RADIANS($C$14-45)))</f>
        <v>0.80644460426748255</v>
      </c>
      <c r="AE1013" s="15">
        <f>((SUMPRODUCT(AB1013:AB1015,Z1013:Z1015))*(SUMPRODUCT(AB1013:AB1015,AA1013:AA1015)))-((SUMPRODUCT(AC1013:AC1015,Z1013:Z1015))*(SUMPRODUCT(AC1013:AC1015,AA1013:AA1015)))</f>
        <v>2.9166133548514384E-3</v>
      </c>
      <c r="AG1013" s="16"/>
    </row>
    <row r="1014" spans="1:40">
      <c r="D1014" t="s">
        <v>34</v>
      </c>
      <c r="E1014" s="9">
        <f t="shared" ref="E1014:F1014" si="1156">E1009</f>
        <v>-0.16430755262887167</v>
      </c>
      <c r="F1014" s="10">
        <f t="shared" si="1156"/>
        <v>-0.7879412955299977</v>
      </c>
      <c r="G1014" s="13">
        <f>(SIN((RADIANS(45+$C$14))))*(COS(RADIANS($A$14)))</f>
        <v>-0.40322230213374111</v>
      </c>
      <c r="H1014" s="14">
        <f>(SIN((RADIANS($C$14-45))))*(COS(RADIANS($A$14)))</f>
        <v>0.29565482418179106</v>
      </c>
      <c r="J1014" s="16"/>
      <c r="L1014" s="16"/>
      <c r="Y1014" t="s">
        <v>34</v>
      </c>
      <c r="Z1014" s="9">
        <f t="shared" ref="Z1014:AA1014" si="1157">Z1009</f>
        <v>-0.16430755262887328</v>
      </c>
      <c r="AA1014" s="10">
        <f t="shared" si="1157"/>
        <v>-0.78794129552999681</v>
      </c>
      <c r="AB1014" s="13">
        <f>(SIN((RADIANS(45+$C$14))))*(COS(RADIANS($A$14)))</f>
        <v>-0.40322230213374111</v>
      </c>
      <c r="AC1014" s="14">
        <f>(SIN((RADIANS($C$14-45))))*(COS(RADIANS($A$14)))</f>
        <v>0.29565482418179106</v>
      </c>
      <c r="AE1014" s="16"/>
      <c r="AG1014" s="16"/>
    </row>
    <row r="1015" spans="1:40">
      <c r="D1015" t="s">
        <v>35</v>
      </c>
      <c r="E1015" s="9">
        <f t="shared" ref="E1015:F1015" si="1158">E1010</f>
        <v>0.47593579670966668</v>
      </c>
      <c r="F1015" s="10">
        <f t="shared" si="1158"/>
        <v>-0.31915116766415946</v>
      </c>
      <c r="G1015" s="13">
        <f>(SIN((RADIANS(45+$C$14))))*(SIN(RADIANS($A$14)))</f>
        <v>0.69840151404052841</v>
      </c>
      <c r="H1015" s="14">
        <f>(SIN((RADIANS($C$14-45))))*(SIN(RADIANS($A$14)))</f>
        <v>-0.51208917698570589</v>
      </c>
      <c r="J1015" s="16"/>
      <c r="L1015" s="16"/>
      <c r="Y1015" t="s">
        <v>35</v>
      </c>
      <c r="Z1015" s="9">
        <f t="shared" ref="Z1015:AA1015" si="1159">Z1010</f>
        <v>0.47593579670965852</v>
      </c>
      <c r="AA1015" s="10">
        <f t="shared" si="1159"/>
        <v>-0.31915116766416685</v>
      </c>
      <c r="AB1015" s="13">
        <f>(SIN((RADIANS(45+$C$14))))*(SIN(RADIANS($A$14)))</f>
        <v>0.69840151404052841</v>
      </c>
      <c r="AC1015" s="14">
        <f>(SIN((RADIANS($C$14-45))))*(SIN(RADIANS($A$14)))</f>
        <v>-0.51208917698570589</v>
      </c>
      <c r="AE1015" s="16"/>
      <c r="AG1015" s="16"/>
    </row>
    <row r="1016" spans="1:40">
      <c r="J1016" s="16"/>
      <c r="L1016" s="16"/>
      <c r="AE1016" s="16"/>
      <c r="AG1016" s="16"/>
    </row>
    <row r="1017" spans="1:40">
      <c r="E1017" s="9" t="s">
        <v>29</v>
      </c>
      <c r="F1017" s="10" t="s">
        <v>30</v>
      </c>
      <c r="G1017" s="13" t="s">
        <v>31</v>
      </c>
      <c r="H1017" s="14" t="s">
        <v>11</v>
      </c>
      <c r="I1017">
        <v>14</v>
      </c>
      <c r="J1017" s="15" t="s">
        <v>32</v>
      </c>
      <c r="L1017" s="16"/>
      <c r="Z1017" s="9" t="s">
        <v>29</v>
      </c>
      <c r="AA1017" s="10" t="s">
        <v>30</v>
      </c>
      <c r="AB1017" s="13" t="s">
        <v>31</v>
      </c>
      <c r="AC1017" s="14" t="s">
        <v>11</v>
      </c>
      <c r="AD1017">
        <v>14</v>
      </c>
      <c r="AE1017" s="15" t="s">
        <v>32</v>
      </c>
      <c r="AG1017" s="16"/>
    </row>
    <row r="1018" spans="1:40">
      <c r="D1018" t="s">
        <v>33</v>
      </c>
      <c r="E1018" s="9">
        <f t="shared" ref="E1018:F1018" si="1160">E1013</f>
        <v>0.86399545459420413</v>
      </c>
      <c r="F1018" s="10">
        <f t="shared" si="1160"/>
        <v>-0.52658432086144802</v>
      </c>
      <c r="G1018" s="13">
        <f>COS((RADIANS(45+$C$15)))</f>
        <v>0.68518299032635921</v>
      </c>
      <c r="H1018" s="14">
        <f>COS((RADIANS($C$15-45)))</f>
        <v>0.72837096988240024</v>
      </c>
      <c r="J1018" s="15">
        <f>((SUMPRODUCT(G1018:G1020,E1018:E1020))*(SUMPRODUCT(G1018:G1020,F1018:F1020)))-((SUMPRODUCT(H1018:H1020,E1018:E1020))*(SUMPRODUCT(H1018:H1020,F1018:F1020)))</f>
        <v>1.4096252957168376E-2</v>
      </c>
      <c r="L1018" s="16"/>
      <c r="Y1018" t="s">
        <v>33</v>
      </c>
      <c r="Z1018" s="9">
        <f t="shared" ref="Z1018:AA1018" si="1161">Z1013</f>
        <v>0.86399545459420823</v>
      </c>
      <c r="AA1018" s="10">
        <f t="shared" si="1161"/>
        <v>-0.5265843208614448</v>
      </c>
      <c r="AB1018" s="13">
        <f>COS((RADIANS(45+$C$15)))</f>
        <v>0.68518299032635921</v>
      </c>
      <c r="AC1018" s="14">
        <f>COS((RADIANS($C$15-45)))</f>
        <v>0.72837096988240024</v>
      </c>
      <c r="AE1018" s="15">
        <f>((SUMPRODUCT(AB1018:AB1020,Z1018:Z1020))*(SUMPRODUCT(AB1018:AB1020,AA1018:AA1020)))-((SUMPRODUCT(AC1018:AC1020,Z1018:Z1020))*(SUMPRODUCT(AC1018:AC1020,AA1018:AA1020)))</f>
        <v>1.4096252957168043E-2</v>
      </c>
      <c r="AG1018" s="16"/>
    </row>
    <row r="1019" spans="1:40">
      <c r="D1019" t="s">
        <v>34</v>
      </c>
      <c r="E1019" s="9">
        <f t="shared" ref="E1019:F1019" si="1162">E1014</f>
        <v>-0.16430755262887167</v>
      </c>
      <c r="F1019" s="10">
        <f t="shared" si="1162"/>
        <v>-0.7879412955299977</v>
      </c>
      <c r="G1019" s="13">
        <f>(SIN((RADIANS(45+$C$15))))*(COS(RADIANS($A$15)))</f>
        <v>-0.46818783469577441</v>
      </c>
      <c r="H1019" s="14">
        <f>(SIN((RADIANS($C$15-45))))*(COS(RADIANS($A$15)))</f>
        <v>0.44042713654975557</v>
      </c>
      <c r="J1019" s="16"/>
      <c r="L1019" s="16"/>
      <c r="Y1019" t="s">
        <v>34</v>
      </c>
      <c r="Z1019" s="9">
        <f t="shared" ref="Z1019:AA1019" si="1163">Z1014</f>
        <v>-0.16430755262887328</v>
      </c>
      <c r="AA1019" s="10">
        <f t="shared" si="1163"/>
        <v>-0.78794129552999681</v>
      </c>
      <c r="AB1019" s="13">
        <f>(SIN((RADIANS(45+$C$15))))*(COS(RADIANS($A$15)))</f>
        <v>-0.46818783469577441</v>
      </c>
      <c r="AC1019" s="14">
        <f>(SIN((RADIANS($C$15-45))))*(COS(RADIANS($A$15)))</f>
        <v>0.44042713654975557</v>
      </c>
      <c r="AE1019" s="16"/>
      <c r="AG1019" s="16"/>
    </row>
    <row r="1020" spans="1:40">
      <c r="D1020" t="s">
        <v>35</v>
      </c>
      <c r="E1020" s="9">
        <f t="shared" ref="E1020:F1020" si="1164">E1015</f>
        <v>0.47593579670966668</v>
      </c>
      <c r="F1020" s="10">
        <f t="shared" si="1164"/>
        <v>-0.31915116766415946</v>
      </c>
      <c r="G1020" s="13">
        <f>(SIN((RADIANS(45+$C$15))))*(SIN(RADIANS($A$15)))</f>
        <v>0.55796453400759316</v>
      </c>
      <c r="H1020" s="14">
        <f>(SIN((RADIANS($C$15-45))))*(SIN(RADIANS($A$15)))</f>
        <v>-0.52488062225915189</v>
      </c>
      <c r="J1020" s="16"/>
      <c r="L1020" s="16"/>
      <c r="Y1020" t="s">
        <v>35</v>
      </c>
      <c r="Z1020" s="9">
        <f t="shared" ref="Z1020:AA1020" si="1165">Z1015</f>
        <v>0.47593579670965852</v>
      </c>
      <c r="AA1020" s="10">
        <f t="shared" si="1165"/>
        <v>-0.31915116766416685</v>
      </c>
      <c r="AB1020" s="13">
        <f>(SIN((RADIANS(45+$C$15))))*(SIN(RADIANS($A$15)))</f>
        <v>0.55796453400759316</v>
      </c>
      <c r="AC1020" s="14">
        <f>(SIN((RADIANS($C$15-45))))*(SIN(RADIANS($A$15)))</f>
        <v>-0.52488062225915189</v>
      </c>
      <c r="AE1020" s="16"/>
      <c r="AG1020" s="16"/>
    </row>
    <row r="1021" spans="1:40">
      <c r="A1021" s="3" t="s">
        <v>28</v>
      </c>
      <c r="J1021" s="16"/>
      <c r="L1021" s="16"/>
      <c r="V1021" s="3" t="s">
        <v>28</v>
      </c>
      <c r="AE1021" s="16"/>
      <c r="AG1021" s="16"/>
    </row>
    <row r="1022" spans="1:40">
      <c r="A1022" s="3">
        <f>DEGREES(ACOS(((C1040*C1043+C1041*C1044+C1042*C1045)/(((SQRT((C1040^2)+(C1041^2)+(C1042^2)))*(SQRT((C1043^2)+(C1044^2)+(C1045^2))))))))</f>
        <v>118.51554781884565</v>
      </c>
      <c r="E1022" s="9" t="s">
        <v>29</v>
      </c>
      <c r="F1022" s="10" t="s">
        <v>30</v>
      </c>
      <c r="G1022" s="13" t="s">
        <v>31</v>
      </c>
      <c r="H1022" s="14" t="s">
        <v>11</v>
      </c>
      <c r="I1022">
        <v>15</v>
      </c>
      <c r="J1022" s="15" t="s">
        <v>32</v>
      </c>
      <c r="L1022" s="16"/>
      <c r="V1022" s="3">
        <f>DEGREES(ACOS(((X1040*X1043+X1041*X1044+X1042*X1045)/(((SQRT((X1040^2)+(X1041^2)+(X1042^2)))*(SQRT((X1043^2)+(X1044^2)+(X1045^2))))))))</f>
        <v>118.51554781884565</v>
      </c>
      <c r="Z1022" s="9" t="s">
        <v>29</v>
      </c>
      <c r="AA1022" s="10" t="s">
        <v>30</v>
      </c>
      <c r="AB1022" s="13" t="s">
        <v>31</v>
      </c>
      <c r="AC1022" s="14" t="s">
        <v>11</v>
      </c>
      <c r="AD1022">
        <v>15</v>
      </c>
      <c r="AE1022" s="15" t="s">
        <v>32</v>
      </c>
      <c r="AG1022" s="16"/>
    </row>
    <row r="1023" spans="1:40">
      <c r="D1023" t="s">
        <v>33</v>
      </c>
      <c r="E1023" s="9">
        <f t="shared" ref="E1023:F1023" si="1166">E1018</f>
        <v>0.86399545459420413</v>
      </c>
      <c r="F1023" s="10">
        <f t="shared" si="1166"/>
        <v>-0.52658432086144802</v>
      </c>
      <c r="G1023" s="13">
        <f>COS((RADIANS(45+$C$16)))</f>
        <v>-0.77217937246662716</v>
      </c>
      <c r="H1023" s="14">
        <f>COS((RADIANS($C$16-45)))</f>
        <v>-0.63540460868414073</v>
      </c>
      <c r="J1023" s="15">
        <f>((SUMPRODUCT(G1023:G1025,E1023:E1025))*(SUMPRODUCT(G1023:(G1025),F1023:F1025)))-((SUMPRODUCT(H1023:H1025,E1023:E1025))*(SUMPRODUCT(H1023:H1025,F1023:F1025)))</f>
        <v>-6.0155219961967044E-3</v>
      </c>
      <c r="Y1023" t="s">
        <v>33</v>
      </c>
      <c r="Z1023" s="9">
        <f t="shared" ref="Z1023:AA1023" si="1167">Z1018</f>
        <v>0.86399545459420823</v>
      </c>
      <c r="AA1023" s="10">
        <f t="shared" si="1167"/>
        <v>-0.5265843208614448</v>
      </c>
      <c r="AB1023" s="13">
        <f>COS((RADIANS(45+$C$16)))</f>
        <v>-0.77217937246662716</v>
      </c>
      <c r="AC1023" s="14">
        <f>COS((RADIANS($C$16-45)))</f>
        <v>-0.63540460868414073</v>
      </c>
      <c r="AE1023" s="15">
        <f>((SUMPRODUCT(AB1023:AB1025,Z1023:Z1025))*(SUMPRODUCT(AB1023:(AB1025),AA1023:AA1025)))-((SUMPRODUCT(AC1023:AC1025,Z1023:Z1025))*(SUMPRODUCT(AC1023:AC1025,AA1023:AA1025)))</f>
        <v>-6.0155219961953998E-3</v>
      </c>
    </row>
    <row r="1024" spans="1:40">
      <c r="D1024" t="s">
        <v>34</v>
      </c>
      <c r="E1024" s="9">
        <f t="shared" ref="E1024:F1024" si="1168">E1019</f>
        <v>-0.16430755262887167</v>
      </c>
      <c r="F1024" s="10">
        <f t="shared" si="1168"/>
        <v>-0.7879412955299977</v>
      </c>
      <c r="G1024" s="13">
        <f>(SIN((RADIANS(45+$C$16))))*(COS(RADIANS($A$16)))</f>
        <v>0.48674816961467465</v>
      </c>
      <c r="H1024" s="14">
        <f>(SIN((RADIANS($C$16-45))))*(COS(RADIANS($A$16)))</f>
        <v>-0.5915237173691591</v>
      </c>
      <c r="J1024" s="16"/>
      <c r="L1024" s="16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16"/>
      <c r="Y1024" t="s">
        <v>34</v>
      </c>
      <c r="Z1024" s="9">
        <f t="shared" ref="Z1024:AA1024" si="1169">Z1019</f>
        <v>-0.16430755262887328</v>
      </c>
      <c r="AA1024" s="10">
        <f t="shared" si="1169"/>
        <v>-0.78794129552999681</v>
      </c>
      <c r="AB1024" s="13">
        <f>(SIN((RADIANS(45+$C$16))))*(COS(RADIANS($A$16)))</f>
        <v>0.48674816961467465</v>
      </c>
      <c r="AC1024" s="14">
        <f>(SIN((RADIANS($C$16-45))))*(COS(RADIANS($A$16)))</f>
        <v>-0.5915237173691591</v>
      </c>
      <c r="AE1024" s="16"/>
      <c r="AG1024" s="16"/>
      <c r="AH1024" t="s">
        <v>38</v>
      </c>
      <c r="AI1024" t="s">
        <v>39</v>
      </c>
      <c r="AJ1024" t="s">
        <v>40</v>
      </c>
      <c r="AK1024" t="s">
        <v>41</v>
      </c>
      <c r="AL1024" t="s">
        <v>42</v>
      </c>
      <c r="AM1024" t="s">
        <v>43</v>
      </c>
      <c r="AN1024" s="16"/>
    </row>
    <row r="1025" spans="1:40">
      <c r="D1025" t="s">
        <v>35</v>
      </c>
      <c r="E1025" s="9">
        <f t="shared" ref="E1025:F1025" si="1170">E1020</f>
        <v>0.47593579670966668</v>
      </c>
      <c r="F1025" s="10">
        <f t="shared" si="1170"/>
        <v>-0.31915116766415946</v>
      </c>
      <c r="G1025" s="13">
        <f>(SIN((RADIANS(45+$C$16))))*(SIN(RADIANS($A$16)))</f>
        <v>-0.40843020959988979</v>
      </c>
      <c r="H1025" s="14">
        <f>(SIN((RADIANS($C$16-45))))*(SIN(RADIANS($A$16)))</f>
        <v>0.49634733307707524</v>
      </c>
      <c r="J1025" s="16"/>
      <c r="L1025" s="16"/>
      <c r="M1025" s="17">
        <f>(G953^2)*F953+G953*G954*F954+G953*G955*F955-((H953^2)*F953+H953*H954*F954+H953*H955*F955)</f>
        <v>-0.19291165405679417</v>
      </c>
      <c r="N1025" s="18">
        <f>G953*G954*F953+(G954^2)*F954+G954*G955*F955-(H953*H954*F953+(H954^2)*F954+H954*H955*F955)</f>
        <v>-0.92786185717242187</v>
      </c>
      <c r="O1025" s="18">
        <f>G953*G955*F953+G954*G955*F954+(G955^2)*F955-(H953*H955*F953+H954*H955*F954+(H955^2)*F955)</f>
        <v>-1.6194244411328125E-10</v>
      </c>
      <c r="P1025" s="18">
        <f>(G953^2)*E953+G953*G954*E954+G953*G955*E955-((H953^2)*E953+H953*H954*E954+H953*H955*E955)</f>
        <v>-0.72277485409075881</v>
      </c>
      <c r="Q1025" s="18">
        <f>G953*G954*E953+(G954^2)*E954+G954*G955*E955-(H953*H954*E953+(H954^2)*E954+H954*H955*E955)</f>
        <v>0.50108046028269793</v>
      </c>
      <c r="R1025" s="34">
        <f>G953*G955*E953+G954*G955*E954+(G955^2)*E955-(H953*H955*E953+H954*H955*E954+(H955^2)*E955)</f>
        <v>8.7455038493417545E-11</v>
      </c>
      <c r="S1025" s="16">
        <f>J953</f>
        <v>-1.4220081390713596E-2</v>
      </c>
      <c r="Y1025" t="s">
        <v>35</v>
      </c>
      <c r="Z1025" s="9">
        <f t="shared" ref="Z1025:AA1025" si="1171">Z1020</f>
        <v>0.47593579670965852</v>
      </c>
      <c r="AA1025" s="10">
        <f t="shared" si="1171"/>
        <v>-0.31915116766416685</v>
      </c>
      <c r="AB1025" s="13">
        <f>(SIN((RADIANS(45+$C$16))))*(SIN(RADIANS($A$16)))</f>
        <v>-0.40843020959988979</v>
      </c>
      <c r="AC1025" s="14">
        <f>(SIN((RADIANS($C$16-45))))*(SIN(RADIANS($A$16)))</f>
        <v>0.49634733307707524</v>
      </c>
      <c r="AE1025" s="16"/>
      <c r="AG1025" s="16"/>
      <c r="AH1025" s="17">
        <f>(AB953^2)*AA953+AB953*AB954*AA954+AB953*AB955*AA955-((AC953^2)*AA953+AC953*AC954*AA954+AC953*AC955*AA955)</f>
        <v>-0.19291165405679578</v>
      </c>
      <c r="AI1025" s="18">
        <f>AB953*AB954*AA953+(AB954^2)*AA954+AB954*AB955*AA955-(AC953*AC954*AA953+(AC954^2)*AA954+AC954*AC955*AA955)</f>
        <v>-0.92786185717241898</v>
      </c>
      <c r="AJ1025" s="18">
        <f>AB953*AB955*AA953+AB954*AB955*AA954+(AB955^2)*AA955-(AC953*AC955*AA953+AC954*AC955*AA954+(AC955^2)*AA955)</f>
        <v>-1.6194244411328073E-10</v>
      </c>
      <c r="AK1025" s="18">
        <f>(AB953^2)*Z953+AB953*AB954*Z954+AB953*AB955*Z955-((AC953^2)*Z953+AC953*AC954*Z954+AC953*AC955*Z955)</f>
        <v>-0.7227748540907627</v>
      </c>
      <c r="AL1025" s="18">
        <f>AB953*AB954*Z953+(AB954^2)*Z954+AB954*AB955*Z955-(AC953*AC954*Z953+(AC954^2)*Z954+AC954*AC955*Z955)</f>
        <v>0.5010804602826997</v>
      </c>
      <c r="AM1025" s="34">
        <f>AB953*AB955*Z953+AB954*AB955*Z954+(AB955^2)*Z955-(AC953*AC955*Z953+AC954*AC955*Z954+(AC955^2)*Z955)</f>
        <v>8.7455038493417881E-11</v>
      </c>
      <c r="AN1025" s="16">
        <f>AE953</f>
        <v>-1.4220081390714789E-2</v>
      </c>
    </row>
    <row r="1026" spans="1:40">
      <c r="A1026" s="7" t="s">
        <v>47</v>
      </c>
      <c r="B1026" s="7" t="s">
        <v>46</v>
      </c>
      <c r="C1026" s="7" t="s">
        <v>48</v>
      </c>
      <c r="L1026" s="16"/>
      <c r="M1026" s="17">
        <f>(G958^2)*F958+G958*G959*F959+G958*G960*F960-((H958^2)*F958+H958*H959*F959+H958*H960*F960)</f>
        <v>-0.10202760054218005</v>
      </c>
      <c r="N1026" s="18">
        <f>G958*G959*F958+(G959^2)*F959+G959*G960*F960-(H958*H959*F958+(H959^2)*F959+H959*H960*F960)</f>
        <v>-0.96395120753009778</v>
      </c>
      <c r="O1026" s="18">
        <f>G958*G960*F958+G959*G960*F959+(G960^2)*F960-(H958*H960*F958+H959*H960*F959+(H960^2)*F960)</f>
        <v>-0.16997060597406108</v>
      </c>
      <c r="P1026" s="18">
        <f>(G958^2)*E958+G958*G959*E959+G958*G960*E960-((H958^2)*E958+H958*H959*E959+H958*H960*E960)</f>
        <v>-0.72710862396351728</v>
      </c>
      <c r="Q1026" s="18">
        <f>G958*G959*E958+(G959^2)*E959+G959*G960*E960-(H958*H959*E958+(H959^2)*E959+H959*H960*E960)</f>
        <v>0.4661673032863875</v>
      </c>
      <c r="R1026" s="34">
        <f>G958*G960*E958+G959*G960*E959+(G960^2)*E960-(H958*H960*E958+H959*H960*E959+(H960^2)*E960)</f>
        <v>8.2197873093495993E-2</v>
      </c>
      <c r="S1026" s="16">
        <f>J958</f>
        <v>-1.0662015120170398E-2</v>
      </c>
      <c r="V1026" s="7" t="s">
        <v>47</v>
      </c>
      <c r="W1026" s="7" t="s">
        <v>46</v>
      </c>
      <c r="X1026" s="7" t="s">
        <v>48</v>
      </c>
      <c r="AG1026" s="16"/>
      <c r="AH1026" s="17">
        <f>(AB958^2)*AA958+AB958*AB959*AA959+AB958*AB960*AA960-((AC958^2)*AA958+AC958*AC959*AA959+AC958*AC960*AA960)</f>
        <v>-0.10202760054218282</v>
      </c>
      <c r="AI1026" s="18">
        <f>AB958*AB959*AA958+(AB959^2)*AA959+AB959*AB960*AA960-(AC958*AC959*AA958+(AC959^2)*AA959+AC959*AC960*AA960)</f>
        <v>-0.96395120753009622</v>
      </c>
      <c r="AJ1026" s="18">
        <f>AB958*AB960*AA958+AB959*AB960*AA959+(AB960^2)*AA960-(AC958*AC960*AA958+AC959*AC960*AA959+(AC960^2)*AA960)</f>
        <v>-0.16997060597406075</v>
      </c>
      <c r="AK1026" s="18">
        <f>(AB958^2)*Z958+AB958*AB959*Z959+AB958*AB960*Z960-((AC958^2)*Z958+AC958*AC959*Z959+AC958*AC960*Z960)</f>
        <v>-0.72710862396352249</v>
      </c>
      <c r="AL1026" s="18">
        <f>AB958*AB959*Z958+(AB959^2)*Z959+AB959*AB960*Z960-(AC958*AC959*Z958+(AC959^2)*Z959+AC959*AC960*Z960)</f>
        <v>0.46616730328638767</v>
      </c>
      <c r="AM1026" s="34">
        <f>AB958*AB960*Z958+AB959*AB960*Z959+(AB960^2)*Z960-(AC958*AC960*Z958+AC959*AC960*Z959+(AC960^2)*Z960)</f>
        <v>8.2197873093496021E-2</v>
      </c>
      <c r="AN1026" s="16">
        <f>AE958</f>
        <v>-1.0662015120170398E-2</v>
      </c>
    </row>
    <row r="1027" spans="1:40">
      <c r="A1027" s="7">
        <f>C1040+C1043</f>
        <v>0.33724807353471153</v>
      </c>
      <c r="B1027" s="7">
        <f>C1041*C1045-C1042*C1044</f>
        <v>0.42703537058204</v>
      </c>
      <c r="C1027" s="7">
        <f>A1028*B1029-A1029*B1028</f>
        <v>0.72566776281011591</v>
      </c>
      <c r="E1027" s="9" t="s">
        <v>29</v>
      </c>
      <c r="F1027" s="10" t="s">
        <v>30</v>
      </c>
      <c r="G1027" s="13" t="s">
        <v>31</v>
      </c>
      <c r="H1027" s="14" t="s">
        <v>11</v>
      </c>
      <c r="I1027">
        <v>16</v>
      </c>
      <c r="J1027" s="15" t="s">
        <v>32</v>
      </c>
      <c r="L1027" s="16"/>
      <c r="M1027" s="17">
        <f>(G963^2)*F963+G963*G964*F964+G963*G965*F965-((H963^2)*F963+H963*H964*F964+H963*H965*F965)</f>
        <v>1.5942422166698722E-3</v>
      </c>
      <c r="N1027" s="18">
        <f>G963*G964*F963+(G964^2)*F964+G964*G965*F965-(H963*H964*F963+(H964^2)*F964+H964*H965*F965)</f>
        <v>-0.93925676372278011</v>
      </c>
      <c r="O1027" s="18">
        <f>G963*G965*F963+G964*G965*F964+(G965^2)*F965-(H963*H965*F963+H964*H965*F964+(H965^2)*F965)</f>
        <v>-0.34186150432829532</v>
      </c>
      <c r="P1027" s="18">
        <f>(G963^2)*E963+G963*G964*E964+G963*G965*E965-((H963^2)*E963+H963*H964*E964+H963*H965*E965)</f>
        <v>-0.73069293514029843</v>
      </c>
      <c r="Q1027" s="18">
        <f>G963*G964*E963+(G964^2)*E964+G964*G965*E965-(H963*H964*E963+(H964^2)*E964+H964*H965*E965)</f>
        <v>0.4333259041566212</v>
      </c>
      <c r="R1027" s="34">
        <f>G963*G965*E963+G964*G965*E964+(G965^2)*E965-(H963*H965*E963+H964*H965*E964+(H965^2)*E965)</f>
        <v>0.15771773084949939</v>
      </c>
      <c r="S1027" s="16">
        <f>J963</f>
        <v>-6.9997292607231199E-3</v>
      </c>
      <c r="V1027" s="7">
        <f>X1040+X1043</f>
        <v>0.33724807353471153</v>
      </c>
      <c r="W1027" s="7">
        <f>X1041*X1045-X1042*X1044</f>
        <v>0.42703537058203989</v>
      </c>
      <c r="X1027" s="7">
        <f>V1028*W1029-V1029*W1028</f>
        <v>0.7256677628101158</v>
      </c>
      <c r="Z1027" s="9" t="s">
        <v>29</v>
      </c>
      <c r="AA1027" s="10" t="s">
        <v>30</v>
      </c>
      <c r="AB1027" s="13" t="s">
        <v>31</v>
      </c>
      <c r="AC1027" s="14" t="s">
        <v>11</v>
      </c>
      <c r="AD1027">
        <v>16</v>
      </c>
      <c r="AE1027" s="15" t="s">
        <v>32</v>
      </c>
      <c r="AG1027" s="16"/>
      <c r="AH1027" s="17">
        <f>(AB963^2)*AA963+AB963*AB964*AA964+AB963*AB965*AA965-((AC963^2)*AA963+AC963*AC964*AA964+AC963*AC965*AA965)</f>
        <v>1.5942422166662085E-3</v>
      </c>
      <c r="AI1027" s="18">
        <f>AB963*AB964*AA963+(AB964^2)*AA964+AB964*AB965*AA965-(AC963*AC964*AA963+(AC964^2)*AA964+AC964*AC965*AA965)</f>
        <v>-0.93925676372277989</v>
      </c>
      <c r="AJ1027" s="18">
        <f>AB963*AB965*AA963+AB964*AB965*AA964+(AB965^2)*AA965-(AC963*AC965*AA963+AC964*AC965*AA964+(AC965^2)*AA965)</f>
        <v>-0.34186150432829521</v>
      </c>
      <c r="AK1027" s="18">
        <f>(AB963^2)*Z963+AB963*AB964*Z964+AB963*AB965*Z965-((AC963^2)*Z963+AC963*AC964*Z964+AC963*AC965*Z965)</f>
        <v>-0.73069293514030398</v>
      </c>
      <c r="AL1027" s="18">
        <f>AB963*AB964*Z963+(AB964^2)*Z964+AB964*AB965*Z965-(AC963*AC964*Z963+(AC964^2)*Z964+AC964*AC965*Z965)</f>
        <v>0.43332590415661987</v>
      </c>
      <c r="AM1027" s="34">
        <f>AB963*AB965*Z963+AB964*AB965*Z964+(AB965^2)*Z965-(AC963*AC965*Z963+AC964*AC965*Z964+(AC965^2)*Z965)</f>
        <v>0.15771773084949886</v>
      </c>
      <c r="AN1027" s="16">
        <f>AE963</f>
        <v>-6.9997292607218986E-3</v>
      </c>
    </row>
    <row r="1028" spans="1:40">
      <c r="A1028" s="7">
        <f>C1041+C1044</f>
        <v>-0.95178865621425046</v>
      </c>
      <c r="B1028" s="7">
        <f>C1042*C1043-C1040*C1045</f>
        <v>2.5100551692591233E-2</v>
      </c>
      <c r="C1028" s="7">
        <f>A1029*B1027-A1027*B1029</f>
        <v>0.32544044650417242</v>
      </c>
      <c r="D1028" t="s">
        <v>33</v>
      </c>
      <c r="E1028" s="9">
        <f t="shared" ref="E1028:F1028" si="1172">E1023</f>
        <v>0.86399545459420413</v>
      </c>
      <c r="F1028" s="10">
        <f t="shared" si="1172"/>
        <v>-0.52658432086144802</v>
      </c>
      <c r="G1028" s="13">
        <f>COS((RADIANS(45+$C$17)))</f>
        <v>-0.82658974912718863</v>
      </c>
      <c r="H1028" s="14">
        <f>COS((RADIANS($C$17-45)))</f>
        <v>-0.56280492769506862</v>
      </c>
      <c r="J1028" s="15">
        <f>((SUMPRODUCT(G1028:G1030,E1028:E1030))*(SUMPRODUCT(G1028:G1030,F1028:F1030)))-((SUMPRODUCT(H1028:H1030,E1028:E1030))*(SUMPRODUCT(H1028:H1030,F1028:F1030)))</f>
        <v>-5.6459482025142949E-3</v>
      </c>
      <c r="L1028" s="16"/>
      <c r="M1028" s="17">
        <f>(G968^2)*F968+G968*G969*F969+G968*G970*F970-((H968^2)*F968+H968*H969*F969+H968*H970*F970)</f>
        <v>0.12658182453547975</v>
      </c>
      <c r="N1028" s="18">
        <f>G968*G969*F968+(G969^2)*F969+G969*G970*F970-(H968*H969*F968+(H969^2)*F969+H969*H970*F970)</f>
        <v>-0.85300316948769284</v>
      </c>
      <c r="O1028" s="18">
        <f>G968*G970*F968+G969*G970*F969+(G970^2)*F970-(H968*H970*F968+H969*H970*F969+(H970^2)*F970)</f>
        <v>-0.49248160952332332</v>
      </c>
      <c r="P1028" s="18">
        <f>(G968^2)*E968+G968*G969*E969+G968*G970*E970-((H968^2)*E968+H968*H969*E969+H968*H970*E970)</f>
        <v>-0.74496817893875567</v>
      </c>
      <c r="Q1028" s="18">
        <f>G968*G969*E968+(G969^2)*E969+G969*G970*E970-(H968*H969*E968+(H969^2)*E969+H969*H970*E970)</f>
        <v>0.38794067293072421</v>
      </c>
      <c r="R1028" s="34">
        <f>G968*G970*E968+G969*G970*E969+(G970^2)*E970-(H968*H970*E968+H969*H970*E969+(H970^2)*E970)</f>
        <v>0.22397765194615815</v>
      </c>
      <c r="S1028" s="16">
        <f>J968</f>
        <v>1.5131357002747203E-2</v>
      </c>
      <c r="V1028" s="7">
        <f>X1041+X1044</f>
        <v>-0.95178865621425035</v>
      </c>
      <c r="W1028" s="7">
        <f>X1042*X1043-X1040*X1045</f>
        <v>2.5100551692591344E-2</v>
      </c>
      <c r="X1028" s="7">
        <f>V1029*W1027-V1027*W1029</f>
        <v>0.32544044650417231</v>
      </c>
      <c r="Y1028" t="s">
        <v>33</v>
      </c>
      <c r="Z1028" s="9">
        <f t="shared" ref="Z1028:AA1028" si="1173">Z1023</f>
        <v>0.86399545459420823</v>
      </c>
      <c r="AA1028" s="10">
        <f t="shared" si="1173"/>
        <v>-0.5265843208614448</v>
      </c>
      <c r="AB1028" s="13">
        <f>COS((RADIANS(45+$C$17)))</f>
        <v>-0.82658974912718863</v>
      </c>
      <c r="AC1028" s="14">
        <f>COS((RADIANS($C$17-45)))</f>
        <v>-0.56280492769506862</v>
      </c>
      <c r="AE1028" s="15">
        <f>((SUMPRODUCT(AB1028:AB1030,Z1028:Z1030))*(SUMPRODUCT(AB1028:AB1030,AA1028:AA1030)))-((SUMPRODUCT(AC1028:AC1030,Z1028:Z1030))*(SUMPRODUCT(AC1028:AC1030,AA1028:AA1030)))</f>
        <v>-5.6459482025120467E-3</v>
      </c>
      <c r="AG1028" s="16"/>
      <c r="AH1028" s="17">
        <f>(AB968^2)*AA968+AB968*AB969*AA969+AB968*AB970*AA970-((AC968^2)*AA968+AC968*AC969*AA969+AC968*AC970*AA970)</f>
        <v>0.12658182453547576</v>
      </c>
      <c r="AI1028" s="18">
        <f>AB968*AB969*AA968+(AB969^2)*AA969+AB969*AB970*AA970-(AC968*AC969*AA968+(AC969^2)*AA969+AC969*AC970*AA970)</f>
        <v>-0.85300316948769395</v>
      </c>
      <c r="AJ1028" s="18">
        <f>AB968*AB970*AA968+AB969*AB970*AA969+(AB970^2)*AA970-(AC968*AC970*AA968+AC969*AC970*AA969+(AC970^2)*AA970)</f>
        <v>-0.49248160952332398</v>
      </c>
      <c r="AK1028" s="18">
        <f>(AB968^2)*Z968+AB968*AB969*Z969+AB968*AB970*Z970-((AC968^2)*Z968+AC968*AC969*Z969+AC968*AC970*Z970)</f>
        <v>-0.74496817893876166</v>
      </c>
      <c r="AL1028" s="18">
        <f>AB968*AB969*Z968+(AB969^2)*Z969+AB969*AB970*Z970-(AC968*AC969*Z968+(AC969^2)*Z969+AC969*AC970*Z970)</f>
        <v>0.38794067293072143</v>
      </c>
      <c r="AM1028" s="34">
        <f>AB968*AB970*Z968+AB969*AB970*Z969+(AB970^2)*Z970-(AC968*AC970*Z968+AC969*AC970*Z969+(AC970^2)*Z970)</f>
        <v>0.22397765194615654</v>
      </c>
      <c r="AN1028" s="16">
        <f>AE968</f>
        <v>1.5131357002749479E-2</v>
      </c>
    </row>
    <row r="1029" spans="1:40">
      <c r="A1029" s="7">
        <f>C1042+C1045</f>
        <v>0.15670885996112738</v>
      </c>
      <c r="B1029" s="7">
        <f>C1040*C1044-C1041*C1043</f>
        <v>-0.76655803458748284</v>
      </c>
      <c r="C1029" s="7">
        <f>A1027*B1028-A1028*B1027</f>
        <v>0.41491253422521912</v>
      </c>
      <c r="D1029" t="s">
        <v>34</v>
      </c>
      <c r="E1029" s="9">
        <f t="shared" ref="E1029:F1029" si="1174">E1024</f>
        <v>-0.16430755262887167</v>
      </c>
      <c r="F1029" s="10">
        <f t="shared" si="1174"/>
        <v>-0.7879412955299977</v>
      </c>
      <c r="G1029" s="13">
        <f>(SIN((RADIANS(45+$C$17))))*(COS(RADIANS($A$17)))</f>
        <v>0.48740336475899354</v>
      </c>
      <c r="H1029" s="14">
        <f>(SIN((RADIANS($C$17-45))))*(COS(RADIANS($A$17)))</f>
        <v>-0.7158477212519514</v>
      </c>
      <c r="J1029" s="16"/>
      <c r="L1029" s="16"/>
      <c r="M1029" s="17">
        <f>(G973^2)*F973+G973*G974*F974+G973*G975*F975-((H973^2)*F973+H973*H974*F974+H973*H975*F975)</f>
        <v>0.20342754548906761</v>
      </c>
      <c r="N1029" s="18">
        <f>G973*G974*F973+(G974^2)*F974+G974*G975*F975-(H973*H974*F973+(H974^2)*F974+H974*H975*F975)</f>
        <v>-0.72267509503550498</v>
      </c>
      <c r="O1029" s="18">
        <f>G973*G975*F973+G974*G975*F974+(G975^2)*F975-(H973*H975*F973+H974*H975*F974+(H975^2)*F975)</f>
        <v>-0.60639640570529785</v>
      </c>
      <c r="P1029" s="18">
        <f>(G973^2)*E973+G973*G974*E974+G973*G975*E975-((H973^2)*E973+H973*H974*E974+H973*H975*E975)</f>
        <v>-0.74291462285331389</v>
      </c>
      <c r="Q1029" s="18">
        <f>G973*G974*E973+(G974^2)*E974+G974*G975*E975-(H973*H974*E973+(H974^2)*E974+H974*H975*E975)</f>
        <v>0.36496785290860356</v>
      </c>
      <c r="R1029" s="34">
        <f>G973*G975*E973+G974*G975*E974+(G975^2)*E975-(H973*H975*E973+H974*H975*E974+(H975^2)*E975)</f>
        <v>0.30624439076717297</v>
      </c>
      <c r="S1029" s="16">
        <f>J973</f>
        <v>5.8956943817019547E-3</v>
      </c>
      <c r="V1029" s="7">
        <f>X1042+X1045</f>
        <v>0.15670885996112721</v>
      </c>
      <c r="W1029" s="7">
        <f>X1040*X1044-X1041*X1043</f>
        <v>-0.76655803458748284</v>
      </c>
      <c r="X1029" s="7">
        <f>V1027*W1028-V1028*W1027</f>
        <v>0.41491253422521907</v>
      </c>
      <c r="Y1029" t="s">
        <v>34</v>
      </c>
      <c r="Z1029" s="9">
        <f t="shared" ref="Z1029:AA1029" si="1175">Z1024</f>
        <v>-0.16430755262887328</v>
      </c>
      <c r="AA1029" s="10">
        <f t="shared" si="1175"/>
        <v>-0.78794129552999681</v>
      </c>
      <c r="AB1029" s="13">
        <f>(SIN((RADIANS(45+$C$17))))*(COS(RADIANS($A$17)))</f>
        <v>0.48740336475899354</v>
      </c>
      <c r="AC1029" s="14">
        <f>(SIN((RADIANS($C$17-45))))*(COS(RADIANS($A$17)))</f>
        <v>-0.7158477212519514</v>
      </c>
      <c r="AE1029" s="16"/>
      <c r="AG1029" s="16"/>
      <c r="AH1029" s="17">
        <f>(AB973^2)*AA973+AB973*AB974*AA974+AB973*AB975*AA975-((AC973^2)*AA973+AC973*AC974*AA974+AC973*AC975*AA975)</f>
        <v>0.20342754548906322</v>
      </c>
      <c r="AI1029" s="18">
        <f>AB973*AB974*AA973+(AB974^2)*AA974+AB974*AB975*AA975-(AC973*AC974*AA973+(AC974^2)*AA974+AC974*AC975*AA975)</f>
        <v>-0.72267509503550709</v>
      </c>
      <c r="AJ1029" s="18">
        <f>AB973*AB975*AA973+AB974*AB975*AA974+(AB975^2)*AA975-(AC973*AC975*AA973+AC974*AC975*AA974+(AC975^2)*AA975)</f>
        <v>-0.60639640570529962</v>
      </c>
      <c r="AK1029" s="18">
        <f>(AB973^2)*Z973+AB973*AB974*Z974+AB973*AB975*Z975-((AC973^2)*Z973+AC973*AC974*Z974+AC973*AC975*Z975)</f>
        <v>-0.74291462285331999</v>
      </c>
      <c r="AL1029" s="18">
        <f>AB973*AB974*Z973+(AB974^2)*Z974+AB974*AB975*Z975-(AC973*AC974*Z973+(AC974^2)*Z974+AC974*AC975*Z975)</f>
        <v>0.36496785290860007</v>
      </c>
      <c r="AM1029" s="34">
        <f>AB973*AB975*Z973+AB974*AB975*Z974+(AB975^2)*Z975-(AC973*AC975*Z973+AC974*AC975*Z974+(AC975^2)*Z975)</f>
        <v>0.30624439076717003</v>
      </c>
      <c r="AN1029" s="16">
        <f>AE973</f>
        <v>5.8956943817046192E-3</v>
      </c>
    </row>
    <row r="1030" spans="1:40">
      <c r="D1030" t="s">
        <v>35</v>
      </c>
      <c r="E1030" s="9">
        <f t="shared" ref="E1030:F1030" si="1176">E1025</f>
        <v>0.47593579670966668</v>
      </c>
      <c r="F1030" s="10">
        <f t="shared" si="1176"/>
        <v>-0.31915116766415946</v>
      </c>
      <c r="G1030" s="13">
        <f>(SIN((RADIANS(45+$C$17))))*(SIN(RADIANS($A$17)))</f>
        <v>-0.2814024638475342</v>
      </c>
      <c r="H1030" s="14">
        <f>(SIN((RADIANS($C$17-45))))*(SIN(RADIANS($A$17)))</f>
        <v>0.41329487456359426</v>
      </c>
      <c r="J1030" s="16"/>
      <c r="L1030" s="16"/>
      <c r="M1030" s="17">
        <f>(G978^2)*F978+G978*G979*F979+G978*G980*F980-((H978^2)*F978+H978*H979*F979+H978*H980*F980)</f>
        <v>0.27944457518602211</v>
      </c>
      <c r="N1030" s="18">
        <f>G978*G979*F978+(G979^2)*F979+G979*G980*F980-(H978*H979*F978+(H979^2)*F979+H979*H980*F980)</f>
        <v>-0.56152824244377764</v>
      </c>
      <c r="O1030" s="18">
        <f>G978*G980*F978+G979*G980*F979+(G980^2)*F980-(H978*H980*F978+H979*H980*F979+(H980^2)*F980)</f>
        <v>-0.66920330027548447</v>
      </c>
      <c r="P1030" s="18">
        <f>(G978^2)*E978+G978*G979*E979+G978*G980*E980-((H978^2)*E978+H978*H979*E979+H978*H980*E980)</f>
        <v>-0.74789689402521264</v>
      </c>
      <c r="Q1030" s="18">
        <f>G978*G979*E978+(G979^2)*E979+G979*G980*E980-(H978*H979*E978+(H979^2)*E979+H979*H980*E980)</f>
        <v>0.32408574552489833</v>
      </c>
      <c r="R1030" s="34">
        <f>G978*G980*E978+G979*G980*E979+(G980^2)*E980-(H978*H980*E978+H979*H980*E979+(H980^2)*E980)</f>
        <v>0.38623035153787044</v>
      </c>
      <c r="S1030" s="16">
        <f>J978</f>
        <v>1.5204368142309244E-2</v>
      </c>
      <c r="Y1030" t="s">
        <v>35</v>
      </c>
      <c r="Z1030" s="9">
        <f t="shared" ref="Z1030:AA1030" si="1177">Z1025</f>
        <v>0.47593579670965852</v>
      </c>
      <c r="AA1030" s="10">
        <f t="shared" si="1177"/>
        <v>-0.31915116766416685</v>
      </c>
      <c r="AB1030" s="13">
        <f>(SIN((RADIANS(45+$C$17))))*(SIN(RADIANS($A$17)))</f>
        <v>-0.2814024638475342</v>
      </c>
      <c r="AC1030" s="14">
        <f>(SIN((RADIANS($C$17-45))))*(SIN(RADIANS($A$17)))</f>
        <v>0.41329487456359426</v>
      </c>
      <c r="AE1030" s="16"/>
      <c r="AG1030" s="16"/>
      <c r="AH1030" s="17">
        <f>(AB978^2)*AA978+AB978*AB979*AA979+AB978*AB980*AA980-((AC978^2)*AA978+AC978*AC979*AA979+AC978*AC980*AA980)</f>
        <v>0.27944457518601762</v>
      </c>
      <c r="AI1030" s="18">
        <f>AB978*AB979*AA978+(AB979^2)*AA979+AB979*AB980*AA980-(AC978*AC979*AA978+(AC979^2)*AA979+AC979*AC980*AA980)</f>
        <v>-0.56152824244378019</v>
      </c>
      <c r="AJ1030" s="18">
        <f>AB978*AB980*AA978+AB979*AB980*AA979+(AB980^2)*AA980-(AC978*AC980*AA978+AC979*AC980*AA979+(AC980^2)*AA980)</f>
        <v>-0.66920330027548736</v>
      </c>
      <c r="AK1030" s="18">
        <f>(AB978^2)*Z978+AB978*AB979*Z979+AB978*AB980*Z980-((AC978^2)*Z978+AC978*AC979*Z979+AC978*AC980*Z980)</f>
        <v>-0.74789689402521864</v>
      </c>
      <c r="AL1030" s="18">
        <f>AB978*AB979*Z978+(AB979^2)*Z979+AB979*AB980*Z980-(AC978*AC979*Z978+(AC979^2)*Z979+AC979*AC980*Z980)</f>
        <v>0.32408574552489461</v>
      </c>
      <c r="AM1030" s="34">
        <f>AB978*AB980*Z978+AB979*AB980*Z979+(AB980^2)*Z980-(AC978*AC980*Z978+AC979*AC980*Z979+(AC980^2)*Z980)</f>
        <v>0.38623035153786606</v>
      </c>
      <c r="AN1030" s="16">
        <f>AE978</f>
        <v>1.5204368142311853E-2</v>
      </c>
    </row>
    <row r="1031" spans="1:40">
      <c r="A1031" s="8"/>
      <c r="B1031" s="8" t="s">
        <v>25</v>
      </c>
      <c r="C1031" s="8" t="s">
        <v>49</v>
      </c>
      <c r="J1031" s="16"/>
      <c r="L1031" s="16"/>
      <c r="M1031" s="17">
        <f>(G983^2)*F983+G983*G984*F984+G983*G985*F985-((H983^2)*F983+H983*H984*F984+H983*H985*F985)</f>
        <v>0.29505398363739521</v>
      </c>
      <c r="N1031" s="18">
        <f>G983*G984*F983+(G984^2)*F984+G984*G985*F985-(H983*H984*F983+(H984^2)*F984+H984*H985*F985)</f>
        <v>-0.39988174477810323</v>
      </c>
      <c r="O1031" s="18">
        <f>G983*G985*F983+G984*G985*F984+(G985^2)*F985-(H983*H985*F983+H984*H985*F984+(H985^2)*F985)</f>
        <v>-0.69261549897496522</v>
      </c>
      <c r="P1031" s="18">
        <f>(G983^2)*E983+G983*G984*E984+G983*G985*E985-((H983^2)*E983+H983*H984*E984+H983*H985*E985)</f>
        <v>-0.72073980375995783</v>
      </c>
      <c r="Q1031" s="18">
        <f>G983*G984*E983+(G984^2)*E984+G984*G985*E985-(H983*H984*E983+(H984^2)*E984+H984*H985*E985)</f>
        <v>0.28979934116644779</v>
      </c>
      <c r="R1031" s="34">
        <f>G983*G985*E983+G984*G985*E984+(G985^2)*E985-(H983*H985*E983+H984*H985*E984+(H985^2)*E985)</f>
        <v>0.5019471829002744</v>
      </c>
      <c r="S1031" s="16">
        <f>J983</f>
        <v>-9.0116177700380051E-3</v>
      </c>
      <c r="V1031" s="8"/>
      <c r="W1031" s="8" t="s">
        <v>25</v>
      </c>
      <c r="X1031" s="8" t="s">
        <v>49</v>
      </c>
      <c r="AE1031" s="16"/>
      <c r="AG1031" s="16"/>
      <c r="AH1031" s="17">
        <f>(AB983^2)*AA983+AB983*AB984*AA984+AB983*AB985*AA985-((AC983^2)*AA983+AC983*AC984*AA984+AC983*AC985*AA985)</f>
        <v>0.29505398363739033</v>
      </c>
      <c r="AI1031" s="18">
        <f>AB983*AB984*AA983+(AB984^2)*AA984+AB984*AB985*AA985-(AC983*AC984*AA983+(AC984^2)*AA984+AC984*AC985*AA985)</f>
        <v>-0.39988174477810556</v>
      </c>
      <c r="AJ1031" s="18">
        <f>AB983*AB985*AA983+AB984*AB985*AA984+(AB985^2)*AA985-(AC983*AC985*AA983+AC984*AC985*AA984+(AC985^2)*AA985)</f>
        <v>-0.69261549897496921</v>
      </c>
      <c r="AK1031" s="18">
        <f>(AB983^2)*Z983+AB983*AB984*Z984+AB983*AB985*Z985-((AC983^2)*Z983+AC983*AC984*Z984+AC983*AC985*Z985)</f>
        <v>-0.72073980375996416</v>
      </c>
      <c r="AL1031" s="18">
        <f>AB983*AB984*Z983+(AB984^2)*Z984+AB984*AB985*Z985-(AC983*AC984*Z983+(AC984^2)*Z984+AC984*AC985*Z985)</f>
        <v>0.28979934116644473</v>
      </c>
      <c r="AM1031" s="34">
        <f>AB983*AB985*Z983+AB984*AB985*Z984+(AB985^2)*Z985-(AC983*AC985*Z983+AC984*AC985*Z984+(AC985^2)*Z985)</f>
        <v>0.50194718290026896</v>
      </c>
      <c r="AN1031" s="16">
        <f>AE983</f>
        <v>-9.0116177700362288E-3</v>
      </c>
    </row>
    <row r="1032" spans="1:40">
      <c r="A1032" s="8" t="s">
        <v>47</v>
      </c>
      <c r="B1032" s="8">
        <f>DEGREES(ACOS(A1029/(SQRT((A1027^2)+(A1028^2)+(A1029^2)))))</f>
        <v>81.178499953588044</v>
      </c>
      <c r="C1032" s="8">
        <f>DEGREES(ATAN(A1028/A1027))</f>
        <v>-70.489193898571457</v>
      </c>
      <c r="E1032" s="9" t="s">
        <v>29</v>
      </c>
      <c r="F1032" s="10" t="s">
        <v>30</v>
      </c>
      <c r="G1032" s="13" t="s">
        <v>31</v>
      </c>
      <c r="H1032" s="14" t="s">
        <v>11</v>
      </c>
      <c r="I1032">
        <v>17</v>
      </c>
      <c r="J1032" s="15" t="s">
        <v>32</v>
      </c>
      <c r="L1032" s="20" t="s">
        <v>37</v>
      </c>
      <c r="M1032" s="17">
        <f>(G988^2)*F988+G988*G989*F989+G988*G990*F990-((H988^2)*F988+H988*H989*F989+H988*H990*F990)</f>
        <v>0.31127878641191253</v>
      </c>
      <c r="N1032" s="18">
        <f>G988*G989*F988+(G989^2)*F989+G989*G990*F990-(H988*H989*F988+(H989^2)*F989+H989*H990*F990)</f>
        <v>-0.24295665924305712</v>
      </c>
      <c r="O1032" s="18">
        <f>G988*G990*F988+G989*G990*F989+(G990^2)*F990-(H988*H990*F988+H989*H990*F989+(H990^2)*F990)</f>
        <v>-0.66751793517643043</v>
      </c>
      <c r="P1032" s="18">
        <f>(G988^2)*E988+G988*G989*E989+G988*G990*E990-((H988^2)*E988+H988*H989*E989+H988*H990*E990)</f>
        <v>-0.68847730405083307</v>
      </c>
      <c r="Q1032" s="18">
        <f>G988*G989*E988+(G989^2)*E989+G989*G990*E990-(H988*H989*E988+(H989^2)*E989+H989*H990*E990)</f>
        <v>0.22307396351858358</v>
      </c>
      <c r="R1032" s="34">
        <f>G988*G990*E988+G989*G990*E989+(G990^2)*E990-(H988*H990*E988+H989*H990*E989+(H990^2)*E990)</f>
        <v>0.61289067763555227</v>
      </c>
      <c r="S1032" s="16">
        <f>J988</f>
        <v>-8.8326096495799367E-3</v>
      </c>
      <c r="V1032" s="8" t="s">
        <v>47</v>
      </c>
      <c r="W1032" s="8">
        <f>DEGREES(ACOS(V1029/(SQRT((V1027^2)+(V1028^2)+(V1029^2)))))</f>
        <v>81.178499953588059</v>
      </c>
      <c r="X1032" s="8">
        <f>DEGREES(ATAN(V1028/V1027))</f>
        <v>-70.489193898571457</v>
      </c>
      <c r="Z1032" s="9" t="s">
        <v>29</v>
      </c>
      <c r="AA1032" s="10" t="s">
        <v>30</v>
      </c>
      <c r="AB1032" s="13" t="s">
        <v>31</v>
      </c>
      <c r="AC1032" s="14" t="s">
        <v>11</v>
      </c>
      <c r="AD1032">
        <v>17</v>
      </c>
      <c r="AE1032" s="15" t="s">
        <v>32</v>
      </c>
      <c r="AG1032" s="20" t="s">
        <v>37</v>
      </c>
      <c r="AH1032" s="17">
        <f>(AB988^2)*AA988+AB988*AB989*AA989+AB988*AB990*AA990-((AC988^2)*AA988+AC988*AC989*AA989+AC988*AC990*AA990)</f>
        <v>0.31127878641190732</v>
      </c>
      <c r="AI1032" s="18">
        <f>AB988*AB989*AA988+(AB989^2)*AA989+AB989*AB990*AA990-(AC988*AC989*AA988+(AC989^2)*AA989+AC989*AC990*AA990)</f>
        <v>-0.24295665924305895</v>
      </c>
      <c r="AJ1032" s="18">
        <f>AB988*AB990*AA988+AB989*AB990*AA989+(AB990^2)*AA990-(AC988*AC990*AA988+AC989*AC990*AA989+(AC990^2)*AA990)</f>
        <v>-0.66751793517643532</v>
      </c>
      <c r="AK1032" s="18">
        <f>(AB988^2)*Z988+AB988*AB989*Z989+AB988*AB990*Z990-((AC988^2)*Z988+AC988*AC989*Z989+AC988*AC990*Z990)</f>
        <v>-0.68847730405083962</v>
      </c>
      <c r="AL1032" s="18">
        <f>AB988*AB989*Z988+(AB989^2)*Z989+AB989*AB990*Z990-(AC988*AC989*Z988+(AC989^2)*Z989+AC989*AC990*Z990)</f>
        <v>0.22307396351858139</v>
      </c>
      <c r="AM1032" s="34">
        <f>AB988*AB990*Z988+AB989*AB990*Z989+(AB990^2)*Z990-(AC988*AC990*Z988+AC989*AC990*Z989+(AC990^2)*Z990)</f>
        <v>0.61289067763554628</v>
      </c>
      <c r="AN1032" s="16">
        <f>AE988</f>
        <v>-8.8326096495794926E-3</v>
      </c>
    </row>
    <row r="1033" spans="1:40">
      <c r="A1033" s="8" t="s">
        <v>46</v>
      </c>
      <c r="B1033" s="8">
        <f>DEGREES(ACOS(B1029/(SQRT((B1027^2)+(B1028^2)+(B1029^2)))))</f>
        <v>150.83659967177468</v>
      </c>
      <c r="C1033" s="8">
        <f>DEGREES(ATAN(B1028/B1027))</f>
        <v>3.3638966662859686</v>
      </c>
      <c r="D1033" t="s">
        <v>33</v>
      </c>
      <c r="E1033" s="9">
        <f t="shared" ref="E1033:F1033" si="1178">E1028</f>
        <v>0.86399545459420413</v>
      </c>
      <c r="F1033" s="10">
        <f t="shared" si="1178"/>
        <v>-0.52658432086144802</v>
      </c>
      <c r="G1033" s="13">
        <f>COS((RADIANS(45+$C$18)))</f>
        <v>-0.87078508510040586</v>
      </c>
      <c r="H1033" s="14">
        <f>COS((RADIANS($C$18-45)))</f>
        <v>-0.4916638440710065</v>
      </c>
      <c r="J1033" s="15">
        <f>((SUMPRODUCT(G1033:G1035,E1033:E1035))*(SUMPRODUCT(G1033:(G1035),F1033:F1035)))-((SUMPRODUCT(H1033:H1035,E1033:E1035))*(SUMPRODUCT(H1033:H1035,F1033:F1035)))</f>
        <v>-1.4424541858375245E-2</v>
      </c>
      <c r="L1033" s="16"/>
      <c r="M1033" s="17">
        <f>(G993^2)*F993+G993*G994*F994+G993*G995*F995-((H993^2)*F993+H993*H994*F994+H993*H995*F995)</f>
        <v>0.31170141401115342</v>
      </c>
      <c r="N1033" s="18">
        <f>G993*G994*F993+(G994^2)*F994+G994*G995*F995-(H993*H994*F993+(H994^2)*F994+H994*H995*F995)</f>
        <v>-0.10755664238137599</v>
      </c>
      <c r="O1033" s="18">
        <f>G993*G995*F993+G994*G995*F994+(G995^2)*F995-(H993*H995*F993+H994*H995*F994+(H995^2)*F995)</f>
        <v>-0.60998403051662087</v>
      </c>
      <c r="P1033" s="18">
        <f>(G993^2)*E993+G993*G994*E994+G993*G995*E995-((H993^2)*E993+H993*H994*E994+H993*H995*E995)</f>
        <v>-0.62720308126268876</v>
      </c>
      <c r="Q1033" s="18">
        <f>G993*G994*E993+(G994^2)*E994+G994*G995*E995-(H993*H994*E993+(H994^2)*E994+H994*H995*E995)</f>
        <v>0.12841246920717397</v>
      </c>
      <c r="R1033" s="34">
        <f>G993*G995*E993+G994*G995*E994+(G995^2)*E995-(H993*H995*E993+H994*H995*E994+(H995^2)*E995)</f>
        <v>0.72826330202686429</v>
      </c>
      <c r="S1033" s="16">
        <f>J993</f>
        <v>-3.3322619692161548E-3</v>
      </c>
      <c r="V1033" s="8" t="s">
        <v>46</v>
      </c>
      <c r="W1033" s="8">
        <f>DEGREES(ACOS(W1029/(SQRT((W1027^2)+(W1028^2)+(W1029^2)))))</f>
        <v>150.83659967177471</v>
      </c>
      <c r="X1033" s="8">
        <f>DEGREES(ATAN(W1028/W1027))</f>
        <v>3.3638966662859842</v>
      </c>
      <c r="Y1033" t="s">
        <v>33</v>
      </c>
      <c r="Z1033" s="9">
        <f t="shared" ref="Z1033:AA1033" si="1179">Z1028</f>
        <v>0.86399545459420823</v>
      </c>
      <c r="AA1033" s="10">
        <f t="shared" si="1179"/>
        <v>-0.5265843208614448</v>
      </c>
      <c r="AB1033" s="13">
        <f>COS((RADIANS(45+$C$18)))</f>
        <v>-0.87078508510040586</v>
      </c>
      <c r="AC1033" s="14">
        <f>COS((RADIANS($C$18-45)))</f>
        <v>-0.4916638440710065</v>
      </c>
      <c r="AE1033" s="15">
        <f>((SUMPRODUCT(AB1033:AB1035,Z1033:Z1035))*(SUMPRODUCT(AB1033:(AB1035),AA1033:AA1035)))-((SUMPRODUCT(AC1033:AC1035,Z1033:Z1035))*(SUMPRODUCT(AC1033:AC1035,AA1033:AA1035)))</f>
        <v>-1.4424541858372913E-2</v>
      </c>
      <c r="AG1033" s="16"/>
      <c r="AH1033" s="17">
        <f>(AB993^2)*AA993+AB993*AB994*AA994+AB993*AB995*AA995-((AC993^2)*AA993+AC993*AC994*AA994+AC993*AC995*AA995)</f>
        <v>0.31170141401114781</v>
      </c>
      <c r="AI1033" s="18">
        <f>AB993*AB994*AA993+(AB994^2)*AA994+AB994*AB995*AA995-(AC993*AC994*AA993+(AC994^2)*AA994+AC994*AC995*AA995)</f>
        <v>-0.10755664238137692</v>
      </c>
      <c r="AJ1033" s="18">
        <f>AB993*AB995*AA993+AB994*AB995*AA994+(AB995^2)*AA995-(AC993*AC995*AA993+AC994*AC995*AA994+(AC995^2)*AA995)</f>
        <v>-0.6099840305166262</v>
      </c>
      <c r="AK1033" s="18">
        <f>(AB993^2)*Z993+AB993*AB994*Z994+AB993*AB995*Z995-((AC993^2)*Z993+AC993*AC994*Z994+AC993*AC995*Z995)</f>
        <v>-0.62720308126269575</v>
      </c>
      <c r="AL1033" s="18">
        <f>AB993*AB994*Z993+(AB994^2)*Z994+AB994*AB995*Z995-(AC993*AC994*Z993+(AC994^2)*Z994+AC994*AC995*Z995)</f>
        <v>0.12841246920717292</v>
      </c>
      <c r="AM1033" s="34">
        <f>AB993*AB995*Z993+AB994*AB995*Z994+(AB995^2)*Z995-(AC993*AC995*Z993+AC994*AC995*Z994+(AC995^2)*Z995)</f>
        <v>0.72826330202685829</v>
      </c>
      <c r="AN1033" s="16">
        <f>AE993</f>
        <v>-3.332261969217043E-3</v>
      </c>
    </row>
    <row r="1034" spans="1:40">
      <c r="A1034" s="8" t="s">
        <v>48</v>
      </c>
      <c r="B1034" s="8">
        <f>DEGREES(ACOS(C1029/(SQRT((C1027^2)+(C1028^2)+(C1029^2)))))</f>
        <v>62.448752046807328</v>
      </c>
      <c r="C1034" s="8">
        <f>DEGREES(ATAN(C1028/C1027))</f>
        <v>24.154818135411393</v>
      </c>
      <c r="D1034" t="s">
        <v>34</v>
      </c>
      <c r="E1034" s="9">
        <f t="shared" ref="E1034:F1034" si="1180">E1029</f>
        <v>-0.16430755262887167</v>
      </c>
      <c r="F1034" s="10">
        <f t="shared" si="1180"/>
        <v>-0.7879412955299977</v>
      </c>
      <c r="G1034" s="13">
        <f>(SIN((RADIANS(45+$C$18))))*(COS(RADIANS($A$18)))</f>
        <v>0.4620128861807582</v>
      </c>
      <c r="H1034" s="14">
        <f>(SIN((RADIANS($C$18-45))))*(COS(RADIANS($A$18)))</f>
        <v>-0.81827031875928058</v>
      </c>
      <c r="J1034" s="16"/>
      <c r="L1034" s="16"/>
      <c r="M1034" s="17">
        <f>(G998^2)*F998+G998*G999*F999+G998*G1000*F1000-((H998^2)*F998+H998*H999*F999+H998*H1000*F1000)</f>
        <v>0.29740129090101997</v>
      </c>
      <c r="N1034" s="18">
        <f>G998*G999*F998+(G999^2)*F999+G999*G1000*F1000-(H998*H999*F998+(H999^2)*F999+H999*H1000*F1000)</f>
        <v>-9.4102384272275977E-10</v>
      </c>
      <c r="O1034" s="18">
        <f>G998*G1000*F998+G999*G1000*F999+(G1000^2)*F1000-(H998*H1000*F998+H999*H1000*F999+(H1000^2)*F1000)</f>
        <v>-0.53916693875526167</v>
      </c>
      <c r="P1034" s="18">
        <f>(G998^2)*E998+G998*G999*E999+G998*G1000*E1000-((H998^2)*E998+H998*H999*E999+H998*H1000*E1000)</f>
        <v>-0.51174669125606487</v>
      </c>
      <c r="Q1034" s="18">
        <f>G998*G999*E998+(G999^2)*E999+G999*G1000*E1000-(H998*H999*E998+(H999^2)*E999+H999*H1000*E1000)</f>
        <v>1.471798367315492E-9</v>
      </c>
      <c r="R1034" s="34">
        <f>G998*G1000*E998+G999*G1000*E999+(G1000^2)*E1000-(H998*H1000*E998+H999*H1000*E999+(H1000^2)*E1000)</f>
        <v>0.84327833593933343</v>
      </c>
      <c r="S1034" s="16">
        <f>J998</f>
        <v>3.4451712754968167E-4</v>
      </c>
      <c r="V1034" s="8" t="s">
        <v>48</v>
      </c>
      <c r="W1034" s="8">
        <f>DEGREES(ACOS(X1029/(SQRT((X1027^2)+(X1028^2)+(X1029^2)))))</f>
        <v>62.448752046807328</v>
      </c>
      <c r="X1034" s="8">
        <f>DEGREES(ATAN(X1028/X1027))</f>
        <v>24.154818135411389</v>
      </c>
      <c r="Y1034" t="s">
        <v>34</v>
      </c>
      <c r="Z1034" s="9">
        <f t="shared" ref="Z1034:AA1034" si="1181">Z1029</f>
        <v>-0.16430755262887328</v>
      </c>
      <c r="AA1034" s="10">
        <f t="shared" si="1181"/>
        <v>-0.78794129552999681</v>
      </c>
      <c r="AB1034" s="13">
        <f>(SIN((RADIANS(45+$C$18))))*(COS(RADIANS($A$18)))</f>
        <v>0.4620128861807582</v>
      </c>
      <c r="AC1034" s="14">
        <f>(SIN((RADIANS($C$18-45))))*(COS(RADIANS($A$18)))</f>
        <v>-0.81827031875928058</v>
      </c>
      <c r="AE1034" s="16"/>
      <c r="AG1034" s="16"/>
      <c r="AH1034" s="17">
        <f>(AB998^2)*AA998+AB998*AB999*AA999+AB998*AB1000*AA1000-((AC998^2)*AA998+AC998*AC999*AA999+AC998*AC1000*AA1000)</f>
        <v>0.29740129090101342</v>
      </c>
      <c r="AI1034" s="18">
        <f>AB998*AB999*AA998+(AB999^2)*AA999+AB999*AB1000*AA1000-(AC998*AC999*AA998+(AC999^2)*AA999+AC999*AC1000*AA1000)</f>
        <v>-9.4102384272276804E-10</v>
      </c>
      <c r="AJ1034" s="18">
        <f>AB998*AB1000*AA998+AB999*AB1000*AA999+(AB1000^2)*AA1000-(AC998*AC1000*AA998+AC999*AC1000*AA999+(AC1000^2)*AA1000)</f>
        <v>-0.53916693875526644</v>
      </c>
      <c r="AK1034" s="18">
        <f>(AB998^2)*Z998+AB998*AB999*Z999+AB998*AB1000*Z1000-((AC998^2)*Z998+AC998*AC999*Z999+AC998*AC1000*Z1000)</f>
        <v>-0.51174669125607242</v>
      </c>
      <c r="AL1034" s="18">
        <f>AB998*AB999*Z998+(AB999^2)*Z999+AB999*AB1000*Z1000-(AC998*AC999*Z998+(AC999^2)*Z999+AC999*AC1000*Z1000)</f>
        <v>1.4717983673154831E-9</v>
      </c>
      <c r="AM1034" s="34">
        <f>AB998*AB1000*Z998+AB999*AB1000*Z999+(AB1000^2)*Z1000-(AC998*AC1000*Z998+AC999*AC1000*Z999+(AC1000^2)*Z1000)</f>
        <v>0.84327833593932855</v>
      </c>
      <c r="AN1034" s="16">
        <f>AE998</f>
        <v>3.4451712754746122E-4</v>
      </c>
    </row>
    <row r="1035" spans="1:40">
      <c r="D1035" t="s">
        <v>35</v>
      </c>
      <c r="E1035" s="9">
        <f t="shared" ref="E1035:F1035" si="1182">E1030</f>
        <v>0.47593579670966668</v>
      </c>
      <c r="F1035" s="10">
        <f t="shared" si="1182"/>
        <v>-0.31915116766415946</v>
      </c>
      <c r="G1035" s="13">
        <f>(SIN((RADIANS(45+$C$18))))*(SIN(RADIANS($A$18)))</f>
        <v>-0.16815893841721494</v>
      </c>
      <c r="H1035" s="14">
        <f>(SIN((RADIANS($C$18-45))))*(SIN(RADIANS($A$18)))</f>
        <v>0.29782603961189558</v>
      </c>
      <c r="J1035" s="16"/>
      <c r="L1035" s="16"/>
      <c r="M1035" s="17">
        <f>(G1003^2)*F1003+G1003*G1004*F1004+G1003*G1005*F1005-((H1003^2)*F1003+H1003*H1004*F1004+H1003*H1005*F1005)</f>
        <v>0.27678787575125102</v>
      </c>
      <c r="N1035" s="18">
        <f>G1003*G1004*F1003+(G1004^2)*F1004+G1004*G1005*F1005-(H1003*H1004*F1003+(H1004^2)*F1004+H1004*H1005*F1005)</f>
        <v>8.3672109106679382E-2</v>
      </c>
      <c r="O1035" s="18">
        <f>G1003*G1005*F1003+G1004*G1005*F1004+(G1005^2)*F1005-(H1003*H1005*F1003+H1004*H1005*F1004+(H1005^2)*F1005)</f>
        <v>-0.47452811118578031</v>
      </c>
      <c r="P1035" s="18">
        <f>(G1003^2)*E1003+G1003*G1004*E1004+G1003*G1005*E1005-((H1003^2)*E1003+H1003*H1004*E1004+H1003*H1005*E1005)</f>
        <v>-0.3176151536653733</v>
      </c>
      <c r="Q1035" s="18">
        <f>G1003*G1004*E1003+(G1004^2)*E1004+G1004*G1005*E1005-(H1003*H1004*E1003+(H1004^2)*E1004+H1004*H1005*E1005)</f>
        <v>-0.16408175764894084</v>
      </c>
      <c r="R1035" s="34">
        <f>G1003*G1005*E1003+G1004*G1005*E1004+(G1005^2)*E1005-(H1003*H1005*E1003+H1004*H1005*E1004+(H1005^2)*E1005)</f>
        <v>0.9305538890853573</v>
      </c>
      <c r="S1035" s="16">
        <f>J1003</f>
        <v>-4.494075930860375E-4</v>
      </c>
      <c r="Y1035" t="s">
        <v>35</v>
      </c>
      <c r="Z1035" s="9">
        <f t="shared" ref="Z1035:AA1035" si="1183">Z1030</f>
        <v>0.47593579670965852</v>
      </c>
      <c r="AA1035" s="10">
        <f t="shared" si="1183"/>
        <v>-0.31915116766416685</v>
      </c>
      <c r="AB1035" s="13">
        <f>(SIN((RADIANS(45+$C$18))))*(SIN(RADIANS($A$18)))</f>
        <v>-0.16815893841721494</v>
      </c>
      <c r="AC1035" s="14">
        <f>(SIN((RADIANS($C$18-45))))*(SIN(RADIANS($A$18)))</f>
        <v>0.29782603961189558</v>
      </c>
      <c r="AE1035" s="16"/>
      <c r="AG1035" s="16"/>
      <c r="AH1035" s="17">
        <f>(AB1003^2)*AA1003+AB1003*AB1004*AA1004+AB1003*AB1005*AA1005-((AC1003^2)*AA1003+AC1003*AC1004*AA1004+AC1003*AC1005*AA1005)</f>
        <v>0.27678787575124364</v>
      </c>
      <c r="AI1035" s="18">
        <f>AB1003*AB1004*AA1003+(AB1004^2)*AA1004+AB1004*AB1005*AA1005-(AC1003*AC1004*AA1003+(AC1004^2)*AA1004+AC1004*AC1005*AA1005)</f>
        <v>8.3672109106679993E-2</v>
      </c>
      <c r="AJ1035" s="18">
        <f>AB1003*AB1005*AA1003+AB1004*AB1005*AA1004+(AB1005^2)*AA1005-(AC1003*AC1005*AA1003+AC1004*AC1005*AA1004+(AC1005^2)*AA1005)</f>
        <v>-0.47452811118578381</v>
      </c>
      <c r="AK1035" s="18">
        <f>(AB1003^2)*Z1003+AB1003*AB1004*Z1004+AB1003*AB1005*Z1005-((AC1003^2)*Z1003+AC1003*AC1004*Z1004+AC1003*AC1005*Z1005)</f>
        <v>-0.31761515366538162</v>
      </c>
      <c r="AL1035" s="18">
        <f>AB1003*AB1004*Z1003+(AB1004^2)*Z1004+AB1004*AB1005*Z1005-(AC1003*AC1004*Z1003+(AC1004^2)*Z1004+AC1004*AC1005*Z1005)</f>
        <v>-0.16408175764894031</v>
      </c>
      <c r="AM1035" s="34">
        <f>AB1003*AB1005*Z1003+AB1004*AB1005*Z1004+(AB1005^2)*Z1005-(AC1003*AC1005*Z1003+AC1004*AC1005*Z1004+(AC1005^2)*Z1005)</f>
        <v>0.93055388908535441</v>
      </c>
      <c r="AN1035" s="16">
        <f>AE1003</f>
        <v>-4.4940759308909062E-4</v>
      </c>
    </row>
    <row r="1036" spans="1:40">
      <c r="M1036" s="17">
        <f>(G1008^2)*F1008+G1008*G1009*F1009+G1008*G1010*F1010-((H1008^2)*F1008+H1008*H1009*F1009+H1008*H1010*F1010)</f>
        <v>0.26528105821983972</v>
      </c>
      <c r="N1036" s="18">
        <f>G1008*G1009*F1008+(G1009^2)*F1009+G1009*G1010*F1010-(H1008*H1009*F1008+(H1009^2)*F1009+H1009*H1010*F1010)</f>
        <v>0.1559258952274471</v>
      </c>
      <c r="O1036" s="18">
        <f>G1008*G1010*F1008+G1009*G1010*F1009+(G1010^2)*F1010-(H1008*H1010*F1008+H1009*H1010*F1009+(H1010^2)*F1010)</f>
        <v>-0.4284028762456582</v>
      </c>
      <c r="P1036" s="18">
        <f>(G1008^2)*E1008+G1008*G1009*E1009+G1008*G1010*E1010-((H1008^2)*E1008+H1008*H1009*E1009+H1008*H1010*E1010)</f>
        <v>-5.7068033182661237E-2</v>
      </c>
      <c r="Q1036" s="18">
        <f>G1008*G1009*E1008+(G1009^2)*E1009+G1009*G1010*E1010-(H1008*H1009*E1008+(H1009^2)*E1009+H1009*H1010*E1010)</f>
        <v>-0.34145071843496039</v>
      </c>
      <c r="R1036" s="34">
        <f>G1008*G1010*E1008+G1009*G1010*E1009+(G1010^2)*E1010-(H1008*H1010*E1008+H1009*H1010*E1009+(H1010^2)*E1010)</f>
        <v>0.93812813875661194</v>
      </c>
      <c r="S1036" s="16">
        <f>J1008</f>
        <v>-3.1043796309587757E-4</v>
      </c>
      <c r="AH1036" s="17">
        <f>(AB1008^2)*AA1008+AB1008*AB1009*AA1009+AB1008*AB1010*AA1010-((AC1008^2)*AA1008+AC1008*AC1009*AA1009+AC1008*AC1010*AA1010)</f>
        <v>0.26528105821983183</v>
      </c>
      <c r="AI1036" s="18">
        <f>AB1008*AB1009*AA1008+(AB1009^2)*AA1009+AB1009*AB1010*AA1010-(AC1008*AC1009*AA1008+(AC1009^2)*AA1009+AC1009*AC1010*AA1010)</f>
        <v>0.15592589522744754</v>
      </c>
      <c r="AJ1036" s="18">
        <f>AB1008*AB1010*AA1008+AB1009*AB1010*AA1009+(AB1010^2)*AA1010-(AC1008*AC1010*AA1008+AC1009*AC1010*AA1009+(AC1010^2)*AA1010)</f>
        <v>-0.42840287624565937</v>
      </c>
      <c r="AK1036" s="18">
        <f>(AB1008^2)*Z1008+AB1008*AB1009*Z1009+AB1008*AB1010*Z1010-((AC1008^2)*Z1008+AC1008*AC1009*Z1009+AC1008*AC1010*Z1010)</f>
        <v>-5.7068033182669509E-2</v>
      </c>
      <c r="AL1036" s="18">
        <f>AB1008*AB1009*Z1008+(AB1009^2)*Z1009+AB1009*AB1010*Z1010-(AC1008*AC1009*Z1008+(AC1009^2)*Z1009+AC1009*AC1010*Z1010)</f>
        <v>-0.34145071843496022</v>
      </c>
      <c r="AM1036" s="34">
        <f>AB1008*AB1010*Z1008+AB1009*AB1010*Z1009+(AB1010^2)*Z1010-(AC1008*AC1010*Z1008+AC1009*AC1010*Z1009+(AC1010^2)*Z1010)</f>
        <v>0.93812813875661138</v>
      </c>
      <c r="AN1036" s="16">
        <f>AE1008</f>
        <v>-3.1043796309895844E-4</v>
      </c>
    </row>
    <row r="1037" spans="1:40">
      <c r="E1037" s="9" t="s">
        <v>29</v>
      </c>
      <c r="F1037" s="10" t="s">
        <v>30</v>
      </c>
      <c r="G1037" s="13" t="s">
        <v>31</v>
      </c>
      <c r="H1037" s="14" t="s">
        <v>11</v>
      </c>
      <c r="I1037">
        <v>18</v>
      </c>
      <c r="J1037" s="15" t="s">
        <v>32</v>
      </c>
      <c r="M1037" s="17">
        <f>(G1013^2)*F1013+G1013*G1014*F1014+G1013*G1015*F1015-((H1013^2)*F1013+H1013*H1014*F1014+H1013*H1015*F1015)</f>
        <v>0.27048273694119807</v>
      </c>
      <c r="N1037" s="18">
        <f>G1013*G1014*F1013+(G1014^2)*F1014+G1014*G1015*F1015-(H1013*H1014*F1013+(H1014^2)*F1014+H1014*H1015*F1015)</f>
        <v>0.23342805894774468</v>
      </c>
      <c r="O1037" s="18">
        <f>G1013*G1015*F1013+G1014*G1015*F1014+(G1015^2)*F1015-(H1013*H1015*F1013+H1014*H1015*F1014+(H1015^2)*F1015)</f>
        <v>-0.40430925800967688</v>
      </c>
      <c r="P1037" s="18">
        <f>(G1013^2)*E1013+G1013*G1014*E1014+G1013*G1015*E1015-((H1013^2)*E1013+H1013*H1014*E1014+H1013*H1015*E1015)</f>
        <v>0.21163889593919771</v>
      </c>
      <c r="Q1037" s="18">
        <f>G1013*G1014*E1013+(G1014^2)*E1014+G1014*G1015*E1015-(H1013*H1014*E1013+(H1014^2)*E1014+H1014*H1015*E1015)</f>
        <v>-0.48632694285030587</v>
      </c>
      <c r="R1037" s="34">
        <f>G1013*G1015*E1013+G1014*G1015*E1014+(G1015^2)*E1015-(H1013*H1015*E1013+H1014*H1015*E1014+(H1015^2)*E1015)</f>
        <v>0.84234297410637593</v>
      </c>
      <c r="S1037" s="16">
        <f>J1013</f>
        <v>2.916613354853409E-3</v>
      </c>
      <c r="Z1037" s="9" t="s">
        <v>29</v>
      </c>
      <c r="AA1037" s="10" t="s">
        <v>30</v>
      </c>
      <c r="AB1037" s="13" t="s">
        <v>31</v>
      </c>
      <c r="AC1037" s="14" t="s">
        <v>11</v>
      </c>
      <c r="AD1037">
        <v>18</v>
      </c>
      <c r="AE1037" s="15" t="s">
        <v>32</v>
      </c>
      <c r="AH1037" s="17">
        <f>(AB1013^2)*AA1013+AB1013*AB1014*AA1014+AB1013*AB1015*AA1015-((AC1013^2)*AA1013+AC1013*AC1014*AA1014+AC1013*AC1015*AA1015)</f>
        <v>0.27048273694119063</v>
      </c>
      <c r="AI1037" s="18">
        <f>AB1013*AB1014*AA1013+(AB1014^2)*AA1014+AB1014*AB1015*AA1015-(AC1013*AC1014*AA1013+(AC1014^2)*AA1014+AC1014*AC1015*AA1015)</f>
        <v>0.23342805894774418</v>
      </c>
      <c r="AJ1037" s="18">
        <f>AB1013*AB1015*AA1013+AB1014*AB1015*AA1014+(AB1015^2)*AA1015-(AC1013*AC1015*AA1013+AC1014*AC1015*AA1014+(AC1015^2)*AA1015)</f>
        <v>-0.40430925800967599</v>
      </c>
      <c r="AK1037" s="18">
        <f>(AB1013^2)*Z1013+AB1013*AB1014*Z1014+AB1013*AB1015*Z1015-((AC1013^2)*Z1013+AC1013*AC1014*Z1014+AC1013*AC1015*Z1015)</f>
        <v>0.21163889593919044</v>
      </c>
      <c r="AL1037" s="18">
        <f>AB1013*AB1014*Z1013+(AB1014^2)*Z1014+AB1014*AB1015*Z1015-(AC1013*AC1014*Z1013+(AC1014^2)*Z1014+AC1014*AC1015*Z1015)</f>
        <v>-0.48632694285030686</v>
      </c>
      <c r="AM1037" s="34">
        <f>AB1013*AB1015*Z1013+AB1014*AB1015*Z1014+(AB1015^2)*Z1015-(AC1013*AC1015*Z1013+AC1014*AC1015*Z1014+(AC1015^2)*Z1015)</f>
        <v>0.8423429741063776</v>
      </c>
      <c r="AN1037" s="16">
        <f>AE1013</f>
        <v>2.9166133548514384E-3</v>
      </c>
    </row>
    <row r="1038" spans="1:40">
      <c r="D1038" t="s">
        <v>33</v>
      </c>
      <c r="E1038" s="9">
        <f t="shared" ref="E1038:F1038" si="1184">E1033</f>
        <v>0.86399545459420413</v>
      </c>
      <c r="F1038" s="10">
        <f t="shared" si="1184"/>
        <v>-0.52658432086144802</v>
      </c>
      <c r="G1038" s="13">
        <f>COS((RADIANS(45+$C$19)))</f>
        <v>-0.90296063242848146</v>
      </c>
      <c r="H1038" s="14">
        <f>COS((RADIANS($C$19-45)))</f>
        <v>-0.42972327873220545</v>
      </c>
      <c r="J1038" s="15">
        <f>((SUMPRODUCT(G1038:G1040,E1038:E1040))*(SUMPRODUCT(G1038:G1040,F1038:F1040)))-((SUMPRODUCT(H1038:H1040,E1038:E1040))*(SUMPRODUCT(H1038:H1040,F1038:F1040)))</f>
        <v>-1.4794314229871375E-2</v>
      </c>
      <c r="M1038" s="17">
        <f>(G1018^2)*F1018+G1018*G1019*F1019+G1018*G1020*F1020-((H1018^2)*F1018+H1018*H1019*F1019+H1018*H1020*F1020)</f>
        <v>0.29365345380889418</v>
      </c>
      <c r="N1038" s="18">
        <f>G1018*G1019*F1018+(G1019^2)*F1019+G1019*G1020*F1020-(H1018*H1019*F1018+(H1019^2)*F1019+H1019*H1020*F1020)</f>
        <v>0.32756953304692316</v>
      </c>
      <c r="O1038" s="18">
        <f>G1018*G1020*F1018+G1019*G1020*F1019+(G1020^2)*F1020-(H1018*H1020*F1018+H1019*H1020*F1019+(H1020^2)*F1020)</f>
        <v>-0.39038216783307844</v>
      </c>
      <c r="P1038" s="18">
        <f>(G1018^2)*E1018+G1018*G1019*E1019+G1018*G1020*E1020-((H1018^2)*E1018+H1018*H1019*E1019+H1018*H1020*E1020)</f>
        <v>0.41658014762777795</v>
      </c>
      <c r="Q1038" s="18">
        <f>G1018*G1019*E1018+(G1019^2)*E1019+G1019*G1020*E1020-(H1018*H1019*E1018+(H1019^2)*E1019+H1019*H1020*E1020)</f>
        <v>-0.572781048707526</v>
      </c>
      <c r="R1038" s="34">
        <f>G1018*G1020*E1018+G1019*G1020*E1019+(G1020^2)*E1020-(H1018*H1020*E1018+H1019*H1020*E1019+(H1020^2)*E1020)</f>
        <v>0.68261387256707318</v>
      </c>
      <c r="S1038" s="16">
        <f>J1018</f>
        <v>1.4096252957168376E-2</v>
      </c>
      <c r="Y1038" t="s">
        <v>33</v>
      </c>
      <c r="Z1038" s="9">
        <f t="shared" ref="Z1038:AA1038" si="1185">Z1033</f>
        <v>0.86399545459420823</v>
      </c>
      <c r="AA1038" s="10">
        <f t="shared" si="1185"/>
        <v>-0.5265843208614448</v>
      </c>
      <c r="AB1038" s="13">
        <f>COS((RADIANS(45+$C$19)))</f>
        <v>-0.90296063242848146</v>
      </c>
      <c r="AC1038" s="14">
        <f>COS((RADIANS($C$19-45)))</f>
        <v>-0.42972327873220545</v>
      </c>
      <c r="AE1038" s="15">
        <f>((SUMPRODUCT(AB1038:AB1040,Z1038:Z1040))*(SUMPRODUCT(AB1038:AB1040,AA1038:AA1040)))-((SUMPRODUCT(AC1038:AC1040,Z1038:Z1040))*(SUMPRODUCT(AC1038:AC1040,AA1038:AA1040)))</f>
        <v>-1.4794314229869293E-2</v>
      </c>
      <c r="AH1038" s="17">
        <f>(AB1018^2)*AA1018+AB1018*AB1019*AA1019+AB1018*AB1020*AA1020-((AC1018^2)*AA1018+AC1018*AC1019*AA1019+AC1018*AC1020*AA1020)</f>
        <v>0.29365345380888774</v>
      </c>
      <c r="AI1038" s="18">
        <f>AB1018*AB1019*AA1018+(AB1019^2)*AA1019+AB1019*AB1020*AA1020-(AC1018*AC1019*AA1018+(AC1019^2)*AA1019+AC1019*AC1020*AA1020)</f>
        <v>0.32756953304692132</v>
      </c>
      <c r="AJ1038" s="18">
        <f>AB1018*AB1020*AA1018+AB1019*AB1020*AA1019+(AB1020^2)*AA1020-(AC1018*AC1020*AA1018+AC1019*AC1020*AA1019+(AC1020^2)*AA1020)</f>
        <v>-0.39038216783307622</v>
      </c>
      <c r="AK1038" s="18">
        <f>(AB1018^2)*Z1018+AB1018*AB1019*Z1019+AB1018*AB1020*Z1020-((AC1018^2)*Z1018+AC1018*AC1019*Z1019+AC1018*AC1020*Z1020)</f>
        <v>0.41658014762777251</v>
      </c>
      <c r="AL1038" s="18">
        <f>AB1018*AB1019*Z1018+(AB1019^2)*Z1019+AB1019*AB1020*Z1020-(AC1018*AC1019*Z1018+(AC1019^2)*Z1019+AC1019*AC1020*Z1020)</f>
        <v>-0.57278104870752844</v>
      </c>
      <c r="AM1038" s="34">
        <f>AB1018*AB1020*Z1018+AB1019*AB1020*Z1019+(AB1020^2)*Z1020-(AC1018*AC1020*Z1018+AC1019*AC1020*Z1019+(AC1020^2)*Z1020)</f>
        <v>0.68261387256707606</v>
      </c>
      <c r="AN1038" s="16">
        <f>AE1018</f>
        <v>1.4096252957168043E-2</v>
      </c>
    </row>
    <row r="1039" spans="1:40" ht="18">
      <c r="A1039" t="s">
        <v>45</v>
      </c>
      <c r="B1039" t="s">
        <v>75</v>
      </c>
      <c r="C1039" t="s">
        <v>44</v>
      </c>
      <c r="D1039" t="s">
        <v>34</v>
      </c>
      <c r="E1039" s="9">
        <f t="shared" ref="E1039:F1039" si="1186">E1034</f>
        <v>-0.16430755262887167</v>
      </c>
      <c r="F1039" s="10">
        <f t="shared" si="1186"/>
        <v>-0.7879412955299977</v>
      </c>
      <c r="G1039" s="13">
        <f>(SIN((RADIANS(45+$C$19))))*(COS(RADIANS($A$19)))</f>
        <v>0.42319481654530194</v>
      </c>
      <c r="H1039" s="14">
        <f>(SIN((RADIANS($C$19-45))))*(COS(RADIANS($A$19)))</f>
        <v>-0.88924263148037508</v>
      </c>
      <c r="J1039" s="16"/>
      <c r="M1039" s="17">
        <f>(G1023^2)*F1023+G1023*G1024*F1024+G1023*G1025*F1025-((H1023^2)*F1023+H1023*H1024*F1024+H1023*H1025*F1025)</f>
        <v>0.28961861714508669</v>
      </c>
      <c r="N1039" s="18">
        <f>G1023*G1024*F1023+(G1024^2)*F1024+G1024*G1025*F1025-(H1023*H1024*F1023+(H1024^2)*F1024+H1024*H1025*F1025)</f>
        <v>0.45460449636862177</v>
      </c>
      <c r="O1039" s="18">
        <f>G1023*G1025*F1023+G1024*G1025*F1024+(G1025^2)*F1025-(H1023*H1025*F1023+H1024*H1025*F1024+(H1025^2)*F1025)</f>
        <v>-0.38145846523444371</v>
      </c>
      <c r="P1039" s="18">
        <f>(G1023^2)*E1023+G1023*G1024*E1024+G1023*G1025*E1025-((H1023^2)*E1023+H1023*H1024*E1024+H1023*H1025*E1025)</f>
        <v>0.59005293700105144</v>
      </c>
      <c r="Q1039" s="18">
        <f>G1023*G1024*E1023+(G1024^2)*E1024+G1024*G1025*E1025-(H1023*H1024*E1023+(H1024^2)*E1024+H1024*H1025*E1025)</f>
        <v>-0.58579637353975655</v>
      </c>
      <c r="R1039" s="34">
        <f>G1023*G1025*E1023+G1024*G1025*E1024+(G1025^2)*E1025-(H1023*H1025*E1023+H1024*H1025*E1024+(H1025^2)*E1025)</f>
        <v>0.49154152098219805</v>
      </c>
      <c r="S1039" s="16">
        <f>J1023</f>
        <v>-6.0155219961967044E-3</v>
      </c>
      <c r="V1039" t="s">
        <v>45</v>
      </c>
      <c r="W1039" t="s">
        <v>75</v>
      </c>
      <c r="X1039" t="s">
        <v>44</v>
      </c>
      <c r="Y1039" t="s">
        <v>34</v>
      </c>
      <c r="Z1039" s="9">
        <f t="shared" ref="Z1039:AA1039" si="1187">Z1034</f>
        <v>-0.16430755262887328</v>
      </c>
      <c r="AA1039" s="10">
        <f t="shared" si="1187"/>
        <v>-0.78794129552999681</v>
      </c>
      <c r="AB1039" s="13">
        <f>(SIN((RADIANS(45+$C$19))))*(COS(RADIANS($A$19)))</f>
        <v>0.42319481654530194</v>
      </c>
      <c r="AC1039" s="14">
        <f>(SIN((RADIANS($C$19-45))))*(COS(RADIANS($A$19)))</f>
        <v>-0.88924263148037508</v>
      </c>
      <c r="AE1039" s="16"/>
      <c r="AH1039" s="17">
        <f>(AB1023^2)*AA1023+AB1023*AB1024*AA1024+AB1023*AB1025*AA1025-((AC1023^2)*AA1023+AC1023*AC1024*AA1024+AC1023*AC1025*AA1025)</f>
        <v>0.28961861714508208</v>
      </c>
      <c r="AI1039" s="18">
        <f>AB1023*AB1024*AA1023+(AB1024^2)*AA1024+AB1024*AB1025*AA1025-(AC1023*AC1024*AA1023+(AC1024^2)*AA1024+AC1024*AC1025*AA1025)</f>
        <v>0.45460449636861849</v>
      </c>
      <c r="AJ1039" s="18">
        <f>AB1023*AB1025*AA1023+AB1024*AB1025*AA1024+(AB1025^2)*AA1025-(AC1023*AC1025*AA1023+AC1024*AC1025*AA1024+(AC1025^2)*AA1025)</f>
        <v>-0.38145846523444105</v>
      </c>
      <c r="AK1039" s="18">
        <f>(AB1023^2)*Z1023+AB1023*AB1024*Z1024+AB1023*AB1025*Z1025-((AC1023^2)*Z1023+AC1023*AC1024*Z1024+AC1023*AC1025*Z1025)</f>
        <v>0.59005293700104833</v>
      </c>
      <c r="AL1039" s="18">
        <f>AB1023*AB1024*Z1023+(AB1024^2)*Z1024+AB1024*AB1025*Z1025-(AC1023*AC1024*Z1023+(AC1024^2)*Z1024+AC1024*AC1025*Z1025)</f>
        <v>-0.58579637353976011</v>
      </c>
      <c r="AM1039" s="34">
        <f>AB1023*AB1025*Z1023+AB1024*AB1025*Z1024+(AB1025^2)*Z1025-(AC1023*AC1025*Z1023+AC1024*AC1025*Z1024+(AC1025^2)*Z1025)</f>
        <v>0.49154152098220116</v>
      </c>
      <c r="AN1039" s="16">
        <f>AE1023</f>
        <v>-6.0155219961953998E-3</v>
      </c>
    </row>
    <row r="1040" spans="1:40">
      <c r="A1040">
        <f>E1043</f>
        <v>0.86399545459420413</v>
      </c>
      <c r="B1040">
        <f>C1040/(SQRT(C1040^2+C1041^2+C1042^2))</f>
        <v>0.86399545459420413</v>
      </c>
      <c r="C1040">
        <f t="array" ref="C1040:C1045">(A1040:A1045)-(MMULT(MMULT(MINVERSE(MMULT(TRANSPOSE(M1025:R1045),M1025:R1045)),TRANSPOSE(M1025:R1045)),S1025:S1045))</f>
        <v>0.86357791274139917</v>
      </c>
      <c r="D1040" t="s">
        <v>35</v>
      </c>
      <c r="E1040" s="9">
        <f t="shared" ref="E1040:F1040" si="1188">E1035</f>
        <v>0.47593579670966668</v>
      </c>
      <c r="F1040" s="10">
        <f t="shared" si="1188"/>
        <v>-0.31915116766415946</v>
      </c>
      <c r="G1040" s="13">
        <f>(SIN((RADIANS(45+$C$19))))*(SIN(RADIANS($A$19)))</f>
        <v>-7.4620664252905797E-2</v>
      </c>
      <c r="H1040" s="14">
        <f>(SIN((RADIANS($C$19-45))))*(SIN(RADIANS($A$19)))</f>
        <v>0.15679746832618466</v>
      </c>
      <c r="J1040" s="16"/>
      <c r="M1040" s="17">
        <f>(G1028^2)*F1028+G1028*G1029*F1029+G1028*G1030*F1030-((H1028^2)*F1028+H1028*H1029*F1029+H1028*H1030*F1030)</f>
        <v>0.29342998879001292</v>
      </c>
      <c r="N1040" s="18">
        <f>G1028*G1029*F1028+(G1029^2)*F1029+G1029*G1030*F1030-(H1028*H1029*F1028+(H1029^2)*F1029+H1029*H1030*F1030)</f>
        <v>0.59024024526144592</v>
      </c>
      <c r="O1040" s="18">
        <f>G1028*G1030*F1028+G1029*G1030*F1029+(G1030^2)*F1030-(H1028*H1030*F1028+H1029*H1030*F1029+(H1030^2)*F1030)</f>
        <v>-0.34077536448824641</v>
      </c>
      <c r="P1040" s="18">
        <f>(G1028^2)*E1028+G1028*G1029*E1029+G1028*G1030*E1030-((H1028^2)*E1028+H1028*H1029*E1029+H1028*H1030*E1030)</f>
        <v>0.67045822345894313</v>
      </c>
      <c r="Q1040" s="18">
        <f>G1028*G1029*E1028+(G1029^2)*E1029+G1029*G1030*E1030-(H1028*H1029*E1028+(H1029^2)*E1029+H1029*H1030*E1030)</f>
        <v>-0.57548246207188103</v>
      </c>
      <c r="R1040" s="34">
        <f>G1028*G1030*E1028+G1029*G1030*E1029+(G1030^2)*E1030-(H1028*H1030*E1028+H1029*H1030*E1029+(H1030^2)*E1030)</f>
        <v>0.33225495439110897</v>
      </c>
      <c r="S1040" s="16">
        <f>J1028</f>
        <v>-5.6459482025142949E-3</v>
      </c>
      <c r="V1040">
        <f>Z1043</f>
        <v>0.86399545459420823</v>
      </c>
      <c r="W1040">
        <f>X1040/(SQRT(X1040^2+X1041^2+X1042^2))</f>
        <v>0.86399545459420413</v>
      </c>
      <c r="X1040">
        <f t="array" ref="X1040:X1045">(V1040:V1045)-(MMULT(MMULT(MINVERSE(MMULT(TRANSPOSE(AH1025:AM1045),AH1025:AM1045)),TRANSPOSE(AH1025:AM1045)),AN1025:AN1045))</f>
        <v>0.86357791274139917</v>
      </c>
      <c r="Y1040" t="s">
        <v>35</v>
      </c>
      <c r="Z1040" s="9">
        <f t="shared" ref="Z1040:AA1040" si="1189">Z1035</f>
        <v>0.47593579670965852</v>
      </c>
      <c r="AA1040" s="10">
        <f t="shared" si="1189"/>
        <v>-0.31915116766416685</v>
      </c>
      <c r="AB1040" s="13">
        <f>(SIN((RADIANS(45+$C$19))))*(SIN(RADIANS($A$19)))</f>
        <v>-7.4620664252905797E-2</v>
      </c>
      <c r="AC1040" s="14">
        <f>(SIN((RADIANS($C$19-45))))*(SIN(RADIANS($A$19)))</f>
        <v>0.15679746832618466</v>
      </c>
      <c r="AE1040" s="16"/>
      <c r="AH1040" s="17">
        <f>(AB1028^2)*AA1028+AB1028*AB1029*AA1029+AB1028*AB1030*AA1030-((AC1028^2)*AA1028+AC1028*AC1029*AA1029+AC1028*AC1030*AA1030)</f>
        <v>0.29342998879001003</v>
      </c>
      <c r="AI1040" s="18">
        <f>AB1028*AB1029*AA1028+(AB1029^2)*AA1029+AB1029*AB1030*AA1030-(AC1028*AC1029*AA1028+(AC1029^2)*AA1029+AC1029*AC1030*AA1030)</f>
        <v>0.59024024526144192</v>
      </c>
      <c r="AJ1040" s="18">
        <f>AB1028*AB1030*AA1028+AB1029*AB1030*AA1029+(AB1030^2)*AA1030-(AC1028*AC1030*AA1028+AC1029*AC1030*AA1029+(AC1030^2)*AA1030)</f>
        <v>-0.34077536448824408</v>
      </c>
      <c r="AK1040" s="18">
        <f>(AB1028^2)*Z1028+AB1028*AB1029*Z1029+AB1028*AB1030*Z1030-((AC1028^2)*Z1028+AC1028*AC1029*Z1029+AC1028*AC1030*Z1030)</f>
        <v>0.67045822345894213</v>
      </c>
      <c r="AL1040" s="18">
        <f>AB1028*AB1029*Z1028+(AB1029^2)*Z1029+AB1029*AB1030*Z1030-(AC1028*AC1029*Z1028+(AC1029^2)*Z1029+AC1029*AC1030*Z1030)</f>
        <v>-0.57548246207188525</v>
      </c>
      <c r="AM1040" s="34">
        <f>AB1028*AB1030*Z1028+AB1029*AB1030*Z1029+(AB1030^2)*Z1030-(AC1028*AC1030*Z1028+AC1029*AC1030*Z1029+(AC1030^2)*Z1030)</f>
        <v>0.33225495439111147</v>
      </c>
      <c r="AN1040" s="16">
        <f>AE1028</f>
        <v>-5.6459482025120467E-3</v>
      </c>
    </row>
    <row r="1041" spans="1:40">
      <c r="A1041">
        <f>E1044</f>
        <v>-0.16430755262887167</v>
      </c>
      <c r="B1041">
        <f>C1041/(SQRT(C1040^2+C1041^2+C1042^2))</f>
        <v>-0.16430755262887164</v>
      </c>
      <c r="C1041">
        <v>-0.16422814795192606</v>
      </c>
      <c r="D1041" s="16"/>
      <c r="G1041" s="16"/>
      <c r="H1041" s="16"/>
      <c r="J1041" s="16"/>
      <c r="M1041" s="17">
        <f>(G1033^2)*F1033+G1033*G1034*F1034+G1033*G1035*F1035-((H1033^2)*F1033+H1033*H1034*F1034+H1033*H1035*F1035)</f>
        <v>0.26853436731063729</v>
      </c>
      <c r="N1041" s="18">
        <f>G1033*G1034*F1033+(G1034^2)*F1034+G1034*G1035*F1035-(H1033*H1034*F1033+(H1034^2)*F1034+H1034*H1035*F1035)</f>
        <v>0.73011016044803378</v>
      </c>
      <c r="O1041" s="18">
        <f>G1033*G1035*F1033+G1034*G1035*F1034+(G1035^2)*F1035-(H1033*H1035*F1033+H1034*H1035*F1034+(H1035^2)*F1035)</f>
        <v>-0.26573836613840557</v>
      </c>
      <c r="P1041" s="18">
        <f>(G1033^2)*E1033+G1033*G1034*E1034+G1033*G1035*E1035-((H1033^2)*E1033+H1033*H1034*E1034+H1033*H1035*E1035)</f>
        <v>0.7178717215781365</v>
      </c>
      <c r="Q1041" s="18">
        <f>G1033*G1034*E1033+(G1034^2)*E1034+G1034*G1035*E1035-(H1033*H1034*E1033+(H1034^2)*E1034+H1034*H1035*E1035)</f>
        <v>-0.54124203675993954</v>
      </c>
      <c r="R1041" s="34">
        <f>G1033*G1035*E1033+G1034*G1035*E1034+(G1035^2)*E1035-(H1033*H1035*E1033+H1034*H1035*E1034+(H1035^2)*E1035)</f>
        <v>0.19699599091423181</v>
      </c>
      <c r="S1041" s="16">
        <f>J1033</f>
        <v>-1.4424541858375245E-2</v>
      </c>
      <c r="V1041">
        <f>Z1044</f>
        <v>-0.16430755262887328</v>
      </c>
      <c r="W1041">
        <f>X1041/(SQRT(X1040^2+X1041^2+X1042^2))</f>
        <v>-0.16430755262887162</v>
      </c>
      <c r="X1041">
        <v>-0.16422814795192603</v>
      </c>
      <c r="Y1041" s="16"/>
      <c r="AB1041" s="16"/>
      <c r="AC1041" s="16"/>
      <c r="AE1041" s="16"/>
      <c r="AH1041" s="17">
        <f>(AB1033^2)*AA1033+AB1033*AB1034*AA1034+AB1033*AB1035*AA1035-((AC1033^2)*AA1033+AC1033*AC1034*AA1034+AC1033*AC1035*AA1035)</f>
        <v>0.26853436731063607</v>
      </c>
      <c r="AI1041" s="18">
        <f>AB1033*AB1034*AA1033+(AB1034^2)*AA1034+AB1034*AB1035*AA1035-(AC1033*AC1034*AA1033+(AC1034^2)*AA1034+AC1034*AC1035*AA1035)</f>
        <v>0.73011016044802957</v>
      </c>
      <c r="AJ1041" s="18">
        <f>AB1033*AB1035*AA1033+AB1034*AB1035*AA1034+(AB1035^2)*AA1035-(AC1033*AC1035*AA1033+AC1034*AC1035*AA1034+(AC1035^2)*AA1035)</f>
        <v>-0.26573836613840407</v>
      </c>
      <c r="AK1041" s="18">
        <f>(AB1033^2)*Z1033+AB1033*AB1034*Z1034+AB1033*AB1035*Z1035-((AC1033^2)*Z1033+AC1033*AC1034*Z1034+AC1033*AC1035*Z1035)</f>
        <v>0.71787172157813761</v>
      </c>
      <c r="AL1041" s="18">
        <f>AB1033*AB1034*Z1033+(AB1034^2)*Z1034+AB1034*AB1035*Z1035-(AC1033*AC1034*Z1033+(AC1034^2)*Z1034+AC1034*AC1035*Z1035)</f>
        <v>-0.54124203675994342</v>
      </c>
      <c r="AM1041" s="34">
        <f>AB1033*AB1035*Z1033+AB1034*AB1035*Z1034+(AB1035^2)*Z1035-(AC1033*AC1035*Z1033+AC1034*AC1035*Z1034+(AC1035^2)*Z1035)</f>
        <v>0.19699599091423325</v>
      </c>
      <c r="AN1041" s="16">
        <f>AE1033</f>
        <v>-1.4424541858372913E-2</v>
      </c>
    </row>
    <row r="1042" spans="1:40">
      <c r="A1042">
        <f>E1045</f>
        <v>0.47593579670966668</v>
      </c>
      <c r="B1042">
        <f>C1042/(SQRT(C1040^2+C1041^2+C1042^2))</f>
        <v>0.47593579670966674</v>
      </c>
      <c r="C1042">
        <v>0.47570579189503759</v>
      </c>
      <c r="E1042" s="9" t="s">
        <v>29</v>
      </c>
      <c r="F1042" s="10" t="s">
        <v>30</v>
      </c>
      <c r="G1042" s="13" t="s">
        <v>31</v>
      </c>
      <c r="H1042" s="14" t="s">
        <v>11</v>
      </c>
      <c r="I1042">
        <v>19</v>
      </c>
      <c r="J1042" s="15" t="s">
        <v>32</v>
      </c>
      <c r="M1042" s="17">
        <f>(G1038^2)*F1038+G1038*G1039*F1039+G1038*G1040*F1040-((H1038^2)*F1038+H1038*H1039*F1039+H1038*H1040*F1040)</f>
        <v>0.22707677310214458</v>
      </c>
      <c r="N1042" s="18">
        <f>G1038*G1039*F1038+(G1039^2)*F1039+G1039*G1040*F1040-(H1038*H1039*F1038+(H1039^2)*F1039+H1039*H1040*F1040)</f>
        <v>0.84997550863832494</v>
      </c>
      <c r="O1042" s="18">
        <f>G1038*G1040*F1038+G1039*G1040*F1039+(G1040^2)*F1040-(H1038*H1040*F1038+H1039*H1040*F1039+(H1040^2)*F1040)</f>
        <v>-0.14987361511433756</v>
      </c>
      <c r="P1042" s="18">
        <f>(G1038^2)*E1038+G1038*G1039*E1039+G1038*G1040*E1040-((H1038^2)*E1038+H1038*H1039*E1039+H1038*H1040*E1040)</f>
        <v>0.73461080220530661</v>
      </c>
      <c r="Q1042" s="18">
        <f>G1038*G1039*E1038+(G1039^2)*E1039+G1039*G1040*E1040-(H1038*H1039*E1038+(H1039^2)*E1039+H1039*H1040*E1040)</f>
        <v>-0.50848344250310817</v>
      </c>
      <c r="R1042" s="34">
        <f>G1038*G1040*E1038+G1039*G1040*E1039+(G1040^2)*E1040-(H1038*H1040*E1038+H1039*H1040*E1039+(H1040^2)*E1040)</f>
        <v>8.965935015681939E-2</v>
      </c>
      <c r="S1042" s="16">
        <f>J1038</f>
        <v>-1.4794314229871375E-2</v>
      </c>
      <c r="V1042">
        <f>Z1045</f>
        <v>0.47593579670965852</v>
      </c>
      <c r="W1042">
        <f>X1042/(SQRT(X1040^2+X1041^2+X1042^2))</f>
        <v>0.47593579670966663</v>
      </c>
      <c r="X1042">
        <v>0.47570579189503748</v>
      </c>
      <c r="Z1042" s="9" t="s">
        <v>29</v>
      </c>
      <c r="AA1042" s="10" t="s">
        <v>30</v>
      </c>
      <c r="AB1042" s="13" t="s">
        <v>31</v>
      </c>
      <c r="AC1042" s="14" t="s">
        <v>11</v>
      </c>
      <c r="AD1042">
        <v>19</v>
      </c>
      <c r="AE1042" s="15" t="s">
        <v>32</v>
      </c>
      <c r="AH1042" s="17">
        <f>(AB1038^2)*AA1038+AB1038*AB1039*AA1039+AB1038*AB1040*AA1040-((AC1038^2)*AA1038+AC1038*AC1039*AA1039+AC1038*AC1040*AA1040)</f>
        <v>0.22707677310214491</v>
      </c>
      <c r="AI1042" s="18">
        <f>AB1038*AB1039*AA1038+(AB1039^2)*AA1039+AB1039*AB1040*AA1040-(AC1038*AC1039*AA1038+(AC1039^2)*AA1039+AC1039*AC1040*AA1040)</f>
        <v>0.84997550863832128</v>
      </c>
      <c r="AJ1042" s="18">
        <f>AB1038*AB1040*AA1038+AB1039*AB1040*AA1039+(AB1040^2)*AA1040-(AC1038*AC1040*AA1038+AC1039*AC1040*AA1039+(AC1040^2)*AA1040)</f>
        <v>-0.14987361511433689</v>
      </c>
      <c r="AK1042" s="18">
        <f>(AB1038^2)*Z1038+AB1038*AB1039*Z1039+AB1038*AB1040*Z1040-((AC1038^2)*Z1038+AC1038*AC1039*Z1039+AC1038*AC1040*Z1040)</f>
        <v>0.73461080220530928</v>
      </c>
      <c r="AL1042" s="18">
        <f>AB1038*AB1039*Z1038+(AB1039^2)*Z1039+AB1039*AB1040*Z1040-(AC1038*AC1039*Z1038+(AC1039^2)*Z1039+AC1039*AC1040*Z1040)</f>
        <v>-0.50848344250311117</v>
      </c>
      <c r="AM1042" s="34">
        <f>AB1038*AB1040*Z1038+AB1039*AB1040*Z1039+(AB1040^2)*Z1040-(AC1038*AC1040*Z1038+AC1039*AC1040*Z1039+(AC1040^2)*Z1040)</f>
        <v>8.9659350156819917E-2</v>
      </c>
      <c r="AN1042" s="16">
        <f>AE1038</f>
        <v>-1.4794314229869293E-2</v>
      </c>
    </row>
    <row r="1043" spans="1:40">
      <c r="A1043">
        <f>F1043</f>
        <v>-0.52658432086144802</v>
      </c>
      <c r="B1043">
        <f>C1043/(SQRT(C1043^2+C1044^2+C1045^2))</f>
        <v>-0.52658432086144791</v>
      </c>
      <c r="C1043">
        <v>-0.52632983920668763</v>
      </c>
      <c r="D1043" t="s">
        <v>33</v>
      </c>
      <c r="E1043" s="9">
        <f t="shared" ref="E1043:F1043" si="1190">E953</f>
        <v>0.86399545459420413</v>
      </c>
      <c r="F1043" s="10">
        <f t="shared" si="1190"/>
        <v>-0.52658432086144802</v>
      </c>
      <c r="G1043" s="13">
        <f>COS((RADIANS(45+$C$20)))</f>
        <v>-0.92220097167045179</v>
      </c>
      <c r="H1043" s="14">
        <f>COS((RADIANS($C$20-45)))</f>
        <v>-0.3867109616368205</v>
      </c>
      <c r="J1043" s="15">
        <f>((SUMPRODUCT(G1043:G1045,E1043:E1045))*(SUMPRODUCT(G1043:G1045,F1043:F1045)))-((SUMPRODUCT(H1043:H1045,E1043:E1045))*(SUMPRODUCT(H1043:H1045,F1043:F1045)))</f>
        <v>1.4220070787169442E-2</v>
      </c>
      <c r="M1043" s="17">
        <f>(G1043^2)*F1043+G1043*G1044*F1044+G1043*G1045*F1045-((H1043^2)*F1043+H1043*H1044*F1044+H1043*H1045*F1045)</f>
        <v>0.192911650044089</v>
      </c>
      <c r="N1043" s="18">
        <f>G1043*G1044*F1043+(G1044^2)*F1044+G1044*G1045*F1045-(H1043*H1044*F1043+(H1044^2)*F1044+H1044*H1045*F1045)</f>
        <v>0.9278618532291476</v>
      </c>
      <c r="O1043" s="18">
        <f>G1043*G1045*F1043+G1044*G1045*F1044+(G1045^2)*F1045-(H1043*H1045*F1043+H1044*H1045*F1044+(H1045^2)*F1045)</f>
        <v>-1.6194244520213954E-8</v>
      </c>
      <c r="P1043" s="18">
        <f>(G1043^2)*E1043+G1043*G1044*E1044+G1043*G1045*E1045-((H1043^2)*E1043+H1043*H1044*E1044+H1043*H1045*E1045)</f>
        <v>0.72277486007472569</v>
      </c>
      <c r="Q1043" s="18">
        <f>G1043*G1044*E1043+(G1044^2)*E1044+G1044*G1045*E1045-(H1043*H1044*E1043+(H1044^2)*E1044+H1044*H1045*E1045)</f>
        <v>-0.50108045440227011</v>
      </c>
      <c r="R1043" s="34">
        <f>G1043*G1045*E1043+G1044*G1045*E1044+(G1045^2)*E1045-(H1043*H1045*E1043+H1044*H1045*E1044+(H1045^2)*E1045)</f>
        <v>8.7455038426784764E-9</v>
      </c>
      <c r="S1043" s="16">
        <f>J1043</f>
        <v>1.4220070787169442E-2</v>
      </c>
      <c r="V1043">
        <f>AA1043</f>
        <v>-0.5265843208614448</v>
      </c>
      <c r="W1043">
        <f>X1043/(SQRT(X1043^2+X1044^2+X1045^2))</f>
        <v>-0.52658432086144802</v>
      </c>
      <c r="X1043">
        <v>-0.52632983920668763</v>
      </c>
      <c r="Y1043" t="s">
        <v>33</v>
      </c>
      <c r="Z1043" s="9">
        <f t="shared" ref="Z1043:AA1043" si="1191">Z953</f>
        <v>0.86399545459420823</v>
      </c>
      <c r="AA1043" s="10">
        <f t="shared" si="1191"/>
        <v>-0.5265843208614448</v>
      </c>
      <c r="AB1043" s="13">
        <f>COS((RADIANS(45+$C$20)))</f>
        <v>-0.92220097167045179</v>
      </c>
      <c r="AC1043" s="14">
        <f>COS((RADIANS($C$20-45)))</f>
        <v>-0.3867109616368205</v>
      </c>
      <c r="AE1043" s="15">
        <f>((SUMPRODUCT(AB1043:AB1045,Z1043:Z1045))*(SUMPRODUCT(AB1043:AB1045,AA1043:AA1045)))-((SUMPRODUCT(AC1043:AC1045,Z1043:Z1045))*(SUMPRODUCT(AC1043:AC1045,AA1043:AA1045)))</f>
        <v>1.4220070787170636E-2</v>
      </c>
      <c r="AH1043" s="17">
        <f>(AB1043^2)*AA1043+AB1043*AB1044*AA1044+AB1043*AB1045*AA1045-((AC1043^2)*AA1043+AC1043*AC1044*AA1044+AC1043*AC1045*AA1045)</f>
        <v>0.19291165004409061</v>
      </c>
      <c r="AI1043" s="18">
        <f>AB1043*AB1044*AA1043+(AB1044^2)*AA1044+AB1044*AB1045*AA1045-(AC1043*AC1044*AA1043+(AC1044^2)*AA1044+AC1044*AC1045*AA1045)</f>
        <v>0.92786185322914461</v>
      </c>
      <c r="AJ1043" s="18">
        <f>AB1043*AB1045*AA1043+AB1044*AB1045*AA1044+(AB1045^2)*AA1045-(AC1043*AC1045*AA1043+AC1044*AC1045*AA1044+(AC1045^2)*AA1045)</f>
        <v>-1.6194244520213901E-8</v>
      </c>
      <c r="AK1043" s="18">
        <f>(AB1043^2)*Z1043+AB1043*AB1044*Z1044+AB1043*AB1045*Z1045-((AC1043^2)*Z1043+AC1043*AC1044*Z1044+AC1043*AC1045*Z1045)</f>
        <v>0.72277486007472957</v>
      </c>
      <c r="AL1043" s="18">
        <f>AB1043*AB1044*Z1043+(AB1044^2)*Z1044+AB1044*AB1045*Z1045-(AC1043*AC1044*Z1043+(AC1044^2)*Z1044+AC1044*AC1045*Z1045)</f>
        <v>-0.50108045440227189</v>
      </c>
      <c r="AM1043" s="34">
        <f>AB1043*AB1045*Z1043+AB1044*AB1045*Z1044+(AB1045^2)*Z1045-(AC1043*AC1045*Z1043+AC1044*AC1045*Z1044+(AC1045^2)*Z1045)</f>
        <v>8.7455038426785078E-9</v>
      </c>
      <c r="AN1043" s="16">
        <f>AE1043</f>
        <v>1.4220070787170636E-2</v>
      </c>
    </row>
    <row r="1044" spans="1:40">
      <c r="A1044">
        <f>F1044</f>
        <v>-0.7879412955299977</v>
      </c>
      <c r="B1044">
        <f>C1044/(SQRT(C1043^2+C1044^2+C1045^2))</f>
        <v>-0.7879412955299977</v>
      </c>
      <c r="C1044">
        <v>-0.78756050826232438</v>
      </c>
      <c r="D1044" t="s">
        <v>34</v>
      </c>
      <c r="E1044" s="9">
        <f t="shared" ref="E1044:F1044" si="1192">E954</f>
        <v>-0.16430755262887167</v>
      </c>
      <c r="F1044" s="10">
        <f t="shared" si="1192"/>
        <v>-0.7879412955299977</v>
      </c>
      <c r="G1044" s="13">
        <f>(SIN((RADIANS(45+$C$20))))*(COS(RADIANS($A$20)))</f>
        <v>0.38671096163682062</v>
      </c>
      <c r="H1044" s="14">
        <f>(SIN((RADIANS($C$20-45))))*(COS(RADIANS($A$20)))</f>
        <v>-0.92220097167045179</v>
      </c>
      <c r="J1044" s="16"/>
      <c r="M1044" s="17">
        <f>2*E1038</f>
        <v>1.7279909091884083</v>
      </c>
      <c r="N1044" s="18">
        <f>2*E1039</f>
        <v>-0.32861510525774335</v>
      </c>
      <c r="O1044" s="18">
        <f>2*E1040</f>
        <v>0.95187159341933336</v>
      </c>
      <c r="P1044" s="18">
        <f>0</f>
        <v>0</v>
      </c>
      <c r="Q1044" s="18">
        <v>0</v>
      </c>
      <c r="R1044" s="34">
        <v>0</v>
      </c>
      <c r="S1044" s="19">
        <f>E1038^2+E1039^2+E1040^2-1</f>
        <v>0</v>
      </c>
      <c r="V1044">
        <f>AA1044</f>
        <v>-0.78794129552999681</v>
      </c>
      <c r="W1044">
        <f>X1044/(SQRT(X1043^2+X1044^2+X1045^2))</f>
        <v>-0.7879412955299977</v>
      </c>
      <c r="X1044">
        <v>-0.78756050826232427</v>
      </c>
      <c r="Y1044" t="s">
        <v>34</v>
      </c>
      <c r="Z1044" s="9">
        <f t="shared" ref="Z1044:AA1044" si="1193">Z954</f>
        <v>-0.16430755262887328</v>
      </c>
      <c r="AA1044" s="10">
        <f t="shared" si="1193"/>
        <v>-0.78794129552999681</v>
      </c>
      <c r="AB1044" s="13">
        <f>(SIN((RADIANS(45+$C$20))))*(COS(RADIANS($A$20)))</f>
        <v>0.38671096163682062</v>
      </c>
      <c r="AC1044" s="14">
        <f>(SIN((RADIANS($C$20-45))))*(COS(RADIANS($A$20)))</f>
        <v>-0.92220097167045179</v>
      </c>
      <c r="AE1044" s="16"/>
      <c r="AH1044" s="17">
        <f>2*Z1038</f>
        <v>1.7279909091884165</v>
      </c>
      <c r="AI1044" s="18">
        <f>2*Z1039</f>
        <v>-0.32861510525774656</v>
      </c>
      <c r="AJ1044" s="18">
        <f>2*Z1040</f>
        <v>0.95187159341931704</v>
      </c>
      <c r="AK1044" s="18">
        <f>0</f>
        <v>0</v>
      </c>
      <c r="AL1044" s="18">
        <v>0</v>
      </c>
      <c r="AM1044" s="34">
        <v>0</v>
      </c>
      <c r="AN1044" s="19">
        <f>Z1038^2+Z1039^2+Z1040^2-1</f>
        <v>0</v>
      </c>
    </row>
    <row r="1045" spans="1:40">
      <c r="A1045" s="2">
        <f>F1045</f>
        <v>-0.31915116766415946</v>
      </c>
      <c r="B1045">
        <f>C1045/(SQRT(C1043^2+C1044^2+C1045^2))</f>
        <v>-0.31915116766415946</v>
      </c>
      <c r="C1045">
        <v>-0.31899693193391021</v>
      </c>
      <c r="D1045" t="s">
        <v>35</v>
      </c>
      <c r="E1045" s="9">
        <f t="shared" ref="E1045:F1045" si="1194">E955</f>
        <v>0.47593579670966668</v>
      </c>
      <c r="F1045" s="10">
        <f t="shared" si="1194"/>
        <v>-0.31915116766415946</v>
      </c>
      <c r="G1045" s="13">
        <f>(SIN((RADIANS(45+$C$20))))*(SIN(RADIANS($A$20)))</f>
        <v>-6.7493796081809039E-9</v>
      </c>
      <c r="H1045" s="14">
        <f>(SIN((RADIANS($C$20-45))))*(SIN(RADIANS($A$20)))</f>
        <v>1.6095443497365083E-8</v>
      </c>
      <c r="J1045" s="16"/>
      <c r="M1045" s="17">
        <v>0</v>
      </c>
      <c r="N1045" s="18">
        <v>0</v>
      </c>
      <c r="O1045" s="18">
        <v>0</v>
      </c>
      <c r="P1045" s="18">
        <f>2*F1038</f>
        <v>-1.053168641722896</v>
      </c>
      <c r="Q1045" s="18">
        <f>2*F1039</f>
        <v>-1.5758825910599954</v>
      </c>
      <c r="R1045" s="34">
        <f>2*F1040</f>
        <v>-0.63830233532831893</v>
      </c>
      <c r="S1045" s="35">
        <f>F1038^2+F1039^2+F1040^2-1</f>
        <v>0</v>
      </c>
      <c r="V1045" s="2">
        <f>AA1045</f>
        <v>-0.31915116766416685</v>
      </c>
      <c r="W1045">
        <f>X1045/(SQRT(X1043^2+X1044^2+X1045^2))</f>
        <v>-0.31915116766415952</v>
      </c>
      <c r="X1045">
        <v>-0.31899693193391027</v>
      </c>
      <c r="Y1045" t="s">
        <v>35</v>
      </c>
      <c r="Z1045" s="9">
        <f t="shared" ref="Z1045:AA1045" si="1195">Z955</f>
        <v>0.47593579670965852</v>
      </c>
      <c r="AA1045" s="10">
        <f t="shared" si="1195"/>
        <v>-0.31915116766416685</v>
      </c>
      <c r="AB1045" s="13">
        <f>(SIN((RADIANS(45+$C$20))))*(SIN(RADIANS($A$20)))</f>
        <v>-6.7493796081809039E-9</v>
      </c>
      <c r="AC1045" s="14">
        <f>(SIN((RADIANS($C$20-45))))*(SIN(RADIANS($A$20)))</f>
        <v>1.6095443497365083E-8</v>
      </c>
      <c r="AE1045" s="16"/>
      <c r="AH1045" s="17">
        <v>0</v>
      </c>
      <c r="AI1045" s="18">
        <v>0</v>
      </c>
      <c r="AJ1045" s="18">
        <v>0</v>
      </c>
      <c r="AK1045" s="18">
        <f>2*AA1038</f>
        <v>-1.0531686417228896</v>
      </c>
      <c r="AL1045" s="18">
        <f>2*AA1039</f>
        <v>-1.5758825910599936</v>
      </c>
      <c r="AM1045" s="34">
        <f>2*AA1040</f>
        <v>-0.63830233532833369</v>
      </c>
      <c r="AN1045" s="35">
        <f>AA1038^2+AA1039^2+AA1040^2-1</f>
        <v>0</v>
      </c>
    </row>
    <row r="1046" spans="1:40">
      <c r="A1046" s="21"/>
      <c r="V1046" s="21"/>
    </row>
    <row r="1047" spans="1:40">
      <c r="A1047" s="2"/>
      <c r="E1047" s="9" t="s">
        <v>29</v>
      </c>
      <c r="F1047" s="10" t="s">
        <v>30</v>
      </c>
      <c r="G1047" s="13" t="s">
        <v>31</v>
      </c>
      <c r="H1047" s="14" t="s">
        <v>11</v>
      </c>
      <c r="I1047">
        <v>1</v>
      </c>
      <c r="J1047" s="15" t="s">
        <v>32</v>
      </c>
      <c r="L1047" s="16"/>
      <c r="V1047" s="2"/>
      <c r="Z1047" s="9" t="s">
        <v>29</v>
      </c>
      <c r="AA1047" s="10" t="s">
        <v>30</v>
      </c>
      <c r="AB1047" s="13" t="s">
        <v>31</v>
      </c>
      <c r="AC1047" s="14" t="s">
        <v>11</v>
      </c>
      <c r="AD1047">
        <v>1</v>
      </c>
      <c r="AE1047" s="15" t="s">
        <v>32</v>
      </c>
      <c r="AG1047" s="16"/>
    </row>
    <row r="1048" spans="1:40">
      <c r="A1048" s="2"/>
      <c r="D1048" s="2" t="s">
        <v>33</v>
      </c>
      <c r="E1048" s="9">
        <f>B1040</f>
        <v>0.86399545459420413</v>
      </c>
      <c r="F1048" s="10">
        <f>B1043</f>
        <v>-0.52658432086144791</v>
      </c>
      <c r="G1048" s="13">
        <f>COS((RADIANS(45+$C$2)))</f>
        <v>0.38671096163682062</v>
      </c>
      <c r="H1048" s="14">
        <f>COS((RADIANS($C$2-45)))</f>
        <v>0.92220097167045179</v>
      </c>
      <c r="J1048" s="15">
        <f>((SUMPRODUCT(G1048:G1050,E1048:E1050))*(SUMPRODUCT(G1048:G1050,F1048:F1050)))-((SUMPRODUCT(H1048:H1050,E1048:E1050))*(SUMPRODUCT(H1048:H1050,F1048:F1050)))</f>
        <v>-1.4220081390713735E-2</v>
      </c>
      <c r="L1048" s="16"/>
      <c r="V1048" s="2"/>
      <c r="Y1048" s="2" t="s">
        <v>33</v>
      </c>
      <c r="Z1048" s="9">
        <f>W1040</f>
        <v>0.86399545459420413</v>
      </c>
      <c r="AA1048" s="10">
        <f>W1043</f>
        <v>-0.52658432086144802</v>
      </c>
      <c r="AB1048" s="13">
        <f>COS((RADIANS(45+$C$2)))</f>
        <v>0.38671096163682062</v>
      </c>
      <c r="AC1048" s="14">
        <f>COS((RADIANS($C$2-45)))</f>
        <v>0.92220097167045179</v>
      </c>
      <c r="AE1048" s="15">
        <f>((SUMPRODUCT(AB1048:AB1050,Z1048:Z1050))*(SUMPRODUCT(AB1048:AB1050,AA1048:AA1050)))-((SUMPRODUCT(AC1048:AC1050,Z1048:Z1050))*(SUMPRODUCT(AC1048:AC1050,AA1048:AA1050)))</f>
        <v>-1.4220081390713651E-2</v>
      </c>
      <c r="AG1048" s="16"/>
    </row>
    <row r="1049" spans="1:40">
      <c r="A1049" s="2"/>
      <c r="D1049" s="16" t="s">
        <v>34</v>
      </c>
      <c r="E1049" s="9">
        <f t="shared" ref="E1049:E1050" si="1196">B1041</f>
        <v>-0.16430755262887164</v>
      </c>
      <c r="F1049" s="10">
        <f t="shared" ref="F1049:F1050" si="1197">B1044</f>
        <v>-0.7879412955299977</v>
      </c>
      <c r="G1049" s="13">
        <f>(SIN((RADIANS(45+$C$2))))*(COS(RADIANS($A$2)))</f>
        <v>0.92220097167045179</v>
      </c>
      <c r="H1049" s="14">
        <f>(SIN((RADIANS($C$2-45))))*(COS(RADIANS($A$2)))</f>
        <v>-0.38671096163682062</v>
      </c>
      <c r="J1049" s="16"/>
      <c r="L1049" s="16"/>
      <c r="V1049" s="2"/>
      <c r="Y1049" s="16" t="s">
        <v>34</v>
      </c>
      <c r="Z1049" s="9">
        <f t="shared" ref="Z1049:Z1050" si="1198">W1041</f>
        <v>-0.16430755262887162</v>
      </c>
      <c r="AA1049" s="10">
        <f t="shared" ref="AA1049:AA1050" si="1199">W1044</f>
        <v>-0.7879412955299977</v>
      </c>
      <c r="AB1049" s="13">
        <f>(SIN((RADIANS(45+$C$2))))*(COS(RADIANS($A$2)))</f>
        <v>0.92220097167045179</v>
      </c>
      <c r="AC1049" s="14">
        <f>(SIN((RADIANS($C$2-45))))*(COS(RADIANS($A$2)))</f>
        <v>-0.38671096163682062</v>
      </c>
      <c r="AE1049" s="16"/>
      <c r="AG1049" s="16"/>
    </row>
    <row r="1050" spans="1:40">
      <c r="A1050" s="2"/>
      <c r="D1050" s="16" t="s">
        <v>35</v>
      </c>
      <c r="E1050" s="9">
        <f t="shared" si="1196"/>
        <v>0.47593579670966674</v>
      </c>
      <c r="F1050" s="10">
        <f t="shared" si="1197"/>
        <v>-0.31915116766415946</v>
      </c>
      <c r="G1050" s="13">
        <f>(SIN((RADIANS(45+$C$2))))*(SIN(RADIANS($A$2)))</f>
        <v>1.6095443320740335E-10</v>
      </c>
      <c r="H1050" s="14">
        <f>(SIN((RADIANS($C$2-45))))*(SIN(RADIANS($A$2)))</f>
        <v>-6.7493795341159998E-11</v>
      </c>
      <c r="J1050" s="16"/>
      <c r="L1050" s="16"/>
      <c r="V1050" s="2"/>
      <c r="Y1050" s="16" t="s">
        <v>35</v>
      </c>
      <c r="Z1050" s="9">
        <f t="shared" si="1198"/>
        <v>0.47593579670966663</v>
      </c>
      <c r="AA1050" s="10">
        <f t="shared" si="1199"/>
        <v>-0.31915116766415952</v>
      </c>
      <c r="AB1050" s="13">
        <f>(SIN((RADIANS(45+$C$2))))*(SIN(RADIANS($A$2)))</f>
        <v>1.6095443320740335E-10</v>
      </c>
      <c r="AC1050" s="14">
        <f>(SIN((RADIANS($C$2-45))))*(SIN(RADIANS($A$2)))</f>
        <v>-6.7493795341159998E-11</v>
      </c>
      <c r="AE1050" s="16"/>
      <c r="AG1050" s="16"/>
    </row>
    <row r="1051" spans="1:40">
      <c r="A1051" s="2"/>
      <c r="J1051" s="16"/>
      <c r="L1051" s="16"/>
      <c r="V1051" s="2"/>
      <c r="AE1051" s="16"/>
      <c r="AG1051" s="16"/>
    </row>
    <row r="1052" spans="1:40">
      <c r="A1052" s="2"/>
      <c r="E1052" s="9" t="s">
        <v>29</v>
      </c>
      <c r="F1052" s="10" t="s">
        <v>30</v>
      </c>
      <c r="G1052" s="13" t="s">
        <v>31</v>
      </c>
      <c r="H1052" s="14" t="s">
        <v>11</v>
      </c>
      <c r="I1052">
        <v>2</v>
      </c>
      <c r="J1052" s="15" t="s">
        <v>32</v>
      </c>
      <c r="L1052" s="16"/>
      <c r="V1052" s="2"/>
      <c r="Z1052" s="9" t="s">
        <v>29</v>
      </c>
      <c r="AA1052" s="10" t="s">
        <v>30</v>
      </c>
      <c r="AB1052" s="13" t="s">
        <v>31</v>
      </c>
      <c r="AC1052" s="14" t="s">
        <v>11</v>
      </c>
      <c r="AD1052">
        <v>2</v>
      </c>
      <c r="AE1052" s="15" t="s">
        <v>32</v>
      </c>
      <c r="AG1052" s="16"/>
    </row>
    <row r="1053" spans="1:40">
      <c r="A1053" s="2"/>
      <c r="D1053" t="s">
        <v>33</v>
      </c>
      <c r="E1053" s="9">
        <f t="shared" ref="E1053:F1053" si="1200">E1138</f>
        <v>0.86399545459420413</v>
      </c>
      <c r="F1053" s="10">
        <f t="shared" si="1200"/>
        <v>-0.52658432086144791</v>
      </c>
      <c r="G1053" s="13">
        <f>COS((RADIANS(45+$C$3)))</f>
        <v>0.32804239776812177</v>
      </c>
      <c r="H1053" s="14">
        <f>COS((RADIANS($C$3-45)))</f>
        <v>0.94466300089849042</v>
      </c>
      <c r="J1053" s="15">
        <f>((SUMPRODUCT(G1053:G1055,E1053:E1055))*(SUMPRODUCT(G1053:(G1055),F1053:F1055)))-((SUMPRODUCT(H1053:H1055,E1053:E1055))*(SUMPRODUCT(H1053:H1055,F1053:F1055)))</f>
        <v>-1.0662015120170509E-2</v>
      </c>
      <c r="L1053" s="16"/>
      <c r="V1053" s="2"/>
      <c r="Y1053" t="s">
        <v>33</v>
      </c>
      <c r="Z1053" s="9">
        <f t="shared" ref="Z1053:AA1053" si="1201">Z1138</f>
        <v>0.86399545459420413</v>
      </c>
      <c r="AA1053" s="10">
        <f t="shared" si="1201"/>
        <v>-0.52658432086144802</v>
      </c>
      <c r="AB1053" s="13">
        <f>COS((RADIANS(45+$C$3)))</f>
        <v>0.32804239776812177</v>
      </c>
      <c r="AC1053" s="14">
        <f>COS((RADIANS($C$3-45)))</f>
        <v>0.94466300089849042</v>
      </c>
      <c r="AE1053" s="15">
        <f>((SUMPRODUCT(AB1053:AB1055,Z1053:Z1055))*(SUMPRODUCT(AB1053:(AB1055),AA1053:AA1055)))-((SUMPRODUCT(AC1053:AC1055,Z1053:Z1055))*(SUMPRODUCT(AC1053:AC1055,AA1053:AA1055)))</f>
        <v>-1.0662015120170426E-2</v>
      </c>
      <c r="AG1053" s="16"/>
    </row>
    <row r="1054" spans="1:40">
      <c r="A1054" s="2"/>
      <c r="D1054" t="s">
        <v>34</v>
      </c>
      <c r="E1054" s="9">
        <f t="shared" ref="E1054:F1054" si="1202">E1139</f>
        <v>-0.16430755262887164</v>
      </c>
      <c r="F1054" s="10">
        <f t="shared" si="1202"/>
        <v>-0.7879412955299977</v>
      </c>
      <c r="G1054" s="13">
        <f>(SIN((RADIANS(45+$C$3))))*(COS(RADIANS($A$3)))</f>
        <v>0.93031144726861181</v>
      </c>
      <c r="H1054" s="14">
        <f>(SIN((RADIANS($C$3-45))))*(COS(RADIANS($A$3)))</f>
        <v>-0.32305869663876091</v>
      </c>
      <c r="J1054" s="16"/>
      <c r="L1054" s="16"/>
      <c r="V1054" s="2"/>
      <c r="Y1054" t="s">
        <v>34</v>
      </c>
      <c r="Z1054" s="9">
        <f t="shared" ref="Z1054:AA1054" si="1203">Z1139</f>
        <v>-0.16430755262887162</v>
      </c>
      <c r="AA1054" s="10">
        <f t="shared" si="1203"/>
        <v>-0.7879412955299977</v>
      </c>
      <c r="AB1054" s="13">
        <f>(SIN((RADIANS(45+$C$3))))*(COS(RADIANS($A$3)))</f>
        <v>0.93031144726861181</v>
      </c>
      <c r="AC1054" s="14">
        <f>(SIN((RADIANS($C$3-45))))*(COS(RADIANS($A$3)))</f>
        <v>-0.32305869663876091</v>
      </c>
      <c r="AE1054" s="16"/>
      <c r="AG1054" s="16"/>
    </row>
    <row r="1055" spans="1:40">
      <c r="A1055" s="2"/>
      <c r="D1055" t="s">
        <v>35</v>
      </c>
      <c r="E1055" s="9">
        <f t="shared" ref="E1055:F1055" si="1204">E1140</f>
        <v>0.47593579670966674</v>
      </c>
      <c r="F1055" s="10">
        <f t="shared" si="1204"/>
        <v>-0.31915116766415946</v>
      </c>
      <c r="G1055" s="13">
        <f>(SIN((RADIANS(45+$C$3))))*(SIN(RADIANS($A$3)))</f>
        <v>0.16403900861539664</v>
      </c>
      <c r="H1055" s="14">
        <f>(SIN((RADIANS($C$3-45))))*(SIN(RADIANS($A$3)))</f>
        <v>-5.6963964569924627E-2</v>
      </c>
      <c r="J1055" s="16"/>
      <c r="L1055" s="16"/>
      <c r="V1055" s="2"/>
      <c r="Y1055" t="s">
        <v>35</v>
      </c>
      <c r="Z1055" s="9">
        <f t="shared" ref="Z1055:AA1055" si="1205">Z1140</f>
        <v>0.47593579670966663</v>
      </c>
      <c r="AA1055" s="10">
        <f t="shared" si="1205"/>
        <v>-0.31915116766415952</v>
      </c>
      <c r="AB1055" s="13">
        <f>(SIN((RADIANS(45+$C$3))))*(SIN(RADIANS($A$3)))</f>
        <v>0.16403900861539664</v>
      </c>
      <c r="AC1055" s="14">
        <f>(SIN((RADIANS($C$3-45))))*(SIN(RADIANS($A$3)))</f>
        <v>-5.6963964569924627E-2</v>
      </c>
      <c r="AE1055" s="16"/>
      <c r="AG1055" s="16"/>
    </row>
    <row r="1056" spans="1:40">
      <c r="A1056" s="2"/>
      <c r="L1056" s="16"/>
      <c r="V1056" s="2"/>
      <c r="AG1056" s="16"/>
    </row>
    <row r="1057" spans="1:33">
      <c r="A1057" s="2"/>
      <c r="E1057" s="9" t="s">
        <v>29</v>
      </c>
      <c r="F1057" s="10" t="s">
        <v>30</v>
      </c>
      <c r="G1057" s="13" t="s">
        <v>31</v>
      </c>
      <c r="H1057" s="14" t="s">
        <v>11</v>
      </c>
      <c r="I1057">
        <v>3</v>
      </c>
      <c r="J1057" s="15" t="s">
        <v>32</v>
      </c>
      <c r="L1057" s="16"/>
      <c r="V1057" s="2"/>
      <c r="Z1057" s="9" t="s">
        <v>29</v>
      </c>
      <c r="AA1057" s="10" t="s">
        <v>30</v>
      </c>
      <c r="AB1057" s="13" t="s">
        <v>31</v>
      </c>
      <c r="AC1057" s="14" t="s">
        <v>11</v>
      </c>
      <c r="AD1057">
        <v>3</v>
      </c>
      <c r="AE1057" s="15" t="s">
        <v>32</v>
      </c>
      <c r="AG1057" s="16"/>
    </row>
    <row r="1058" spans="1:33">
      <c r="A1058" s="2"/>
      <c r="D1058" t="s">
        <v>33</v>
      </c>
      <c r="E1058" s="9">
        <f t="shared" ref="E1058:F1058" si="1206">E1053</f>
        <v>0.86399545459420413</v>
      </c>
      <c r="F1058" s="10">
        <f t="shared" si="1206"/>
        <v>-0.52658432086144791</v>
      </c>
      <c r="G1058" s="13">
        <f>COS((RADIANS(45+$C$4)))</f>
        <v>0.27311983686282215</v>
      </c>
      <c r="H1058" s="14">
        <f>COS((RADIANS($C$4-45)))</f>
        <v>0.96198001783406362</v>
      </c>
      <c r="J1058" s="15">
        <f>((SUMPRODUCT(G1058:G1060,E1058:E1060))*(SUMPRODUCT(G1058:(G1060),F1058:F1060)))-((SUMPRODUCT(H1058:H1060,E1058:E1060))*(SUMPRODUCT(H1058:H1060,F1058:F1060)))</f>
        <v>-6.9997292607232031E-3</v>
      </c>
      <c r="L1058" s="16"/>
      <c r="V1058" s="2"/>
      <c r="Y1058" t="s">
        <v>33</v>
      </c>
      <c r="Z1058" s="9">
        <f t="shared" ref="Z1058:AA1058" si="1207">Z1053</f>
        <v>0.86399545459420413</v>
      </c>
      <c r="AA1058" s="10">
        <f t="shared" si="1207"/>
        <v>-0.52658432086144802</v>
      </c>
      <c r="AB1058" s="13">
        <f>COS((RADIANS(45+$C$4)))</f>
        <v>0.27311983686282215</v>
      </c>
      <c r="AC1058" s="14">
        <f>COS((RADIANS($C$4-45)))</f>
        <v>0.96198001783406362</v>
      </c>
      <c r="AE1058" s="15">
        <f>((SUMPRODUCT(AB1058:AB1060,Z1058:Z1060))*(SUMPRODUCT(AB1058:(AB1060),AA1058:AA1060)))-((SUMPRODUCT(AC1058:AC1060,Z1058:Z1060))*(SUMPRODUCT(AC1058:AC1060,AA1058:AA1060)))</f>
        <v>-6.9997292607231476E-3</v>
      </c>
      <c r="AG1058" s="16"/>
    </row>
    <row r="1059" spans="1:33">
      <c r="A1059" s="2"/>
      <c r="D1059" t="s">
        <v>34</v>
      </c>
      <c r="E1059" s="9">
        <f t="shared" ref="E1059:F1059" si="1208">E1054</f>
        <v>-0.16430755262887164</v>
      </c>
      <c r="F1059" s="10">
        <f t="shared" si="1208"/>
        <v>-0.7879412955299977</v>
      </c>
      <c r="G1059" s="13">
        <f>(SIN((RADIANS(45+$C$4))))*(COS(RADIANS($A$4)))</f>
        <v>0.90396552410216613</v>
      </c>
      <c r="H1059" s="14">
        <f>(SIN((RADIANS($C$4-45))))*(COS(RADIANS($A$4)))</f>
        <v>-0.25664869529024509</v>
      </c>
      <c r="J1059" s="16"/>
      <c r="L1059" s="16"/>
      <c r="V1059" s="2"/>
      <c r="Y1059" t="s">
        <v>34</v>
      </c>
      <c r="Z1059" s="9">
        <f t="shared" ref="Z1059:AA1059" si="1209">Z1054</f>
        <v>-0.16430755262887162</v>
      </c>
      <c r="AA1059" s="10">
        <f t="shared" si="1209"/>
        <v>-0.7879412955299977</v>
      </c>
      <c r="AB1059" s="13">
        <f>(SIN((RADIANS(45+$C$4))))*(COS(RADIANS($A$4)))</f>
        <v>0.90396552410216613</v>
      </c>
      <c r="AC1059" s="14">
        <f>(SIN((RADIANS($C$4-45))))*(COS(RADIANS($A$4)))</f>
        <v>-0.25664869529024509</v>
      </c>
      <c r="AE1059" s="16"/>
      <c r="AG1059" s="16"/>
    </row>
    <row r="1060" spans="1:33">
      <c r="A1060" s="2"/>
      <c r="D1060" t="s">
        <v>35</v>
      </c>
      <c r="E1060" s="9">
        <f t="shared" ref="E1060:F1060" si="1210">E1055</f>
        <v>0.47593579670966674</v>
      </c>
      <c r="F1060" s="10">
        <f t="shared" si="1210"/>
        <v>-0.31915116766415946</v>
      </c>
      <c r="G1060" s="13">
        <f>(SIN((RADIANS(45+$C$4))))*(SIN(RADIANS($A$4)))</f>
        <v>0.32901654357603577</v>
      </c>
      <c r="H1060" s="14">
        <f>(SIN((RADIANS($C$4-45))))*(SIN(RADIANS($A$4)))</f>
        <v>-9.3412485748905691E-2</v>
      </c>
      <c r="J1060" s="16"/>
      <c r="L1060" s="16"/>
      <c r="V1060" s="2"/>
      <c r="Y1060" t="s">
        <v>35</v>
      </c>
      <c r="Z1060" s="9">
        <f t="shared" ref="Z1060:AA1060" si="1211">Z1055</f>
        <v>0.47593579670966663</v>
      </c>
      <c r="AA1060" s="10">
        <f t="shared" si="1211"/>
        <v>-0.31915116766415952</v>
      </c>
      <c r="AB1060" s="13">
        <f>(SIN((RADIANS(45+$C$4))))*(SIN(RADIANS($A$4)))</f>
        <v>0.32901654357603577</v>
      </c>
      <c r="AC1060" s="14">
        <f>(SIN((RADIANS($C$4-45))))*(SIN(RADIANS($A$4)))</f>
        <v>-9.3412485748905691E-2</v>
      </c>
      <c r="AE1060" s="16"/>
      <c r="AG1060" s="16"/>
    </row>
    <row r="1061" spans="1:33">
      <c r="A1061" s="2"/>
      <c r="L1061" s="16"/>
      <c r="V1061" s="2"/>
      <c r="AG1061" s="16"/>
    </row>
    <row r="1062" spans="1:33">
      <c r="A1062" s="2"/>
      <c r="E1062" s="9" t="s">
        <v>29</v>
      </c>
      <c r="F1062" s="10" t="s">
        <v>30</v>
      </c>
      <c r="G1062" s="13" t="s">
        <v>31</v>
      </c>
      <c r="H1062" s="14" t="s">
        <v>11</v>
      </c>
      <c r="I1062">
        <v>4</v>
      </c>
      <c r="J1062" s="15" t="s">
        <v>32</v>
      </c>
      <c r="L1062" s="16"/>
      <c r="V1062" s="2"/>
      <c r="Z1062" s="9" t="s">
        <v>29</v>
      </c>
      <c r="AA1062" s="10" t="s">
        <v>30</v>
      </c>
      <c r="AB1062" s="13" t="s">
        <v>31</v>
      </c>
      <c r="AC1062" s="14" t="s">
        <v>11</v>
      </c>
      <c r="AD1062">
        <v>4</v>
      </c>
      <c r="AE1062" s="15" t="s">
        <v>32</v>
      </c>
      <c r="AG1062" s="16"/>
    </row>
    <row r="1063" spans="1:33">
      <c r="A1063" s="2"/>
      <c r="D1063" t="s">
        <v>33</v>
      </c>
      <c r="E1063" s="9">
        <f t="shared" ref="E1063:F1063" si="1212">E1058</f>
        <v>0.86399545459420413</v>
      </c>
      <c r="F1063" s="10">
        <f t="shared" si="1212"/>
        <v>-0.52658432086144791</v>
      </c>
      <c r="G1063" s="13">
        <f>COS((RADIANS(45+$C$5)))</f>
        <v>0.21388293816160106</v>
      </c>
      <c r="H1063" s="14">
        <f>COS((RADIANS($C$5-45)))</f>
        <v>0.97685929834514074</v>
      </c>
      <c r="J1063" s="15">
        <f>((SUMPRODUCT(G1063:G1065,E1063:E1065))*(SUMPRODUCT(G1063:G1065,F1063:F1065)))-((SUMPRODUCT(H1063:H1065,E1063:E1065))*(SUMPRODUCT(H1063:H1065,F1063:F1065)))</f>
        <v>1.5131357002747037E-2</v>
      </c>
      <c r="L1063" s="16"/>
      <c r="V1063" s="2"/>
      <c r="Y1063" t="s">
        <v>33</v>
      </c>
      <c r="Z1063" s="9">
        <f t="shared" ref="Z1063:AA1063" si="1213">Z1058</f>
        <v>0.86399545459420413</v>
      </c>
      <c r="AA1063" s="10">
        <f t="shared" si="1213"/>
        <v>-0.52658432086144802</v>
      </c>
      <c r="AB1063" s="13">
        <f>COS((RADIANS(45+$C$5)))</f>
        <v>0.21388293816160106</v>
      </c>
      <c r="AC1063" s="14">
        <f>COS((RADIANS($C$5-45)))</f>
        <v>0.97685929834514074</v>
      </c>
      <c r="AE1063" s="15">
        <f>((SUMPRODUCT(AB1063:AB1065,Z1063:Z1065))*(SUMPRODUCT(AB1063:AB1065,AA1063:AA1065)))-((SUMPRODUCT(AC1063:AC1065,Z1063:Z1065))*(SUMPRODUCT(AC1063:AC1065,AA1063:AA1065)))</f>
        <v>1.5131357002747203E-2</v>
      </c>
      <c r="AG1063" s="16"/>
    </row>
    <row r="1064" spans="1:33">
      <c r="A1064" s="2"/>
      <c r="D1064" t="s">
        <v>34</v>
      </c>
      <c r="E1064" s="9">
        <f t="shared" ref="E1064:F1064" si="1214">E1059</f>
        <v>-0.16430755262887164</v>
      </c>
      <c r="F1064" s="10">
        <f t="shared" si="1214"/>
        <v>-0.7879412955299977</v>
      </c>
      <c r="G1064" s="13">
        <f>(SIN((RADIANS(45+$C$5))))*(COS(RADIANS($A$5)))</f>
        <v>0.84598496828993397</v>
      </c>
      <c r="H1064" s="14">
        <f>(SIN((RADIANS($C$5-45))))*(COS(RADIANS($A$5)))</f>
        <v>-0.18522805788400268</v>
      </c>
      <c r="J1064" s="16"/>
      <c r="L1064" s="16"/>
      <c r="V1064" s="2"/>
      <c r="Y1064" t="s">
        <v>34</v>
      </c>
      <c r="Z1064" s="9">
        <f t="shared" ref="Z1064:AA1064" si="1215">Z1059</f>
        <v>-0.16430755262887162</v>
      </c>
      <c r="AA1064" s="10">
        <f t="shared" si="1215"/>
        <v>-0.7879412955299977</v>
      </c>
      <c r="AB1064" s="13">
        <f>(SIN((RADIANS(45+$C$5))))*(COS(RADIANS($A$5)))</f>
        <v>0.84598496828993397</v>
      </c>
      <c r="AC1064" s="14">
        <f>(SIN((RADIANS($C$5-45))))*(COS(RADIANS($A$5)))</f>
        <v>-0.18522805788400268</v>
      </c>
      <c r="AE1064" s="16"/>
      <c r="AG1064" s="16"/>
    </row>
    <row r="1065" spans="1:33">
      <c r="A1065" s="2"/>
      <c r="D1065" t="s">
        <v>35</v>
      </c>
      <c r="E1065" s="9">
        <f t="shared" ref="E1065:F1065" si="1216">E1060</f>
        <v>0.47593579670966674</v>
      </c>
      <c r="F1065" s="10">
        <f t="shared" si="1216"/>
        <v>-0.31915116766415946</v>
      </c>
      <c r="G1065" s="13">
        <f>(SIN((RADIANS(45+$C$5))))*(SIN(RADIANS($A$5)))</f>
        <v>0.48842964917257031</v>
      </c>
      <c r="H1065" s="14">
        <f>(SIN((RADIANS($C$5-45))))*(SIN(RADIANS($A$5)))</f>
        <v>-0.1069414690808005</v>
      </c>
      <c r="J1065" s="16"/>
      <c r="L1065" s="16"/>
      <c r="V1065" s="2"/>
      <c r="Y1065" t="s">
        <v>35</v>
      </c>
      <c r="Z1065" s="9">
        <f t="shared" ref="Z1065:AA1065" si="1217">Z1060</f>
        <v>0.47593579670966663</v>
      </c>
      <c r="AA1065" s="10">
        <f t="shared" si="1217"/>
        <v>-0.31915116766415952</v>
      </c>
      <c r="AB1065" s="13">
        <f>(SIN((RADIANS(45+$C$5))))*(SIN(RADIANS($A$5)))</f>
        <v>0.48842964917257031</v>
      </c>
      <c r="AC1065" s="14">
        <f>(SIN((RADIANS($C$5-45))))*(SIN(RADIANS($A$5)))</f>
        <v>-0.1069414690808005</v>
      </c>
      <c r="AE1065" s="16"/>
      <c r="AG1065" s="16"/>
    </row>
    <row r="1066" spans="1:33">
      <c r="A1066" s="2"/>
      <c r="J1066" s="16"/>
      <c r="L1066" s="16"/>
      <c r="V1066" s="2"/>
      <c r="AE1066" s="16"/>
      <c r="AG1066" s="16"/>
    </row>
    <row r="1067" spans="1:33">
      <c r="A1067" s="2"/>
      <c r="E1067" s="9" t="s">
        <v>29</v>
      </c>
      <c r="F1067" s="10" t="s">
        <v>30</v>
      </c>
      <c r="G1067" s="13" t="s">
        <v>31</v>
      </c>
      <c r="H1067" s="14" t="s">
        <v>11</v>
      </c>
      <c r="I1067">
        <v>5</v>
      </c>
      <c r="J1067" s="15" t="s">
        <v>32</v>
      </c>
      <c r="L1067" s="16"/>
      <c r="V1067" s="2"/>
      <c r="Z1067" s="9" t="s">
        <v>29</v>
      </c>
      <c r="AA1067" s="10" t="s">
        <v>30</v>
      </c>
      <c r="AB1067" s="13" t="s">
        <v>31</v>
      </c>
      <c r="AC1067" s="14" t="s">
        <v>11</v>
      </c>
      <c r="AD1067">
        <v>5</v>
      </c>
      <c r="AE1067" s="15" t="s">
        <v>32</v>
      </c>
      <c r="AG1067" s="16"/>
    </row>
    <row r="1068" spans="1:33">
      <c r="A1068" s="2"/>
      <c r="D1068" t="s">
        <v>33</v>
      </c>
      <c r="E1068" s="9">
        <f t="shared" ref="E1068:F1068" si="1218">E1063</f>
        <v>0.86399545459420413</v>
      </c>
      <c r="F1068" s="10">
        <f t="shared" si="1218"/>
        <v>-0.52658432086144791</v>
      </c>
      <c r="G1068" s="13">
        <f>COS((RADIANS(45+$C$6)))</f>
        <v>0.18137740443474576</v>
      </c>
      <c r="H1068" s="14">
        <f>COS((RADIANS($C$6-45)))</f>
        <v>0.98341356364477439</v>
      </c>
      <c r="J1068" s="15">
        <f>((SUMPRODUCT(G1068:G1070,E1068:E1070))*(SUMPRODUCT(G1068:(G1070),F1068:F1070)))-((SUMPRODUCT(H1068:H1070,E1068:E1070))*(SUMPRODUCT(H1068:H1070,F1068:F1070)))</f>
        <v>5.8956943817018437E-3</v>
      </c>
      <c r="L1068" s="16"/>
      <c r="V1068" s="2"/>
      <c r="Y1068" t="s">
        <v>33</v>
      </c>
      <c r="Z1068" s="9">
        <f t="shared" ref="Z1068:AA1068" si="1219">Z1063</f>
        <v>0.86399545459420413</v>
      </c>
      <c r="AA1068" s="10">
        <f t="shared" si="1219"/>
        <v>-0.52658432086144802</v>
      </c>
      <c r="AB1068" s="13">
        <f>COS((RADIANS(45+$C$6)))</f>
        <v>0.18137740443474576</v>
      </c>
      <c r="AC1068" s="14">
        <f>COS((RADIANS($C$6-45)))</f>
        <v>0.98341356364477439</v>
      </c>
      <c r="AE1068" s="15">
        <f>((SUMPRODUCT(AB1068:AB1070,Z1068:Z1070))*(SUMPRODUCT(AB1068:(AB1070),AA1068:AA1070)))-((SUMPRODUCT(AC1068:AC1070,Z1068:Z1070))*(SUMPRODUCT(AC1068:AC1070,AA1068:AA1070)))</f>
        <v>5.8956943817019547E-3</v>
      </c>
      <c r="AG1068" s="16"/>
    </row>
    <row r="1069" spans="1:33">
      <c r="A1069" s="2"/>
      <c r="D1069" t="s">
        <v>34</v>
      </c>
      <c r="E1069" s="9">
        <f t="shared" ref="E1069:F1069" si="1220">E1064</f>
        <v>-0.16430755262887164</v>
      </c>
      <c r="F1069" s="10">
        <f t="shared" si="1220"/>
        <v>-0.7879412955299977</v>
      </c>
      <c r="G1069" s="13">
        <f>(SIN((RADIANS(45+$C$6))))*(COS(RADIANS($A$6)))</f>
        <v>0.75333849571791089</v>
      </c>
      <c r="H1069" s="14">
        <f>(SIN((RADIANS($C$6-45))))*(COS(RADIANS($A$6)))</f>
        <v>-0.1389431527745805</v>
      </c>
      <c r="J1069" s="16"/>
      <c r="L1069" s="16"/>
      <c r="V1069" s="2"/>
      <c r="Y1069" t="s">
        <v>34</v>
      </c>
      <c r="Z1069" s="9">
        <f t="shared" ref="Z1069:AA1069" si="1221">Z1064</f>
        <v>-0.16430755262887162</v>
      </c>
      <c r="AA1069" s="10">
        <f t="shared" si="1221"/>
        <v>-0.7879412955299977</v>
      </c>
      <c r="AB1069" s="13">
        <f>(SIN((RADIANS(45+$C$6))))*(COS(RADIANS($A$6)))</f>
        <v>0.75333849571791089</v>
      </c>
      <c r="AC1069" s="14">
        <f>(SIN((RADIANS($C$6-45))))*(COS(RADIANS($A$6)))</f>
        <v>-0.1389431527745805</v>
      </c>
      <c r="AE1069" s="16"/>
      <c r="AG1069" s="16"/>
    </row>
    <row r="1070" spans="1:33">
      <c r="A1070" s="2"/>
      <c r="D1070" t="s">
        <v>35</v>
      </c>
      <c r="E1070" s="9">
        <f t="shared" ref="E1070:F1070" si="1222">E1065</f>
        <v>0.47593579670966674</v>
      </c>
      <c r="F1070" s="10">
        <f t="shared" si="1222"/>
        <v>-0.31915116766415946</v>
      </c>
      <c r="G1070" s="13">
        <f>(SIN((RADIANS(45+$C$6))))*(SIN(RADIANS($A$6)))</f>
        <v>0.63212605390854582</v>
      </c>
      <c r="H1070" s="14">
        <f>(SIN((RADIANS($C$6-45))))*(SIN(RADIANS($A$6)))</f>
        <v>-0.11658714824775897</v>
      </c>
      <c r="J1070" s="16"/>
      <c r="L1070" s="16"/>
      <c r="V1070" s="2"/>
      <c r="Y1070" t="s">
        <v>35</v>
      </c>
      <c r="Z1070" s="9">
        <f t="shared" ref="Z1070:AA1070" si="1223">Z1065</f>
        <v>0.47593579670966663</v>
      </c>
      <c r="AA1070" s="10">
        <f t="shared" si="1223"/>
        <v>-0.31915116766415952</v>
      </c>
      <c r="AB1070" s="13">
        <f>(SIN((RADIANS(45+$C$6))))*(SIN(RADIANS($A$6)))</f>
        <v>0.63212605390854582</v>
      </c>
      <c r="AC1070" s="14">
        <f>(SIN((RADIANS($C$6-45))))*(SIN(RADIANS($A$6)))</f>
        <v>-0.11658714824775897</v>
      </c>
      <c r="AE1070" s="16"/>
      <c r="AG1070" s="16"/>
    </row>
    <row r="1071" spans="1:33">
      <c r="A1071" s="2"/>
      <c r="L1071" s="16"/>
      <c r="V1071" s="2"/>
      <c r="AG1071" s="16"/>
    </row>
    <row r="1072" spans="1:33">
      <c r="A1072" s="2"/>
      <c r="E1072" s="9" t="s">
        <v>29</v>
      </c>
      <c r="F1072" s="10" t="s">
        <v>30</v>
      </c>
      <c r="G1072" s="13" t="s">
        <v>31</v>
      </c>
      <c r="H1072" s="14" t="s">
        <v>11</v>
      </c>
      <c r="I1072">
        <v>6</v>
      </c>
      <c r="J1072" s="15" t="s">
        <v>32</v>
      </c>
      <c r="L1072" s="16"/>
      <c r="V1072" s="2"/>
      <c r="Z1072" s="9" t="s">
        <v>29</v>
      </c>
      <c r="AA1072" s="10" t="s">
        <v>30</v>
      </c>
      <c r="AB1072" s="13" t="s">
        <v>31</v>
      </c>
      <c r="AC1072" s="14" t="s">
        <v>11</v>
      </c>
      <c r="AD1072">
        <v>6</v>
      </c>
      <c r="AE1072" s="15" t="s">
        <v>32</v>
      </c>
      <c r="AG1072" s="16"/>
    </row>
    <row r="1073" spans="1:33">
      <c r="A1073" s="2"/>
      <c r="D1073" t="s">
        <v>33</v>
      </c>
      <c r="E1073" s="9">
        <f t="shared" ref="E1073:F1073" si="1224">E1068</f>
        <v>0.86399545459420413</v>
      </c>
      <c r="F1073" s="10">
        <f t="shared" si="1224"/>
        <v>-0.52658432086144791</v>
      </c>
      <c r="G1073" s="13">
        <f>COS((RADIANS(45+$C$7)))</f>
        <v>0.15039813911282729</v>
      </c>
      <c r="H1073" s="14">
        <f>COS((RADIANS($C$7-45)))</f>
        <v>0.98862551036851087</v>
      </c>
      <c r="J1073" s="15">
        <f>((SUMPRODUCT(G1073:G1075,E1073:E1075))*(SUMPRODUCT(G1073:G1075,F1073:F1075)))-((SUMPRODUCT(H1073:H1075,E1073:E1075))*(SUMPRODUCT(H1073:H1075,F1073:F1075)))</f>
        <v>1.5204368142309133E-2</v>
      </c>
      <c r="L1073" s="16"/>
      <c r="V1073" s="2"/>
      <c r="Y1073" t="s">
        <v>33</v>
      </c>
      <c r="Z1073" s="9">
        <f t="shared" ref="Z1073:AA1073" si="1225">Z1068</f>
        <v>0.86399545459420413</v>
      </c>
      <c r="AA1073" s="10">
        <f t="shared" si="1225"/>
        <v>-0.52658432086144802</v>
      </c>
      <c r="AB1073" s="13">
        <f>COS((RADIANS(45+$C$7)))</f>
        <v>0.15039813911282729</v>
      </c>
      <c r="AC1073" s="14">
        <f>COS((RADIANS($C$7-45)))</f>
        <v>0.98862551036851087</v>
      </c>
      <c r="AE1073" s="15">
        <f>((SUMPRODUCT(AB1073:AB1075,Z1073:Z1075))*(SUMPRODUCT(AB1073:AB1075,AA1073:AA1075)))-((SUMPRODUCT(AC1073:AC1075,Z1073:Z1075))*(SUMPRODUCT(AC1073:AC1075,AA1073:AA1075)))</f>
        <v>1.5204368142309244E-2</v>
      </c>
      <c r="AG1073" s="16"/>
    </row>
    <row r="1074" spans="1:33">
      <c r="A1074" s="2"/>
      <c r="D1074" t="s">
        <v>34</v>
      </c>
      <c r="E1074" s="9">
        <f t="shared" ref="E1074:F1074" si="1226">E1069</f>
        <v>-0.16430755262887164</v>
      </c>
      <c r="F1074" s="10">
        <f t="shared" si="1226"/>
        <v>-0.7879412955299977</v>
      </c>
      <c r="G1074" s="13">
        <f>(SIN((RADIANS(45+$C$7))))*(COS(RADIANS($A$7)))</f>
        <v>0.63547622868491016</v>
      </c>
      <c r="H1074" s="14">
        <f>(SIN((RADIANS($C$7-45))))*(COS(RADIANS($A$7)))</f>
        <v>-9.6674060341637807E-2</v>
      </c>
      <c r="J1074" s="16"/>
      <c r="L1074" s="16"/>
      <c r="V1074" s="2"/>
      <c r="Y1074" t="s">
        <v>34</v>
      </c>
      <c r="Z1074" s="9">
        <f t="shared" ref="Z1074:AA1074" si="1227">Z1069</f>
        <v>-0.16430755262887162</v>
      </c>
      <c r="AA1074" s="10">
        <f t="shared" si="1227"/>
        <v>-0.7879412955299977</v>
      </c>
      <c r="AB1074" s="13">
        <f>(SIN((RADIANS(45+$C$7))))*(COS(RADIANS($A$7)))</f>
        <v>0.63547622868491016</v>
      </c>
      <c r="AC1074" s="14">
        <f>(SIN((RADIANS($C$7-45))))*(COS(RADIANS($A$7)))</f>
        <v>-9.6674060341637807E-2</v>
      </c>
      <c r="AE1074" s="16"/>
      <c r="AG1074" s="16"/>
    </row>
    <row r="1075" spans="1:33">
      <c r="A1075" s="2"/>
      <c r="D1075" t="s">
        <v>35</v>
      </c>
      <c r="E1075" s="9">
        <f t="shared" ref="E1075:F1075" si="1228">E1070</f>
        <v>0.47593579670966674</v>
      </c>
      <c r="F1075" s="10">
        <f t="shared" si="1228"/>
        <v>-0.31915116766415946</v>
      </c>
      <c r="G1075" s="13">
        <f>(SIN((RADIANS(45+$C$7))))*(SIN(RADIANS($A$7)))</f>
        <v>0.75733107854346138</v>
      </c>
      <c r="H1075" s="14">
        <f>(SIN((RADIANS($C$7-45))))*(SIN(RADIANS($A$7)))</f>
        <v>-0.11521165872281629</v>
      </c>
      <c r="J1075" s="16"/>
      <c r="L1075" s="16"/>
      <c r="V1075" s="2"/>
      <c r="Y1075" t="s">
        <v>35</v>
      </c>
      <c r="Z1075" s="9">
        <f t="shared" ref="Z1075:AA1075" si="1229">Z1070</f>
        <v>0.47593579670966663</v>
      </c>
      <c r="AA1075" s="10">
        <f t="shared" si="1229"/>
        <v>-0.31915116766415952</v>
      </c>
      <c r="AB1075" s="13">
        <f>(SIN((RADIANS(45+$C$7))))*(SIN(RADIANS($A$7)))</f>
        <v>0.75733107854346138</v>
      </c>
      <c r="AC1075" s="14">
        <f>(SIN((RADIANS($C$7-45))))*(SIN(RADIANS($A$7)))</f>
        <v>-0.11521165872281629</v>
      </c>
      <c r="AE1075" s="16"/>
      <c r="AG1075" s="16"/>
    </row>
    <row r="1076" spans="1:33">
      <c r="A1076" s="2"/>
      <c r="J1076" s="16"/>
      <c r="L1076" s="16"/>
      <c r="V1076" s="2"/>
      <c r="AE1076" s="16"/>
      <c r="AG1076" s="16"/>
    </row>
    <row r="1077" spans="1:33">
      <c r="A1077" s="2"/>
      <c r="E1077" s="9" t="s">
        <v>29</v>
      </c>
      <c r="F1077" s="10" t="s">
        <v>30</v>
      </c>
      <c r="G1077" s="13" t="s">
        <v>31</v>
      </c>
      <c r="H1077" s="14" t="s">
        <v>11</v>
      </c>
      <c r="I1077">
        <v>7</v>
      </c>
      <c r="J1077" s="15" t="s">
        <v>32</v>
      </c>
      <c r="L1077" s="16"/>
      <c r="V1077" s="2"/>
      <c r="Z1077" s="9" t="s">
        <v>29</v>
      </c>
      <c r="AA1077" s="10" t="s">
        <v>30</v>
      </c>
      <c r="AB1077" s="13" t="s">
        <v>31</v>
      </c>
      <c r="AC1077" s="14" t="s">
        <v>11</v>
      </c>
      <c r="AD1077">
        <v>7</v>
      </c>
      <c r="AE1077" s="15" t="s">
        <v>32</v>
      </c>
      <c r="AG1077" s="16"/>
    </row>
    <row r="1078" spans="1:33">
      <c r="A1078" s="2"/>
      <c r="D1078" t="s">
        <v>33</v>
      </c>
      <c r="E1078" s="9">
        <f t="shared" ref="E1078:F1078" si="1230">E1073</f>
        <v>0.86399545459420413</v>
      </c>
      <c r="F1078" s="10">
        <f t="shared" si="1230"/>
        <v>-0.52658432086144791</v>
      </c>
      <c r="G1078" s="13">
        <f>COS((RADIANS(45+$C$8)))</f>
        <v>0.15557248490745723</v>
      </c>
      <c r="H1078" s="14">
        <f>COS((RADIANS($C$8-45)))</f>
        <v>0.98782447931791961</v>
      </c>
      <c r="J1078" s="15">
        <f>((SUMPRODUCT(G1078:G1080,E1078:E1080))*(SUMPRODUCT(G1078:(G1080),F1078:F1080)))-((SUMPRODUCT(H1078:H1080,E1078:E1080))*(SUMPRODUCT(H1078:H1080,F1078:F1080)))</f>
        <v>-9.0116177700381161E-3</v>
      </c>
      <c r="L1078" s="16"/>
      <c r="V1078" s="2"/>
      <c r="Y1078" t="s">
        <v>33</v>
      </c>
      <c r="Z1078" s="9">
        <f t="shared" ref="Z1078:AA1078" si="1231">Z1073</f>
        <v>0.86399545459420413</v>
      </c>
      <c r="AA1078" s="10">
        <f t="shared" si="1231"/>
        <v>-0.52658432086144802</v>
      </c>
      <c r="AB1078" s="13">
        <f>COS((RADIANS(45+$C$8)))</f>
        <v>0.15557248490745723</v>
      </c>
      <c r="AC1078" s="14">
        <f>COS((RADIANS($C$8-45)))</f>
        <v>0.98782447931791961</v>
      </c>
      <c r="AE1078" s="15">
        <f>((SUMPRODUCT(AB1078:AB1080,Z1078:Z1080))*(SUMPRODUCT(AB1078:(AB1080),AA1078:AA1080)))-((SUMPRODUCT(AC1078:AC1080,Z1078:Z1080))*(SUMPRODUCT(AC1078:AC1080,AA1078:AA1080)))</f>
        <v>-9.0116177700380051E-3</v>
      </c>
      <c r="AG1078" s="16"/>
    </row>
    <row r="1079" spans="1:33">
      <c r="A1079" s="2"/>
      <c r="D1079" t="s">
        <v>34</v>
      </c>
      <c r="E1079" s="9">
        <f t="shared" ref="E1079:F1079" si="1232">E1074</f>
        <v>-0.16430755262887164</v>
      </c>
      <c r="F1079" s="10">
        <f t="shared" si="1232"/>
        <v>-0.7879412955299977</v>
      </c>
      <c r="G1079" s="13">
        <f>(SIN((RADIANS(45+$C$8))))*(COS(RADIANS($A$8)))</f>
        <v>0.49391223965895992</v>
      </c>
      <c r="H1079" s="14">
        <f>(SIN((RADIANS($C$8-45))))*(COS(RADIANS($A$8)))</f>
        <v>-7.7786242453728616E-2</v>
      </c>
      <c r="J1079" s="16"/>
      <c r="L1079" s="16"/>
      <c r="V1079" s="2"/>
      <c r="Y1079" t="s">
        <v>34</v>
      </c>
      <c r="Z1079" s="9">
        <f t="shared" ref="Z1079:AA1079" si="1233">Z1074</f>
        <v>-0.16430755262887162</v>
      </c>
      <c r="AA1079" s="10">
        <f t="shared" si="1233"/>
        <v>-0.7879412955299977</v>
      </c>
      <c r="AB1079" s="13">
        <f>(SIN((RADIANS(45+$C$8))))*(COS(RADIANS($A$8)))</f>
        <v>0.49391223965895992</v>
      </c>
      <c r="AC1079" s="14">
        <f>(SIN((RADIANS($C$8-45))))*(COS(RADIANS($A$8)))</f>
        <v>-7.7786242453728616E-2</v>
      </c>
      <c r="AE1079" s="16"/>
      <c r="AG1079" s="16"/>
    </row>
    <row r="1080" spans="1:33">
      <c r="A1080" s="2"/>
      <c r="D1080" t="s">
        <v>35</v>
      </c>
      <c r="E1080" s="9">
        <f t="shared" ref="E1080:F1080" si="1234">E1075</f>
        <v>0.47593579670966674</v>
      </c>
      <c r="F1080" s="10">
        <f t="shared" si="1234"/>
        <v>-0.31915116766415946</v>
      </c>
      <c r="G1080" s="13">
        <f>(SIN((RADIANS(45+$C$8))))*(SIN(RADIANS($A$8)))</f>
        <v>0.85548109356945412</v>
      </c>
      <c r="H1080" s="14">
        <f>(SIN((RADIANS($C$8-45))))*(SIN(RADIANS($A$8)))</f>
        <v>-0.13472972405972911</v>
      </c>
      <c r="J1080" s="16"/>
      <c r="L1080" s="16"/>
      <c r="V1080" s="2"/>
      <c r="Y1080" t="s">
        <v>35</v>
      </c>
      <c r="Z1080" s="9">
        <f t="shared" ref="Z1080:AA1080" si="1235">Z1075</f>
        <v>0.47593579670966663</v>
      </c>
      <c r="AA1080" s="10">
        <f t="shared" si="1235"/>
        <v>-0.31915116766415952</v>
      </c>
      <c r="AB1080" s="13">
        <f>(SIN((RADIANS(45+$C$8))))*(SIN(RADIANS($A$8)))</f>
        <v>0.85548109356945412</v>
      </c>
      <c r="AC1080" s="14">
        <f>(SIN((RADIANS($C$8-45))))*(SIN(RADIANS($A$8)))</f>
        <v>-0.13472972405972911</v>
      </c>
      <c r="AE1080" s="16"/>
      <c r="AG1080" s="16"/>
    </row>
    <row r="1081" spans="1:33">
      <c r="A1081" s="2"/>
      <c r="L1081" s="16"/>
      <c r="V1081" s="2"/>
      <c r="AG1081" s="16"/>
    </row>
    <row r="1082" spans="1:33">
      <c r="A1082" s="2"/>
      <c r="E1082" s="9" t="s">
        <v>29</v>
      </c>
      <c r="F1082" s="10" t="s">
        <v>30</v>
      </c>
      <c r="G1082" s="13" t="s">
        <v>31</v>
      </c>
      <c r="H1082" s="14" t="s">
        <v>11</v>
      </c>
      <c r="I1082">
        <v>8</v>
      </c>
      <c r="J1082" s="15" t="s">
        <v>32</v>
      </c>
      <c r="L1082" s="16"/>
      <c r="V1082" s="2"/>
      <c r="Z1082" s="9" t="s">
        <v>29</v>
      </c>
      <c r="AA1082" s="10" t="s">
        <v>30</v>
      </c>
      <c r="AB1082" s="13" t="s">
        <v>31</v>
      </c>
      <c r="AC1082" s="14" t="s">
        <v>11</v>
      </c>
      <c r="AD1082">
        <v>8</v>
      </c>
      <c r="AE1082" s="15" t="s">
        <v>32</v>
      </c>
      <c r="AG1082" s="16"/>
    </row>
    <row r="1083" spans="1:33">
      <c r="A1083" s="2"/>
      <c r="D1083" t="s">
        <v>33</v>
      </c>
      <c r="E1083" s="9">
        <f t="shared" ref="E1083:F1083" si="1236">E1078</f>
        <v>0.86399545459420413</v>
      </c>
      <c r="F1083" s="10">
        <f t="shared" si="1236"/>
        <v>-0.52658432086144791</v>
      </c>
      <c r="G1083" s="13">
        <f>COS((RADIANS(45+$C$9)))</f>
        <v>0.16590823946156086</v>
      </c>
      <c r="H1083" s="14">
        <f>COS((RADIANS($C$9-45)))</f>
        <v>0.9861411947985772</v>
      </c>
      <c r="J1083" s="15">
        <f>((SUMPRODUCT(G1083:G1085,E1083:E1085))*(SUMPRODUCT(G1083:G1085,F1083:F1085)))-((SUMPRODUCT(H1083:H1085,E1083:E1085))*(SUMPRODUCT(H1083:H1085,F1083:F1085)))</f>
        <v>-8.8326096495800477E-3</v>
      </c>
      <c r="L1083" s="16"/>
      <c r="V1083" s="2"/>
      <c r="Y1083" t="s">
        <v>33</v>
      </c>
      <c r="Z1083" s="9">
        <f t="shared" ref="Z1083:AA1083" si="1237">Z1078</f>
        <v>0.86399545459420413</v>
      </c>
      <c r="AA1083" s="10">
        <f t="shared" si="1237"/>
        <v>-0.52658432086144802</v>
      </c>
      <c r="AB1083" s="13">
        <f>COS((RADIANS(45+$C$9)))</f>
        <v>0.16590823946156086</v>
      </c>
      <c r="AC1083" s="14">
        <f>COS((RADIANS($C$9-45)))</f>
        <v>0.9861411947985772</v>
      </c>
      <c r="AE1083" s="15">
        <f>((SUMPRODUCT(AB1083:AB1085,Z1083:Z1085))*(SUMPRODUCT(AB1083:AB1085,AA1083:AA1085)))-((SUMPRODUCT(AC1083:AC1085,Z1083:Z1085))*(SUMPRODUCT(AC1083:AC1085,AA1083:AA1085)))</f>
        <v>-8.8326096495800477E-3</v>
      </c>
      <c r="AG1083" s="16"/>
    </row>
    <row r="1084" spans="1:33">
      <c r="A1084" s="2"/>
      <c r="D1084" t="s">
        <v>34</v>
      </c>
      <c r="E1084" s="9">
        <f t="shared" ref="E1084:F1084" si="1238">E1079</f>
        <v>-0.16430755262887164</v>
      </c>
      <c r="F1084" s="10">
        <f t="shared" si="1238"/>
        <v>-0.7879412955299977</v>
      </c>
      <c r="G1084" s="13">
        <f>(SIN((RADIANS(45+$C$9))))*(COS(RADIANS($A$9)))</f>
        <v>0.33728015278435569</v>
      </c>
      <c r="H1084" s="14">
        <f>(SIN((RADIANS($C$9-45))))*(COS(RADIANS($A$9)))</f>
        <v>-5.6743959839552459E-2</v>
      </c>
      <c r="J1084" s="16"/>
      <c r="L1084" s="16"/>
      <c r="V1084" s="2"/>
      <c r="Y1084" t="s">
        <v>34</v>
      </c>
      <c r="Z1084" s="9">
        <f t="shared" ref="Z1084:AA1084" si="1239">Z1079</f>
        <v>-0.16430755262887162</v>
      </c>
      <c r="AA1084" s="10">
        <f t="shared" si="1239"/>
        <v>-0.7879412955299977</v>
      </c>
      <c r="AB1084" s="13">
        <f>(SIN((RADIANS(45+$C$9))))*(COS(RADIANS($A$9)))</f>
        <v>0.33728015278435569</v>
      </c>
      <c r="AC1084" s="14">
        <f>(SIN((RADIANS($C$9-45))))*(COS(RADIANS($A$9)))</f>
        <v>-5.6743959839552459E-2</v>
      </c>
      <c r="AE1084" s="16"/>
      <c r="AG1084" s="16"/>
    </row>
    <row r="1085" spans="1:33">
      <c r="A1085" s="2"/>
      <c r="D1085" t="s">
        <v>35</v>
      </c>
      <c r="E1085" s="9">
        <f t="shared" ref="E1085:F1085" si="1240">E1080</f>
        <v>0.47593579670966674</v>
      </c>
      <c r="F1085" s="10">
        <f t="shared" si="1240"/>
        <v>-0.31915116766415946</v>
      </c>
      <c r="G1085" s="13">
        <f>(SIN((RADIANS(45+$C$9))))*(SIN(RADIANS($A$9)))</f>
        <v>0.9266696038052219</v>
      </c>
      <c r="H1085" s="14">
        <f>(SIN((RADIANS($C$9-45))))*(SIN(RADIANS($A$9)))</f>
        <v>-0.15590274834961027</v>
      </c>
      <c r="J1085" s="16"/>
      <c r="L1085" s="16"/>
      <c r="V1085" s="2"/>
      <c r="Y1085" t="s">
        <v>35</v>
      </c>
      <c r="Z1085" s="9">
        <f t="shared" ref="Z1085:AA1085" si="1241">Z1080</f>
        <v>0.47593579670966663</v>
      </c>
      <c r="AA1085" s="10">
        <f t="shared" si="1241"/>
        <v>-0.31915116766415952</v>
      </c>
      <c r="AB1085" s="13">
        <f>(SIN((RADIANS(45+$C$9))))*(SIN(RADIANS($A$9)))</f>
        <v>0.9266696038052219</v>
      </c>
      <c r="AC1085" s="14">
        <f>(SIN((RADIANS($C$9-45))))*(SIN(RADIANS($A$9)))</f>
        <v>-0.15590274834961027</v>
      </c>
      <c r="AE1085" s="16"/>
      <c r="AG1085" s="16"/>
    </row>
    <row r="1086" spans="1:33">
      <c r="A1086" s="2"/>
      <c r="J1086" s="16"/>
      <c r="L1086" s="16"/>
      <c r="V1086" s="2"/>
      <c r="AE1086" s="16"/>
      <c r="AG1086" s="16"/>
    </row>
    <row r="1087" spans="1:33">
      <c r="E1087" s="9" t="s">
        <v>29</v>
      </c>
      <c r="F1087" s="10" t="s">
        <v>30</v>
      </c>
      <c r="G1087" s="13" t="s">
        <v>31</v>
      </c>
      <c r="H1087" s="14" t="s">
        <v>11</v>
      </c>
      <c r="I1087">
        <v>9</v>
      </c>
      <c r="J1087" s="15" t="s">
        <v>32</v>
      </c>
      <c r="L1087" s="16"/>
      <c r="Z1087" s="9" t="s">
        <v>29</v>
      </c>
      <c r="AA1087" s="10" t="s">
        <v>30</v>
      </c>
      <c r="AB1087" s="13" t="s">
        <v>31</v>
      </c>
      <c r="AC1087" s="14" t="s">
        <v>11</v>
      </c>
      <c r="AD1087">
        <v>9</v>
      </c>
      <c r="AE1087" s="15" t="s">
        <v>32</v>
      </c>
      <c r="AG1087" s="16"/>
    </row>
    <row r="1088" spans="1:33">
      <c r="D1088" t="s">
        <v>33</v>
      </c>
      <c r="E1088" s="9">
        <f t="shared" ref="E1088:F1088" si="1242">E1083</f>
        <v>0.86399545459420413</v>
      </c>
      <c r="F1088" s="10">
        <f t="shared" si="1242"/>
        <v>-0.52658432086144791</v>
      </c>
      <c r="G1088" s="13">
        <f>COS((RADIANS(45+$C$10)))</f>
        <v>0.19680181724739476</v>
      </c>
      <c r="H1088" s="14">
        <f>COS((RADIANS($C$10-45)))</f>
        <v>0.98044328990927521</v>
      </c>
      <c r="J1088" s="15">
        <f>((SUMPRODUCT(G1088:G1090,E1088:E1090))*(SUMPRODUCT(G1088:(G1090),F1088:F1090)))-((SUMPRODUCT(H1088:H1090,E1088:E1090))*(SUMPRODUCT(H1088:H1090,F1088:F1090)))</f>
        <v>-3.3322619692162658E-3</v>
      </c>
      <c r="L1088" s="16"/>
      <c r="Y1088" t="s">
        <v>33</v>
      </c>
      <c r="Z1088" s="9">
        <f t="shared" ref="Z1088:AA1088" si="1243">Z1083</f>
        <v>0.86399545459420413</v>
      </c>
      <c r="AA1088" s="10">
        <f t="shared" si="1243"/>
        <v>-0.52658432086144802</v>
      </c>
      <c r="AB1088" s="13">
        <f>COS((RADIANS(45+$C$10)))</f>
        <v>0.19680181724739476</v>
      </c>
      <c r="AC1088" s="14">
        <f>COS((RADIANS($C$10-45)))</f>
        <v>0.98044328990927521</v>
      </c>
      <c r="AE1088" s="15">
        <f>((SUMPRODUCT(AB1088:AB1090,Z1088:Z1090))*(SUMPRODUCT(AB1088:(AB1090),AA1088:AA1090)))-((SUMPRODUCT(AC1088:AC1090,Z1088:Z1090))*(SUMPRODUCT(AC1088:AC1090,AA1088:AA1090)))</f>
        <v>-3.3322619692161548E-3</v>
      </c>
      <c r="AG1088" s="16"/>
    </row>
    <row r="1089" spans="4:33">
      <c r="D1089" t="s">
        <v>34</v>
      </c>
      <c r="E1089" s="9">
        <f t="shared" ref="E1089:F1089" si="1244">E1084</f>
        <v>-0.16430755262887164</v>
      </c>
      <c r="F1089" s="10">
        <f t="shared" si="1244"/>
        <v>-0.7879412955299977</v>
      </c>
      <c r="G1089" s="13">
        <f>(SIN((RADIANS(45+$C$10))))*(COS(RADIANS($A$10)))</f>
        <v>0.1702521905985156</v>
      </c>
      <c r="H1089" s="14">
        <f>(SIN((RADIANS($C$10-45))))*(COS(RADIANS($A$10)))</f>
        <v>-3.4174276926550375E-2</v>
      </c>
      <c r="J1089" s="16"/>
      <c r="L1089" s="16"/>
      <c r="Y1089" t="s">
        <v>34</v>
      </c>
      <c r="Z1089" s="9">
        <f t="shared" ref="Z1089:AA1089" si="1245">Z1084</f>
        <v>-0.16430755262887162</v>
      </c>
      <c r="AA1089" s="10">
        <f t="shared" si="1245"/>
        <v>-0.7879412955299977</v>
      </c>
      <c r="AB1089" s="13">
        <f>(SIN((RADIANS(45+$C$10))))*(COS(RADIANS($A$10)))</f>
        <v>0.1702521905985156</v>
      </c>
      <c r="AC1089" s="14">
        <f>(SIN((RADIANS($C$10-45))))*(COS(RADIANS($A$10)))</f>
        <v>-3.4174276926550375E-2</v>
      </c>
      <c r="AE1089" s="16"/>
      <c r="AG1089" s="16"/>
    </row>
    <row r="1090" spans="4:33">
      <c r="D1090" t="s">
        <v>35</v>
      </c>
      <c r="E1090" s="9">
        <f t="shared" ref="E1090:F1090" si="1246">E1085</f>
        <v>0.47593579670966674</v>
      </c>
      <c r="F1090" s="10">
        <f t="shared" si="1246"/>
        <v>-0.31915116766415946</v>
      </c>
      <c r="G1090" s="13">
        <f>(SIN((RADIANS(45+$C$10))))*(SIN(RADIANS($A$10)))</f>
        <v>0.96554815329145016</v>
      </c>
      <c r="H1090" s="14">
        <f>(SIN((RADIANS($C$10-45))))*(SIN(RADIANS($A$10)))</f>
        <v>-0.19381195543212604</v>
      </c>
      <c r="J1090" s="16"/>
      <c r="L1090" s="16"/>
      <c r="Y1090" t="s">
        <v>35</v>
      </c>
      <c r="Z1090" s="9">
        <f t="shared" ref="Z1090:AA1090" si="1247">Z1085</f>
        <v>0.47593579670966663</v>
      </c>
      <c r="AA1090" s="10">
        <f t="shared" si="1247"/>
        <v>-0.31915116766415952</v>
      </c>
      <c r="AB1090" s="13">
        <f>(SIN((RADIANS(45+$C$10))))*(SIN(RADIANS($A$10)))</f>
        <v>0.96554815329145016</v>
      </c>
      <c r="AC1090" s="14">
        <f>(SIN((RADIANS($C$10-45))))*(SIN(RADIANS($A$10)))</f>
        <v>-0.19381195543212604</v>
      </c>
      <c r="AE1090" s="16"/>
      <c r="AG1090" s="16"/>
    </row>
    <row r="1091" spans="4:33">
      <c r="L1091" s="16"/>
      <c r="AG1091" s="16"/>
    </row>
    <row r="1092" spans="4:33">
      <c r="E1092" s="9" t="s">
        <v>29</v>
      </c>
      <c r="F1092" s="10" t="s">
        <v>30</v>
      </c>
      <c r="G1092" s="13" t="s">
        <v>31</v>
      </c>
      <c r="H1092" s="14" t="s">
        <v>11</v>
      </c>
      <c r="I1092">
        <v>10</v>
      </c>
      <c r="J1092" s="15" t="s">
        <v>32</v>
      </c>
      <c r="L1092" s="16"/>
      <c r="Z1092" s="9" t="s">
        <v>29</v>
      </c>
      <c r="AA1092" s="10" t="s">
        <v>30</v>
      </c>
      <c r="AB1092" s="13" t="s">
        <v>31</v>
      </c>
      <c r="AC1092" s="14" t="s">
        <v>11</v>
      </c>
      <c r="AD1092">
        <v>10</v>
      </c>
      <c r="AE1092" s="15" t="s">
        <v>32</v>
      </c>
      <c r="AG1092" s="16"/>
    </row>
    <row r="1093" spans="4:33">
      <c r="D1093" t="s">
        <v>33</v>
      </c>
      <c r="E1093" s="9">
        <f t="shared" ref="E1093:F1093" si="1248">E1088</f>
        <v>0.86399545459420413</v>
      </c>
      <c r="F1093" s="10">
        <f t="shared" si="1248"/>
        <v>-0.52658432086144791</v>
      </c>
      <c r="G1093" s="13">
        <f>COS((RADIANS(45+$C$11)))</f>
        <v>0.25797601735858844</v>
      </c>
      <c r="H1093" s="14">
        <f>COS((RADIANS($C$11-45)))</f>
        <v>0.96615132068832843</v>
      </c>
      <c r="J1093" s="15">
        <f>((SUMPRODUCT(G1093:G1095,E1093:E1095))*(SUMPRODUCT(G1093:G1095,F1093:F1095)))-((SUMPRODUCT(H1093:H1095,E1093:E1095))*(SUMPRODUCT(H1093:H1095,F1093:F1095)))</f>
        <v>3.4451712754957065E-4</v>
      </c>
      <c r="L1093" s="16"/>
      <c r="Y1093" t="s">
        <v>33</v>
      </c>
      <c r="Z1093" s="9">
        <f t="shared" ref="Z1093:AA1093" si="1249">Z1088</f>
        <v>0.86399545459420413</v>
      </c>
      <c r="AA1093" s="10">
        <f t="shared" si="1249"/>
        <v>-0.52658432086144802</v>
      </c>
      <c r="AB1093" s="13">
        <f>COS((RADIANS(45+$C$11)))</f>
        <v>0.25797601735858844</v>
      </c>
      <c r="AC1093" s="14">
        <f>COS((RADIANS($C$11-45)))</f>
        <v>0.96615132068832843</v>
      </c>
      <c r="AE1093" s="15">
        <f>((SUMPRODUCT(AB1093:AB1095,Z1093:Z1095))*(SUMPRODUCT(AB1093:AB1095,AA1093:AA1095)))-((SUMPRODUCT(AC1093:AC1095,Z1093:Z1095))*(SUMPRODUCT(AC1093:AC1095,AA1093:AA1095)))</f>
        <v>3.4451712754973718E-4</v>
      </c>
      <c r="AG1093" s="16"/>
    </row>
    <row r="1094" spans="4:33">
      <c r="D1094" t="s">
        <v>34</v>
      </c>
      <c r="E1094" s="9">
        <f t="shared" ref="E1094:F1094" si="1250">E1089</f>
        <v>-0.16430755262887164</v>
      </c>
      <c r="F1094" s="10">
        <f t="shared" si="1250"/>
        <v>-0.7879412955299977</v>
      </c>
      <c r="G1094" s="13">
        <f>(SIN((RADIANS(45+$C$11))))*(COS(RADIANS($A$11)))</f>
        <v>1.6862521847959428E-9</v>
      </c>
      <c r="H1094" s="14">
        <f>(SIN((RADIANS($C$11-45))))*(COS(RADIANS($A$11)))</f>
        <v>-4.5025309553575305E-10</v>
      </c>
      <c r="J1094" s="16"/>
      <c r="L1094" s="16"/>
      <c r="Y1094" t="s">
        <v>34</v>
      </c>
      <c r="Z1094" s="9">
        <f t="shared" ref="Z1094:AA1094" si="1251">Z1089</f>
        <v>-0.16430755262887162</v>
      </c>
      <c r="AA1094" s="10">
        <f t="shared" si="1251"/>
        <v>-0.7879412955299977</v>
      </c>
      <c r="AB1094" s="13">
        <f>(SIN((RADIANS(45+$C$11))))*(COS(RADIANS($A$11)))</f>
        <v>1.6862521847959428E-9</v>
      </c>
      <c r="AC1094" s="14">
        <f>(SIN((RADIANS($C$11-45))))*(COS(RADIANS($A$11)))</f>
        <v>-4.5025309553575305E-10</v>
      </c>
      <c r="AE1094" s="16"/>
      <c r="AG1094" s="16"/>
    </row>
    <row r="1095" spans="4:33">
      <c r="D1095" t="s">
        <v>35</v>
      </c>
      <c r="E1095" s="9">
        <f t="shared" ref="E1095:F1095" si="1252">E1090</f>
        <v>0.47593579670966674</v>
      </c>
      <c r="F1095" s="10">
        <f t="shared" si="1252"/>
        <v>-0.31915116766415946</v>
      </c>
      <c r="G1095" s="13">
        <f>(SIN((RADIANS(45+$C$11))))*(SIN(RADIANS($A$11)))</f>
        <v>0.96615132068832843</v>
      </c>
      <c r="H1095" s="14">
        <f>(SIN((RADIANS($C$11-45))))*(SIN(RADIANS($A$11)))</f>
        <v>-0.25797601735858849</v>
      </c>
      <c r="J1095" s="16"/>
      <c r="L1095" s="16"/>
      <c r="Y1095" t="s">
        <v>35</v>
      </c>
      <c r="Z1095" s="9">
        <f t="shared" ref="Z1095:AA1095" si="1253">Z1090</f>
        <v>0.47593579670966663</v>
      </c>
      <c r="AA1095" s="10">
        <f t="shared" si="1253"/>
        <v>-0.31915116766415952</v>
      </c>
      <c r="AB1095" s="13">
        <f>(SIN((RADIANS(45+$C$11))))*(SIN(RADIANS($A$11)))</f>
        <v>0.96615132068832843</v>
      </c>
      <c r="AC1095" s="14">
        <f>(SIN((RADIANS($C$11-45))))*(SIN(RADIANS($A$11)))</f>
        <v>-0.25797601735858849</v>
      </c>
      <c r="AE1095" s="16"/>
      <c r="AG1095" s="16"/>
    </row>
    <row r="1096" spans="4:33">
      <c r="J1096" s="16"/>
      <c r="L1096" s="16"/>
      <c r="AE1096" s="16"/>
      <c r="AG1096" s="16"/>
    </row>
    <row r="1097" spans="4:33">
      <c r="E1097" s="9" t="s">
        <v>29</v>
      </c>
      <c r="F1097" s="10" t="s">
        <v>30</v>
      </c>
      <c r="G1097" s="13" t="s">
        <v>31</v>
      </c>
      <c r="H1097" s="14" t="s">
        <v>11</v>
      </c>
      <c r="I1097">
        <v>11</v>
      </c>
      <c r="J1097" s="15" t="s">
        <v>32</v>
      </c>
      <c r="L1097" s="16"/>
      <c r="Z1097" s="9" t="s">
        <v>29</v>
      </c>
      <c r="AA1097" s="10" t="s">
        <v>30</v>
      </c>
      <c r="AB1097" s="13" t="s">
        <v>31</v>
      </c>
      <c r="AC1097" s="14" t="s">
        <v>11</v>
      </c>
      <c r="AD1097">
        <v>11</v>
      </c>
      <c r="AE1097" s="15" t="s">
        <v>32</v>
      </c>
      <c r="AG1097" s="16"/>
    </row>
    <row r="1098" spans="4:33">
      <c r="D1098" t="s">
        <v>33</v>
      </c>
      <c r="E1098" s="9">
        <f t="shared" ref="E1098:F1098" si="1254">E1093</f>
        <v>0.86399545459420413</v>
      </c>
      <c r="F1098" s="10">
        <f t="shared" si="1254"/>
        <v>-0.52658432086144791</v>
      </c>
      <c r="G1098" s="13">
        <f>COS((RADIANS(45+$C$12)))</f>
        <v>0.35429103799771577</v>
      </c>
      <c r="H1098" s="14">
        <f>COS((RADIANS($C$12-45)))</f>
        <v>0.93513520968601171</v>
      </c>
      <c r="J1098" s="15">
        <f>((SUMPRODUCT(G1098:G1100,E1098:E1100))*(SUMPRODUCT(G1098:(G1100),F1098:F1100)))-((SUMPRODUCT(H1098:H1100,E1098:E1100))*(SUMPRODUCT(H1098:H1100,F1098:F1100)))</f>
        <v>-4.494075930860375E-4</v>
      </c>
      <c r="L1098" s="16"/>
      <c r="Y1098" t="s">
        <v>33</v>
      </c>
      <c r="Z1098" s="9">
        <f t="shared" ref="Z1098:AA1098" si="1255">Z1093</f>
        <v>0.86399545459420413</v>
      </c>
      <c r="AA1098" s="10">
        <f t="shared" si="1255"/>
        <v>-0.52658432086144802</v>
      </c>
      <c r="AB1098" s="13">
        <f>COS((RADIANS(45+$C$12)))</f>
        <v>0.35429103799771577</v>
      </c>
      <c r="AC1098" s="14">
        <f>COS((RADIANS($C$12-45)))</f>
        <v>0.93513520968601171</v>
      </c>
      <c r="AE1098" s="15">
        <f>((SUMPRODUCT(AB1098:AB1100,Z1098:Z1100))*(SUMPRODUCT(AB1098:(AB1100),AA1098:AA1100)))-((SUMPRODUCT(AC1098:AC1100,Z1098:Z1100))*(SUMPRODUCT(AC1098:AC1100,AA1098:AA1100)))</f>
        <v>-4.494075930860375E-4</v>
      </c>
      <c r="AG1098" s="16"/>
    </row>
    <row r="1099" spans="4:33">
      <c r="D1099" t="s">
        <v>34</v>
      </c>
      <c r="E1099" s="9">
        <f t="shared" ref="E1099:F1099" si="1256">E1094</f>
        <v>-0.16430755262887164</v>
      </c>
      <c r="F1099" s="10">
        <f t="shared" si="1256"/>
        <v>-0.7879412955299977</v>
      </c>
      <c r="G1099" s="13">
        <f>(SIN((RADIANS(45+$C$12))))*(COS(RADIANS($A$12)))</f>
        <v>-0.16238452503415868</v>
      </c>
      <c r="H1099" s="14">
        <f>(SIN((RADIANS($C$12-45))))*(COS(RADIANS($A$12)))</f>
        <v>6.1521993112028515E-2</v>
      </c>
      <c r="J1099" s="16"/>
      <c r="L1099" s="16"/>
      <c r="Y1099" t="s">
        <v>34</v>
      </c>
      <c r="Z1099" s="9">
        <f t="shared" ref="Z1099:AA1099" si="1257">Z1094</f>
        <v>-0.16430755262887162</v>
      </c>
      <c r="AA1099" s="10">
        <f t="shared" si="1257"/>
        <v>-0.7879412955299977</v>
      </c>
      <c r="AB1099" s="13">
        <f>(SIN((RADIANS(45+$C$12))))*(COS(RADIANS($A$12)))</f>
        <v>-0.16238452503415868</v>
      </c>
      <c r="AC1099" s="14">
        <f>(SIN((RADIANS($C$12-45))))*(COS(RADIANS($A$12)))</f>
        <v>6.1521993112028515E-2</v>
      </c>
      <c r="AE1099" s="16"/>
      <c r="AG1099" s="16"/>
    </row>
    <row r="1100" spans="4:33">
      <c r="D1100" t="s">
        <v>35</v>
      </c>
      <c r="E1100" s="9">
        <f t="shared" ref="E1100:F1100" si="1258">E1095</f>
        <v>0.47593579670966674</v>
      </c>
      <c r="F1100" s="10">
        <f t="shared" si="1258"/>
        <v>-0.31915116766415946</v>
      </c>
      <c r="G1100" s="13">
        <f>(SIN((RADIANS(45+$C$12))))*(SIN(RADIANS($A$12)))</f>
        <v>0.92092840461348113</v>
      </c>
      <c r="H1100" s="14">
        <f>(SIN((RADIANS($C$12-45))))*(SIN(RADIANS($A$12)))</f>
        <v>-0.34890856104289336</v>
      </c>
      <c r="J1100" s="16"/>
      <c r="L1100" s="16"/>
      <c r="Y1100" t="s">
        <v>35</v>
      </c>
      <c r="Z1100" s="9">
        <f t="shared" ref="Z1100:AA1100" si="1259">Z1095</f>
        <v>0.47593579670966663</v>
      </c>
      <c r="AA1100" s="10">
        <f t="shared" si="1259"/>
        <v>-0.31915116766415952</v>
      </c>
      <c r="AB1100" s="13">
        <f>(SIN((RADIANS(45+$C$12))))*(SIN(RADIANS($A$12)))</f>
        <v>0.92092840461348113</v>
      </c>
      <c r="AC1100" s="14">
        <f>(SIN((RADIANS($C$12-45))))*(SIN(RADIANS($A$12)))</f>
        <v>-0.34890856104289336</v>
      </c>
      <c r="AE1100" s="16"/>
      <c r="AG1100" s="16"/>
    </row>
    <row r="1101" spans="4:33">
      <c r="L1101" s="16"/>
      <c r="AG1101" s="16"/>
    </row>
    <row r="1102" spans="4:33">
      <c r="E1102" s="9" t="s">
        <v>29</v>
      </c>
      <c r="F1102" s="10" t="s">
        <v>30</v>
      </c>
      <c r="G1102" s="13" t="s">
        <v>31</v>
      </c>
      <c r="H1102" s="14" t="s">
        <v>11</v>
      </c>
      <c r="I1102">
        <v>12</v>
      </c>
      <c r="J1102" s="15" t="s">
        <v>32</v>
      </c>
      <c r="L1102" s="16"/>
      <c r="Z1102" s="9" t="s">
        <v>29</v>
      </c>
      <c r="AA1102" s="10" t="s">
        <v>30</v>
      </c>
      <c r="AB1102" s="13" t="s">
        <v>31</v>
      </c>
      <c r="AC1102" s="14" t="s">
        <v>11</v>
      </c>
      <c r="AD1102">
        <v>12</v>
      </c>
      <c r="AE1102" s="15" t="s">
        <v>32</v>
      </c>
      <c r="AG1102" s="16"/>
    </row>
    <row r="1103" spans="4:33">
      <c r="D1103" t="s">
        <v>33</v>
      </c>
      <c r="E1103" s="9">
        <f t="shared" ref="E1103:F1103" si="1260">E1098</f>
        <v>0.86399545459420413</v>
      </c>
      <c r="F1103" s="10">
        <f t="shared" si="1260"/>
        <v>-0.52658432086144791</v>
      </c>
      <c r="G1103" s="13">
        <f>COS((RADIANS(45+$C$13)))</f>
        <v>0.47331966718484342</v>
      </c>
      <c r="H1103" s="14">
        <f>COS((RADIANS($C$13-45)))</f>
        <v>0.88089073820538555</v>
      </c>
      <c r="J1103" s="15">
        <f>((SUMPRODUCT(G1103:G1105,E1103:E1105))*(SUMPRODUCT(G1103:(G1105),F1103:F1105)))-((SUMPRODUCT(H1103:H1105,E1103:E1105))*(SUMPRODUCT(H1103:H1105,F1103:F1105)))</f>
        <v>-3.1043796309587757E-4</v>
      </c>
      <c r="L1103" s="16"/>
      <c r="Y1103" t="s">
        <v>33</v>
      </c>
      <c r="Z1103" s="9">
        <f t="shared" ref="Z1103:AA1103" si="1261">Z1098</f>
        <v>0.86399545459420413</v>
      </c>
      <c r="AA1103" s="10">
        <f t="shared" si="1261"/>
        <v>-0.52658432086144802</v>
      </c>
      <c r="AB1103" s="13">
        <f>COS((RADIANS(45+$C$13)))</f>
        <v>0.47331966718484342</v>
      </c>
      <c r="AC1103" s="14">
        <f>COS((RADIANS($C$13-45)))</f>
        <v>0.88089073820538555</v>
      </c>
      <c r="AE1103" s="15">
        <f>((SUMPRODUCT(AB1103:AB1105,Z1103:Z1105))*(SUMPRODUCT(AB1103:(AB1105),AA1103:AA1105)))-((SUMPRODUCT(AC1103:AC1105,Z1103:Z1105))*(SUMPRODUCT(AC1103:AC1105,AA1103:AA1105)))</f>
        <v>-3.1043796309587757E-4</v>
      </c>
      <c r="AG1103" s="16"/>
    </row>
    <row r="1104" spans="4:33">
      <c r="D1104" t="s">
        <v>34</v>
      </c>
      <c r="E1104" s="9">
        <f t="shared" ref="E1104:F1104" si="1262">E1099</f>
        <v>-0.16430755262887164</v>
      </c>
      <c r="F1104" s="10">
        <f t="shared" si="1262"/>
        <v>-0.7879412955299977</v>
      </c>
      <c r="G1104" s="13">
        <f>(SIN((RADIANS(45+$C$13))))*(COS(RADIANS($A$13)))</f>
        <v>-0.30128237653526008</v>
      </c>
      <c r="H1104" s="14">
        <f>(SIN((RADIANS($C$13-45))))*(COS(RADIANS($A$13)))</f>
        <v>0.16188486040941796</v>
      </c>
      <c r="J1104" s="16"/>
      <c r="L1104" s="16"/>
      <c r="Y1104" t="s">
        <v>34</v>
      </c>
      <c r="Z1104" s="9">
        <f t="shared" ref="Z1104:AA1104" si="1263">Z1099</f>
        <v>-0.16430755262887162</v>
      </c>
      <c r="AA1104" s="10">
        <f t="shared" si="1263"/>
        <v>-0.7879412955299977</v>
      </c>
      <c r="AB1104" s="13">
        <f>(SIN((RADIANS(45+$C$13))))*(COS(RADIANS($A$13)))</f>
        <v>-0.30128237653526008</v>
      </c>
      <c r="AC1104" s="14">
        <f>(SIN((RADIANS($C$13-45))))*(COS(RADIANS($A$13)))</f>
        <v>0.16188486040941796</v>
      </c>
      <c r="AE1104" s="16"/>
      <c r="AG1104" s="16"/>
    </row>
    <row r="1105" spans="1:40">
      <c r="D1105" t="s">
        <v>35</v>
      </c>
      <c r="E1105" s="9">
        <f t="shared" ref="E1105:F1105" si="1264">E1100</f>
        <v>0.47593579670966674</v>
      </c>
      <c r="F1105" s="10">
        <f t="shared" si="1264"/>
        <v>-0.31915116766415946</v>
      </c>
      <c r="G1105" s="13">
        <f>(SIN((RADIANS(45+$C$13))))*(SIN(RADIANS($A$13)))</f>
        <v>0.82776652641025228</v>
      </c>
      <c r="H1105" s="14">
        <f>(SIN((RADIANS($C$13-45))))*(SIN(RADIANS($A$13)))</f>
        <v>-0.44477499852643942</v>
      </c>
      <c r="J1105" s="16"/>
      <c r="L1105" s="16"/>
      <c r="Y1105" t="s">
        <v>35</v>
      </c>
      <c r="Z1105" s="9">
        <f t="shared" ref="Z1105:AA1105" si="1265">Z1100</f>
        <v>0.47593579670966663</v>
      </c>
      <c r="AA1105" s="10">
        <f t="shared" si="1265"/>
        <v>-0.31915116766415952</v>
      </c>
      <c r="AB1105" s="13">
        <f>(SIN((RADIANS(45+$C$13))))*(SIN(RADIANS($A$13)))</f>
        <v>0.82776652641025228</v>
      </c>
      <c r="AC1105" s="14">
        <f>(SIN((RADIANS($C$13-45))))*(SIN(RADIANS($A$13)))</f>
        <v>-0.44477499852643942</v>
      </c>
      <c r="AE1105" s="16"/>
      <c r="AG1105" s="16"/>
    </row>
    <row r="1106" spans="1:40">
      <c r="L1106" s="16"/>
      <c r="AG1106" s="16"/>
    </row>
    <row r="1107" spans="1:40">
      <c r="E1107" s="9" t="s">
        <v>29</v>
      </c>
      <c r="F1107" s="10" t="s">
        <v>30</v>
      </c>
      <c r="G1107" s="13" t="s">
        <v>31</v>
      </c>
      <c r="H1107" s="14" t="s">
        <v>11</v>
      </c>
      <c r="I1107">
        <v>13</v>
      </c>
      <c r="J1107" s="15" t="s">
        <v>32</v>
      </c>
      <c r="L1107" s="16"/>
      <c r="Z1107" s="9" t="s">
        <v>29</v>
      </c>
      <c r="AA1107" s="10" t="s">
        <v>30</v>
      </c>
      <c r="AB1107" s="13" t="s">
        <v>31</v>
      </c>
      <c r="AC1107" s="14" t="s">
        <v>11</v>
      </c>
      <c r="AD1107">
        <v>13</v>
      </c>
      <c r="AE1107" s="15" t="s">
        <v>32</v>
      </c>
      <c r="AG1107" s="16"/>
    </row>
    <row r="1108" spans="1:40">
      <c r="D1108" t="s">
        <v>33</v>
      </c>
      <c r="E1108" s="9">
        <f t="shared" ref="E1108:F1108" si="1266">E1103</f>
        <v>0.86399545459420413</v>
      </c>
      <c r="F1108" s="10">
        <f t="shared" si="1266"/>
        <v>-0.52658432086144791</v>
      </c>
      <c r="G1108" s="13">
        <f>COS((RADIANS(45+$C$14)))</f>
        <v>0.59130964836358235</v>
      </c>
      <c r="H1108" s="14">
        <f>COS((RADIANS($C$14-45)))</f>
        <v>0.80644460426748255</v>
      </c>
      <c r="J1108" s="15">
        <f>((SUMPRODUCT(G1108:G1110,E1108:E1110))*(SUMPRODUCT(G1108:G1110,F1108:F1110)))-((SUMPRODUCT(H1108:H1110,E1108:E1110))*(SUMPRODUCT(H1108:H1110,F1108:F1110)))</f>
        <v>2.916613354853409E-3</v>
      </c>
      <c r="L1108" s="16"/>
      <c r="Y1108" t="s">
        <v>33</v>
      </c>
      <c r="Z1108" s="9">
        <f t="shared" ref="Z1108:AA1108" si="1267">Z1103</f>
        <v>0.86399545459420413</v>
      </c>
      <c r="AA1108" s="10">
        <f t="shared" si="1267"/>
        <v>-0.52658432086144802</v>
      </c>
      <c r="AB1108" s="13">
        <f>COS((RADIANS(45+$C$14)))</f>
        <v>0.59130964836358235</v>
      </c>
      <c r="AC1108" s="14">
        <f>COS((RADIANS($C$14-45)))</f>
        <v>0.80644460426748255</v>
      </c>
      <c r="AE1108" s="15">
        <f>((SUMPRODUCT(AB1108:AB1110,Z1108:Z1110))*(SUMPRODUCT(AB1108:AB1110,AA1108:AA1110)))-((SUMPRODUCT(AC1108:AC1110,Z1108:Z1110))*(SUMPRODUCT(AC1108:AC1110,AA1108:AA1110)))</f>
        <v>2.916613354853409E-3</v>
      </c>
      <c r="AG1108" s="16"/>
    </row>
    <row r="1109" spans="1:40">
      <c r="D1109" t="s">
        <v>34</v>
      </c>
      <c r="E1109" s="9">
        <f t="shared" ref="E1109:F1109" si="1268">E1104</f>
        <v>-0.16430755262887164</v>
      </c>
      <c r="F1109" s="10">
        <f t="shared" si="1268"/>
        <v>-0.7879412955299977</v>
      </c>
      <c r="G1109" s="13">
        <f>(SIN((RADIANS(45+$C$14))))*(COS(RADIANS($A$14)))</f>
        <v>-0.40322230213374111</v>
      </c>
      <c r="H1109" s="14">
        <f>(SIN((RADIANS($C$14-45))))*(COS(RADIANS($A$14)))</f>
        <v>0.29565482418179106</v>
      </c>
      <c r="J1109" s="16"/>
      <c r="L1109" s="16"/>
      <c r="Y1109" t="s">
        <v>34</v>
      </c>
      <c r="Z1109" s="9">
        <f t="shared" ref="Z1109:AA1109" si="1269">Z1104</f>
        <v>-0.16430755262887162</v>
      </c>
      <c r="AA1109" s="10">
        <f t="shared" si="1269"/>
        <v>-0.7879412955299977</v>
      </c>
      <c r="AB1109" s="13">
        <f>(SIN((RADIANS(45+$C$14))))*(COS(RADIANS($A$14)))</f>
        <v>-0.40322230213374111</v>
      </c>
      <c r="AC1109" s="14">
        <f>(SIN((RADIANS($C$14-45))))*(COS(RADIANS($A$14)))</f>
        <v>0.29565482418179106</v>
      </c>
      <c r="AE1109" s="16"/>
      <c r="AG1109" s="16"/>
    </row>
    <row r="1110" spans="1:40">
      <c r="D1110" t="s">
        <v>35</v>
      </c>
      <c r="E1110" s="9">
        <f t="shared" ref="E1110:F1110" si="1270">E1105</f>
        <v>0.47593579670966674</v>
      </c>
      <c r="F1110" s="10">
        <f t="shared" si="1270"/>
        <v>-0.31915116766415946</v>
      </c>
      <c r="G1110" s="13">
        <f>(SIN((RADIANS(45+$C$14))))*(SIN(RADIANS($A$14)))</f>
        <v>0.69840151404052841</v>
      </c>
      <c r="H1110" s="14">
        <f>(SIN((RADIANS($C$14-45))))*(SIN(RADIANS($A$14)))</f>
        <v>-0.51208917698570589</v>
      </c>
      <c r="J1110" s="16"/>
      <c r="L1110" s="16"/>
      <c r="Y1110" t="s">
        <v>35</v>
      </c>
      <c r="Z1110" s="9">
        <f t="shared" ref="Z1110:AA1110" si="1271">Z1105</f>
        <v>0.47593579670966663</v>
      </c>
      <c r="AA1110" s="10">
        <f t="shared" si="1271"/>
        <v>-0.31915116766415952</v>
      </c>
      <c r="AB1110" s="13">
        <f>(SIN((RADIANS(45+$C$14))))*(SIN(RADIANS($A$14)))</f>
        <v>0.69840151404052841</v>
      </c>
      <c r="AC1110" s="14">
        <f>(SIN((RADIANS($C$14-45))))*(SIN(RADIANS($A$14)))</f>
        <v>-0.51208917698570589</v>
      </c>
      <c r="AE1110" s="16"/>
      <c r="AG1110" s="16"/>
    </row>
    <row r="1111" spans="1:40">
      <c r="J1111" s="16"/>
      <c r="L1111" s="16"/>
      <c r="AE1111" s="16"/>
      <c r="AG1111" s="16"/>
    </row>
    <row r="1112" spans="1:40">
      <c r="E1112" s="9" t="s">
        <v>29</v>
      </c>
      <c r="F1112" s="10" t="s">
        <v>30</v>
      </c>
      <c r="G1112" s="13" t="s">
        <v>31</v>
      </c>
      <c r="H1112" s="14" t="s">
        <v>11</v>
      </c>
      <c r="I1112">
        <v>14</v>
      </c>
      <c r="J1112" s="15" t="s">
        <v>32</v>
      </c>
      <c r="L1112" s="16"/>
      <c r="Z1112" s="9" t="s">
        <v>29</v>
      </c>
      <c r="AA1112" s="10" t="s">
        <v>30</v>
      </c>
      <c r="AB1112" s="13" t="s">
        <v>31</v>
      </c>
      <c r="AC1112" s="14" t="s">
        <v>11</v>
      </c>
      <c r="AD1112">
        <v>14</v>
      </c>
      <c r="AE1112" s="15" t="s">
        <v>32</v>
      </c>
      <c r="AG1112" s="16"/>
    </row>
    <row r="1113" spans="1:40">
      <c r="D1113" t="s">
        <v>33</v>
      </c>
      <c r="E1113" s="9">
        <f t="shared" ref="E1113:F1113" si="1272">E1108</f>
        <v>0.86399545459420413</v>
      </c>
      <c r="F1113" s="10">
        <f t="shared" si="1272"/>
        <v>-0.52658432086144791</v>
      </c>
      <c r="G1113" s="13">
        <f>COS((RADIANS(45+$C$15)))</f>
        <v>0.68518299032635921</v>
      </c>
      <c r="H1113" s="14">
        <f>COS((RADIANS($C$15-45)))</f>
        <v>0.72837096988240024</v>
      </c>
      <c r="J1113" s="15">
        <f>((SUMPRODUCT(G1113:G1115,E1113:E1115))*(SUMPRODUCT(G1113:G1115,F1113:F1115)))-((SUMPRODUCT(H1113:H1115,E1113:E1115))*(SUMPRODUCT(H1113:H1115,F1113:F1115)))</f>
        <v>1.4096252957168348E-2</v>
      </c>
      <c r="L1113" s="16"/>
      <c r="Y1113" t="s">
        <v>33</v>
      </c>
      <c r="Z1113" s="9">
        <f t="shared" ref="Z1113:AA1113" si="1273">Z1108</f>
        <v>0.86399545459420413</v>
      </c>
      <c r="AA1113" s="10">
        <f t="shared" si="1273"/>
        <v>-0.52658432086144802</v>
      </c>
      <c r="AB1113" s="13">
        <f>COS((RADIANS(45+$C$15)))</f>
        <v>0.68518299032635921</v>
      </c>
      <c r="AC1113" s="14">
        <f>COS((RADIANS($C$15-45)))</f>
        <v>0.72837096988240024</v>
      </c>
      <c r="AE1113" s="15">
        <f>((SUMPRODUCT(AB1113:AB1115,Z1113:Z1115))*(SUMPRODUCT(AB1113:AB1115,AA1113:AA1115)))-((SUMPRODUCT(AC1113:AC1115,Z1113:Z1115))*(SUMPRODUCT(AC1113:AC1115,AA1113:AA1115)))</f>
        <v>1.4096252957168348E-2</v>
      </c>
      <c r="AG1113" s="16"/>
    </row>
    <row r="1114" spans="1:40">
      <c r="D1114" t="s">
        <v>34</v>
      </c>
      <c r="E1114" s="9">
        <f t="shared" ref="E1114:F1114" si="1274">E1109</f>
        <v>-0.16430755262887164</v>
      </c>
      <c r="F1114" s="10">
        <f t="shared" si="1274"/>
        <v>-0.7879412955299977</v>
      </c>
      <c r="G1114" s="13">
        <f>(SIN((RADIANS(45+$C$15))))*(COS(RADIANS($A$15)))</f>
        <v>-0.46818783469577441</v>
      </c>
      <c r="H1114" s="14">
        <f>(SIN((RADIANS($C$15-45))))*(COS(RADIANS($A$15)))</f>
        <v>0.44042713654975557</v>
      </c>
      <c r="J1114" s="16"/>
      <c r="L1114" s="16"/>
      <c r="Y1114" t="s">
        <v>34</v>
      </c>
      <c r="Z1114" s="9">
        <f t="shared" ref="Z1114:AA1114" si="1275">Z1109</f>
        <v>-0.16430755262887162</v>
      </c>
      <c r="AA1114" s="10">
        <f t="shared" si="1275"/>
        <v>-0.7879412955299977</v>
      </c>
      <c r="AB1114" s="13">
        <f>(SIN((RADIANS(45+$C$15))))*(COS(RADIANS($A$15)))</f>
        <v>-0.46818783469577441</v>
      </c>
      <c r="AC1114" s="14">
        <f>(SIN((RADIANS($C$15-45))))*(COS(RADIANS($A$15)))</f>
        <v>0.44042713654975557</v>
      </c>
      <c r="AE1114" s="16"/>
      <c r="AG1114" s="16"/>
    </row>
    <row r="1115" spans="1:40">
      <c r="D1115" t="s">
        <v>35</v>
      </c>
      <c r="E1115" s="9">
        <f t="shared" ref="E1115:F1115" si="1276">E1110</f>
        <v>0.47593579670966674</v>
      </c>
      <c r="F1115" s="10">
        <f t="shared" si="1276"/>
        <v>-0.31915116766415946</v>
      </c>
      <c r="G1115" s="13">
        <f>(SIN((RADIANS(45+$C$15))))*(SIN(RADIANS($A$15)))</f>
        <v>0.55796453400759316</v>
      </c>
      <c r="H1115" s="14">
        <f>(SIN((RADIANS($C$15-45))))*(SIN(RADIANS($A$15)))</f>
        <v>-0.52488062225915189</v>
      </c>
      <c r="J1115" s="16"/>
      <c r="L1115" s="16"/>
      <c r="Y1115" t="s">
        <v>35</v>
      </c>
      <c r="Z1115" s="9">
        <f t="shared" ref="Z1115:AA1115" si="1277">Z1110</f>
        <v>0.47593579670966663</v>
      </c>
      <c r="AA1115" s="10">
        <f t="shared" si="1277"/>
        <v>-0.31915116766415952</v>
      </c>
      <c r="AB1115" s="13">
        <f>(SIN((RADIANS(45+$C$15))))*(SIN(RADIANS($A$15)))</f>
        <v>0.55796453400759316</v>
      </c>
      <c r="AC1115" s="14">
        <f>(SIN((RADIANS($C$15-45))))*(SIN(RADIANS($A$15)))</f>
        <v>-0.52488062225915189</v>
      </c>
      <c r="AE1115" s="16"/>
      <c r="AG1115" s="16"/>
    </row>
    <row r="1116" spans="1:40">
      <c r="A1116" s="3" t="s">
        <v>28</v>
      </c>
      <c r="J1116" s="16"/>
      <c r="L1116" s="16"/>
      <c r="V1116" s="3" t="s">
        <v>28</v>
      </c>
      <c r="AE1116" s="16"/>
      <c r="AG1116" s="16"/>
    </row>
    <row r="1117" spans="1:40">
      <c r="A1117" s="3">
        <f>DEGREES(ACOS(((C1135*C1138+C1136*C1139+C1137*C1140)/(((SQRT((C1135^2)+(C1136^2)+(C1137^2)))*(SQRT((C1138^2)+(C1139^2)+(C1140^2))))))))</f>
        <v>118.51554781884565</v>
      </c>
      <c r="E1117" s="9" t="s">
        <v>29</v>
      </c>
      <c r="F1117" s="10" t="s">
        <v>30</v>
      </c>
      <c r="G1117" s="13" t="s">
        <v>31</v>
      </c>
      <c r="H1117" s="14" t="s">
        <v>11</v>
      </c>
      <c r="I1117">
        <v>15</v>
      </c>
      <c r="J1117" s="15" t="s">
        <v>32</v>
      </c>
      <c r="L1117" s="16"/>
      <c r="V1117" s="3">
        <f>DEGREES(ACOS(((X1135*X1138+X1136*X1139+X1137*X1140)/(((SQRT((X1135^2)+(X1136^2)+(X1137^2)))*(SQRT((X1138^2)+(X1139^2)+(X1140^2))))))))</f>
        <v>118.51554781884565</v>
      </c>
      <c r="Z1117" s="9" t="s">
        <v>29</v>
      </c>
      <c r="AA1117" s="10" t="s">
        <v>30</v>
      </c>
      <c r="AB1117" s="13" t="s">
        <v>31</v>
      </c>
      <c r="AC1117" s="14" t="s">
        <v>11</v>
      </c>
      <c r="AD1117">
        <v>15</v>
      </c>
      <c r="AE1117" s="15" t="s">
        <v>32</v>
      </c>
      <c r="AG1117" s="16"/>
    </row>
    <row r="1118" spans="1:40">
      <c r="D1118" t="s">
        <v>33</v>
      </c>
      <c r="E1118" s="9">
        <f t="shared" ref="E1118:F1118" si="1278">E1113</f>
        <v>0.86399545459420413</v>
      </c>
      <c r="F1118" s="10">
        <f t="shared" si="1278"/>
        <v>-0.52658432086144791</v>
      </c>
      <c r="G1118" s="13">
        <f>COS((RADIANS(45+$C$16)))</f>
        <v>-0.77217937246662716</v>
      </c>
      <c r="H1118" s="14">
        <f>COS((RADIANS($C$16-45)))</f>
        <v>-0.63540460868414073</v>
      </c>
      <c r="J1118" s="15">
        <f>((SUMPRODUCT(G1118:G1120,E1118:E1120))*(SUMPRODUCT(G1118:(G1120),F1118:F1120)))-((SUMPRODUCT(H1118:H1120,E1118:E1120))*(SUMPRODUCT(H1118:H1120,F1118:F1120)))</f>
        <v>-6.0155219961966488E-3</v>
      </c>
      <c r="Y1118" t="s">
        <v>33</v>
      </c>
      <c r="Z1118" s="9">
        <f t="shared" ref="Z1118:AA1118" si="1279">Z1113</f>
        <v>0.86399545459420413</v>
      </c>
      <c r="AA1118" s="10">
        <f t="shared" si="1279"/>
        <v>-0.52658432086144802</v>
      </c>
      <c r="AB1118" s="13">
        <f>COS((RADIANS(45+$C$16)))</f>
        <v>-0.77217937246662716</v>
      </c>
      <c r="AC1118" s="14">
        <f>COS((RADIANS($C$16-45)))</f>
        <v>-0.63540460868414073</v>
      </c>
      <c r="AE1118" s="15">
        <f>((SUMPRODUCT(AB1118:AB1120,Z1118:Z1120))*(SUMPRODUCT(AB1118:(AB1120),AA1118:AA1120)))-((SUMPRODUCT(AC1118:AC1120,Z1118:Z1120))*(SUMPRODUCT(AC1118:AC1120,AA1118:AA1120)))</f>
        <v>-6.0155219961967044E-3</v>
      </c>
    </row>
    <row r="1119" spans="1:40">
      <c r="D1119" t="s">
        <v>34</v>
      </c>
      <c r="E1119" s="9">
        <f t="shared" ref="E1119:F1119" si="1280">E1114</f>
        <v>-0.16430755262887164</v>
      </c>
      <c r="F1119" s="10">
        <f t="shared" si="1280"/>
        <v>-0.7879412955299977</v>
      </c>
      <c r="G1119" s="13">
        <f>(SIN((RADIANS(45+$C$16))))*(COS(RADIANS($A$16)))</f>
        <v>0.48674816961467465</v>
      </c>
      <c r="H1119" s="14">
        <f>(SIN((RADIANS($C$16-45))))*(COS(RADIANS($A$16)))</f>
        <v>-0.5915237173691591</v>
      </c>
      <c r="J1119" s="16"/>
      <c r="L1119" s="16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16"/>
      <c r="Y1119" t="s">
        <v>34</v>
      </c>
      <c r="Z1119" s="9">
        <f t="shared" ref="Z1119:AA1119" si="1281">Z1114</f>
        <v>-0.16430755262887162</v>
      </c>
      <c r="AA1119" s="10">
        <f t="shared" si="1281"/>
        <v>-0.7879412955299977</v>
      </c>
      <c r="AB1119" s="13">
        <f>(SIN((RADIANS(45+$C$16))))*(COS(RADIANS($A$16)))</f>
        <v>0.48674816961467465</v>
      </c>
      <c r="AC1119" s="14">
        <f>(SIN((RADIANS($C$16-45))))*(COS(RADIANS($A$16)))</f>
        <v>-0.5915237173691591</v>
      </c>
      <c r="AE1119" s="16"/>
      <c r="AG1119" s="16"/>
      <c r="AH1119" t="s">
        <v>38</v>
      </c>
      <c r="AI1119" t="s">
        <v>39</v>
      </c>
      <c r="AJ1119" t="s">
        <v>40</v>
      </c>
      <c r="AK1119" t="s">
        <v>41</v>
      </c>
      <c r="AL1119" t="s">
        <v>42</v>
      </c>
      <c r="AM1119" t="s">
        <v>43</v>
      </c>
      <c r="AN1119" s="16"/>
    </row>
    <row r="1120" spans="1:40">
      <c r="D1120" t="s">
        <v>35</v>
      </c>
      <c r="E1120" s="9">
        <f t="shared" ref="E1120:F1120" si="1282">E1115</f>
        <v>0.47593579670966674</v>
      </c>
      <c r="F1120" s="10">
        <f t="shared" si="1282"/>
        <v>-0.31915116766415946</v>
      </c>
      <c r="G1120" s="13">
        <f>(SIN((RADIANS(45+$C$16))))*(SIN(RADIANS($A$16)))</f>
        <v>-0.40843020959988979</v>
      </c>
      <c r="H1120" s="14">
        <f>(SIN((RADIANS($C$16-45))))*(SIN(RADIANS($A$16)))</f>
        <v>0.49634733307707524</v>
      </c>
      <c r="J1120" s="16"/>
      <c r="L1120" s="16"/>
      <c r="M1120" s="17">
        <f>(G1048^2)*F1048+G1048*G1049*F1049+G1048*G1050*F1050-((H1048^2)*F1048+H1048*H1049*F1049+H1048*H1050*F1050)</f>
        <v>-0.19291165405679422</v>
      </c>
      <c r="N1120" s="18">
        <f>G1048*G1049*F1048+(G1049^2)*F1049+G1049*G1050*F1050-(H1048*H1049*F1048+(H1049^2)*F1049+H1049*H1050*F1050)</f>
        <v>-0.92786185717242176</v>
      </c>
      <c r="O1120" s="18">
        <f>G1048*G1050*F1048+G1049*G1050*F1049+(G1050^2)*F1050-(H1048*H1050*F1048+H1049*H1050*F1049+(H1050^2)*F1050)</f>
        <v>-1.6194244411328122E-10</v>
      </c>
      <c r="P1120" s="18">
        <f>(G1048^2)*E1048+G1048*G1049*E1049+G1048*G1050*E1050-((H1048^2)*E1048+H1048*H1049*E1049+H1048*H1050*E1050)</f>
        <v>-0.7227748540907587</v>
      </c>
      <c r="Q1120" s="18">
        <f>G1048*G1049*E1048+(G1049^2)*E1049+G1049*G1050*E1050-(H1048*H1049*E1048+(H1049^2)*E1049+H1049*H1050*E1050)</f>
        <v>0.50108046028269793</v>
      </c>
      <c r="R1120" s="34">
        <f>G1048*G1050*E1048+G1049*G1050*E1049+(G1050^2)*E1050-(H1048*H1050*E1048+H1049*H1050*E1049+(H1050^2)*E1050)</f>
        <v>8.7455038493417545E-11</v>
      </c>
      <c r="S1120" s="16">
        <f>J1048</f>
        <v>-1.4220081390713735E-2</v>
      </c>
      <c r="Y1120" t="s">
        <v>35</v>
      </c>
      <c r="Z1120" s="9">
        <f t="shared" ref="Z1120:AA1120" si="1283">Z1115</f>
        <v>0.47593579670966663</v>
      </c>
      <c r="AA1120" s="10">
        <f t="shared" si="1283"/>
        <v>-0.31915116766415952</v>
      </c>
      <c r="AB1120" s="13">
        <f>(SIN((RADIANS(45+$C$16))))*(SIN(RADIANS($A$16)))</f>
        <v>-0.40843020959988979</v>
      </c>
      <c r="AC1120" s="14">
        <f>(SIN((RADIANS($C$16-45))))*(SIN(RADIANS($A$16)))</f>
        <v>0.49634733307707524</v>
      </c>
      <c r="AE1120" s="16"/>
      <c r="AG1120" s="16"/>
      <c r="AH1120" s="17">
        <f>(AB1048^2)*AA1048+AB1048*AB1049*AA1049+AB1048*AB1050*AA1050-((AC1048^2)*AA1048+AC1048*AC1049*AA1049+AC1048*AC1050*AA1050)</f>
        <v>-0.19291165405679417</v>
      </c>
      <c r="AI1120" s="18">
        <f>AB1048*AB1049*AA1048+(AB1049^2)*AA1049+AB1049*AB1050*AA1050-(AC1048*AC1049*AA1048+(AC1049^2)*AA1049+AC1049*AC1050*AA1050)</f>
        <v>-0.92786185717242187</v>
      </c>
      <c r="AJ1120" s="18">
        <f>AB1048*AB1050*AA1048+AB1049*AB1050*AA1049+(AB1050^2)*AA1050-(AC1048*AC1050*AA1048+AC1049*AC1050*AA1049+(AC1050^2)*AA1050)</f>
        <v>-1.6194244411328125E-10</v>
      </c>
      <c r="AK1120" s="18">
        <f>(AB1048^2)*Z1048+AB1048*AB1049*Z1049+AB1048*AB1050*Z1050-((AC1048^2)*Z1048+AC1048*AC1049*Z1049+AC1048*AC1050*Z1050)</f>
        <v>-0.72277485409075859</v>
      </c>
      <c r="AL1120" s="18">
        <f>AB1048*AB1049*Z1048+(AB1049^2)*Z1049+AB1049*AB1050*Z1050-(AC1048*AC1049*Z1048+(AC1049^2)*Z1049+AC1049*AC1050*Z1050)</f>
        <v>0.50108046028269804</v>
      </c>
      <c r="AM1120" s="34">
        <f>AB1048*AB1050*Z1048+AB1049*AB1050*Z1049+(AB1050^2)*Z1050-(AC1048*AC1050*Z1048+AC1049*AC1050*Z1049+(AC1050^2)*Z1050)</f>
        <v>8.7455038493417558E-11</v>
      </c>
      <c r="AN1120" s="16">
        <f>AE1048</f>
        <v>-1.4220081390713651E-2</v>
      </c>
    </row>
    <row r="1121" spans="1:40">
      <c r="A1121" s="7" t="s">
        <v>47</v>
      </c>
      <c r="B1121" s="7" t="s">
        <v>46</v>
      </c>
      <c r="C1121" s="7" t="s">
        <v>48</v>
      </c>
      <c r="L1121" s="16"/>
      <c r="M1121" s="17">
        <f>(G1053^2)*F1053+G1053*G1054*F1054+G1053*G1055*F1055-((H1053^2)*F1053+H1053*H1054*F1054+H1053*H1055*F1055)</f>
        <v>-0.10202760054218016</v>
      </c>
      <c r="N1121" s="18">
        <f>G1053*G1054*F1053+(G1054^2)*F1054+G1054*G1055*F1055-(H1053*H1054*F1053+(H1054^2)*F1054+H1054*H1055*F1055)</f>
        <v>-0.96395120753009778</v>
      </c>
      <c r="O1121" s="18">
        <f>G1053*G1055*F1053+G1054*G1055*F1054+(G1055^2)*F1055-(H1053*H1055*F1053+H1054*H1055*F1054+(H1055^2)*F1055)</f>
        <v>-0.16997060597406105</v>
      </c>
      <c r="P1121" s="18">
        <f>(G1053^2)*E1053+G1053*G1054*E1054+G1053*G1055*E1055-((H1053^2)*E1053+H1053*H1054*E1054+H1053*H1055*E1055)</f>
        <v>-0.72710862396351728</v>
      </c>
      <c r="Q1121" s="18">
        <f>G1053*G1054*E1053+(G1054^2)*E1054+G1054*G1055*E1055-(H1053*H1054*E1053+(H1054^2)*E1054+H1054*H1055*E1055)</f>
        <v>0.46616730328638756</v>
      </c>
      <c r="R1121" s="34">
        <f>G1053*G1055*E1053+G1054*G1055*E1054+(G1055^2)*E1055-(H1053*H1055*E1053+H1054*H1055*E1054+(H1055^2)*E1055)</f>
        <v>8.2197873093495993E-2</v>
      </c>
      <c r="S1121" s="16">
        <f>J1053</f>
        <v>-1.0662015120170509E-2</v>
      </c>
      <c r="V1121" s="7" t="s">
        <v>47</v>
      </c>
      <c r="W1121" s="7" t="s">
        <v>46</v>
      </c>
      <c r="X1121" s="7" t="s">
        <v>48</v>
      </c>
      <c r="AG1121" s="16"/>
      <c r="AH1121" s="17">
        <f>(AB1053^2)*AA1053+AB1053*AB1054*AA1054+AB1053*AB1055*AA1055-((AC1053^2)*AA1053+AC1053*AC1054*AA1054+AC1053*AC1055*AA1055)</f>
        <v>-0.10202760054218005</v>
      </c>
      <c r="AI1121" s="18">
        <f>AB1053*AB1054*AA1053+(AB1054^2)*AA1054+AB1054*AB1055*AA1055-(AC1053*AC1054*AA1053+(AC1054^2)*AA1054+AC1054*AC1055*AA1055)</f>
        <v>-0.96395120753009778</v>
      </c>
      <c r="AJ1121" s="18">
        <f>AB1053*AB1055*AA1053+AB1054*AB1055*AA1054+(AB1055^2)*AA1055-(AC1053*AC1055*AA1053+AC1054*AC1055*AA1054+(AC1055^2)*AA1055)</f>
        <v>-0.16997060597406108</v>
      </c>
      <c r="AK1121" s="18">
        <f>(AB1053^2)*Z1053+AB1053*AB1054*Z1054+AB1053*AB1055*Z1055-((AC1053^2)*Z1053+AC1053*AC1054*Z1054+AC1053*AC1055*Z1055)</f>
        <v>-0.72710862396351728</v>
      </c>
      <c r="AL1121" s="18">
        <f>AB1053*AB1054*Z1053+(AB1054^2)*Z1054+AB1054*AB1055*Z1055-(AC1053*AC1054*Z1053+(AC1054^2)*Z1054+AC1054*AC1055*Z1055)</f>
        <v>0.4661673032863875</v>
      </c>
      <c r="AM1121" s="34">
        <f>AB1053*AB1055*Z1053+AB1054*AB1055*Z1054+(AB1055^2)*Z1055-(AC1053*AC1055*Z1053+AC1054*AC1055*Z1054+(AC1055^2)*Z1055)</f>
        <v>8.2197873093495993E-2</v>
      </c>
      <c r="AN1121" s="16">
        <f>AE1053</f>
        <v>-1.0662015120170426E-2</v>
      </c>
    </row>
    <row r="1122" spans="1:40">
      <c r="A1122" s="7">
        <f>C1135+C1138</f>
        <v>0.33724807353471153</v>
      </c>
      <c r="B1122" s="7">
        <f>C1136*C1140-C1137*C1139</f>
        <v>0.42703537058204</v>
      </c>
      <c r="C1122" s="7">
        <f>A1123*B1124-A1124*B1123</f>
        <v>0.72566776281011591</v>
      </c>
      <c r="E1122" s="9" t="s">
        <v>29</v>
      </c>
      <c r="F1122" s="10" t="s">
        <v>30</v>
      </c>
      <c r="G1122" s="13" t="s">
        <v>31</v>
      </c>
      <c r="H1122" s="14" t="s">
        <v>11</v>
      </c>
      <c r="I1122">
        <v>16</v>
      </c>
      <c r="J1122" s="15" t="s">
        <v>32</v>
      </c>
      <c r="L1122" s="16"/>
      <c r="M1122" s="17">
        <f>(G1058^2)*F1058+G1058*G1059*F1059+G1058*G1060*F1060-((H1058^2)*F1058+H1058*H1059*F1059+H1058*H1060*F1060)</f>
        <v>1.5942422166697612E-3</v>
      </c>
      <c r="N1122" s="18">
        <f>G1058*G1059*F1058+(G1059^2)*F1059+G1059*G1060*F1060-(H1058*H1059*F1058+(H1059^2)*F1059+H1059*H1060*F1060)</f>
        <v>-0.93925676372278011</v>
      </c>
      <c r="O1122" s="18">
        <f>G1058*G1060*F1058+G1059*G1060*F1059+(G1060^2)*F1060-(H1058*H1060*F1058+H1059*H1060*F1059+(H1060^2)*F1060)</f>
        <v>-0.34186150432829532</v>
      </c>
      <c r="P1122" s="18">
        <f>(G1058^2)*E1058+G1058*G1059*E1059+G1058*G1060*E1060-((H1058^2)*E1058+H1058*H1059*E1059+H1058*H1060*E1060)</f>
        <v>-0.73069293514029843</v>
      </c>
      <c r="Q1122" s="18">
        <f>G1058*G1059*E1058+(G1059^2)*E1059+G1059*G1060*E1060-(H1058*H1059*E1058+(H1059^2)*E1059+H1059*H1060*E1060)</f>
        <v>0.43332590415662131</v>
      </c>
      <c r="R1122" s="34">
        <f>G1058*G1060*E1058+G1059*G1060*E1059+(G1060^2)*E1060-(H1058*H1060*E1058+H1059*H1060*E1059+(H1060^2)*E1060)</f>
        <v>0.15771773084949942</v>
      </c>
      <c r="S1122" s="16">
        <f>J1058</f>
        <v>-6.9997292607232031E-3</v>
      </c>
      <c r="V1122" s="7">
        <f>X1135+X1138</f>
        <v>0.33724807353471153</v>
      </c>
      <c r="W1122" s="7">
        <f>X1136*X1140-X1137*X1139</f>
        <v>0.42703537058204</v>
      </c>
      <c r="X1122" s="7">
        <f>V1123*W1124-V1124*W1123</f>
        <v>0.72566776281011591</v>
      </c>
      <c r="Z1122" s="9" t="s">
        <v>29</v>
      </c>
      <c r="AA1122" s="10" t="s">
        <v>30</v>
      </c>
      <c r="AB1122" s="13" t="s">
        <v>31</v>
      </c>
      <c r="AC1122" s="14" t="s">
        <v>11</v>
      </c>
      <c r="AD1122">
        <v>16</v>
      </c>
      <c r="AE1122" s="15" t="s">
        <v>32</v>
      </c>
      <c r="AG1122" s="16"/>
      <c r="AH1122" s="17">
        <f>(AB1058^2)*AA1058+AB1058*AB1059*AA1059+AB1058*AB1060*AA1060-((AC1058^2)*AA1058+AC1058*AC1059*AA1059+AC1058*AC1060*AA1060)</f>
        <v>1.5942422166698722E-3</v>
      </c>
      <c r="AI1122" s="18">
        <f>AB1058*AB1059*AA1058+(AB1059^2)*AA1059+AB1059*AB1060*AA1060-(AC1058*AC1059*AA1058+(AC1059^2)*AA1059+AC1059*AC1060*AA1060)</f>
        <v>-0.93925676372278022</v>
      </c>
      <c r="AJ1122" s="18">
        <f>AB1058*AB1060*AA1058+AB1059*AB1060*AA1059+(AB1060^2)*AA1060-(AC1058*AC1060*AA1058+AC1059*AC1060*AA1059+(AC1060^2)*AA1060)</f>
        <v>-0.34186150432829532</v>
      </c>
      <c r="AK1122" s="18">
        <f>(AB1058^2)*Z1058+AB1058*AB1059*Z1059+AB1058*AB1060*Z1060-((AC1058^2)*Z1058+AC1058*AC1059*Z1059+AC1058*AC1060*Z1060)</f>
        <v>-0.73069293514029843</v>
      </c>
      <c r="AL1122" s="18">
        <f>AB1058*AB1059*Z1058+(AB1059^2)*Z1059+AB1059*AB1060*Z1060-(AC1058*AC1059*Z1058+(AC1059^2)*Z1059+AC1059*AC1060*Z1060)</f>
        <v>0.43332590415662131</v>
      </c>
      <c r="AM1122" s="34">
        <f>AB1058*AB1060*Z1058+AB1059*AB1060*Z1059+(AB1060^2)*Z1060-(AC1058*AC1060*Z1058+AC1059*AC1060*Z1059+(AC1060^2)*Z1060)</f>
        <v>0.15771773084949942</v>
      </c>
      <c r="AN1122" s="16">
        <f>AE1058</f>
        <v>-6.9997292607231476E-3</v>
      </c>
    </row>
    <row r="1123" spans="1:40">
      <c r="A1123" s="7">
        <f>C1136+C1139</f>
        <v>-0.95178865621425046</v>
      </c>
      <c r="B1123" s="7">
        <f>C1137*C1138-C1135*C1140</f>
        <v>2.5100551692591233E-2</v>
      </c>
      <c r="C1123" s="7">
        <f>A1124*B1122-A1122*B1124</f>
        <v>0.32544044650417236</v>
      </c>
      <c r="D1123" t="s">
        <v>33</v>
      </c>
      <c r="E1123" s="9">
        <f t="shared" ref="E1123:F1123" si="1284">E1118</f>
        <v>0.86399545459420413</v>
      </c>
      <c r="F1123" s="10">
        <f t="shared" si="1284"/>
        <v>-0.52658432086144791</v>
      </c>
      <c r="G1123" s="13">
        <f>COS((RADIANS(45+$C$17)))</f>
        <v>-0.82658974912718863</v>
      </c>
      <c r="H1123" s="14">
        <f>COS((RADIANS($C$17-45)))</f>
        <v>-0.56280492769506862</v>
      </c>
      <c r="J1123" s="15">
        <f>((SUMPRODUCT(G1123:G1125,E1123:E1125))*(SUMPRODUCT(G1123:G1125,F1123:F1125)))-((SUMPRODUCT(H1123:H1125,E1123:E1125))*(SUMPRODUCT(H1123:H1125,F1123:F1125)))</f>
        <v>-5.6459482025142393E-3</v>
      </c>
      <c r="L1123" s="16"/>
      <c r="M1123" s="17">
        <f>(G1063^2)*F1063+G1063*G1064*F1064+G1063*G1065*F1065-((H1063^2)*F1063+H1063*H1064*F1064+H1063*H1065*F1065)</f>
        <v>0.12658182453547967</v>
      </c>
      <c r="N1123" s="18">
        <f>G1063*G1064*F1063+(G1064^2)*F1064+G1064*G1065*F1065-(H1063*H1064*F1063+(H1064^2)*F1064+H1064*H1065*F1065)</f>
        <v>-0.85300316948769284</v>
      </c>
      <c r="O1123" s="18">
        <f>G1063*G1065*F1063+G1064*G1065*F1064+(G1065^2)*F1065-(H1063*H1065*F1063+H1064*H1065*F1064+(H1065^2)*F1065)</f>
        <v>-0.49248160952332332</v>
      </c>
      <c r="P1123" s="18">
        <f>(G1063^2)*E1063+G1063*G1064*E1064+G1063*G1065*E1065-((H1063^2)*E1063+H1063*H1064*E1064+H1063*H1065*E1065)</f>
        <v>-0.74496817893875567</v>
      </c>
      <c r="Q1123" s="18">
        <f>G1063*G1064*E1063+(G1064^2)*E1064+G1064*G1065*E1065-(H1063*H1064*E1063+(H1064^2)*E1064+H1064*H1065*E1065)</f>
        <v>0.38794067293072432</v>
      </c>
      <c r="R1123" s="34">
        <f>G1063*G1065*E1063+G1064*G1065*E1064+(G1065^2)*E1065-(H1063*H1065*E1063+H1064*H1065*E1064+(H1065^2)*E1065)</f>
        <v>0.22397765194615821</v>
      </c>
      <c r="S1123" s="16">
        <f>J1063</f>
        <v>1.5131357002747037E-2</v>
      </c>
      <c r="V1123" s="7">
        <f>X1136+X1139</f>
        <v>-0.95178865621425046</v>
      </c>
      <c r="W1123" s="7">
        <f>X1137*X1138-X1135*X1140</f>
        <v>2.5100551692591289E-2</v>
      </c>
      <c r="X1123" s="7">
        <f>V1124*W1122-V1122*W1124</f>
        <v>0.32544044650417236</v>
      </c>
      <c r="Y1123" t="s">
        <v>33</v>
      </c>
      <c r="Z1123" s="9">
        <f t="shared" ref="Z1123:AA1123" si="1285">Z1118</f>
        <v>0.86399545459420413</v>
      </c>
      <c r="AA1123" s="10">
        <f t="shared" si="1285"/>
        <v>-0.52658432086144802</v>
      </c>
      <c r="AB1123" s="13">
        <f>COS((RADIANS(45+$C$17)))</f>
        <v>-0.82658974912718863</v>
      </c>
      <c r="AC1123" s="14">
        <f>COS((RADIANS($C$17-45)))</f>
        <v>-0.56280492769506862</v>
      </c>
      <c r="AE1123" s="15">
        <f>((SUMPRODUCT(AB1123:AB1125,Z1123:Z1125))*(SUMPRODUCT(AB1123:AB1125,AA1123:AA1125)))-((SUMPRODUCT(AC1123:AC1125,Z1123:Z1125))*(SUMPRODUCT(AC1123:AC1125,AA1123:AA1125)))</f>
        <v>-5.6459482025142671E-3</v>
      </c>
      <c r="AG1123" s="16"/>
      <c r="AH1123" s="17">
        <f>(AB1063^2)*AA1063+AB1063*AB1064*AA1064+AB1063*AB1065*AA1065-((AC1063^2)*AA1063+AC1063*AC1064*AA1064+AC1063*AC1065*AA1065)</f>
        <v>0.12658182453547975</v>
      </c>
      <c r="AI1123" s="18">
        <f>AB1063*AB1064*AA1063+(AB1064^2)*AA1064+AB1064*AB1065*AA1065-(AC1063*AC1064*AA1063+(AC1064^2)*AA1064+AC1064*AC1065*AA1065)</f>
        <v>-0.85300316948769284</v>
      </c>
      <c r="AJ1123" s="18">
        <f>AB1063*AB1065*AA1063+AB1064*AB1065*AA1064+(AB1065^2)*AA1065-(AC1063*AC1065*AA1063+AC1064*AC1065*AA1064+(AC1065^2)*AA1065)</f>
        <v>-0.49248160952332332</v>
      </c>
      <c r="AK1123" s="18">
        <f>(AB1063^2)*Z1063+AB1063*AB1064*Z1064+AB1063*AB1065*Z1065-((AC1063^2)*Z1063+AC1063*AC1064*Z1064+AC1063*AC1065*Z1065)</f>
        <v>-0.74496817893875567</v>
      </c>
      <c r="AL1123" s="18">
        <f>AB1063*AB1064*Z1063+(AB1064^2)*Z1064+AB1064*AB1065*Z1065-(AC1063*AC1064*Z1063+(AC1064^2)*Z1064+AC1064*AC1065*Z1065)</f>
        <v>0.38794067293072432</v>
      </c>
      <c r="AM1123" s="34">
        <f>AB1063*AB1065*Z1063+AB1064*AB1065*Z1064+(AB1065^2)*Z1065-(AC1063*AC1065*Z1063+AC1064*AC1065*Z1064+(AC1065^2)*Z1065)</f>
        <v>0.22397765194615818</v>
      </c>
      <c r="AN1123" s="16">
        <f>AE1063</f>
        <v>1.5131357002747203E-2</v>
      </c>
    </row>
    <row r="1124" spans="1:40">
      <c r="A1124" s="7">
        <f>C1137+C1140</f>
        <v>0.15670885996112732</v>
      </c>
      <c r="B1124" s="7">
        <f>C1135*C1139-C1136*C1138</f>
        <v>-0.76655803458748284</v>
      </c>
      <c r="C1124" s="7">
        <f>A1122*B1123-A1123*B1122</f>
        <v>0.41491253422521912</v>
      </c>
      <c r="D1124" t="s">
        <v>34</v>
      </c>
      <c r="E1124" s="9">
        <f t="shared" ref="E1124:F1124" si="1286">E1119</f>
        <v>-0.16430755262887164</v>
      </c>
      <c r="F1124" s="10">
        <f t="shared" si="1286"/>
        <v>-0.7879412955299977</v>
      </c>
      <c r="G1124" s="13">
        <f>(SIN((RADIANS(45+$C$17))))*(COS(RADIANS($A$17)))</f>
        <v>0.48740336475899354</v>
      </c>
      <c r="H1124" s="14">
        <f>(SIN((RADIANS($C$17-45))))*(COS(RADIANS($A$17)))</f>
        <v>-0.7158477212519514</v>
      </c>
      <c r="J1124" s="16"/>
      <c r="L1124" s="16"/>
      <c r="M1124" s="17">
        <f>(G1068^2)*F1068+G1068*G1069*F1069+G1068*G1070*F1070-((H1068^2)*F1068+H1068*H1069*F1069+H1068*H1070*F1070)</f>
        <v>0.2034275454890675</v>
      </c>
      <c r="N1124" s="18">
        <f>G1068*G1069*F1068+(G1069^2)*F1069+G1069*G1070*F1070-(H1068*H1069*F1068+(H1069^2)*F1069+H1069*H1070*F1070)</f>
        <v>-0.72267509503550498</v>
      </c>
      <c r="O1124" s="18">
        <f>G1068*G1070*F1068+G1069*G1070*F1069+(G1070^2)*F1070-(H1068*H1070*F1068+H1069*H1070*F1069+(H1070^2)*F1070)</f>
        <v>-0.60639640570529785</v>
      </c>
      <c r="P1124" s="18">
        <f>(G1068^2)*E1068+G1068*G1069*E1069+G1068*G1070*E1070-((H1068^2)*E1068+H1068*H1069*E1069+H1068*H1070*E1070)</f>
        <v>-0.74291462285331389</v>
      </c>
      <c r="Q1124" s="18">
        <f>G1068*G1069*E1068+(G1069^2)*E1069+G1069*G1070*E1070-(H1068*H1069*E1068+(H1069^2)*E1069+H1069*H1070*E1070)</f>
        <v>0.36496785290860356</v>
      </c>
      <c r="R1124" s="34">
        <f>G1068*G1070*E1068+G1069*G1070*E1069+(G1070^2)*E1070-(H1068*H1070*E1068+H1069*H1070*E1069+(H1070^2)*E1070)</f>
        <v>0.30624439076717302</v>
      </c>
      <c r="S1124" s="16">
        <f>J1068</f>
        <v>5.8956943817018437E-3</v>
      </c>
      <c r="V1124" s="7">
        <f>X1137+X1140</f>
        <v>0.15670885996112727</v>
      </c>
      <c r="W1124" s="7">
        <f>X1135*X1139-X1136*X1138</f>
        <v>-0.76655803458748284</v>
      </c>
      <c r="X1124" s="7">
        <f>V1122*W1123-V1123*W1122</f>
        <v>0.41491253422521912</v>
      </c>
      <c r="Y1124" t="s">
        <v>34</v>
      </c>
      <c r="Z1124" s="9">
        <f t="shared" ref="Z1124:AA1124" si="1287">Z1119</f>
        <v>-0.16430755262887162</v>
      </c>
      <c r="AA1124" s="10">
        <f t="shared" si="1287"/>
        <v>-0.7879412955299977</v>
      </c>
      <c r="AB1124" s="13">
        <f>(SIN((RADIANS(45+$C$17))))*(COS(RADIANS($A$17)))</f>
        <v>0.48740336475899354</v>
      </c>
      <c r="AC1124" s="14">
        <f>(SIN((RADIANS($C$17-45))))*(COS(RADIANS($A$17)))</f>
        <v>-0.7158477212519514</v>
      </c>
      <c r="AE1124" s="16"/>
      <c r="AG1124" s="16"/>
      <c r="AH1124" s="17">
        <f>(AB1068^2)*AA1068+AB1068*AB1069*AA1069+AB1068*AB1070*AA1070-((AC1068^2)*AA1068+AC1068*AC1069*AA1069+AC1068*AC1070*AA1070)</f>
        <v>0.20342754548906761</v>
      </c>
      <c r="AI1124" s="18">
        <f>AB1068*AB1069*AA1068+(AB1069^2)*AA1069+AB1069*AB1070*AA1070-(AC1068*AC1069*AA1068+(AC1069^2)*AA1069+AC1069*AC1070*AA1070)</f>
        <v>-0.72267509503550498</v>
      </c>
      <c r="AJ1124" s="18">
        <f>AB1068*AB1070*AA1068+AB1069*AB1070*AA1069+(AB1070^2)*AA1070-(AC1068*AC1070*AA1068+AC1069*AC1070*AA1069+(AC1070^2)*AA1070)</f>
        <v>-0.60639640570529785</v>
      </c>
      <c r="AK1124" s="18">
        <f>(AB1068^2)*Z1068+AB1068*AB1069*Z1069+AB1068*AB1070*Z1070-((AC1068^2)*Z1068+AC1068*AC1069*Z1069+AC1068*AC1070*Z1070)</f>
        <v>-0.74291462285331389</v>
      </c>
      <c r="AL1124" s="18">
        <f>AB1068*AB1069*Z1068+(AB1069^2)*Z1069+AB1069*AB1070*Z1070-(AC1068*AC1069*Z1068+(AC1069^2)*Z1069+AC1069*AC1070*Z1070)</f>
        <v>0.36496785290860356</v>
      </c>
      <c r="AM1124" s="34">
        <f>AB1068*AB1070*Z1068+AB1069*AB1070*Z1069+(AB1070^2)*Z1070-(AC1068*AC1070*Z1068+AC1069*AC1070*Z1069+(AC1070^2)*Z1070)</f>
        <v>0.30624439076717297</v>
      </c>
      <c r="AN1124" s="16">
        <f>AE1068</f>
        <v>5.8956943817019547E-3</v>
      </c>
    </row>
    <row r="1125" spans="1:40">
      <c r="D1125" t="s">
        <v>35</v>
      </c>
      <c r="E1125" s="9">
        <f t="shared" ref="E1125:F1125" si="1288">E1120</f>
        <v>0.47593579670966674</v>
      </c>
      <c r="F1125" s="10">
        <f t="shared" si="1288"/>
        <v>-0.31915116766415946</v>
      </c>
      <c r="G1125" s="13">
        <f>(SIN((RADIANS(45+$C$17))))*(SIN(RADIANS($A$17)))</f>
        <v>-0.2814024638475342</v>
      </c>
      <c r="H1125" s="14">
        <f>(SIN((RADIANS($C$17-45))))*(SIN(RADIANS($A$17)))</f>
        <v>0.41329487456359426</v>
      </c>
      <c r="J1125" s="16"/>
      <c r="L1125" s="16"/>
      <c r="M1125" s="17">
        <f>(G1073^2)*F1073+G1073*G1074*F1074+G1073*G1075*F1075-((H1073^2)*F1073+H1073*H1074*F1074+H1073*H1075*F1075)</f>
        <v>0.279444575186022</v>
      </c>
      <c r="N1125" s="18">
        <f>G1073*G1074*F1073+(G1074^2)*F1074+G1074*G1075*F1075-(H1073*H1074*F1073+(H1074^2)*F1074+H1074*H1075*F1075)</f>
        <v>-0.56152824244377764</v>
      </c>
      <c r="O1125" s="18">
        <f>G1073*G1075*F1073+G1074*G1075*F1074+(G1075^2)*F1075-(H1073*H1075*F1073+H1074*H1075*F1074+(H1075^2)*F1075)</f>
        <v>-0.66920330027548447</v>
      </c>
      <c r="P1125" s="18">
        <f>(G1073^2)*E1073+G1073*G1074*E1074+G1073*G1075*E1075-((H1073^2)*E1073+H1073*H1074*E1074+H1073*H1075*E1075)</f>
        <v>-0.74789689402521264</v>
      </c>
      <c r="Q1125" s="18">
        <f>G1073*G1074*E1073+(G1074^2)*E1074+G1074*G1075*E1075-(H1073*H1074*E1073+(H1074^2)*E1074+H1074*H1075*E1075)</f>
        <v>0.32408574552489838</v>
      </c>
      <c r="R1125" s="34">
        <f>G1073*G1075*E1073+G1074*G1075*E1074+(G1075^2)*E1075-(H1073*H1075*E1073+H1074*H1075*E1074+(H1075^2)*E1075)</f>
        <v>0.38623035153787044</v>
      </c>
      <c r="S1125" s="16">
        <f>J1073</f>
        <v>1.5204368142309133E-2</v>
      </c>
      <c r="Y1125" t="s">
        <v>35</v>
      </c>
      <c r="Z1125" s="9">
        <f t="shared" ref="Z1125:AA1125" si="1289">Z1120</f>
        <v>0.47593579670966663</v>
      </c>
      <c r="AA1125" s="10">
        <f t="shared" si="1289"/>
        <v>-0.31915116766415952</v>
      </c>
      <c r="AB1125" s="13">
        <f>(SIN((RADIANS(45+$C$17))))*(SIN(RADIANS($A$17)))</f>
        <v>-0.2814024638475342</v>
      </c>
      <c r="AC1125" s="14">
        <f>(SIN((RADIANS($C$17-45))))*(SIN(RADIANS($A$17)))</f>
        <v>0.41329487456359426</v>
      </c>
      <c r="AE1125" s="16"/>
      <c r="AG1125" s="16"/>
      <c r="AH1125" s="17">
        <f>(AB1073^2)*AA1073+AB1073*AB1074*AA1074+AB1073*AB1075*AA1075-((AC1073^2)*AA1073+AC1073*AC1074*AA1074+AC1073*AC1075*AA1075)</f>
        <v>0.27944457518602211</v>
      </c>
      <c r="AI1125" s="18">
        <f>AB1073*AB1074*AA1073+(AB1074^2)*AA1074+AB1074*AB1075*AA1075-(AC1073*AC1074*AA1073+(AC1074^2)*AA1074+AC1074*AC1075*AA1075)</f>
        <v>-0.56152824244377775</v>
      </c>
      <c r="AJ1125" s="18">
        <f>AB1073*AB1075*AA1073+AB1074*AB1075*AA1074+(AB1075^2)*AA1075-(AC1073*AC1075*AA1073+AC1074*AC1075*AA1074+(AC1075^2)*AA1075)</f>
        <v>-0.66920330027548447</v>
      </c>
      <c r="AK1125" s="18">
        <f>(AB1073^2)*Z1073+AB1073*AB1074*Z1074+AB1073*AB1075*Z1075-((AC1073^2)*Z1073+AC1073*AC1074*Z1074+AC1073*AC1075*Z1075)</f>
        <v>-0.74789689402521264</v>
      </c>
      <c r="AL1125" s="18">
        <f>AB1073*AB1074*Z1073+(AB1074^2)*Z1074+AB1074*AB1075*Z1075-(AC1073*AC1074*Z1073+(AC1074^2)*Z1074+AC1074*AC1075*Z1075)</f>
        <v>0.32408574552489833</v>
      </c>
      <c r="AM1125" s="34">
        <f>AB1073*AB1075*Z1073+AB1074*AB1075*Z1074+(AB1075^2)*Z1075-(AC1073*AC1075*Z1073+AC1074*AC1075*Z1074+(AC1075^2)*Z1075)</f>
        <v>0.38623035153787044</v>
      </c>
      <c r="AN1125" s="16">
        <f>AE1073</f>
        <v>1.5204368142309244E-2</v>
      </c>
    </row>
    <row r="1126" spans="1:40">
      <c r="A1126" s="8"/>
      <c r="B1126" s="8" t="s">
        <v>25</v>
      </c>
      <c r="C1126" s="8" t="s">
        <v>49</v>
      </c>
      <c r="J1126" s="16"/>
      <c r="L1126" s="16"/>
      <c r="M1126" s="17">
        <f>(G1078^2)*F1078+G1078*G1079*F1079+G1078*G1080*F1080-((H1078^2)*F1078+H1078*H1079*F1079+H1078*H1080*F1080)</f>
        <v>0.2950539836373951</v>
      </c>
      <c r="N1126" s="18">
        <f>G1078*G1079*F1078+(G1079^2)*F1079+G1079*G1080*F1080-(H1078*H1079*F1078+(H1079^2)*F1079+H1079*H1080*F1080)</f>
        <v>-0.39988174477810323</v>
      </c>
      <c r="O1126" s="18">
        <f>G1078*G1080*F1078+G1079*G1080*F1079+(G1080^2)*F1080-(H1078*H1080*F1078+H1079*H1080*F1079+(H1080^2)*F1080)</f>
        <v>-0.6926154989749651</v>
      </c>
      <c r="P1126" s="18">
        <f>(G1078^2)*E1078+G1078*G1079*E1079+G1078*G1080*E1080-((H1078^2)*E1078+H1078*H1079*E1079+H1078*H1080*E1080)</f>
        <v>-0.72073980375995772</v>
      </c>
      <c r="Q1126" s="18">
        <f>G1078*G1079*E1078+(G1079^2)*E1079+G1079*G1080*E1080-(H1078*H1079*E1078+(H1079^2)*E1079+H1079*H1080*E1080)</f>
        <v>0.28979934116644784</v>
      </c>
      <c r="R1126" s="34">
        <f>G1078*G1080*E1078+G1079*G1080*E1079+(G1080^2)*E1080-(H1078*H1080*E1078+H1079*H1080*E1079+(H1080^2)*E1080)</f>
        <v>0.5019471829002744</v>
      </c>
      <c r="S1126" s="16">
        <f>J1078</f>
        <v>-9.0116177700381161E-3</v>
      </c>
      <c r="V1126" s="8"/>
      <c r="W1126" s="8" t="s">
        <v>25</v>
      </c>
      <c r="X1126" s="8" t="s">
        <v>49</v>
      </c>
      <c r="AE1126" s="16"/>
      <c r="AG1126" s="16"/>
      <c r="AH1126" s="17">
        <f>(AB1078^2)*AA1078+AB1078*AB1079*AA1079+AB1078*AB1080*AA1080-((AC1078^2)*AA1078+AC1078*AC1079*AA1079+AC1078*AC1080*AA1080)</f>
        <v>0.29505398363739521</v>
      </c>
      <c r="AI1126" s="18">
        <f>AB1078*AB1079*AA1078+(AB1079^2)*AA1079+AB1079*AB1080*AA1080-(AC1078*AC1079*AA1078+(AC1079^2)*AA1079+AC1079*AC1080*AA1080)</f>
        <v>-0.39988174477810329</v>
      </c>
      <c r="AJ1126" s="18">
        <f>AB1078*AB1080*AA1078+AB1079*AB1080*AA1079+(AB1080^2)*AA1080-(AC1078*AC1080*AA1078+AC1079*AC1080*AA1079+(AC1080^2)*AA1080)</f>
        <v>-0.69261549897496522</v>
      </c>
      <c r="AK1126" s="18">
        <f>(AB1078^2)*Z1078+AB1078*AB1079*Z1079+AB1078*AB1080*Z1080-((AC1078^2)*Z1078+AC1078*AC1079*Z1079+AC1078*AC1080*Z1080)</f>
        <v>-0.72073980375995772</v>
      </c>
      <c r="AL1126" s="18">
        <f>AB1078*AB1079*Z1078+(AB1079^2)*Z1079+AB1079*AB1080*Z1080-(AC1078*AC1079*Z1078+(AC1079^2)*Z1079+AC1079*AC1080*Z1080)</f>
        <v>0.28979934116644779</v>
      </c>
      <c r="AM1126" s="34">
        <f>AB1078*AB1080*Z1078+AB1079*AB1080*Z1079+(AB1080^2)*Z1080-(AC1078*AC1080*Z1078+AC1079*AC1080*Z1079+(AC1080^2)*Z1080)</f>
        <v>0.5019471829002744</v>
      </c>
      <c r="AN1126" s="16">
        <f>AE1078</f>
        <v>-9.0116177700380051E-3</v>
      </c>
    </row>
    <row r="1127" spans="1:40">
      <c r="A1127" s="8" t="s">
        <v>47</v>
      </c>
      <c r="B1127" s="8">
        <f>DEGREES(ACOS(A1124/(SQRT((A1122^2)+(A1123^2)+(A1124^2)))))</f>
        <v>81.178499953588059</v>
      </c>
      <c r="C1127" s="8">
        <f>DEGREES(ATAN(A1123/A1122))</f>
        <v>-70.489193898571457</v>
      </c>
      <c r="E1127" s="9" t="s">
        <v>29</v>
      </c>
      <c r="F1127" s="10" t="s">
        <v>30</v>
      </c>
      <c r="G1127" s="13" t="s">
        <v>31</v>
      </c>
      <c r="H1127" s="14" t="s">
        <v>11</v>
      </c>
      <c r="I1127">
        <v>17</v>
      </c>
      <c r="J1127" s="15" t="s">
        <v>32</v>
      </c>
      <c r="L1127" s="20" t="s">
        <v>37</v>
      </c>
      <c r="M1127" s="17">
        <f>(G1083^2)*F1083+G1083*G1084*F1084+G1083*G1085*F1085-((H1083^2)*F1083+H1083*H1084*F1084+H1083*H1085*F1085)</f>
        <v>0.31127878641191242</v>
      </c>
      <c r="N1127" s="18">
        <f>G1083*G1084*F1083+(G1084^2)*F1084+G1084*G1085*F1085-(H1083*H1084*F1083+(H1084^2)*F1084+H1084*H1085*F1085)</f>
        <v>-0.24295665924305712</v>
      </c>
      <c r="O1127" s="18">
        <f>G1083*G1085*F1083+G1084*G1085*F1084+(G1085^2)*F1085-(H1083*H1085*F1083+H1084*H1085*F1084+(H1085^2)*F1085)</f>
        <v>-0.66751793517643032</v>
      </c>
      <c r="P1127" s="18">
        <f>(G1083^2)*E1083+G1083*G1084*E1084+G1083*G1085*E1085-((H1083^2)*E1083+H1083*H1084*E1084+H1083*H1085*E1085)</f>
        <v>-0.68847730405083307</v>
      </c>
      <c r="Q1127" s="18">
        <f>G1083*G1084*E1083+(G1084^2)*E1084+G1084*G1085*E1085-(H1083*H1084*E1083+(H1084^2)*E1084+H1084*H1085*E1085)</f>
        <v>0.22307396351858358</v>
      </c>
      <c r="R1127" s="34">
        <f>G1083*G1085*E1083+G1084*G1085*E1084+(G1085^2)*E1085-(H1083*H1085*E1083+H1084*H1085*E1084+(H1085^2)*E1085)</f>
        <v>0.61289067763555227</v>
      </c>
      <c r="S1127" s="16">
        <f>J1083</f>
        <v>-8.8326096495800477E-3</v>
      </c>
      <c r="V1127" s="8" t="s">
        <v>47</v>
      </c>
      <c r="W1127" s="8">
        <f>DEGREES(ACOS(V1124/(SQRT((V1122^2)+(V1123^2)+(V1124^2)))))</f>
        <v>81.178499953588059</v>
      </c>
      <c r="X1127" s="8">
        <f>DEGREES(ATAN(V1123/V1122))</f>
        <v>-70.489193898571457</v>
      </c>
      <c r="Z1127" s="9" t="s">
        <v>29</v>
      </c>
      <c r="AA1127" s="10" t="s">
        <v>30</v>
      </c>
      <c r="AB1127" s="13" t="s">
        <v>31</v>
      </c>
      <c r="AC1127" s="14" t="s">
        <v>11</v>
      </c>
      <c r="AD1127">
        <v>17</v>
      </c>
      <c r="AE1127" s="15" t="s">
        <v>32</v>
      </c>
      <c r="AG1127" s="20" t="s">
        <v>37</v>
      </c>
      <c r="AH1127" s="17">
        <f>(AB1083^2)*AA1083+AB1083*AB1084*AA1084+AB1083*AB1085*AA1085-((AC1083^2)*AA1083+AC1083*AC1084*AA1084+AC1083*AC1085*AA1085)</f>
        <v>0.31127878641191253</v>
      </c>
      <c r="AI1127" s="18">
        <f>AB1083*AB1084*AA1083+(AB1084^2)*AA1084+AB1084*AB1085*AA1085-(AC1083*AC1084*AA1083+(AC1084^2)*AA1084+AC1084*AC1085*AA1085)</f>
        <v>-0.24295665924305715</v>
      </c>
      <c r="AJ1127" s="18">
        <f>AB1083*AB1085*AA1083+AB1084*AB1085*AA1084+(AB1085^2)*AA1085-(AC1083*AC1085*AA1083+AC1084*AC1085*AA1084+(AC1085^2)*AA1085)</f>
        <v>-0.66751793517643043</v>
      </c>
      <c r="AK1127" s="18">
        <f>(AB1083^2)*Z1083+AB1083*AB1084*Z1084+AB1083*AB1085*Z1085-((AC1083^2)*Z1083+AC1083*AC1084*Z1084+AC1083*AC1085*Z1085)</f>
        <v>-0.68847730405083307</v>
      </c>
      <c r="AL1127" s="18">
        <f>AB1083*AB1084*Z1083+(AB1084^2)*Z1084+AB1084*AB1085*Z1085-(AC1083*AC1084*Z1083+(AC1084^2)*Z1084+AC1084*AC1085*Z1085)</f>
        <v>0.22307396351858355</v>
      </c>
      <c r="AM1127" s="34">
        <f>AB1083*AB1085*Z1083+AB1084*AB1085*Z1084+(AB1085^2)*Z1085-(AC1083*AC1085*Z1083+AC1084*AC1085*Z1084+(AC1085^2)*Z1085)</f>
        <v>0.61289067763555227</v>
      </c>
      <c r="AN1127" s="16">
        <f>AE1083</f>
        <v>-8.8326096495800477E-3</v>
      </c>
    </row>
    <row r="1128" spans="1:40">
      <c r="A1128" s="8" t="s">
        <v>46</v>
      </c>
      <c r="B1128" s="8">
        <f>DEGREES(ACOS(B1124/(SQRT((B1122^2)+(B1123^2)+(B1124^2)))))</f>
        <v>150.83659967177468</v>
      </c>
      <c r="C1128" s="8">
        <f>DEGREES(ATAN(B1123/B1122))</f>
        <v>3.3638966662859686</v>
      </c>
      <c r="D1128" t="s">
        <v>33</v>
      </c>
      <c r="E1128" s="9">
        <f t="shared" ref="E1128:F1128" si="1290">E1123</f>
        <v>0.86399545459420413</v>
      </c>
      <c r="F1128" s="10">
        <f t="shared" si="1290"/>
        <v>-0.52658432086144791</v>
      </c>
      <c r="G1128" s="13">
        <f>COS((RADIANS(45+$C$18)))</f>
        <v>-0.87078508510040586</v>
      </c>
      <c r="H1128" s="14">
        <f>COS((RADIANS($C$18-45)))</f>
        <v>-0.4916638440710065</v>
      </c>
      <c r="J1128" s="15">
        <f>((SUMPRODUCT(G1128:G1130,E1128:E1130))*(SUMPRODUCT(G1128:(G1130),F1128:F1130)))-((SUMPRODUCT(H1128:H1130,E1128:E1130))*(SUMPRODUCT(H1128:H1130,F1128:F1130)))</f>
        <v>-1.4424541858375245E-2</v>
      </c>
      <c r="L1128" s="16"/>
      <c r="M1128" s="17">
        <f>(G1088^2)*F1088+G1088*G1089*F1089+G1088*G1090*F1090-((H1088^2)*F1088+H1088*H1089*F1089+H1088*H1090*F1090)</f>
        <v>0.31170141401115331</v>
      </c>
      <c r="N1128" s="18">
        <f>G1088*G1089*F1088+(G1089^2)*F1089+G1089*G1090*F1090-(H1088*H1089*F1088+(H1089^2)*F1089+H1089*H1090*F1090)</f>
        <v>-0.10755664238137597</v>
      </c>
      <c r="O1128" s="18">
        <f>G1088*G1090*F1088+G1089*G1090*F1089+(G1090^2)*F1090-(H1088*H1090*F1088+H1089*H1090*F1089+(H1090^2)*F1090)</f>
        <v>-0.60998403051662087</v>
      </c>
      <c r="P1128" s="18">
        <f>(G1088^2)*E1088+G1088*G1089*E1089+G1088*G1090*E1090-((H1088^2)*E1088+H1088*H1089*E1089+H1088*H1090*E1090)</f>
        <v>-0.62720308126268876</v>
      </c>
      <c r="Q1128" s="18">
        <f>G1088*G1089*E1088+(G1089^2)*E1089+G1089*G1090*E1090-(H1088*H1089*E1088+(H1089^2)*E1089+H1089*H1090*E1090)</f>
        <v>0.12841246920717397</v>
      </c>
      <c r="R1128" s="34">
        <f>G1088*G1090*E1088+G1089*G1090*E1089+(G1090^2)*E1090-(H1088*H1090*E1088+H1089*H1090*E1089+(H1090^2)*E1090)</f>
        <v>0.7282633020268644</v>
      </c>
      <c r="S1128" s="16">
        <f>J1088</f>
        <v>-3.3322619692162658E-3</v>
      </c>
      <c r="V1128" s="8" t="s">
        <v>46</v>
      </c>
      <c r="W1128" s="8">
        <f>DEGREES(ACOS(W1124/(SQRT((W1122^2)+(W1123^2)+(W1124^2)))))</f>
        <v>150.83659967177468</v>
      </c>
      <c r="X1128" s="8">
        <f>DEGREES(ATAN(W1123/W1122))</f>
        <v>3.3638966662859762</v>
      </c>
      <c r="Y1128" t="s">
        <v>33</v>
      </c>
      <c r="Z1128" s="9">
        <f t="shared" ref="Z1128:AA1128" si="1291">Z1123</f>
        <v>0.86399545459420413</v>
      </c>
      <c r="AA1128" s="10">
        <f t="shared" si="1291"/>
        <v>-0.52658432086144802</v>
      </c>
      <c r="AB1128" s="13">
        <f>COS((RADIANS(45+$C$18)))</f>
        <v>-0.87078508510040586</v>
      </c>
      <c r="AC1128" s="14">
        <f>COS((RADIANS($C$18-45)))</f>
        <v>-0.4916638440710065</v>
      </c>
      <c r="AE1128" s="15">
        <f>((SUMPRODUCT(AB1128:AB1130,Z1128:Z1130))*(SUMPRODUCT(AB1128:(AB1130),AA1128:AA1130)))-((SUMPRODUCT(AC1128:AC1130,Z1128:Z1130))*(SUMPRODUCT(AC1128:AC1130,AA1128:AA1130)))</f>
        <v>-1.4424541858375273E-2</v>
      </c>
      <c r="AG1128" s="16"/>
      <c r="AH1128" s="17">
        <f>(AB1088^2)*AA1088+AB1088*AB1089*AA1089+AB1088*AB1090*AA1090-((AC1088^2)*AA1088+AC1088*AC1089*AA1089+AC1088*AC1090*AA1090)</f>
        <v>0.31170141401115337</v>
      </c>
      <c r="AI1128" s="18">
        <f>AB1088*AB1089*AA1088+(AB1089^2)*AA1089+AB1089*AB1090*AA1090-(AC1088*AC1089*AA1088+(AC1089^2)*AA1089+AC1089*AC1090*AA1090)</f>
        <v>-0.10755664238137599</v>
      </c>
      <c r="AJ1128" s="18">
        <f>AB1088*AB1090*AA1088+AB1089*AB1090*AA1089+(AB1090^2)*AA1090-(AC1088*AC1090*AA1088+AC1089*AC1090*AA1089+(AC1090^2)*AA1090)</f>
        <v>-0.60998403051662109</v>
      </c>
      <c r="AK1128" s="18">
        <f>(AB1088^2)*Z1088+AB1088*AB1089*Z1089+AB1088*AB1090*Z1090-((AC1088^2)*Z1088+AC1088*AC1089*Z1089+AC1088*AC1090*Z1090)</f>
        <v>-0.62720308126268876</v>
      </c>
      <c r="AL1128" s="18">
        <f>AB1088*AB1089*Z1088+(AB1089^2)*Z1089+AB1089*AB1090*Z1090-(AC1088*AC1089*Z1088+(AC1089^2)*Z1089+AC1089*AC1090*Z1090)</f>
        <v>0.12841246920717397</v>
      </c>
      <c r="AM1128" s="34">
        <f>AB1088*AB1090*Z1088+AB1089*AB1090*Z1089+(AB1090^2)*Z1090-(AC1088*AC1090*Z1088+AC1089*AC1090*Z1089+(AC1090^2)*Z1090)</f>
        <v>0.72826330202686429</v>
      </c>
      <c r="AN1128" s="16">
        <f>AE1088</f>
        <v>-3.3322619692161548E-3</v>
      </c>
    </row>
    <row r="1129" spans="1:40">
      <c r="A1129" s="8" t="s">
        <v>48</v>
      </c>
      <c r="B1129" s="8">
        <f>DEGREES(ACOS(C1124/(SQRT((C1122^2)+(C1123^2)+(C1124^2)))))</f>
        <v>62.448752046807328</v>
      </c>
      <c r="C1129" s="8">
        <f>DEGREES(ATAN(C1123/C1122))</f>
        <v>24.154818135411393</v>
      </c>
      <c r="D1129" t="s">
        <v>34</v>
      </c>
      <c r="E1129" s="9">
        <f t="shared" ref="E1129:F1129" si="1292">E1124</f>
        <v>-0.16430755262887164</v>
      </c>
      <c r="F1129" s="10">
        <f t="shared" si="1292"/>
        <v>-0.7879412955299977</v>
      </c>
      <c r="G1129" s="13">
        <f>(SIN((RADIANS(45+$C$18))))*(COS(RADIANS($A$18)))</f>
        <v>0.4620128861807582</v>
      </c>
      <c r="H1129" s="14">
        <f>(SIN((RADIANS($C$18-45))))*(COS(RADIANS($A$18)))</f>
        <v>-0.81827031875928058</v>
      </c>
      <c r="J1129" s="16"/>
      <c r="L1129" s="16"/>
      <c r="M1129" s="17">
        <f>(G1093^2)*F1093+G1093*G1094*F1094+G1093*G1095*F1095-((H1093^2)*F1093+H1093*H1094*F1094+H1093*H1095*F1095)</f>
        <v>0.29740129090101985</v>
      </c>
      <c r="N1129" s="18">
        <f>G1093*G1094*F1093+(G1094^2)*F1094+G1094*G1095*F1095-(H1093*H1094*F1093+(H1094^2)*F1094+H1094*H1095*F1095)</f>
        <v>-9.4102384272275956E-10</v>
      </c>
      <c r="O1129" s="18">
        <f>G1093*G1095*F1093+G1094*G1095*F1094+(G1095^2)*F1095-(H1093*H1095*F1093+H1094*H1095*F1094+(H1095^2)*F1095)</f>
        <v>-0.53916693875526156</v>
      </c>
      <c r="P1129" s="18">
        <f>(G1093^2)*E1093+G1093*G1094*E1094+G1093*G1095*E1095-((H1093^2)*E1093+H1093*H1094*E1094+H1093*H1095*E1095)</f>
        <v>-0.51174669125606487</v>
      </c>
      <c r="Q1129" s="18">
        <f>G1093*G1094*E1093+(G1094^2)*E1094+G1094*G1095*E1095-(H1093*H1094*E1093+(H1094^2)*E1094+H1094*H1095*E1095)</f>
        <v>1.4717983673154922E-9</v>
      </c>
      <c r="R1129" s="34">
        <f>G1093*G1095*E1093+G1094*G1095*E1094+(G1095^2)*E1095-(H1093*H1095*E1093+H1094*H1095*E1094+(H1095^2)*E1095)</f>
        <v>0.84327833593933366</v>
      </c>
      <c r="S1129" s="16">
        <f>J1093</f>
        <v>3.4451712754957065E-4</v>
      </c>
      <c r="V1129" s="8" t="s">
        <v>48</v>
      </c>
      <c r="W1129" s="8">
        <f>DEGREES(ACOS(X1124/(SQRT((X1122^2)+(X1123^2)+(X1124^2)))))</f>
        <v>62.448752046807328</v>
      </c>
      <c r="X1129" s="8">
        <f>DEGREES(ATAN(X1123/X1122))</f>
        <v>24.154818135411393</v>
      </c>
      <c r="Y1129" t="s">
        <v>34</v>
      </c>
      <c r="Z1129" s="9">
        <f t="shared" ref="Z1129:AA1129" si="1293">Z1124</f>
        <v>-0.16430755262887162</v>
      </c>
      <c r="AA1129" s="10">
        <f t="shared" si="1293"/>
        <v>-0.7879412955299977</v>
      </c>
      <c r="AB1129" s="13">
        <f>(SIN((RADIANS(45+$C$18))))*(COS(RADIANS($A$18)))</f>
        <v>0.4620128861807582</v>
      </c>
      <c r="AC1129" s="14">
        <f>(SIN((RADIANS($C$18-45))))*(COS(RADIANS($A$18)))</f>
        <v>-0.81827031875928058</v>
      </c>
      <c r="AE1129" s="16"/>
      <c r="AG1129" s="16"/>
      <c r="AH1129" s="17">
        <f>(AB1093^2)*AA1093+AB1093*AB1094*AA1094+AB1093*AB1095*AA1095-((AC1093^2)*AA1093+AC1093*AC1094*AA1094+AC1093*AC1095*AA1095)</f>
        <v>0.29740129090101991</v>
      </c>
      <c r="AI1129" s="18">
        <f>AB1093*AB1094*AA1093+(AB1094^2)*AA1094+AB1094*AB1095*AA1095-(AC1093*AC1094*AA1093+(AC1094^2)*AA1094+AC1094*AC1095*AA1095)</f>
        <v>-9.4102384272275997E-10</v>
      </c>
      <c r="AJ1129" s="18">
        <f>AB1093*AB1095*AA1093+AB1094*AB1095*AA1094+(AB1095^2)*AA1095-(AC1093*AC1095*AA1093+AC1094*AC1095*AA1094+(AC1095^2)*AA1095)</f>
        <v>-0.53916693875526167</v>
      </c>
      <c r="AK1129" s="18">
        <f>(AB1093^2)*Z1093+AB1093*AB1094*Z1094+AB1093*AB1095*Z1095-((AC1093^2)*Z1093+AC1093*AC1094*Z1094+AC1093*AC1095*Z1095)</f>
        <v>-0.51174669125606487</v>
      </c>
      <c r="AL1129" s="18">
        <f>AB1093*AB1094*Z1093+(AB1094^2)*Z1094+AB1094*AB1095*Z1095-(AC1093*AC1094*Z1093+(AC1094^2)*Z1094+AC1094*AC1095*Z1095)</f>
        <v>1.471798367315492E-9</v>
      </c>
      <c r="AM1129" s="34">
        <f>AB1093*AB1095*Z1093+AB1094*AB1095*Z1094+(AB1095^2)*Z1095-(AC1093*AC1095*Z1093+AC1094*AC1095*Z1094+(AC1095^2)*Z1095)</f>
        <v>0.84327833593933343</v>
      </c>
      <c r="AN1129" s="16">
        <f>AE1093</f>
        <v>3.4451712754973718E-4</v>
      </c>
    </row>
    <row r="1130" spans="1:40">
      <c r="D1130" t="s">
        <v>35</v>
      </c>
      <c r="E1130" s="9">
        <f t="shared" ref="E1130:F1130" si="1294">E1125</f>
        <v>0.47593579670966674</v>
      </c>
      <c r="F1130" s="10">
        <f t="shared" si="1294"/>
        <v>-0.31915116766415946</v>
      </c>
      <c r="G1130" s="13">
        <f>(SIN((RADIANS(45+$C$18))))*(SIN(RADIANS($A$18)))</f>
        <v>-0.16815893841721494</v>
      </c>
      <c r="H1130" s="14">
        <f>(SIN((RADIANS($C$18-45))))*(SIN(RADIANS($A$18)))</f>
        <v>0.29782603961189558</v>
      </c>
      <c r="J1130" s="16"/>
      <c r="L1130" s="16"/>
      <c r="M1130" s="17">
        <f>(G1098^2)*F1098+G1098*G1099*F1099+G1098*G1100*F1100-((H1098^2)*F1098+H1098*H1099*F1099+H1098*H1100*F1100)</f>
        <v>0.27678787575125091</v>
      </c>
      <c r="N1130" s="18">
        <f>G1098*G1099*F1098+(G1099^2)*F1099+G1099*G1100*F1100-(H1098*H1099*F1098+(H1099^2)*F1099+H1099*H1100*F1100)</f>
        <v>8.3672109106679382E-2</v>
      </c>
      <c r="O1130" s="18">
        <f>G1098*G1100*F1098+G1099*G1100*F1099+(G1100^2)*F1100-(H1098*H1100*F1098+H1099*H1100*F1099+(H1100^2)*F1100)</f>
        <v>-0.47452811118578025</v>
      </c>
      <c r="P1130" s="18">
        <f>(G1098^2)*E1098+G1098*G1099*E1099+G1098*G1100*E1100-((H1098^2)*E1098+H1098*H1099*E1099+H1098*H1100*E1100)</f>
        <v>-0.3176151536653733</v>
      </c>
      <c r="Q1130" s="18">
        <f>G1098*G1099*E1098+(G1099^2)*E1099+G1099*G1100*E1100-(H1098*H1099*E1098+(H1099^2)*E1099+H1099*H1100*E1100)</f>
        <v>-0.16408175764894084</v>
      </c>
      <c r="R1130" s="34">
        <f>G1098*G1100*E1098+G1099*G1100*E1099+(G1100^2)*E1100-(H1098*H1100*E1098+H1099*H1100*E1099+(H1100^2)*E1100)</f>
        <v>0.93055388908535752</v>
      </c>
      <c r="S1130" s="16">
        <f>J1098</f>
        <v>-4.494075930860375E-4</v>
      </c>
      <c r="Y1130" t="s">
        <v>35</v>
      </c>
      <c r="Z1130" s="9">
        <f t="shared" ref="Z1130:AA1130" si="1295">Z1125</f>
        <v>0.47593579670966663</v>
      </c>
      <c r="AA1130" s="10">
        <f t="shared" si="1295"/>
        <v>-0.31915116766415952</v>
      </c>
      <c r="AB1130" s="13">
        <f>(SIN((RADIANS(45+$C$18))))*(SIN(RADIANS($A$18)))</f>
        <v>-0.16815893841721494</v>
      </c>
      <c r="AC1130" s="14">
        <f>(SIN((RADIANS($C$18-45))))*(SIN(RADIANS($A$18)))</f>
        <v>0.29782603961189558</v>
      </c>
      <c r="AE1130" s="16"/>
      <c r="AG1130" s="16"/>
      <c r="AH1130" s="17">
        <f>(AB1098^2)*AA1098+AB1098*AB1099*AA1099+AB1098*AB1100*AA1100-((AC1098^2)*AA1098+AC1098*AC1099*AA1099+AC1098*AC1100*AA1100)</f>
        <v>0.27678787575125097</v>
      </c>
      <c r="AI1130" s="18">
        <f>AB1098*AB1099*AA1098+(AB1099^2)*AA1099+AB1099*AB1100*AA1100-(AC1098*AC1099*AA1098+(AC1099^2)*AA1099+AC1099*AC1100*AA1100)</f>
        <v>8.3672109106679396E-2</v>
      </c>
      <c r="AJ1130" s="18">
        <f>AB1098*AB1100*AA1098+AB1099*AB1100*AA1099+(AB1100^2)*AA1100-(AC1098*AC1100*AA1098+AC1099*AC1100*AA1099+(AC1100^2)*AA1100)</f>
        <v>-0.47452811118578042</v>
      </c>
      <c r="AK1130" s="18">
        <f>(AB1098^2)*Z1098+AB1098*AB1099*Z1099+AB1098*AB1100*Z1100-((AC1098^2)*Z1098+AC1098*AC1099*Z1099+AC1098*AC1100*Z1100)</f>
        <v>-0.31761515366537335</v>
      </c>
      <c r="AL1130" s="18">
        <f>AB1098*AB1099*Z1098+(AB1099^2)*Z1099+AB1099*AB1100*Z1100-(AC1098*AC1099*Z1098+(AC1099^2)*Z1099+AC1099*AC1100*Z1100)</f>
        <v>-0.16408175764894081</v>
      </c>
      <c r="AM1130" s="34">
        <f>AB1098*AB1100*Z1098+AB1099*AB1100*Z1099+(AB1100^2)*Z1100-(AC1098*AC1100*Z1098+AC1099*AC1100*Z1099+(AC1100^2)*Z1100)</f>
        <v>0.93055388908535741</v>
      </c>
      <c r="AN1130" s="16">
        <f>AE1098</f>
        <v>-4.494075930860375E-4</v>
      </c>
    </row>
    <row r="1131" spans="1:40">
      <c r="M1131" s="17">
        <f>(G1103^2)*F1103+G1103*G1104*F1104+G1103*G1105*F1105-((H1103^2)*F1103+H1103*H1104*F1104+H1103*H1105*F1105)</f>
        <v>0.2652810582198396</v>
      </c>
      <c r="N1131" s="18">
        <f>G1103*G1104*F1103+(G1104^2)*F1104+G1104*G1105*F1105-(H1103*H1104*F1103+(H1104^2)*F1104+H1104*H1105*F1105)</f>
        <v>0.15592589522744707</v>
      </c>
      <c r="O1131" s="18">
        <f>G1103*G1105*F1103+G1104*G1105*F1104+(G1105^2)*F1105-(H1103*H1105*F1103+H1104*H1105*F1104+(H1105^2)*F1105)</f>
        <v>-0.42840287624565809</v>
      </c>
      <c r="P1131" s="18">
        <f>(G1103^2)*E1103+G1103*G1104*E1104+G1103*G1105*E1105-((H1103^2)*E1103+H1103*H1104*E1104+H1103*H1105*E1105)</f>
        <v>-5.7068033182661237E-2</v>
      </c>
      <c r="Q1131" s="18">
        <f>G1103*G1104*E1103+(G1104^2)*E1104+G1104*G1105*E1105-(H1103*H1104*E1103+(H1104^2)*E1104+H1104*H1105*E1105)</f>
        <v>-0.34145071843496039</v>
      </c>
      <c r="R1131" s="34">
        <f>G1103*G1105*E1103+G1104*G1105*E1104+(G1105^2)*E1105-(H1103*H1105*E1103+H1104*H1105*E1104+(H1105^2)*E1105)</f>
        <v>0.93812813875661183</v>
      </c>
      <c r="S1131" s="16">
        <f>J1103</f>
        <v>-3.1043796309587757E-4</v>
      </c>
      <c r="AH1131" s="17">
        <f>(AB1103^2)*AA1103+AB1103*AB1104*AA1104+AB1103*AB1105*AA1105-((AC1103^2)*AA1103+AC1103*AC1104*AA1104+AC1103*AC1105*AA1105)</f>
        <v>0.26528105821983966</v>
      </c>
      <c r="AI1131" s="18">
        <f>AB1103*AB1104*AA1103+(AB1104^2)*AA1104+AB1104*AB1105*AA1105-(AC1103*AC1104*AA1103+(AC1104^2)*AA1104+AC1104*AC1105*AA1105)</f>
        <v>0.1559258952274471</v>
      </c>
      <c r="AJ1131" s="18">
        <f>AB1103*AB1105*AA1103+AB1104*AB1105*AA1104+(AB1105^2)*AA1105-(AC1103*AC1105*AA1103+AC1104*AC1105*AA1104+(AC1105^2)*AA1105)</f>
        <v>-0.4284028762456582</v>
      </c>
      <c r="AK1131" s="18">
        <f>(AB1103^2)*Z1103+AB1103*AB1104*Z1104+AB1103*AB1105*Z1105-((AC1103^2)*Z1103+AC1103*AC1104*Z1104+AC1103*AC1105*Z1105)</f>
        <v>-5.7068033182661349E-2</v>
      </c>
      <c r="AL1131" s="18">
        <f>AB1103*AB1104*Z1103+(AB1104^2)*Z1104+AB1104*AB1105*Z1105-(AC1103*AC1104*Z1103+(AC1104^2)*Z1104+AC1104*AC1105*Z1105)</f>
        <v>-0.34145071843496044</v>
      </c>
      <c r="AM1131" s="34">
        <f>AB1103*AB1105*Z1103+AB1104*AB1105*Z1104+(AB1105^2)*Z1105-(AC1103*AC1105*Z1103+AC1104*AC1105*Z1104+(AC1105^2)*Z1105)</f>
        <v>0.93812813875661183</v>
      </c>
      <c r="AN1131" s="16">
        <f>AE1103</f>
        <v>-3.1043796309587757E-4</v>
      </c>
    </row>
    <row r="1132" spans="1:40">
      <c r="E1132" s="9" t="s">
        <v>29</v>
      </c>
      <c r="F1132" s="10" t="s">
        <v>30</v>
      </c>
      <c r="G1132" s="13" t="s">
        <v>31</v>
      </c>
      <c r="H1132" s="14" t="s">
        <v>11</v>
      </c>
      <c r="I1132">
        <v>18</v>
      </c>
      <c r="J1132" s="15" t="s">
        <v>32</v>
      </c>
      <c r="M1132" s="17">
        <f>(G1108^2)*F1108+G1108*G1109*F1109+G1108*G1110*F1110-((H1108^2)*F1108+H1108*H1109*F1109+H1108*H1110*F1110)</f>
        <v>0.27048273694119812</v>
      </c>
      <c r="N1132" s="18">
        <f>G1108*G1109*F1108+(G1109^2)*F1109+G1109*G1110*F1110-(H1108*H1109*F1108+(H1109^2)*F1109+H1109*H1110*F1110)</f>
        <v>0.23342805894774465</v>
      </c>
      <c r="O1132" s="18">
        <f>G1108*G1110*F1108+G1109*G1110*F1109+(G1110^2)*F1110-(H1108*H1110*F1108+H1109*H1110*F1109+(H1110^2)*F1110)</f>
        <v>-0.40430925800967676</v>
      </c>
      <c r="P1132" s="18">
        <f>(G1108^2)*E1108+G1108*G1109*E1109+G1108*G1110*E1110-((H1108^2)*E1108+H1108*H1109*E1109+H1108*H1110*E1110)</f>
        <v>0.21163889593919771</v>
      </c>
      <c r="Q1132" s="18">
        <f>G1108*G1109*E1108+(G1109^2)*E1109+G1109*G1110*E1110-(H1108*H1109*E1108+(H1109^2)*E1109+H1109*H1110*E1110)</f>
        <v>-0.48632694285030587</v>
      </c>
      <c r="R1132" s="34">
        <f>G1108*G1110*E1108+G1109*G1110*E1109+(G1110^2)*E1110-(H1108*H1110*E1108+H1109*H1110*E1109+(H1110^2)*E1110)</f>
        <v>0.84234297410637582</v>
      </c>
      <c r="S1132" s="16">
        <f>J1108</f>
        <v>2.916613354853409E-3</v>
      </c>
      <c r="Z1132" s="9" t="s">
        <v>29</v>
      </c>
      <c r="AA1132" s="10" t="s">
        <v>30</v>
      </c>
      <c r="AB1132" s="13" t="s">
        <v>31</v>
      </c>
      <c r="AC1132" s="14" t="s">
        <v>11</v>
      </c>
      <c r="AD1132">
        <v>18</v>
      </c>
      <c r="AE1132" s="15" t="s">
        <v>32</v>
      </c>
      <c r="AH1132" s="17">
        <f>(AB1108^2)*AA1108+AB1108*AB1109*AA1109+AB1108*AB1110*AA1110-((AC1108^2)*AA1108+AC1108*AC1109*AA1109+AC1108*AC1110*AA1110)</f>
        <v>0.27048273694119807</v>
      </c>
      <c r="AI1132" s="18">
        <f>AB1108*AB1109*AA1108+(AB1109^2)*AA1109+AB1109*AB1110*AA1110-(AC1108*AC1109*AA1108+(AC1109^2)*AA1109+AC1109*AC1110*AA1110)</f>
        <v>0.23342805894774471</v>
      </c>
      <c r="AJ1132" s="18">
        <f>AB1108*AB1110*AA1108+AB1109*AB1110*AA1109+(AB1110^2)*AA1110-(AC1108*AC1110*AA1108+AC1109*AC1110*AA1109+(AC1110^2)*AA1110)</f>
        <v>-0.40430925800967688</v>
      </c>
      <c r="AK1132" s="18">
        <f>(AB1108^2)*Z1108+AB1108*AB1109*Z1109+AB1108*AB1110*Z1110-((AC1108^2)*Z1108+AC1108*AC1109*Z1109+AC1108*AC1110*Z1110)</f>
        <v>0.2116388959391976</v>
      </c>
      <c r="AL1132" s="18">
        <f>AB1108*AB1109*Z1108+(AB1109^2)*Z1109+AB1109*AB1110*Z1110-(AC1108*AC1109*Z1108+(AC1109^2)*Z1109+AC1109*AC1110*Z1110)</f>
        <v>-0.48632694285030581</v>
      </c>
      <c r="AM1132" s="34">
        <f>AB1108*AB1110*Z1108+AB1109*AB1110*Z1109+(AB1110^2)*Z1110-(AC1108*AC1110*Z1108+AC1109*AC1110*Z1109+(AC1110^2)*Z1110)</f>
        <v>0.84234297410637593</v>
      </c>
      <c r="AN1132" s="16">
        <f>AE1108</f>
        <v>2.916613354853409E-3</v>
      </c>
    </row>
    <row r="1133" spans="1:40">
      <c r="D1133" t="s">
        <v>33</v>
      </c>
      <c r="E1133" s="9">
        <f t="shared" ref="E1133:F1133" si="1296">E1128</f>
        <v>0.86399545459420413</v>
      </c>
      <c r="F1133" s="10">
        <f t="shared" si="1296"/>
        <v>-0.52658432086144791</v>
      </c>
      <c r="G1133" s="13">
        <f>COS((RADIANS(45+$C$19)))</f>
        <v>-0.90296063242848146</v>
      </c>
      <c r="H1133" s="14">
        <f>COS((RADIANS($C$19-45)))</f>
        <v>-0.42972327873220545</v>
      </c>
      <c r="J1133" s="15">
        <f>((SUMPRODUCT(G1133:G1135,E1133:E1135))*(SUMPRODUCT(G1133:G1135,F1133:F1135)))-((SUMPRODUCT(H1133:H1135,E1133:E1135))*(SUMPRODUCT(H1133:H1135,F1133:F1135)))</f>
        <v>-1.4794314229871264E-2</v>
      </c>
      <c r="M1133" s="17">
        <f>(G1113^2)*F1113+G1113*G1114*F1114+G1113*G1115*F1115-((H1113^2)*F1113+H1113*H1114*F1114+H1113*H1115*F1115)</f>
        <v>0.29365345380889407</v>
      </c>
      <c r="N1133" s="18">
        <f>G1113*G1114*F1113+(G1114^2)*F1114+G1114*G1115*F1115-(H1113*H1114*F1113+(H1114^2)*F1114+H1114*H1115*F1115)</f>
        <v>0.3275695330469231</v>
      </c>
      <c r="O1133" s="18">
        <f>G1113*G1115*F1113+G1114*G1115*F1114+(G1115^2)*F1115-(H1113*H1115*F1113+H1114*H1115*F1114+(H1115^2)*F1115)</f>
        <v>-0.39038216783307839</v>
      </c>
      <c r="P1133" s="18">
        <f>(G1113^2)*E1113+G1113*G1114*E1114+G1113*G1115*E1115-((H1113^2)*E1113+H1113*H1114*E1114+H1113*H1115*E1115)</f>
        <v>0.41658014762777795</v>
      </c>
      <c r="Q1133" s="18">
        <f>G1113*G1114*E1113+(G1114^2)*E1114+G1114*G1115*E1115-(H1113*H1114*E1113+(H1114^2)*E1114+H1114*H1115*E1115)</f>
        <v>-0.572781048707526</v>
      </c>
      <c r="R1133" s="34">
        <f>G1113*G1115*E1113+G1114*G1115*E1114+(G1115^2)*E1115-(H1113*H1115*E1113+H1114*H1115*E1114+(H1115^2)*E1115)</f>
        <v>0.68261387256707318</v>
      </c>
      <c r="S1133" s="16">
        <f>J1113</f>
        <v>1.4096252957168348E-2</v>
      </c>
      <c r="Y1133" t="s">
        <v>33</v>
      </c>
      <c r="Z1133" s="9">
        <f t="shared" ref="Z1133:AA1133" si="1297">Z1128</f>
        <v>0.86399545459420413</v>
      </c>
      <c r="AA1133" s="10">
        <f t="shared" si="1297"/>
        <v>-0.52658432086144802</v>
      </c>
      <c r="AB1133" s="13">
        <f>COS((RADIANS(45+$C$19)))</f>
        <v>-0.90296063242848146</v>
      </c>
      <c r="AC1133" s="14">
        <f>COS((RADIANS($C$19-45)))</f>
        <v>-0.42972327873220545</v>
      </c>
      <c r="AE1133" s="15">
        <f>((SUMPRODUCT(AB1133:AB1135,Z1133:Z1135))*(SUMPRODUCT(AB1133:AB1135,AA1133:AA1135)))-((SUMPRODUCT(AC1133:AC1135,Z1133:Z1135))*(SUMPRODUCT(AC1133:AC1135,AA1133:AA1135)))</f>
        <v>-1.4794314229871319E-2</v>
      </c>
      <c r="AH1133" s="17">
        <f>(AB1113^2)*AA1113+AB1113*AB1114*AA1114+AB1113*AB1115*AA1115-((AC1113^2)*AA1113+AC1113*AC1114*AA1114+AC1113*AC1115*AA1115)</f>
        <v>0.29365345380889413</v>
      </c>
      <c r="AI1133" s="18">
        <f>AB1113*AB1114*AA1113+(AB1114^2)*AA1114+AB1114*AB1115*AA1115-(AC1113*AC1114*AA1113+(AC1114^2)*AA1114+AC1114*AC1115*AA1115)</f>
        <v>0.32756953304692316</v>
      </c>
      <c r="AJ1133" s="18">
        <f>AB1113*AB1115*AA1113+AB1114*AB1115*AA1114+(AB1115^2)*AA1115-(AC1113*AC1115*AA1113+AC1114*AC1115*AA1114+(AC1115^2)*AA1115)</f>
        <v>-0.39038216783307844</v>
      </c>
      <c r="AK1133" s="18">
        <f>(AB1113^2)*Z1113+AB1113*AB1114*Z1114+AB1113*AB1115*Z1115-((AC1113^2)*Z1113+AC1113*AC1114*Z1114+AC1113*AC1115*Z1115)</f>
        <v>0.41658014762777779</v>
      </c>
      <c r="AL1133" s="18">
        <f>AB1113*AB1114*Z1113+(AB1114^2)*Z1114+AB1114*AB1115*Z1115-(AC1113*AC1114*Z1113+(AC1114^2)*Z1114+AC1114*AC1115*Z1115)</f>
        <v>-0.572781048707526</v>
      </c>
      <c r="AM1133" s="34">
        <f>AB1113*AB1115*Z1113+AB1114*AB1115*Z1114+(AB1115^2)*Z1115-(AC1113*AC1115*Z1113+AC1114*AC1115*Z1114+(AC1115^2)*Z1115)</f>
        <v>0.68261387256707307</v>
      </c>
      <c r="AN1133" s="16">
        <f>AE1113</f>
        <v>1.4096252957168348E-2</v>
      </c>
    </row>
    <row r="1134" spans="1:40" ht="18">
      <c r="A1134" t="s">
        <v>45</v>
      </c>
      <c r="B1134" t="s">
        <v>75</v>
      </c>
      <c r="C1134" t="s">
        <v>44</v>
      </c>
      <c r="D1134" t="s">
        <v>34</v>
      </c>
      <c r="E1134" s="9">
        <f t="shared" ref="E1134:F1134" si="1298">E1129</f>
        <v>-0.16430755262887164</v>
      </c>
      <c r="F1134" s="10">
        <f t="shared" si="1298"/>
        <v>-0.7879412955299977</v>
      </c>
      <c r="G1134" s="13">
        <f>(SIN((RADIANS(45+$C$19))))*(COS(RADIANS($A$19)))</f>
        <v>0.42319481654530194</v>
      </c>
      <c r="H1134" s="14">
        <f>(SIN((RADIANS($C$19-45))))*(COS(RADIANS($A$19)))</f>
        <v>-0.88924263148037508</v>
      </c>
      <c r="J1134" s="16"/>
      <c r="M1134" s="17">
        <f>(G1118^2)*F1118+G1118*G1119*F1119+G1118*G1120*F1120-((H1118^2)*F1118+H1118*H1119*F1119+H1118*H1120*F1120)</f>
        <v>0.28961861714508674</v>
      </c>
      <c r="N1134" s="18">
        <f>G1118*G1119*F1118+(G1119^2)*F1119+G1119*G1120*F1120-(H1118*H1119*F1118+(H1119^2)*F1119+H1119*H1120*F1120)</f>
        <v>0.4546044963686216</v>
      </c>
      <c r="O1134" s="18">
        <f>G1118*G1120*F1118+G1119*G1120*F1119+(G1120^2)*F1120-(H1118*H1120*F1118+H1119*H1120*F1119+(H1120^2)*F1120)</f>
        <v>-0.38145846523444366</v>
      </c>
      <c r="P1134" s="18">
        <f>(G1118^2)*E1118+G1118*G1119*E1119+G1118*G1120*E1120-((H1118^2)*E1118+H1118*H1119*E1119+H1118*H1120*E1120)</f>
        <v>0.59005293700105144</v>
      </c>
      <c r="Q1134" s="18">
        <f>G1118*G1119*E1118+(G1119^2)*E1119+G1119*G1120*E1120-(H1118*H1119*E1118+(H1119^2)*E1119+H1119*H1120*E1120)</f>
        <v>-0.58579637353975644</v>
      </c>
      <c r="R1134" s="34">
        <f>G1118*G1120*E1118+G1119*G1120*E1119+(G1120^2)*E1120-(H1118*H1120*E1118+H1119*H1120*E1119+(H1120^2)*E1120)</f>
        <v>0.49154152098219805</v>
      </c>
      <c r="S1134" s="16">
        <f>J1118</f>
        <v>-6.0155219961966488E-3</v>
      </c>
      <c r="V1134" t="s">
        <v>45</v>
      </c>
      <c r="W1134" t="s">
        <v>75</v>
      </c>
      <c r="X1134" t="s">
        <v>44</v>
      </c>
      <c r="Y1134" t="s">
        <v>34</v>
      </c>
      <c r="Z1134" s="9">
        <f t="shared" ref="Z1134:AA1134" si="1299">Z1129</f>
        <v>-0.16430755262887162</v>
      </c>
      <c r="AA1134" s="10">
        <f t="shared" si="1299"/>
        <v>-0.7879412955299977</v>
      </c>
      <c r="AB1134" s="13">
        <f>(SIN((RADIANS(45+$C$19))))*(COS(RADIANS($A$19)))</f>
        <v>0.42319481654530194</v>
      </c>
      <c r="AC1134" s="14">
        <f>(SIN((RADIANS($C$19-45))))*(COS(RADIANS($A$19)))</f>
        <v>-0.88924263148037508</v>
      </c>
      <c r="AE1134" s="16"/>
      <c r="AH1134" s="17">
        <f>(AB1118^2)*AA1118+AB1118*AB1119*AA1119+AB1118*AB1120*AA1120-((AC1118^2)*AA1118+AC1118*AC1119*AA1119+AC1118*AC1120*AA1120)</f>
        <v>0.28961861714508669</v>
      </c>
      <c r="AI1134" s="18">
        <f>AB1118*AB1119*AA1118+(AB1119^2)*AA1119+AB1119*AB1120*AA1120-(AC1118*AC1119*AA1118+(AC1119^2)*AA1119+AC1119*AC1120*AA1120)</f>
        <v>0.45460449636862171</v>
      </c>
      <c r="AJ1134" s="18">
        <f>AB1118*AB1120*AA1118+AB1119*AB1120*AA1119+(AB1120^2)*AA1120-(AC1118*AC1120*AA1118+AC1119*AC1120*AA1119+(AC1120^2)*AA1120)</f>
        <v>-0.38145846523444371</v>
      </c>
      <c r="AK1134" s="18">
        <f>(AB1118^2)*Z1118+AB1118*AB1119*Z1119+AB1118*AB1120*Z1120-((AC1118^2)*Z1118+AC1118*AC1119*Z1119+AC1118*AC1120*Z1120)</f>
        <v>0.59005293700105144</v>
      </c>
      <c r="AL1134" s="18">
        <f>AB1118*AB1119*Z1118+(AB1119^2)*Z1119+AB1119*AB1120*Z1120-(AC1118*AC1119*Z1118+(AC1119^2)*Z1119+AC1119*AC1120*Z1120)</f>
        <v>-0.58579637353975644</v>
      </c>
      <c r="AM1134" s="34">
        <f>AB1118*AB1120*Z1118+AB1119*AB1120*Z1119+(AB1120^2)*Z1120-(AC1118*AC1120*Z1118+AC1119*AC1120*Z1119+(AC1120^2)*Z1120)</f>
        <v>0.49154152098219811</v>
      </c>
      <c r="AN1134" s="16">
        <f>AE1118</f>
        <v>-6.0155219961967044E-3</v>
      </c>
    </row>
    <row r="1135" spans="1:40">
      <c r="A1135">
        <f>E1138</f>
        <v>0.86399545459420413</v>
      </c>
      <c r="B1135">
        <f>C1135/(SQRT(C1135^2+C1136^2+C1137^2))</f>
        <v>0.86399545459420413</v>
      </c>
      <c r="C1135">
        <f t="array" ref="C1135:C1140">(A1135:A1140)-(MMULT(MMULT(MINVERSE(MMULT(TRANSPOSE(M1120:R1140),M1120:R1140)),TRANSPOSE(M1120:R1140)),S1120:S1140))</f>
        <v>0.86357791274139917</v>
      </c>
      <c r="D1135" t="s">
        <v>35</v>
      </c>
      <c r="E1135" s="9">
        <f t="shared" ref="E1135:F1135" si="1300">E1130</f>
        <v>0.47593579670966674</v>
      </c>
      <c r="F1135" s="10">
        <f t="shared" si="1300"/>
        <v>-0.31915116766415946</v>
      </c>
      <c r="G1135" s="13">
        <f>(SIN((RADIANS(45+$C$19))))*(SIN(RADIANS($A$19)))</f>
        <v>-7.4620664252905797E-2</v>
      </c>
      <c r="H1135" s="14">
        <f>(SIN((RADIANS($C$19-45))))*(SIN(RADIANS($A$19)))</f>
        <v>0.15679746832618466</v>
      </c>
      <c r="J1135" s="16"/>
      <c r="M1135" s="17">
        <f>(G1123^2)*F1123+G1123*G1124*F1124+G1123*G1125*F1125-((H1123^2)*F1123+H1123*H1124*F1124+H1123*H1125*F1125)</f>
        <v>0.29342998879001292</v>
      </c>
      <c r="N1135" s="18">
        <f>G1123*G1124*F1123+(G1124^2)*F1124+G1124*G1125*F1125-(H1123*H1124*F1123+(H1124^2)*F1124+H1124*H1125*F1125)</f>
        <v>0.59024024526144581</v>
      </c>
      <c r="O1135" s="18">
        <f>G1123*G1125*F1123+G1124*G1125*F1124+(G1125^2)*F1125-(H1123*H1125*F1123+H1124*H1125*F1124+(H1125^2)*F1125)</f>
        <v>-0.34077536448824641</v>
      </c>
      <c r="P1135" s="18">
        <f>(G1123^2)*E1123+G1123*G1124*E1124+G1123*G1125*E1125-((H1123^2)*E1123+H1123*H1124*E1124+H1123*H1125*E1125)</f>
        <v>0.67045822345894324</v>
      </c>
      <c r="Q1135" s="18">
        <f>G1123*G1124*E1123+(G1124^2)*E1124+G1124*G1125*E1125-(H1123*H1124*E1123+(H1124^2)*E1124+H1124*H1125*E1125)</f>
        <v>-0.57548246207188103</v>
      </c>
      <c r="R1135" s="34">
        <f>G1123*G1125*E1123+G1124*G1125*E1124+(G1125^2)*E1125-(H1123*H1125*E1123+H1124*H1125*E1124+(H1125^2)*E1125)</f>
        <v>0.33225495439110897</v>
      </c>
      <c r="S1135" s="16">
        <f>J1123</f>
        <v>-5.6459482025142393E-3</v>
      </c>
      <c r="V1135">
        <f>Z1138</f>
        <v>0.86399545459420413</v>
      </c>
      <c r="W1135">
        <f>X1135/(SQRT(X1135^2+X1136^2+X1137^2))</f>
        <v>0.86399545459420413</v>
      </c>
      <c r="X1135">
        <f t="array" ref="X1135:X1140">(V1135:V1140)-(MMULT(MMULT(MINVERSE(MMULT(TRANSPOSE(AH1120:AM1140),AH1120:AM1140)),TRANSPOSE(AH1120:AM1140)),AN1120:AN1140))</f>
        <v>0.86357791274139917</v>
      </c>
      <c r="Y1135" t="s">
        <v>35</v>
      </c>
      <c r="Z1135" s="9">
        <f t="shared" ref="Z1135:AA1135" si="1301">Z1130</f>
        <v>0.47593579670966663</v>
      </c>
      <c r="AA1135" s="10">
        <f t="shared" si="1301"/>
        <v>-0.31915116766415952</v>
      </c>
      <c r="AB1135" s="13">
        <f>(SIN((RADIANS(45+$C$19))))*(SIN(RADIANS($A$19)))</f>
        <v>-7.4620664252905797E-2</v>
      </c>
      <c r="AC1135" s="14">
        <f>(SIN((RADIANS($C$19-45))))*(SIN(RADIANS($A$19)))</f>
        <v>0.15679746832618466</v>
      </c>
      <c r="AE1135" s="16"/>
      <c r="AH1135" s="17">
        <f>(AB1123^2)*AA1123+AB1123*AB1124*AA1124+AB1123*AB1125*AA1125-((AC1123^2)*AA1123+AC1123*AC1124*AA1124+AC1123*AC1125*AA1125)</f>
        <v>0.29342998879001292</v>
      </c>
      <c r="AI1135" s="18">
        <f>AB1123*AB1124*AA1123+(AB1124^2)*AA1124+AB1124*AB1125*AA1125-(AC1123*AC1124*AA1123+(AC1124^2)*AA1124+AC1124*AC1125*AA1125)</f>
        <v>0.59024024526144581</v>
      </c>
      <c r="AJ1135" s="18">
        <f>AB1123*AB1125*AA1123+AB1124*AB1125*AA1124+(AB1125^2)*AA1125-(AC1123*AC1125*AA1123+AC1124*AC1125*AA1124+(AC1125^2)*AA1125)</f>
        <v>-0.34077536448824636</v>
      </c>
      <c r="AK1135" s="18">
        <f>(AB1123^2)*Z1123+AB1123*AB1124*Z1124+AB1123*AB1125*Z1125-((AC1123^2)*Z1123+AC1123*AC1124*Z1124+AC1123*AC1125*Z1125)</f>
        <v>0.67045822345894313</v>
      </c>
      <c r="AL1135" s="18">
        <f>AB1123*AB1124*Z1123+(AB1124^2)*Z1124+AB1124*AB1125*Z1125-(AC1123*AC1124*Z1123+(AC1124^2)*Z1124+AC1124*AC1125*Z1125)</f>
        <v>-0.57548246207188103</v>
      </c>
      <c r="AM1135" s="34">
        <f>AB1123*AB1125*Z1123+AB1124*AB1125*Z1124+(AB1125^2)*Z1125-(AC1123*AC1125*Z1123+AC1124*AC1125*Z1124+(AC1125^2)*Z1125)</f>
        <v>0.33225495439110903</v>
      </c>
      <c r="AN1135" s="16">
        <f>AE1123</f>
        <v>-5.6459482025142671E-3</v>
      </c>
    </row>
    <row r="1136" spans="1:40">
      <c r="A1136">
        <f>E1139</f>
        <v>-0.16430755262887164</v>
      </c>
      <c r="B1136">
        <f>C1136/(SQRT(C1135^2+C1136^2+C1137^2))</f>
        <v>-0.16430755262887167</v>
      </c>
      <c r="C1136">
        <v>-0.16422814795192608</v>
      </c>
      <c r="D1136" s="16"/>
      <c r="G1136" s="16"/>
      <c r="H1136" s="16"/>
      <c r="J1136" s="16"/>
      <c r="M1136" s="17">
        <f>(G1128^2)*F1128+G1128*G1129*F1129+G1128*G1130*F1130-((H1128^2)*F1128+H1128*H1129*F1129+H1128*H1130*F1130)</f>
        <v>0.26853436731063735</v>
      </c>
      <c r="N1136" s="18">
        <f>G1128*G1129*F1128+(G1129^2)*F1129+G1129*G1130*F1130-(H1128*H1129*F1128+(H1129^2)*F1129+H1129*H1130*F1130)</f>
        <v>0.73011016044803367</v>
      </c>
      <c r="O1136" s="18">
        <f>G1128*G1130*F1128+G1129*G1130*F1129+(G1130^2)*F1130-(H1128*H1130*F1128+H1129*H1130*F1129+(H1130^2)*F1130)</f>
        <v>-0.26573836613840557</v>
      </c>
      <c r="P1136" s="18">
        <f>(G1128^2)*E1128+G1128*G1129*E1129+G1128*G1130*E1130-((H1128^2)*E1128+H1128*H1129*E1129+H1128*H1130*E1130)</f>
        <v>0.7178717215781365</v>
      </c>
      <c r="Q1136" s="18">
        <f>G1128*G1129*E1128+(G1129^2)*E1129+G1129*G1130*E1130-(H1128*H1129*E1128+(H1129^2)*E1129+H1129*H1130*E1130)</f>
        <v>-0.54124203675993943</v>
      </c>
      <c r="R1136" s="34">
        <f>G1128*G1130*E1128+G1129*G1130*E1129+(G1130^2)*E1130-(H1128*H1130*E1128+H1129*H1130*E1129+(H1130^2)*E1130)</f>
        <v>0.19699599091423184</v>
      </c>
      <c r="S1136" s="16">
        <f>J1128</f>
        <v>-1.4424541858375245E-2</v>
      </c>
      <c r="V1136">
        <f>Z1139</f>
        <v>-0.16430755262887162</v>
      </c>
      <c r="W1136">
        <f>X1136/(SQRT(X1135^2+X1136^2+X1137^2))</f>
        <v>-0.16430755262887164</v>
      </c>
      <c r="X1136">
        <v>-0.16422814795192606</v>
      </c>
      <c r="Y1136" s="16"/>
      <c r="AB1136" s="16"/>
      <c r="AC1136" s="16"/>
      <c r="AE1136" s="16"/>
      <c r="AH1136" s="17">
        <f>(AB1128^2)*AA1128+AB1128*AB1129*AA1129+AB1128*AB1130*AA1130-((AC1128^2)*AA1128+AC1128*AC1129*AA1129+AC1128*AC1130*AA1130)</f>
        <v>0.26853436731063729</v>
      </c>
      <c r="AI1136" s="18">
        <f>AB1128*AB1129*AA1128+(AB1129^2)*AA1129+AB1129*AB1130*AA1130-(AC1128*AC1129*AA1128+(AC1129^2)*AA1129+AC1129*AC1130*AA1130)</f>
        <v>0.73011016044803378</v>
      </c>
      <c r="AJ1136" s="18">
        <f>AB1128*AB1130*AA1128+AB1129*AB1130*AA1129+(AB1130^2)*AA1130-(AC1128*AC1130*AA1128+AC1129*AC1130*AA1129+(AC1130^2)*AA1130)</f>
        <v>-0.26573836613840557</v>
      </c>
      <c r="AK1136" s="18">
        <f>(AB1128^2)*Z1128+AB1128*AB1129*Z1129+AB1128*AB1130*Z1130-((AC1128^2)*Z1128+AC1128*AC1129*Z1129+AC1128*AC1130*Z1130)</f>
        <v>0.71787172157813639</v>
      </c>
      <c r="AL1136" s="18">
        <f>AB1128*AB1129*Z1128+(AB1129^2)*Z1129+AB1129*AB1130*Z1130-(AC1128*AC1129*Z1128+(AC1129^2)*Z1129+AC1129*AC1130*Z1130)</f>
        <v>-0.54124203675993954</v>
      </c>
      <c r="AM1136" s="34">
        <f>AB1128*AB1130*Z1128+AB1129*AB1130*Z1129+(AB1130^2)*Z1130-(AC1128*AC1130*Z1128+AC1129*AC1130*Z1129+(AC1130^2)*Z1130)</f>
        <v>0.19699599091423184</v>
      </c>
      <c r="AN1136" s="16">
        <f>AE1128</f>
        <v>-1.4424541858375273E-2</v>
      </c>
    </row>
    <row r="1137" spans="1:40">
      <c r="A1137">
        <f>E1140</f>
        <v>0.47593579670966674</v>
      </c>
      <c r="B1137">
        <f>C1137/(SQRT(C1135^2+C1136^2+C1137^2))</f>
        <v>0.47593579670966668</v>
      </c>
      <c r="C1137">
        <v>0.47570579189503753</v>
      </c>
      <c r="E1137" s="9" t="s">
        <v>29</v>
      </c>
      <c r="F1137" s="10" t="s">
        <v>30</v>
      </c>
      <c r="G1137" s="13" t="s">
        <v>31</v>
      </c>
      <c r="H1137" s="14" t="s">
        <v>11</v>
      </c>
      <c r="I1137">
        <v>19</v>
      </c>
      <c r="J1137" s="15" t="s">
        <v>32</v>
      </c>
      <c r="M1137" s="17">
        <f>(G1133^2)*F1133+G1133*G1134*F1134+G1133*G1135*F1135-((H1133^2)*F1133+H1133*H1134*F1134+H1133*H1135*F1135)</f>
        <v>0.22707677310214469</v>
      </c>
      <c r="N1137" s="18">
        <f>G1133*G1134*F1133+(G1134^2)*F1134+G1134*G1135*F1135-(H1133*H1134*F1133+(H1134^2)*F1134+H1134*H1135*F1135)</f>
        <v>0.84997550863832494</v>
      </c>
      <c r="O1137" s="18">
        <f>G1133*G1135*F1133+G1134*G1135*F1134+(G1135^2)*F1135-(H1133*H1135*F1133+H1134*H1135*F1134+(H1135^2)*F1135)</f>
        <v>-0.14987361511433753</v>
      </c>
      <c r="P1137" s="18">
        <f>(G1133^2)*E1133+G1133*G1134*E1134+G1133*G1135*E1135-((H1133^2)*E1133+H1133*H1134*E1134+H1133*H1135*E1135)</f>
        <v>0.73461080220530661</v>
      </c>
      <c r="Q1137" s="18">
        <f>G1133*G1134*E1133+(G1134^2)*E1134+G1134*G1135*E1135-(H1133*H1134*E1133+(H1134^2)*E1134+H1134*H1135*E1135)</f>
        <v>-0.50848344250310817</v>
      </c>
      <c r="R1137" s="34">
        <f>G1133*G1135*E1133+G1134*G1135*E1134+(G1135^2)*E1135-(H1133*H1135*E1133+H1134*H1135*E1134+(H1135^2)*E1135)</f>
        <v>8.965935015681939E-2</v>
      </c>
      <c r="S1137" s="16">
        <f>J1133</f>
        <v>-1.4794314229871264E-2</v>
      </c>
      <c r="V1137">
        <f>Z1140</f>
        <v>0.47593579670966663</v>
      </c>
      <c r="W1137">
        <f>X1137/(SQRT(X1135^2+X1136^2+X1137^2))</f>
        <v>0.47593579670966668</v>
      </c>
      <c r="X1137">
        <v>0.47570579189503753</v>
      </c>
      <c r="Z1137" s="9" t="s">
        <v>29</v>
      </c>
      <c r="AA1137" s="10" t="s">
        <v>30</v>
      </c>
      <c r="AB1137" s="13" t="s">
        <v>31</v>
      </c>
      <c r="AC1137" s="14" t="s">
        <v>11</v>
      </c>
      <c r="AD1137">
        <v>19</v>
      </c>
      <c r="AE1137" s="15" t="s">
        <v>32</v>
      </c>
      <c r="AH1137" s="17">
        <f>(AB1133^2)*AA1133+AB1133*AB1134*AA1134+AB1133*AB1135*AA1135-((AC1133^2)*AA1133+AC1133*AC1134*AA1134+AC1133*AC1135*AA1135)</f>
        <v>0.22707677310214458</v>
      </c>
      <c r="AI1137" s="18">
        <f>AB1133*AB1134*AA1133+(AB1134^2)*AA1134+AB1134*AB1135*AA1135-(AC1133*AC1134*AA1133+(AC1134^2)*AA1134+AC1134*AC1135*AA1135)</f>
        <v>0.84997550863832494</v>
      </c>
      <c r="AJ1137" s="18">
        <f>AB1133*AB1135*AA1133+AB1134*AB1135*AA1134+(AB1135^2)*AA1135-(AC1133*AC1135*AA1133+AC1134*AC1135*AA1134+(AC1135^2)*AA1135)</f>
        <v>-0.14987361511433756</v>
      </c>
      <c r="AK1137" s="18">
        <f>(AB1133^2)*Z1133+AB1133*AB1134*Z1134+AB1133*AB1135*Z1135-((AC1133^2)*Z1133+AC1133*AC1134*Z1134+AC1133*AC1135*Z1135)</f>
        <v>0.7346108022053065</v>
      </c>
      <c r="AL1137" s="18">
        <f>AB1133*AB1134*Z1133+(AB1134^2)*Z1134+AB1134*AB1135*Z1135-(AC1133*AC1134*Z1133+(AC1134^2)*Z1134+AC1134*AC1135*Z1135)</f>
        <v>-0.50848344250310817</v>
      </c>
      <c r="AM1137" s="34">
        <f>AB1133*AB1135*Z1133+AB1134*AB1135*Z1134+(AB1135^2)*Z1135-(AC1133*AC1135*Z1133+AC1134*AC1135*Z1134+(AC1135^2)*Z1135)</f>
        <v>8.965935015681939E-2</v>
      </c>
      <c r="AN1137" s="16">
        <f>AE1133</f>
        <v>-1.4794314229871319E-2</v>
      </c>
    </row>
    <row r="1138" spans="1:40">
      <c r="A1138">
        <f>F1138</f>
        <v>-0.52658432086144791</v>
      </c>
      <c r="B1138">
        <f>C1138/(SQRT(C1138^2+C1139^2+C1140^2))</f>
        <v>-0.52658432086144791</v>
      </c>
      <c r="C1138">
        <v>-0.52632983920668763</v>
      </c>
      <c r="D1138" t="s">
        <v>33</v>
      </c>
      <c r="E1138" s="9">
        <f t="shared" ref="E1138:F1138" si="1302">E1048</f>
        <v>0.86399545459420413</v>
      </c>
      <c r="F1138" s="10">
        <f t="shared" si="1302"/>
        <v>-0.52658432086144791</v>
      </c>
      <c r="G1138" s="13">
        <f>COS((RADIANS(45+$C$20)))</f>
        <v>-0.92220097167045179</v>
      </c>
      <c r="H1138" s="14">
        <f>COS((RADIANS($C$20-45)))</f>
        <v>-0.3867109616368205</v>
      </c>
      <c r="J1138" s="15">
        <f>((SUMPRODUCT(G1138:G1140,E1138:E1140))*(SUMPRODUCT(G1138:G1140,F1138:F1140)))-((SUMPRODUCT(H1138:H1140,E1138:E1140))*(SUMPRODUCT(H1138:H1140,F1138:F1140)))</f>
        <v>1.4220070787169553E-2</v>
      </c>
      <c r="M1138" s="17">
        <f>(G1138^2)*F1138+G1138*G1139*F1139+G1138*G1140*F1140-((H1138^2)*F1138+H1138*H1139*F1139+H1138*H1140*F1140)</f>
        <v>0.19291165004408906</v>
      </c>
      <c r="N1138" s="18">
        <f>G1138*G1139*F1138+(G1139^2)*F1139+G1139*G1140*F1140-(H1138*H1139*F1138+(H1139^2)*F1139+H1139*H1140*F1140)</f>
        <v>0.92786185322914738</v>
      </c>
      <c r="O1138" s="18">
        <f>G1138*G1140*F1138+G1139*G1140*F1139+(G1140^2)*F1140-(H1138*H1140*F1138+H1139*H1140*F1139+(H1140^2)*F1140)</f>
        <v>-1.6194244520213951E-8</v>
      </c>
      <c r="P1138" s="18">
        <f>(G1138^2)*E1138+G1138*G1139*E1139+G1138*G1140*E1140-((H1138^2)*E1138+H1138*H1139*E1139+H1138*H1140*E1140)</f>
        <v>0.72277486007472558</v>
      </c>
      <c r="Q1138" s="18">
        <f>G1138*G1139*E1138+(G1139^2)*E1139+G1139*G1140*E1140-(H1138*H1139*E1138+(H1139^2)*E1139+H1139*H1140*E1140)</f>
        <v>-0.50108045440227011</v>
      </c>
      <c r="R1138" s="34">
        <f>G1138*G1140*E1138+G1139*G1140*E1139+(G1140^2)*E1140-(H1138*H1140*E1138+H1139*H1140*E1139+(H1140^2)*E1140)</f>
        <v>8.7455038426784764E-9</v>
      </c>
      <c r="S1138" s="16">
        <f>J1138</f>
        <v>1.4220070787169553E-2</v>
      </c>
      <c r="V1138">
        <f>AA1138</f>
        <v>-0.52658432086144802</v>
      </c>
      <c r="W1138">
        <f>X1138/(SQRT(X1138^2+X1139^2+X1140^2))</f>
        <v>-0.52658432086144791</v>
      </c>
      <c r="X1138">
        <v>-0.52632983920668763</v>
      </c>
      <c r="Y1138" t="s">
        <v>33</v>
      </c>
      <c r="Z1138" s="9">
        <f t="shared" ref="Z1138:AA1138" si="1303">Z1048</f>
        <v>0.86399545459420413</v>
      </c>
      <c r="AA1138" s="10">
        <f t="shared" si="1303"/>
        <v>-0.52658432086144802</v>
      </c>
      <c r="AB1138" s="13">
        <f>COS((RADIANS(45+$C$20)))</f>
        <v>-0.92220097167045179</v>
      </c>
      <c r="AC1138" s="14">
        <f>COS((RADIANS($C$20-45)))</f>
        <v>-0.3867109616368205</v>
      </c>
      <c r="AE1138" s="15">
        <f>((SUMPRODUCT(AB1138:AB1140,Z1138:Z1140))*(SUMPRODUCT(AB1138:AB1140,AA1138:AA1140)))-((SUMPRODUCT(AC1138:AC1140,Z1138:Z1140))*(SUMPRODUCT(AC1138:AC1140,AA1138:AA1140)))</f>
        <v>1.4220070787169498E-2</v>
      </c>
      <c r="AH1138" s="17">
        <f>(AB1138^2)*AA1138+AB1138*AB1139*AA1139+AB1138*AB1140*AA1140-((AC1138^2)*AA1138+AC1138*AC1139*AA1139+AC1138*AC1140*AA1140)</f>
        <v>0.192911650044089</v>
      </c>
      <c r="AI1138" s="18">
        <f>AB1138*AB1139*AA1138+(AB1139^2)*AA1139+AB1139*AB1140*AA1140-(AC1138*AC1139*AA1138+(AC1139^2)*AA1139+AC1139*AC1140*AA1140)</f>
        <v>0.9278618532291476</v>
      </c>
      <c r="AJ1138" s="18">
        <f>AB1138*AB1140*AA1138+AB1139*AB1140*AA1139+(AB1140^2)*AA1140-(AC1138*AC1140*AA1138+AC1139*AC1140*AA1139+(AC1140^2)*AA1140)</f>
        <v>-1.6194244520213954E-8</v>
      </c>
      <c r="AK1138" s="18">
        <f>(AB1138^2)*Z1138+AB1138*AB1139*Z1139+AB1138*AB1140*Z1140-((AC1138^2)*Z1138+AC1138*AC1139*Z1139+AC1138*AC1140*Z1140)</f>
        <v>0.72277486007472547</v>
      </c>
      <c r="AL1138" s="18">
        <f>AB1138*AB1139*Z1138+(AB1139^2)*Z1139+AB1139*AB1140*Z1140-(AC1138*AC1139*Z1138+(AC1139^2)*Z1139+AC1139*AC1140*Z1140)</f>
        <v>-0.50108045440227023</v>
      </c>
      <c r="AM1138" s="34">
        <f>AB1138*AB1140*Z1138+AB1139*AB1140*Z1139+(AB1140^2)*Z1140-(AC1138*AC1140*Z1138+AC1139*AC1140*Z1139+(AC1140^2)*Z1140)</f>
        <v>8.745503842678478E-9</v>
      </c>
      <c r="AN1138" s="16">
        <f>AE1138</f>
        <v>1.4220070787169498E-2</v>
      </c>
    </row>
    <row r="1139" spans="1:40">
      <c r="A1139">
        <f>F1139</f>
        <v>-0.7879412955299977</v>
      </c>
      <c r="B1139">
        <f>C1139/(SQRT(C1138^2+C1139^2+C1140^2))</f>
        <v>-0.7879412955299977</v>
      </c>
      <c r="C1139">
        <v>-0.78756050826232438</v>
      </c>
      <c r="D1139" t="s">
        <v>34</v>
      </c>
      <c r="E1139" s="9">
        <f t="shared" ref="E1139:F1139" si="1304">E1049</f>
        <v>-0.16430755262887164</v>
      </c>
      <c r="F1139" s="10">
        <f t="shared" si="1304"/>
        <v>-0.7879412955299977</v>
      </c>
      <c r="G1139" s="13">
        <f>(SIN((RADIANS(45+$C$20))))*(COS(RADIANS($A$20)))</f>
        <v>0.38671096163682062</v>
      </c>
      <c r="H1139" s="14">
        <f>(SIN((RADIANS($C$20-45))))*(COS(RADIANS($A$20)))</f>
        <v>-0.92220097167045179</v>
      </c>
      <c r="J1139" s="16"/>
      <c r="M1139" s="17">
        <f>2*E1133</f>
        <v>1.7279909091884083</v>
      </c>
      <c r="N1139" s="18">
        <f>2*E1134</f>
        <v>-0.32861510525774329</v>
      </c>
      <c r="O1139" s="18">
        <f>2*E1135</f>
        <v>0.95187159341933347</v>
      </c>
      <c r="P1139" s="18">
        <f>0</f>
        <v>0</v>
      </c>
      <c r="Q1139" s="18">
        <v>0</v>
      </c>
      <c r="R1139" s="34">
        <v>0</v>
      </c>
      <c r="S1139" s="19">
        <f>E1133^2+E1134^2+E1135^2-1</f>
        <v>0</v>
      </c>
      <c r="V1139">
        <f>AA1139</f>
        <v>-0.7879412955299977</v>
      </c>
      <c r="W1139">
        <f>X1139/(SQRT(X1138^2+X1139^2+X1140^2))</f>
        <v>-0.7879412955299977</v>
      </c>
      <c r="X1139">
        <v>-0.78756050826232438</v>
      </c>
      <c r="Y1139" t="s">
        <v>34</v>
      </c>
      <c r="Z1139" s="9">
        <f t="shared" ref="Z1139:AA1139" si="1305">Z1049</f>
        <v>-0.16430755262887162</v>
      </c>
      <c r="AA1139" s="10">
        <f t="shared" si="1305"/>
        <v>-0.7879412955299977</v>
      </c>
      <c r="AB1139" s="13">
        <f>(SIN((RADIANS(45+$C$20))))*(COS(RADIANS($A$20)))</f>
        <v>0.38671096163682062</v>
      </c>
      <c r="AC1139" s="14">
        <f>(SIN((RADIANS($C$20-45))))*(COS(RADIANS($A$20)))</f>
        <v>-0.92220097167045179</v>
      </c>
      <c r="AE1139" s="16"/>
      <c r="AH1139" s="17">
        <f>2*Z1133</f>
        <v>1.7279909091884083</v>
      </c>
      <c r="AI1139" s="18">
        <f>2*Z1134</f>
        <v>-0.32861510525774323</v>
      </c>
      <c r="AJ1139" s="18">
        <f>2*Z1135</f>
        <v>0.95187159341933325</v>
      </c>
      <c r="AK1139" s="18">
        <f>0</f>
        <v>0</v>
      </c>
      <c r="AL1139" s="18">
        <v>0</v>
      </c>
      <c r="AM1139" s="34">
        <v>0</v>
      </c>
      <c r="AN1139" s="19">
        <f>Z1133^2+Z1134^2+Z1135^2-1</f>
        <v>0</v>
      </c>
    </row>
    <row r="1140" spans="1:40">
      <c r="A1140" s="2">
        <f>F1140</f>
        <v>-0.31915116766415946</v>
      </c>
      <c r="B1140">
        <f>C1140/(SQRT(C1138^2+C1139^2+C1140^2))</f>
        <v>-0.31915116766415946</v>
      </c>
      <c r="C1140">
        <v>-0.31899693193391021</v>
      </c>
      <c r="D1140" t="s">
        <v>35</v>
      </c>
      <c r="E1140" s="9">
        <f t="shared" ref="E1140:F1140" si="1306">E1050</f>
        <v>0.47593579670966674</v>
      </c>
      <c r="F1140" s="10">
        <f t="shared" si="1306"/>
        <v>-0.31915116766415946</v>
      </c>
      <c r="G1140" s="13">
        <f>(SIN((RADIANS(45+$C$20))))*(SIN(RADIANS($A$20)))</f>
        <v>-6.7493796081809039E-9</v>
      </c>
      <c r="H1140" s="14">
        <f>(SIN((RADIANS($C$20-45))))*(SIN(RADIANS($A$20)))</f>
        <v>1.6095443497365083E-8</v>
      </c>
      <c r="J1140" s="16"/>
      <c r="M1140" s="17">
        <v>0</v>
      </c>
      <c r="N1140" s="18">
        <v>0</v>
      </c>
      <c r="O1140" s="18">
        <v>0</v>
      </c>
      <c r="P1140" s="18">
        <f>2*F1133</f>
        <v>-1.0531686417228958</v>
      </c>
      <c r="Q1140" s="18">
        <f>2*F1134</f>
        <v>-1.5758825910599954</v>
      </c>
      <c r="R1140" s="34">
        <f>2*F1135</f>
        <v>-0.63830233532831893</v>
      </c>
      <c r="S1140" s="35">
        <f>F1133^2+F1134^2+F1135^2-1</f>
        <v>0</v>
      </c>
      <c r="V1140" s="2">
        <f>AA1140</f>
        <v>-0.31915116766415952</v>
      </c>
      <c r="W1140">
        <f>X1140/(SQRT(X1138^2+X1139^2+X1140^2))</f>
        <v>-0.31915116766415952</v>
      </c>
      <c r="X1140">
        <v>-0.31899693193391027</v>
      </c>
      <c r="Y1140" t="s">
        <v>35</v>
      </c>
      <c r="Z1140" s="9">
        <f t="shared" ref="Z1140:AA1140" si="1307">Z1050</f>
        <v>0.47593579670966663</v>
      </c>
      <c r="AA1140" s="10">
        <f t="shared" si="1307"/>
        <v>-0.31915116766415952</v>
      </c>
      <c r="AB1140" s="13">
        <f>(SIN((RADIANS(45+$C$20))))*(SIN(RADIANS($A$20)))</f>
        <v>-6.7493796081809039E-9</v>
      </c>
      <c r="AC1140" s="14">
        <f>(SIN((RADIANS($C$20-45))))*(SIN(RADIANS($A$20)))</f>
        <v>1.6095443497365083E-8</v>
      </c>
      <c r="AE1140" s="16"/>
      <c r="AH1140" s="17">
        <v>0</v>
      </c>
      <c r="AI1140" s="18">
        <v>0</v>
      </c>
      <c r="AJ1140" s="18">
        <v>0</v>
      </c>
      <c r="AK1140" s="18">
        <f>2*AA1133</f>
        <v>-1.053168641722896</v>
      </c>
      <c r="AL1140" s="18">
        <f>2*AA1134</f>
        <v>-1.5758825910599954</v>
      </c>
      <c r="AM1140" s="34">
        <f>2*AA1135</f>
        <v>-0.63830233532831904</v>
      </c>
      <c r="AN1140" s="35">
        <f>AA1133^2+AA1134^2+AA1135^2-1</f>
        <v>0</v>
      </c>
    </row>
    <row r="1141" spans="1:40">
      <c r="A1141" s="21"/>
      <c r="V1141" s="21"/>
    </row>
    <row r="1142" spans="1:40">
      <c r="A1142" s="2"/>
      <c r="E1142" s="9" t="s">
        <v>29</v>
      </c>
      <c r="F1142" s="10" t="s">
        <v>30</v>
      </c>
      <c r="G1142" s="13" t="s">
        <v>31</v>
      </c>
      <c r="H1142" s="14" t="s">
        <v>11</v>
      </c>
      <c r="I1142">
        <v>1</v>
      </c>
      <c r="J1142" s="15" t="s">
        <v>32</v>
      </c>
      <c r="L1142" s="16"/>
      <c r="V1142" s="2"/>
      <c r="Z1142" s="9" t="s">
        <v>29</v>
      </c>
      <c r="AA1142" s="10" t="s">
        <v>30</v>
      </c>
      <c r="AB1142" s="13" t="s">
        <v>31</v>
      </c>
      <c r="AC1142" s="14" t="s">
        <v>11</v>
      </c>
      <c r="AD1142">
        <v>1</v>
      </c>
      <c r="AE1142" s="15" t="s">
        <v>32</v>
      </c>
      <c r="AG1142" s="16"/>
    </row>
    <row r="1143" spans="1:40">
      <c r="A1143" s="2"/>
      <c r="D1143" s="2" t="s">
        <v>33</v>
      </c>
      <c r="E1143" s="9">
        <f>B1135</f>
        <v>0.86399545459420413</v>
      </c>
      <c r="F1143" s="10">
        <f>B1138</f>
        <v>-0.52658432086144791</v>
      </c>
      <c r="G1143" s="13">
        <f>COS((RADIANS(45+$C$2)))</f>
        <v>0.38671096163682062</v>
      </c>
      <c r="H1143" s="14">
        <f>COS((RADIANS($C$2-45)))</f>
        <v>0.92220097167045179</v>
      </c>
      <c r="J1143" s="15">
        <f>((SUMPRODUCT(G1143:G1145,E1143:E1145))*(SUMPRODUCT(G1143:G1145,F1143:F1145)))-((SUMPRODUCT(H1143:H1145,E1143:E1145))*(SUMPRODUCT(H1143:H1145,F1143:F1145)))</f>
        <v>-1.4220081390713707E-2</v>
      </c>
      <c r="L1143" s="16"/>
      <c r="V1143" s="2"/>
      <c r="Y1143" s="2" t="s">
        <v>33</v>
      </c>
      <c r="Z1143" s="9">
        <f>W1135</f>
        <v>0.86399545459420413</v>
      </c>
      <c r="AA1143" s="10">
        <f>W1138</f>
        <v>-0.52658432086144791</v>
      </c>
      <c r="AB1143" s="13">
        <f>COS((RADIANS(45+$C$2)))</f>
        <v>0.38671096163682062</v>
      </c>
      <c r="AC1143" s="14">
        <f>COS((RADIANS($C$2-45)))</f>
        <v>0.92220097167045179</v>
      </c>
      <c r="AE1143" s="15">
        <f>((SUMPRODUCT(AB1143:AB1145,Z1143:Z1145))*(SUMPRODUCT(AB1143:AB1145,AA1143:AA1145)))-((SUMPRODUCT(AC1143:AC1145,Z1143:Z1145))*(SUMPRODUCT(AC1143:AC1145,AA1143:AA1145)))</f>
        <v>-1.4220081390713735E-2</v>
      </c>
      <c r="AG1143" s="16"/>
    </row>
    <row r="1144" spans="1:40">
      <c r="A1144" s="2"/>
      <c r="D1144" s="16" t="s">
        <v>34</v>
      </c>
      <c r="E1144" s="9">
        <f t="shared" ref="E1144:E1145" si="1308">B1136</f>
        <v>-0.16430755262887167</v>
      </c>
      <c r="F1144" s="10">
        <f t="shared" ref="F1144:F1145" si="1309">B1139</f>
        <v>-0.7879412955299977</v>
      </c>
      <c r="G1144" s="13">
        <f>(SIN((RADIANS(45+$C$2))))*(COS(RADIANS($A$2)))</f>
        <v>0.92220097167045179</v>
      </c>
      <c r="H1144" s="14">
        <f>(SIN((RADIANS($C$2-45))))*(COS(RADIANS($A$2)))</f>
        <v>-0.38671096163682062</v>
      </c>
      <c r="J1144" s="16"/>
      <c r="L1144" s="16"/>
      <c r="V1144" s="2"/>
      <c r="Y1144" s="16" t="s">
        <v>34</v>
      </c>
      <c r="Z1144" s="9">
        <f t="shared" ref="Z1144:Z1145" si="1310">W1136</f>
        <v>-0.16430755262887164</v>
      </c>
      <c r="AA1144" s="10">
        <f t="shared" ref="AA1144:AA1145" si="1311">W1139</f>
        <v>-0.7879412955299977</v>
      </c>
      <c r="AB1144" s="13">
        <f>(SIN((RADIANS(45+$C$2))))*(COS(RADIANS($A$2)))</f>
        <v>0.92220097167045179</v>
      </c>
      <c r="AC1144" s="14">
        <f>(SIN((RADIANS($C$2-45))))*(COS(RADIANS($A$2)))</f>
        <v>-0.38671096163682062</v>
      </c>
      <c r="AE1144" s="16"/>
      <c r="AG1144" s="16"/>
    </row>
    <row r="1145" spans="1:40">
      <c r="A1145" s="2"/>
      <c r="D1145" s="16" t="s">
        <v>35</v>
      </c>
      <c r="E1145" s="9">
        <f t="shared" si="1308"/>
        <v>0.47593579670966668</v>
      </c>
      <c r="F1145" s="10">
        <f t="shared" si="1309"/>
        <v>-0.31915116766415946</v>
      </c>
      <c r="G1145" s="13">
        <f>(SIN((RADIANS(45+$C$2))))*(SIN(RADIANS($A$2)))</f>
        <v>1.6095443320740335E-10</v>
      </c>
      <c r="H1145" s="14">
        <f>(SIN((RADIANS($C$2-45))))*(SIN(RADIANS($A$2)))</f>
        <v>-6.7493795341159998E-11</v>
      </c>
      <c r="J1145" s="16"/>
      <c r="L1145" s="16"/>
      <c r="V1145" s="2"/>
      <c r="Y1145" s="16" t="s">
        <v>35</v>
      </c>
      <c r="Z1145" s="9">
        <f t="shared" si="1310"/>
        <v>0.47593579670966668</v>
      </c>
      <c r="AA1145" s="10">
        <f t="shared" si="1311"/>
        <v>-0.31915116766415952</v>
      </c>
      <c r="AB1145" s="13">
        <f>(SIN((RADIANS(45+$C$2))))*(SIN(RADIANS($A$2)))</f>
        <v>1.6095443320740335E-10</v>
      </c>
      <c r="AC1145" s="14">
        <f>(SIN((RADIANS($C$2-45))))*(SIN(RADIANS($A$2)))</f>
        <v>-6.7493795341159998E-11</v>
      </c>
      <c r="AE1145" s="16"/>
      <c r="AG1145" s="16"/>
    </row>
    <row r="1146" spans="1:40">
      <c r="A1146" s="2"/>
      <c r="J1146" s="16"/>
      <c r="L1146" s="16"/>
      <c r="V1146" s="2"/>
      <c r="AE1146" s="16"/>
      <c r="AG1146" s="16"/>
    </row>
    <row r="1147" spans="1:40">
      <c r="A1147" s="2"/>
      <c r="E1147" s="9" t="s">
        <v>29</v>
      </c>
      <c r="F1147" s="10" t="s">
        <v>30</v>
      </c>
      <c r="G1147" s="13" t="s">
        <v>31</v>
      </c>
      <c r="H1147" s="14" t="s">
        <v>11</v>
      </c>
      <c r="I1147">
        <v>2</v>
      </c>
      <c r="J1147" s="15" t="s">
        <v>32</v>
      </c>
      <c r="L1147" s="16"/>
      <c r="V1147" s="2"/>
      <c r="Z1147" s="9" t="s">
        <v>29</v>
      </c>
      <c r="AA1147" s="10" t="s">
        <v>30</v>
      </c>
      <c r="AB1147" s="13" t="s">
        <v>31</v>
      </c>
      <c r="AC1147" s="14" t="s">
        <v>11</v>
      </c>
      <c r="AD1147">
        <v>2</v>
      </c>
      <c r="AE1147" s="15" t="s">
        <v>32</v>
      </c>
      <c r="AG1147" s="16"/>
    </row>
    <row r="1148" spans="1:40">
      <c r="A1148" s="2"/>
      <c r="D1148" t="s">
        <v>33</v>
      </c>
      <c r="E1148" s="9">
        <f t="shared" ref="E1148:F1148" si="1312">E1233</f>
        <v>0.86399545459420413</v>
      </c>
      <c r="F1148" s="10">
        <f t="shared" si="1312"/>
        <v>-0.52658432086144791</v>
      </c>
      <c r="G1148" s="13">
        <f>COS((RADIANS(45+$C$3)))</f>
        <v>0.32804239776812177</v>
      </c>
      <c r="H1148" s="14">
        <f>COS((RADIANS($C$3-45)))</f>
        <v>0.94466300089849042</v>
      </c>
      <c r="J1148" s="15">
        <f>((SUMPRODUCT(G1148:G1150,E1148:E1150))*(SUMPRODUCT(G1148:(G1150),F1148:F1150)))-((SUMPRODUCT(H1148:H1150,E1148:E1150))*(SUMPRODUCT(H1148:H1150,F1148:F1150)))</f>
        <v>-1.0662015120170482E-2</v>
      </c>
      <c r="L1148" s="16"/>
      <c r="V1148" s="2"/>
      <c r="Y1148" t="s">
        <v>33</v>
      </c>
      <c r="Z1148" s="9">
        <f t="shared" ref="Z1148:AA1148" si="1313">Z1233</f>
        <v>0.86399545459420413</v>
      </c>
      <c r="AA1148" s="10">
        <f t="shared" si="1313"/>
        <v>-0.52658432086144791</v>
      </c>
      <c r="AB1148" s="13">
        <f>COS((RADIANS(45+$C$3)))</f>
        <v>0.32804239776812177</v>
      </c>
      <c r="AC1148" s="14">
        <f>COS((RADIANS($C$3-45)))</f>
        <v>0.94466300089849042</v>
      </c>
      <c r="AE1148" s="15">
        <f>((SUMPRODUCT(AB1148:AB1150,Z1148:Z1150))*(SUMPRODUCT(AB1148:(AB1150),AA1148:AA1150)))-((SUMPRODUCT(AC1148:AC1150,Z1148:Z1150))*(SUMPRODUCT(AC1148:AC1150,AA1148:AA1150)))</f>
        <v>-1.0662015120170509E-2</v>
      </c>
      <c r="AG1148" s="16"/>
    </row>
    <row r="1149" spans="1:40">
      <c r="A1149" s="2"/>
      <c r="D1149" t="s">
        <v>34</v>
      </c>
      <c r="E1149" s="9">
        <f t="shared" ref="E1149:F1149" si="1314">E1234</f>
        <v>-0.16430755262887167</v>
      </c>
      <c r="F1149" s="10">
        <f t="shared" si="1314"/>
        <v>-0.7879412955299977</v>
      </c>
      <c r="G1149" s="13">
        <f>(SIN((RADIANS(45+$C$3))))*(COS(RADIANS($A$3)))</f>
        <v>0.93031144726861181</v>
      </c>
      <c r="H1149" s="14">
        <f>(SIN((RADIANS($C$3-45))))*(COS(RADIANS($A$3)))</f>
        <v>-0.32305869663876091</v>
      </c>
      <c r="J1149" s="16"/>
      <c r="L1149" s="16"/>
      <c r="V1149" s="2"/>
      <c r="Y1149" t="s">
        <v>34</v>
      </c>
      <c r="Z1149" s="9">
        <f t="shared" ref="Z1149:AA1149" si="1315">Z1234</f>
        <v>-0.16430755262887164</v>
      </c>
      <c r="AA1149" s="10">
        <f t="shared" si="1315"/>
        <v>-0.7879412955299977</v>
      </c>
      <c r="AB1149" s="13">
        <f>(SIN((RADIANS(45+$C$3))))*(COS(RADIANS($A$3)))</f>
        <v>0.93031144726861181</v>
      </c>
      <c r="AC1149" s="14">
        <f>(SIN((RADIANS($C$3-45))))*(COS(RADIANS($A$3)))</f>
        <v>-0.32305869663876091</v>
      </c>
      <c r="AE1149" s="16"/>
      <c r="AG1149" s="16"/>
    </row>
    <row r="1150" spans="1:40">
      <c r="A1150" s="2"/>
      <c r="D1150" t="s">
        <v>35</v>
      </c>
      <c r="E1150" s="9">
        <f t="shared" ref="E1150:F1150" si="1316">E1235</f>
        <v>0.47593579670966668</v>
      </c>
      <c r="F1150" s="10">
        <f t="shared" si="1316"/>
        <v>-0.31915116766415946</v>
      </c>
      <c r="G1150" s="13">
        <f>(SIN((RADIANS(45+$C$3))))*(SIN(RADIANS($A$3)))</f>
        <v>0.16403900861539664</v>
      </c>
      <c r="H1150" s="14">
        <f>(SIN((RADIANS($C$3-45))))*(SIN(RADIANS($A$3)))</f>
        <v>-5.6963964569924627E-2</v>
      </c>
      <c r="J1150" s="16"/>
      <c r="L1150" s="16"/>
      <c r="V1150" s="2"/>
      <c r="Y1150" t="s">
        <v>35</v>
      </c>
      <c r="Z1150" s="9">
        <f t="shared" ref="Z1150:AA1150" si="1317">Z1235</f>
        <v>0.47593579670966668</v>
      </c>
      <c r="AA1150" s="10">
        <f t="shared" si="1317"/>
        <v>-0.31915116766415952</v>
      </c>
      <c r="AB1150" s="13">
        <f>(SIN((RADIANS(45+$C$3))))*(SIN(RADIANS($A$3)))</f>
        <v>0.16403900861539664</v>
      </c>
      <c r="AC1150" s="14">
        <f>(SIN((RADIANS($C$3-45))))*(SIN(RADIANS($A$3)))</f>
        <v>-5.6963964569924627E-2</v>
      </c>
      <c r="AE1150" s="16"/>
      <c r="AG1150" s="16"/>
    </row>
    <row r="1151" spans="1:40">
      <c r="A1151" s="2"/>
      <c r="L1151" s="16"/>
      <c r="V1151" s="2"/>
      <c r="AG1151" s="16"/>
    </row>
    <row r="1152" spans="1:40">
      <c r="A1152" s="2"/>
      <c r="E1152" s="9" t="s">
        <v>29</v>
      </c>
      <c r="F1152" s="10" t="s">
        <v>30</v>
      </c>
      <c r="G1152" s="13" t="s">
        <v>31</v>
      </c>
      <c r="H1152" s="14" t="s">
        <v>11</v>
      </c>
      <c r="I1152">
        <v>3</v>
      </c>
      <c r="J1152" s="15" t="s">
        <v>32</v>
      </c>
      <c r="L1152" s="16"/>
      <c r="V1152" s="2"/>
      <c r="Z1152" s="9" t="s">
        <v>29</v>
      </c>
      <c r="AA1152" s="10" t="s">
        <v>30</v>
      </c>
      <c r="AB1152" s="13" t="s">
        <v>31</v>
      </c>
      <c r="AC1152" s="14" t="s">
        <v>11</v>
      </c>
      <c r="AD1152">
        <v>3</v>
      </c>
      <c r="AE1152" s="15" t="s">
        <v>32</v>
      </c>
      <c r="AG1152" s="16"/>
    </row>
    <row r="1153" spans="1:33">
      <c r="A1153" s="2"/>
      <c r="D1153" t="s">
        <v>33</v>
      </c>
      <c r="E1153" s="9">
        <f t="shared" ref="E1153:F1153" si="1318">E1148</f>
        <v>0.86399545459420413</v>
      </c>
      <c r="F1153" s="10">
        <f t="shared" si="1318"/>
        <v>-0.52658432086144791</v>
      </c>
      <c r="G1153" s="13">
        <f>COS((RADIANS(45+$C$4)))</f>
        <v>0.27311983686282215</v>
      </c>
      <c r="H1153" s="14">
        <f>COS((RADIANS($C$4-45)))</f>
        <v>0.96198001783406362</v>
      </c>
      <c r="J1153" s="15">
        <f>((SUMPRODUCT(G1153:G1155,E1153:E1155))*(SUMPRODUCT(G1153:(G1155),F1153:F1155)))-((SUMPRODUCT(H1153:H1155,E1153:E1155))*(SUMPRODUCT(H1153:H1155,F1153:F1155)))</f>
        <v>-6.9997292607231754E-3</v>
      </c>
      <c r="L1153" s="16"/>
      <c r="V1153" s="2"/>
      <c r="Y1153" t="s">
        <v>33</v>
      </c>
      <c r="Z1153" s="9">
        <f t="shared" ref="Z1153:AA1153" si="1319">Z1148</f>
        <v>0.86399545459420413</v>
      </c>
      <c r="AA1153" s="10">
        <f t="shared" si="1319"/>
        <v>-0.52658432086144791</v>
      </c>
      <c r="AB1153" s="13">
        <f>COS((RADIANS(45+$C$4)))</f>
        <v>0.27311983686282215</v>
      </c>
      <c r="AC1153" s="14">
        <f>COS((RADIANS($C$4-45)))</f>
        <v>0.96198001783406362</v>
      </c>
      <c r="AE1153" s="15">
        <f>((SUMPRODUCT(AB1153:AB1155,Z1153:Z1155))*(SUMPRODUCT(AB1153:(AB1155),AA1153:AA1155)))-((SUMPRODUCT(AC1153:AC1155,Z1153:Z1155))*(SUMPRODUCT(AC1153:AC1155,AA1153:AA1155)))</f>
        <v>-6.9997292607232031E-3</v>
      </c>
      <c r="AG1153" s="16"/>
    </row>
    <row r="1154" spans="1:33">
      <c r="A1154" s="2"/>
      <c r="D1154" t="s">
        <v>34</v>
      </c>
      <c r="E1154" s="9">
        <f t="shared" ref="E1154:F1154" si="1320">E1149</f>
        <v>-0.16430755262887167</v>
      </c>
      <c r="F1154" s="10">
        <f t="shared" si="1320"/>
        <v>-0.7879412955299977</v>
      </c>
      <c r="G1154" s="13">
        <f>(SIN((RADIANS(45+$C$4))))*(COS(RADIANS($A$4)))</f>
        <v>0.90396552410216613</v>
      </c>
      <c r="H1154" s="14">
        <f>(SIN((RADIANS($C$4-45))))*(COS(RADIANS($A$4)))</f>
        <v>-0.25664869529024509</v>
      </c>
      <c r="J1154" s="16"/>
      <c r="L1154" s="16"/>
      <c r="V1154" s="2"/>
      <c r="Y1154" t="s">
        <v>34</v>
      </c>
      <c r="Z1154" s="9">
        <f t="shared" ref="Z1154:AA1154" si="1321">Z1149</f>
        <v>-0.16430755262887164</v>
      </c>
      <c r="AA1154" s="10">
        <f t="shared" si="1321"/>
        <v>-0.7879412955299977</v>
      </c>
      <c r="AB1154" s="13">
        <f>(SIN((RADIANS(45+$C$4))))*(COS(RADIANS($A$4)))</f>
        <v>0.90396552410216613</v>
      </c>
      <c r="AC1154" s="14">
        <f>(SIN((RADIANS($C$4-45))))*(COS(RADIANS($A$4)))</f>
        <v>-0.25664869529024509</v>
      </c>
      <c r="AE1154" s="16"/>
      <c r="AG1154" s="16"/>
    </row>
    <row r="1155" spans="1:33">
      <c r="A1155" s="2"/>
      <c r="D1155" t="s">
        <v>35</v>
      </c>
      <c r="E1155" s="9">
        <f t="shared" ref="E1155:F1155" si="1322">E1150</f>
        <v>0.47593579670966668</v>
      </c>
      <c r="F1155" s="10">
        <f t="shared" si="1322"/>
        <v>-0.31915116766415946</v>
      </c>
      <c r="G1155" s="13">
        <f>(SIN((RADIANS(45+$C$4))))*(SIN(RADIANS($A$4)))</f>
        <v>0.32901654357603577</v>
      </c>
      <c r="H1155" s="14">
        <f>(SIN((RADIANS($C$4-45))))*(SIN(RADIANS($A$4)))</f>
        <v>-9.3412485748905691E-2</v>
      </c>
      <c r="J1155" s="16"/>
      <c r="L1155" s="16"/>
      <c r="V1155" s="2"/>
      <c r="Y1155" t="s">
        <v>35</v>
      </c>
      <c r="Z1155" s="9">
        <f t="shared" ref="Z1155:AA1155" si="1323">Z1150</f>
        <v>0.47593579670966668</v>
      </c>
      <c r="AA1155" s="10">
        <f t="shared" si="1323"/>
        <v>-0.31915116766415952</v>
      </c>
      <c r="AB1155" s="13">
        <f>(SIN((RADIANS(45+$C$4))))*(SIN(RADIANS($A$4)))</f>
        <v>0.32901654357603577</v>
      </c>
      <c r="AC1155" s="14">
        <f>(SIN((RADIANS($C$4-45))))*(SIN(RADIANS($A$4)))</f>
        <v>-9.3412485748905691E-2</v>
      </c>
      <c r="AE1155" s="16"/>
      <c r="AG1155" s="16"/>
    </row>
    <row r="1156" spans="1:33">
      <c r="A1156" s="2"/>
      <c r="L1156" s="16"/>
      <c r="V1156" s="2"/>
      <c r="AG1156" s="16"/>
    </row>
    <row r="1157" spans="1:33">
      <c r="A1157" s="2"/>
      <c r="E1157" s="9" t="s">
        <v>29</v>
      </c>
      <c r="F1157" s="10" t="s">
        <v>30</v>
      </c>
      <c r="G1157" s="13" t="s">
        <v>31</v>
      </c>
      <c r="H1157" s="14" t="s">
        <v>11</v>
      </c>
      <c r="I1157">
        <v>4</v>
      </c>
      <c r="J1157" s="15" t="s">
        <v>32</v>
      </c>
      <c r="L1157" s="16"/>
      <c r="V1157" s="2"/>
      <c r="Z1157" s="9" t="s">
        <v>29</v>
      </c>
      <c r="AA1157" s="10" t="s">
        <v>30</v>
      </c>
      <c r="AB1157" s="13" t="s">
        <v>31</v>
      </c>
      <c r="AC1157" s="14" t="s">
        <v>11</v>
      </c>
      <c r="AD1157">
        <v>4</v>
      </c>
      <c r="AE1157" s="15" t="s">
        <v>32</v>
      </c>
      <c r="AG1157" s="16"/>
    </row>
    <row r="1158" spans="1:33">
      <c r="A1158" s="2"/>
      <c r="D1158" t="s">
        <v>33</v>
      </c>
      <c r="E1158" s="9">
        <f t="shared" ref="E1158:F1158" si="1324">E1153</f>
        <v>0.86399545459420413</v>
      </c>
      <c r="F1158" s="10">
        <f t="shared" si="1324"/>
        <v>-0.52658432086144791</v>
      </c>
      <c r="G1158" s="13">
        <f>COS((RADIANS(45+$C$5)))</f>
        <v>0.21388293816160106</v>
      </c>
      <c r="H1158" s="14">
        <f>COS((RADIANS($C$5-45)))</f>
        <v>0.97685929834514074</v>
      </c>
      <c r="J1158" s="15">
        <f>((SUMPRODUCT(G1158:G1160,E1158:E1160))*(SUMPRODUCT(G1158:G1160,F1158:F1160)))-((SUMPRODUCT(H1158:H1160,E1158:E1160))*(SUMPRODUCT(H1158:H1160,F1158:F1160)))</f>
        <v>1.5131357002747092E-2</v>
      </c>
      <c r="L1158" s="16"/>
      <c r="V1158" s="2"/>
      <c r="Y1158" t="s">
        <v>33</v>
      </c>
      <c r="Z1158" s="9">
        <f t="shared" ref="Z1158:AA1158" si="1325">Z1153</f>
        <v>0.86399545459420413</v>
      </c>
      <c r="AA1158" s="10">
        <f t="shared" si="1325"/>
        <v>-0.52658432086144791</v>
      </c>
      <c r="AB1158" s="13">
        <f>COS((RADIANS(45+$C$5)))</f>
        <v>0.21388293816160106</v>
      </c>
      <c r="AC1158" s="14">
        <f>COS((RADIANS($C$5-45)))</f>
        <v>0.97685929834514074</v>
      </c>
      <c r="AE1158" s="15">
        <f>((SUMPRODUCT(AB1158:AB1160,Z1158:Z1160))*(SUMPRODUCT(AB1158:AB1160,AA1158:AA1160)))-((SUMPRODUCT(AC1158:AC1160,Z1158:Z1160))*(SUMPRODUCT(AC1158:AC1160,AA1158:AA1160)))</f>
        <v>1.5131357002747092E-2</v>
      </c>
      <c r="AG1158" s="16"/>
    </row>
    <row r="1159" spans="1:33">
      <c r="A1159" s="2"/>
      <c r="D1159" t="s">
        <v>34</v>
      </c>
      <c r="E1159" s="9">
        <f t="shared" ref="E1159:F1159" si="1326">E1154</f>
        <v>-0.16430755262887167</v>
      </c>
      <c r="F1159" s="10">
        <f t="shared" si="1326"/>
        <v>-0.7879412955299977</v>
      </c>
      <c r="G1159" s="13">
        <f>(SIN((RADIANS(45+$C$5))))*(COS(RADIANS($A$5)))</f>
        <v>0.84598496828993397</v>
      </c>
      <c r="H1159" s="14">
        <f>(SIN((RADIANS($C$5-45))))*(COS(RADIANS($A$5)))</f>
        <v>-0.18522805788400268</v>
      </c>
      <c r="J1159" s="16"/>
      <c r="L1159" s="16"/>
      <c r="V1159" s="2"/>
      <c r="Y1159" t="s">
        <v>34</v>
      </c>
      <c r="Z1159" s="9">
        <f t="shared" ref="Z1159:AA1159" si="1327">Z1154</f>
        <v>-0.16430755262887164</v>
      </c>
      <c r="AA1159" s="10">
        <f t="shared" si="1327"/>
        <v>-0.7879412955299977</v>
      </c>
      <c r="AB1159" s="13">
        <f>(SIN((RADIANS(45+$C$5))))*(COS(RADIANS($A$5)))</f>
        <v>0.84598496828993397</v>
      </c>
      <c r="AC1159" s="14">
        <f>(SIN((RADIANS($C$5-45))))*(COS(RADIANS($A$5)))</f>
        <v>-0.18522805788400268</v>
      </c>
      <c r="AE1159" s="16"/>
      <c r="AG1159" s="16"/>
    </row>
    <row r="1160" spans="1:33">
      <c r="A1160" s="2"/>
      <c r="D1160" t="s">
        <v>35</v>
      </c>
      <c r="E1160" s="9">
        <f t="shared" ref="E1160:F1160" si="1328">E1155</f>
        <v>0.47593579670966668</v>
      </c>
      <c r="F1160" s="10">
        <f t="shared" si="1328"/>
        <v>-0.31915116766415946</v>
      </c>
      <c r="G1160" s="13">
        <f>(SIN((RADIANS(45+$C$5))))*(SIN(RADIANS($A$5)))</f>
        <v>0.48842964917257031</v>
      </c>
      <c r="H1160" s="14">
        <f>(SIN((RADIANS($C$5-45))))*(SIN(RADIANS($A$5)))</f>
        <v>-0.1069414690808005</v>
      </c>
      <c r="J1160" s="16"/>
      <c r="L1160" s="16"/>
      <c r="V1160" s="2"/>
      <c r="Y1160" t="s">
        <v>35</v>
      </c>
      <c r="Z1160" s="9">
        <f t="shared" ref="Z1160:AA1160" si="1329">Z1155</f>
        <v>0.47593579670966668</v>
      </c>
      <c r="AA1160" s="10">
        <f t="shared" si="1329"/>
        <v>-0.31915116766415952</v>
      </c>
      <c r="AB1160" s="13">
        <f>(SIN((RADIANS(45+$C$5))))*(SIN(RADIANS($A$5)))</f>
        <v>0.48842964917257031</v>
      </c>
      <c r="AC1160" s="14">
        <f>(SIN((RADIANS($C$5-45))))*(SIN(RADIANS($A$5)))</f>
        <v>-0.1069414690808005</v>
      </c>
      <c r="AE1160" s="16"/>
      <c r="AG1160" s="16"/>
    </row>
    <row r="1161" spans="1:33">
      <c r="A1161" s="2"/>
      <c r="J1161" s="16"/>
      <c r="L1161" s="16"/>
      <c r="V1161" s="2"/>
      <c r="AE1161" s="16"/>
      <c r="AG1161" s="16"/>
    </row>
    <row r="1162" spans="1:33">
      <c r="A1162" s="2"/>
      <c r="E1162" s="9" t="s">
        <v>29</v>
      </c>
      <c r="F1162" s="10" t="s">
        <v>30</v>
      </c>
      <c r="G1162" s="13" t="s">
        <v>31</v>
      </c>
      <c r="H1162" s="14" t="s">
        <v>11</v>
      </c>
      <c r="I1162">
        <v>5</v>
      </c>
      <c r="J1162" s="15" t="s">
        <v>32</v>
      </c>
      <c r="L1162" s="16"/>
      <c r="V1162" s="2"/>
      <c r="Z1162" s="9" t="s">
        <v>29</v>
      </c>
      <c r="AA1162" s="10" t="s">
        <v>30</v>
      </c>
      <c r="AB1162" s="13" t="s">
        <v>31</v>
      </c>
      <c r="AC1162" s="14" t="s">
        <v>11</v>
      </c>
      <c r="AD1162">
        <v>5</v>
      </c>
      <c r="AE1162" s="15" t="s">
        <v>32</v>
      </c>
      <c r="AG1162" s="16"/>
    </row>
    <row r="1163" spans="1:33">
      <c r="A1163" s="2"/>
      <c r="D1163" t="s">
        <v>33</v>
      </c>
      <c r="E1163" s="9">
        <f t="shared" ref="E1163:F1163" si="1330">E1158</f>
        <v>0.86399545459420413</v>
      </c>
      <c r="F1163" s="10">
        <f t="shared" si="1330"/>
        <v>-0.52658432086144791</v>
      </c>
      <c r="G1163" s="13">
        <f>COS((RADIANS(45+$C$6)))</f>
        <v>0.18137740443474576</v>
      </c>
      <c r="H1163" s="14">
        <f>COS((RADIANS($C$6-45)))</f>
        <v>0.98341356364477439</v>
      </c>
      <c r="J1163" s="15">
        <f>((SUMPRODUCT(G1163:G1165,E1163:E1165))*(SUMPRODUCT(G1163:(G1165),F1163:F1165)))-((SUMPRODUCT(H1163:H1165,E1163:E1165))*(SUMPRODUCT(H1163:H1165,F1163:F1165)))</f>
        <v>5.8956943817018992E-3</v>
      </c>
      <c r="L1163" s="16"/>
      <c r="V1163" s="2"/>
      <c r="Y1163" t="s">
        <v>33</v>
      </c>
      <c r="Z1163" s="9">
        <f t="shared" ref="Z1163:AA1163" si="1331">Z1158</f>
        <v>0.86399545459420413</v>
      </c>
      <c r="AA1163" s="10">
        <f t="shared" si="1331"/>
        <v>-0.52658432086144791</v>
      </c>
      <c r="AB1163" s="13">
        <f>COS((RADIANS(45+$C$6)))</f>
        <v>0.18137740443474576</v>
      </c>
      <c r="AC1163" s="14">
        <f>COS((RADIANS($C$6-45)))</f>
        <v>0.98341356364477439</v>
      </c>
      <c r="AE1163" s="15">
        <f>((SUMPRODUCT(AB1163:AB1165,Z1163:Z1165))*(SUMPRODUCT(AB1163:(AB1165),AA1163:AA1165)))-((SUMPRODUCT(AC1163:AC1165,Z1163:Z1165))*(SUMPRODUCT(AC1163:AC1165,AA1163:AA1165)))</f>
        <v>5.8956943817018437E-3</v>
      </c>
      <c r="AG1163" s="16"/>
    </row>
    <row r="1164" spans="1:33">
      <c r="A1164" s="2"/>
      <c r="D1164" t="s">
        <v>34</v>
      </c>
      <c r="E1164" s="9">
        <f t="shared" ref="E1164:F1164" si="1332">E1159</f>
        <v>-0.16430755262887167</v>
      </c>
      <c r="F1164" s="10">
        <f t="shared" si="1332"/>
        <v>-0.7879412955299977</v>
      </c>
      <c r="G1164" s="13">
        <f>(SIN((RADIANS(45+$C$6))))*(COS(RADIANS($A$6)))</f>
        <v>0.75333849571791089</v>
      </c>
      <c r="H1164" s="14">
        <f>(SIN((RADIANS($C$6-45))))*(COS(RADIANS($A$6)))</f>
        <v>-0.1389431527745805</v>
      </c>
      <c r="J1164" s="16"/>
      <c r="L1164" s="16"/>
      <c r="V1164" s="2"/>
      <c r="Y1164" t="s">
        <v>34</v>
      </c>
      <c r="Z1164" s="9">
        <f t="shared" ref="Z1164:AA1164" si="1333">Z1159</f>
        <v>-0.16430755262887164</v>
      </c>
      <c r="AA1164" s="10">
        <f t="shared" si="1333"/>
        <v>-0.7879412955299977</v>
      </c>
      <c r="AB1164" s="13">
        <f>(SIN((RADIANS(45+$C$6))))*(COS(RADIANS($A$6)))</f>
        <v>0.75333849571791089</v>
      </c>
      <c r="AC1164" s="14">
        <f>(SIN((RADIANS($C$6-45))))*(COS(RADIANS($A$6)))</f>
        <v>-0.1389431527745805</v>
      </c>
      <c r="AE1164" s="16"/>
      <c r="AG1164" s="16"/>
    </row>
    <row r="1165" spans="1:33">
      <c r="A1165" s="2"/>
      <c r="D1165" t="s">
        <v>35</v>
      </c>
      <c r="E1165" s="9">
        <f t="shared" ref="E1165:F1165" si="1334">E1160</f>
        <v>0.47593579670966668</v>
      </c>
      <c r="F1165" s="10">
        <f t="shared" si="1334"/>
        <v>-0.31915116766415946</v>
      </c>
      <c r="G1165" s="13">
        <f>(SIN((RADIANS(45+$C$6))))*(SIN(RADIANS($A$6)))</f>
        <v>0.63212605390854582</v>
      </c>
      <c r="H1165" s="14">
        <f>(SIN((RADIANS($C$6-45))))*(SIN(RADIANS($A$6)))</f>
        <v>-0.11658714824775897</v>
      </c>
      <c r="J1165" s="16"/>
      <c r="L1165" s="16"/>
      <c r="V1165" s="2"/>
      <c r="Y1165" t="s">
        <v>35</v>
      </c>
      <c r="Z1165" s="9">
        <f t="shared" ref="Z1165:AA1165" si="1335">Z1160</f>
        <v>0.47593579670966668</v>
      </c>
      <c r="AA1165" s="10">
        <f t="shared" si="1335"/>
        <v>-0.31915116766415952</v>
      </c>
      <c r="AB1165" s="13">
        <f>(SIN((RADIANS(45+$C$6))))*(SIN(RADIANS($A$6)))</f>
        <v>0.63212605390854582</v>
      </c>
      <c r="AC1165" s="14">
        <f>(SIN((RADIANS($C$6-45))))*(SIN(RADIANS($A$6)))</f>
        <v>-0.11658714824775897</v>
      </c>
      <c r="AE1165" s="16"/>
      <c r="AG1165" s="16"/>
    </row>
    <row r="1166" spans="1:33">
      <c r="A1166" s="2"/>
      <c r="L1166" s="16"/>
      <c r="V1166" s="2"/>
      <c r="AG1166" s="16"/>
    </row>
    <row r="1167" spans="1:33">
      <c r="A1167" s="2"/>
      <c r="E1167" s="9" t="s">
        <v>29</v>
      </c>
      <c r="F1167" s="10" t="s">
        <v>30</v>
      </c>
      <c r="G1167" s="13" t="s">
        <v>31</v>
      </c>
      <c r="H1167" s="14" t="s">
        <v>11</v>
      </c>
      <c r="I1167">
        <v>6</v>
      </c>
      <c r="J1167" s="15" t="s">
        <v>32</v>
      </c>
      <c r="L1167" s="16"/>
      <c r="V1167" s="2"/>
      <c r="Z1167" s="9" t="s">
        <v>29</v>
      </c>
      <c r="AA1167" s="10" t="s">
        <v>30</v>
      </c>
      <c r="AB1167" s="13" t="s">
        <v>31</v>
      </c>
      <c r="AC1167" s="14" t="s">
        <v>11</v>
      </c>
      <c r="AD1167">
        <v>6</v>
      </c>
      <c r="AE1167" s="15" t="s">
        <v>32</v>
      </c>
      <c r="AG1167" s="16"/>
    </row>
    <row r="1168" spans="1:33">
      <c r="A1168" s="2"/>
      <c r="D1168" t="s">
        <v>33</v>
      </c>
      <c r="E1168" s="9">
        <f t="shared" ref="E1168:F1168" si="1336">E1163</f>
        <v>0.86399545459420413</v>
      </c>
      <c r="F1168" s="10">
        <f t="shared" si="1336"/>
        <v>-0.52658432086144791</v>
      </c>
      <c r="G1168" s="13">
        <f>COS((RADIANS(45+$C$7)))</f>
        <v>0.15039813911282729</v>
      </c>
      <c r="H1168" s="14">
        <f>COS((RADIANS($C$7-45)))</f>
        <v>0.98862551036851087</v>
      </c>
      <c r="J1168" s="15">
        <f>((SUMPRODUCT(G1168:G1170,E1168:E1170))*(SUMPRODUCT(G1168:G1170,F1168:F1170)))-((SUMPRODUCT(H1168:H1170,E1168:E1170))*(SUMPRODUCT(H1168:H1170,F1168:F1170)))</f>
        <v>1.5204368142309188E-2</v>
      </c>
      <c r="L1168" s="16"/>
      <c r="V1168" s="2"/>
      <c r="Y1168" t="s">
        <v>33</v>
      </c>
      <c r="Z1168" s="9">
        <f t="shared" ref="Z1168:AA1168" si="1337">Z1163</f>
        <v>0.86399545459420413</v>
      </c>
      <c r="AA1168" s="10">
        <f t="shared" si="1337"/>
        <v>-0.52658432086144791</v>
      </c>
      <c r="AB1168" s="13">
        <f>COS((RADIANS(45+$C$7)))</f>
        <v>0.15039813911282729</v>
      </c>
      <c r="AC1168" s="14">
        <f>COS((RADIANS($C$7-45)))</f>
        <v>0.98862551036851087</v>
      </c>
      <c r="AE1168" s="15">
        <f>((SUMPRODUCT(AB1168:AB1170,Z1168:Z1170))*(SUMPRODUCT(AB1168:AB1170,AA1168:AA1170)))-((SUMPRODUCT(AC1168:AC1170,Z1168:Z1170))*(SUMPRODUCT(AC1168:AC1170,AA1168:AA1170)))</f>
        <v>1.5204368142309133E-2</v>
      </c>
      <c r="AG1168" s="16"/>
    </row>
    <row r="1169" spans="1:33">
      <c r="A1169" s="2"/>
      <c r="D1169" t="s">
        <v>34</v>
      </c>
      <c r="E1169" s="9">
        <f t="shared" ref="E1169:F1169" si="1338">E1164</f>
        <v>-0.16430755262887167</v>
      </c>
      <c r="F1169" s="10">
        <f t="shared" si="1338"/>
        <v>-0.7879412955299977</v>
      </c>
      <c r="G1169" s="13">
        <f>(SIN((RADIANS(45+$C$7))))*(COS(RADIANS($A$7)))</f>
        <v>0.63547622868491016</v>
      </c>
      <c r="H1169" s="14">
        <f>(SIN((RADIANS($C$7-45))))*(COS(RADIANS($A$7)))</f>
        <v>-9.6674060341637807E-2</v>
      </c>
      <c r="J1169" s="16"/>
      <c r="L1169" s="16"/>
      <c r="V1169" s="2"/>
      <c r="Y1169" t="s">
        <v>34</v>
      </c>
      <c r="Z1169" s="9">
        <f t="shared" ref="Z1169:AA1169" si="1339">Z1164</f>
        <v>-0.16430755262887164</v>
      </c>
      <c r="AA1169" s="10">
        <f t="shared" si="1339"/>
        <v>-0.7879412955299977</v>
      </c>
      <c r="AB1169" s="13">
        <f>(SIN((RADIANS(45+$C$7))))*(COS(RADIANS($A$7)))</f>
        <v>0.63547622868491016</v>
      </c>
      <c r="AC1169" s="14">
        <f>(SIN((RADIANS($C$7-45))))*(COS(RADIANS($A$7)))</f>
        <v>-9.6674060341637807E-2</v>
      </c>
      <c r="AE1169" s="16"/>
      <c r="AG1169" s="16"/>
    </row>
    <row r="1170" spans="1:33">
      <c r="A1170" s="2"/>
      <c r="D1170" t="s">
        <v>35</v>
      </c>
      <c r="E1170" s="9">
        <f t="shared" ref="E1170:F1170" si="1340">E1165</f>
        <v>0.47593579670966668</v>
      </c>
      <c r="F1170" s="10">
        <f t="shared" si="1340"/>
        <v>-0.31915116766415946</v>
      </c>
      <c r="G1170" s="13">
        <f>(SIN((RADIANS(45+$C$7))))*(SIN(RADIANS($A$7)))</f>
        <v>0.75733107854346138</v>
      </c>
      <c r="H1170" s="14">
        <f>(SIN((RADIANS($C$7-45))))*(SIN(RADIANS($A$7)))</f>
        <v>-0.11521165872281629</v>
      </c>
      <c r="J1170" s="16"/>
      <c r="L1170" s="16"/>
      <c r="V1170" s="2"/>
      <c r="Y1170" t="s">
        <v>35</v>
      </c>
      <c r="Z1170" s="9">
        <f t="shared" ref="Z1170:AA1170" si="1341">Z1165</f>
        <v>0.47593579670966668</v>
      </c>
      <c r="AA1170" s="10">
        <f t="shared" si="1341"/>
        <v>-0.31915116766415952</v>
      </c>
      <c r="AB1170" s="13">
        <f>(SIN((RADIANS(45+$C$7))))*(SIN(RADIANS($A$7)))</f>
        <v>0.75733107854346138</v>
      </c>
      <c r="AC1170" s="14">
        <f>(SIN((RADIANS($C$7-45))))*(SIN(RADIANS($A$7)))</f>
        <v>-0.11521165872281629</v>
      </c>
      <c r="AE1170" s="16"/>
      <c r="AG1170" s="16"/>
    </row>
    <row r="1171" spans="1:33">
      <c r="A1171" s="2"/>
      <c r="J1171" s="16"/>
      <c r="L1171" s="16"/>
      <c r="V1171" s="2"/>
      <c r="AE1171" s="16"/>
      <c r="AG1171" s="16"/>
    </row>
    <row r="1172" spans="1:33">
      <c r="A1172" s="2"/>
      <c r="E1172" s="9" t="s">
        <v>29</v>
      </c>
      <c r="F1172" s="10" t="s">
        <v>30</v>
      </c>
      <c r="G1172" s="13" t="s">
        <v>31</v>
      </c>
      <c r="H1172" s="14" t="s">
        <v>11</v>
      </c>
      <c r="I1172">
        <v>7</v>
      </c>
      <c r="J1172" s="15" t="s">
        <v>32</v>
      </c>
      <c r="L1172" s="16"/>
      <c r="V1172" s="2"/>
      <c r="Z1172" s="9" t="s">
        <v>29</v>
      </c>
      <c r="AA1172" s="10" t="s">
        <v>30</v>
      </c>
      <c r="AB1172" s="13" t="s">
        <v>31</v>
      </c>
      <c r="AC1172" s="14" t="s">
        <v>11</v>
      </c>
      <c r="AD1172">
        <v>7</v>
      </c>
      <c r="AE1172" s="15" t="s">
        <v>32</v>
      </c>
      <c r="AG1172" s="16"/>
    </row>
    <row r="1173" spans="1:33">
      <c r="A1173" s="2"/>
      <c r="D1173" t="s">
        <v>33</v>
      </c>
      <c r="E1173" s="9">
        <f t="shared" ref="E1173:F1173" si="1342">E1168</f>
        <v>0.86399545459420413</v>
      </c>
      <c r="F1173" s="10">
        <f t="shared" si="1342"/>
        <v>-0.52658432086144791</v>
      </c>
      <c r="G1173" s="13">
        <f>COS((RADIANS(45+$C$8)))</f>
        <v>0.15557248490745723</v>
      </c>
      <c r="H1173" s="14">
        <f>COS((RADIANS($C$8-45)))</f>
        <v>0.98782447931791961</v>
      </c>
      <c r="J1173" s="15">
        <f>((SUMPRODUCT(G1173:G1175,E1173:E1175))*(SUMPRODUCT(G1173:(G1175),F1173:F1175)))-((SUMPRODUCT(H1173:H1175,E1173:E1175))*(SUMPRODUCT(H1173:H1175,F1173:F1175)))</f>
        <v>-9.0116177700380606E-3</v>
      </c>
      <c r="L1173" s="16"/>
      <c r="V1173" s="2"/>
      <c r="Y1173" t="s">
        <v>33</v>
      </c>
      <c r="Z1173" s="9">
        <f t="shared" ref="Z1173:AA1173" si="1343">Z1168</f>
        <v>0.86399545459420413</v>
      </c>
      <c r="AA1173" s="10">
        <f t="shared" si="1343"/>
        <v>-0.52658432086144791</v>
      </c>
      <c r="AB1173" s="13">
        <f>COS((RADIANS(45+$C$8)))</f>
        <v>0.15557248490745723</v>
      </c>
      <c r="AC1173" s="14">
        <f>COS((RADIANS($C$8-45)))</f>
        <v>0.98782447931791961</v>
      </c>
      <c r="AE1173" s="15">
        <f>((SUMPRODUCT(AB1173:AB1175,Z1173:Z1175))*(SUMPRODUCT(AB1173:(AB1175),AA1173:AA1175)))-((SUMPRODUCT(AC1173:AC1175,Z1173:Z1175))*(SUMPRODUCT(AC1173:AC1175,AA1173:AA1175)))</f>
        <v>-9.0116177700380606E-3</v>
      </c>
      <c r="AG1173" s="16"/>
    </row>
    <row r="1174" spans="1:33">
      <c r="A1174" s="2"/>
      <c r="D1174" t="s">
        <v>34</v>
      </c>
      <c r="E1174" s="9">
        <f t="shared" ref="E1174:F1174" si="1344">E1169</f>
        <v>-0.16430755262887167</v>
      </c>
      <c r="F1174" s="10">
        <f t="shared" si="1344"/>
        <v>-0.7879412955299977</v>
      </c>
      <c r="G1174" s="13">
        <f>(SIN((RADIANS(45+$C$8))))*(COS(RADIANS($A$8)))</f>
        <v>0.49391223965895992</v>
      </c>
      <c r="H1174" s="14">
        <f>(SIN((RADIANS($C$8-45))))*(COS(RADIANS($A$8)))</f>
        <v>-7.7786242453728616E-2</v>
      </c>
      <c r="J1174" s="16"/>
      <c r="L1174" s="16"/>
      <c r="V1174" s="2"/>
      <c r="Y1174" t="s">
        <v>34</v>
      </c>
      <c r="Z1174" s="9">
        <f t="shared" ref="Z1174:AA1174" si="1345">Z1169</f>
        <v>-0.16430755262887164</v>
      </c>
      <c r="AA1174" s="10">
        <f t="shared" si="1345"/>
        <v>-0.7879412955299977</v>
      </c>
      <c r="AB1174" s="13">
        <f>(SIN((RADIANS(45+$C$8))))*(COS(RADIANS($A$8)))</f>
        <v>0.49391223965895992</v>
      </c>
      <c r="AC1174" s="14">
        <f>(SIN((RADIANS($C$8-45))))*(COS(RADIANS($A$8)))</f>
        <v>-7.7786242453728616E-2</v>
      </c>
      <c r="AE1174" s="16"/>
      <c r="AG1174" s="16"/>
    </row>
    <row r="1175" spans="1:33">
      <c r="A1175" s="2"/>
      <c r="D1175" t="s">
        <v>35</v>
      </c>
      <c r="E1175" s="9">
        <f t="shared" ref="E1175:F1175" si="1346">E1170</f>
        <v>0.47593579670966668</v>
      </c>
      <c r="F1175" s="10">
        <f t="shared" si="1346"/>
        <v>-0.31915116766415946</v>
      </c>
      <c r="G1175" s="13">
        <f>(SIN((RADIANS(45+$C$8))))*(SIN(RADIANS($A$8)))</f>
        <v>0.85548109356945412</v>
      </c>
      <c r="H1175" s="14">
        <f>(SIN((RADIANS($C$8-45))))*(SIN(RADIANS($A$8)))</f>
        <v>-0.13472972405972911</v>
      </c>
      <c r="J1175" s="16"/>
      <c r="L1175" s="16"/>
      <c r="V1175" s="2"/>
      <c r="Y1175" t="s">
        <v>35</v>
      </c>
      <c r="Z1175" s="9">
        <f t="shared" ref="Z1175:AA1175" si="1347">Z1170</f>
        <v>0.47593579670966668</v>
      </c>
      <c r="AA1175" s="10">
        <f t="shared" si="1347"/>
        <v>-0.31915116766415952</v>
      </c>
      <c r="AB1175" s="13">
        <f>(SIN((RADIANS(45+$C$8))))*(SIN(RADIANS($A$8)))</f>
        <v>0.85548109356945412</v>
      </c>
      <c r="AC1175" s="14">
        <f>(SIN((RADIANS($C$8-45))))*(SIN(RADIANS($A$8)))</f>
        <v>-0.13472972405972911</v>
      </c>
      <c r="AE1175" s="16"/>
      <c r="AG1175" s="16"/>
    </row>
    <row r="1176" spans="1:33">
      <c r="A1176" s="2"/>
      <c r="L1176" s="16"/>
      <c r="V1176" s="2"/>
      <c r="AG1176" s="16"/>
    </row>
    <row r="1177" spans="1:33">
      <c r="A1177" s="2"/>
      <c r="E1177" s="9" t="s">
        <v>29</v>
      </c>
      <c r="F1177" s="10" t="s">
        <v>30</v>
      </c>
      <c r="G1177" s="13" t="s">
        <v>31</v>
      </c>
      <c r="H1177" s="14" t="s">
        <v>11</v>
      </c>
      <c r="I1177">
        <v>8</v>
      </c>
      <c r="J1177" s="15" t="s">
        <v>32</v>
      </c>
      <c r="L1177" s="16"/>
      <c r="V1177" s="2"/>
      <c r="Z1177" s="9" t="s">
        <v>29</v>
      </c>
      <c r="AA1177" s="10" t="s">
        <v>30</v>
      </c>
      <c r="AB1177" s="13" t="s">
        <v>31</v>
      </c>
      <c r="AC1177" s="14" t="s">
        <v>11</v>
      </c>
      <c r="AD1177">
        <v>8</v>
      </c>
      <c r="AE1177" s="15" t="s">
        <v>32</v>
      </c>
      <c r="AG1177" s="16"/>
    </row>
    <row r="1178" spans="1:33">
      <c r="A1178" s="2"/>
      <c r="D1178" t="s">
        <v>33</v>
      </c>
      <c r="E1178" s="9">
        <f t="shared" ref="E1178:F1178" si="1348">E1173</f>
        <v>0.86399545459420413</v>
      </c>
      <c r="F1178" s="10">
        <f t="shared" si="1348"/>
        <v>-0.52658432086144791</v>
      </c>
      <c r="G1178" s="13">
        <f>COS((RADIANS(45+$C$9)))</f>
        <v>0.16590823946156086</v>
      </c>
      <c r="H1178" s="14">
        <f>COS((RADIANS($C$9-45)))</f>
        <v>0.9861411947985772</v>
      </c>
      <c r="J1178" s="15">
        <f>((SUMPRODUCT(G1178:G1180,E1178:E1180))*(SUMPRODUCT(G1178:G1180,F1178:F1180)))-((SUMPRODUCT(H1178:H1180,E1178:E1180))*(SUMPRODUCT(H1178:H1180,F1178:F1180)))</f>
        <v>-8.8326096495800477E-3</v>
      </c>
      <c r="L1178" s="16"/>
      <c r="V1178" s="2"/>
      <c r="Y1178" t="s">
        <v>33</v>
      </c>
      <c r="Z1178" s="9">
        <f t="shared" ref="Z1178:AA1178" si="1349">Z1173</f>
        <v>0.86399545459420413</v>
      </c>
      <c r="AA1178" s="10">
        <f t="shared" si="1349"/>
        <v>-0.52658432086144791</v>
      </c>
      <c r="AB1178" s="13">
        <f>COS((RADIANS(45+$C$9)))</f>
        <v>0.16590823946156086</v>
      </c>
      <c r="AC1178" s="14">
        <f>COS((RADIANS($C$9-45)))</f>
        <v>0.9861411947985772</v>
      </c>
      <c r="AE1178" s="15">
        <f>((SUMPRODUCT(AB1178:AB1180,Z1178:Z1180))*(SUMPRODUCT(AB1178:AB1180,AA1178:AA1180)))-((SUMPRODUCT(AC1178:AC1180,Z1178:Z1180))*(SUMPRODUCT(AC1178:AC1180,AA1178:AA1180)))</f>
        <v>-8.8326096495800477E-3</v>
      </c>
      <c r="AG1178" s="16"/>
    </row>
    <row r="1179" spans="1:33">
      <c r="A1179" s="2"/>
      <c r="D1179" t="s">
        <v>34</v>
      </c>
      <c r="E1179" s="9">
        <f t="shared" ref="E1179:F1179" si="1350">E1174</f>
        <v>-0.16430755262887167</v>
      </c>
      <c r="F1179" s="10">
        <f t="shared" si="1350"/>
        <v>-0.7879412955299977</v>
      </c>
      <c r="G1179" s="13">
        <f>(SIN((RADIANS(45+$C$9))))*(COS(RADIANS($A$9)))</f>
        <v>0.33728015278435569</v>
      </c>
      <c r="H1179" s="14">
        <f>(SIN((RADIANS($C$9-45))))*(COS(RADIANS($A$9)))</f>
        <v>-5.6743959839552459E-2</v>
      </c>
      <c r="J1179" s="16"/>
      <c r="L1179" s="16"/>
      <c r="V1179" s="2"/>
      <c r="Y1179" t="s">
        <v>34</v>
      </c>
      <c r="Z1179" s="9">
        <f t="shared" ref="Z1179:AA1179" si="1351">Z1174</f>
        <v>-0.16430755262887164</v>
      </c>
      <c r="AA1179" s="10">
        <f t="shared" si="1351"/>
        <v>-0.7879412955299977</v>
      </c>
      <c r="AB1179" s="13">
        <f>(SIN((RADIANS(45+$C$9))))*(COS(RADIANS($A$9)))</f>
        <v>0.33728015278435569</v>
      </c>
      <c r="AC1179" s="14">
        <f>(SIN((RADIANS($C$9-45))))*(COS(RADIANS($A$9)))</f>
        <v>-5.6743959839552459E-2</v>
      </c>
      <c r="AE1179" s="16"/>
      <c r="AG1179" s="16"/>
    </row>
    <row r="1180" spans="1:33">
      <c r="A1180" s="2"/>
      <c r="D1180" t="s">
        <v>35</v>
      </c>
      <c r="E1180" s="9">
        <f t="shared" ref="E1180:F1180" si="1352">E1175</f>
        <v>0.47593579670966668</v>
      </c>
      <c r="F1180" s="10">
        <f t="shared" si="1352"/>
        <v>-0.31915116766415946</v>
      </c>
      <c r="G1180" s="13">
        <f>(SIN((RADIANS(45+$C$9))))*(SIN(RADIANS($A$9)))</f>
        <v>0.9266696038052219</v>
      </c>
      <c r="H1180" s="14">
        <f>(SIN((RADIANS($C$9-45))))*(SIN(RADIANS($A$9)))</f>
        <v>-0.15590274834961027</v>
      </c>
      <c r="J1180" s="16"/>
      <c r="L1180" s="16"/>
      <c r="V1180" s="2"/>
      <c r="Y1180" t="s">
        <v>35</v>
      </c>
      <c r="Z1180" s="9">
        <f t="shared" ref="Z1180:AA1180" si="1353">Z1175</f>
        <v>0.47593579670966668</v>
      </c>
      <c r="AA1180" s="10">
        <f t="shared" si="1353"/>
        <v>-0.31915116766415952</v>
      </c>
      <c r="AB1180" s="13">
        <f>(SIN((RADIANS(45+$C$9))))*(SIN(RADIANS($A$9)))</f>
        <v>0.9266696038052219</v>
      </c>
      <c r="AC1180" s="14">
        <f>(SIN((RADIANS($C$9-45))))*(SIN(RADIANS($A$9)))</f>
        <v>-0.15590274834961027</v>
      </c>
      <c r="AE1180" s="16"/>
      <c r="AG1180" s="16"/>
    </row>
    <row r="1181" spans="1:33">
      <c r="A1181" s="2"/>
      <c r="J1181" s="16"/>
      <c r="L1181" s="16"/>
      <c r="V1181" s="2"/>
      <c r="AE1181" s="16"/>
      <c r="AG1181" s="16"/>
    </row>
    <row r="1182" spans="1:33">
      <c r="E1182" s="9" t="s">
        <v>29</v>
      </c>
      <c r="F1182" s="10" t="s">
        <v>30</v>
      </c>
      <c r="G1182" s="13" t="s">
        <v>31</v>
      </c>
      <c r="H1182" s="14" t="s">
        <v>11</v>
      </c>
      <c r="I1182">
        <v>9</v>
      </c>
      <c r="J1182" s="15" t="s">
        <v>32</v>
      </c>
      <c r="L1182" s="16"/>
      <c r="Z1182" s="9" t="s">
        <v>29</v>
      </c>
      <c r="AA1182" s="10" t="s">
        <v>30</v>
      </c>
      <c r="AB1182" s="13" t="s">
        <v>31</v>
      </c>
      <c r="AC1182" s="14" t="s">
        <v>11</v>
      </c>
      <c r="AD1182">
        <v>9</v>
      </c>
      <c r="AE1182" s="15" t="s">
        <v>32</v>
      </c>
      <c r="AG1182" s="16"/>
    </row>
    <row r="1183" spans="1:33">
      <c r="D1183" t="s">
        <v>33</v>
      </c>
      <c r="E1183" s="9">
        <f t="shared" ref="E1183:F1183" si="1354">E1178</f>
        <v>0.86399545459420413</v>
      </c>
      <c r="F1183" s="10">
        <f t="shared" si="1354"/>
        <v>-0.52658432086144791</v>
      </c>
      <c r="G1183" s="13">
        <f>COS((RADIANS(45+$C$10)))</f>
        <v>0.19680181724739476</v>
      </c>
      <c r="H1183" s="14">
        <f>COS((RADIANS($C$10-45)))</f>
        <v>0.98044328990927521</v>
      </c>
      <c r="J1183" s="15">
        <f>((SUMPRODUCT(G1183:G1185,E1183:E1185))*(SUMPRODUCT(G1183:(G1185),F1183:F1185)))-((SUMPRODUCT(H1183:H1185,E1183:E1185))*(SUMPRODUCT(H1183:H1185,F1183:F1185)))</f>
        <v>-3.3322619692162103E-3</v>
      </c>
      <c r="L1183" s="16"/>
      <c r="Y1183" t="s">
        <v>33</v>
      </c>
      <c r="Z1183" s="9">
        <f t="shared" ref="Z1183:AA1183" si="1355">Z1178</f>
        <v>0.86399545459420413</v>
      </c>
      <c r="AA1183" s="10">
        <f t="shared" si="1355"/>
        <v>-0.52658432086144791</v>
      </c>
      <c r="AB1183" s="13">
        <f>COS((RADIANS(45+$C$10)))</f>
        <v>0.19680181724739476</v>
      </c>
      <c r="AC1183" s="14">
        <f>COS((RADIANS($C$10-45)))</f>
        <v>0.98044328990927521</v>
      </c>
      <c r="AE1183" s="15">
        <f>((SUMPRODUCT(AB1183:AB1185,Z1183:Z1185))*(SUMPRODUCT(AB1183:(AB1185),AA1183:AA1185)))-((SUMPRODUCT(AC1183:AC1185,Z1183:Z1185))*(SUMPRODUCT(AC1183:AC1185,AA1183:AA1185)))</f>
        <v>-3.3322619692162103E-3</v>
      </c>
      <c r="AG1183" s="16"/>
    </row>
    <row r="1184" spans="1:33">
      <c r="D1184" t="s">
        <v>34</v>
      </c>
      <c r="E1184" s="9">
        <f t="shared" ref="E1184:F1184" si="1356">E1179</f>
        <v>-0.16430755262887167</v>
      </c>
      <c r="F1184" s="10">
        <f t="shared" si="1356"/>
        <v>-0.7879412955299977</v>
      </c>
      <c r="G1184" s="13">
        <f>(SIN((RADIANS(45+$C$10))))*(COS(RADIANS($A$10)))</f>
        <v>0.1702521905985156</v>
      </c>
      <c r="H1184" s="14">
        <f>(SIN((RADIANS($C$10-45))))*(COS(RADIANS($A$10)))</f>
        <v>-3.4174276926550375E-2</v>
      </c>
      <c r="J1184" s="16"/>
      <c r="L1184" s="16"/>
      <c r="Y1184" t="s">
        <v>34</v>
      </c>
      <c r="Z1184" s="9">
        <f t="shared" ref="Z1184:AA1184" si="1357">Z1179</f>
        <v>-0.16430755262887164</v>
      </c>
      <c r="AA1184" s="10">
        <f t="shared" si="1357"/>
        <v>-0.7879412955299977</v>
      </c>
      <c r="AB1184" s="13">
        <f>(SIN((RADIANS(45+$C$10))))*(COS(RADIANS($A$10)))</f>
        <v>0.1702521905985156</v>
      </c>
      <c r="AC1184" s="14">
        <f>(SIN((RADIANS($C$10-45))))*(COS(RADIANS($A$10)))</f>
        <v>-3.4174276926550375E-2</v>
      </c>
      <c r="AE1184" s="16"/>
      <c r="AG1184" s="16"/>
    </row>
    <row r="1185" spans="4:33">
      <c r="D1185" t="s">
        <v>35</v>
      </c>
      <c r="E1185" s="9">
        <f t="shared" ref="E1185:F1185" si="1358">E1180</f>
        <v>0.47593579670966668</v>
      </c>
      <c r="F1185" s="10">
        <f t="shared" si="1358"/>
        <v>-0.31915116766415946</v>
      </c>
      <c r="G1185" s="13">
        <f>(SIN((RADIANS(45+$C$10))))*(SIN(RADIANS($A$10)))</f>
        <v>0.96554815329145016</v>
      </c>
      <c r="H1185" s="14">
        <f>(SIN((RADIANS($C$10-45))))*(SIN(RADIANS($A$10)))</f>
        <v>-0.19381195543212604</v>
      </c>
      <c r="J1185" s="16"/>
      <c r="L1185" s="16"/>
      <c r="Y1185" t="s">
        <v>35</v>
      </c>
      <c r="Z1185" s="9">
        <f t="shared" ref="Z1185:AA1185" si="1359">Z1180</f>
        <v>0.47593579670966668</v>
      </c>
      <c r="AA1185" s="10">
        <f t="shared" si="1359"/>
        <v>-0.31915116766415952</v>
      </c>
      <c r="AB1185" s="13">
        <f>(SIN((RADIANS(45+$C$10))))*(SIN(RADIANS($A$10)))</f>
        <v>0.96554815329145016</v>
      </c>
      <c r="AC1185" s="14">
        <f>(SIN((RADIANS($C$10-45))))*(SIN(RADIANS($A$10)))</f>
        <v>-0.19381195543212604</v>
      </c>
      <c r="AE1185" s="16"/>
      <c r="AG1185" s="16"/>
    </row>
    <row r="1186" spans="4:33">
      <c r="L1186" s="16"/>
      <c r="AG1186" s="16"/>
    </row>
    <row r="1187" spans="4:33">
      <c r="E1187" s="9" t="s">
        <v>29</v>
      </c>
      <c r="F1187" s="10" t="s">
        <v>30</v>
      </c>
      <c r="G1187" s="13" t="s">
        <v>31</v>
      </c>
      <c r="H1187" s="14" t="s">
        <v>11</v>
      </c>
      <c r="I1187">
        <v>10</v>
      </c>
      <c r="J1187" s="15" t="s">
        <v>32</v>
      </c>
      <c r="L1187" s="16"/>
      <c r="Z1187" s="9" t="s">
        <v>29</v>
      </c>
      <c r="AA1187" s="10" t="s">
        <v>30</v>
      </c>
      <c r="AB1187" s="13" t="s">
        <v>31</v>
      </c>
      <c r="AC1187" s="14" t="s">
        <v>11</v>
      </c>
      <c r="AD1187">
        <v>10</v>
      </c>
      <c r="AE1187" s="15" t="s">
        <v>32</v>
      </c>
      <c r="AG1187" s="16"/>
    </row>
    <row r="1188" spans="4:33">
      <c r="D1188" t="s">
        <v>33</v>
      </c>
      <c r="E1188" s="9">
        <f t="shared" ref="E1188:F1188" si="1360">E1183</f>
        <v>0.86399545459420413</v>
      </c>
      <c r="F1188" s="10">
        <f t="shared" si="1360"/>
        <v>-0.52658432086144791</v>
      </c>
      <c r="G1188" s="13">
        <f>COS((RADIANS(45+$C$11)))</f>
        <v>0.25797601735858844</v>
      </c>
      <c r="H1188" s="14">
        <f>COS((RADIANS($C$11-45)))</f>
        <v>0.96615132068832843</v>
      </c>
      <c r="J1188" s="15">
        <f>((SUMPRODUCT(G1188:G1190,E1188:E1190))*(SUMPRODUCT(G1188:G1190,F1188:F1190)))-((SUMPRODUCT(H1188:H1190,E1188:E1190))*(SUMPRODUCT(H1188:H1190,F1188:F1190)))</f>
        <v>3.4451712754957065E-4</v>
      </c>
      <c r="L1188" s="16"/>
      <c r="Y1188" t="s">
        <v>33</v>
      </c>
      <c r="Z1188" s="9">
        <f t="shared" ref="Z1188:AA1188" si="1361">Z1183</f>
        <v>0.86399545459420413</v>
      </c>
      <c r="AA1188" s="10">
        <f t="shared" si="1361"/>
        <v>-0.52658432086144791</v>
      </c>
      <c r="AB1188" s="13">
        <f>COS((RADIANS(45+$C$11)))</f>
        <v>0.25797601735858844</v>
      </c>
      <c r="AC1188" s="14">
        <f>COS((RADIANS($C$11-45)))</f>
        <v>0.96615132068832843</v>
      </c>
      <c r="AE1188" s="15">
        <f>((SUMPRODUCT(AB1188:AB1190,Z1188:Z1190))*(SUMPRODUCT(AB1188:AB1190,AA1188:AA1190)))-((SUMPRODUCT(AC1188:AC1190,Z1188:Z1190))*(SUMPRODUCT(AC1188:AC1190,AA1188:AA1190)))</f>
        <v>3.4451712754957065E-4</v>
      </c>
      <c r="AG1188" s="16"/>
    </row>
    <row r="1189" spans="4:33">
      <c r="D1189" t="s">
        <v>34</v>
      </c>
      <c r="E1189" s="9">
        <f t="shared" ref="E1189:F1189" si="1362">E1184</f>
        <v>-0.16430755262887167</v>
      </c>
      <c r="F1189" s="10">
        <f t="shared" si="1362"/>
        <v>-0.7879412955299977</v>
      </c>
      <c r="G1189" s="13">
        <f>(SIN((RADIANS(45+$C$11))))*(COS(RADIANS($A$11)))</f>
        <v>1.6862521847959428E-9</v>
      </c>
      <c r="H1189" s="14">
        <f>(SIN((RADIANS($C$11-45))))*(COS(RADIANS($A$11)))</f>
        <v>-4.5025309553575305E-10</v>
      </c>
      <c r="J1189" s="16"/>
      <c r="L1189" s="16"/>
      <c r="Y1189" t="s">
        <v>34</v>
      </c>
      <c r="Z1189" s="9">
        <f t="shared" ref="Z1189:AA1189" si="1363">Z1184</f>
        <v>-0.16430755262887164</v>
      </c>
      <c r="AA1189" s="10">
        <f t="shared" si="1363"/>
        <v>-0.7879412955299977</v>
      </c>
      <c r="AB1189" s="13">
        <f>(SIN((RADIANS(45+$C$11))))*(COS(RADIANS($A$11)))</f>
        <v>1.6862521847959428E-9</v>
      </c>
      <c r="AC1189" s="14">
        <f>(SIN((RADIANS($C$11-45))))*(COS(RADIANS($A$11)))</f>
        <v>-4.5025309553575305E-10</v>
      </c>
      <c r="AE1189" s="16"/>
      <c r="AG1189" s="16"/>
    </row>
    <row r="1190" spans="4:33">
      <c r="D1190" t="s">
        <v>35</v>
      </c>
      <c r="E1190" s="9">
        <f t="shared" ref="E1190:F1190" si="1364">E1185</f>
        <v>0.47593579670966668</v>
      </c>
      <c r="F1190" s="10">
        <f t="shared" si="1364"/>
        <v>-0.31915116766415946</v>
      </c>
      <c r="G1190" s="13">
        <f>(SIN((RADIANS(45+$C$11))))*(SIN(RADIANS($A$11)))</f>
        <v>0.96615132068832843</v>
      </c>
      <c r="H1190" s="14">
        <f>(SIN((RADIANS($C$11-45))))*(SIN(RADIANS($A$11)))</f>
        <v>-0.25797601735858849</v>
      </c>
      <c r="J1190" s="16"/>
      <c r="L1190" s="16"/>
      <c r="Y1190" t="s">
        <v>35</v>
      </c>
      <c r="Z1190" s="9">
        <f t="shared" ref="Z1190:AA1190" si="1365">Z1185</f>
        <v>0.47593579670966668</v>
      </c>
      <c r="AA1190" s="10">
        <f t="shared" si="1365"/>
        <v>-0.31915116766415952</v>
      </c>
      <c r="AB1190" s="13">
        <f>(SIN((RADIANS(45+$C$11))))*(SIN(RADIANS($A$11)))</f>
        <v>0.96615132068832843</v>
      </c>
      <c r="AC1190" s="14">
        <f>(SIN((RADIANS($C$11-45))))*(SIN(RADIANS($A$11)))</f>
        <v>-0.25797601735858849</v>
      </c>
      <c r="AE1190" s="16"/>
      <c r="AG1190" s="16"/>
    </row>
    <row r="1191" spans="4:33">
      <c r="J1191" s="16"/>
      <c r="L1191" s="16"/>
      <c r="AE1191" s="16"/>
      <c r="AG1191" s="16"/>
    </row>
    <row r="1192" spans="4:33">
      <c r="E1192" s="9" t="s">
        <v>29</v>
      </c>
      <c r="F1192" s="10" t="s">
        <v>30</v>
      </c>
      <c r="G1192" s="13" t="s">
        <v>31</v>
      </c>
      <c r="H1192" s="14" t="s">
        <v>11</v>
      </c>
      <c r="I1192">
        <v>11</v>
      </c>
      <c r="J1192" s="15" t="s">
        <v>32</v>
      </c>
      <c r="L1192" s="16"/>
      <c r="Z1192" s="9" t="s">
        <v>29</v>
      </c>
      <c r="AA1192" s="10" t="s">
        <v>30</v>
      </c>
      <c r="AB1192" s="13" t="s">
        <v>31</v>
      </c>
      <c r="AC1192" s="14" t="s">
        <v>11</v>
      </c>
      <c r="AD1192">
        <v>11</v>
      </c>
      <c r="AE1192" s="15" t="s">
        <v>32</v>
      </c>
      <c r="AG1192" s="16"/>
    </row>
    <row r="1193" spans="4:33">
      <c r="D1193" t="s">
        <v>33</v>
      </c>
      <c r="E1193" s="9">
        <f t="shared" ref="E1193:F1193" si="1366">E1188</f>
        <v>0.86399545459420413</v>
      </c>
      <c r="F1193" s="10">
        <f t="shared" si="1366"/>
        <v>-0.52658432086144791</v>
      </c>
      <c r="G1193" s="13">
        <f>COS((RADIANS(45+$C$12)))</f>
        <v>0.35429103799771577</v>
      </c>
      <c r="H1193" s="14">
        <f>COS((RADIANS($C$12-45)))</f>
        <v>0.93513520968601171</v>
      </c>
      <c r="J1193" s="15">
        <f>((SUMPRODUCT(G1193:G1195,E1193:E1195))*(SUMPRODUCT(G1193:(G1195),F1193:F1195)))-((SUMPRODUCT(H1193:H1195,E1193:E1195))*(SUMPRODUCT(H1193:H1195,F1193:F1195)))</f>
        <v>-4.494075930860375E-4</v>
      </c>
      <c r="L1193" s="16"/>
      <c r="Y1193" t="s">
        <v>33</v>
      </c>
      <c r="Z1193" s="9">
        <f t="shared" ref="Z1193:AA1193" si="1367">Z1188</f>
        <v>0.86399545459420413</v>
      </c>
      <c r="AA1193" s="10">
        <f t="shared" si="1367"/>
        <v>-0.52658432086144791</v>
      </c>
      <c r="AB1193" s="13">
        <f>COS((RADIANS(45+$C$12)))</f>
        <v>0.35429103799771577</v>
      </c>
      <c r="AC1193" s="14">
        <f>COS((RADIANS($C$12-45)))</f>
        <v>0.93513520968601171</v>
      </c>
      <c r="AE1193" s="15">
        <f>((SUMPRODUCT(AB1193:AB1195,Z1193:Z1195))*(SUMPRODUCT(AB1193:(AB1195),AA1193:AA1195)))-((SUMPRODUCT(AC1193:AC1195,Z1193:Z1195))*(SUMPRODUCT(AC1193:AC1195,AA1193:AA1195)))</f>
        <v>-4.4940759308609302E-4</v>
      </c>
      <c r="AG1193" s="16"/>
    </row>
    <row r="1194" spans="4:33">
      <c r="D1194" t="s">
        <v>34</v>
      </c>
      <c r="E1194" s="9">
        <f t="shared" ref="E1194:F1194" si="1368">E1189</f>
        <v>-0.16430755262887167</v>
      </c>
      <c r="F1194" s="10">
        <f t="shared" si="1368"/>
        <v>-0.7879412955299977</v>
      </c>
      <c r="G1194" s="13">
        <f>(SIN((RADIANS(45+$C$12))))*(COS(RADIANS($A$12)))</f>
        <v>-0.16238452503415868</v>
      </c>
      <c r="H1194" s="14">
        <f>(SIN((RADIANS($C$12-45))))*(COS(RADIANS($A$12)))</f>
        <v>6.1521993112028515E-2</v>
      </c>
      <c r="J1194" s="16"/>
      <c r="L1194" s="16"/>
      <c r="Y1194" t="s">
        <v>34</v>
      </c>
      <c r="Z1194" s="9">
        <f t="shared" ref="Z1194:AA1194" si="1369">Z1189</f>
        <v>-0.16430755262887164</v>
      </c>
      <c r="AA1194" s="10">
        <f t="shared" si="1369"/>
        <v>-0.7879412955299977</v>
      </c>
      <c r="AB1194" s="13">
        <f>(SIN((RADIANS(45+$C$12))))*(COS(RADIANS($A$12)))</f>
        <v>-0.16238452503415868</v>
      </c>
      <c r="AC1194" s="14">
        <f>(SIN((RADIANS($C$12-45))))*(COS(RADIANS($A$12)))</f>
        <v>6.1521993112028515E-2</v>
      </c>
      <c r="AE1194" s="16"/>
      <c r="AG1194" s="16"/>
    </row>
    <row r="1195" spans="4:33">
      <c r="D1195" t="s">
        <v>35</v>
      </c>
      <c r="E1195" s="9">
        <f t="shared" ref="E1195:F1195" si="1370">E1190</f>
        <v>0.47593579670966668</v>
      </c>
      <c r="F1195" s="10">
        <f t="shared" si="1370"/>
        <v>-0.31915116766415946</v>
      </c>
      <c r="G1195" s="13">
        <f>(SIN((RADIANS(45+$C$12))))*(SIN(RADIANS($A$12)))</f>
        <v>0.92092840461348113</v>
      </c>
      <c r="H1195" s="14">
        <f>(SIN((RADIANS($C$12-45))))*(SIN(RADIANS($A$12)))</f>
        <v>-0.34890856104289336</v>
      </c>
      <c r="J1195" s="16"/>
      <c r="L1195" s="16"/>
      <c r="Y1195" t="s">
        <v>35</v>
      </c>
      <c r="Z1195" s="9">
        <f t="shared" ref="Z1195:AA1195" si="1371">Z1190</f>
        <v>0.47593579670966668</v>
      </c>
      <c r="AA1195" s="10">
        <f t="shared" si="1371"/>
        <v>-0.31915116766415952</v>
      </c>
      <c r="AB1195" s="13">
        <f>(SIN((RADIANS(45+$C$12))))*(SIN(RADIANS($A$12)))</f>
        <v>0.92092840461348113</v>
      </c>
      <c r="AC1195" s="14">
        <f>(SIN((RADIANS($C$12-45))))*(SIN(RADIANS($A$12)))</f>
        <v>-0.34890856104289336</v>
      </c>
      <c r="AE1195" s="16"/>
      <c r="AG1195" s="16"/>
    </row>
    <row r="1196" spans="4:33">
      <c r="L1196" s="16"/>
      <c r="AG1196" s="16"/>
    </row>
    <row r="1197" spans="4:33">
      <c r="E1197" s="9" t="s">
        <v>29</v>
      </c>
      <c r="F1197" s="10" t="s">
        <v>30</v>
      </c>
      <c r="G1197" s="13" t="s">
        <v>31</v>
      </c>
      <c r="H1197" s="14" t="s">
        <v>11</v>
      </c>
      <c r="I1197">
        <v>12</v>
      </c>
      <c r="J1197" s="15" t="s">
        <v>32</v>
      </c>
      <c r="L1197" s="16"/>
      <c r="Z1197" s="9" t="s">
        <v>29</v>
      </c>
      <c r="AA1197" s="10" t="s">
        <v>30</v>
      </c>
      <c r="AB1197" s="13" t="s">
        <v>31</v>
      </c>
      <c r="AC1197" s="14" t="s">
        <v>11</v>
      </c>
      <c r="AD1197">
        <v>12</v>
      </c>
      <c r="AE1197" s="15" t="s">
        <v>32</v>
      </c>
      <c r="AG1197" s="16"/>
    </row>
    <row r="1198" spans="4:33">
      <c r="D1198" t="s">
        <v>33</v>
      </c>
      <c r="E1198" s="9">
        <f t="shared" ref="E1198:F1198" si="1372">E1193</f>
        <v>0.86399545459420413</v>
      </c>
      <c r="F1198" s="10">
        <f t="shared" si="1372"/>
        <v>-0.52658432086144791</v>
      </c>
      <c r="G1198" s="13">
        <f>COS((RADIANS(45+$C$13)))</f>
        <v>0.47331966718484342</v>
      </c>
      <c r="H1198" s="14">
        <f>COS((RADIANS($C$13-45)))</f>
        <v>0.88089073820538555</v>
      </c>
      <c r="J1198" s="15">
        <f>((SUMPRODUCT(G1198:G1200,E1198:E1200))*(SUMPRODUCT(G1198:(G1200),F1198:F1200)))-((SUMPRODUCT(H1198:H1200,E1198:E1200))*(SUMPRODUCT(H1198:H1200,F1198:F1200)))</f>
        <v>-3.1043796309584981E-4</v>
      </c>
      <c r="L1198" s="16"/>
      <c r="Y1198" t="s">
        <v>33</v>
      </c>
      <c r="Z1198" s="9">
        <f t="shared" ref="Z1198:AA1198" si="1373">Z1193</f>
        <v>0.86399545459420413</v>
      </c>
      <c r="AA1198" s="10">
        <f t="shared" si="1373"/>
        <v>-0.52658432086144791</v>
      </c>
      <c r="AB1198" s="13">
        <f>COS((RADIANS(45+$C$13)))</f>
        <v>0.47331966718484342</v>
      </c>
      <c r="AC1198" s="14">
        <f>COS((RADIANS($C$13-45)))</f>
        <v>0.88089073820538555</v>
      </c>
      <c r="AE1198" s="15">
        <f>((SUMPRODUCT(AB1198:AB1200,Z1198:Z1200))*(SUMPRODUCT(AB1198:(AB1200),AA1198:AA1200)))-((SUMPRODUCT(AC1198:AC1200,Z1198:Z1200))*(SUMPRODUCT(AC1198:AC1200,AA1198:AA1200)))</f>
        <v>-3.1043796309593308E-4</v>
      </c>
      <c r="AG1198" s="16"/>
    </row>
    <row r="1199" spans="4:33">
      <c r="D1199" t="s">
        <v>34</v>
      </c>
      <c r="E1199" s="9">
        <f t="shared" ref="E1199:F1199" si="1374">E1194</f>
        <v>-0.16430755262887167</v>
      </c>
      <c r="F1199" s="10">
        <f t="shared" si="1374"/>
        <v>-0.7879412955299977</v>
      </c>
      <c r="G1199" s="13">
        <f>(SIN((RADIANS(45+$C$13))))*(COS(RADIANS($A$13)))</f>
        <v>-0.30128237653526008</v>
      </c>
      <c r="H1199" s="14">
        <f>(SIN((RADIANS($C$13-45))))*(COS(RADIANS($A$13)))</f>
        <v>0.16188486040941796</v>
      </c>
      <c r="J1199" s="16"/>
      <c r="L1199" s="16"/>
      <c r="Y1199" t="s">
        <v>34</v>
      </c>
      <c r="Z1199" s="9">
        <f t="shared" ref="Z1199:AA1199" si="1375">Z1194</f>
        <v>-0.16430755262887164</v>
      </c>
      <c r="AA1199" s="10">
        <f t="shared" si="1375"/>
        <v>-0.7879412955299977</v>
      </c>
      <c r="AB1199" s="13">
        <f>(SIN((RADIANS(45+$C$13))))*(COS(RADIANS($A$13)))</f>
        <v>-0.30128237653526008</v>
      </c>
      <c r="AC1199" s="14">
        <f>(SIN((RADIANS($C$13-45))))*(COS(RADIANS($A$13)))</f>
        <v>0.16188486040941796</v>
      </c>
      <c r="AE1199" s="16"/>
      <c r="AG1199" s="16"/>
    </row>
    <row r="1200" spans="4:33">
      <c r="D1200" t="s">
        <v>35</v>
      </c>
      <c r="E1200" s="9">
        <f t="shared" ref="E1200:F1200" si="1376">E1195</f>
        <v>0.47593579670966668</v>
      </c>
      <c r="F1200" s="10">
        <f t="shared" si="1376"/>
        <v>-0.31915116766415946</v>
      </c>
      <c r="G1200" s="13">
        <f>(SIN((RADIANS(45+$C$13))))*(SIN(RADIANS($A$13)))</f>
        <v>0.82776652641025228</v>
      </c>
      <c r="H1200" s="14">
        <f>(SIN((RADIANS($C$13-45))))*(SIN(RADIANS($A$13)))</f>
        <v>-0.44477499852643942</v>
      </c>
      <c r="J1200" s="16"/>
      <c r="L1200" s="16"/>
      <c r="Y1200" t="s">
        <v>35</v>
      </c>
      <c r="Z1200" s="9">
        <f t="shared" ref="Z1200:AA1200" si="1377">Z1195</f>
        <v>0.47593579670966668</v>
      </c>
      <c r="AA1200" s="10">
        <f t="shared" si="1377"/>
        <v>-0.31915116766415952</v>
      </c>
      <c r="AB1200" s="13">
        <f>(SIN((RADIANS(45+$C$13))))*(SIN(RADIANS($A$13)))</f>
        <v>0.82776652641025228</v>
      </c>
      <c r="AC1200" s="14">
        <f>(SIN((RADIANS($C$13-45))))*(SIN(RADIANS($A$13)))</f>
        <v>-0.44477499852643942</v>
      </c>
      <c r="AE1200" s="16"/>
      <c r="AG1200" s="16"/>
    </row>
    <row r="1201" spans="1:40">
      <c r="L1201" s="16"/>
      <c r="AG1201" s="16"/>
    </row>
    <row r="1202" spans="1:40">
      <c r="E1202" s="9" t="s">
        <v>29</v>
      </c>
      <c r="F1202" s="10" t="s">
        <v>30</v>
      </c>
      <c r="G1202" s="13" t="s">
        <v>31</v>
      </c>
      <c r="H1202" s="14" t="s">
        <v>11</v>
      </c>
      <c r="I1202">
        <v>13</v>
      </c>
      <c r="J1202" s="15" t="s">
        <v>32</v>
      </c>
      <c r="L1202" s="16"/>
      <c r="Z1202" s="9" t="s">
        <v>29</v>
      </c>
      <c r="AA1202" s="10" t="s">
        <v>30</v>
      </c>
      <c r="AB1202" s="13" t="s">
        <v>31</v>
      </c>
      <c r="AC1202" s="14" t="s">
        <v>11</v>
      </c>
      <c r="AD1202">
        <v>13</v>
      </c>
      <c r="AE1202" s="15" t="s">
        <v>32</v>
      </c>
      <c r="AG1202" s="16"/>
    </row>
    <row r="1203" spans="1:40">
      <c r="D1203" t="s">
        <v>33</v>
      </c>
      <c r="E1203" s="9">
        <f t="shared" ref="E1203:F1203" si="1378">E1198</f>
        <v>0.86399545459420413</v>
      </c>
      <c r="F1203" s="10">
        <f t="shared" si="1378"/>
        <v>-0.52658432086144791</v>
      </c>
      <c r="G1203" s="13">
        <f>COS((RADIANS(45+$C$14)))</f>
        <v>0.59130964836358235</v>
      </c>
      <c r="H1203" s="14">
        <f>COS((RADIANS($C$14-45)))</f>
        <v>0.80644460426748255</v>
      </c>
      <c r="J1203" s="15">
        <f>((SUMPRODUCT(G1203:G1205,E1203:E1205))*(SUMPRODUCT(G1203:G1205,F1203:F1205)))-((SUMPRODUCT(H1203:H1205,E1203:E1205))*(SUMPRODUCT(H1203:H1205,F1203:F1205)))</f>
        <v>2.9166133548534368E-3</v>
      </c>
      <c r="L1203" s="16"/>
      <c r="Y1203" t="s">
        <v>33</v>
      </c>
      <c r="Z1203" s="9">
        <f t="shared" ref="Z1203:AA1203" si="1379">Z1198</f>
        <v>0.86399545459420413</v>
      </c>
      <c r="AA1203" s="10">
        <f t="shared" si="1379"/>
        <v>-0.52658432086144791</v>
      </c>
      <c r="AB1203" s="13">
        <f>COS((RADIANS(45+$C$14)))</f>
        <v>0.59130964836358235</v>
      </c>
      <c r="AC1203" s="14">
        <f>COS((RADIANS($C$14-45)))</f>
        <v>0.80644460426748255</v>
      </c>
      <c r="AE1203" s="15">
        <f>((SUMPRODUCT(AB1203:AB1205,Z1203:Z1205))*(SUMPRODUCT(AB1203:AB1205,AA1203:AA1205)))-((SUMPRODUCT(AC1203:AC1205,Z1203:Z1205))*(SUMPRODUCT(AC1203:AC1205,AA1203:AA1205)))</f>
        <v>2.9166133548533535E-3</v>
      </c>
      <c r="AG1203" s="16"/>
    </row>
    <row r="1204" spans="1:40">
      <c r="D1204" t="s">
        <v>34</v>
      </c>
      <c r="E1204" s="9">
        <f t="shared" ref="E1204:F1204" si="1380">E1199</f>
        <v>-0.16430755262887167</v>
      </c>
      <c r="F1204" s="10">
        <f t="shared" si="1380"/>
        <v>-0.7879412955299977</v>
      </c>
      <c r="G1204" s="13">
        <f>(SIN((RADIANS(45+$C$14))))*(COS(RADIANS($A$14)))</f>
        <v>-0.40322230213374111</v>
      </c>
      <c r="H1204" s="14">
        <f>(SIN((RADIANS($C$14-45))))*(COS(RADIANS($A$14)))</f>
        <v>0.29565482418179106</v>
      </c>
      <c r="J1204" s="16"/>
      <c r="L1204" s="16"/>
      <c r="Y1204" t="s">
        <v>34</v>
      </c>
      <c r="Z1204" s="9">
        <f t="shared" ref="Z1204:AA1204" si="1381">Z1199</f>
        <v>-0.16430755262887164</v>
      </c>
      <c r="AA1204" s="10">
        <f t="shared" si="1381"/>
        <v>-0.7879412955299977</v>
      </c>
      <c r="AB1204" s="13">
        <f>(SIN((RADIANS(45+$C$14))))*(COS(RADIANS($A$14)))</f>
        <v>-0.40322230213374111</v>
      </c>
      <c r="AC1204" s="14">
        <f>(SIN((RADIANS($C$14-45))))*(COS(RADIANS($A$14)))</f>
        <v>0.29565482418179106</v>
      </c>
      <c r="AE1204" s="16"/>
      <c r="AG1204" s="16"/>
    </row>
    <row r="1205" spans="1:40">
      <c r="D1205" t="s">
        <v>35</v>
      </c>
      <c r="E1205" s="9">
        <f t="shared" ref="E1205:F1205" si="1382">E1200</f>
        <v>0.47593579670966668</v>
      </c>
      <c r="F1205" s="10">
        <f t="shared" si="1382"/>
        <v>-0.31915116766415946</v>
      </c>
      <c r="G1205" s="13">
        <f>(SIN((RADIANS(45+$C$14))))*(SIN(RADIANS($A$14)))</f>
        <v>0.69840151404052841</v>
      </c>
      <c r="H1205" s="14">
        <f>(SIN((RADIANS($C$14-45))))*(SIN(RADIANS($A$14)))</f>
        <v>-0.51208917698570589</v>
      </c>
      <c r="J1205" s="16"/>
      <c r="L1205" s="16"/>
      <c r="Y1205" t="s">
        <v>35</v>
      </c>
      <c r="Z1205" s="9">
        <f t="shared" ref="Z1205:AA1205" si="1383">Z1200</f>
        <v>0.47593579670966668</v>
      </c>
      <c r="AA1205" s="10">
        <f t="shared" si="1383"/>
        <v>-0.31915116766415952</v>
      </c>
      <c r="AB1205" s="13">
        <f>(SIN((RADIANS(45+$C$14))))*(SIN(RADIANS($A$14)))</f>
        <v>0.69840151404052841</v>
      </c>
      <c r="AC1205" s="14">
        <f>(SIN((RADIANS($C$14-45))))*(SIN(RADIANS($A$14)))</f>
        <v>-0.51208917698570589</v>
      </c>
      <c r="AE1205" s="16"/>
      <c r="AG1205" s="16"/>
    </row>
    <row r="1206" spans="1:40">
      <c r="J1206" s="16"/>
      <c r="L1206" s="16"/>
      <c r="AE1206" s="16"/>
      <c r="AG1206" s="16"/>
    </row>
    <row r="1207" spans="1:40">
      <c r="E1207" s="9" t="s">
        <v>29</v>
      </c>
      <c r="F1207" s="10" t="s">
        <v>30</v>
      </c>
      <c r="G1207" s="13" t="s">
        <v>31</v>
      </c>
      <c r="H1207" s="14" t="s">
        <v>11</v>
      </c>
      <c r="I1207">
        <v>14</v>
      </c>
      <c r="J1207" s="15" t="s">
        <v>32</v>
      </c>
      <c r="L1207" s="16"/>
      <c r="Z1207" s="9" t="s">
        <v>29</v>
      </c>
      <c r="AA1207" s="10" t="s">
        <v>30</v>
      </c>
      <c r="AB1207" s="13" t="s">
        <v>31</v>
      </c>
      <c r="AC1207" s="14" t="s">
        <v>11</v>
      </c>
      <c r="AD1207">
        <v>14</v>
      </c>
      <c r="AE1207" s="15" t="s">
        <v>32</v>
      </c>
      <c r="AG1207" s="16"/>
    </row>
    <row r="1208" spans="1:40">
      <c r="D1208" t="s">
        <v>33</v>
      </c>
      <c r="E1208" s="9">
        <f t="shared" ref="E1208:F1208" si="1384">E1203</f>
        <v>0.86399545459420413</v>
      </c>
      <c r="F1208" s="10">
        <f t="shared" si="1384"/>
        <v>-0.52658432086144791</v>
      </c>
      <c r="G1208" s="13">
        <f>COS((RADIANS(45+$C$15)))</f>
        <v>0.68518299032635921</v>
      </c>
      <c r="H1208" s="14">
        <f>COS((RADIANS($C$15-45)))</f>
        <v>0.72837096988240024</v>
      </c>
      <c r="J1208" s="15">
        <f>((SUMPRODUCT(G1208:G1210,E1208:E1210))*(SUMPRODUCT(G1208:G1210,F1208:F1210)))-((SUMPRODUCT(H1208:H1210,E1208:E1210))*(SUMPRODUCT(H1208:H1210,F1208:F1210)))</f>
        <v>1.4096252957168404E-2</v>
      </c>
      <c r="L1208" s="16"/>
      <c r="Y1208" t="s">
        <v>33</v>
      </c>
      <c r="Z1208" s="9">
        <f t="shared" ref="Z1208:AA1208" si="1385">Z1203</f>
        <v>0.86399545459420413</v>
      </c>
      <c r="AA1208" s="10">
        <f t="shared" si="1385"/>
        <v>-0.52658432086144791</v>
      </c>
      <c r="AB1208" s="13">
        <f>COS((RADIANS(45+$C$15)))</f>
        <v>0.68518299032635921</v>
      </c>
      <c r="AC1208" s="14">
        <f>COS((RADIANS($C$15-45)))</f>
        <v>0.72837096988240024</v>
      </c>
      <c r="AE1208" s="15">
        <f>((SUMPRODUCT(AB1208:AB1210,Z1208:Z1210))*(SUMPRODUCT(AB1208:AB1210,AA1208:AA1210)))-((SUMPRODUCT(AC1208:AC1210,Z1208:Z1210))*(SUMPRODUCT(AC1208:AC1210,AA1208:AA1210)))</f>
        <v>1.4096252957168348E-2</v>
      </c>
      <c r="AG1208" s="16"/>
    </row>
    <row r="1209" spans="1:40">
      <c r="D1209" t="s">
        <v>34</v>
      </c>
      <c r="E1209" s="9">
        <f t="shared" ref="E1209:F1209" si="1386">E1204</f>
        <v>-0.16430755262887167</v>
      </c>
      <c r="F1209" s="10">
        <f t="shared" si="1386"/>
        <v>-0.7879412955299977</v>
      </c>
      <c r="G1209" s="13">
        <f>(SIN((RADIANS(45+$C$15))))*(COS(RADIANS($A$15)))</f>
        <v>-0.46818783469577441</v>
      </c>
      <c r="H1209" s="14">
        <f>(SIN((RADIANS($C$15-45))))*(COS(RADIANS($A$15)))</f>
        <v>0.44042713654975557</v>
      </c>
      <c r="J1209" s="16"/>
      <c r="L1209" s="16"/>
      <c r="Y1209" t="s">
        <v>34</v>
      </c>
      <c r="Z1209" s="9">
        <f t="shared" ref="Z1209:AA1209" si="1387">Z1204</f>
        <v>-0.16430755262887164</v>
      </c>
      <c r="AA1209" s="10">
        <f t="shared" si="1387"/>
        <v>-0.7879412955299977</v>
      </c>
      <c r="AB1209" s="13">
        <f>(SIN((RADIANS(45+$C$15))))*(COS(RADIANS($A$15)))</f>
        <v>-0.46818783469577441</v>
      </c>
      <c r="AC1209" s="14">
        <f>(SIN((RADIANS($C$15-45))))*(COS(RADIANS($A$15)))</f>
        <v>0.44042713654975557</v>
      </c>
      <c r="AE1209" s="16"/>
      <c r="AG1209" s="16"/>
    </row>
    <row r="1210" spans="1:40">
      <c r="D1210" t="s">
        <v>35</v>
      </c>
      <c r="E1210" s="9">
        <f t="shared" ref="E1210:F1210" si="1388">E1205</f>
        <v>0.47593579670966668</v>
      </c>
      <c r="F1210" s="10">
        <f t="shared" si="1388"/>
        <v>-0.31915116766415946</v>
      </c>
      <c r="G1210" s="13">
        <f>(SIN((RADIANS(45+$C$15))))*(SIN(RADIANS($A$15)))</f>
        <v>0.55796453400759316</v>
      </c>
      <c r="H1210" s="14">
        <f>(SIN((RADIANS($C$15-45))))*(SIN(RADIANS($A$15)))</f>
        <v>-0.52488062225915189</v>
      </c>
      <c r="J1210" s="16"/>
      <c r="L1210" s="16"/>
      <c r="Y1210" t="s">
        <v>35</v>
      </c>
      <c r="Z1210" s="9">
        <f t="shared" ref="Z1210:AA1210" si="1389">Z1205</f>
        <v>0.47593579670966668</v>
      </c>
      <c r="AA1210" s="10">
        <f t="shared" si="1389"/>
        <v>-0.31915116766415952</v>
      </c>
      <c r="AB1210" s="13">
        <f>(SIN((RADIANS(45+$C$15))))*(SIN(RADIANS($A$15)))</f>
        <v>0.55796453400759316</v>
      </c>
      <c r="AC1210" s="14">
        <f>(SIN((RADIANS($C$15-45))))*(SIN(RADIANS($A$15)))</f>
        <v>-0.52488062225915189</v>
      </c>
      <c r="AE1210" s="16"/>
      <c r="AG1210" s="16"/>
    </row>
    <row r="1211" spans="1:40">
      <c r="A1211" s="3" t="s">
        <v>28</v>
      </c>
      <c r="J1211" s="16"/>
      <c r="L1211" s="16"/>
      <c r="V1211" s="3" t="s">
        <v>28</v>
      </c>
      <c r="AE1211" s="16"/>
      <c r="AG1211" s="16"/>
    </row>
    <row r="1212" spans="1:40">
      <c r="A1212" s="3">
        <f>DEGREES(ACOS(((C1230*C1233+C1231*C1234+C1232*C1235)/(((SQRT((C1230^2)+(C1231^2)+(C1232^2)))*(SQRT((C1233^2)+(C1234^2)+(C1235^2))))))))</f>
        <v>118.51554781884565</v>
      </c>
      <c r="E1212" s="9" t="s">
        <v>29</v>
      </c>
      <c r="F1212" s="10" t="s">
        <v>30</v>
      </c>
      <c r="G1212" s="13" t="s">
        <v>31</v>
      </c>
      <c r="H1212" s="14" t="s">
        <v>11</v>
      </c>
      <c r="I1212">
        <v>15</v>
      </c>
      <c r="J1212" s="15" t="s">
        <v>32</v>
      </c>
      <c r="L1212" s="16"/>
      <c r="V1212" s="3">
        <f>DEGREES(ACOS(((X1230*X1233+X1231*X1234+X1232*X1235)/(((SQRT((X1230^2)+(X1231^2)+(X1232^2)))*(SQRT((X1233^2)+(X1234^2)+(X1235^2))))))))</f>
        <v>118.51554781884565</v>
      </c>
      <c r="Z1212" s="9" t="s">
        <v>29</v>
      </c>
      <c r="AA1212" s="10" t="s">
        <v>30</v>
      </c>
      <c r="AB1212" s="13" t="s">
        <v>31</v>
      </c>
      <c r="AC1212" s="14" t="s">
        <v>11</v>
      </c>
      <c r="AD1212">
        <v>15</v>
      </c>
      <c r="AE1212" s="15" t="s">
        <v>32</v>
      </c>
      <c r="AG1212" s="16"/>
    </row>
    <row r="1213" spans="1:40">
      <c r="D1213" t="s">
        <v>33</v>
      </c>
      <c r="E1213" s="9">
        <f t="shared" ref="E1213:F1213" si="1390">E1208</f>
        <v>0.86399545459420413</v>
      </c>
      <c r="F1213" s="10">
        <f t="shared" si="1390"/>
        <v>-0.52658432086144791</v>
      </c>
      <c r="G1213" s="13">
        <f>COS((RADIANS(45+$C$16)))</f>
        <v>-0.77217937246662716</v>
      </c>
      <c r="H1213" s="14">
        <f>COS((RADIANS($C$16-45)))</f>
        <v>-0.63540460868414073</v>
      </c>
      <c r="J1213" s="15">
        <f>((SUMPRODUCT(G1213:G1215,E1213:E1215))*(SUMPRODUCT(G1213:(G1215),F1213:F1215)))-((SUMPRODUCT(H1213:H1215,E1213:E1215))*(SUMPRODUCT(H1213:H1215,F1213:F1215)))</f>
        <v>-6.0155219961966488E-3</v>
      </c>
      <c r="Y1213" t="s">
        <v>33</v>
      </c>
      <c r="Z1213" s="9">
        <f t="shared" ref="Z1213:AA1213" si="1391">Z1208</f>
        <v>0.86399545459420413</v>
      </c>
      <c r="AA1213" s="10">
        <f t="shared" si="1391"/>
        <v>-0.52658432086144791</v>
      </c>
      <c r="AB1213" s="13">
        <f>COS((RADIANS(45+$C$16)))</f>
        <v>-0.77217937246662716</v>
      </c>
      <c r="AC1213" s="14">
        <f>COS((RADIANS($C$16-45)))</f>
        <v>-0.63540460868414073</v>
      </c>
      <c r="AE1213" s="15">
        <f>((SUMPRODUCT(AB1213:AB1215,Z1213:Z1215))*(SUMPRODUCT(AB1213:(AB1215),AA1213:AA1215)))-((SUMPRODUCT(AC1213:AC1215,Z1213:Z1215))*(SUMPRODUCT(AC1213:AC1215,AA1213:AA1215)))</f>
        <v>-6.0155219961966766E-3</v>
      </c>
    </row>
    <row r="1214" spans="1:40">
      <c r="D1214" t="s">
        <v>34</v>
      </c>
      <c r="E1214" s="9">
        <f t="shared" ref="E1214:F1214" si="1392">E1209</f>
        <v>-0.16430755262887167</v>
      </c>
      <c r="F1214" s="10">
        <f t="shared" si="1392"/>
        <v>-0.7879412955299977</v>
      </c>
      <c r="G1214" s="13">
        <f>(SIN((RADIANS(45+$C$16))))*(COS(RADIANS($A$16)))</f>
        <v>0.48674816961467465</v>
      </c>
      <c r="H1214" s="14">
        <f>(SIN((RADIANS($C$16-45))))*(COS(RADIANS($A$16)))</f>
        <v>-0.5915237173691591</v>
      </c>
      <c r="J1214" s="16"/>
      <c r="L1214" s="16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16"/>
      <c r="Y1214" t="s">
        <v>34</v>
      </c>
      <c r="Z1214" s="9">
        <f t="shared" ref="Z1214:AA1214" si="1393">Z1209</f>
        <v>-0.16430755262887164</v>
      </c>
      <c r="AA1214" s="10">
        <f t="shared" si="1393"/>
        <v>-0.7879412955299977</v>
      </c>
      <c r="AB1214" s="13">
        <f>(SIN((RADIANS(45+$C$16))))*(COS(RADIANS($A$16)))</f>
        <v>0.48674816961467465</v>
      </c>
      <c r="AC1214" s="14">
        <f>(SIN((RADIANS($C$16-45))))*(COS(RADIANS($A$16)))</f>
        <v>-0.5915237173691591</v>
      </c>
      <c r="AE1214" s="16"/>
      <c r="AG1214" s="16"/>
      <c r="AH1214" t="s">
        <v>38</v>
      </c>
      <c r="AI1214" t="s">
        <v>39</v>
      </c>
      <c r="AJ1214" t="s">
        <v>40</v>
      </c>
      <c r="AK1214" t="s">
        <v>41</v>
      </c>
      <c r="AL1214" t="s">
        <v>42</v>
      </c>
      <c r="AM1214" t="s">
        <v>43</v>
      </c>
      <c r="AN1214" s="16"/>
    </row>
    <row r="1215" spans="1:40">
      <c r="D1215" t="s">
        <v>35</v>
      </c>
      <c r="E1215" s="9">
        <f t="shared" ref="E1215:F1215" si="1394">E1210</f>
        <v>0.47593579670966668</v>
      </c>
      <c r="F1215" s="10">
        <f t="shared" si="1394"/>
        <v>-0.31915116766415946</v>
      </c>
      <c r="G1215" s="13">
        <f>(SIN((RADIANS(45+$C$16))))*(SIN(RADIANS($A$16)))</f>
        <v>-0.40843020959988979</v>
      </c>
      <c r="H1215" s="14">
        <f>(SIN((RADIANS($C$16-45))))*(SIN(RADIANS($A$16)))</f>
        <v>0.49634733307707524</v>
      </c>
      <c r="J1215" s="16"/>
      <c r="L1215" s="16"/>
      <c r="M1215" s="17">
        <f>(G1143^2)*F1143+G1143*G1144*F1144+G1143*G1145*F1145-((H1143^2)*F1143+H1143*H1144*F1144+H1143*H1145*F1145)</f>
        <v>-0.19291165405679422</v>
      </c>
      <c r="N1215" s="18">
        <f>G1143*G1144*F1143+(G1144^2)*F1144+G1144*G1145*F1145-(H1143*H1144*F1143+(H1144^2)*F1144+H1144*H1145*F1145)</f>
        <v>-0.92786185717242176</v>
      </c>
      <c r="O1215" s="18">
        <f>G1143*G1145*F1143+G1144*G1145*F1144+(G1145^2)*F1145-(H1143*H1145*F1143+H1144*H1145*F1144+(H1145^2)*F1145)</f>
        <v>-1.6194244411328122E-10</v>
      </c>
      <c r="P1215" s="18">
        <f>(G1143^2)*E1143+G1143*G1144*E1144+G1143*G1145*E1145-((H1143^2)*E1143+H1143*H1144*E1144+H1143*H1145*E1145)</f>
        <v>-0.72277485409075881</v>
      </c>
      <c r="Q1215" s="18">
        <f>G1143*G1144*E1143+(G1144^2)*E1144+G1144*G1145*E1145-(H1143*H1144*E1143+(H1144^2)*E1144+H1144*H1145*E1145)</f>
        <v>0.50108046028269793</v>
      </c>
      <c r="R1215" s="34">
        <f>G1143*G1145*E1143+G1144*G1145*E1144+(G1145^2)*E1145-(H1143*H1145*E1143+H1144*H1145*E1144+(H1145^2)*E1145)</f>
        <v>8.7455038493417545E-11</v>
      </c>
      <c r="S1215" s="16">
        <f>J1143</f>
        <v>-1.4220081390713707E-2</v>
      </c>
      <c r="Y1215" t="s">
        <v>35</v>
      </c>
      <c r="Z1215" s="9">
        <f t="shared" ref="Z1215:AA1215" si="1395">Z1210</f>
        <v>0.47593579670966668</v>
      </c>
      <c r="AA1215" s="10">
        <f t="shared" si="1395"/>
        <v>-0.31915116766415952</v>
      </c>
      <c r="AB1215" s="13">
        <f>(SIN((RADIANS(45+$C$16))))*(SIN(RADIANS($A$16)))</f>
        <v>-0.40843020959988979</v>
      </c>
      <c r="AC1215" s="14">
        <f>(SIN((RADIANS($C$16-45))))*(SIN(RADIANS($A$16)))</f>
        <v>0.49634733307707524</v>
      </c>
      <c r="AE1215" s="16"/>
      <c r="AG1215" s="16"/>
      <c r="AH1215" s="17">
        <f>(AB1143^2)*AA1143+AB1143*AB1144*AA1144+AB1143*AB1145*AA1145-((AC1143^2)*AA1143+AC1143*AC1144*AA1144+AC1143*AC1145*AA1145)</f>
        <v>-0.19291165405679422</v>
      </c>
      <c r="AI1215" s="18">
        <f>AB1143*AB1144*AA1143+(AB1144^2)*AA1144+AB1144*AB1145*AA1145-(AC1143*AC1144*AA1143+(AC1144^2)*AA1144+AC1144*AC1145*AA1145)</f>
        <v>-0.92786185717242176</v>
      </c>
      <c r="AJ1215" s="18">
        <f>AB1143*AB1145*AA1143+AB1144*AB1145*AA1144+(AB1145^2)*AA1145-(AC1143*AC1145*AA1143+AC1144*AC1145*AA1144+(AC1145^2)*AA1145)</f>
        <v>-1.6194244411328122E-10</v>
      </c>
      <c r="AK1215" s="18">
        <f>(AB1143^2)*Z1143+AB1143*AB1144*Z1144+AB1143*AB1145*Z1145-((AC1143^2)*Z1143+AC1143*AC1144*Z1144+AC1143*AC1145*Z1145)</f>
        <v>-0.7227748540907587</v>
      </c>
      <c r="AL1215" s="18">
        <f>AB1143*AB1144*Z1143+(AB1144^2)*Z1144+AB1144*AB1145*Z1145-(AC1143*AC1144*Z1143+(AC1144^2)*Z1144+AC1144*AC1145*Z1145)</f>
        <v>0.50108046028269793</v>
      </c>
      <c r="AM1215" s="34">
        <f>AB1143*AB1145*Z1143+AB1144*AB1145*Z1144+(AB1145^2)*Z1145-(AC1143*AC1145*Z1143+AC1144*AC1145*Z1144+(AC1145^2)*Z1145)</f>
        <v>8.7455038493417545E-11</v>
      </c>
      <c r="AN1215" s="16">
        <f>AE1143</f>
        <v>-1.4220081390713735E-2</v>
      </c>
    </row>
    <row r="1216" spans="1:40">
      <c r="A1216" s="7" t="s">
        <v>47</v>
      </c>
      <c r="B1216" s="7" t="s">
        <v>46</v>
      </c>
      <c r="C1216" s="7" t="s">
        <v>48</v>
      </c>
      <c r="L1216" s="16"/>
      <c r="M1216" s="17">
        <f>(G1148^2)*F1148+G1148*G1149*F1149+G1148*G1150*F1150-((H1148^2)*F1148+H1148*H1149*F1149+H1148*H1150*F1150)</f>
        <v>-0.10202760054218016</v>
      </c>
      <c r="N1216" s="18">
        <f>G1148*G1149*F1148+(G1149^2)*F1149+G1149*G1150*F1150-(H1148*H1149*F1148+(H1149^2)*F1149+H1149*H1150*F1150)</f>
        <v>-0.96395120753009778</v>
      </c>
      <c r="O1216" s="18">
        <f>G1148*G1150*F1148+G1149*G1150*F1149+(G1150^2)*F1150-(H1148*H1150*F1148+H1149*H1150*F1149+(H1150^2)*F1150)</f>
        <v>-0.16997060597406105</v>
      </c>
      <c r="P1216" s="18">
        <f>(G1148^2)*E1148+G1148*G1149*E1149+G1148*G1150*E1150-((H1148^2)*E1148+H1148*H1149*E1149+H1148*H1150*E1150)</f>
        <v>-0.72710862396351728</v>
      </c>
      <c r="Q1216" s="18">
        <f>G1148*G1149*E1148+(G1149^2)*E1149+G1149*G1150*E1150-(H1148*H1149*E1148+(H1149^2)*E1149+H1149*H1150*E1150)</f>
        <v>0.4661673032863875</v>
      </c>
      <c r="R1216" s="34">
        <f>G1148*G1150*E1148+G1149*G1150*E1149+(G1150^2)*E1150-(H1148*H1150*E1148+H1149*H1150*E1149+(H1150^2)*E1150)</f>
        <v>8.2197873093495993E-2</v>
      </c>
      <c r="S1216" s="16">
        <f>J1148</f>
        <v>-1.0662015120170482E-2</v>
      </c>
      <c r="V1216" s="7" t="s">
        <v>47</v>
      </c>
      <c r="W1216" s="7" t="s">
        <v>46</v>
      </c>
      <c r="X1216" s="7" t="s">
        <v>48</v>
      </c>
      <c r="AG1216" s="16"/>
      <c r="AH1216" s="17">
        <f>(AB1148^2)*AA1148+AB1148*AB1149*AA1149+AB1148*AB1150*AA1150-((AC1148^2)*AA1148+AC1148*AC1149*AA1149+AC1148*AC1150*AA1150)</f>
        <v>-0.10202760054218016</v>
      </c>
      <c r="AI1216" s="18">
        <f>AB1148*AB1149*AA1148+(AB1149^2)*AA1149+AB1149*AB1150*AA1150-(AC1148*AC1149*AA1148+(AC1149^2)*AA1149+AC1149*AC1150*AA1150)</f>
        <v>-0.96395120753009778</v>
      </c>
      <c r="AJ1216" s="18">
        <f>AB1148*AB1150*AA1148+AB1149*AB1150*AA1149+(AB1150^2)*AA1150-(AC1148*AC1150*AA1148+AC1149*AC1150*AA1149+(AC1150^2)*AA1150)</f>
        <v>-0.16997060597406105</v>
      </c>
      <c r="AK1216" s="18">
        <f>(AB1148^2)*Z1148+AB1148*AB1149*Z1149+AB1148*AB1150*Z1150-((AC1148^2)*Z1148+AC1148*AC1149*Z1149+AC1148*AC1150*Z1150)</f>
        <v>-0.72710862396351728</v>
      </c>
      <c r="AL1216" s="18">
        <f>AB1148*AB1149*Z1148+(AB1149^2)*Z1149+AB1149*AB1150*Z1150-(AC1148*AC1149*Z1148+(AC1149^2)*Z1149+AC1149*AC1150*Z1150)</f>
        <v>0.4661673032863875</v>
      </c>
      <c r="AM1216" s="34">
        <f>AB1148*AB1150*Z1148+AB1149*AB1150*Z1149+(AB1150^2)*Z1150-(AC1148*AC1150*Z1148+AC1149*AC1150*Z1149+(AC1150^2)*Z1150)</f>
        <v>8.2197873093495993E-2</v>
      </c>
      <c r="AN1216" s="16">
        <f>AE1148</f>
        <v>-1.0662015120170509E-2</v>
      </c>
    </row>
    <row r="1217" spans="1:40">
      <c r="A1217" s="7">
        <f>C1230+C1233</f>
        <v>0.33724807353471153</v>
      </c>
      <c r="B1217" s="7">
        <f>C1231*C1235-C1232*C1234</f>
        <v>0.42703537058203994</v>
      </c>
      <c r="C1217" s="7">
        <f>A1218*B1219-A1219*B1218</f>
        <v>0.7256677628101158</v>
      </c>
      <c r="E1217" s="9" t="s">
        <v>29</v>
      </c>
      <c r="F1217" s="10" t="s">
        <v>30</v>
      </c>
      <c r="G1217" s="13" t="s">
        <v>31</v>
      </c>
      <c r="H1217" s="14" t="s">
        <v>11</v>
      </c>
      <c r="I1217">
        <v>16</v>
      </c>
      <c r="J1217" s="15" t="s">
        <v>32</v>
      </c>
      <c r="L1217" s="16"/>
      <c r="M1217" s="17">
        <f>(G1153^2)*F1153+G1153*G1154*F1154+G1153*G1155*F1155-((H1153^2)*F1153+H1153*H1154*F1154+H1153*H1155*F1155)</f>
        <v>1.5942422166697612E-3</v>
      </c>
      <c r="N1217" s="18">
        <f>G1153*G1154*F1153+(G1154^2)*F1154+G1154*G1155*F1155-(H1153*H1154*F1153+(H1154^2)*F1154+H1154*H1155*F1155)</f>
        <v>-0.93925676372278011</v>
      </c>
      <c r="O1217" s="18">
        <f>G1153*G1155*F1153+G1154*G1155*F1154+(G1155^2)*F1155-(H1153*H1155*F1153+H1154*H1155*F1154+(H1155^2)*F1155)</f>
        <v>-0.34186150432829532</v>
      </c>
      <c r="P1217" s="18">
        <f>(G1153^2)*E1153+G1153*G1154*E1154+G1153*G1155*E1155-((H1153^2)*E1153+H1153*H1154*E1154+H1153*H1155*E1155)</f>
        <v>-0.73069293514029843</v>
      </c>
      <c r="Q1217" s="18">
        <f>G1153*G1154*E1153+(G1154^2)*E1154+G1154*G1155*E1155-(H1153*H1154*E1153+(H1154^2)*E1154+H1154*H1155*E1155)</f>
        <v>0.4333259041566212</v>
      </c>
      <c r="R1217" s="34">
        <f>G1153*G1155*E1153+G1154*G1155*E1154+(G1155^2)*E1155-(H1153*H1155*E1153+H1154*H1155*E1154+(H1155^2)*E1155)</f>
        <v>0.15771773084949939</v>
      </c>
      <c r="S1217" s="16">
        <f>J1153</f>
        <v>-6.9997292607231754E-3</v>
      </c>
      <c r="V1217" s="7">
        <f>X1230+X1233</f>
        <v>0.33724807353471165</v>
      </c>
      <c r="W1217" s="7">
        <f>X1231*X1235-X1232*X1234</f>
        <v>0.42703537058204</v>
      </c>
      <c r="X1217" s="7">
        <f>V1218*W1219-V1219*W1218</f>
        <v>0.72566776281011602</v>
      </c>
      <c r="Z1217" s="9" t="s">
        <v>29</v>
      </c>
      <c r="AA1217" s="10" t="s">
        <v>30</v>
      </c>
      <c r="AB1217" s="13" t="s">
        <v>31</v>
      </c>
      <c r="AC1217" s="14" t="s">
        <v>11</v>
      </c>
      <c r="AD1217">
        <v>16</v>
      </c>
      <c r="AE1217" s="15" t="s">
        <v>32</v>
      </c>
      <c r="AG1217" s="16"/>
      <c r="AH1217" s="17">
        <f>(AB1153^2)*AA1153+AB1153*AB1154*AA1154+AB1153*AB1155*AA1155-((AC1153^2)*AA1153+AC1153*AC1154*AA1154+AC1153*AC1155*AA1155)</f>
        <v>1.5942422166697612E-3</v>
      </c>
      <c r="AI1217" s="18">
        <f>AB1153*AB1154*AA1153+(AB1154^2)*AA1154+AB1154*AB1155*AA1155-(AC1153*AC1154*AA1153+(AC1154^2)*AA1154+AC1154*AC1155*AA1155)</f>
        <v>-0.93925676372278011</v>
      </c>
      <c r="AJ1217" s="18">
        <f>AB1153*AB1155*AA1153+AB1154*AB1155*AA1154+(AB1155^2)*AA1155-(AC1153*AC1155*AA1153+AC1154*AC1155*AA1154+(AC1155^2)*AA1155)</f>
        <v>-0.34186150432829532</v>
      </c>
      <c r="AK1217" s="18">
        <f>(AB1153^2)*Z1153+AB1153*AB1154*Z1154+AB1153*AB1155*Z1155-((AC1153^2)*Z1153+AC1153*AC1154*Z1154+AC1153*AC1155*Z1155)</f>
        <v>-0.73069293514029843</v>
      </c>
      <c r="AL1217" s="18">
        <f>AB1153*AB1154*Z1153+(AB1154^2)*Z1154+AB1154*AB1155*Z1155-(AC1153*AC1154*Z1153+(AC1154^2)*Z1154+AC1154*AC1155*Z1155)</f>
        <v>0.43332590415662126</v>
      </c>
      <c r="AM1217" s="34">
        <f>AB1153*AB1155*Z1153+AB1154*AB1155*Z1154+(AB1155^2)*Z1155-(AC1153*AC1155*Z1153+AC1154*AC1155*Z1154+(AC1155^2)*Z1155)</f>
        <v>0.15771773084949942</v>
      </c>
      <c r="AN1217" s="16">
        <f>AE1153</f>
        <v>-6.9997292607232031E-3</v>
      </c>
    </row>
    <row r="1218" spans="1:40">
      <c r="A1218" s="7">
        <f>C1231+C1234</f>
        <v>-0.95178865621425035</v>
      </c>
      <c r="B1218" s="7">
        <f>C1232*C1233-C1230*C1235</f>
        <v>2.5100551692591233E-2</v>
      </c>
      <c r="C1218" s="7">
        <f>A1219*B1217-A1217*B1219</f>
        <v>0.32544044650417236</v>
      </c>
      <c r="D1218" t="s">
        <v>33</v>
      </c>
      <c r="E1218" s="9">
        <f t="shared" ref="E1218:F1218" si="1396">E1213</f>
        <v>0.86399545459420413</v>
      </c>
      <c r="F1218" s="10">
        <f t="shared" si="1396"/>
        <v>-0.52658432086144791</v>
      </c>
      <c r="G1218" s="13">
        <f>COS((RADIANS(45+$C$17)))</f>
        <v>-0.82658974912718863</v>
      </c>
      <c r="H1218" s="14">
        <f>COS((RADIANS($C$17-45)))</f>
        <v>-0.56280492769506862</v>
      </c>
      <c r="J1218" s="15">
        <f>((SUMPRODUCT(G1218:G1220,E1218:E1220))*(SUMPRODUCT(G1218:G1220,F1218:F1220)))-((SUMPRODUCT(H1218:H1220,E1218:E1220))*(SUMPRODUCT(H1218:H1220,F1218:F1220)))</f>
        <v>-5.6459482025142671E-3</v>
      </c>
      <c r="L1218" s="16"/>
      <c r="M1218" s="17">
        <f>(G1158^2)*F1158+G1158*G1159*F1159+G1158*G1160*F1160-((H1158^2)*F1158+H1158*H1159*F1159+H1158*H1160*F1160)</f>
        <v>0.12658182453547967</v>
      </c>
      <c r="N1218" s="18">
        <f>G1158*G1159*F1158+(G1159^2)*F1159+G1159*G1160*F1160-(H1158*H1159*F1158+(H1159^2)*F1159+H1159*H1160*F1160)</f>
        <v>-0.85300316948769284</v>
      </c>
      <c r="O1218" s="18">
        <f>G1158*G1160*F1158+G1159*G1160*F1159+(G1160^2)*F1160-(H1158*H1160*F1158+H1159*H1160*F1159+(H1160^2)*F1160)</f>
        <v>-0.49248160952332332</v>
      </c>
      <c r="P1218" s="18">
        <f>(G1158^2)*E1158+G1158*G1159*E1159+G1158*G1160*E1160-((H1158^2)*E1158+H1158*H1159*E1159+H1158*H1160*E1160)</f>
        <v>-0.74496817893875567</v>
      </c>
      <c r="Q1218" s="18">
        <f>G1158*G1159*E1158+(G1159^2)*E1159+G1159*G1160*E1160-(H1158*H1159*E1158+(H1159^2)*E1159+H1159*H1160*E1160)</f>
        <v>0.38794067293072421</v>
      </c>
      <c r="R1218" s="34">
        <f>G1158*G1160*E1158+G1159*G1160*E1159+(G1160^2)*E1160-(H1158*H1160*E1158+H1159*H1160*E1159+(H1160^2)*E1160)</f>
        <v>0.22397765194615815</v>
      </c>
      <c r="S1218" s="16">
        <f>J1158</f>
        <v>1.5131357002747092E-2</v>
      </c>
      <c r="V1218" s="7">
        <f>X1231+X1234</f>
        <v>-0.95178865621425057</v>
      </c>
      <c r="W1218" s="7">
        <f>X1232*X1233-X1230*X1235</f>
        <v>2.5100551692591289E-2</v>
      </c>
      <c r="X1218" s="7">
        <f>V1219*W1217-V1217*W1219</f>
        <v>0.32544044650417242</v>
      </c>
      <c r="Y1218" t="s">
        <v>33</v>
      </c>
      <c r="Z1218" s="9">
        <f t="shared" ref="Z1218:AA1218" si="1397">Z1213</f>
        <v>0.86399545459420413</v>
      </c>
      <c r="AA1218" s="10">
        <f t="shared" si="1397"/>
        <v>-0.52658432086144791</v>
      </c>
      <c r="AB1218" s="13">
        <f>COS((RADIANS(45+$C$17)))</f>
        <v>-0.82658974912718863</v>
      </c>
      <c r="AC1218" s="14">
        <f>COS((RADIANS($C$17-45)))</f>
        <v>-0.56280492769506862</v>
      </c>
      <c r="AE1218" s="15">
        <f>((SUMPRODUCT(AB1218:AB1220,Z1218:Z1220))*(SUMPRODUCT(AB1218:AB1220,AA1218:AA1220)))-((SUMPRODUCT(AC1218:AC1220,Z1218:Z1220))*(SUMPRODUCT(AC1218:AC1220,AA1218:AA1220)))</f>
        <v>-5.6459482025142671E-3</v>
      </c>
      <c r="AG1218" s="16"/>
      <c r="AH1218" s="17">
        <f>(AB1158^2)*AA1158+AB1158*AB1159*AA1159+AB1158*AB1160*AA1160-((AC1158^2)*AA1158+AC1158*AC1159*AA1159+AC1158*AC1160*AA1160)</f>
        <v>0.12658182453547967</v>
      </c>
      <c r="AI1218" s="18">
        <f>AB1158*AB1159*AA1158+(AB1159^2)*AA1159+AB1159*AB1160*AA1160-(AC1158*AC1159*AA1158+(AC1159^2)*AA1159+AC1159*AC1160*AA1160)</f>
        <v>-0.85300316948769284</v>
      </c>
      <c r="AJ1218" s="18">
        <f>AB1158*AB1160*AA1158+AB1159*AB1160*AA1159+(AB1160^2)*AA1160-(AC1158*AC1160*AA1158+AC1159*AC1160*AA1159+(AC1160^2)*AA1160)</f>
        <v>-0.49248160952332332</v>
      </c>
      <c r="AK1218" s="18">
        <f>(AB1158^2)*Z1158+AB1158*AB1159*Z1159+AB1158*AB1160*Z1160-((AC1158^2)*Z1158+AC1158*AC1159*Z1159+AC1158*AC1160*Z1160)</f>
        <v>-0.74496817893875567</v>
      </c>
      <c r="AL1218" s="18">
        <f>AB1158*AB1159*Z1158+(AB1159^2)*Z1159+AB1159*AB1160*Z1160-(AC1158*AC1159*Z1158+(AC1159^2)*Z1159+AC1159*AC1160*Z1160)</f>
        <v>0.38794067293072426</v>
      </c>
      <c r="AM1218" s="34">
        <f>AB1158*AB1160*Z1158+AB1159*AB1160*Z1159+(AB1160^2)*Z1160-(AC1158*AC1160*Z1158+AC1159*AC1160*Z1159+(AC1160^2)*Z1160)</f>
        <v>0.22397765194615818</v>
      </c>
      <c r="AN1218" s="16">
        <f>AE1158</f>
        <v>1.5131357002747092E-2</v>
      </c>
    </row>
    <row r="1219" spans="1:40">
      <c r="A1219" s="7">
        <f>C1232+C1235</f>
        <v>0.15670885996112732</v>
      </c>
      <c r="B1219" s="7">
        <f>C1230*C1234-C1231*C1233</f>
        <v>-0.76655803458748284</v>
      </c>
      <c r="C1219" s="7">
        <f>A1217*B1218-A1218*B1217</f>
        <v>0.41491253422521907</v>
      </c>
      <c r="D1219" t="s">
        <v>34</v>
      </c>
      <c r="E1219" s="9">
        <f t="shared" ref="E1219:F1219" si="1398">E1214</f>
        <v>-0.16430755262887167</v>
      </c>
      <c r="F1219" s="10">
        <f t="shared" si="1398"/>
        <v>-0.7879412955299977</v>
      </c>
      <c r="G1219" s="13">
        <f>(SIN((RADIANS(45+$C$17))))*(COS(RADIANS($A$17)))</f>
        <v>0.48740336475899354</v>
      </c>
      <c r="H1219" s="14">
        <f>(SIN((RADIANS($C$17-45))))*(COS(RADIANS($A$17)))</f>
        <v>-0.7158477212519514</v>
      </c>
      <c r="J1219" s="16"/>
      <c r="L1219" s="16"/>
      <c r="M1219" s="17">
        <f>(G1163^2)*F1163+G1163*G1164*F1164+G1163*G1165*F1165-((H1163^2)*F1163+H1163*H1164*F1164+H1163*H1165*F1165)</f>
        <v>0.2034275454890675</v>
      </c>
      <c r="N1219" s="18">
        <f>G1163*G1164*F1163+(G1164^2)*F1164+G1164*G1165*F1165-(H1163*H1164*F1163+(H1164^2)*F1164+H1164*H1165*F1165)</f>
        <v>-0.72267509503550498</v>
      </c>
      <c r="O1219" s="18">
        <f>G1163*G1165*F1163+G1164*G1165*F1164+(G1165^2)*F1165-(H1163*H1165*F1163+H1164*H1165*F1164+(H1165^2)*F1165)</f>
        <v>-0.60639640570529785</v>
      </c>
      <c r="P1219" s="18">
        <f>(G1163^2)*E1163+G1163*G1164*E1164+G1163*G1165*E1165-((H1163^2)*E1163+H1163*H1164*E1164+H1163*H1165*E1165)</f>
        <v>-0.74291462285331389</v>
      </c>
      <c r="Q1219" s="18">
        <f>G1163*G1164*E1163+(G1164^2)*E1164+G1164*G1165*E1165-(H1163*H1164*E1163+(H1164^2)*E1164+H1164*H1165*E1165)</f>
        <v>0.36496785290860356</v>
      </c>
      <c r="R1219" s="34">
        <f>G1163*G1165*E1163+G1164*G1165*E1164+(G1165^2)*E1165-(H1163*H1165*E1163+H1164*H1165*E1164+(H1165^2)*E1165)</f>
        <v>0.30624439076717297</v>
      </c>
      <c r="S1219" s="16">
        <f>J1163</f>
        <v>5.8956943817018992E-3</v>
      </c>
      <c r="V1219" s="7">
        <f>X1232+X1235</f>
        <v>0.15670885996112732</v>
      </c>
      <c r="W1219" s="7">
        <f>X1230*X1234-X1231*X1233</f>
        <v>-0.76655803458748284</v>
      </c>
      <c r="X1219" s="7">
        <f>V1217*W1218-V1218*W1217</f>
        <v>0.41491253422521918</v>
      </c>
      <c r="Y1219" t="s">
        <v>34</v>
      </c>
      <c r="Z1219" s="9">
        <f t="shared" ref="Z1219:AA1219" si="1399">Z1214</f>
        <v>-0.16430755262887164</v>
      </c>
      <c r="AA1219" s="10">
        <f t="shared" si="1399"/>
        <v>-0.7879412955299977</v>
      </c>
      <c r="AB1219" s="13">
        <f>(SIN((RADIANS(45+$C$17))))*(COS(RADIANS($A$17)))</f>
        <v>0.48740336475899354</v>
      </c>
      <c r="AC1219" s="14">
        <f>(SIN((RADIANS($C$17-45))))*(COS(RADIANS($A$17)))</f>
        <v>-0.7158477212519514</v>
      </c>
      <c r="AE1219" s="16"/>
      <c r="AG1219" s="16"/>
      <c r="AH1219" s="17">
        <f>(AB1163^2)*AA1163+AB1163*AB1164*AA1164+AB1163*AB1165*AA1165-((AC1163^2)*AA1163+AC1163*AC1164*AA1164+AC1163*AC1165*AA1165)</f>
        <v>0.2034275454890675</v>
      </c>
      <c r="AI1219" s="18">
        <f>AB1163*AB1164*AA1163+(AB1164^2)*AA1164+AB1164*AB1165*AA1165-(AC1163*AC1164*AA1163+(AC1164^2)*AA1164+AC1164*AC1165*AA1165)</f>
        <v>-0.72267509503550498</v>
      </c>
      <c r="AJ1219" s="18">
        <f>AB1163*AB1165*AA1163+AB1164*AB1165*AA1164+(AB1165^2)*AA1165-(AC1163*AC1165*AA1163+AC1164*AC1165*AA1164+(AC1165^2)*AA1165)</f>
        <v>-0.60639640570529785</v>
      </c>
      <c r="AK1219" s="18">
        <f>(AB1163^2)*Z1163+AB1163*AB1164*Z1164+AB1163*AB1165*Z1165-((AC1163^2)*Z1163+AC1163*AC1164*Z1164+AC1163*AC1165*Z1165)</f>
        <v>-0.74291462285331389</v>
      </c>
      <c r="AL1219" s="18">
        <f>AB1163*AB1164*Z1163+(AB1164^2)*Z1164+AB1164*AB1165*Z1165-(AC1163*AC1164*Z1163+(AC1164^2)*Z1164+AC1164*AC1165*Z1165)</f>
        <v>0.36496785290860356</v>
      </c>
      <c r="AM1219" s="34">
        <f>AB1163*AB1165*Z1163+AB1164*AB1165*Z1164+(AB1165^2)*Z1165-(AC1163*AC1165*Z1163+AC1164*AC1165*Z1164+(AC1165^2)*Z1165)</f>
        <v>0.30624439076717297</v>
      </c>
      <c r="AN1219" s="16">
        <f>AE1163</f>
        <v>5.8956943817018437E-3</v>
      </c>
    </row>
    <row r="1220" spans="1:40">
      <c r="D1220" t="s">
        <v>35</v>
      </c>
      <c r="E1220" s="9">
        <f t="shared" ref="E1220:F1220" si="1400">E1215</f>
        <v>0.47593579670966668</v>
      </c>
      <c r="F1220" s="10">
        <f t="shared" si="1400"/>
        <v>-0.31915116766415946</v>
      </c>
      <c r="G1220" s="13">
        <f>(SIN((RADIANS(45+$C$17))))*(SIN(RADIANS($A$17)))</f>
        <v>-0.2814024638475342</v>
      </c>
      <c r="H1220" s="14">
        <f>(SIN((RADIANS($C$17-45))))*(SIN(RADIANS($A$17)))</f>
        <v>0.41329487456359426</v>
      </c>
      <c r="J1220" s="16"/>
      <c r="L1220" s="16"/>
      <c r="M1220" s="17">
        <f>(G1168^2)*F1168+G1168*G1169*F1169+G1168*G1170*F1170-((H1168^2)*F1168+H1168*H1169*F1169+H1168*H1170*F1170)</f>
        <v>0.279444575186022</v>
      </c>
      <c r="N1220" s="18">
        <f>G1168*G1169*F1168+(G1169^2)*F1169+G1169*G1170*F1170-(H1168*H1169*F1168+(H1169^2)*F1169+H1169*H1170*F1170)</f>
        <v>-0.56152824244377764</v>
      </c>
      <c r="O1220" s="18">
        <f>G1168*G1170*F1168+G1169*G1170*F1169+(G1170^2)*F1170-(H1168*H1170*F1168+H1169*H1170*F1169+(H1170^2)*F1170)</f>
        <v>-0.66920330027548447</v>
      </c>
      <c r="P1220" s="18">
        <f>(G1168^2)*E1168+G1168*G1169*E1169+G1168*G1170*E1170-((H1168^2)*E1168+H1168*H1169*E1169+H1168*H1170*E1170)</f>
        <v>-0.74789689402521264</v>
      </c>
      <c r="Q1220" s="18">
        <f>G1168*G1169*E1168+(G1169^2)*E1169+G1169*G1170*E1170-(H1168*H1169*E1168+(H1169^2)*E1169+H1169*H1170*E1170)</f>
        <v>0.32408574552489833</v>
      </c>
      <c r="R1220" s="34">
        <f>G1168*G1170*E1168+G1169*G1170*E1169+(G1170^2)*E1170-(H1168*H1170*E1168+H1169*H1170*E1169+(H1170^2)*E1170)</f>
        <v>0.38623035153787044</v>
      </c>
      <c r="S1220" s="16">
        <f>J1168</f>
        <v>1.5204368142309188E-2</v>
      </c>
      <c r="Y1220" t="s">
        <v>35</v>
      </c>
      <c r="Z1220" s="9">
        <f t="shared" ref="Z1220:AA1220" si="1401">Z1215</f>
        <v>0.47593579670966668</v>
      </c>
      <c r="AA1220" s="10">
        <f t="shared" si="1401"/>
        <v>-0.31915116766415952</v>
      </c>
      <c r="AB1220" s="13">
        <f>(SIN((RADIANS(45+$C$17))))*(SIN(RADIANS($A$17)))</f>
        <v>-0.2814024638475342</v>
      </c>
      <c r="AC1220" s="14">
        <f>(SIN((RADIANS($C$17-45))))*(SIN(RADIANS($A$17)))</f>
        <v>0.41329487456359426</v>
      </c>
      <c r="AE1220" s="16"/>
      <c r="AG1220" s="16"/>
      <c r="AH1220" s="17">
        <f>(AB1168^2)*AA1168+AB1168*AB1169*AA1169+AB1168*AB1170*AA1170-((AC1168^2)*AA1168+AC1168*AC1169*AA1169+AC1168*AC1170*AA1170)</f>
        <v>0.279444575186022</v>
      </c>
      <c r="AI1220" s="18">
        <f>AB1168*AB1169*AA1168+(AB1169^2)*AA1169+AB1169*AB1170*AA1170-(AC1168*AC1169*AA1168+(AC1169^2)*AA1169+AC1169*AC1170*AA1170)</f>
        <v>-0.56152824244377764</v>
      </c>
      <c r="AJ1220" s="18">
        <f>AB1168*AB1170*AA1168+AB1169*AB1170*AA1169+(AB1170^2)*AA1170-(AC1168*AC1170*AA1168+AC1169*AC1170*AA1169+(AC1170^2)*AA1170)</f>
        <v>-0.66920330027548447</v>
      </c>
      <c r="AK1220" s="18">
        <f>(AB1168^2)*Z1168+AB1168*AB1169*Z1169+AB1168*AB1170*Z1170-((AC1168^2)*Z1168+AC1168*AC1169*Z1169+AC1168*AC1170*Z1170)</f>
        <v>-0.74789689402521264</v>
      </c>
      <c r="AL1220" s="18">
        <f>AB1168*AB1169*Z1168+(AB1169^2)*Z1169+AB1169*AB1170*Z1170-(AC1168*AC1169*Z1168+(AC1169^2)*Z1169+AC1169*AC1170*Z1170)</f>
        <v>0.32408574552489833</v>
      </c>
      <c r="AM1220" s="34">
        <f>AB1168*AB1170*Z1168+AB1169*AB1170*Z1169+(AB1170^2)*Z1170-(AC1168*AC1170*Z1168+AC1169*AC1170*Z1169+(AC1170^2)*Z1170)</f>
        <v>0.38623035153787044</v>
      </c>
      <c r="AN1220" s="16">
        <f>AE1168</f>
        <v>1.5204368142309133E-2</v>
      </c>
    </row>
    <row r="1221" spans="1:40">
      <c r="A1221" s="8"/>
      <c r="B1221" s="8" t="s">
        <v>25</v>
      </c>
      <c r="C1221" s="8" t="s">
        <v>49</v>
      </c>
      <c r="J1221" s="16"/>
      <c r="L1221" s="16"/>
      <c r="M1221" s="17">
        <f>(G1173^2)*F1173+G1173*G1174*F1174+G1173*G1175*F1175-((H1173^2)*F1173+H1173*H1174*F1174+H1173*H1175*F1175)</f>
        <v>0.2950539836373951</v>
      </c>
      <c r="N1221" s="18">
        <f>G1173*G1174*F1173+(G1174^2)*F1174+G1174*G1175*F1175-(H1173*H1174*F1173+(H1174^2)*F1174+H1174*H1175*F1175)</f>
        <v>-0.39988174477810323</v>
      </c>
      <c r="O1221" s="18">
        <f>G1173*G1175*F1173+G1174*G1175*F1174+(G1175^2)*F1175-(H1173*H1175*F1173+H1174*H1175*F1174+(H1175^2)*F1175)</f>
        <v>-0.6926154989749651</v>
      </c>
      <c r="P1221" s="18">
        <f>(G1173^2)*E1173+G1173*G1174*E1174+G1173*G1175*E1175-((H1173^2)*E1173+H1173*H1174*E1174+H1173*H1175*E1175)</f>
        <v>-0.72073980375995783</v>
      </c>
      <c r="Q1221" s="18">
        <f>G1173*G1174*E1173+(G1174^2)*E1174+G1174*G1175*E1175-(H1173*H1174*E1173+(H1174^2)*E1174+H1174*H1175*E1175)</f>
        <v>0.28979934116644779</v>
      </c>
      <c r="R1221" s="34">
        <f>G1173*G1175*E1173+G1174*G1175*E1174+(G1175^2)*E1175-(H1173*H1175*E1173+H1174*H1175*E1174+(H1175^2)*E1175)</f>
        <v>0.5019471829002744</v>
      </c>
      <c r="S1221" s="16">
        <f>J1173</f>
        <v>-9.0116177700380606E-3</v>
      </c>
      <c r="V1221" s="8"/>
      <c r="W1221" s="8" t="s">
        <v>25</v>
      </c>
      <c r="X1221" s="8" t="s">
        <v>49</v>
      </c>
      <c r="AE1221" s="16"/>
      <c r="AG1221" s="16"/>
      <c r="AH1221" s="17">
        <f>(AB1173^2)*AA1173+AB1173*AB1174*AA1174+AB1173*AB1175*AA1175-((AC1173^2)*AA1173+AC1173*AC1174*AA1174+AC1173*AC1175*AA1175)</f>
        <v>0.2950539836373951</v>
      </c>
      <c r="AI1221" s="18">
        <f>AB1173*AB1174*AA1173+(AB1174^2)*AA1174+AB1174*AB1175*AA1175-(AC1173*AC1174*AA1173+(AC1174^2)*AA1174+AC1174*AC1175*AA1175)</f>
        <v>-0.39988174477810329</v>
      </c>
      <c r="AJ1221" s="18">
        <f>AB1173*AB1175*AA1173+AB1174*AB1175*AA1174+(AB1175^2)*AA1175-(AC1173*AC1175*AA1173+AC1174*AC1175*AA1174+(AC1175^2)*AA1175)</f>
        <v>-0.6926154989749651</v>
      </c>
      <c r="AK1221" s="18">
        <f>(AB1173^2)*Z1173+AB1173*AB1174*Z1174+AB1173*AB1175*Z1175-((AC1173^2)*Z1173+AC1173*AC1174*Z1174+AC1173*AC1175*Z1175)</f>
        <v>-0.72073980375995772</v>
      </c>
      <c r="AL1221" s="18">
        <f>AB1173*AB1174*Z1173+(AB1174^2)*Z1174+AB1174*AB1175*Z1175-(AC1173*AC1174*Z1173+(AC1174^2)*Z1174+AC1174*AC1175*Z1175)</f>
        <v>0.28979934116644779</v>
      </c>
      <c r="AM1221" s="34">
        <f>AB1173*AB1175*Z1173+AB1174*AB1175*Z1174+(AB1175^2)*Z1175-(AC1173*AC1175*Z1173+AC1174*AC1175*Z1174+(AC1175^2)*Z1175)</f>
        <v>0.5019471829002744</v>
      </c>
      <c r="AN1221" s="16">
        <f>AE1173</f>
        <v>-9.0116177700380606E-3</v>
      </c>
    </row>
    <row r="1222" spans="1:40">
      <c r="A1222" s="8" t="s">
        <v>47</v>
      </c>
      <c r="B1222" s="8">
        <f>DEGREES(ACOS(A1219/(SQRT((A1217^2)+(A1218^2)+(A1219^2)))))</f>
        <v>81.178499953588059</v>
      </c>
      <c r="C1222" s="8">
        <f>DEGREES(ATAN(A1218/A1217))</f>
        <v>-70.489193898571457</v>
      </c>
      <c r="E1222" s="9" t="s">
        <v>29</v>
      </c>
      <c r="F1222" s="10" t="s">
        <v>30</v>
      </c>
      <c r="G1222" s="13" t="s">
        <v>31</v>
      </c>
      <c r="H1222" s="14" t="s">
        <v>11</v>
      </c>
      <c r="I1222">
        <v>17</v>
      </c>
      <c r="J1222" s="15" t="s">
        <v>32</v>
      </c>
      <c r="L1222" s="20" t="s">
        <v>37</v>
      </c>
      <c r="M1222" s="17">
        <f>(G1178^2)*F1178+G1178*G1179*F1179+G1178*G1180*F1180-((H1178^2)*F1178+H1178*H1179*F1179+H1178*H1180*F1180)</f>
        <v>0.31127878641191242</v>
      </c>
      <c r="N1222" s="18">
        <f>G1178*G1179*F1178+(G1179^2)*F1179+G1179*G1180*F1180-(H1178*H1179*F1178+(H1179^2)*F1179+H1179*H1180*F1180)</f>
        <v>-0.24295665924305712</v>
      </c>
      <c r="O1222" s="18">
        <f>G1178*G1180*F1178+G1179*G1180*F1179+(G1180^2)*F1180-(H1178*H1180*F1178+H1179*H1180*F1179+(H1180^2)*F1180)</f>
        <v>-0.66751793517643032</v>
      </c>
      <c r="P1222" s="18">
        <f>(G1178^2)*E1178+G1178*G1179*E1179+G1178*G1180*E1180-((H1178^2)*E1178+H1178*H1179*E1179+H1178*H1180*E1180)</f>
        <v>-0.68847730405083307</v>
      </c>
      <c r="Q1222" s="18">
        <f>G1178*G1179*E1178+(G1179^2)*E1179+G1179*G1180*E1180-(H1178*H1179*E1178+(H1179^2)*E1179+H1179*H1180*E1180)</f>
        <v>0.22307396351858358</v>
      </c>
      <c r="R1222" s="34">
        <f>G1178*G1180*E1178+G1179*G1180*E1179+(G1180^2)*E1180-(H1178*H1180*E1178+H1179*H1180*E1179+(H1180^2)*E1180)</f>
        <v>0.61289067763555227</v>
      </c>
      <c r="S1222" s="16">
        <f>J1178</f>
        <v>-8.8326096495800477E-3</v>
      </c>
      <c r="V1222" s="8" t="s">
        <v>47</v>
      </c>
      <c r="W1222" s="8">
        <f>DEGREES(ACOS(V1219/(SQRT((V1217^2)+(V1218^2)+(V1219^2)))))</f>
        <v>81.178499953588059</v>
      </c>
      <c r="X1222" s="8">
        <f>DEGREES(ATAN(V1218/V1217))</f>
        <v>-70.489193898571457</v>
      </c>
      <c r="Z1222" s="9" t="s">
        <v>29</v>
      </c>
      <c r="AA1222" s="10" t="s">
        <v>30</v>
      </c>
      <c r="AB1222" s="13" t="s">
        <v>31</v>
      </c>
      <c r="AC1222" s="14" t="s">
        <v>11</v>
      </c>
      <c r="AD1222">
        <v>17</v>
      </c>
      <c r="AE1222" s="15" t="s">
        <v>32</v>
      </c>
      <c r="AG1222" s="20" t="s">
        <v>37</v>
      </c>
      <c r="AH1222" s="17">
        <f>(AB1178^2)*AA1178+AB1178*AB1179*AA1179+AB1178*AB1180*AA1180-((AC1178^2)*AA1178+AC1178*AC1179*AA1179+AC1178*AC1180*AA1180)</f>
        <v>0.31127878641191242</v>
      </c>
      <c r="AI1222" s="18">
        <f>AB1178*AB1179*AA1178+(AB1179^2)*AA1179+AB1179*AB1180*AA1180-(AC1178*AC1179*AA1178+(AC1179^2)*AA1179+AC1179*AC1180*AA1180)</f>
        <v>-0.24295665924305715</v>
      </c>
      <c r="AJ1222" s="18">
        <f>AB1178*AB1180*AA1178+AB1179*AB1180*AA1179+(AB1180^2)*AA1180-(AC1178*AC1180*AA1178+AC1179*AC1180*AA1179+(AC1180^2)*AA1180)</f>
        <v>-0.66751793517643043</v>
      </c>
      <c r="AK1222" s="18">
        <f>(AB1178^2)*Z1178+AB1178*AB1179*Z1179+AB1178*AB1180*Z1180-((AC1178^2)*Z1178+AC1178*AC1179*Z1179+AC1178*AC1180*Z1180)</f>
        <v>-0.68847730405083307</v>
      </c>
      <c r="AL1222" s="18">
        <f>AB1178*AB1179*Z1178+(AB1179^2)*Z1179+AB1179*AB1180*Z1180-(AC1178*AC1179*Z1178+(AC1179^2)*Z1179+AC1179*AC1180*Z1180)</f>
        <v>0.22307396351858358</v>
      </c>
      <c r="AM1222" s="34">
        <f>AB1178*AB1180*Z1178+AB1179*AB1180*Z1179+(AB1180^2)*Z1180-(AC1178*AC1180*Z1178+AC1179*AC1180*Z1179+(AC1180^2)*Z1180)</f>
        <v>0.61289067763555227</v>
      </c>
      <c r="AN1222" s="16">
        <f>AE1178</f>
        <v>-8.8326096495800477E-3</v>
      </c>
    </row>
    <row r="1223" spans="1:40">
      <c r="A1223" s="8" t="s">
        <v>46</v>
      </c>
      <c r="B1223" s="8">
        <f>DEGREES(ACOS(B1219/(SQRT((B1217^2)+(B1218^2)+(B1219^2)))))</f>
        <v>150.83659967177468</v>
      </c>
      <c r="C1223" s="8">
        <f>DEGREES(ATAN(B1218/B1217))</f>
        <v>3.3638966662859691</v>
      </c>
      <c r="D1223" t="s">
        <v>33</v>
      </c>
      <c r="E1223" s="9">
        <f t="shared" ref="E1223:F1223" si="1402">E1218</f>
        <v>0.86399545459420413</v>
      </c>
      <c r="F1223" s="10">
        <f t="shared" si="1402"/>
        <v>-0.52658432086144791</v>
      </c>
      <c r="G1223" s="13">
        <f>COS((RADIANS(45+$C$18)))</f>
        <v>-0.87078508510040586</v>
      </c>
      <c r="H1223" s="14">
        <f>COS((RADIANS($C$18-45)))</f>
        <v>-0.4916638440710065</v>
      </c>
      <c r="J1223" s="15">
        <f>((SUMPRODUCT(G1223:G1225,E1223:E1225))*(SUMPRODUCT(G1223:(G1225),F1223:F1225)))-((SUMPRODUCT(H1223:H1225,E1223:E1225))*(SUMPRODUCT(H1223:H1225,F1223:F1225)))</f>
        <v>-1.4424541858375217E-2</v>
      </c>
      <c r="L1223" s="16"/>
      <c r="M1223" s="17">
        <f>(G1183^2)*F1183+G1183*G1184*F1184+G1183*G1185*F1185-((H1183^2)*F1183+H1183*H1184*F1184+H1183*H1185*F1185)</f>
        <v>0.31170141401115331</v>
      </c>
      <c r="N1223" s="18">
        <f>G1183*G1184*F1183+(G1184^2)*F1184+G1184*G1185*F1185-(H1183*H1184*F1183+(H1184^2)*F1184+H1184*H1185*F1185)</f>
        <v>-0.10755664238137597</v>
      </c>
      <c r="O1223" s="18">
        <f>G1183*G1185*F1183+G1184*G1185*F1184+(G1185^2)*F1185-(H1183*H1185*F1183+H1184*H1185*F1184+(H1185^2)*F1185)</f>
        <v>-0.60998403051662087</v>
      </c>
      <c r="P1223" s="18">
        <f>(G1183^2)*E1183+G1183*G1184*E1184+G1183*G1185*E1185-((H1183^2)*E1183+H1183*H1184*E1184+H1183*H1185*E1185)</f>
        <v>-0.62720308126268876</v>
      </c>
      <c r="Q1223" s="18">
        <f>G1183*G1184*E1183+(G1184^2)*E1184+G1184*G1185*E1185-(H1183*H1184*E1183+(H1184^2)*E1184+H1184*H1185*E1185)</f>
        <v>0.12841246920717397</v>
      </c>
      <c r="R1223" s="34">
        <f>G1183*G1185*E1183+G1184*G1185*E1184+(G1185^2)*E1185-(H1183*H1185*E1183+H1184*H1185*E1184+(H1185^2)*E1185)</f>
        <v>0.72826330202686429</v>
      </c>
      <c r="S1223" s="16">
        <f>J1183</f>
        <v>-3.3322619692162103E-3</v>
      </c>
      <c r="V1223" s="8" t="s">
        <v>46</v>
      </c>
      <c r="W1223" s="8">
        <f>DEGREES(ACOS(W1219/(SQRT((W1217^2)+(W1218^2)+(W1219^2)))))</f>
        <v>150.83659967177468</v>
      </c>
      <c r="X1223" s="8">
        <f>DEGREES(ATAN(W1218/W1217))</f>
        <v>3.3638966662859762</v>
      </c>
      <c r="Y1223" t="s">
        <v>33</v>
      </c>
      <c r="Z1223" s="9">
        <f t="shared" ref="Z1223:AA1223" si="1403">Z1218</f>
        <v>0.86399545459420413</v>
      </c>
      <c r="AA1223" s="10">
        <f t="shared" si="1403"/>
        <v>-0.52658432086144791</v>
      </c>
      <c r="AB1223" s="13">
        <f>COS((RADIANS(45+$C$18)))</f>
        <v>-0.87078508510040586</v>
      </c>
      <c r="AC1223" s="14">
        <f>COS((RADIANS($C$18-45)))</f>
        <v>-0.4916638440710065</v>
      </c>
      <c r="AE1223" s="15">
        <f>((SUMPRODUCT(AB1223:AB1225,Z1223:Z1225))*(SUMPRODUCT(AB1223:(AB1225),AA1223:AA1225)))-((SUMPRODUCT(AC1223:AC1225,Z1223:Z1225))*(SUMPRODUCT(AC1223:AC1225,AA1223:AA1225)))</f>
        <v>-1.4424541858375273E-2</v>
      </c>
      <c r="AG1223" s="16"/>
      <c r="AH1223" s="17">
        <f>(AB1183^2)*AA1183+AB1183*AB1184*AA1184+AB1183*AB1185*AA1185-((AC1183^2)*AA1183+AC1183*AC1184*AA1184+AC1183*AC1185*AA1185)</f>
        <v>0.31170141401115331</v>
      </c>
      <c r="AI1223" s="18">
        <f>AB1183*AB1184*AA1183+(AB1184^2)*AA1184+AB1184*AB1185*AA1185-(AC1183*AC1184*AA1183+(AC1184^2)*AA1184+AC1184*AC1185*AA1185)</f>
        <v>-0.10755664238137598</v>
      </c>
      <c r="AJ1223" s="18">
        <f>AB1183*AB1185*AA1183+AB1184*AB1185*AA1184+(AB1185^2)*AA1185-(AC1183*AC1185*AA1183+AC1184*AC1185*AA1184+(AC1185^2)*AA1185)</f>
        <v>-0.60998403051662098</v>
      </c>
      <c r="AK1223" s="18">
        <f>(AB1183^2)*Z1183+AB1183*AB1184*Z1184+AB1183*AB1185*Z1185-((AC1183^2)*Z1183+AC1183*AC1184*Z1184+AC1183*AC1185*Z1185)</f>
        <v>-0.62720308126268876</v>
      </c>
      <c r="AL1223" s="18">
        <f>AB1183*AB1184*Z1183+(AB1184^2)*Z1184+AB1184*AB1185*Z1185-(AC1183*AC1184*Z1183+(AC1184^2)*Z1184+AC1184*AC1185*Z1185)</f>
        <v>0.12841246920717397</v>
      </c>
      <c r="AM1223" s="34">
        <f>AB1183*AB1185*Z1183+AB1184*AB1185*Z1184+(AB1185^2)*Z1185-(AC1183*AC1185*Z1183+AC1184*AC1185*Z1184+(AC1185^2)*Z1185)</f>
        <v>0.72826330202686429</v>
      </c>
      <c r="AN1223" s="16">
        <f>AE1183</f>
        <v>-3.3322619692162103E-3</v>
      </c>
    </row>
    <row r="1224" spans="1:40">
      <c r="A1224" s="8" t="s">
        <v>48</v>
      </c>
      <c r="B1224" s="8">
        <f>DEGREES(ACOS(C1219/(SQRT((C1217^2)+(C1218^2)+(C1219^2)))))</f>
        <v>62.448752046807328</v>
      </c>
      <c r="C1224" s="8">
        <f>DEGREES(ATAN(C1218/C1217))</f>
        <v>24.154818135411393</v>
      </c>
      <c r="D1224" t="s">
        <v>34</v>
      </c>
      <c r="E1224" s="9">
        <f t="shared" ref="E1224:F1224" si="1404">E1219</f>
        <v>-0.16430755262887167</v>
      </c>
      <c r="F1224" s="10">
        <f t="shared" si="1404"/>
        <v>-0.7879412955299977</v>
      </c>
      <c r="G1224" s="13">
        <f>(SIN((RADIANS(45+$C$18))))*(COS(RADIANS($A$18)))</f>
        <v>0.4620128861807582</v>
      </c>
      <c r="H1224" s="14">
        <f>(SIN((RADIANS($C$18-45))))*(COS(RADIANS($A$18)))</f>
        <v>-0.81827031875928058</v>
      </c>
      <c r="J1224" s="16"/>
      <c r="L1224" s="16"/>
      <c r="M1224" s="17">
        <f>(G1188^2)*F1188+G1188*G1189*F1189+G1188*G1190*F1190-((H1188^2)*F1188+H1188*H1189*F1189+H1188*H1190*F1190)</f>
        <v>0.29740129090101985</v>
      </c>
      <c r="N1224" s="18">
        <f>G1188*G1189*F1188+(G1189^2)*F1189+G1189*G1190*F1190-(H1188*H1189*F1188+(H1189^2)*F1189+H1189*H1190*F1190)</f>
        <v>-9.4102384272275956E-10</v>
      </c>
      <c r="O1224" s="18">
        <f>G1188*G1190*F1188+G1189*G1190*F1189+(G1190^2)*F1190-(H1188*H1190*F1188+H1189*H1190*F1189+(H1190^2)*F1190)</f>
        <v>-0.53916693875526156</v>
      </c>
      <c r="P1224" s="18">
        <f>(G1188^2)*E1188+G1188*G1189*E1189+G1188*G1190*E1190-((H1188^2)*E1188+H1188*H1189*E1189+H1188*H1190*E1190)</f>
        <v>-0.51174669125606487</v>
      </c>
      <c r="Q1224" s="18">
        <f>G1188*G1189*E1188+(G1189^2)*E1189+G1189*G1190*E1190-(H1188*H1189*E1188+(H1189^2)*E1189+H1189*H1190*E1190)</f>
        <v>1.471798367315492E-9</v>
      </c>
      <c r="R1224" s="34">
        <f>G1188*G1190*E1188+G1189*G1190*E1189+(G1190^2)*E1190-(H1188*H1190*E1188+H1189*H1190*E1189+(H1190^2)*E1190)</f>
        <v>0.84327833593933343</v>
      </c>
      <c r="S1224" s="16">
        <f>J1188</f>
        <v>3.4451712754957065E-4</v>
      </c>
      <c r="V1224" s="8" t="s">
        <v>48</v>
      </c>
      <c r="W1224" s="8">
        <f>DEGREES(ACOS(X1219/(SQRT((X1217^2)+(X1218^2)+(X1219^2)))))</f>
        <v>62.448752046807328</v>
      </c>
      <c r="X1224" s="8">
        <f>DEGREES(ATAN(X1218/X1217))</f>
        <v>24.154818135411393</v>
      </c>
      <c r="Y1224" t="s">
        <v>34</v>
      </c>
      <c r="Z1224" s="9">
        <f t="shared" ref="Z1224:AA1224" si="1405">Z1219</f>
        <v>-0.16430755262887164</v>
      </c>
      <c r="AA1224" s="10">
        <f t="shared" si="1405"/>
        <v>-0.7879412955299977</v>
      </c>
      <c r="AB1224" s="13">
        <f>(SIN((RADIANS(45+$C$18))))*(COS(RADIANS($A$18)))</f>
        <v>0.4620128861807582</v>
      </c>
      <c r="AC1224" s="14">
        <f>(SIN((RADIANS($C$18-45))))*(COS(RADIANS($A$18)))</f>
        <v>-0.81827031875928058</v>
      </c>
      <c r="AE1224" s="16"/>
      <c r="AG1224" s="16"/>
      <c r="AH1224" s="17">
        <f>(AB1188^2)*AA1188+AB1188*AB1189*AA1189+AB1188*AB1190*AA1190-((AC1188^2)*AA1188+AC1188*AC1189*AA1189+AC1188*AC1190*AA1190)</f>
        <v>0.2974012909010198</v>
      </c>
      <c r="AI1224" s="18">
        <f>AB1188*AB1189*AA1188+(AB1189^2)*AA1189+AB1189*AB1190*AA1190-(AC1188*AC1189*AA1188+(AC1189^2)*AA1189+AC1189*AC1190*AA1190)</f>
        <v>-9.4102384272275977E-10</v>
      </c>
      <c r="AJ1224" s="18">
        <f>AB1188*AB1190*AA1188+AB1189*AB1190*AA1189+(AB1190^2)*AA1190-(AC1188*AC1190*AA1188+AC1189*AC1190*AA1189+(AC1190^2)*AA1190)</f>
        <v>-0.53916693875526167</v>
      </c>
      <c r="AK1224" s="18">
        <f>(AB1188^2)*Z1188+AB1188*AB1189*Z1189+AB1188*AB1190*Z1190-((AC1188^2)*Z1188+AC1188*AC1189*Z1189+AC1188*AC1190*Z1190)</f>
        <v>-0.51174669125606487</v>
      </c>
      <c r="AL1224" s="18">
        <f>AB1188*AB1189*Z1188+(AB1189^2)*Z1189+AB1189*AB1190*Z1190-(AC1188*AC1189*Z1188+(AC1189^2)*Z1189+AC1189*AC1190*Z1190)</f>
        <v>1.471798367315492E-9</v>
      </c>
      <c r="AM1224" s="34">
        <f>AB1188*AB1190*Z1188+AB1189*AB1190*Z1189+(AB1190^2)*Z1190-(AC1188*AC1190*Z1188+AC1189*AC1190*Z1189+(AC1190^2)*Z1190)</f>
        <v>0.84327833593933343</v>
      </c>
      <c r="AN1224" s="16">
        <f>AE1188</f>
        <v>3.4451712754957065E-4</v>
      </c>
    </row>
    <row r="1225" spans="1:40">
      <c r="D1225" t="s">
        <v>35</v>
      </c>
      <c r="E1225" s="9">
        <f t="shared" ref="E1225:F1225" si="1406">E1220</f>
        <v>0.47593579670966668</v>
      </c>
      <c r="F1225" s="10">
        <f t="shared" si="1406"/>
        <v>-0.31915116766415946</v>
      </c>
      <c r="G1225" s="13">
        <f>(SIN((RADIANS(45+$C$18))))*(SIN(RADIANS($A$18)))</f>
        <v>-0.16815893841721494</v>
      </c>
      <c r="H1225" s="14">
        <f>(SIN((RADIANS($C$18-45))))*(SIN(RADIANS($A$18)))</f>
        <v>0.29782603961189558</v>
      </c>
      <c r="J1225" s="16"/>
      <c r="L1225" s="16"/>
      <c r="M1225" s="17">
        <f>(G1193^2)*F1193+G1193*G1194*F1194+G1193*G1195*F1195-((H1193^2)*F1193+H1193*H1194*F1194+H1193*H1195*F1195)</f>
        <v>0.27678787575125091</v>
      </c>
      <c r="N1225" s="18">
        <f>G1193*G1194*F1193+(G1194^2)*F1194+G1194*G1195*F1195-(H1193*H1194*F1193+(H1194^2)*F1194+H1194*H1195*F1195)</f>
        <v>8.3672109106679382E-2</v>
      </c>
      <c r="O1225" s="18">
        <f>G1193*G1195*F1193+G1194*G1195*F1194+(G1195^2)*F1195-(H1193*H1195*F1193+H1194*H1195*F1194+(H1195^2)*F1195)</f>
        <v>-0.47452811118578025</v>
      </c>
      <c r="P1225" s="18">
        <f>(G1193^2)*E1193+G1193*G1194*E1194+G1193*G1195*E1195-((H1193^2)*E1193+H1193*H1194*E1194+H1193*H1195*E1195)</f>
        <v>-0.3176151536653733</v>
      </c>
      <c r="Q1225" s="18">
        <f>G1193*G1194*E1193+(G1194^2)*E1194+G1194*G1195*E1195-(H1193*H1194*E1193+(H1194^2)*E1194+H1194*H1195*E1195)</f>
        <v>-0.16408175764894084</v>
      </c>
      <c r="R1225" s="34">
        <f>G1193*G1195*E1193+G1194*G1195*E1194+(G1195^2)*E1195-(H1193*H1195*E1193+H1194*H1195*E1194+(H1195^2)*E1195)</f>
        <v>0.9305538890853573</v>
      </c>
      <c r="S1225" s="16">
        <f>J1193</f>
        <v>-4.494075930860375E-4</v>
      </c>
      <c r="Y1225" t="s">
        <v>35</v>
      </c>
      <c r="Z1225" s="9">
        <f t="shared" ref="Z1225:AA1225" si="1407">Z1220</f>
        <v>0.47593579670966668</v>
      </c>
      <c r="AA1225" s="10">
        <f t="shared" si="1407"/>
        <v>-0.31915116766415952</v>
      </c>
      <c r="AB1225" s="13">
        <f>(SIN((RADIANS(45+$C$18))))*(SIN(RADIANS($A$18)))</f>
        <v>-0.16815893841721494</v>
      </c>
      <c r="AC1225" s="14">
        <f>(SIN((RADIANS($C$18-45))))*(SIN(RADIANS($A$18)))</f>
        <v>0.29782603961189558</v>
      </c>
      <c r="AE1225" s="16"/>
      <c r="AG1225" s="16"/>
      <c r="AH1225" s="17">
        <f>(AB1193^2)*AA1193+AB1193*AB1194*AA1194+AB1193*AB1195*AA1195-((AC1193^2)*AA1193+AC1193*AC1194*AA1194+AC1193*AC1195*AA1195)</f>
        <v>0.27678787575125086</v>
      </c>
      <c r="AI1225" s="18">
        <f>AB1193*AB1194*AA1193+(AB1194^2)*AA1194+AB1194*AB1195*AA1195-(AC1193*AC1194*AA1193+(AC1194^2)*AA1194+AC1194*AC1195*AA1195)</f>
        <v>8.3672109106679382E-2</v>
      </c>
      <c r="AJ1225" s="18">
        <f>AB1193*AB1195*AA1193+AB1194*AB1195*AA1194+(AB1195^2)*AA1195-(AC1193*AC1195*AA1193+AC1194*AC1195*AA1194+(AC1195^2)*AA1195)</f>
        <v>-0.47452811118578031</v>
      </c>
      <c r="AK1225" s="18">
        <f>(AB1193^2)*Z1193+AB1193*AB1194*Z1194+AB1193*AB1195*Z1195-((AC1193^2)*Z1193+AC1193*AC1194*Z1194+AC1193*AC1195*Z1195)</f>
        <v>-0.3176151536653733</v>
      </c>
      <c r="AL1225" s="18">
        <f>AB1193*AB1194*Z1193+(AB1194^2)*Z1194+AB1194*AB1195*Z1195-(AC1193*AC1194*Z1193+(AC1194^2)*Z1194+AC1194*AC1195*Z1195)</f>
        <v>-0.16408175764894084</v>
      </c>
      <c r="AM1225" s="34">
        <f>AB1193*AB1195*Z1193+AB1194*AB1195*Z1194+(AB1195^2)*Z1195-(AC1193*AC1195*Z1193+AC1194*AC1195*Z1194+(AC1195^2)*Z1195)</f>
        <v>0.9305538890853573</v>
      </c>
      <c r="AN1225" s="16">
        <f>AE1193</f>
        <v>-4.4940759308609302E-4</v>
      </c>
    </row>
    <row r="1226" spans="1:40">
      <c r="M1226" s="17">
        <f>(G1198^2)*F1198+G1198*G1199*F1199+G1198*G1200*F1200-((H1198^2)*F1198+H1198*H1199*F1199+H1198*H1200*F1200)</f>
        <v>0.2652810582198396</v>
      </c>
      <c r="N1226" s="18">
        <f>G1198*G1199*F1198+(G1199^2)*F1199+G1199*G1200*F1200-(H1198*H1199*F1198+(H1199^2)*F1199+H1199*H1200*F1200)</f>
        <v>0.15592589522744707</v>
      </c>
      <c r="O1226" s="18">
        <f>G1198*G1200*F1198+G1199*G1200*F1199+(G1200^2)*F1200-(H1198*H1200*F1198+H1199*H1200*F1199+(H1200^2)*F1200)</f>
        <v>-0.42840287624565809</v>
      </c>
      <c r="P1226" s="18">
        <f>(G1198^2)*E1198+G1198*G1199*E1199+G1198*G1200*E1200-((H1198^2)*E1198+H1198*H1199*E1199+H1198*H1200*E1200)</f>
        <v>-5.7068033182661237E-2</v>
      </c>
      <c r="Q1226" s="18">
        <f>G1198*G1199*E1198+(G1199^2)*E1199+G1199*G1200*E1200-(H1198*H1199*E1198+(H1199^2)*E1199+H1199*H1200*E1200)</f>
        <v>-0.34145071843496039</v>
      </c>
      <c r="R1226" s="34">
        <f>G1198*G1200*E1198+G1199*G1200*E1199+(G1200^2)*E1200-(H1198*H1200*E1198+H1199*H1200*E1199+(H1200^2)*E1200)</f>
        <v>0.93812813875661194</v>
      </c>
      <c r="S1226" s="16">
        <f>J1198</f>
        <v>-3.1043796309584981E-4</v>
      </c>
      <c r="AH1226" s="17">
        <f>(AB1198^2)*AA1198+AB1198*AB1199*AA1199+AB1198*AB1200*AA1200-((AC1198^2)*AA1198+AC1198*AC1199*AA1199+AC1198*AC1200*AA1200)</f>
        <v>0.26528105821983955</v>
      </c>
      <c r="AI1226" s="18">
        <f>AB1198*AB1199*AA1198+(AB1199^2)*AA1199+AB1199*AB1200*AA1200-(AC1198*AC1199*AA1198+(AC1199^2)*AA1199+AC1199*AC1200*AA1200)</f>
        <v>0.1559258952274471</v>
      </c>
      <c r="AJ1226" s="18">
        <f>AB1198*AB1200*AA1198+AB1199*AB1200*AA1199+(AB1200^2)*AA1200-(AC1198*AC1200*AA1198+AC1199*AC1200*AA1199+(AC1200^2)*AA1200)</f>
        <v>-0.42840287624565809</v>
      </c>
      <c r="AK1226" s="18">
        <f>(AB1198^2)*Z1198+AB1198*AB1199*Z1199+AB1198*AB1200*Z1200-((AC1198^2)*Z1198+AC1198*AC1199*Z1199+AC1198*AC1200*Z1200)</f>
        <v>-5.7068033182661293E-2</v>
      </c>
      <c r="AL1226" s="18">
        <f>AB1198*AB1199*Z1198+(AB1199^2)*Z1199+AB1199*AB1200*Z1200-(AC1198*AC1199*Z1198+(AC1199^2)*Z1199+AC1199*AC1200*Z1200)</f>
        <v>-0.34145071843496039</v>
      </c>
      <c r="AM1226" s="34">
        <f>AB1198*AB1200*Z1198+AB1199*AB1200*Z1199+(AB1200^2)*Z1200-(AC1198*AC1200*Z1198+AC1199*AC1200*Z1199+(AC1200^2)*Z1200)</f>
        <v>0.93812813875661183</v>
      </c>
      <c r="AN1226" s="16">
        <f>AE1198</f>
        <v>-3.1043796309593308E-4</v>
      </c>
    </row>
    <row r="1227" spans="1:40">
      <c r="E1227" s="9" t="s">
        <v>29</v>
      </c>
      <c r="F1227" s="10" t="s">
        <v>30</v>
      </c>
      <c r="G1227" s="13" t="s">
        <v>31</v>
      </c>
      <c r="H1227" s="14" t="s">
        <v>11</v>
      </c>
      <c r="I1227">
        <v>18</v>
      </c>
      <c r="J1227" s="15" t="s">
        <v>32</v>
      </c>
      <c r="M1227" s="17">
        <f>(G1203^2)*F1203+G1203*G1204*F1204+G1203*G1205*F1205-((H1203^2)*F1203+H1203*H1204*F1204+H1203*H1205*F1205)</f>
        <v>0.27048273694119812</v>
      </c>
      <c r="N1227" s="18">
        <f>G1203*G1204*F1203+(G1204^2)*F1204+G1204*G1205*F1205-(H1203*H1204*F1203+(H1204^2)*F1204+H1204*H1205*F1205)</f>
        <v>0.23342805894774465</v>
      </c>
      <c r="O1227" s="18">
        <f>G1203*G1205*F1203+G1204*G1205*F1204+(G1205^2)*F1205-(H1203*H1205*F1203+H1204*H1205*F1204+(H1205^2)*F1205)</f>
        <v>-0.40430925800967676</v>
      </c>
      <c r="P1227" s="18">
        <f>(G1203^2)*E1203+G1203*G1204*E1204+G1203*G1205*E1205-((H1203^2)*E1203+H1203*H1204*E1204+H1203*H1205*E1205)</f>
        <v>0.21163889593919771</v>
      </c>
      <c r="Q1227" s="18">
        <f>G1203*G1204*E1203+(G1204^2)*E1204+G1204*G1205*E1205-(H1203*H1204*E1203+(H1204^2)*E1204+H1204*H1205*E1205)</f>
        <v>-0.48632694285030587</v>
      </c>
      <c r="R1227" s="34">
        <f>G1203*G1205*E1203+G1204*G1205*E1204+(G1205^2)*E1205-(H1203*H1205*E1203+H1204*H1205*E1204+(H1205^2)*E1205)</f>
        <v>0.84234297410637593</v>
      </c>
      <c r="S1227" s="16">
        <f>J1203</f>
        <v>2.9166133548534368E-3</v>
      </c>
      <c r="Z1227" s="9" t="s">
        <v>29</v>
      </c>
      <c r="AA1227" s="10" t="s">
        <v>30</v>
      </c>
      <c r="AB1227" s="13" t="s">
        <v>31</v>
      </c>
      <c r="AC1227" s="14" t="s">
        <v>11</v>
      </c>
      <c r="AD1227">
        <v>18</v>
      </c>
      <c r="AE1227" s="15" t="s">
        <v>32</v>
      </c>
      <c r="AH1227" s="17">
        <f>(AB1203^2)*AA1203+AB1203*AB1204*AA1204+AB1203*AB1205*AA1205-((AC1203^2)*AA1203+AC1203*AC1204*AA1204+AC1203*AC1205*AA1205)</f>
        <v>0.27048273694119812</v>
      </c>
      <c r="AI1227" s="18">
        <f>AB1203*AB1204*AA1203+(AB1204^2)*AA1204+AB1204*AB1205*AA1205-(AC1203*AC1204*AA1203+(AC1204^2)*AA1204+AC1204*AC1205*AA1205)</f>
        <v>0.23342805894774465</v>
      </c>
      <c r="AJ1227" s="18">
        <f>AB1203*AB1205*AA1203+AB1204*AB1205*AA1204+(AB1205^2)*AA1205-(AC1203*AC1205*AA1203+AC1204*AC1205*AA1204+(AC1205^2)*AA1205)</f>
        <v>-0.40430925800967682</v>
      </c>
      <c r="AK1227" s="18">
        <f>(AB1203^2)*Z1203+AB1203*AB1204*Z1204+AB1203*AB1205*Z1205-((AC1203^2)*Z1203+AC1203*AC1204*Z1204+AC1203*AC1205*Z1205)</f>
        <v>0.21163889593919771</v>
      </c>
      <c r="AL1227" s="18">
        <f>AB1203*AB1204*Z1203+(AB1204^2)*Z1204+AB1204*AB1205*Z1205-(AC1203*AC1204*Z1203+(AC1204^2)*Z1204+AC1204*AC1205*Z1205)</f>
        <v>-0.48632694285030587</v>
      </c>
      <c r="AM1227" s="34">
        <f>AB1203*AB1205*Z1203+AB1204*AB1205*Z1204+(AB1205^2)*Z1205-(AC1203*AC1205*Z1203+AC1204*AC1205*Z1204+(AC1205^2)*Z1205)</f>
        <v>0.84234297410637593</v>
      </c>
      <c r="AN1227" s="16">
        <f>AE1203</f>
        <v>2.9166133548533535E-3</v>
      </c>
    </row>
    <row r="1228" spans="1:40">
      <c r="D1228" t="s">
        <v>33</v>
      </c>
      <c r="E1228" s="9">
        <f t="shared" ref="E1228:F1228" si="1408">E1223</f>
        <v>0.86399545459420413</v>
      </c>
      <c r="F1228" s="10">
        <f t="shared" si="1408"/>
        <v>-0.52658432086144791</v>
      </c>
      <c r="G1228" s="13">
        <f>COS((RADIANS(45+$C$19)))</f>
        <v>-0.90296063242848146</v>
      </c>
      <c r="H1228" s="14">
        <f>COS((RADIANS($C$19-45)))</f>
        <v>-0.42972327873220545</v>
      </c>
      <c r="J1228" s="15">
        <f>((SUMPRODUCT(G1228:G1230,E1228:E1230))*(SUMPRODUCT(G1228:G1230,F1228:F1230)))-((SUMPRODUCT(H1228:H1230,E1228:E1230))*(SUMPRODUCT(H1228:H1230,F1228:F1230)))</f>
        <v>-1.4794314229871264E-2</v>
      </c>
      <c r="M1228" s="17">
        <f>(G1208^2)*F1208+G1208*G1209*F1209+G1208*G1210*F1210-((H1208^2)*F1208+H1208*H1209*F1209+H1208*H1210*F1210)</f>
        <v>0.29365345380889407</v>
      </c>
      <c r="N1228" s="18">
        <f>G1208*G1209*F1208+(G1209^2)*F1209+G1209*G1210*F1210-(H1208*H1209*F1208+(H1209^2)*F1209+H1209*H1210*F1210)</f>
        <v>0.3275695330469231</v>
      </c>
      <c r="O1228" s="18">
        <f>G1208*G1210*F1208+G1209*G1210*F1209+(G1210^2)*F1210-(H1208*H1210*F1208+H1209*H1210*F1209+(H1210^2)*F1210)</f>
        <v>-0.39038216783307839</v>
      </c>
      <c r="P1228" s="18">
        <f>(G1208^2)*E1208+G1208*G1209*E1209+G1208*G1210*E1210-((H1208^2)*E1208+H1208*H1209*E1209+H1208*H1210*E1210)</f>
        <v>0.41658014762777795</v>
      </c>
      <c r="Q1228" s="18">
        <f>G1208*G1209*E1208+(G1209^2)*E1209+G1209*G1210*E1210-(H1208*H1209*E1208+(H1209^2)*E1209+H1209*H1210*E1210)</f>
        <v>-0.572781048707526</v>
      </c>
      <c r="R1228" s="34">
        <f>G1208*G1210*E1208+G1209*G1210*E1209+(G1210^2)*E1210-(H1208*H1210*E1208+H1209*H1210*E1209+(H1210^2)*E1210)</f>
        <v>0.68261387256707318</v>
      </c>
      <c r="S1228" s="16">
        <f>J1208</f>
        <v>1.4096252957168404E-2</v>
      </c>
      <c r="Y1228" t="s">
        <v>33</v>
      </c>
      <c r="Z1228" s="9">
        <f t="shared" ref="Z1228:AA1228" si="1409">Z1223</f>
        <v>0.86399545459420413</v>
      </c>
      <c r="AA1228" s="10">
        <f t="shared" si="1409"/>
        <v>-0.52658432086144791</v>
      </c>
      <c r="AB1228" s="13">
        <f>COS((RADIANS(45+$C$19)))</f>
        <v>-0.90296063242848146</v>
      </c>
      <c r="AC1228" s="14">
        <f>COS((RADIANS($C$19-45)))</f>
        <v>-0.42972327873220545</v>
      </c>
      <c r="AE1228" s="15">
        <f>((SUMPRODUCT(AB1228:AB1230,Z1228:Z1230))*(SUMPRODUCT(AB1228:AB1230,AA1228:AA1230)))-((SUMPRODUCT(AC1228:AC1230,Z1228:Z1230))*(SUMPRODUCT(AC1228:AC1230,AA1228:AA1230)))</f>
        <v>-1.4794314229871264E-2</v>
      </c>
      <c r="AH1228" s="17">
        <f>(AB1208^2)*AA1208+AB1208*AB1209*AA1209+AB1208*AB1210*AA1210-((AC1208^2)*AA1208+AC1208*AC1209*AA1209+AC1208*AC1210*AA1210)</f>
        <v>0.29365345380889407</v>
      </c>
      <c r="AI1228" s="18">
        <f>AB1208*AB1209*AA1208+(AB1209^2)*AA1209+AB1209*AB1210*AA1210-(AC1208*AC1209*AA1208+(AC1209^2)*AA1209+AC1209*AC1210*AA1210)</f>
        <v>0.3275695330469231</v>
      </c>
      <c r="AJ1228" s="18">
        <f>AB1208*AB1210*AA1208+AB1209*AB1210*AA1209+(AB1210^2)*AA1210-(AC1208*AC1210*AA1208+AC1209*AC1210*AA1209+(AC1210^2)*AA1210)</f>
        <v>-0.39038216783307844</v>
      </c>
      <c r="AK1228" s="18">
        <f>(AB1208^2)*Z1208+AB1208*AB1209*Z1209+AB1208*AB1210*Z1210-((AC1208^2)*Z1208+AC1208*AC1209*Z1209+AC1208*AC1210*Z1210)</f>
        <v>0.41658014762777795</v>
      </c>
      <c r="AL1228" s="18">
        <f>AB1208*AB1209*Z1208+(AB1209^2)*Z1209+AB1209*AB1210*Z1210-(AC1208*AC1209*Z1208+(AC1209^2)*Z1209+AC1209*AC1210*Z1210)</f>
        <v>-0.572781048707526</v>
      </c>
      <c r="AM1228" s="34">
        <f>AB1208*AB1210*Z1208+AB1209*AB1210*Z1209+(AB1210^2)*Z1210-(AC1208*AC1210*Z1208+AC1209*AC1210*Z1209+(AC1210^2)*Z1210)</f>
        <v>0.68261387256707318</v>
      </c>
      <c r="AN1228" s="16">
        <f>AE1208</f>
        <v>1.4096252957168348E-2</v>
      </c>
    </row>
    <row r="1229" spans="1:40" ht="18">
      <c r="A1229" t="s">
        <v>45</v>
      </c>
      <c r="B1229" t="s">
        <v>75</v>
      </c>
      <c r="C1229" t="s">
        <v>44</v>
      </c>
      <c r="D1229" t="s">
        <v>34</v>
      </c>
      <c r="E1229" s="9">
        <f t="shared" ref="E1229:F1229" si="1410">E1224</f>
        <v>-0.16430755262887167</v>
      </c>
      <c r="F1229" s="10">
        <f t="shared" si="1410"/>
        <v>-0.7879412955299977</v>
      </c>
      <c r="G1229" s="13">
        <f>(SIN((RADIANS(45+$C$19))))*(COS(RADIANS($A$19)))</f>
        <v>0.42319481654530194</v>
      </c>
      <c r="H1229" s="14">
        <f>(SIN((RADIANS($C$19-45))))*(COS(RADIANS($A$19)))</f>
        <v>-0.88924263148037508</v>
      </c>
      <c r="J1229" s="16"/>
      <c r="M1229" s="17">
        <f>(G1213^2)*F1213+G1213*G1214*F1214+G1213*G1215*F1215-((H1213^2)*F1213+H1213*H1214*F1214+H1213*H1215*F1215)</f>
        <v>0.28961861714508674</v>
      </c>
      <c r="N1229" s="18">
        <f>G1213*G1214*F1213+(G1214^2)*F1214+G1214*G1215*F1215-(H1213*H1214*F1213+(H1214^2)*F1214+H1214*H1215*F1215)</f>
        <v>0.4546044963686216</v>
      </c>
      <c r="O1229" s="18">
        <f>G1213*G1215*F1213+G1214*G1215*F1214+(G1215^2)*F1215-(H1213*H1215*F1213+H1214*H1215*F1214+(H1215^2)*F1215)</f>
        <v>-0.38145846523444366</v>
      </c>
      <c r="P1229" s="18">
        <f>(G1213^2)*E1213+G1213*G1214*E1214+G1213*G1215*E1215-((H1213^2)*E1213+H1213*H1214*E1214+H1213*H1215*E1215)</f>
        <v>0.59005293700105144</v>
      </c>
      <c r="Q1229" s="18">
        <f>G1213*G1214*E1213+(G1214^2)*E1214+G1214*G1215*E1215-(H1213*H1214*E1213+(H1214^2)*E1214+H1214*H1215*E1215)</f>
        <v>-0.58579637353975655</v>
      </c>
      <c r="R1229" s="34">
        <f>G1213*G1215*E1213+G1214*G1215*E1214+(G1215^2)*E1215-(H1213*H1215*E1213+H1214*H1215*E1214+(H1215^2)*E1215)</f>
        <v>0.49154152098219805</v>
      </c>
      <c r="S1229" s="16">
        <f>J1213</f>
        <v>-6.0155219961966488E-3</v>
      </c>
      <c r="V1229" t="s">
        <v>45</v>
      </c>
      <c r="W1229" t="s">
        <v>75</v>
      </c>
      <c r="X1229" t="s">
        <v>44</v>
      </c>
      <c r="Y1229" t="s">
        <v>34</v>
      </c>
      <c r="Z1229" s="9">
        <f t="shared" ref="Z1229:AA1229" si="1411">Z1224</f>
        <v>-0.16430755262887164</v>
      </c>
      <c r="AA1229" s="10">
        <f t="shared" si="1411"/>
        <v>-0.7879412955299977</v>
      </c>
      <c r="AB1229" s="13">
        <f>(SIN((RADIANS(45+$C$19))))*(COS(RADIANS($A$19)))</f>
        <v>0.42319481654530194</v>
      </c>
      <c r="AC1229" s="14">
        <f>(SIN((RADIANS($C$19-45))))*(COS(RADIANS($A$19)))</f>
        <v>-0.88924263148037508</v>
      </c>
      <c r="AE1229" s="16"/>
      <c r="AH1229" s="17">
        <f>(AB1213^2)*AA1213+AB1213*AB1214*AA1214+AB1213*AB1215*AA1215-((AC1213^2)*AA1213+AC1213*AC1214*AA1214+AC1213*AC1215*AA1215)</f>
        <v>0.28961861714508674</v>
      </c>
      <c r="AI1229" s="18">
        <f>AB1213*AB1214*AA1213+(AB1214^2)*AA1214+AB1214*AB1215*AA1215-(AC1213*AC1214*AA1213+(AC1214^2)*AA1214+AC1214*AC1215*AA1215)</f>
        <v>0.45460449636862155</v>
      </c>
      <c r="AJ1229" s="18">
        <f>AB1213*AB1215*AA1213+AB1214*AB1215*AA1214+(AB1215^2)*AA1215-(AC1213*AC1215*AA1213+AC1214*AC1215*AA1214+(AC1215^2)*AA1215)</f>
        <v>-0.38145846523444366</v>
      </c>
      <c r="AK1229" s="18">
        <f>(AB1213^2)*Z1213+AB1213*AB1214*Z1214+AB1213*AB1215*Z1215-((AC1213^2)*Z1213+AC1213*AC1214*Z1214+AC1213*AC1215*Z1215)</f>
        <v>0.59005293700105144</v>
      </c>
      <c r="AL1229" s="18">
        <f>AB1213*AB1214*Z1213+(AB1214^2)*Z1214+AB1214*AB1215*Z1215-(AC1213*AC1214*Z1213+(AC1214^2)*Z1214+AC1214*AC1215*Z1215)</f>
        <v>-0.58579637353975655</v>
      </c>
      <c r="AM1229" s="34">
        <f>AB1213*AB1215*Z1213+AB1214*AB1215*Z1214+(AB1215^2)*Z1215-(AC1213*AC1215*Z1213+AC1214*AC1215*Z1214+(AC1215^2)*Z1215)</f>
        <v>0.49154152098219805</v>
      </c>
      <c r="AN1229" s="16">
        <f>AE1213</f>
        <v>-6.0155219961966766E-3</v>
      </c>
    </row>
    <row r="1230" spans="1:40">
      <c r="A1230">
        <f>E1233</f>
        <v>0.86399545459420413</v>
      </c>
      <c r="B1230">
        <f>C1230/(SQRT(C1230^2+C1231^2+C1232^2))</f>
        <v>0.86399545459420413</v>
      </c>
      <c r="C1230">
        <f t="array" ref="C1230:C1235">(A1230:A1235)-(MMULT(MMULT(MINVERSE(MMULT(TRANSPOSE(M1215:R1235),M1215:R1235)),TRANSPOSE(M1215:R1235)),S1215:S1235))</f>
        <v>0.86357791274139917</v>
      </c>
      <c r="D1230" t="s">
        <v>35</v>
      </c>
      <c r="E1230" s="9">
        <f t="shared" ref="E1230:F1230" si="1412">E1225</f>
        <v>0.47593579670966668</v>
      </c>
      <c r="F1230" s="10">
        <f t="shared" si="1412"/>
        <v>-0.31915116766415946</v>
      </c>
      <c r="G1230" s="13">
        <f>(SIN((RADIANS(45+$C$19))))*(SIN(RADIANS($A$19)))</f>
        <v>-7.4620664252905797E-2</v>
      </c>
      <c r="H1230" s="14">
        <f>(SIN((RADIANS($C$19-45))))*(SIN(RADIANS($A$19)))</f>
        <v>0.15679746832618466</v>
      </c>
      <c r="J1230" s="16"/>
      <c r="M1230" s="17">
        <f>(G1218^2)*F1218+G1218*G1219*F1219+G1218*G1220*F1220-((H1218^2)*F1218+H1218*H1219*F1219+H1218*H1220*F1220)</f>
        <v>0.29342998879001292</v>
      </c>
      <c r="N1230" s="18">
        <f>G1218*G1219*F1218+(G1219^2)*F1219+G1219*G1220*F1220-(H1218*H1219*F1218+(H1219^2)*F1219+H1219*H1220*F1220)</f>
        <v>0.59024024526144581</v>
      </c>
      <c r="O1230" s="18">
        <f>G1218*G1220*F1218+G1219*G1220*F1219+(G1220^2)*F1220-(H1218*H1220*F1218+H1219*H1220*F1219+(H1220^2)*F1220)</f>
        <v>-0.34077536448824641</v>
      </c>
      <c r="P1230" s="18">
        <f>(G1218^2)*E1218+G1218*G1219*E1219+G1218*G1220*E1220-((H1218^2)*E1218+H1218*H1219*E1219+H1218*H1220*E1220)</f>
        <v>0.67045822345894313</v>
      </c>
      <c r="Q1230" s="18">
        <f>G1218*G1219*E1218+(G1219^2)*E1219+G1219*G1220*E1220-(H1218*H1219*E1218+(H1219^2)*E1219+H1219*H1220*E1220)</f>
        <v>-0.57548246207188103</v>
      </c>
      <c r="R1230" s="34">
        <f>G1218*G1220*E1218+G1219*G1220*E1219+(G1220^2)*E1220-(H1218*H1220*E1218+H1219*H1220*E1219+(H1220^2)*E1220)</f>
        <v>0.33225495439110897</v>
      </c>
      <c r="S1230" s="16">
        <f>J1218</f>
        <v>-5.6459482025142671E-3</v>
      </c>
      <c r="V1230">
        <f>Z1233</f>
        <v>0.86399545459420413</v>
      </c>
      <c r="W1230">
        <f>X1230/(SQRT(X1230^2+X1231^2+X1232^2))</f>
        <v>0.86399545459420413</v>
      </c>
      <c r="X1230">
        <f t="array" ref="X1230:X1235">(V1230:V1235)-(MMULT(MMULT(MINVERSE(MMULT(TRANSPOSE(AH1215:AM1235),AH1215:AM1235)),TRANSPOSE(AH1215:AM1235)),AN1215:AN1235))</f>
        <v>0.86357791274139917</v>
      </c>
      <c r="Y1230" t="s">
        <v>35</v>
      </c>
      <c r="Z1230" s="9">
        <f t="shared" ref="Z1230:AA1230" si="1413">Z1225</f>
        <v>0.47593579670966668</v>
      </c>
      <c r="AA1230" s="10">
        <f t="shared" si="1413"/>
        <v>-0.31915116766415952</v>
      </c>
      <c r="AB1230" s="13">
        <f>(SIN((RADIANS(45+$C$19))))*(SIN(RADIANS($A$19)))</f>
        <v>-7.4620664252905797E-2</v>
      </c>
      <c r="AC1230" s="14">
        <f>(SIN((RADIANS($C$19-45))))*(SIN(RADIANS($A$19)))</f>
        <v>0.15679746832618466</v>
      </c>
      <c r="AE1230" s="16"/>
      <c r="AH1230" s="17">
        <f>(AB1218^2)*AA1218+AB1218*AB1219*AA1219+AB1218*AB1220*AA1220-((AC1218^2)*AA1218+AC1218*AC1219*AA1219+AC1218*AC1220*AA1220)</f>
        <v>0.29342998879001292</v>
      </c>
      <c r="AI1230" s="18">
        <f>AB1218*AB1219*AA1218+(AB1219^2)*AA1219+AB1219*AB1220*AA1220-(AC1218*AC1219*AA1218+(AC1219^2)*AA1219+AC1219*AC1220*AA1220)</f>
        <v>0.59024024526144581</v>
      </c>
      <c r="AJ1230" s="18">
        <f>AB1218*AB1220*AA1218+AB1219*AB1220*AA1219+(AB1220^2)*AA1220-(AC1218*AC1220*AA1218+AC1219*AC1220*AA1219+(AC1220^2)*AA1220)</f>
        <v>-0.34077536448824636</v>
      </c>
      <c r="AK1230" s="18">
        <f>(AB1218^2)*Z1218+AB1218*AB1219*Z1219+AB1218*AB1220*Z1220-((AC1218^2)*Z1218+AC1218*AC1219*Z1219+AC1218*AC1220*Z1220)</f>
        <v>0.67045822345894313</v>
      </c>
      <c r="AL1230" s="18">
        <f>AB1218*AB1219*Z1218+(AB1219^2)*Z1219+AB1219*AB1220*Z1220-(AC1218*AC1219*Z1218+(AC1219^2)*Z1219+AC1219*AC1220*Z1220)</f>
        <v>-0.57548246207188103</v>
      </c>
      <c r="AM1230" s="34">
        <f>AB1218*AB1220*Z1218+AB1219*AB1220*Z1219+(AB1220^2)*Z1220-(AC1218*AC1220*Z1218+AC1219*AC1220*Z1219+(AC1220^2)*Z1220)</f>
        <v>0.33225495439110897</v>
      </c>
      <c r="AN1230" s="16">
        <f>AE1218</f>
        <v>-5.6459482025142671E-3</v>
      </c>
    </row>
    <row r="1231" spans="1:40">
      <c r="A1231">
        <f>E1234</f>
        <v>-0.16430755262887167</v>
      </c>
      <c r="B1231">
        <f>C1231/(SQRT(C1230^2+C1231^2+C1232^2))</f>
        <v>-0.16430755262887167</v>
      </c>
      <c r="C1231">
        <v>-0.16422814795192608</v>
      </c>
      <c r="D1231" s="16"/>
      <c r="G1231" s="16"/>
      <c r="H1231" s="16"/>
      <c r="J1231" s="16"/>
      <c r="M1231" s="17">
        <f>(G1223^2)*F1223+G1223*G1224*F1224+G1223*G1225*F1225-((H1223^2)*F1223+H1223*H1224*F1224+H1223*H1225*F1225)</f>
        <v>0.26853436731063735</v>
      </c>
      <c r="N1231" s="18">
        <f>G1223*G1224*F1223+(G1224^2)*F1224+G1224*G1225*F1225-(H1223*H1224*F1223+(H1224^2)*F1224+H1224*H1225*F1225)</f>
        <v>0.73011016044803367</v>
      </c>
      <c r="O1231" s="18">
        <f>G1223*G1225*F1223+G1224*G1225*F1224+(G1225^2)*F1225-(H1223*H1225*F1223+H1224*H1225*F1224+(H1225^2)*F1225)</f>
        <v>-0.26573836613840557</v>
      </c>
      <c r="P1231" s="18">
        <f>(G1223^2)*E1223+G1223*G1224*E1224+G1223*G1225*E1225-((H1223^2)*E1223+H1223*H1224*E1224+H1223*H1225*E1225)</f>
        <v>0.7178717215781365</v>
      </c>
      <c r="Q1231" s="18">
        <f>G1223*G1224*E1223+(G1224^2)*E1224+G1224*G1225*E1225-(H1223*H1224*E1223+(H1224^2)*E1224+H1224*H1225*E1225)</f>
        <v>-0.54124203675993954</v>
      </c>
      <c r="R1231" s="34">
        <f>G1223*G1225*E1223+G1224*G1225*E1224+(G1225^2)*E1225-(H1223*H1225*E1223+H1224*H1225*E1224+(H1225^2)*E1225)</f>
        <v>0.19699599091423181</v>
      </c>
      <c r="S1231" s="16">
        <f>J1223</f>
        <v>-1.4424541858375217E-2</v>
      </c>
      <c r="V1231">
        <f>Z1234</f>
        <v>-0.16430755262887164</v>
      </c>
      <c r="W1231">
        <f>X1231/(SQRT(X1230^2+X1231^2+X1232^2))</f>
        <v>-0.16430755262887173</v>
      </c>
      <c r="X1231">
        <v>-0.16422814795192614</v>
      </c>
      <c r="Y1231" s="16"/>
      <c r="AB1231" s="16"/>
      <c r="AC1231" s="16"/>
      <c r="AE1231" s="16"/>
      <c r="AH1231" s="17">
        <f>(AB1223^2)*AA1223+AB1223*AB1224*AA1224+AB1223*AB1225*AA1225-((AC1223^2)*AA1223+AC1223*AC1224*AA1224+AC1223*AC1225*AA1225)</f>
        <v>0.26853436731063735</v>
      </c>
      <c r="AI1231" s="18">
        <f>AB1223*AB1224*AA1223+(AB1224^2)*AA1224+AB1224*AB1225*AA1225-(AC1223*AC1224*AA1223+(AC1224^2)*AA1224+AC1224*AC1225*AA1225)</f>
        <v>0.73011016044803356</v>
      </c>
      <c r="AJ1231" s="18">
        <f>AB1223*AB1225*AA1223+AB1224*AB1225*AA1224+(AB1225^2)*AA1225-(AC1223*AC1225*AA1223+AC1224*AC1225*AA1224+(AC1225^2)*AA1225)</f>
        <v>-0.26573836613840557</v>
      </c>
      <c r="AK1231" s="18">
        <f>(AB1223^2)*Z1223+AB1223*AB1224*Z1224+AB1223*AB1225*Z1225-((AC1223^2)*Z1223+AC1223*AC1224*Z1224+AC1223*AC1225*Z1225)</f>
        <v>0.7178717215781365</v>
      </c>
      <c r="AL1231" s="18">
        <f>AB1223*AB1224*Z1223+(AB1224^2)*Z1224+AB1224*AB1225*Z1225-(AC1223*AC1224*Z1223+(AC1224^2)*Z1224+AC1224*AC1225*Z1225)</f>
        <v>-0.54124203675993954</v>
      </c>
      <c r="AM1231" s="34">
        <f>AB1223*AB1225*Z1223+AB1224*AB1225*Z1224+(AB1225^2)*Z1225-(AC1223*AC1225*Z1223+AC1224*AC1225*Z1224+(AC1225^2)*Z1225)</f>
        <v>0.19699599091423184</v>
      </c>
      <c r="AN1231" s="16">
        <f>AE1223</f>
        <v>-1.4424541858375273E-2</v>
      </c>
    </row>
    <row r="1232" spans="1:40">
      <c r="A1232">
        <f>E1235</f>
        <v>0.47593579670966668</v>
      </c>
      <c r="B1232">
        <f>C1232/(SQRT(C1230^2+C1231^2+C1232^2))</f>
        <v>0.47593579670966668</v>
      </c>
      <c r="C1232">
        <v>0.47570579189503753</v>
      </c>
      <c r="E1232" s="9" t="s">
        <v>29</v>
      </c>
      <c r="F1232" s="10" t="s">
        <v>30</v>
      </c>
      <c r="G1232" s="13" t="s">
        <v>31</v>
      </c>
      <c r="H1232" s="14" t="s">
        <v>11</v>
      </c>
      <c r="I1232">
        <v>19</v>
      </c>
      <c r="J1232" s="15" t="s">
        <v>32</v>
      </c>
      <c r="M1232" s="17">
        <f>(G1228^2)*F1228+G1228*G1229*F1229+G1228*G1230*F1230-((H1228^2)*F1228+H1228*H1229*F1229+H1228*H1230*F1230)</f>
        <v>0.22707677310214469</v>
      </c>
      <c r="N1232" s="18">
        <f>G1228*G1229*F1228+(G1229^2)*F1229+G1229*G1230*F1230-(H1228*H1229*F1228+(H1229^2)*F1229+H1229*H1230*F1230)</f>
        <v>0.84997550863832494</v>
      </c>
      <c r="O1232" s="18">
        <f>G1228*G1230*F1228+G1229*G1230*F1229+(G1230^2)*F1230-(H1228*H1230*F1228+H1229*H1230*F1229+(H1230^2)*F1230)</f>
        <v>-0.14987361511433753</v>
      </c>
      <c r="P1232" s="18">
        <f>(G1228^2)*E1228+G1228*G1229*E1229+G1228*G1230*E1230-((H1228^2)*E1228+H1228*H1229*E1229+H1228*H1230*E1230)</f>
        <v>0.73461080220530661</v>
      </c>
      <c r="Q1232" s="18">
        <f>G1228*G1229*E1228+(G1229^2)*E1229+G1229*G1230*E1230-(H1228*H1229*E1228+(H1229^2)*E1229+H1229*H1230*E1230)</f>
        <v>-0.50848344250310817</v>
      </c>
      <c r="R1232" s="34">
        <f>G1228*G1230*E1228+G1229*G1230*E1229+(G1230^2)*E1230-(H1228*H1230*E1228+H1229*H1230*E1229+(H1230^2)*E1230)</f>
        <v>8.965935015681939E-2</v>
      </c>
      <c r="S1232" s="16">
        <f>J1228</f>
        <v>-1.4794314229871264E-2</v>
      </c>
      <c r="V1232">
        <f>Z1235</f>
        <v>0.47593579670966668</v>
      </c>
      <c r="W1232">
        <f>X1232/(SQRT(X1230^2+X1231^2+X1232^2))</f>
        <v>0.47593579670966668</v>
      </c>
      <c r="X1232">
        <v>0.47570579189503753</v>
      </c>
      <c r="Z1232" s="9" t="s">
        <v>29</v>
      </c>
      <c r="AA1232" s="10" t="s">
        <v>30</v>
      </c>
      <c r="AB1232" s="13" t="s">
        <v>31</v>
      </c>
      <c r="AC1232" s="14" t="s">
        <v>11</v>
      </c>
      <c r="AD1232">
        <v>19</v>
      </c>
      <c r="AE1232" s="15" t="s">
        <v>32</v>
      </c>
      <c r="AH1232" s="17">
        <f>(AB1228^2)*AA1228+AB1228*AB1229*AA1229+AB1228*AB1230*AA1230-((AC1228^2)*AA1228+AC1228*AC1229*AA1229+AC1228*AC1230*AA1230)</f>
        <v>0.22707677310214469</v>
      </c>
      <c r="AI1232" s="18">
        <f>AB1228*AB1229*AA1228+(AB1229^2)*AA1229+AB1229*AB1230*AA1230-(AC1228*AC1229*AA1228+(AC1229^2)*AA1229+AC1229*AC1230*AA1230)</f>
        <v>0.84997550863832494</v>
      </c>
      <c r="AJ1232" s="18">
        <f>AB1228*AB1230*AA1228+AB1229*AB1230*AA1229+(AB1230^2)*AA1230-(AC1228*AC1230*AA1228+AC1229*AC1230*AA1229+(AC1230^2)*AA1230)</f>
        <v>-0.14987361511433753</v>
      </c>
      <c r="AK1232" s="18">
        <f>(AB1228^2)*Z1228+AB1228*AB1229*Z1229+AB1228*AB1230*Z1230-((AC1228^2)*Z1228+AC1228*AC1229*Z1229+AC1228*AC1230*Z1230)</f>
        <v>0.73461080220530661</v>
      </c>
      <c r="AL1232" s="18">
        <f>AB1228*AB1229*Z1228+(AB1229^2)*Z1229+AB1229*AB1230*Z1230-(AC1228*AC1229*Z1228+(AC1229^2)*Z1229+AC1229*AC1230*Z1230)</f>
        <v>-0.50848344250310817</v>
      </c>
      <c r="AM1232" s="34">
        <f>AB1228*AB1230*Z1228+AB1229*AB1230*Z1229+(AB1230^2)*Z1230-(AC1228*AC1230*Z1228+AC1229*AC1230*Z1229+(AC1230^2)*Z1230)</f>
        <v>8.965935015681939E-2</v>
      </c>
      <c r="AN1232" s="16">
        <f>AE1228</f>
        <v>-1.4794314229871264E-2</v>
      </c>
    </row>
    <row r="1233" spans="1:40">
      <c r="A1233">
        <f>F1233</f>
        <v>-0.52658432086144791</v>
      </c>
      <c r="B1233">
        <f>C1233/(SQRT(C1233^2+C1234^2+C1235^2))</f>
        <v>-0.52658432086144802</v>
      </c>
      <c r="C1233">
        <v>-0.52632983920668763</v>
      </c>
      <c r="D1233" t="s">
        <v>33</v>
      </c>
      <c r="E1233" s="9">
        <f t="shared" ref="E1233:F1233" si="1414">E1143</f>
        <v>0.86399545459420413</v>
      </c>
      <c r="F1233" s="10">
        <f t="shared" si="1414"/>
        <v>-0.52658432086144791</v>
      </c>
      <c r="G1233" s="13">
        <f>COS((RADIANS(45+$C$20)))</f>
        <v>-0.92220097167045179</v>
      </c>
      <c r="H1233" s="14">
        <f>COS((RADIANS($C$20-45)))</f>
        <v>-0.3867109616368205</v>
      </c>
      <c r="J1233" s="15">
        <f>((SUMPRODUCT(G1233:G1235,E1233:E1235))*(SUMPRODUCT(G1233:G1235,F1233:F1235)))-((SUMPRODUCT(H1233:H1235,E1233:E1235))*(SUMPRODUCT(H1233:H1235,F1233:F1235)))</f>
        <v>1.4220070787169525E-2</v>
      </c>
      <c r="M1233" s="17">
        <f>(G1233^2)*F1233+G1233*G1234*F1234+G1233*G1235*F1235-((H1233^2)*F1233+H1233*H1234*F1234+H1233*H1235*F1235)</f>
        <v>0.19291165004408906</v>
      </c>
      <c r="N1233" s="18">
        <f>G1233*G1234*F1233+(G1234^2)*F1234+G1234*G1235*F1235-(H1233*H1234*F1233+(H1234^2)*F1234+H1234*H1235*F1235)</f>
        <v>0.92786185322914738</v>
      </c>
      <c r="O1233" s="18">
        <f>G1233*G1235*F1233+G1234*G1235*F1234+(G1235^2)*F1235-(H1233*H1235*F1233+H1234*H1235*F1234+(H1235^2)*F1235)</f>
        <v>-1.6194244520213951E-8</v>
      </c>
      <c r="P1233" s="18">
        <f>(G1233^2)*E1233+G1233*G1234*E1234+G1233*G1235*E1235-((H1233^2)*E1233+H1233*H1234*E1234+H1233*H1235*E1235)</f>
        <v>0.72277486007472569</v>
      </c>
      <c r="Q1233" s="18">
        <f>G1233*G1234*E1233+(G1234^2)*E1234+G1234*G1235*E1235-(H1233*H1234*E1233+(H1234^2)*E1234+H1234*H1235*E1235)</f>
        <v>-0.50108045440227011</v>
      </c>
      <c r="R1233" s="34">
        <f>G1233*G1235*E1233+G1234*G1235*E1234+(G1235^2)*E1235-(H1233*H1235*E1233+H1234*H1235*E1234+(H1235^2)*E1235)</f>
        <v>8.7455038426784764E-9</v>
      </c>
      <c r="S1233" s="16">
        <f>J1233</f>
        <v>1.4220070787169525E-2</v>
      </c>
      <c r="V1233">
        <f>AA1233</f>
        <v>-0.52658432086144791</v>
      </c>
      <c r="W1233">
        <f>X1233/(SQRT(X1233^2+X1234^2+X1235^2))</f>
        <v>-0.52658432086144791</v>
      </c>
      <c r="X1233">
        <v>-0.52632983920668752</v>
      </c>
      <c r="Y1233" t="s">
        <v>33</v>
      </c>
      <c r="Z1233" s="9">
        <f t="shared" ref="Z1233:AA1233" si="1415">Z1143</f>
        <v>0.86399545459420413</v>
      </c>
      <c r="AA1233" s="10">
        <f t="shared" si="1415"/>
        <v>-0.52658432086144791</v>
      </c>
      <c r="AB1233" s="13">
        <f>COS((RADIANS(45+$C$20)))</f>
        <v>-0.92220097167045179</v>
      </c>
      <c r="AC1233" s="14">
        <f>COS((RADIANS($C$20-45)))</f>
        <v>-0.3867109616368205</v>
      </c>
      <c r="AE1233" s="15">
        <f>((SUMPRODUCT(AB1233:AB1235,Z1233:Z1235))*(SUMPRODUCT(AB1233:AB1235,AA1233:AA1235)))-((SUMPRODUCT(AC1233:AC1235,Z1233:Z1235))*(SUMPRODUCT(AC1233:AC1235,AA1233:AA1235)))</f>
        <v>1.4220070787169553E-2</v>
      </c>
      <c r="AH1233" s="17">
        <f>(AB1233^2)*AA1233+AB1233*AB1234*AA1234+AB1233*AB1235*AA1235-((AC1233^2)*AA1233+AC1233*AC1234*AA1234+AC1233*AC1235*AA1235)</f>
        <v>0.19291165004408906</v>
      </c>
      <c r="AI1233" s="18">
        <f>AB1233*AB1234*AA1233+(AB1234^2)*AA1234+AB1234*AB1235*AA1235-(AC1233*AC1234*AA1233+(AC1234^2)*AA1234+AC1234*AC1235*AA1235)</f>
        <v>0.92786185322914738</v>
      </c>
      <c r="AJ1233" s="18">
        <f>AB1233*AB1235*AA1233+AB1234*AB1235*AA1234+(AB1235^2)*AA1235-(AC1233*AC1235*AA1233+AC1234*AC1235*AA1234+(AC1235^2)*AA1235)</f>
        <v>-1.6194244520213951E-8</v>
      </c>
      <c r="AK1233" s="18">
        <f>(AB1233^2)*Z1233+AB1233*AB1234*Z1234+AB1233*AB1235*Z1235-((AC1233^2)*Z1233+AC1233*AC1234*Z1234+AC1233*AC1235*Z1235)</f>
        <v>0.72277486007472558</v>
      </c>
      <c r="AL1233" s="18">
        <f>AB1233*AB1234*Z1233+(AB1234^2)*Z1234+AB1234*AB1235*Z1235-(AC1233*AC1234*Z1233+(AC1234^2)*Z1234+AC1234*AC1235*Z1235)</f>
        <v>-0.50108045440227011</v>
      </c>
      <c r="AM1233" s="34">
        <f>AB1233*AB1235*Z1233+AB1234*AB1235*Z1234+(AB1235^2)*Z1235-(AC1233*AC1235*Z1233+AC1234*AC1235*Z1234+(AC1235^2)*Z1235)</f>
        <v>8.7455038426784764E-9</v>
      </c>
      <c r="AN1233" s="16">
        <f>AE1233</f>
        <v>1.4220070787169553E-2</v>
      </c>
    </row>
    <row r="1234" spans="1:40">
      <c r="A1234">
        <f>F1234</f>
        <v>-0.7879412955299977</v>
      </c>
      <c r="B1234">
        <f>C1234/(SQRT(C1233^2+C1234^2+C1235^2))</f>
        <v>-0.7879412955299977</v>
      </c>
      <c r="C1234">
        <v>-0.78756050826232427</v>
      </c>
      <c r="D1234" t="s">
        <v>34</v>
      </c>
      <c r="E1234" s="9">
        <f t="shared" ref="E1234:F1234" si="1416">E1144</f>
        <v>-0.16430755262887167</v>
      </c>
      <c r="F1234" s="10">
        <f t="shared" si="1416"/>
        <v>-0.7879412955299977</v>
      </c>
      <c r="G1234" s="13">
        <f>(SIN((RADIANS(45+$C$20))))*(COS(RADIANS($A$20)))</f>
        <v>0.38671096163682062</v>
      </c>
      <c r="H1234" s="14">
        <f>(SIN((RADIANS($C$20-45))))*(COS(RADIANS($A$20)))</f>
        <v>-0.92220097167045179</v>
      </c>
      <c r="J1234" s="16"/>
      <c r="M1234" s="17">
        <f>2*E1228</f>
        <v>1.7279909091884083</v>
      </c>
      <c r="N1234" s="18">
        <f>2*E1229</f>
        <v>-0.32861510525774335</v>
      </c>
      <c r="O1234" s="18">
        <f>2*E1230</f>
        <v>0.95187159341933336</v>
      </c>
      <c r="P1234" s="18">
        <f>0</f>
        <v>0</v>
      </c>
      <c r="Q1234" s="18">
        <v>0</v>
      </c>
      <c r="R1234" s="34">
        <v>0</v>
      </c>
      <c r="S1234" s="19">
        <f>E1228^2+E1229^2+E1230^2-1</f>
        <v>0</v>
      </c>
      <c r="V1234">
        <f>AA1234</f>
        <v>-0.7879412955299977</v>
      </c>
      <c r="W1234">
        <f>X1234/(SQRT(X1233^2+X1234^2+X1235^2))</f>
        <v>-0.78794129552999781</v>
      </c>
      <c r="X1234">
        <v>-0.78756050826232438</v>
      </c>
      <c r="Y1234" t="s">
        <v>34</v>
      </c>
      <c r="Z1234" s="9">
        <f t="shared" ref="Z1234:AA1234" si="1417">Z1144</f>
        <v>-0.16430755262887164</v>
      </c>
      <c r="AA1234" s="10">
        <f t="shared" si="1417"/>
        <v>-0.7879412955299977</v>
      </c>
      <c r="AB1234" s="13">
        <f>(SIN((RADIANS(45+$C$20))))*(COS(RADIANS($A$20)))</f>
        <v>0.38671096163682062</v>
      </c>
      <c r="AC1234" s="14">
        <f>(SIN((RADIANS($C$20-45))))*(COS(RADIANS($A$20)))</f>
        <v>-0.92220097167045179</v>
      </c>
      <c r="AE1234" s="16"/>
      <c r="AH1234" s="17">
        <f>2*Z1228</f>
        <v>1.7279909091884083</v>
      </c>
      <c r="AI1234" s="18">
        <f>2*Z1229</f>
        <v>-0.32861510525774329</v>
      </c>
      <c r="AJ1234" s="18">
        <f>2*Z1230</f>
        <v>0.95187159341933336</v>
      </c>
      <c r="AK1234" s="18">
        <f>0</f>
        <v>0</v>
      </c>
      <c r="AL1234" s="18">
        <v>0</v>
      </c>
      <c r="AM1234" s="34">
        <v>0</v>
      </c>
      <c r="AN1234" s="19">
        <f>Z1228^2+Z1229^2+Z1230^2-1</f>
        <v>0</v>
      </c>
    </row>
    <row r="1235" spans="1:40">
      <c r="A1235" s="2">
        <f>F1235</f>
        <v>-0.31915116766415946</v>
      </c>
      <c r="B1235">
        <f>C1235/(SQRT(C1233^2+C1234^2+C1235^2))</f>
        <v>-0.31915116766415946</v>
      </c>
      <c r="C1235">
        <v>-0.31899693193391021</v>
      </c>
      <c r="D1235" t="s">
        <v>35</v>
      </c>
      <c r="E1235" s="9">
        <f t="shared" ref="E1235:F1235" si="1418">E1145</f>
        <v>0.47593579670966668</v>
      </c>
      <c r="F1235" s="10">
        <f t="shared" si="1418"/>
        <v>-0.31915116766415946</v>
      </c>
      <c r="G1235" s="13">
        <f>(SIN((RADIANS(45+$C$20))))*(SIN(RADIANS($A$20)))</f>
        <v>-6.7493796081809039E-9</v>
      </c>
      <c r="H1235" s="14">
        <f>(SIN((RADIANS($C$20-45))))*(SIN(RADIANS($A$20)))</f>
        <v>1.6095443497365083E-8</v>
      </c>
      <c r="J1235" s="16"/>
      <c r="M1235" s="17">
        <v>0</v>
      </c>
      <c r="N1235" s="18">
        <v>0</v>
      </c>
      <c r="O1235" s="18">
        <v>0</v>
      </c>
      <c r="P1235" s="18">
        <f>2*F1228</f>
        <v>-1.0531686417228958</v>
      </c>
      <c r="Q1235" s="18">
        <f>2*F1229</f>
        <v>-1.5758825910599954</v>
      </c>
      <c r="R1235" s="34">
        <f>2*F1230</f>
        <v>-0.63830233532831893</v>
      </c>
      <c r="S1235" s="35">
        <f>F1228^2+F1229^2+F1230^2-1</f>
        <v>0</v>
      </c>
      <c r="V1235" s="2">
        <f>AA1235</f>
        <v>-0.31915116766415952</v>
      </c>
      <c r="W1235">
        <f>X1235/(SQRT(X1233^2+X1234^2+X1235^2))</f>
        <v>-0.31915116766415946</v>
      </c>
      <c r="X1235">
        <v>-0.31899693193391021</v>
      </c>
      <c r="Y1235" t="s">
        <v>35</v>
      </c>
      <c r="Z1235" s="9">
        <f t="shared" ref="Z1235:AA1235" si="1419">Z1145</f>
        <v>0.47593579670966668</v>
      </c>
      <c r="AA1235" s="10">
        <f t="shared" si="1419"/>
        <v>-0.31915116766415952</v>
      </c>
      <c r="AB1235" s="13">
        <f>(SIN((RADIANS(45+$C$20))))*(SIN(RADIANS($A$20)))</f>
        <v>-6.7493796081809039E-9</v>
      </c>
      <c r="AC1235" s="14">
        <f>(SIN((RADIANS($C$20-45))))*(SIN(RADIANS($A$20)))</f>
        <v>1.6095443497365083E-8</v>
      </c>
      <c r="AE1235" s="16"/>
      <c r="AH1235" s="17">
        <v>0</v>
      </c>
      <c r="AI1235" s="18">
        <v>0</v>
      </c>
      <c r="AJ1235" s="18">
        <v>0</v>
      </c>
      <c r="AK1235" s="18">
        <f>2*AA1228</f>
        <v>-1.0531686417228958</v>
      </c>
      <c r="AL1235" s="18">
        <f>2*AA1229</f>
        <v>-1.5758825910599954</v>
      </c>
      <c r="AM1235" s="34">
        <f>2*AA1230</f>
        <v>-0.63830233532831904</v>
      </c>
      <c r="AN1235" s="35">
        <f>AA1228^2+AA1229^2+AA1230^2-1</f>
        <v>0</v>
      </c>
    </row>
    <row r="1236" spans="1:40">
      <c r="A1236" s="21"/>
      <c r="V1236" s="21"/>
    </row>
    <row r="1237" spans="1:40">
      <c r="A1237" s="2"/>
      <c r="E1237" s="9" t="s">
        <v>29</v>
      </c>
      <c r="F1237" s="10" t="s">
        <v>30</v>
      </c>
      <c r="G1237" s="13" t="s">
        <v>31</v>
      </c>
      <c r="H1237" s="14" t="s">
        <v>11</v>
      </c>
      <c r="I1237">
        <v>1</v>
      </c>
      <c r="J1237" s="15" t="s">
        <v>32</v>
      </c>
      <c r="L1237" s="16"/>
      <c r="V1237" s="2"/>
      <c r="Z1237" s="9" t="s">
        <v>29</v>
      </c>
      <c r="AA1237" s="10" t="s">
        <v>30</v>
      </c>
      <c r="AB1237" s="13" t="s">
        <v>31</v>
      </c>
      <c r="AC1237" s="14" t="s">
        <v>11</v>
      </c>
      <c r="AD1237">
        <v>1</v>
      </c>
      <c r="AE1237" s="15" t="s">
        <v>32</v>
      </c>
      <c r="AG1237" s="16"/>
    </row>
    <row r="1238" spans="1:40">
      <c r="A1238" s="2"/>
      <c r="D1238" s="2" t="s">
        <v>33</v>
      </c>
      <c r="E1238" s="9">
        <f>B1230</f>
        <v>0.86399545459420413</v>
      </c>
      <c r="F1238" s="10">
        <f>B1233</f>
        <v>-0.52658432086144802</v>
      </c>
      <c r="G1238" s="13">
        <f>COS((RADIANS(45+$C$2)))</f>
        <v>0.38671096163682062</v>
      </c>
      <c r="H1238" s="14">
        <f>COS((RADIANS($C$2-45)))</f>
        <v>0.92220097167045179</v>
      </c>
      <c r="J1238" s="15">
        <f>((SUMPRODUCT(G1238:G1240,E1238:E1240))*(SUMPRODUCT(G1238:G1240,F1238:F1240)))-((SUMPRODUCT(H1238:H1240,E1238:E1240))*(SUMPRODUCT(H1238:H1240,F1238:F1240)))</f>
        <v>-1.4220081390713596E-2</v>
      </c>
      <c r="L1238" s="16"/>
      <c r="V1238" s="2"/>
      <c r="Y1238" s="2" t="s">
        <v>33</v>
      </c>
      <c r="Z1238" s="9">
        <f>W1230</f>
        <v>0.86399545459420413</v>
      </c>
      <c r="AA1238" s="10">
        <f>W1233</f>
        <v>-0.52658432086144791</v>
      </c>
      <c r="AB1238" s="13">
        <f>COS((RADIANS(45+$C$2)))</f>
        <v>0.38671096163682062</v>
      </c>
      <c r="AC1238" s="14">
        <f>COS((RADIANS($C$2-45)))</f>
        <v>0.92220097167045179</v>
      </c>
      <c r="AE1238" s="15">
        <f>((SUMPRODUCT(AB1238:AB1240,Z1238:Z1240))*(SUMPRODUCT(AB1238:AB1240,AA1238:AA1240)))-((SUMPRODUCT(AC1238:AC1240,Z1238:Z1240))*(SUMPRODUCT(AC1238:AC1240,AA1238:AA1240)))</f>
        <v>-1.4220081390713735E-2</v>
      </c>
      <c r="AG1238" s="16"/>
    </row>
    <row r="1239" spans="1:40">
      <c r="A1239" s="2"/>
      <c r="D1239" s="16" t="s">
        <v>34</v>
      </c>
      <c r="E1239" s="9">
        <f t="shared" ref="E1239:E1240" si="1420">B1231</f>
        <v>-0.16430755262887167</v>
      </c>
      <c r="F1239" s="10">
        <f t="shared" ref="F1239:F1240" si="1421">B1234</f>
        <v>-0.7879412955299977</v>
      </c>
      <c r="G1239" s="13">
        <f>(SIN((RADIANS(45+$C$2))))*(COS(RADIANS($A$2)))</f>
        <v>0.92220097167045179</v>
      </c>
      <c r="H1239" s="14">
        <f>(SIN((RADIANS($C$2-45))))*(COS(RADIANS($A$2)))</f>
        <v>-0.38671096163682062</v>
      </c>
      <c r="J1239" s="16"/>
      <c r="L1239" s="16"/>
      <c r="V1239" s="2"/>
      <c r="Y1239" s="16" t="s">
        <v>34</v>
      </c>
      <c r="Z1239" s="9">
        <f t="shared" ref="Z1239:Z1240" si="1422">W1231</f>
        <v>-0.16430755262887173</v>
      </c>
      <c r="AA1239" s="10">
        <f t="shared" ref="AA1239:AA1240" si="1423">W1234</f>
        <v>-0.78794129552999781</v>
      </c>
      <c r="AB1239" s="13">
        <f>(SIN((RADIANS(45+$C$2))))*(COS(RADIANS($A$2)))</f>
        <v>0.92220097167045179</v>
      </c>
      <c r="AC1239" s="14">
        <f>(SIN((RADIANS($C$2-45))))*(COS(RADIANS($A$2)))</f>
        <v>-0.38671096163682062</v>
      </c>
      <c r="AE1239" s="16"/>
      <c r="AG1239" s="16"/>
    </row>
    <row r="1240" spans="1:40">
      <c r="A1240" s="2"/>
      <c r="D1240" s="16" t="s">
        <v>35</v>
      </c>
      <c r="E1240" s="9">
        <f t="shared" si="1420"/>
        <v>0.47593579670966668</v>
      </c>
      <c r="F1240" s="10">
        <f t="shared" si="1421"/>
        <v>-0.31915116766415946</v>
      </c>
      <c r="G1240" s="13">
        <f>(SIN((RADIANS(45+$C$2))))*(SIN(RADIANS($A$2)))</f>
        <v>1.6095443320740335E-10</v>
      </c>
      <c r="H1240" s="14">
        <f>(SIN((RADIANS($C$2-45))))*(SIN(RADIANS($A$2)))</f>
        <v>-6.7493795341159998E-11</v>
      </c>
      <c r="J1240" s="16"/>
      <c r="L1240" s="16"/>
      <c r="V1240" s="2"/>
      <c r="Y1240" s="16" t="s">
        <v>35</v>
      </c>
      <c r="Z1240" s="9">
        <f t="shared" si="1422"/>
        <v>0.47593579670966668</v>
      </c>
      <c r="AA1240" s="10">
        <f t="shared" si="1423"/>
        <v>-0.31915116766415946</v>
      </c>
      <c r="AB1240" s="13">
        <f>(SIN((RADIANS(45+$C$2))))*(SIN(RADIANS($A$2)))</f>
        <v>1.6095443320740335E-10</v>
      </c>
      <c r="AC1240" s="14">
        <f>(SIN((RADIANS($C$2-45))))*(SIN(RADIANS($A$2)))</f>
        <v>-6.7493795341159998E-11</v>
      </c>
      <c r="AE1240" s="16"/>
      <c r="AG1240" s="16"/>
    </row>
    <row r="1241" spans="1:40">
      <c r="A1241" s="2"/>
      <c r="J1241" s="16"/>
      <c r="L1241" s="16"/>
      <c r="V1241" s="2"/>
      <c r="AE1241" s="16"/>
      <c r="AG1241" s="16"/>
    </row>
    <row r="1242" spans="1:40">
      <c r="A1242" s="2"/>
      <c r="E1242" s="9" t="s">
        <v>29</v>
      </c>
      <c r="F1242" s="10" t="s">
        <v>30</v>
      </c>
      <c r="G1242" s="13" t="s">
        <v>31</v>
      </c>
      <c r="H1242" s="14" t="s">
        <v>11</v>
      </c>
      <c r="I1242">
        <v>2</v>
      </c>
      <c r="J1242" s="15" t="s">
        <v>32</v>
      </c>
      <c r="L1242" s="16"/>
      <c r="V1242" s="2"/>
      <c r="Z1242" s="9" t="s">
        <v>29</v>
      </c>
      <c r="AA1242" s="10" t="s">
        <v>30</v>
      </c>
      <c r="AB1242" s="13" t="s">
        <v>31</v>
      </c>
      <c r="AC1242" s="14" t="s">
        <v>11</v>
      </c>
      <c r="AD1242">
        <v>2</v>
      </c>
      <c r="AE1242" s="15" t="s">
        <v>32</v>
      </c>
      <c r="AG1242" s="16"/>
    </row>
    <row r="1243" spans="1:40">
      <c r="A1243" s="2"/>
      <c r="D1243" t="s">
        <v>33</v>
      </c>
      <c r="E1243" s="9">
        <f t="shared" ref="E1243:F1243" si="1424">E1328</f>
        <v>0.86399545459420413</v>
      </c>
      <c r="F1243" s="10">
        <f t="shared" si="1424"/>
        <v>-0.52658432086144802</v>
      </c>
      <c r="G1243" s="13">
        <f>COS((RADIANS(45+$C$3)))</f>
        <v>0.32804239776812177</v>
      </c>
      <c r="H1243" s="14">
        <f>COS((RADIANS($C$3-45)))</f>
        <v>0.94466300089849042</v>
      </c>
      <c r="J1243" s="15">
        <f>((SUMPRODUCT(G1243:G1245,E1243:E1245))*(SUMPRODUCT(G1243:(G1245),F1243:F1245)))-((SUMPRODUCT(H1243:H1245,E1243:E1245))*(SUMPRODUCT(H1243:H1245,F1243:F1245)))</f>
        <v>-1.0662015120170398E-2</v>
      </c>
      <c r="L1243" s="16"/>
      <c r="V1243" s="2"/>
      <c r="Y1243" t="s">
        <v>33</v>
      </c>
      <c r="Z1243" s="9">
        <f t="shared" ref="Z1243:AA1243" si="1425">Z1328</f>
        <v>0.86399545459420413</v>
      </c>
      <c r="AA1243" s="10">
        <f t="shared" si="1425"/>
        <v>-0.52658432086144791</v>
      </c>
      <c r="AB1243" s="13">
        <f>COS((RADIANS(45+$C$3)))</f>
        <v>0.32804239776812177</v>
      </c>
      <c r="AC1243" s="14">
        <f>COS((RADIANS($C$3-45)))</f>
        <v>0.94466300089849042</v>
      </c>
      <c r="AE1243" s="15">
        <f>((SUMPRODUCT(AB1243:AB1245,Z1243:Z1245))*(SUMPRODUCT(AB1243:(AB1245),AA1243:AA1245)))-((SUMPRODUCT(AC1243:AC1245,Z1243:Z1245))*(SUMPRODUCT(AC1243:AC1245,AA1243:AA1245)))</f>
        <v>-1.0662015120170482E-2</v>
      </c>
      <c r="AG1243" s="16"/>
    </row>
    <row r="1244" spans="1:40">
      <c r="A1244" s="2"/>
      <c r="D1244" t="s">
        <v>34</v>
      </c>
      <c r="E1244" s="9">
        <f t="shared" ref="E1244:F1244" si="1426">E1329</f>
        <v>-0.16430755262887167</v>
      </c>
      <c r="F1244" s="10">
        <f t="shared" si="1426"/>
        <v>-0.7879412955299977</v>
      </c>
      <c r="G1244" s="13">
        <f>(SIN((RADIANS(45+$C$3))))*(COS(RADIANS($A$3)))</f>
        <v>0.93031144726861181</v>
      </c>
      <c r="H1244" s="14">
        <f>(SIN((RADIANS($C$3-45))))*(COS(RADIANS($A$3)))</f>
        <v>-0.32305869663876091</v>
      </c>
      <c r="J1244" s="16"/>
      <c r="L1244" s="16"/>
      <c r="V1244" s="2"/>
      <c r="Y1244" t="s">
        <v>34</v>
      </c>
      <c r="Z1244" s="9">
        <f t="shared" ref="Z1244:AA1244" si="1427">Z1329</f>
        <v>-0.16430755262887173</v>
      </c>
      <c r="AA1244" s="10">
        <f t="shared" si="1427"/>
        <v>-0.78794129552999781</v>
      </c>
      <c r="AB1244" s="13">
        <f>(SIN((RADIANS(45+$C$3))))*(COS(RADIANS($A$3)))</f>
        <v>0.93031144726861181</v>
      </c>
      <c r="AC1244" s="14">
        <f>(SIN((RADIANS($C$3-45))))*(COS(RADIANS($A$3)))</f>
        <v>-0.32305869663876091</v>
      </c>
      <c r="AE1244" s="16"/>
      <c r="AG1244" s="16"/>
    </row>
    <row r="1245" spans="1:40">
      <c r="A1245" s="2"/>
      <c r="D1245" t="s">
        <v>35</v>
      </c>
      <c r="E1245" s="9">
        <f t="shared" ref="E1245:F1245" si="1428">E1330</f>
        <v>0.47593579670966668</v>
      </c>
      <c r="F1245" s="10">
        <f t="shared" si="1428"/>
        <v>-0.31915116766415946</v>
      </c>
      <c r="G1245" s="13">
        <f>(SIN((RADIANS(45+$C$3))))*(SIN(RADIANS($A$3)))</f>
        <v>0.16403900861539664</v>
      </c>
      <c r="H1245" s="14">
        <f>(SIN((RADIANS($C$3-45))))*(SIN(RADIANS($A$3)))</f>
        <v>-5.6963964569924627E-2</v>
      </c>
      <c r="J1245" s="16"/>
      <c r="L1245" s="16"/>
      <c r="V1245" s="2"/>
      <c r="Y1245" t="s">
        <v>35</v>
      </c>
      <c r="Z1245" s="9">
        <f t="shared" ref="Z1245:AA1245" si="1429">Z1330</f>
        <v>0.47593579670966668</v>
      </c>
      <c r="AA1245" s="10">
        <f t="shared" si="1429"/>
        <v>-0.31915116766415946</v>
      </c>
      <c r="AB1245" s="13">
        <f>(SIN((RADIANS(45+$C$3))))*(SIN(RADIANS($A$3)))</f>
        <v>0.16403900861539664</v>
      </c>
      <c r="AC1245" s="14">
        <f>(SIN((RADIANS($C$3-45))))*(SIN(RADIANS($A$3)))</f>
        <v>-5.6963964569924627E-2</v>
      </c>
      <c r="AE1245" s="16"/>
      <c r="AG1245" s="16"/>
    </row>
    <row r="1246" spans="1:40">
      <c r="A1246" s="2"/>
      <c r="L1246" s="16"/>
      <c r="V1246" s="2"/>
      <c r="AG1246" s="16"/>
    </row>
    <row r="1247" spans="1:40">
      <c r="A1247" s="2"/>
      <c r="E1247" s="9" t="s">
        <v>29</v>
      </c>
      <c r="F1247" s="10" t="s">
        <v>30</v>
      </c>
      <c r="G1247" s="13" t="s">
        <v>31</v>
      </c>
      <c r="H1247" s="14" t="s">
        <v>11</v>
      </c>
      <c r="I1247">
        <v>3</v>
      </c>
      <c r="J1247" s="15" t="s">
        <v>32</v>
      </c>
      <c r="L1247" s="16"/>
      <c r="V1247" s="2"/>
      <c r="Z1247" s="9" t="s">
        <v>29</v>
      </c>
      <c r="AA1247" s="10" t="s">
        <v>30</v>
      </c>
      <c r="AB1247" s="13" t="s">
        <v>31</v>
      </c>
      <c r="AC1247" s="14" t="s">
        <v>11</v>
      </c>
      <c r="AD1247">
        <v>3</v>
      </c>
      <c r="AE1247" s="15" t="s">
        <v>32</v>
      </c>
      <c r="AG1247" s="16"/>
    </row>
    <row r="1248" spans="1:40">
      <c r="A1248" s="2"/>
      <c r="D1248" t="s">
        <v>33</v>
      </c>
      <c r="E1248" s="9">
        <f t="shared" ref="E1248:F1248" si="1430">E1243</f>
        <v>0.86399545459420413</v>
      </c>
      <c r="F1248" s="10">
        <f t="shared" si="1430"/>
        <v>-0.52658432086144802</v>
      </c>
      <c r="G1248" s="13">
        <f>COS((RADIANS(45+$C$4)))</f>
        <v>0.27311983686282215</v>
      </c>
      <c r="H1248" s="14">
        <f>COS((RADIANS($C$4-45)))</f>
        <v>0.96198001783406362</v>
      </c>
      <c r="J1248" s="15">
        <f>((SUMPRODUCT(G1248:G1250,E1248:E1250))*(SUMPRODUCT(G1248:(G1250),F1248:F1250)))-((SUMPRODUCT(H1248:H1250,E1248:E1250))*(SUMPRODUCT(H1248:H1250,F1248:F1250)))</f>
        <v>-6.9997292607231199E-3</v>
      </c>
      <c r="L1248" s="16"/>
      <c r="V1248" s="2"/>
      <c r="Y1248" t="s">
        <v>33</v>
      </c>
      <c r="Z1248" s="9">
        <f t="shared" ref="Z1248:AA1248" si="1431">Z1243</f>
        <v>0.86399545459420413</v>
      </c>
      <c r="AA1248" s="10">
        <f t="shared" si="1431"/>
        <v>-0.52658432086144791</v>
      </c>
      <c r="AB1248" s="13">
        <f>COS((RADIANS(45+$C$4)))</f>
        <v>0.27311983686282215</v>
      </c>
      <c r="AC1248" s="14">
        <f>COS((RADIANS($C$4-45)))</f>
        <v>0.96198001783406362</v>
      </c>
      <c r="AE1248" s="15">
        <f>((SUMPRODUCT(AB1248:AB1250,Z1248:Z1250))*(SUMPRODUCT(AB1248:(AB1250),AA1248:AA1250)))-((SUMPRODUCT(AC1248:AC1250,Z1248:Z1250))*(SUMPRODUCT(AC1248:AC1250,AA1248:AA1250)))</f>
        <v>-6.9997292607231754E-3</v>
      </c>
      <c r="AG1248" s="16"/>
    </row>
    <row r="1249" spans="1:33">
      <c r="A1249" s="2"/>
      <c r="D1249" t="s">
        <v>34</v>
      </c>
      <c r="E1249" s="9">
        <f t="shared" ref="E1249:F1249" si="1432">E1244</f>
        <v>-0.16430755262887167</v>
      </c>
      <c r="F1249" s="10">
        <f t="shared" si="1432"/>
        <v>-0.7879412955299977</v>
      </c>
      <c r="G1249" s="13">
        <f>(SIN((RADIANS(45+$C$4))))*(COS(RADIANS($A$4)))</f>
        <v>0.90396552410216613</v>
      </c>
      <c r="H1249" s="14">
        <f>(SIN((RADIANS($C$4-45))))*(COS(RADIANS($A$4)))</f>
        <v>-0.25664869529024509</v>
      </c>
      <c r="J1249" s="16"/>
      <c r="L1249" s="16"/>
      <c r="V1249" s="2"/>
      <c r="Y1249" t="s">
        <v>34</v>
      </c>
      <c r="Z1249" s="9">
        <f t="shared" ref="Z1249:AA1249" si="1433">Z1244</f>
        <v>-0.16430755262887173</v>
      </c>
      <c r="AA1249" s="10">
        <f t="shared" si="1433"/>
        <v>-0.78794129552999781</v>
      </c>
      <c r="AB1249" s="13">
        <f>(SIN((RADIANS(45+$C$4))))*(COS(RADIANS($A$4)))</f>
        <v>0.90396552410216613</v>
      </c>
      <c r="AC1249" s="14">
        <f>(SIN((RADIANS($C$4-45))))*(COS(RADIANS($A$4)))</f>
        <v>-0.25664869529024509</v>
      </c>
      <c r="AE1249" s="16"/>
      <c r="AG1249" s="16"/>
    </row>
    <row r="1250" spans="1:33">
      <c r="A1250" s="2"/>
      <c r="D1250" t="s">
        <v>35</v>
      </c>
      <c r="E1250" s="9">
        <f t="shared" ref="E1250:F1250" si="1434">E1245</f>
        <v>0.47593579670966668</v>
      </c>
      <c r="F1250" s="10">
        <f t="shared" si="1434"/>
        <v>-0.31915116766415946</v>
      </c>
      <c r="G1250" s="13">
        <f>(SIN((RADIANS(45+$C$4))))*(SIN(RADIANS($A$4)))</f>
        <v>0.32901654357603577</v>
      </c>
      <c r="H1250" s="14">
        <f>(SIN((RADIANS($C$4-45))))*(SIN(RADIANS($A$4)))</f>
        <v>-9.3412485748905691E-2</v>
      </c>
      <c r="J1250" s="16"/>
      <c r="L1250" s="16"/>
      <c r="V1250" s="2"/>
      <c r="Y1250" t="s">
        <v>35</v>
      </c>
      <c r="Z1250" s="9">
        <f t="shared" ref="Z1250:AA1250" si="1435">Z1245</f>
        <v>0.47593579670966668</v>
      </c>
      <c r="AA1250" s="10">
        <f t="shared" si="1435"/>
        <v>-0.31915116766415946</v>
      </c>
      <c r="AB1250" s="13">
        <f>(SIN((RADIANS(45+$C$4))))*(SIN(RADIANS($A$4)))</f>
        <v>0.32901654357603577</v>
      </c>
      <c r="AC1250" s="14">
        <f>(SIN((RADIANS($C$4-45))))*(SIN(RADIANS($A$4)))</f>
        <v>-9.3412485748905691E-2</v>
      </c>
      <c r="AE1250" s="16"/>
      <c r="AG1250" s="16"/>
    </row>
    <row r="1251" spans="1:33">
      <c r="A1251" s="2"/>
      <c r="L1251" s="16"/>
      <c r="V1251" s="2"/>
      <c r="AG1251" s="16"/>
    </row>
    <row r="1252" spans="1:33">
      <c r="A1252" s="2"/>
      <c r="E1252" s="9" t="s">
        <v>29</v>
      </c>
      <c r="F1252" s="10" t="s">
        <v>30</v>
      </c>
      <c r="G1252" s="13" t="s">
        <v>31</v>
      </c>
      <c r="H1252" s="14" t="s">
        <v>11</v>
      </c>
      <c r="I1252">
        <v>4</v>
      </c>
      <c r="J1252" s="15" t="s">
        <v>32</v>
      </c>
      <c r="L1252" s="16"/>
      <c r="V1252" s="2"/>
      <c r="Z1252" s="9" t="s">
        <v>29</v>
      </c>
      <c r="AA1252" s="10" t="s">
        <v>30</v>
      </c>
      <c r="AB1252" s="13" t="s">
        <v>31</v>
      </c>
      <c r="AC1252" s="14" t="s">
        <v>11</v>
      </c>
      <c r="AD1252">
        <v>4</v>
      </c>
      <c r="AE1252" s="15" t="s">
        <v>32</v>
      </c>
      <c r="AG1252" s="16"/>
    </row>
    <row r="1253" spans="1:33">
      <c r="A1253" s="2"/>
      <c r="D1253" t="s">
        <v>33</v>
      </c>
      <c r="E1253" s="9">
        <f t="shared" ref="E1253:F1253" si="1436">E1248</f>
        <v>0.86399545459420413</v>
      </c>
      <c r="F1253" s="10">
        <f t="shared" si="1436"/>
        <v>-0.52658432086144802</v>
      </c>
      <c r="G1253" s="13">
        <f>COS((RADIANS(45+$C$5)))</f>
        <v>0.21388293816160106</v>
      </c>
      <c r="H1253" s="14">
        <f>COS((RADIANS($C$5-45)))</f>
        <v>0.97685929834514074</v>
      </c>
      <c r="J1253" s="15">
        <f>((SUMPRODUCT(G1253:G1255,E1253:E1255))*(SUMPRODUCT(G1253:G1255,F1253:F1255)))-((SUMPRODUCT(H1253:H1255,E1253:E1255))*(SUMPRODUCT(H1253:H1255,F1253:F1255)))</f>
        <v>1.5131357002747203E-2</v>
      </c>
      <c r="L1253" s="16"/>
      <c r="V1253" s="2"/>
      <c r="Y1253" t="s">
        <v>33</v>
      </c>
      <c r="Z1253" s="9">
        <f t="shared" ref="Z1253:AA1253" si="1437">Z1248</f>
        <v>0.86399545459420413</v>
      </c>
      <c r="AA1253" s="10">
        <f t="shared" si="1437"/>
        <v>-0.52658432086144791</v>
      </c>
      <c r="AB1253" s="13">
        <f>COS((RADIANS(45+$C$5)))</f>
        <v>0.21388293816160106</v>
      </c>
      <c r="AC1253" s="14">
        <f>COS((RADIANS($C$5-45)))</f>
        <v>0.97685929834514074</v>
      </c>
      <c r="AE1253" s="15">
        <f>((SUMPRODUCT(AB1253:AB1255,Z1253:Z1255))*(SUMPRODUCT(AB1253:AB1255,AA1253:AA1255)))-((SUMPRODUCT(AC1253:AC1255,Z1253:Z1255))*(SUMPRODUCT(AC1253:AC1255,AA1253:AA1255)))</f>
        <v>1.5131357002747092E-2</v>
      </c>
      <c r="AG1253" s="16"/>
    </row>
    <row r="1254" spans="1:33">
      <c r="A1254" s="2"/>
      <c r="D1254" t="s">
        <v>34</v>
      </c>
      <c r="E1254" s="9">
        <f t="shared" ref="E1254:F1254" si="1438">E1249</f>
        <v>-0.16430755262887167</v>
      </c>
      <c r="F1254" s="10">
        <f t="shared" si="1438"/>
        <v>-0.7879412955299977</v>
      </c>
      <c r="G1254" s="13">
        <f>(SIN((RADIANS(45+$C$5))))*(COS(RADIANS($A$5)))</f>
        <v>0.84598496828993397</v>
      </c>
      <c r="H1254" s="14">
        <f>(SIN((RADIANS($C$5-45))))*(COS(RADIANS($A$5)))</f>
        <v>-0.18522805788400268</v>
      </c>
      <c r="J1254" s="16"/>
      <c r="L1254" s="16"/>
      <c r="V1254" s="2"/>
      <c r="Y1254" t="s">
        <v>34</v>
      </c>
      <c r="Z1254" s="9">
        <f t="shared" ref="Z1254:AA1254" si="1439">Z1249</f>
        <v>-0.16430755262887173</v>
      </c>
      <c r="AA1254" s="10">
        <f t="shared" si="1439"/>
        <v>-0.78794129552999781</v>
      </c>
      <c r="AB1254" s="13">
        <f>(SIN((RADIANS(45+$C$5))))*(COS(RADIANS($A$5)))</f>
        <v>0.84598496828993397</v>
      </c>
      <c r="AC1254" s="14">
        <f>(SIN((RADIANS($C$5-45))))*(COS(RADIANS($A$5)))</f>
        <v>-0.18522805788400268</v>
      </c>
      <c r="AE1254" s="16"/>
      <c r="AG1254" s="16"/>
    </row>
    <row r="1255" spans="1:33">
      <c r="A1255" s="2"/>
      <c r="D1255" t="s">
        <v>35</v>
      </c>
      <c r="E1255" s="9">
        <f t="shared" ref="E1255:F1255" si="1440">E1250</f>
        <v>0.47593579670966668</v>
      </c>
      <c r="F1255" s="10">
        <f t="shared" si="1440"/>
        <v>-0.31915116766415946</v>
      </c>
      <c r="G1255" s="13">
        <f>(SIN((RADIANS(45+$C$5))))*(SIN(RADIANS($A$5)))</f>
        <v>0.48842964917257031</v>
      </c>
      <c r="H1255" s="14">
        <f>(SIN((RADIANS($C$5-45))))*(SIN(RADIANS($A$5)))</f>
        <v>-0.1069414690808005</v>
      </c>
      <c r="J1255" s="16"/>
      <c r="L1255" s="16"/>
      <c r="V1255" s="2"/>
      <c r="Y1255" t="s">
        <v>35</v>
      </c>
      <c r="Z1255" s="9">
        <f t="shared" ref="Z1255:AA1255" si="1441">Z1250</f>
        <v>0.47593579670966668</v>
      </c>
      <c r="AA1255" s="10">
        <f t="shared" si="1441"/>
        <v>-0.31915116766415946</v>
      </c>
      <c r="AB1255" s="13">
        <f>(SIN((RADIANS(45+$C$5))))*(SIN(RADIANS($A$5)))</f>
        <v>0.48842964917257031</v>
      </c>
      <c r="AC1255" s="14">
        <f>(SIN((RADIANS($C$5-45))))*(SIN(RADIANS($A$5)))</f>
        <v>-0.1069414690808005</v>
      </c>
      <c r="AE1255" s="16"/>
      <c r="AG1255" s="16"/>
    </row>
    <row r="1256" spans="1:33">
      <c r="A1256" s="2"/>
      <c r="J1256" s="16"/>
      <c r="L1256" s="16"/>
      <c r="V1256" s="2"/>
      <c r="AE1256" s="16"/>
      <c r="AG1256" s="16"/>
    </row>
    <row r="1257" spans="1:33">
      <c r="A1257" s="2"/>
      <c r="E1257" s="9" t="s">
        <v>29</v>
      </c>
      <c r="F1257" s="10" t="s">
        <v>30</v>
      </c>
      <c r="G1257" s="13" t="s">
        <v>31</v>
      </c>
      <c r="H1257" s="14" t="s">
        <v>11</v>
      </c>
      <c r="I1257">
        <v>5</v>
      </c>
      <c r="J1257" s="15" t="s">
        <v>32</v>
      </c>
      <c r="L1257" s="16"/>
      <c r="V1257" s="2"/>
      <c r="Z1257" s="9" t="s">
        <v>29</v>
      </c>
      <c r="AA1257" s="10" t="s">
        <v>30</v>
      </c>
      <c r="AB1257" s="13" t="s">
        <v>31</v>
      </c>
      <c r="AC1257" s="14" t="s">
        <v>11</v>
      </c>
      <c r="AD1257">
        <v>5</v>
      </c>
      <c r="AE1257" s="15" t="s">
        <v>32</v>
      </c>
      <c r="AG1257" s="16"/>
    </row>
    <row r="1258" spans="1:33">
      <c r="A1258" s="2"/>
      <c r="D1258" t="s">
        <v>33</v>
      </c>
      <c r="E1258" s="9">
        <f t="shared" ref="E1258:F1258" si="1442">E1253</f>
        <v>0.86399545459420413</v>
      </c>
      <c r="F1258" s="10">
        <f t="shared" si="1442"/>
        <v>-0.52658432086144802</v>
      </c>
      <c r="G1258" s="13">
        <f>COS((RADIANS(45+$C$6)))</f>
        <v>0.18137740443474576</v>
      </c>
      <c r="H1258" s="14">
        <f>COS((RADIANS($C$6-45)))</f>
        <v>0.98341356364477439</v>
      </c>
      <c r="J1258" s="15">
        <f>((SUMPRODUCT(G1258:G1260,E1258:E1260))*(SUMPRODUCT(G1258:(G1260),F1258:F1260)))-((SUMPRODUCT(H1258:H1260,E1258:E1260))*(SUMPRODUCT(H1258:H1260,F1258:F1260)))</f>
        <v>5.8956943817019547E-3</v>
      </c>
      <c r="L1258" s="16"/>
      <c r="V1258" s="2"/>
      <c r="Y1258" t="s">
        <v>33</v>
      </c>
      <c r="Z1258" s="9">
        <f t="shared" ref="Z1258:AA1258" si="1443">Z1253</f>
        <v>0.86399545459420413</v>
      </c>
      <c r="AA1258" s="10">
        <f t="shared" si="1443"/>
        <v>-0.52658432086144791</v>
      </c>
      <c r="AB1258" s="13">
        <f>COS((RADIANS(45+$C$6)))</f>
        <v>0.18137740443474576</v>
      </c>
      <c r="AC1258" s="14">
        <f>COS((RADIANS($C$6-45)))</f>
        <v>0.98341356364477439</v>
      </c>
      <c r="AE1258" s="15">
        <f>((SUMPRODUCT(AB1258:AB1260,Z1258:Z1260))*(SUMPRODUCT(AB1258:(AB1260),AA1258:AA1260)))-((SUMPRODUCT(AC1258:AC1260,Z1258:Z1260))*(SUMPRODUCT(AC1258:AC1260,AA1258:AA1260)))</f>
        <v>5.8956943817018437E-3</v>
      </c>
      <c r="AG1258" s="16"/>
    </row>
    <row r="1259" spans="1:33">
      <c r="A1259" s="2"/>
      <c r="D1259" t="s">
        <v>34</v>
      </c>
      <c r="E1259" s="9">
        <f t="shared" ref="E1259:F1259" si="1444">E1254</f>
        <v>-0.16430755262887167</v>
      </c>
      <c r="F1259" s="10">
        <f t="shared" si="1444"/>
        <v>-0.7879412955299977</v>
      </c>
      <c r="G1259" s="13">
        <f>(SIN((RADIANS(45+$C$6))))*(COS(RADIANS($A$6)))</f>
        <v>0.75333849571791089</v>
      </c>
      <c r="H1259" s="14">
        <f>(SIN((RADIANS($C$6-45))))*(COS(RADIANS($A$6)))</f>
        <v>-0.1389431527745805</v>
      </c>
      <c r="J1259" s="16"/>
      <c r="L1259" s="16"/>
      <c r="V1259" s="2"/>
      <c r="Y1259" t="s">
        <v>34</v>
      </c>
      <c r="Z1259" s="9">
        <f t="shared" ref="Z1259:AA1259" si="1445">Z1254</f>
        <v>-0.16430755262887173</v>
      </c>
      <c r="AA1259" s="10">
        <f t="shared" si="1445"/>
        <v>-0.78794129552999781</v>
      </c>
      <c r="AB1259" s="13">
        <f>(SIN((RADIANS(45+$C$6))))*(COS(RADIANS($A$6)))</f>
        <v>0.75333849571791089</v>
      </c>
      <c r="AC1259" s="14">
        <f>(SIN((RADIANS($C$6-45))))*(COS(RADIANS($A$6)))</f>
        <v>-0.1389431527745805</v>
      </c>
      <c r="AE1259" s="16"/>
      <c r="AG1259" s="16"/>
    </row>
    <row r="1260" spans="1:33">
      <c r="A1260" s="2"/>
      <c r="D1260" t="s">
        <v>35</v>
      </c>
      <c r="E1260" s="9">
        <f t="shared" ref="E1260:F1260" si="1446">E1255</f>
        <v>0.47593579670966668</v>
      </c>
      <c r="F1260" s="10">
        <f t="shared" si="1446"/>
        <v>-0.31915116766415946</v>
      </c>
      <c r="G1260" s="13">
        <f>(SIN((RADIANS(45+$C$6))))*(SIN(RADIANS($A$6)))</f>
        <v>0.63212605390854582</v>
      </c>
      <c r="H1260" s="14">
        <f>(SIN((RADIANS($C$6-45))))*(SIN(RADIANS($A$6)))</f>
        <v>-0.11658714824775897</v>
      </c>
      <c r="J1260" s="16"/>
      <c r="L1260" s="16"/>
      <c r="V1260" s="2"/>
      <c r="Y1260" t="s">
        <v>35</v>
      </c>
      <c r="Z1260" s="9">
        <f t="shared" ref="Z1260:AA1260" si="1447">Z1255</f>
        <v>0.47593579670966668</v>
      </c>
      <c r="AA1260" s="10">
        <f t="shared" si="1447"/>
        <v>-0.31915116766415946</v>
      </c>
      <c r="AB1260" s="13">
        <f>(SIN((RADIANS(45+$C$6))))*(SIN(RADIANS($A$6)))</f>
        <v>0.63212605390854582</v>
      </c>
      <c r="AC1260" s="14">
        <f>(SIN((RADIANS($C$6-45))))*(SIN(RADIANS($A$6)))</f>
        <v>-0.11658714824775897</v>
      </c>
      <c r="AE1260" s="16"/>
      <c r="AG1260" s="16"/>
    </row>
    <row r="1261" spans="1:33">
      <c r="A1261" s="2"/>
      <c r="L1261" s="16"/>
      <c r="V1261" s="2"/>
      <c r="AG1261" s="16"/>
    </row>
    <row r="1262" spans="1:33">
      <c r="A1262" s="2"/>
      <c r="E1262" s="9" t="s">
        <v>29</v>
      </c>
      <c r="F1262" s="10" t="s">
        <v>30</v>
      </c>
      <c r="G1262" s="13" t="s">
        <v>31</v>
      </c>
      <c r="H1262" s="14" t="s">
        <v>11</v>
      </c>
      <c r="I1262">
        <v>6</v>
      </c>
      <c r="J1262" s="15" t="s">
        <v>32</v>
      </c>
      <c r="L1262" s="16"/>
      <c r="V1262" s="2"/>
      <c r="Z1262" s="9" t="s">
        <v>29</v>
      </c>
      <c r="AA1262" s="10" t="s">
        <v>30</v>
      </c>
      <c r="AB1262" s="13" t="s">
        <v>31</v>
      </c>
      <c r="AC1262" s="14" t="s">
        <v>11</v>
      </c>
      <c r="AD1262">
        <v>6</v>
      </c>
      <c r="AE1262" s="15" t="s">
        <v>32</v>
      </c>
      <c r="AG1262" s="16"/>
    </row>
    <row r="1263" spans="1:33">
      <c r="A1263" s="2"/>
      <c r="D1263" t="s">
        <v>33</v>
      </c>
      <c r="E1263" s="9">
        <f t="shared" ref="E1263:F1263" si="1448">E1258</f>
        <v>0.86399545459420413</v>
      </c>
      <c r="F1263" s="10">
        <f t="shared" si="1448"/>
        <v>-0.52658432086144802</v>
      </c>
      <c r="G1263" s="13">
        <f>COS((RADIANS(45+$C$7)))</f>
        <v>0.15039813911282729</v>
      </c>
      <c r="H1263" s="14">
        <f>COS((RADIANS($C$7-45)))</f>
        <v>0.98862551036851087</v>
      </c>
      <c r="J1263" s="15">
        <f>((SUMPRODUCT(G1263:G1265,E1263:E1265))*(SUMPRODUCT(G1263:G1265,F1263:F1265)))-((SUMPRODUCT(H1263:H1265,E1263:E1265))*(SUMPRODUCT(H1263:H1265,F1263:F1265)))</f>
        <v>1.5204368142309244E-2</v>
      </c>
      <c r="L1263" s="16"/>
      <c r="V1263" s="2"/>
      <c r="Y1263" t="s">
        <v>33</v>
      </c>
      <c r="Z1263" s="9">
        <f t="shared" ref="Z1263:AA1263" si="1449">Z1258</f>
        <v>0.86399545459420413</v>
      </c>
      <c r="AA1263" s="10">
        <f t="shared" si="1449"/>
        <v>-0.52658432086144791</v>
      </c>
      <c r="AB1263" s="13">
        <f>COS((RADIANS(45+$C$7)))</f>
        <v>0.15039813911282729</v>
      </c>
      <c r="AC1263" s="14">
        <f>COS((RADIANS($C$7-45)))</f>
        <v>0.98862551036851087</v>
      </c>
      <c r="AE1263" s="15">
        <f>((SUMPRODUCT(AB1263:AB1265,Z1263:Z1265))*(SUMPRODUCT(AB1263:AB1265,AA1263:AA1265)))-((SUMPRODUCT(AC1263:AC1265,Z1263:Z1265))*(SUMPRODUCT(AC1263:AC1265,AA1263:AA1265)))</f>
        <v>1.5204368142309244E-2</v>
      </c>
      <c r="AG1263" s="16"/>
    </row>
    <row r="1264" spans="1:33">
      <c r="A1264" s="2"/>
      <c r="D1264" t="s">
        <v>34</v>
      </c>
      <c r="E1264" s="9">
        <f t="shared" ref="E1264:F1264" si="1450">E1259</f>
        <v>-0.16430755262887167</v>
      </c>
      <c r="F1264" s="10">
        <f t="shared" si="1450"/>
        <v>-0.7879412955299977</v>
      </c>
      <c r="G1264" s="13">
        <f>(SIN((RADIANS(45+$C$7))))*(COS(RADIANS($A$7)))</f>
        <v>0.63547622868491016</v>
      </c>
      <c r="H1264" s="14">
        <f>(SIN((RADIANS($C$7-45))))*(COS(RADIANS($A$7)))</f>
        <v>-9.6674060341637807E-2</v>
      </c>
      <c r="J1264" s="16"/>
      <c r="L1264" s="16"/>
      <c r="V1264" s="2"/>
      <c r="Y1264" t="s">
        <v>34</v>
      </c>
      <c r="Z1264" s="9">
        <f t="shared" ref="Z1264:AA1264" si="1451">Z1259</f>
        <v>-0.16430755262887173</v>
      </c>
      <c r="AA1264" s="10">
        <f t="shared" si="1451"/>
        <v>-0.78794129552999781</v>
      </c>
      <c r="AB1264" s="13">
        <f>(SIN((RADIANS(45+$C$7))))*(COS(RADIANS($A$7)))</f>
        <v>0.63547622868491016</v>
      </c>
      <c r="AC1264" s="14">
        <f>(SIN((RADIANS($C$7-45))))*(COS(RADIANS($A$7)))</f>
        <v>-9.6674060341637807E-2</v>
      </c>
      <c r="AE1264" s="16"/>
      <c r="AG1264" s="16"/>
    </row>
    <row r="1265" spans="1:33">
      <c r="A1265" s="2"/>
      <c r="D1265" t="s">
        <v>35</v>
      </c>
      <c r="E1265" s="9">
        <f t="shared" ref="E1265:F1265" si="1452">E1260</f>
        <v>0.47593579670966668</v>
      </c>
      <c r="F1265" s="10">
        <f t="shared" si="1452"/>
        <v>-0.31915116766415946</v>
      </c>
      <c r="G1265" s="13">
        <f>(SIN((RADIANS(45+$C$7))))*(SIN(RADIANS($A$7)))</f>
        <v>0.75733107854346138</v>
      </c>
      <c r="H1265" s="14">
        <f>(SIN((RADIANS($C$7-45))))*(SIN(RADIANS($A$7)))</f>
        <v>-0.11521165872281629</v>
      </c>
      <c r="J1265" s="16"/>
      <c r="L1265" s="16"/>
      <c r="V1265" s="2"/>
      <c r="Y1265" t="s">
        <v>35</v>
      </c>
      <c r="Z1265" s="9">
        <f t="shared" ref="Z1265:AA1265" si="1453">Z1260</f>
        <v>0.47593579670966668</v>
      </c>
      <c r="AA1265" s="10">
        <f t="shared" si="1453"/>
        <v>-0.31915116766415946</v>
      </c>
      <c r="AB1265" s="13">
        <f>(SIN((RADIANS(45+$C$7))))*(SIN(RADIANS($A$7)))</f>
        <v>0.75733107854346138</v>
      </c>
      <c r="AC1265" s="14">
        <f>(SIN((RADIANS($C$7-45))))*(SIN(RADIANS($A$7)))</f>
        <v>-0.11521165872281629</v>
      </c>
      <c r="AE1265" s="16"/>
      <c r="AG1265" s="16"/>
    </row>
    <row r="1266" spans="1:33">
      <c r="A1266" s="2"/>
      <c r="J1266" s="16"/>
      <c r="L1266" s="16"/>
      <c r="V1266" s="2"/>
      <c r="AE1266" s="16"/>
      <c r="AG1266" s="16"/>
    </row>
    <row r="1267" spans="1:33">
      <c r="A1267" s="2"/>
      <c r="E1267" s="9" t="s">
        <v>29</v>
      </c>
      <c r="F1267" s="10" t="s">
        <v>30</v>
      </c>
      <c r="G1267" s="13" t="s">
        <v>31</v>
      </c>
      <c r="H1267" s="14" t="s">
        <v>11</v>
      </c>
      <c r="I1267">
        <v>7</v>
      </c>
      <c r="J1267" s="15" t="s">
        <v>32</v>
      </c>
      <c r="L1267" s="16"/>
      <c r="V1267" s="2"/>
      <c r="Z1267" s="9" t="s">
        <v>29</v>
      </c>
      <c r="AA1267" s="10" t="s">
        <v>30</v>
      </c>
      <c r="AB1267" s="13" t="s">
        <v>31</v>
      </c>
      <c r="AC1267" s="14" t="s">
        <v>11</v>
      </c>
      <c r="AD1267">
        <v>7</v>
      </c>
      <c r="AE1267" s="15" t="s">
        <v>32</v>
      </c>
      <c r="AG1267" s="16"/>
    </row>
    <row r="1268" spans="1:33">
      <c r="A1268" s="2"/>
      <c r="D1268" t="s">
        <v>33</v>
      </c>
      <c r="E1268" s="9">
        <f t="shared" ref="E1268:F1268" si="1454">E1263</f>
        <v>0.86399545459420413</v>
      </c>
      <c r="F1268" s="10">
        <f t="shared" si="1454"/>
        <v>-0.52658432086144802</v>
      </c>
      <c r="G1268" s="13">
        <f>COS((RADIANS(45+$C$8)))</f>
        <v>0.15557248490745723</v>
      </c>
      <c r="H1268" s="14">
        <f>COS((RADIANS($C$8-45)))</f>
        <v>0.98782447931791961</v>
      </c>
      <c r="J1268" s="15">
        <f>((SUMPRODUCT(G1268:G1270,E1268:E1270))*(SUMPRODUCT(G1268:(G1270),F1268:F1270)))-((SUMPRODUCT(H1268:H1270,E1268:E1270))*(SUMPRODUCT(H1268:H1270,F1268:F1270)))</f>
        <v>-9.0116177700380051E-3</v>
      </c>
      <c r="L1268" s="16"/>
      <c r="V1268" s="2"/>
      <c r="Y1268" t="s">
        <v>33</v>
      </c>
      <c r="Z1268" s="9">
        <f t="shared" ref="Z1268:AA1268" si="1455">Z1263</f>
        <v>0.86399545459420413</v>
      </c>
      <c r="AA1268" s="10">
        <f t="shared" si="1455"/>
        <v>-0.52658432086144791</v>
      </c>
      <c r="AB1268" s="13">
        <f>COS((RADIANS(45+$C$8)))</f>
        <v>0.15557248490745723</v>
      </c>
      <c r="AC1268" s="14">
        <f>COS((RADIANS($C$8-45)))</f>
        <v>0.98782447931791961</v>
      </c>
      <c r="AE1268" s="15">
        <f>((SUMPRODUCT(AB1268:AB1270,Z1268:Z1270))*(SUMPRODUCT(AB1268:(AB1270),AA1268:AA1270)))-((SUMPRODUCT(AC1268:AC1270,Z1268:Z1270))*(SUMPRODUCT(AC1268:AC1270,AA1268:AA1270)))</f>
        <v>-9.0116177700380606E-3</v>
      </c>
      <c r="AG1268" s="16"/>
    </row>
    <row r="1269" spans="1:33">
      <c r="A1269" s="2"/>
      <c r="D1269" t="s">
        <v>34</v>
      </c>
      <c r="E1269" s="9">
        <f t="shared" ref="E1269:F1269" si="1456">E1264</f>
        <v>-0.16430755262887167</v>
      </c>
      <c r="F1269" s="10">
        <f t="shared" si="1456"/>
        <v>-0.7879412955299977</v>
      </c>
      <c r="G1269" s="13">
        <f>(SIN((RADIANS(45+$C$8))))*(COS(RADIANS($A$8)))</f>
        <v>0.49391223965895992</v>
      </c>
      <c r="H1269" s="14">
        <f>(SIN((RADIANS($C$8-45))))*(COS(RADIANS($A$8)))</f>
        <v>-7.7786242453728616E-2</v>
      </c>
      <c r="J1269" s="16"/>
      <c r="L1269" s="16"/>
      <c r="V1269" s="2"/>
      <c r="Y1269" t="s">
        <v>34</v>
      </c>
      <c r="Z1269" s="9">
        <f t="shared" ref="Z1269:AA1269" si="1457">Z1264</f>
        <v>-0.16430755262887173</v>
      </c>
      <c r="AA1269" s="10">
        <f t="shared" si="1457"/>
        <v>-0.78794129552999781</v>
      </c>
      <c r="AB1269" s="13">
        <f>(SIN((RADIANS(45+$C$8))))*(COS(RADIANS($A$8)))</f>
        <v>0.49391223965895992</v>
      </c>
      <c r="AC1269" s="14">
        <f>(SIN((RADIANS($C$8-45))))*(COS(RADIANS($A$8)))</f>
        <v>-7.7786242453728616E-2</v>
      </c>
      <c r="AE1269" s="16"/>
      <c r="AG1269" s="16"/>
    </row>
    <row r="1270" spans="1:33">
      <c r="A1270" s="2"/>
      <c r="D1270" t="s">
        <v>35</v>
      </c>
      <c r="E1270" s="9">
        <f t="shared" ref="E1270:F1270" si="1458">E1265</f>
        <v>0.47593579670966668</v>
      </c>
      <c r="F1270" s="10">
        <f t="shared" si="1458"/>
        <v>-0.31915116766415946</v>
      </c>
      <c r="G1270" s="13">
        <f>(SIN((RADIANS(45+$C$8))))*(SIN(RADIANS($A$8)))</f>
        <v>0.85548109356945412</v>
      </c>
      <c r="H1270" s="14">
        <f>(SIN((RADIANS($C$8-45))))*(SIN(RADIANS($A$8)))</f>
        <v>-0.13472972405972911</v>
      </c>
      <c r="J1270" s="16"/>
      <c r="L1270" s="16"/>
      <c r="V1270" s="2"/>
      <c r="Y1270" t="s">
        <v>35</v>
      </c>
      <c r="Z1270" s="9">
        <f t="shared" ref="Z1270:AA1270" si="1459">Z1265</f>
        <v>0.47593579670966668</v>
      </c>
      <c r="AA1270" s="10">
        <f t="shared" si="1459"/>
        <v>-0.31915116766415946</v>
      </c>
      <c r="AB1270" s="13">
        <f>(SIN((RADIANS(45+$C$8))))*(SIN(RADIANS($A$8)))</f>
        <v>0.85548109356945412</v>
      </c>
      <c r="AC1270" s="14">
        <f>(SIN((RADIANS($C$8-45))))*(SIN(RADIANS($A$8)))</f>
        <v>-0.13472972405972911</v>
      </c>
      <c r="AE1270" s="16"/>
      <c r="AG1270" s="16"/>
    </row>
    <row r="1271" spans="1:33">
      <c r="A1271" s="2"/>
      <c r="L1271" s="16"/>
      <c r="V1271" s="2"/>
      <c r="AG1271" s="16"/>
    </row>
    <row r="1272" spans="1:33">
      <c r="A1272" s="2"/>
      <c r="E1272" s="9" t="s">
        <v>29</v>
      </c>
      <c r="F1272" s="10" t="s">
        <v>30</v>
      </c>
      <c r="G1272" s="13" t="s">
        <v>31</v>
      </c>
      <c r="H1272" s="14" t="s">
        <v>11</v>
      </c>
      <c r="I1272">
        <v>8</v>
      </c>
      <c r="J1272" s="15" t="s">
        <v>32</v>
      </c>
      <c r="L1272" s="16"/>
      <c r="V1272" s="2"/>
      <c r="Z1272" s="9" t="s">
        <v>29</v>
      </c>
      <c r="AA1272" s="10" t="s">
        <v>30</v>
      </c>
      <c r="AB1272" s="13" t="s">
        <v>31</v>
      </c>
      <c r="AC1272" s="14" t="s">
        <v>11</v>
      </c>
      <c r="AD1272">
        <v>8</v>
      </c>
      <c r="AE1272" s="15" t="s">
        <v>32</v>
      </c>
      <c r="AG1272" s="16"/>
    </row>
    <row r="1273" spans="1:33">
      <c r="A1273" s="2"/>
      <c r="D1273" t="s">
        <v>33</v>
      </c>
      <c r="E1273" s="9">
        <f t="shared" ref="E1273:F1273" si="1460">E1268</f>
        <v>0.86399545459420413</v>
      </c>
      <c r="F1273" s="10">
        <f t="shared" si="1460"/>
        <v>-0.52658432086144802</v>
      </c>
      <c r="G1273" s="13">
        <f>COS((RADIANS(45+$C$9)))</f>
        <v>0.16590823946156086</v>
      </c>
      <c r="H1273" s="14">
        <f>COS((RADIANS($C$9-45)))</f>
        <v>0.9861411947985772</v>
      </c>
      <c r="J1273" s="15">
        <f>((SUMPRODUCT(G1273:G1275,E1273:E1275))*(SUMPRODUCT(G1273:G1275,F1273:F1275)))-((SUMPRODUCT(H1273:H1275,E1273:E1275))*(SUMPRODUCT(H1273:H1275,F1273:F1275)))</f>
        <v>-8.8326096495799367E-3</v>
      </c>
      <c r="L1273" s="16"/>
      <c r="V1273" s="2"/>
      <c r="Y1273" t="s">
        <v>33</v>
      </c>
      <c r="Z1273" s="9">
        <f t="shared" ref="Z1273:AA1273" si="1461">Z1268</f>
        <v>0.86399545459420413</v>
      </c>
      <c r="AA1273" s="10">
        <f t="shared" si="1461"/>
        <v>-0.52658432086144791</v>
      </c>
      <c r="AB1273" s="13">
        <f>COS((RADIANS(45+$C$9)))</f>
        <v>0.16590823946156086</v>
      </c>
      <c r="AC1273" s="14">
        <f>COS((RADIANS($C$9-45)))</f>
        <v>0.9861411947985772</v>
      </c>
      <c r="AE1273" s="15">
        <f>((SUMPRODUCT(AB1273:AB1275,Z1273:Z1275))*(SUMPRODUCT(AB1273:AB1275,AA1273:AA1275)))-((SUMPRODUCT(AC1273:AC1275,Z1273:Z1275))*(SUMPRODUCT(AC1273:AC1275,AA1273:AA1275)))</f>
        <v>-8.8326096495800477E-3</v>
      </c>
      <c r="AG1273" s="16"/>
    </row>
    <row r="1274" spans="1:33">
      <c r="A1274" s="2"/>
      <c r="D1274" t="s">
        <v>34</v>
      </c>
      <c r="E1274" s="9">
        <f t="shared" ref="E1274:F1274" si="1462">E1269</f>
        <v>-0.16430755262887167</v>
      </c>
      <c r="F1274" s="10">
        <f t="shared" si="1462"/>
        <v>-0.7879412955299977</v>
      </c>
      <c r="G1274" s="13">
        <f>(SIN((RADIANS(45+$C$9))))*(COS(RADIANS($A$9)))</f>
        <v>0.33728015278435569</v>
      </c>
      <c r="H1274" s="14">
        <f>(SIN((RADIANS($C$9-45))))*(COS(RADIANS($A$9)))</f>
        <v>-5.6743959839552459E-2</v>
      </c>
      <c r="J1274" s="16"/>
      <c r="L1274" s="16"/>
      <c r="V1274" s="2"/>
      <c r="Y1274" t="s">
        <v>34</v>
      </c>
      <c r="Z1274" s="9">
        <f t="shared" ref="Z1274:AA1274" si="1463">Z1269</f>
        <v>-0.16430755262887173</v>
      </c>
      <c r="AA1274" s="10">
        <f t="shared" si="1463"/>
        <v>-0.78794129552999781</v>
      </c>
      <c r="AB1274" s="13">
        <f>(SIN((RADIANS(45+$C$9))))*(COS(RADIANS($A$9)))</f>
        <v>0.33728015278435569</v>
      </c>
      <c r="AC1274" s="14">
        <f>(SIN((RADIANS($C$9-45))))*(COS(RADIANS($A$9)))</f>
        <v>-5.6743959839552459E-2</v>
      </c>
      <c r="AE1274" s="16"/>
      <c r="AG1274" s="16"/>
    </row>
    <row r="1275" spans="1:33">
      <c r="A1275" s="2"/>
      <c r="D1275" t="s">
        <v>35</v>
      </c>
      <c r="E1275" s="9">
        <f t="shared" ref="E1275:F1275" si="1464">E1270</f>
        <v>0.47593579670966668</v>
      </c>
      <c r="F1275" s="10">
        <f t="shared" si="1464"/>
        <v>-0.31915116766415946</v>
      </c>
      <c r="G1275" s="13">
        <f>(SIN((RADIANS(45+$C$9))))*(SIN(RADIANS($A$9)))</f>
        <v>0.9266696038052219</v>
      </c>
      <c r="H1275" s="14">
        <f>(SIN((RADIANS($C$9-45))))*(SIN(RADIANS($A$9)))</f>
        <v>-0.15590274834961027</v>
      </c>
      <c r="J1275" s="16"/>
      <c r="L1275" s="16"/>
      <c r="V1275" s="2"/>
      <c r="Y1275" t="s">
        <v>35</v>
      </c>
      <c r="Z1275" s="9">
        <f t="shared" ref="Z1275:AA1275" si="1465">Z1270</f>
        <v>0.47593579670966668</v>
      </c>
      <c r="AA1275" s="10">
        <f t="shared" si="1465"/>
        <v>-0.31915116766415946</v>
      </c>
      <c r="AB1275" s="13">
        <f>(SIN((RADIANS(45+$C$9))))*(SIN(RADIANS($A$9)))</f>
        <v>0.9266696038052219</v>
      </c>
      <c r="AC1275" s="14">
        <f>(SIN((RADIANS($C$9-45))))*(SIN(RADIANS($A$9)))</f>
        <v>-0.15590274834961027</v>
      </c>
      <c r="AE1275" s="16"/>
      <c r="AG1275" s="16"/>
    </row>
    <row r="1276" spans="1:33">
      <c r="A1276" s="2"/>
      <c r="J1276" s="16"/>
      <c r="L1276" s="16"/>
      <c r="V1276" s="2"/>
      <c r="AE1276" s="16"/>
      <c r="AG1276" s="16"/>
    </row>
    <row r="1277" spans="1:33">
      <c r="E1277" s="9" t="s">
        <v>29</v>
      </c>
      <c r="F1277" s="10" t="s">
        <v>30</v>
      </c>
      <c r="G1277" s="13" t="s">
        <v>31</v>
      </c>
      <c r="H1277" s="14" t="s">
        <v>11</v>
      </c>
      <c r="I1277">
        <v>9</v>
      </c>
      <c r="J1277" s="15" t="s">
        <v>32</v>
      </c>
      <c r="L1277" s="16"/>
      <c r="Z1277" s="9" t="s">
        <v>29</v>
      </c>
      <c r="AA1277" s="10" t="s">
        <v>30</v>
      </c>
      <c r="AB1277" s="13" t="s">
        <v>31</v>
      </c>
      <c r="AC1277" s="14" t="s">
        <v>11</v>
      </c>
      <c r="AD1277">
        <v>9</v>
      </c>
      <c r="AE1277" s="15" t="s">
        <v>32</v>
      </c>
      <c r="AG1277" s="16"/>
    </row>
    <row r="1278" spans="1:33">
      <c r="D1278" t="s">
        <v>33</v>
      </c>
      <c r="E1278" s="9">
        <f t="shared" ref="E1278:F1278" si="1466">E1273</f>
        <v>0.86399545459420413</v>
      </c>
      <c r="F1278" s="10">
        <f t="shared" si="1466"/>
        <v>-0.52658432086144802</v>
      </c>
      <c r="G1278" s="13">
        <f>COS((RADIANS(45+$C$10)))</f>
        <v>0.19680181724739476</v>
      </c>
      <c r="H1278" s="14">
        <f>COS((RADIANS($C$10-45)))</f>
        <v>0.98044328990927521</v>
      </c>
      <c r="J1278" s="15">
        <f>((SUMPRODUCT(G1278:G1280,E1278:E1280))*(SUMPRODUCT(G1278:(G1280),F1278:F1280)))-((SUMPRODUCT(H1278:H1280,E1278:E1280))*(SUMPRODUCT(H1278:H1280,F1278:F1280)))</f>
        <v>-3.3322619692161548E-3</v>
      </c>
      <c r="L1278" s="16"/>
      <c r="Y1278" t="s">
        <v>33</v>
      </c>
      <c r="Z1278" s="9">
        <f t="shared" ref="Z1278:AA1278" si="1467">Z1273</f>
        <v>0.86399545459420413</v>
      </c>
      <c r="AA1278" s="10">
        <f t="shared" si="1467"/>
        <v>-0.52658432086144791</v>
      </c>
      <c r="AB1278" s="13">
        <f>COS((RADIANS(45+$C$10)))</f>
        <v>0.19680181724739476</v>
      </c>
      <c r="AC1278" s="14">
        <f>COS((RADIANS($C$10-45)))</f>
        <v>0.98044328990927521</v>
      </c>
      <c r="AE1278" s="15">
        <f>((SUMPRODUCT(AB1278:AB1280,Z1278:Z1280))*(SUMPRODUCT(AB1278:(AB1280),AA1278:AA1280)))-((SUMPRODUCT(AC1278:AC1280,Z1278:Z1280))*(SUMPRODUCT(AC1278:AC1280,AA1278:AA1280)))</f>
        <v>-3.3322619692162103E-3</v>
      </c>
      <c r="AG1278" s="16"/>
    </row>
    <row r="1279" spans="1:33">
      <c r="D1279" t="s">
        <v>34</v>
      </c>
      <c r="E1279" s="9">
        <f t="shared" ref="E1279:F1279" si="1468">E1274</f>
        <v>-0.16430755262887167</v>
      </c>
      <c r="F1279" s="10">
        <f t="shared" si="1468"/>
        <v>-0.7879412955299977</v>
      </c>
      <c r="G1279" s="13">
        <f>(SIN((RADIANS(45+$C$10))))*(COS(RADIANS($A$10)))</f>
        <v>0.1702521905985156</v>
      </c>
      <c r="H1279" s="14">
        <f>(SIN((RADIANS($C$10-45))))*(COS(RADIANS($A$10)))</f>
        <v>-3.4174276926550375E-2</v>
      </c>
      <c r="J1279" s="16"/>
      <c r="L1279" s="16"/>
      <c r="Y1279" t="s">
        <v>34</v>
      </c>
      <c r="Z1279" s="9">
        <f t="shared" ref="Z1279:AA1279" si="1469">Z1274</f>
        <v>-0.16430755262887173</v>
      </c>
      <c r="AA1279" s="10">
        <f t="shared" si="1469"/>
        <v>-0.78794129552999781</v>
      </c>
      <c r="AB1279" s="13">
        <f>(SIN((RADIANS(45+$C$10))))*(COS(RADIANS($A$10)))</f>
        <v>0.1702521905985156</v>
      </c>
      <c r="AC1279" s="14">
        <f>(SIN((RADIANS($C$10-45))))*(COS(RADIANS($A$10)))</f>
        <v>-3.4174276926550375E-2</v>
      </c>
      <c r="AE1279" s="16"/>
      <c r="AG1279" s="16"/>
    </row>
    <row r="1280" spans="1:33">
      <c r="D1280" t="s">
        <v>35</v>
      </c>
      <c r="E1280" s="9">
        <f t="shared" ref="E1280:F1280" si="1470">E1275</f>
        <v>0.47593579670966668</v>
      </c>
      <c r="F1280" s="10">
        <f t="shared" si="1470"/>
        <v>-0.31915116766415946</v>
      </c>
      <c r="G1280" s="13">
        <f>(SIN((RADIANS(45+$C$10))))*(SIN(RADIANS($A$10)))</f>
        <v>0.96554815329145016</v>
      </c>
      <c r="H1280" s="14">
        <f>(SIN((RADIANS($C$10-45))))*(SIN(RADIANS($A$10)))</f>
        <v>-0.19381195543212604</v>
      </c>
      <c r="J1280" s="16"/>
      <c r="L1280" s="16"/>
      <c r="Y1280" t="s">
        <v>35</v>
      </c>
      <c r="Z1280" s="9">
        <f t="shared" ref="Z1280:AA1280" si="1471">Z1275</f>
        <v>0.47593579670966668</v>
      </c>
      <c r="AA1280" s="10">
        <f t="shared" si="1471"/>
        <v>-0.31915116766415946</v>
      </c>
      <c r="AB1280" s="13">
        <f>(SIN((RADIANS(45+$C$10))))*(SIN(RADIANS($A$10)))</f>
        <v>0.96554815329145016</v>
      </c>
      <c r="AC1280" s="14">
        <f>(SIN((RADIANS($C$10-45))))*(SIN(RADIANS($A$10)))</f>
        <v>-0.19381195543212604</v>
      </c>
      <c r="AE1280" s="16"/>
      <c r="AG1280" s="16"/>
    </row>
    <row r="1281" spans="4:33">
      <c r="L1281" s="16"/>
      <c r="AG1281" s="16"/>
    </row>
    <row r="1282" spans="4:33">
      <c r="E1282" s="9" t="s">
        <v>29</v>
      </c>
      <c r="F1282" s="10" t="s">
        <v>30</v>
      </c>
      <c r="G1282" s="13" t="s">
        <v>31</v>
      </c>
      <c r="H1282" s="14" t="s">
        <v>11</v>
      </c>
      <c r="I1282">
        <v>10</v>
      </c>
      <c r="J1282" s="15" t="s">
        <v>32</v>
      </c>
      <c r="L1282" s="16"/>
      <c r="Z1282" s="9" t="s">
        <v>29</v>
      </c>
      <c r="AA1282" s="10" t="s">
        <v>30</v>
      </c>
      <c r="AB1282" s="13" t="s">
        <v>31</v>
      </c>
      <c r="AC1282" s="14" t="s">
        <v>11</v>
      </c>
      <c r="AD1282">
        <v>10</v>
      </c>
      <c r="AE1282" s="15" t="s">
        <v>32</v>
      </c>
      <c r="AG1282" s="16"/>
    </row>
    <row r="1283" spans="4:33">
      <c r="D1283" t="s">
        <v>33</v>
      </c>
      <c r="E1283" s="9">
        <f t="shared" ref="E1283:F1283" si="1472">E1278</f>
        <v>0.86399545459420413</v>
      </c>
      <c r="F1283" s="10">
        <f t="shared" si="1472"/>
        <v>-0.52658432086144802</v>
      </c>
      <c r="G1283" s="13">
        <f>COS((RADIANS(45+$C$11)))</f>
        <v>0.25797601735858844</v>
      </c>
      <c r="H1283" s="14">
        <f>COS((RADIANS($C$11-45)))</f>
        <v>0.96615132068832843</v>
      </c>
      <c r="J1283" s="15">
        <f>((SUMPRODUCT(G1283:G1285,E1283:E1285))*(SUMPRODUCT(G1283:G1285,F1283:F1285)))-((SUMPRODUCT(H1283:H1285,E1283:E1285))*(SUMPRODUCT(H1283:H1285,F1283:F1285)))</f>
        <v>3.4451712754968167E-4</v>
      </c>
      <c r="L1283" s="16"/>
      <c r="Y1283" t="s">
        <v>33</v>
      </c>
      <c r="Z1283" s="9">
        <f t="shared" ref="Z1283:AA1283" si="1473">Z1278</f>
        <v>0.86399545459420413</v>
      </c>
      <c r="AA1283" s="10">
        <f t="shared" si="1473"/>
        <v>-0.52658432086144791</v>
      </c>
      <c r="AB1283" s="13">
        <f>COS((RADIANS(45+$C$11)))</f>
        <v>0.25797601735858844</v>
      </c>
      <c r="AC1283" s="14">
        <f>COS((RADIANS($C$11-45)))</f>
        <v>0.96615132068832843</v>
      </c>
      <c r="AE1283" s="15">
        <f>((SUMPRODUCT(AB1283:AB1285,Z1283:Z1285))*(SUMPRODUCT(AB1283:AB1285,AA1283:AA1285)))-((SUMPRODUCT(AC1283:AC1285,Z1283:Z1285))*(SUMPRODUCT(AC1283:AC1285,AA1283:AA1285)))</f>
        <v>3.4451712754957065E-4</v>
      </c>
      <c r="AG1283" s="16"/>
    </row>
    <row r="1284" spans="4:33">
      <c r="D1284" t="s">
        <v>34</v>
      </c>
      <c r="E1284" s="9">
        <f t="shared" ref="E1284:F1284" si="1474">E1279</f>
        <v>-0.16430755262887167</v>
      </c>
      <c r="F1284" s="10">
        <f t="shared" si="1474"/>
        <v>-0.7879412955299977</v>
      </c>
      <c r="G1284" s="13">
        <f>(SIN((RADIANS(45+$C$11))))*(COS(RADIANS($A$11)))</f>
        <v>1.6862521847959428E-9</v>
      </c>
      <c r="H1284" s="14">
        <f>(SIN((RADIANS($C$11-45))))*(COS(RADIANS($A$11)))</f>
        <v>-4.5025309553575305E-10</v>
      </c>
      <c r="J1284" s="16"/>
      <c r="L1284" s="16"/>
      <c r="Y1284" t="s">
        <v>34</v>
      </c>
      <c r="Z1284" s="9">
        <f t="shared" ref="Z1284:AA1284" si="1475">Z1279</f>
        <v>-0.16430755262887173</v>
      </c>
      <c r="AA1284" s="10">
        <f t="shared" si="1475"/>
        <v>-0.78794129552999781</v>
      </c>
      <c r="AB1284" s="13">
        <f>(SIN((RADIANS(45+$C$11))))*(COS(RADIANS($A$11)))</f>
        <v>1.6862521847959428E-9</v>
      </c>
      <c r="AC1284" s="14">
        <f>(SIN((RADIANS($C$11-45))))*(COS(RADIANS($A$11)))</f>
        <v>-4.5025309553575305E-10</v>
      </c>
      <c r="AE1284" s="16"/>
      <c r="AG1284" s="16"/>
    </row>
    <row r="1285" spans="4:33">
      <c r="D1285" t="s">
        <v>35</v>
      </c>
      <c r="E1285" s="9">
        <f t="shared" ref="E1285:F1285" si="1476">E1280</f>
        <v>0.47593579670966668</v>
      </c>
      <c r="F1285" s="10">
        <f t="shared" si="1476"/>
        <v>-0.31915116766415946</v>
      </c>
      <c r="G1285" s="13">
        <f>(SIN((RADIANS(45+$C$11))))*(SIN(RADIANS($A$11)))</f>
        <v>0.96615132068832843</v>
      </c>
      <c r="H1285" s="14">
        <f>(SIN((RADIANS($C$11-45))))*(SIN(RADIANS($A$11)))</f>
        <v>-0.25797601735858849</v>
      </c>
      <c r="J1285" s="16"/>
      <c r="L1285" s="16"/>
      <c r="Y1285" t="s">
        <v>35</v>
      </c>
      <c r="Z1285" s="9">
        <f t="shared" ref="Z1285:AA1285" si="1477">Z1280</f>
        <v>0.47593579670966668</v>
      </c>
      <c r="AA1285" s="10">
        <f t="shared" si="1477"/>
        <v>-0.31915116766415946</v>
      </c>
      <c r="AB1285" s="13">
        <f>(SIN((RADIANS(45+$C$11))))*(SIN(RADIANS($A$11)))</f>
        <v>0.96615132068832843</v>
      </c>
      <c r="AC1285" s="14">
        <f>(SIN((RADIANS($C$11-45))))*(SIN(RADIANS($A$11)))</f>
        <v>-0.25797601735858849</v>
      </c>
      <c r="AE1285" s="16"/>
      <c r="AG1285" s="16"/>
    </row>
    <row r="1286" spans="4:33">
      <c r="J1286" s="16"/>
      <c r="L1286" s="16"/>
      <c r="AE1286" s="16"/>
      <c r="AG1286" s="16"/>
    </row>
    <row r="1287" spans="4:33">
      <c r="E1287" s="9" t="s">
        <v>29</v>
      </c>
      <c r="F1287" s="10" t="s">
        <v>30</v>
      </c>
      <c r="G1287" s="13" t="s">
        <v>31</v>
      </c>
      <c r="H1287" s="14" t="s">
        <v>11</v>
      </c>
      <c r="I1287">
        <v>11</v>
      </c>
      <c r="J1287" s="15" t="s">
        <v>32</v>
      </c>
      <c r="L1287" s="16"/>
      <c r="Z1287" s="9" t="s">
        <v>29</v>
      </c>
      <c r="AA1287" s="10" t="s">
        <v>30</v>
      </c>
      <c r="AB1287" s="13" t="s">
        <v>31</v>
      </c>
      <c r="AC1287" s="14" t="s">
        <v>11</v>
      </c>
      <c r="AD1287">
        <v>11</v>
      </c>
      <c r="AE1287" s="15" t="s">
        <v>32</v>
      </c>
      <c r="AG1287" s="16"/>
    </row>
    <row r="1288" spans="4:33">
      <c r="D1288" t="s">
        <v>33</v>
      </c>
      <c r="E1288" s="9">
        <f t="shared" ref="E1288:F1288" si="1478">E1283</f>
        <v>0.86399545459420413</v>
      </c>
      <c r="F1288" s="10">
        <f t="shared" si="1478"/>
        <v>-0.52658432086144802</v>
      </c>
      <c r="G1288" s="13">
        <f>COS((RADIANS(45+$C$12)))</f>
        <v>0.35429103799771577</v>
      </c>
      <c r="H1288" s="14">
        <f>COS((RADIANS($C$12-45)))</f>
        <v>0.93513520968601171</v>
      </c>
      <c r="J1288" s="15">
        <f>((SUMPRODUCT(G1288:G1290,E1288:E1290))*(SUMPRODUCT(G1288:(G1290),F1288:F1290)))-((SUMPRODUCT(H1288:H1290,E1288:E1290))*(SUMPRODUCT(H1288:H1290,F1288:F1290)))</f>
        <v>-4.494075930860375E-4</v>
      </c>
      <c r="L1288" s="16"/>
      <c r="Y1288" t="s">
        <v>33</v>
      </c>
      <c r="Z1288" s="9">
        <f t="shared" ref="Z1288:AA1288" si="1479">Z1283</f>
        <v>0.86399545459420413</v>
      </c>
      <c r="AA1288" s="10">
        <f t="shared" si="1479"/>
        <v>-0.52658432086144791</v>
      </c>
      <c r="AB1288" s="13">
        <f>COS((RADIANS(45+$C$12)))</f>
        <v>0.35429103799771577</v>
      </c>
      <c r="AC1288" s="14">
        <f>COS((RADIANS($C$12-45)))</f>
        <v>0.93513520968601171</v>
      </c>
      <c r="AE1288" s="15">
        <f>((SUMPRODUCT(AB1288:AB1290,Z1288:Z1290))*(SUMPRODUCT(AB1288:(AB1290),AA1288:AA1290)))-((SUMPRODUCT(AC1288:AC1290,Z1288:Z1290))*(SUMPRODUCT(AC1288:AC1290,AA1288:AA1290)))</f>
        <v>-4.4940759308598199E-4</v>
      </c>
      <c r="AG1288" s="16"/>
    </row>
    <row r="1289" spans="4:33">
      <c r="D1289" t="s">
        <v>34</v>
      </c>
      <c r="E1289" s="9">
        <f t="shared" ref="E1289:F1289" si="1480">E1284</f>
        <v>-0.16430755262887167</v>
      </c>
      <c r="F1289" s="10">
        <f t="shared" si="1480"/>
        <v>-0.7879412955299977</v>
      </c>
      <c r="G1289" s="13">
        <f>(SIN((RADIANS(45+$C$12))))*(COS(RADIANS($A$12)))</f>
        <v>-0.16238452503415868</v>
      </c>
      <c r="H1289" s="14">
        <f>(SIN((RADIANS($C$12-45))))*(COS(RADIANS($A$12)))</f>
        <v>6.1521993112028515E-2</v>
      </c>
      <c r="J1289" s="16"/>
      <c r="L1289" s="16"/>
      <c r="Y1289" t="s">
        <v>34</v>
      </c>
      <c r="Z1289" s="9">
        <f t="shared" ref="Z1289:AA1289" si="1481">Z1284</f>
        <v>-0.16430755262887173</v>
      </c>
      <c r="AA1289" s="10">
        <f t="shared" si="1481"/>
        <v>-0.78794129552999781</v>
      </c>
      <c r="AB1289" s="13">
        <f>(SIN((RADIANS(45+$C$12))))*(COS(RADIANS($A$12)))</f>
        <v>-0.16238452503415868</v>
      </c>
      <c r="AC1289" s="14">
        <f>(SIN((RADIANS($C$12-45))))*(COS(RADIANS($A$12)))</f>
        <v>6.1521993112028515E-2</v>
      </c>
      <c r="AE1289" s="16"/>
      <c r="AG1289" s="16"/>
    </row>
    <row r="1290" spans="4:33">
      <c r="D1290" t="s">
        <v>35</v>
      </c>
      <c r="E1290" s="9">
        <f t="shared" ref="E1290:F1290" si="1482">E1285</f>
        <v>0.47593579670966668</v>
      </c>
      <c r="F1290" s="10">
        <f t="shared" si="1482"/>
        <v>-0.31915116766415946</v>
      </c>
      <c r="G1290" s="13">
        <f>(SIN((RADIANS(45+$C$12))))*(SIN(RADIANS($A$12)))</f>
        <v>0.92092840461348113</v>
      </c>
      <c r="H1290" s="14">
        <f>(SIN((RADIANS($C$12-45))))*(SIN(RADIANS($A$12)))</f>
        <v>-0.34890856104289336</v>
      </c>
      <c r="J1290" s="16"/>
      <c r="L1290" s="16"/>
      <c r="Y1290" t="s">
        <v>35</v>
      </c>
      <c r="Z1290" s="9">
        <f t="shared" ref="Z1290:AA1290" si="1483">Z1285</f>
        <v>0.47593579670966668</v>
      </c>
      <c r="AA1290" s="10">
        <f t="shared" si="1483"/>
        <v>-0.31915116766415946</v>
      </c>
      <c r="AB1290" s="13">
        <f>(SIN((RADIANS(45+$C$12))))*(SIN(RADIANS($A$12)))</f>
        <v>0.92092840461348113</v>
      </c>
      <c r="AC1290" s="14">
        <f>(SIN((RADIANS($C$12-45))))*(SIN(RADIANS($A$12)))</f>
        <v>-0.34890856104289336</v>
      </c>
      <c r="AE1290" s="16"/>
      <c r="AG1290" s="16"/>
    </row>
    <row r="1291" spans="4:33">
      <c r="L1291" s="16"/>
      <c r="AG1291" s="16"/>
    </row>
    <row r="1292" spans="4:33">
      <c r="E1292" s="9" t="s">
        <v>29</v>
      </c>
      <c r="F1292" s="10" t="s">
        <v>30</v>
      </c>
      <c r="G1292" s="13" t="s">
        <v>31</v>
      </c>
      <c r="H1292" s="14" t="s">
        <v>11</v>
      </c>
      <c r="I1292">
        <v>12</v>
      </c>
      <c r="J1292" s="15" t="s">
        <v>32</v>
      </c>
      <c r="L1292" s="16"/>
      <c r="Z1292" s="9" t="s">
        <v>29</v>
      </c>
      <c r="AA1292" s="10" t="s">
        <v>30</v>
      </c>
      <c r="AB1292" s="13" t="s">
        <v>31</v>
      </c>
      <c r="AC1292" s="14" t="s">
        <v>11</v>
      </c>
      <c r="AD1292">
        <v>12</v>
      </c>
      <c r="AE1292" s="15" t="s">
        <v>32</v>
      </c>
      <c r="AG1292" s="16"/>
    </row>
    <row r="1293" spans="4:33">
      <c r="D1293" t="s">
        <v>33</v>
      </c>
      <c r="E1293" s="9">
        <f t="shared" ref="E1293:F1293" si="1484">E1288</f>
        <v>0.86399545459420413</v>
      </c>
      <c r="F1293" s="10">
        <f t="shared" si="1484"/>
        <v>-0.52658432086144802</v>
      </c>
      <c r="G1293" s="13">
        <f>COS((RADIANS(45+$C$13)))</f>
        <v>0.47331966718484342</v>
      </c>
      <c r="H1293" s="14">
        <f>COS((RADIANS($C$13-45)))</f>
        <v>0.88089073820538555</v>
      </c>
      <c r="J1293" s="15">
        <f>((SUMPRODUCT(G1293:G1295,E1293:E1295))*(SUMPRODUCT(G1293:(G1295),F1293:F1295)))-((SUMPRODUCT(H1293:H1295,E1293:E1295))*(SUMPRODUCT(H1293:H1295,F1293:F1295)))</f>
        <v>-3.1043796309587757E-4</v>
      </c>
      <c r="L1293" s="16"/>
      <c r="Y1293" t="s">
        <v>33</v>
      </c>
      <c r="Z1293" s="9">
        <f t="shared" ref="Z1293:AA1293" si="1485">Z1288</f>
        <v>0.86399545459420413</v>
      </c>
      <c r="AA1293" s="10">
        <f t="shared" si="1485"/>
        <v>-0.52658432086144791</v>
      </c>
      <c r="AB1293" s="13">
        <f>COS((RADIANS(45+$C$13)))</f>
        <v>0.47331966718484342</v>
      </c>
      <c r="AC1293" s="14">
        <f>COS((RADIANS($C$13-45)))</f>
        <v>0.88089073820538555</v>
      </c>
      <c r="AE1293" s="15">
        <f>((SUMPRODUCT(AB1293:AB1295,Z1293:Z1295))*(SUMPRODUCT(AB1293:(AB1295),AA1293:AA1295)))-((SUMPRODUCT(AC1293:AC1295,Z1293:Z1295))*(SUMPRODUCT(AC1293:AC1295,AA1293:AA1295)))</f>
        <v>-3.1043796309584981E-4</v>
      </c>
      <c r="AG1293" s="16"/>
    </row>
    <row r="1294" spans="4:33">
      <c r="D1294" t="s">
        <v>34</v>
      </c>
      <c r="E1294" s="9">
        <f t="shared" ref="E1294:F1294" si="1486">E1289</f>
        <v>-0.16430755262887167</v>
      </c>
      <c r="F1294" s="10">
        <f t="shared" si="1486"/>
        <v>-0.7879412955299977</v>
      </c>
      <c r="G1294" s="13">
        <f>(SIN((RADIANS(45+$C$13))))*(COS(RADIANS($A$13)))</f>
        <v>-0.30128237653526008</v>
      </c>
      <c r="H1294" s="14">
        <f>(SIN((RADIANS($C$13-45))))*(COS(RADIANS($A$13)))</f>
        <v>0.16188486040941796</v>
      </c>
      <c r="J1294" s="16"/>
      <c r="L1294" s="16"/>
      <c r="Y1294" t="s">
        <v>34</v>
      </c>
      <c r="Z1294" s="9">
        <f t="shared" ref="Z1294:AA1294" si="1487">Z1289</f>
        <v>-0.16430755262887173</v>
      </c>
      <c r="AA1294" s="10">
        <f t="shared" si="1487"/>
        <v>-0.78794129552999781</v>
      </c>
      <c r="AB1294" s="13">
        <f>(SIN((RADIANS(45+$C$13))))*(COS(RADIANS($A$13)))</f>
        <v>-0.30128237653526008</v>
      </c>
      <c r="AC1294" s="14">
        <f>(SIN((RADIANS($C$13-45))))*(COS(RADIANS($A$13)))</f>
        <v>0.16188486040941796</v>
      </c>
      <c r="AE1294" s="16"/>
      <c r="AG1294" s="16"/>
    </row>
    <row r="1295" spans="4:33">
      <c r="D1295" t="s">
        <v>35</v>
      </c>
      <c r="E1295" s="9">
        <f t="shared" ref="E1295:F1295" si="1488">E1290</f>
        <v>0.47593579670966668</v>
      </c>
      <c r="F1295" s="10">
        <f t="shared" si="1488"/>
        <v>-0.31915116766415946</v>
      </c>
      <c r="G1295" s="13">
        <f>(SIN((RADIANS(45+$C$13))))*(SIN(RADIANS($A$13)))</f>
        <v>0.82776652641025228</v>
      </c>
      <c r="H1295" s="14">
        <f>(SIN((RADIANS($C$13-45))))*(SIN(RADIANS($A$13)))</f>
        <v>-0.44477499852643942</v>
      </c>
      <c r="J1295" s="16"/>
      <c r="L1295" s="16"/>
      <c r="Y1295" t="s">
        <v>35</v>
      </c>
      <c r="Z1295" s="9">
        <f t="shared" ref="Z1295:AA1295" si="1489">Z1290</f>
        <v>0.47593579670966668</v>
      </c>
      <c r="AA1295" s="10">
        <f t="shared" si="1489"/>
        <v>-0.31915116766415946</v>
      </c>
      <c r="AB1295" s="13">
        <f>(SIN((RADIANS(45+$C$13))))*(SIN(RADIANS($A$13)))</f>
        <v>0.82776652641025228</v>
      </c>
      <c r="AC1295" s="14">
        <f>(SIN((RADIANS($C$13-45))))*(SIN(RADIANS($A$13)))</f>
        <v>-0.44477499852643942</v>
      </c>
      <c r="AE1295" s="16"/>
      <c r="AG1295" s="16"/>
    </row>
    <row r="1296" spans="4:33">
      <c r="L1296" s="16"/>
      <c r="AG1296" s="16"/>
    </row>
    <row r="1297" spans="1:40">
      <c r="E1297" s="9" t="s">
        <v>29</v>
      </c>
      <c r="F1297" s="10" t="s">
        <v>30</v>
      </c>
      <c r="G1297" s="13" t="s">
        <v>31</v>
      </c>
      <c r="H1297" s="14" t="s">
        <v>11</v>
      </c>
      <c r="I1297">
        <v>13</v>
      </c>
      <c r="J1297" s="15" t="s">
        <v>32</v>
      </c>
      <c r="L1297" s="16"/>
      <c r="Z1297" s="9" t="s">
        <v>29</v>
      </c>
      <c r="AA1297" s="10" t="s">
        <v>30</v>
      </c>
      <c r="AB1297" s="13" t="s">
        <v>31</v>
      </c>
      <c r="AC1297" s="14" t="s">
        <v>11</v>
      </c>
      <c r="AD1297">
        <v>13</v>
      </c>
      <c r="AE1297" s="15" t="s">
        <v>32</v>
      </c>
      <c r="AG1297" s="16"/>
    </row>
    <row r="1298" spans="1:40">
      <c r="D1298" t="s">
        <v>33</v>
      </c>
      <c r="E1298" s="9">
        <f t="shared" ref="E1298:F1298" si="1490">E1293</f>
        <v>0.86399545459420413</v>
      </c>
      <c r="F1298" s="10">
        <f t="shared" si="1490"/>
        <v>-0.52658432086144802</v>
      </c>
      <c r="G1298" s="13">
        <f>COS((RADIANS(45+$C$14)))</f>
        <v>0.59130964836358235</v>
      </c>
      <c r="H1298" s="14">
        <f>COS((RADIANS($C$14-45)))</f>
        <v>0.80644460426748255</v>
      </c>
      <c r="J1298" s="15">
        <f>((SUMPRODUCT(G1298:G1300,E1298:E1300))*(SUMPRODUCT(G1298:G1300,F1298:F1300)))-((SUMPRODUCT(H1298:H1300,E1298:E1300))*(SUMPRODUCT(H1298:H1300,F1298:F1300)))</f>
        <v>2.916613354853409E-3</v>
      </c>
      <c r="L1298" s="16"/>
      <c r="Y1298" t="s">
        <v>33</v>
      </c>
      <c r="Z1298" s="9">
        <f t="shared" ref="Z1298:AA1298" si="1491">Z1293</f>
        <v>0.86399545459420413</v>
      </c>
      <c r="AA1298" s="10">
        <f t="shared" si="1491"/>
        <v>-0.52658432086144791</v>
      </c>
      <c r="AB1298" s="13">
        <f>COS((RADIANS(45+$C$14)))</f>
        <v>0.59130964836358235</v>
      </c>
      <c r="AC1298" s="14">
        <f>COS((RADIANS($C$14-45)))</f>
        <v>0.80644460426748255</v>
      </c>
      <c r="AE1298" s="15">
        <f>((SUMPRODUCT(AB1298:AB1300,Z1298:Z1300))*(SUMPRODUCT(AB1298:AB1300,AA1298:AA1300)))-((SUMPRODUCT(AC1298:AC1300,Z1298:Z1300))*(SUMPRODUCT(AC1298:AC1300,AA1298:AA1300)))</f>
        <v>2.9166133548534645E-3</v>
      </c>
      <c r="AG1298" s="16"/>
    </row>
    <row r="1299" spans="1:40">
      <c r="D1299" t="s">
        <v>34</v>
      </c>
      <c r="E1299" s="9">
        <f t="shared" ref="E1299:F1299" si="1492">E1294</f>
        <v>-0.16430755262887167</v>
      </c>
      <c r="F1299" s="10">
        <f t="shared" si="1492"/>
        <v>-0.7879412955299977</v>
      </c>
      <c r="G1299" s="13">
        <f>(SIN((RADIANS(45+$C$14))))*(COS(RADIANS($A$14)))</f>
        <v>-0.40322230213374111</v>
      </c>
      <c r="H1299" s="14">
        <f>(SIN((RADIANS($C$14-45))))*(COS(RADIANS($A$14)))</f>
        <v>0.29565482418179106</v>
      </c>
      <c r="J1299" s="16"/>
      <c r="L1299" s="16"/>
      <c r="Y1299" t="s">
        <v>34</v>
      </c>
      <c r="Z1299" s="9">
        <f t="shared" ref="Z1299:AA1299" si="1493">Z1294</f>
        <v>-0.16430755262887173</v>
      </c>
      <c r="AA1299" s="10">
        <f t="shared" si="1493"/>
        <v>-0.78794129552999781</v>
      </c>
      <c r="AB1299" s="13">
        <f>(SIN((RADIANS(45+$C$14))))*(COS(RADIANS($A$14)))</f>
        <v>-0.40322230213374111</v>
      </c>
      <c r="AC1299" s="14">
        <f>(SIN((RADIANS($C$14-45))))*(COS(RADIANS($A$14)))</f>
        <v>0.29565482418179106</v>
      </c>
      <c r="AE1299" s="16"/>
      <c r="AG1299" s="16"/>
    </row>
    <row r="1300" spans="1:40">
      <c r="D1300" t="s">
        <v>35</v>
      </c>
      <c r="E1300" s="9">
        <f t="shared" ref="E1300:F1300" si="1494">E1295</f>
        <v>0.47593579670966668</v>
      </c>
      <c r="F1300" s="10">
        <f t="shared" si="1494"/>
        <v>-0.31915116766415946</v>
      </c>
      <c r="G1300" s="13">
        <f>(SIN((RADIANS(45+$C$14))))*(SIN(RADIANS($A$14)))</f>
        <v>0.69840151404052841</v>
      </c>
      <c r="H1300" s="14">
        <f>(SIN((RADIANS($C$14-45))))*(SIN(RADIANS($A$14)))</f>
        <v>-0.51208917698570589</v>
      </c>
      <c r="J1300" s="16"/>
      <c r="L1300" s="16"/>
      <c r="Y1300" t="s">
        <v>35</v>
      </c>
      <c r="Z1300" s="9">
        <f t="shared" ref="Z1300:AA1300" si="1495">Z1295</f>
        <v>0.47593579670966668</v>
      </c>
      <c r="AA1300" s="10">
        <f t="shared" si="1495"/>
        <v>-0.31915116766415946</v>
      </c>
      <c r="AB1300" s="13">
        <f>(SIN((RADIANS(45+$C$14))))*(SIN(RADIANS($A$14)))</f>
        <v>0.69840151404052841</v>
      </c>
      <c r="AC1300" s="14">
        <f>(SIN((RADIANS($C$14-45))))*(SIN(RADIANS($A$14)))</f>
        <v>-0.51208917698570589</v>
      </c>
      <c r="AE1300" s="16"/>
      <c r="AG1300" s="16"/>
    </row>
    <row r="1301" spans="1:40">
      <c r="J1301" s="16"/>
      <c r="L1301" s="16"/>
      <c r="AE1301" s="16"/>
      <c r="AG1301" s="16"/>
    </row>
    <row r="1302" spans="1:40">
      <c r="E1302" s="9" t="s">
        <v>29</v>
      </c>
      <c r="F1302" s="10" t="s">
        <v>30</v>
      </c>
      <c r="G1302" s="13" t="s">
        <v>31</v>
      </c>
      <c r="H1302" s="14" t="s">
        <v>11</v>
      </c>
      <c r="I1302">
        <v>14</v>
      </c>
      <c r="J1302" s="15" t="s">
        <v>32</v>
      </c>
      <c r="L1302" s="16"/>
      <c r="Z1302" s="9" t="s">
        <v>29</v>
      </c>
      <c r="AA1302" s="10" t="s">
        <v>30</v>
      </c>
      <c r="AB1302" s="13" t="s">
        <v>31</v>
      </c>
      <c r="AC1302" s="14" t="s">
        <v>11</v>
      </c>
      <c r="AD1302">
        <v>14</v>
      </c>
      <c r="AE1302" s="15" t="s">
        <v>32</v>
      </c>
      <c r="AG1302" s="16"/>
    </row>
    <row r="1303" spans="1:40">
      <c r="D1303" t="s">
        <v>33</v>
      </c>
      <c r="E1303" s="9">
        <f t="shared" ref="E1303:F1303" si="1496">E1298</f>
        <v>0.86399545459420413</v>
      </c>
      <c r="F1303" s="10">
        <f t="shared" si="1496"/>
        <v>-0.52658432086144802</v>
      </c>
      <c r="G1303" s="13">
        <f>COS((RADIANS(45+$C$15)))</f>
        <v>0.68518299032635921</v>
      </c>
      <c r="H1303" s="14">
        <f>COS((RADIANS($C$15-45)))</f>
        <v>0.72837096988240024</v>
      </c>
      <c r="J1303" s="15">
        <f>((SUMPRODUCT(G1303:G1305,E1303:E1305))*(SUMPRODUCT(G1303:G1305,F1303:F1305)))-((SUMPRODUCT(H1303:H1305,E1303:E1305))*(SUMPRODUCT(H1303:H1305,F1303:F1305)))</f>
        <v>1.4096252957168376E-2</v>
      </c>
      <c r="L1303" s="16"/>
      <c r="Y1303" t="s">
        <v>33</v>
      </c>
      <c r="Z1303" s="9">
        <f t="shared" ref="Z1303:AA1303" si="1497">Z1298</f>
        <v>0.86399545459420413</v>
      </c>
      <c r="AA1303" s="10">
        <f t="shared" si="1497"/>
        <v>-0.52658432086144791</v>
      </c>
      <c r="AB1303" s="13">
        <f>COS((RADIANS(45+$C$15)))</f>
        <v>0.68518299032635921</v>
      </c>
      <c r="AC1303" s="14">
        <f>COS((RADIANS($C$15-45)))</f>
        <v>0.72837096988240024</v>
      </c>
      <c r="AE1303" s="15">
        <f>((SUMPRODUCT(AB1303:AB1305,Z1303:Z1305))*(SUMPRODUCT(AB1303:AB1305,AA1303:AA1305)))-((SUMPRODUCT(AC1303:AC1305,Z1303:Z1305))*(SUMPRODUCT(AC1303:AC1305,AA1303:AA1305)))</f>
        <v>1.4096252957168459E-2</v>
      </c>
      <c r="AG1303" s="16"/>
    </row>
    <row r="1304" spans="1:40">
      <c r="D1304" t="s">
        <v>34</v>
      </c>
      <c r="E1304" s="9">
        <f t="shared" ref="E1304:F1304" si="1498">E1299</f>
        <v>-0.16430755262887167</v>
      </c>
      <c r="F1304" s="10">
        <f t="shared" si="1498"/>
        <v>-0.7879412955299977</v>
      </c>
      <c r="G1304" s="13">
        <f>(SIN((RADIANS(45+$C$15))))*(COS(RADIANS($A$15)))</f>
        <v>-0.46818783469577441</v>
      </c>
      <c r="H1304" s="14">
        <f>(SIN((RADIANS($C$15-45))))*(COS(RADIANS($A$15)))</f>
        <v>0.44042713654975557</v>
      </c>
      <c r="J1304" s="16"/>
      <c r="L1304" s="16"/>
      <c r="Y1304" t="s">
        <v>34</v>
      </c>
      <c r="Z1304" s="9">
        <f t="shared" ref="Z1304:AA1304" si="1499">Z1299</f>
        <v>-0.16430755262887173</v>
      </c>
      <c r="AA1304" s="10">
        <f t="shared" si="1499"/>
        <v>-0.78794129552999781</v>
      </c>
      <c r="AB1304" s="13">
        <f>(SIN((RADIANS(45+$C$15))))*(COS(RADIANS($A$15)))</f>
        <v>-0.46818783469577441</v>
      </c>
      <c r="AC1304" s="14">
        <f>(SIN((RADIANS($C$15-45))))*(COS(RADIANS($A$15)))</f>
        <v>0.44042713654975557</v>
      </c>
      <c r="AE1304" s="16"/>
      <c r="AG1304" s="16"/>
    </row>
    <row r="1305" spans="1:40">
      <c r="D1305" t="s">
        <v>35</v>
      </c>
      <c r="E1305" s="9">
        <f t="shared" ref="E1305:F1305" si="1500">E1300</f>
        <v>0.47593579670966668</v>
      </c>
      <c r="F1305" s="10">
        <f t="shared" si="1500"/>
        <v>-0.31915116766415946</v>
      </c>
      <c r="G1305" s="13">
        <f>(SIN((RADIANS(45+$C$15))))*(SIN(RADIANS($A$15)))</f>
        <v>0.55796453400759316</v>
      </c>
      <c r="H1305" s="14">
        <f>(SIN((RADIANS($C$15-45))))*(SIN(RADIANS($A$15)))</f>
        <v>-0.52488062225915189</v>
      </c>
      <c r="J1305" s="16"/>
      <c r="L1305" s="16"/>
      <c r="Y1305" t="s">
        <v>35</v>
      </c>
      <c r="Z1305" s="9">
        <f t="shared" ref="Z1305:AA1305" si="1501">Z1300</f>
        <v>0.47593579670966668</v>
      </c>
      <c r="AA1305" s="10">
        <f t="shared" si="1501"/>
        <v>-0.31915116766415946</v>
      </c>
      <c r="AB1305" s="13">
        <f>(SIN((RADIANS(45+$C$15))))*(SIN(RADIANS($A$15)))</f>
        <v>0.55796453400759316</v>
      </c>
      <c r="AC1305" s="14">
        <f>(SIN((RADIANS($C$15-45))))*(SIN(RADIANS($A$15)))</f>
        <v>-0.52488062225915189</v>
      </c>
      <c r="AE1305" s="16"/>
      <c r="AG1305" s="16"/>
    </row>
    <row r="1306" spans="1:40">
      <c r="A1306" s="3" t="s">
        <v>28</v>
      </c>
      <c r="J1306" s="16"/>
      <c r="L1306" s="16"/>
      <c r="V1306" s="3" t="s">
        <v>28</v>
      </c>
      <c r="AE1306" s="16"/>
      <c r="AG1306" s="16"/>
    </row>
    <row r="1307" spans="1:40">
      <c r="A1307" s="3">
        <f>DEGREES(ACOS(((C1325*C1328+C1326*C1329+C1327*C1330)/(((SQRT((C1325^2)+(C1326^2)+(C1327^2)))*(SQRT((C1328^2)+(C1329^2)+(C1330^2))))))))</f>
        <v>118.51554781884565</v>
      </c>
      <c r="E1307" s="9" t="s">
        <v>29</v>
      </c>
      <c r="F1307" s="10" t="s">
        <v>30</v>
      </c>
      <c r="G1307" s="13" t="s">
        <v>31</v>
      </c>
      <c r="H1307" s="14" t="s">
        <v>11</v>
      </c>
      <c r="I1307">
        <v>15</v>
      </c>
      <c r="J1307" s="15" t="s">
        <v>32</v>
      </c>
      <c r="L1307" s="16"/>
      <c r="V1307" s="3">
        <f>DEGREES(ACOS(((X1325*X1328+X1326*X1329+X1327*X1330)/(((SQRT((X1325^2)+(X1326^2)+(X1327^2)))*(SQRT((X1328^2)+(X1329^2)+(X1330^2))))))))</f>
        <v>118.51554781884565</v>
      </c>
      <c r="Z1307" s="9" t="s">
        <v>29</v>
      </c>
      <c r="AA1307" s="10" t="s">
        <v>30</v>
      </c>
      <c r="AB1307" s="13" t="s">
        <v>31</v>
      </c>
      <c r="AC1307" s="14" t="s">
        <v>11</v>
      </c>
      <c r="AD1307">
        <v>15</v>
      </c>
      <c r="AE1307" s="15" t="s">
        <v>32</v>
      </c>
      <c r="AG1307" s="16"/>
    </row>
    <row r="1308" spans="1:40">
      <c r="D1308" t="s">
        <v>33</v>
      </c>
      <c r="E1308" s="9">
        <f t="shared" ref="E1308:F1308" si="1502">E1303</f>
        <v>0.86399545459420413</v>
      </c>
      <c r="F1308" s="10">
        <f t="shared" si="1502"/>
        <v>-0.52658432086144802</v>
      </c>
      <c r="G1308" s="13">
        <f>COS((RADIANS(45+$C$16)))</f>
        <v>-0.77217937246662716</v>
      </c>
      <c r="H1308" s="14">
        <f>COS((RADIANS($C$16-45)))</f>
        <v>-0.63540460868414073</v>
      </c>
      <c r="J1308" s="15">
        <f>((SUMPRODUCT(G1308:G1310,E1308:E1310))*(SUMPRODUCT(G1308:(G1310),F1308:F1310)))-((SUMPRODUCT(H1308:H1310,E1308:E1310))*(SUMPRODUCT(H1308:H1310,F1308:F1310)))</f>
        <v>-6.0155219961967044E-3</v>
      </c>
      <c r="Y1308" t="s">
        <v>33</v>
      </c>
      <c r="Z1308" s="9">
        <f t="shared" ref="Z1308:AA1308" si="1503">Z1303</f>
        <v>0.86399545459420413</v>
      </c>
      <c r="AA1308" s="10">
        <f t="shared" si="1503"/>
        <v>-0.52658432086144791</v>
      </c>
      <c r="AB1308" s="13">
        <f>COS((RADIANS(45+$C$16)))</f>
        <v>-0.77217937246662716</v>
      </c>
      <c r="AC1308" s="14">
        <f>COS((RADIANS($C$16-45)))</f>
        <v>-0.63540460868414073</v>
      </c>
      <c r="AE1308" s="15">
        <f>((SUMPRODUCT(AB1308:AB1310,Z1308:Z1310))*(SUMPRODUCT(AB1308:(AB1310),AA1308:AA1310)))-((SUMPRODUCT(AC1308:AC1310,Z1308:Z1310))*(SUMPRODUCT(AC1308:AC1310,AA1308:AA1310)))</f>
        <v>-6.0155219961965933E-3</v>
      </c>
    </row>
    <row r="1309" spans="1:40">
      <c r="D1309" t="s">
        <v>34</v>
      </c>
      <c r="E1309" s="9">
        <f t="shared" ref="E1309:F1309" si="1504">E1304</f>
        <v>-0.16430755262887167</v>
      </c>
      <c r="F1309" s="10">
        <f t="shared" si="1504"/>
        <v>-0.7879412955299977</v>
      </c>
      <c r="G1309" s="13">
        <f>(SIN((RADIANS(45+$C$16))))*(COS(RADIANS($A$16)))</f>
        <v>0.48674816961467465</v>
      </c>
      <c r="H1309" s="14">
        <f>(SIN((RADIANS($C$16-45))))*(COS(RADIANS($A$16)))</f>
        <v>-0.5915237173691591</v>
      </c>
      <c r="J1309" s="16"/>
      <c r="L1309" s="16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16"/>
      <c r="Y1309" t="s">
        <v>34</v>
      </c>
      <c r="Z1309" s="9">
        <f t="shared" ref="Z1309:AA1309" si="1505">Z1304</f>
        <v>-0.16430755262887173</v>
      </c>
      <c r="AA1309" s="10">
        <f t="shared" si="1505"/>
        <v>-0.78794129552999781</v>
      </c>
      <c r="AB1309" s="13">
        <f>(SIN((RADIANS(45+$C$16))))*(COS(RADIANS($A$16)))</f>
        <v>0.48674816961467465</v>
      </c>
      <c r="AC1309" s="14">
        <f>(SIN((RADIANS($C$16-45))))*(COS(RADIANS($A$16)))</f>
        <v>-0.5915237173691591</v>
      </c>
      <c r="AE1309" s="16"/>
      <c r="AG1309" s="16"/>
      <c r="AH1309" t="s">
        <v>38</v>
      </c>
      <c r="AI1309" t="s">
        <v>39</v>
      </c>
      <c r="AJ1309" t="s">
        <v>40</v>
      </c>
      <c r="AK1309" t="s">
        <v>41</v>
      </c>
      <c r="AL1309" t="s">
        <v>42</v>
      </c>
      <c r="AM1309" t="s">
        <v>43</v>
      </c>
      <c r="AN1309" s="16"/>
    </row>
    <row r="1310" spans="1:40">
      <c r="D1310" t="s">
        <v>35</v>
      </c>
      <c r="E1310" s="9">
        <f t="shared" ref="E1310:F1310" si="1506">E1305</f>
        <v>0.47593579670966668</v>
      </c>
      <c r="F1310" s="10">
        <f t="shared" si="1506"/>
        <v>-0.31915116766415946</v>
      </c>
      <c r="G1310" s="13">
        <f>(SIN((RADIANS(45+$C$16))))*(SIN(RADIANS($A$16)))</f>
        <v>-0.40843020959988979</v>
      </c>
      <c r="H1310" s="14">
        <f>(SIN((RADIANS($C$16-45))))*(SIN(RADIANS($A$16)))</f>
        <v>0.49634733307707524</v>
      </c>
      <c r="J1310" s="16"/>
      <c r="L1310" s="16"/>
      <c r="M1310" s="17">
        <f>(G1238^2)*F1238+G1238*G1239*F1239+G1238*G1240*F1240-((H1238^2)*F1238+H1238*H1239*F1239+H1238*H1240*F1240)</f>
        <v>-0.19291165405679417</v>
      </c>
      <c r="N1310" s="18">
        <f>G1238*G1239*F1238+(G1239^2)*F1239+G1239*G1240*F1240-(H1238*H1239*F1238+(H1239^2)*F1239+H1239*H1240*F1240)</f>
        <v>-0.92786185717242187</v>
      </c>
      <c r="O1310" s="18">
        <f>G1238*G1240*F1238+G1239*G1240*F1239+(G1240^2)*F1240-(H1238*H1240*F1238+H1239*H1240*F1239+(H1240^2)*F1240)</f>
        <v>-1.6194244411328125E-10</v>
      </c>
      <c r="P1310" s="18">
        <f>(G1238^2)*E1238+G1238*G1239*E1239+G1238*G1240*E1240-((H1238^2)*E1238+H1238*H1239*E1239+H1238*H1240*E1240)</f>
        <v>-0.72277485409075881</v>
      </c>
      <c r="Q1310" s="18">
        <f>G1238*G1239*E1238+(G1239^2)*E1239+G1239*G1240*E1240-(H1238*H1239*E1238+(H1239^2)*E1239+H1239*H1240*E1240)</f>
        <v>0.50108046028269793</v>
      </c>
      <c r="R1310" s="34">
        <f>G1238*G1240*E1238+G1239*G1240*E1239+(G1240^2)*E1240-(H1238*H1240*E1238+H1239*H1240*E1239+(H1240^2)*E1240)</f>
        <v>8.7455038493417545E-11</v>
      </c>
      <c r="S1310" s="16">
        <f>J1238</f>
        <v>-1.4220081390713596E-2</v>
      </c>
      <c r="Y1310" t="s">
        <v>35</v>
      </c>
      <c r="Z1310" s="9">
        <f t="shared" ref="Z1310:AA1310" si="1507">Z1305</f>
        <v>0.47593579670966668</v>
      </c>
      <c r="AA1310" s="10">
        <f t="shared" si="1507"/>
        <v>-0.31915116766415946</v>
      </c>
      <c r="AB1310" s="13">
        <f>(SIN((RADIANS(45+$C$16))))*(SIN(RADIANS($A$16)))</f>
        <v>-0.40843020959988979</v>
      </c>
      <c r="AC1310" s="14">
        <f>(SIN((RADIANS($C$16-45))))*(SIN(RADIANS($A$16)))</f>
        <v>0.49634733307707524</v>
      </c>
      <c r="AE1310" s="16"/>
      <c r="AG1310" s="16"/>
      <c r="AH1310" s="17">
        <f>(AB1238^2)*AA1238+AB1238*AB1239*AA1239+AB1238*AB1240*AA1240-((AC1238^2)*AA1238+AC1238*AC1239*AA1239+AC1238*AC1240*AA1240)</f>
        <v>-0.19291165405679433</v>
      </c>
      <c r="AI1310" s="18">
        <f>AB1238*AB1239*AA1238+(AB1239^2)*AA1239+AB1239*AB1240*AA1240-(AC1238*AC1239*AA1238+(AC1239^2)*AA1239+AC1239*AC1240*AA1240)</f>
        <v>-0.92786185717242187</v>
      </c>
      <c r="AJ1310" s="18">
        <f>AB1238*AB1240*AA1238+AB1239*AB1240*AA1239+(AB1240^2)*AA1240-(AC1238*AC1240*AA1238+AC1239*AC1240*AA1239+(AC1240^2)*AA1240)</f>
        <v>-1.6194244411328125E-10</v>
      </c>
      <c r="AK1310" s="18">
        <f>(AB1238^2)*Z1238+AB1238*AB1239*Z1239+AB1238*AB1240*Z1240-((AC1238^2)*Z1238+AC1238*AC1239*Z1239+AC1238*AC1240*Z1240)</f>
        <v>-0.72277485409075881</v>
      </c>
      <c r="AL1310" s="18">
        <f>AB1238*AB1239*Z1238+(AB1239^2)*Z1239+AB1239*AB1240*Z1240-(AC1238*AC1239*Z1238+(AC1239^2)*Z1239+AC1239*AC1240*Z1240)</f>
        <v>0.50108046028269793</v>
      </c>
      <c r="AM1310" s="34">
        <f>AB1238*AB1240*Z1238+AB1239*AB1240*Z1239+(AB1240^2)*Z1240-(AC1238*AC1240*Z1238+AC1239*AC1240*Z1239+(AC1240^2)*Z1240)</f>
        <v>8.7455038493417545E-11</v>
      </c>
      <c r="AN1310" s="16">
        <f>AE1238</f>
        <v>-1.4220081390713735E-2</v>
      </c>
    </row>
    <row r="1311" spans="1:40">
      <c r="A1311" s="7" t="s">
        <v>47</v>
      </c>
      <c r="B1311" s="7" t="s">
        <v>46</v>
      </c>
      <c r="C1311" s="7" t="s">
        <v>48</v>
      </c>
      <c r="L1311" s="16"/>
      <c r="M1311" s="17">
        <f>(G1243^2)*F1243+G1243*G1244*F1244+G1243*G1245*F1245-((H1243^2)*F1243+H1243*H1244*F1244+H1243*H1245*F1245)</f>
        <v>-0.10202760054218005</v>
      </c>
      <c r="N1311" s="18">
        <f>G1243*G1244*F1243+(G1244^2)*F1244+G1244*G1245*F1245-(H1243*H1244*F1243+(H1244^2)*F1244+H1244*H1245*F1245)</f>
        <v>-0.96395120753009778</v>
      </c>
      <c r="O1311" s="18">
        <f>G1243*G1245*F1243+G1244*G1245*F1244+(G1245^2)*F1245-(H1243*H1245*F1243+H1244*H1245*F1244+(H1245^2)*F1245)</f>
        <v>-0.16997060597406108</v>
      </c>
      <c r="P1311" s="18">
        <f>(G1243^2)*E1243+G1243*G1244*E1244+G1243*G1245*E1245-((H1243^2)*E1243+H1243*H1244*E1244+H1243*H1245*E1245)</f>
        <v>-0.72710862396351728</v>
      </c>
      <c r="Q1311" s="18">
        <f>G1243*G1244*E1243+(G1244^2)*E1244+G1244*G1245*E1245-(H1243*H1244*E1243+(H1244^2)*E1244+H1244*H1245*E1245)</f>
        <v>0.4661673032863875</v>
      </c>
      <c r="R1311" s="34">
        <f>G1243*G1245*E1243+G1244*G1245*E1244+(G1245^2)*E1245-(H1243*H1245*E1243+H1244*H1245*E1244+(H1245^2)*E1245)</f>
        <v>8.2197873093495993E-2</v>
      </c>
      <c r="S1311" s="16">
        <f>J1243</f>
        <v>-1.0662015120170398E-2</v>
      </c>
      <c r="V1311" s="7" t="s">
        <v>47</v>
      </c>
      <c r="W1311" s="7" t="s">
        <v>46</v>
      </c>
      <c r="X1311" s="7" t="s">
        <v>48</v>
      </c>
      <c r="AG1311" s="16"/>
      <c r="AH1311" s="17">
        <f>(AB1243^2)*AA1243+AB1243*AB1244*AA1244+AB1243*AB1245*AA1245-((AC1243^2)*AA1243+AC1243*AC1244*AA1244+AC1243*AC1245*AA1245)</f>
        <v>-0.10202760054218019</v>
      </c>
      <c r="AI1311" s="18">
        <f>AB1243*AB1244*AA1243+(AB1244^2)*AA1244+AB1244*AB1245*AA1245-(AC1243*AC1244*AA1243+(AC1244^2)*AA1244+AC1244*AC1245*AA1245)</f>
        <v>-0.96395120753009789</v>
      </c>
      <c r="AJ1311" s="18">
        <f>AB1243*AB1245*AA1243+AB1244*AB1245*AA1244+(AB1245^2)*AA1245-(AC1243*AC1245*AA1243+AC1244*AC1245*AA1244+(AC1245^2)*AA1245)</f>
        <v>-0.16997060597406108</v>
      </c>
      <c r="AK1311" s="18">
        <f>(AB1243^2)*Z1243+AB1243*AB1244*Z1244+AB1243*AB1245*Z1245-((AC1243^2)*Z1243+AC1243*AC1244*Z1244+AC1243*AC1245*Z1245)</f>
        <v>-0.72710862396351739</v>
      </c>
      <c r="AL1311" s="18">
        <f>AB1243*AB1244*Z1243+(AB1244^2)*Z1244+AB1244*AB1245*Z1245-(AC1243*AC1244*Z1243+(AC1244^2)*Z1244+AC1244*AC1245*Z1245)</f>
        <v>0.46616730328638745</v>
      </c>
      <c r="AM1311" s="34">
        <f>AB1243*AB1245*Z1243+AB1244*AB1245*Z1244+(AB1245^2)*Z1245-(AC1243*AC1245*Z1243+AC1244*AC1245*Z1244+(AC1245^2)*Z1245)</f>
        <v>8.2197873093495993E-2</v>
      </c>
      <c r="AN1311" s="16">
        <f>AE1243</f>
        <v>-1.0662015120170482E-2</v>
      </c>
    </row>
    <row r="1312" spans="1:40">
      <c r="A1312" s="7">
        <f>C1325+C1328</f>
        <v>0.33724807353471153</v>
      </c>
      <c r="B1312" s="7">
        <f>C1326*C1330-C1327*C1329</f>
        <v>0.42703537058204</v>
      </c>
      <c r="C1312" s="7">
        <f>A1313*B1314-A1314*B1313</f>
        <v>0.72566776281011591</v>
      </c>
      <c r="E1312" s="9" t="s">
        <v>29</v>
      </c>
      <c r="F1312" s="10" t="s">
        <v>30</v>
      </c>
      <c r="G1312" s="13" t="s">
        <v>31</v>
      </c>
      <c r="H1312" s="14" t="s">
        <v>11</v>
      </c>
      <c r="I1312">
        <v>16</v>
      </c>
      <c r="J1312" s="15" t="s">
        <v>32</v>
      </c>
      <c r="L1312" s="16"/>
      <c r="M1312" s="17">
        <f>(G1248^2)*F1248+G1248*G1249*F1249+G1248*G1250*F1250-((H1248^2)*F1248+H1248*H1249*F1249+H1248*H1250*F1250)</f>
        <v>1.5942422166698722E-3</v>
      </c>
      <c r="N1312" s="18">
        <f>G1248*G1249*F1248+(G1249^2)*F1249+G1249*G1250*F1250-(H1248*H1249*F1248+(H1249^2)*F1249+H1249*H1250*F1250)</f>
        <v>-0.93925676372278011</v>
      </c>
      <c r="O1312" s="18">
        <f>G1248*G1250*F1248+G1249*G1250*F1249+(G1250^2)*F1250-(H1248*H1250*F1248+H1249*H1250*F1249+(H1250^2)*F1250)</f>
        <v>-0.34186150432829532</v>
      </c>
      <c r="P1312" s="18">
        <f>(G1248^2)*E1248+G1248*G1249*E1249+G1248*G1250*E1250-((H1248^2)*E1248+H1248*H1249*E1249+H1248*H1250*E1250)</f>
        <v>-0.73069293514029843</v>
      </c>
      <c r="Q1312" s="18">
        <f>G1248*G1249*E1248+(G1249^2)*E1249+G1249*G1250*E1250-(H1248*H1249*E1248+(H1249^2)*E1249+H1249*H1250*E1250)</f>
        <v>0.4333259041566212</v>
      </c>
      <c r="R1312" s="34">
        <f>G1248*G1250*E1248+G1249*G1250*E1249+(G1250^2)*E1250-(H1248*H1250*E1248+H1249*H1250*E1249+(H1250^2)*E1250)</f>
        <v>0.15771773084949939</v>
      </c>
      <c r="S1312" s="16">
        <f>J1248</f>
        <v>-6.9997292607231199E-3</v>
      </c>
      <c r="V1312" s="7">
        <f>X1325+X1328</f>
        <v>0.33724807353471153</v>
      </c>
      <c r="W1312" s="7">
        <f>X1326*X1330-X1327*X1329</f>
        <v>0.42703537058204</v>
      </c>
      <c r="X1312" s="7">
        <f>V1313*W1314-V1314*W1313</f>
        <v>0.72566776281011591</v>
      </c>
      <c r="Z1312" s="9" t="s">
        <v>29</v>
      </c>
      <c r="AA1312" s="10" t="s">
        <v>30</v>
      </c>
      <c r="AB1312" s="13" t="s">
        <v>31</v>
      </c>
      <c r="AC1312" s="14" t="s">
        <v>11</v>
      </c>
      <c r="AD1312">
        <v>16</v>
      </c>
      <c r="AE1312" s="15" t="s">
        <v>32</v>
      </c>
      <c r="AG1312" s="16"/>
      <c r="AH1312" s="17">
        <f>(AB1248^2)*AA1248+AB1248*AB1249*AA1249+AB1248*AB1250*AA1250-((AC1248^2)*AA1248+AC1248*AC1249*AA1249+AC1248*AC1250*AA1250)</f>
        <v>1.5942422166696502E-3</v>
      </c>
      <c r="AI1312" s="18">
        <f>AB1248*AB1249*AA1248+(AB1249^2)*AA1249+AB1249*AB1250*AA1250-(AC1248*AC1249*AA1248+(AC1249^2)*AA1249+AC1249*AC1250*AA1250)</f>
        <v>-0.93925676372278033</v>
      </c>
      <c r="AJ1312" s="18">
        <f>AB1248*AB1250*AA1248+AB1249*AB1250*AA1249+(AB1250^2)*AA1250-(AC1248*AC1250*AA1248+AC1249*AC1250*AA1249+(AC1250^2)*AA1250)</f>
        <v>-0.34186150432829532</v>
      </c>
      <c r="AK1312" s="18">
        <f>(AB1248^2)*Z1248+AB1248*AB1249*Z1249+AB1248*AB1250*Z1250-((AC1248^2)*Z1248+AC1248*AC1249*Z1249+AC1248*AC1250*Z1250)</f>
        <v>-0.73069293514029843</v>
      </c>
      <c r="AL1312" s="18">
        <f>AB1248*AB1249*Z1248+(AB1249^2)*Z1249+AB1249*AB1250*Z1250-(AC1248*AC1249*Z1248+(AC1249^2)*Z1249+AC1249*AC1250*Z1250)</f>
        <v>0.4333259041566212</v>
      </c>
      <c r="AM1312" s="34">
        <f>AB1248*AB1250*Z1248+AB1249*AB1250*Z1249+(AB1250^2)*Z1250-(AC1248*AC1250*Z1248+AC1249*AC1250*Z1249+(AC1250^2)*Z1250)</f>
        <v>0.15771773084949936</v>
      </c>
      <c r="AN1312" s="16">
        <f>AE1248</f>
        <v>-6.9997292607231754E-3</v>
      </c>
    </row>
    <row r="1313" spans="1:40">
      <c r="A1313" s="7">
        <f>C1326+C1329</f>
        <v>-0.95178865621425046</v>
      </c>
      <c r="B1313" s="7">
        <f>C1327*C1328-C1325*C1330</f>
        <v>2.5100551692591233E-2</v>
      </c>
      <c r="C1313" s="7">
        <f>A1314*B1312-A1312*B1314</f>
        <v>0.32544044650417242</v>
      </c>
      <c r="D1313" t="s">
        <v>33</v>
      </c>
      <c r="E1313" s="9">
        <f t="shared" ref="E1313:F1313" si="1508">E1308</f>
        <v>0.86399545459420413</v>
      </c>
      <c r="F1313" s="10">
        <f t="shared" si="1508"/>
        <v>-0.52658432086144802</v>
      </c>
      <c r="G1313" s="13">
        <f>COS((RADIANS(45+$C$17)))</f>
        <v>-0.82658974912718863</v>
      </c>
      <c r="H1313" s="14">
        <f>COS((RADIANS($C$17-45)))</f>
        <v>-0.56280492769506862</v>
      </c>
      <c r="J1313" s="15">
        <f>((SUMPRODUCT(G1313:G1315,E1313:E1315))*(SUMPRODUCT(G1313:G1315,F1313:F1315)))-((SUMPRODUCT(H1313:H1315,E1313:E1315))*(SUMPRODUCT(H1313:H1315,F1313:F1315)))</f>
        <v>-5.6459482025142949E-3</v>
      </c>
      <c r="L1313" s="16"/>
      <c r="M1313" s="17">
        <f>(G1253^2)*F1253+G1253*G1254*F1254+G1253*G1255*F1255-((H1253^2)*F1253+H1253*H1254*F1254+H1253*H1255*F1255)</f>
        <v>0.12658182453547975</v>
      </c>
      <c r="N1313" s="18">
        <f>G1253*G1254*F1253+(G1254^2)*F1254+G1254*G1255*F1255-(H1253*H1254*F1253+(H1254^2)*F1254+H1254*H1255*F1255)</f>
        <v>-0.85300316948769284</v>
      </c>
      <c r="O1313" s="18">
        <f>G1253*G1255*F1253+G1254*G1255*F1254+(G1255^2)*F1255-(H1253*H1255*F1253+H1254*H1255*F1254+(H1255^2)*F1255)</f>
        <v>-0.49248160952332332</v>
      </c>
      <c r="P1313" s="18">
        <f>(G1253^2)*E1253+G1253*G1254*E1254+G1253*G1255*E1255-((H1253^2)*E1253+H1253*H1254*E1254+H1253*H1255*E1255)</f>
        <v>-0.74496817893875567</v>
      </c>
      <c r="Q1313" s="18">
        <f>G1253*G1254*E1253+(G1254^2)*E1254+G1254*G1255*E1255-(H1253*H1254*E1253+(H1254^2)*E1254+H1254*H1255*E1255)</f>
        <v>0.38794067293072421</v>
      </c>
      <c r="R1313" s="34">
        <f>G1253*G1255*E1253+G1254*G1255*E1254+(G1255^2)*E1255-(H1253*H1255*E1253+H1254*H1255*E1254+(H1255^2)*E1255)</f>
        <v>0.22397765194615815</v>
      </c>
      <c r="S1313" s="16">
        <f>J1253</f>
        <v>1.5131357002747203E-2</v>
      </c>
      <c r="V1313" s="7">
        <f>X1326+X1329</f>
        <v>-0.95178865621425046</v>
      </c>
      <c r="W1313" s="7">
        <f>X1327*X1328-X1325*X1330</f>
        <v>2.5100551692591289E-2</v>
      </c>
      <c r="X1313" s="7">
        <f>V1314*W1312-V1312*W1314</f>
        <v>0.32544044650417236</v>
      </c>
      <c r="Y1313" t="s">
        <v>33</v>
      </c>
      <c r="Z1313" s="9">
        <f t="shared" ref="Z1313:AA1313" si="1509">Z1308</f>
        <v>0.86399545459420413</v>
      </c>
      <c r="AA1313" s="10">
        <f t="shared" si="1509"/>
        <v>-0.52658432086144791</v>
      </c>
      <c r="AB1313" s="13">
        <f>COS((RADIANS(45+$C$17)))</f>
        <v>-0.82658974912718863</v>
      </c>
      <c r="AC1313" s="14">
        <f>COS((RADIANS($C$17-45)))</f>
        <v>-0.56280492769506862</v>
      </c>
      <c r="AE1313" s="15">
        <f>((SUMPRODUCT(AB1313:AB1315,Z1313:Z1315))*(SUMPRODUCT(AB1313:AB1315,AA1313:AA1315)))-((SUMPRODUCT(AC1313:AC1315,Z1313:Z1315))*(SUMPRODUCT(AC1313:AC1315,AA1313:AA1315)))</f>
        <v>-5.6459482025142116E-3</v>
      </c>
      <c r="AG1313" s="16"/>
      <c r="AH1313" s="17">
        <f>(AB1253^2)*AA1253+AB1253*AB1254*AA1254+AB1253*AB1255*AA1255-((AC1253^2)*AA1253+AC1253*AC1254*AA1254+AC1253*AC1255*AA1255)</f>
        <v>0.12658182453547964</v>
      </c>
      <c r="AI1313" s="18">
        <f>AB1253*AB1254*AA1253+(AB1254^2)*AA1254+AB1254*AB1255*AA1255-(AC1253*AC1254*AA1253+(AC1254^2)*AA1254+AC1254*AC1255*AA1255)</f>
        <v>-0.85300316948769295</v>
      </c>
      <c r="AJ1313" s="18">
        <f>AB1253*AB1255*AA1253+AB1254*AB1255*AA1254+(AB1255^2)*AA1255-(AC1253*AC1255*AA1253+AC1254*AC1255*AA1254+(AC1255^2)*AA1255)</f>
        <v>-0.49248160952332332</v>
      </c>
      <c r="AK1313" s="18">
        <f>(AB1253^2)*Z1253+AB1253*AB1254*Z1254+AB1253*AB1255*Z1255-((AC1253^2)*Z1253+AC1253*AC1254*Z1254+AC1253*AC1255*Z1255)</f>
        <v>-0.74496817893875567</v>
      </c>
      <c r="AL1313" s="18">
        <f>AB1253*AB1254*Z1253+(AB1254^2)*Z1254+AB1254*AB1255*Z1255-(AC1253*AC1254*Z1253+(AC1254^2)*Z1254+AC1254*AC1255*Z1255)</f>
        <v>0.38794067293072421</v>
      </c>
      <c r="AM1313" s="34">
        <f>AB1253*AB1255*Z1253+AB1254*AB1255*Z1254+(AB1255^2)*Z1255-(AC1253*AC1255*Z1253+AC1254*AC1255*Z1254+(AC1255^2)*Z1255)</f>
        <v>0.22397765194615815</v>
      </c>
      <c r="AN1313" s="16">
        <f>AE1253</f>
        <v>1.5131357002747092E-2</v>
      </c>
    </row>
    <row r="1314" spans="1:40">
      <c r="A1314" s="7">
        <f>C1327+C1330</f>
        <v>0.15670885996112738</v>
      </c>
      <c r="B1314" s="7">
        <f>C1325*C1329-C1326*C1328</f>
        <v>-0.76655803458748284</v>
      </c>
      <c r="C1314" s="7">
        <f>A1312*B1313-A1313*B1312</f>
        <v>0.41491253422521912</v>
      </c>
      <c r="D1314" t="s">
        <v>34</v>
      </c>
      <c r="E1314" s="9">
        <f t="shared" ref="E1314:F1314" si="1510">E1309</f>
        <v>-0.16430755262887167</v>
      </c>
      <c r="F1314" s="10">
        <f t="shared" si="1510"/>
        <v>-0.7879412955299977</v>
      </c>
      <c r="G1314" s="13">
        <f>(SIN((RADIANS(45+$C$17))))*(COS(RADIANS($A$17)))</f>
        <v>0.48740336475899354</v>
      </c>
      <c r="H1314" s="14">
        <f>(SIN((RADIANS($C$17-45))))*(COS(RADIANS($A$17)))</f>
        <v>-0.7158477212519514</v>
      </c>
      <c r="J1314" s="16"/>
      <c r="L1314" s="16"/>
      <c r="M1314" s="17">
        <f>(G1258^2)*F1258+G1258*G1259*F1259+G1258*G1260*F1260-((H1258^2)*F1258+H1258*H1259*F1259+H1258*H1260*F1260)</f>
        <v>0.20342754548906761</v>
      </c>
      <c r="N1314" s="18">
        <f>G1258*G1259*F1258+(G1259^2)*F1259+G1259*G1260*F1260-(H1258*H1259*F1258+(H1259^2)*F1259+H1259*H1260*F1260)</f>
        <v>-0.72267509503550498</v>
      </c>
      <c r="O1314" s="18">
        <f>G1258*G1260*F1258+G1259*G1260*F1259+(G1260^2)*F1260-(H1258*H1260*F1258+H1259*H1260*F1259+(H1260^2)*F1260)</f>
        <v>-0.60639640570529785</v>
      </c>
      <c r="P1314" s="18">
        <f>(G1258^2)*E1258+G1258*G1259*E1259+G1258*G1260*E1260-((H1258^2)*E1258+H1258*H1259*E1259+H1258*H1260*E1260)</f>
        <v>-0.74291462285331389</v>
      </c>
      <c r="Q1314" s="18">
        <f>G1258*G1259*E1258+(G1259^2)*E1259+G1259*G1260*E1260-(H1258*H1259*E1258+(H1259^2)*E1259+H1259*H1260*E1260)</f>
        <v>0.36496785290860356</v>
      </c>
      <c r="R1314" s="34">
        <f>G1258*G1260*E1258+G1259*G1260*E1259+(G1260^2)*E1260-(H1258*H1260*E1258+H1259*H1260*E1259+(H1260^2)*E1260)</f>
        <v>0.30624439076717297</v>
      </c>
      <c r="S1314" s="16">
        <f>J1258</f>
        <v>5.8956943817019547E-3</v>
      </c>
      <c r="V1314" s="7">
        <f>X1327+X1330</f>
        <v>0.15670885996112727</v>
      </c>
      <c r="W1314" s="7">
        <f>X1325*X1329-X1326*X1328</f>
        <v>-0.76655803458748284</v>
      </c>
      <c r="X1314" s="7">
        <f>V1312*W1313-V1313*W1312</f>
        <v>0.41491253422521912</v>
      </c>
      <c r="Y1314" t="s">
        <v>34</v>
      </c>
      <c r="Z1314" s="9">
        <f t="shared" ref="Z1314:AA1314" si="1511">Z1309</f>
        <v>-0.16430755262887173</v>
      </c>
      <c r="AA1314" s="10">
        <f t="shared" si="1511"/>
        <v>-0.78794129552999781</v>
      </c>
      <c r="AB1314" s="13">
        <f>(SIN((RADIANS(45+$C$17))))*(COS(RADIANS($A$17)))</f>
        <v>0.48740336475899354</v>
      </c>
      <c r="AC1314" s="14">
        <f>(SIN((RADIANS($C$17-45))))*(COS(RADIANS($A$17)))</f>
        <v>-0.7158477212519514</v>
      </c>
      <c r="AE1314" s="16"/>
      <c r="AG1314" s="16"/>
      <c r="AH1314" s="17">
        <f>(AB1258^2)*AA1258+AB1258*AB1259*AA1259+AB1258*AB1260*AA1260-((AC1258^2)*AA1258+AC1258*AC1259*AA1259+AC1258*AC1260*AA1260)</f>
        <v>0.2034275454890675</v>
      </c>
      <c r="AI1314" s="18">
        <f>AB1258*AB1259*AA1258+(AB1259^2)*AA1259+AB1259*AB1260*AA1260-(AC1258*AC1259*AA1258+(AC1259^2)*AA1259+AC1259*AC1260*AA1260)</f>
        <v>-0.72267509503550498</v>
      </c>
      <c r="AJ1314" s="18">
        <f>AB1258*AB1260*AA1258+AB1259*AB1260*AA1259+(AB1260^2)*AA1260-(AC1258*AC1260*AA1258+AC1259*AC1260*AA1259+(AC1260^2)*AA1260)</f>
        <v>-0.60639640570529785</v>
      </c>
      <c r="AK1314" s="18">
        <f>(AB1258^2)*Z1258+AB1258*AB1259*Z1259+AB1258*AB1260*Z1260-((AC1258^2)*Z1258+AC1258*AC1259*Z1259+AC1258*AC1260*Z1260)</f>
        <v>-0.74291462285331389</v>
      </c>
      <c r="AL1314" s="18">
        <f>AB1258*AB1259*Z1258+(AB1259^2)*Z1259+AB1259*AB1260*Z1260-(AC1258*AC1259*Z1258+(AC1259^2)*Z1259+AC1259*AC1260*Z1260)</f>
        <v>0.36496785290860356</v>
      </c>
      <c r="AM1314" s="34">
        <f>AB1258*AB1260*Z1258+AB1259*AB1260*Z1259+(AB1260^2)*Z1260-(AC1258*AC1260*Z1258+AC1259*AC1260*Z1259+(AC1260^2)*Z1260)</f>
        <v>0.30624439076717291</v>
      </c>
      <c r="AN1314" s="16">
        <f>AE1258</f>
        <v>5.8956943817018437E-3</v>
      </c>
    </row>
    <row r="1315" spans="1:40">
      <c r="D1315" t="s">
        <v>35</v>
      </c>
      <c r="E1315" s="9">
        <f t="shared" ref="E1315:F1315" si="1512">E1310</f>
        <v>0.47593579670966668</v>
      </c>
      <c r="F1315" s="10">
        <f t="shared" si="1512"/>
        <v>-0.31915116766415946</v>
      </c>
      <c r="G1315" s="13">
        <f>(SIN((RADIANS(45+$C$17))))*(SIN(RADIANS($A$17)))</f>
        <v>-0.2814024638475342</v>
      </c>
      <c r="H1315" s="14">
        <f>(SIN((RADIANS($C$17-45))))*(SIN(RADIANS($A$17)))</f>
        <v>0.41329487456359426</v>
      </c>
      <c r="J1315" s="16"/>
      <c r="L1315" s="16"/>
      <c r="M1315" s="17">
        <f>(G1263^2)*F1263+G1263*G1264*F1264+G1263*G1265*F1265-((H1263^2)*F1263+H1263*H1264*F1264+H1263*H1265*F1265)</f>
        <v>0.27944457518602211</v>
      </c>
      <c r="N1315" s="18">
        <f>G1263*G1264*F1263+(G1264^2)*F1264+G1264*G1265*F1265-(H1263*H1264*F1263+(H1264^2)*F1264+H1264*H1265*F1265)</f>
        <v>-0.56152824244377764</v>
      </c>
      <c r="O1315" s="18">
        <f>G1263*G1265*F1263+G1264*G1265*F1264+(G1265^2)*F1265-(H1263*H1265*F1263+H1264*H1265*F1264+(H1265^2)*F1265)</f>
        <v>-0.66920330027548447</v>
      </c>
      <c r="P1315" s="18">
        <f>(G1263^2)*E1263+G1263*G1264*E1264+G1263*G1265*E1265-((H1263^2)*E1263+H1263*H1264*E1264+H1263*H1265*E1265)</f>
        <v>-0.74789689402521264</v>
      </c>
      <c r="Q1315" s="18">
        <f>G1263*G1264*E1263+(G1264^2)*E1264+G1264*G1265*E1265-(H1263*H1264*E1263+(H1264^2)*E1264+H1264*H1265*E1265)</f>
        <v>0.32408574552489833</v>
      </c>
      <c r="R1315" s="34">
        <f>G1263*G1265*E1263+G1264*G1265*E1264+(G1265^2)*E1265-(H1263*H1265*E1263+H1264*H1265*E1264+(H1265^2)*E1265)</f>
        <v>0.38623035153787044</v>
      </c>
      <c r="S1315" s="16">
        <f>J1263</f>
        <v>1.5204368142309244E-2</v>
      </c>
      <c r="Y1315" t="s">
        <v>35</v>
      </c>
      <c r="Z1315" s="9">
        <f t="shared" ref="Z1315:AA1315" si="1513">Z1310</f>
        <v>0.47593579670966668</v>
      </c>
      <c r="AA1315" s="10">
        <f t="shared" si="1513"/>
        <v>-0.31915116766415946</v>
      </c>
      <c r="AB1315" s="13">
        <f>(SIN((RADIANS(45+$C$17))))*(SIN(RADIANS($A$17)))</f>
        <v>-0.2814024638475342</v>
      </c>
      <c r="AC1315" s="14">
        <f>(SIN((RADIANS($C$17-45))))*(SIN(RADIANS($A$17)))</f>
        <v>0.41329487456359426</v>
      </c>
      <c r="AE1315" s="16"/>
      <c r="AG1315" s="16"/>
      <c r="AH1315" s="17">
        <f>(AB1263^2)*AA1263+AB1263*AB1264*AA1264+AB1263*AB1265*AA1265-((AC1263^2)*AA1263+AC1263*AC1264*AA1264+AC1263*AC1265*AA1265)</f>
        <v>0.279444575186022</v>
      </c>
      <c r="AI1315" s="18">
        <f>AB1263*AB1264*AA1263+(AB1264^2)*AA1264+AB1264*AB1265*AA1265-(AC1263*AC1264*AA1263+(AC1264^2)*AA1264+AC1264*AC1265*AA1265)</f>
        <v>-0.56152824244377764</v>
      </c>
      <c r="AJ1315" s="18">
        <f>AB1263*AB1265*AA1263+AB1264*AB1265*AA1264+(AB1265^2)*AA1265-(AC1263*AC1265*AA1263+AC1264*AC1265*AA1264+(AC1265^2)*AA1265)</f>
        <v>-0.66920330027548447</v>
      </c>
      <c r="AK1315" s="18">
        <f>(AB1263^2)*Z1263+AB1263*AB1264*Z1264+AB1263*AB1265*Z1265-((AC1263^2)*Z1263+AC1263*AC1264*Z1264+AC1263*AC1265*Z1265)</f>
        <v>-0.74789689402521264</v>
      </c>
      <c r="AL1315" s="18">
        <f>AB1263*AB1264*Z1263+(AB1264^2)*Z1264+AB1264*AB1265*Z1265-(AC1263*AC1264*Z1263+(AC1264^2)*Z1264+AC1264*AC1265*Z1265)</f>
        <v>0.32408574552489833</v>
      </c>
      <c r="AM1315" s="34">
        <f>AB1263*AB1265*Z1263+AB1264*AB1265*Z1264+(AB1265^2)*Z1265-(AC1263*AC1265*Z1263+AC1264*AC1265*Z1264+(AC1265^2)*Z1265)</f>
        <v>0.38623035153787044</v>
      </c>
      <c r="AN1315" s="16">
        <f>AE1263</f>
        <v>1.5204368142309244E-2</v>
      </c>
    </row>
    <row r="1316" spans="1:40">
      <c r="A1316" s="8"/>
      <c r="B1316" s="8" t="s">
        <v>25</v>
      </c>
      <c r="C1316" s="8" t="s">
        <v>49</v>
      </c>
      <c r="J1316" s="16"/>
      <c r="L1316" s="16"/>
      <c r="M1316" s="17">
        <f>(G1268^2)*F1268+G1268*G1269*F1269+G1268*G1270*F1270-((H1268^2)*F1268+H1268*H1269*F1269+H1268*H1270*F1270)</f>
        <v>0.29505398363739521</v>
      </c>
      <c r="N1316" s="18">
        <f>G1268*G1269*F1268+(G1269^2)*F1269+G1269*G1270*F1270-(H1268*H1269*F1268+(H1269^2)*F1269+H1269*H1270*F1270)</f>
        <v>-0.39988174477810323</v>
      </c>
      <c r="O1316" s="18">
        <f>G1268*G1270*F1268+G1269*G1270*F1269+(G1270^2)*F1270-(H1268*H1270*F1268+H1269*H1270*F1269+(H1270^2)*F1270)</f>
        <v>-0.69261549897496522</v>
      </c>
      <c r="P1316" s="18">
        <f>(G1268^2)*E1268+G1268*G1269*E1269+G1268*G1270*E1270-((H1268^2)*E1268+H1268*H1269*E1269+H1268*H1270*E1270)</f>
        <v>-0.72073980375995783</v>
      </c>
      <c r="Q1316" s="18">
        <f>G1268*G1269*E1268+(G1269^2)*E1269+G1269*G1270*E1270-(H1268*H1269*E1268+(H1269^2)*E1269+H1269*H1270*E1270)</f>
        <v>0.28979934116644779</v>
      </c>
      <c r="R1316" s="34">
        <f>G1268*G1270*E1268+G1269*G1270*E1269+(G1270^2)*E1270-(H1268*H1270*E1268+H1269*H1270*E1269+(H1270^2)*E1270)</f>
        <v>0.5019471829002744</v>
      </c>
      <c r="S1316" s="16">
        <f>J1268</f>
        <v>-9.0116177700380051E-3</v>
      </c>
      <c r="V1316" s="8"/>
      <c r="W1316" s="8" t="s">
        <v>25</v>
      </c>
      <c r="X1316" s="8" t="s">
        <v>49</v>
      </c>
      <c r="AE1316" s="16"/>
      <c r="AG1316" s="16"/>
      <c r="AH1316" s="17">
        <f>(AB1268^2)*AA1268+AB1268*AB1269*AA1269+AB1268*AB1270*AA1270-((AC1268^2)*AA1268+AC1268*AC1269*AA1269+AC1268*AC1270*AA1270)</f>
        <v>0.2950539836373951</v>
      </c>
      <c r="AI1316" s="18">
        <f>AB1268*AB1269*AA1268+(AB1269^2)*AA1269+AB1269*AB1270*AA1270-(AC1268*AC1269*AA1268+(AC1269^2)*AA1269+AC1269*AC1270*AA1270)</f>
        <v>-0.39988174477810329</v>
      </c>
      <c r="AJ1316" s="18">
        <f>AB1268*AB1270*AA1268+AB1269*AB1270*AA1269+(AB1270^2)*AA1270-(AC1268*AC1270*AA1268+AC1269*AC1270*AA1269+(AC1270^2)*AA1270)</f>
        <v>-0.69261549897496522</v>
      </c>
      <c r="AK1316" s="18">
        <f>(AB1268^2)*Z1268+AB1268*AB1269*Z1269+AB1268*AB1270*Z1270-((AC1268^2)*Z1268+AC1268*AC1269*Z1269+AC1268*AC1270*Z1270)</f>
        <v>-0.72073980375995783</v>
      </c>
      <c r="AL1316" s="18">
        <f>AB1268*AB1269*Z1268+(AB1269^2)*Z1269+AB1269*AB1270*Z1270-(AC1268*AC1269*Z1268+(AC1269^2)*Z1269+AC1269*AC1270*Z1270)</f>
        <v>0.28979934116644779</v>
      </c>
      <c r="AM1316" s="34">
        <f>AB1268*AB1270*Z1268+AB1269*AB1270*Z1269+(AB1270^2)*Z1270-(AC1268*AC1270*Z1268+AC1269*AC1270*Z1269+(AC1270^2)*Z1270)</f>
        <v>0.5019471829002744</v>
      </c>
      <c r="AN1316" s="16">
        <f>AE1268</f>
        <v>-9.0116177700380606E-3</v>
      </c>
    </row>
    <row r="1317" spans="1:40">
      <c r="A1317" s="8" t="s">
        <v>47</v>
      </c>
      <c r="B1317" s="8">
        <f>DEGREES(ACOS(A1314/(SQRT((A1312^2)+(A1313^2)+(A1314^2)))))</f>
        <v>81.178499953588044</v>
      </c>
      <c r="C1317" s="8">
        <f>DEGREES(ATAN(A1313/A1312))</f>
        <v>-70.489193898571457</v>
      </c>
      <c r="E1317" s="9" t="s">
        <v>29</v>
      </c>
      <c r="F1317" s="10" t="s">
        <v>30</v>
      </c>
      <c r="G1317" s="13" t="s">
        <v>31</v>
      </c>
      <c r="H1317" s="14" t="s">
        <v>11</v>
      </c>
      <c r="I1317">
        <v>17</v>
      </c>
      <c r="J1317" s="15" t="s">
        <v>32</v>
      </c>
      <c r="L1317" s="20" t="s">
        <v>37</v>
      </c>
      <c r="M1317" s="17">
        <f>(G1273^2)*F1273+G1273*G1274*F1274+G1273*G1275*F1275-((H1273^2)*F1273+H1273*H1274*F1274+H1273*H1275*F1275)</f>
        <v>0.31127878641191253</v>
      </c>
      <c r="N1317" s="18">
        <f>G1273*G1274*F1273+(G1274^2)*F1274+G1274*G1275*F1275-(H1273*H1274*F1273+(H1274^2)*F1274+H1274*H1275*F1275)</f>
        <v>-0.24295665924305712</v>
      </c>
      <c r="O1317" s="18">
        <f>G1273*G1275*F1273+G1274*G1275*F1274+(G1275^2)*F1275-(H1273*H1275*F1273+H1274*H1275*F1274+(H1275^2)*F1275)</f>
        <v>-0.66751793517643043</v>
      </c>
      <c r="P1317" s="18">
        <f>(G1273^2)*E1273+G1273*G1274*E1274+G1273*G1275*E1275-((H1273^2)*E1273+H1273*H1274*E1274+H1273*H1275*E1275)</f>
        <v>-0.68847730405083307</v>
      </c>
      <c r="Q1317" s="18">
        <f>G1273*G1274*E1273+(G1274^2)*E1274+G1274*G1275*E1275-(H1273*H1274*E1273+(H1274^2)*E1274+H1274*H1275*E1275)</f>
        <v>0.22307396351858358</v>
      </c>
      <c r="R1317" s="34">
        <f>G1273*G1275*E1273+G1274*G1275*E1274+(G1275^2)*E1275-(H1273*H1275*E1273+H1274*H1275*E1274+(H1275^2)*E1275)</f>
        <v>0.61289067763555227</v>
      </c>
      <c r="S1317" s="16">
        <f>J1273</f>
        <v>-8.8326096495799367E-3</v>
      </c>
      <c r="V1317" s="8" t="s">
        <v>47</v>
      </c>
      <c r="W1317" s="8">
        <f>DEGREES(ACOS(V1314/(SQRT((V1312^2)+(V1313^2)+(V1314^2)))))</f>
        <v>81.178499953588059</v>
      </c>
      <c r="X1317" s="8">
        <f>DEGREES(ATAN(V1313/V1312))</f>
        <v>-70.489193898571457</v>
      </c>
      <c r="Z1317" s="9" t="s">
        <v>29</v>
      </c>
      <c r="AA1317" s="10" t="s">
        <v>30</v>
      </c>
      <c r="AB1317" s="13" t="s">
        <v>31</v>
      </c>
      <c r="AC1317" s="14" t="s">
        <v>11</v>
      </c>
      <c r="AD1317">
        <v>17</v>
      </c>
      <c r="AE1317" s="15" t="s">
        <v>32</v>
      </c>
      <c r="AG1317" s="20" t="s">
        <v>37</v>
      </c>
      <c r="AH1317" s="17">
        <f>(AB1273^2)*AA1273+AB1273*AB1274*AA1274+AB1273*AB1275*AA1275-((AC1273^2)*AA1273+AC1273*AC1274*AA1274+AC1273*AC1275*AA1275)</f>
        <v>0.31127878641191242</v>
      </c>
      <c r="AI1317" s="18">
        <f>AB1273*AB1274*AA1273+(AB1274^2)*AA1274+AB1274*AB1275*AA1275-(AC1273*AC1274*AA1273+(AC1274^2)*AA1274+AC1274*AC1275*AA1275)</f>
        <v>-0.24295665924305712</v>
      </c>
      <c r="AJ1317" s="18">
        <f>AB1273*AB1275*AA1273+AB1274*AB1275*AA1274+(AB1275^2)*AA1275-(AC1273*AC1275*AA1273+AC1274*AC1275*AA1274+(AC1275^2)*AA1275)</f>
        <v>-0.66751793517643043</v>
      </c>
      <c r="AK1317" s="18">
        <f>(AB1273^2)*Z1273+AB1273*AB1274*Z1274+AB1273*AB1275*Z1275-((AC1273^2)*Z1273+AC1273*AC1274*Z1274+AC1273*AC1275*Z1275)</f>
        <v>-0.68847730405083307</v>
      </c>
      <c r="AL1317" s="18">
        <f>AB1273*AB1274*Z1273+(AB1274^2)*Z1274+AB1274*AB1275*Z1275-(AC1273*AC1274*Z1273+(AC1274^2)*Z1274+AC1274*AC1275*Z1275)</f>
        <v>0.22307396351858358</v>
      </c>
      <c r="AM1317" s="34">
        <f>AB1273*AB1275*Z1273+AB1274*AB1275*Z1274+(AB1275^2)*Z1275-(AC1273*AC1275*Z1273+AC1274*AC1275*Z1274+(AC1275^2)*Z1275)</f>
        <v>0.61289067763555227</v>
      </c>
      <c r="AN1317" s="16">
        <f>AE1273</f>
        <v>-8.8326096495800477E-3</v>
      </c>
    </row>
    <row r="1318" spans="1:40">
      <c r="A1318" s="8" t="s">
        <v>46</v>
      </c>
      <c r="B1318" s="8">
        <f>DEGREES(ACOS(B1314/(SQRT((B1312^2)+(B1313^2)+(B1314^2)))))</f>
        <v>150.83659967177468</v>
      </c>
      <c r="C1318" s="8">
        <f>DEGREES(ATAN(B1313/B1312))</f>
        <v>3.3638966662859686</v>
      </c>
      <c r="D1318" t="s">
        <v>33</v>
      </c>
      <c r="E1318" s="9">
        <f t="shared" ref="E1318:F1318" si="1514">E1313</f>
        <v>0.86399545459420413</v>
      </c>
      <c r="F1318" s="10">
        <f t="shared" si="1514"/>
        <v>-0.52658432086144802</v>
      </c>
      <c r="G1318" s="13">
        <f>COS((RADIANS(45+$C$18)))</f>
        <v>-0.87078508510040586</v>
      </c>
      <c r="H1318" s="14">
        <f>COS((RADIANS($C$18-45)))</f>
        <v>-0.4916638440710065</v>
      </c>
      <c r="J1318" s="15">
        <f>((SUMPRODUCT(G1318:G1320,E1318:E1320))*(SUMPRODUCT(G1318:(G1320),F1318:F1320)))-((SUMPRODUCT(H1318:H1320,E1318:E1320))*(SUMPRODUCT(H1318:H1320,F1318:F1320)))</f>
        <v>-1.4424541858375245E-2</v>
      </c>
      <c r="L1318" s="16"/>
      <c r="M1318" s="17">
        <f>(G1278^2)*F1278+G1278*G1279*F1279+G1278*G1280*F1280-((H1278^2)*F1278+H1278*H1279*F1279+H1278*H1280*F1280)</f>
        <v>0.31170141401115342</v>
      </c>
      <c r="N1318" s="18">
        <f>G1278*G1279*F1278+(G1279^2)*F1279+G1279*G1280*F1280-(H1278*H1279*F1278+(H1279^2)*F1279+H1279*H1280*F1280)</f>
        <v>-0.10755664238137599</v>
      </c>
      <c r="O1318" s="18">
        <f>G1278*G1280*F1278+G1279*G1280*F1279+(G1280^2)*F1280-(H1278*H1280*F1278+H1279*H1280*F1279+(H1280^2)*F1280)</f>
        <v>-0.60998403051662087</v>
      </c>
      <c r="P1318" s="18">
        <f>(G1278^2)*E1278+G1278*G1279*E1279+G1278*G1280*E1280-((H1278^2)*E1278+H1278*H1279*E1279+H1278*H1280*E1280)</f>
        <v>-0.62720308126268876</v>
      </c>
      <c r="Q1318" s="18">
        <f>G1278*G1279*E1278+(G1279^2)*E1279+G1279*G1280*E1280-(H1278*H1279*E1278+(H1279^2)*E1279+H1279*H1280*E1280)</f>
        <v>0.12841246920717397</v>
      </c>
      <c r="R1318" s="34">
        <f>G1278*G1280*E1278+G1279*G1280*E1279+(G1280^2)*E1280-(H1278*H1280*E1278+H1279*H1280*E1279+(H1280^2)*E1280)</f>
        <v>0.72826330202686429</v>
      </c>
      <c r="S1318" s="16">
        <f>J1278</f>
        <v>-3.3322619692161548E-3</v>
      </c>
      <c r="V1318" s="8" t="s">
        <v>46</v>
      </c>
      <c r="W1318" s="8">
        <f>DEGREES(ACOS(W1314/(SQRT((W1312^2)+(W1313^2)+(W1314^2)))))</f>
        <v>150.83659967177468</v>
      </c>
      <c r="X1318" s="8">
        <f>DEGREES(ATAN(W1313/W1312))</f>
        <v>3.3638966662859762</v>
      </c>
      <c r="Y1318" t="s">
        <v>33</v>
      </c>
      <c r="Z1318" s="9">
        <f t="shared" ref="Z1318:AA1318" si="1515">Z1313</f>
        <v>0.86399545459420413</v>
      </c>
      <c r="AA1318" s="10">
        <f t="shared" si="1515"/>
        <v>-0.52658432086144791</v>
      </c>
      <c r="AB1318" s="13">
        <f>COS((RADIANS(45+$C$18)))</f>
        <v>-0.87078508510040586</v>
      </c>
      <c r="AC1318" s="14">
        <f>COS((RADIANS($C$18-45)))</f>
        <v>-0.4916638440710065</v>
      </c>
      <c r="AE1318" s="15">
        <f>((SUMPRODUCT(AB1318:AB1320,Z1318:Z1320))*(SUMPRODUCT(AB1318:(AB1320),AA1318:AA1320)))-((SUMPRODUCT(AC1318:AC1320,Z1318:Z1320))*(SUMPRODUCT(AC1318:AC1320,AA1318:AA1320)))</f>
        <v>-1.4424541858375259E-2</v>
      </c>
      <c r="AG1318" s="16"/>
      <c r="AH1318" s="17">
        <f>(AB1278^2)*AA1278+AB1278*AB1279*AA1279+AB1278*AB1280*AA1280-((AC1278^2)*AA1278+AC1278*AC1279*AA1279+AC1278*AC1280*AA1280)</f>
        <v>0.31170141401115331</v>
      </c>
      <c r="AI1318" s="18">
        <f>AB1278*AB1279*AA1278+(AB1279^2)*AA1279+AB1279*AB1280*AA1280-(AC1278*AC1279*AA1278+(AC1279^2)*AA1279+AC1279*AC1280*AA1280)</f>
        <v>-0.10755664238137598</v>
      </c>
      <c r="AJ1318" s="18">
        <f>AB1278*AB1280*AA1278+AB1279*AB1280*AA1279+(AB1280^2)*AA1280-(AC1278*AC1280*AA1278+AC1279*AC1280*AA1279+(AC1280^2)*AA1280)</f>
        <v>-0.60998403051662087</v>
      </c>
      <c r="AK1318" s="18">
        <f>(AB1278^2)*Z1278+AB1278*AB1279*Z1279+AB1278*AB1280*Z1280-((AC1278^2)*Z1278+AC1278*AC1279*Z1279+AC1278*AC1280*Z1280)</f>
        <v>-0.62720308126268876</v>
      </c>
      <c r="AL1318" s="18">
        <f>AB1278*AB1279*Z1278+(AB1279^2)*Z1279+AB1279*AB1280*Z1280-(AC1278*AC1279*Z1278+(AC1279^2)*Z1279+AC1279*AC1280*Z1280)</f>
        <v>0.12841246920717397</v>
      </c>
      <c r="AM1318" s="34">
        <f>AB1278*AB1280*Z1278+AB1279*AB1280*Z1279+(AB1280^2)*Z1280-(AC1278*AC1280*Z1278+AC1279*AC1280*Z1279+(AC1280^2)*Z1280)</f>
        <v>0.72826330202686429</v>
      </c>
      <c r="AN1318" s="16">
        <f>AE1278</f>
        <v>-3.3322619692162103E-3</v>
      </c>
    </row>
    <row r="1319" spans="1:40">
      <c r="A1319" s="8" t="s">
        <v>48</v>
      </c>
      <c r="B1319" s="8">
        <f>DEGREES(ACOS(C1314/(SQRT((C1312^2)+(C1313^2)+(C1314^2)))))</f>
        <v>62.448752046807328</v>
      </c>
      <c r="C1319" s="8">
        <f>DEGREES(ATAN(C1313/C1312))</f>
        <v>24.154818135411393</v>
      </c>
      <c r="D1319" t="s">
        <v>34</v>
      </c>
      <c r="E1319" s="9">
        <f t="shared" ref="E1319:F1319" si="1516">E1314</f>
        <v>-0.16430755262887167</v>
      </c>
      <c r="F1319" s="10">
        <f t="shared" si="1516"/>
        <v>-0.7879412955299977</v>
      </c>
      <c r="G1319" s="13">
        <f>(SIN((RADIANS(45+$C$18))))*(COS(RADIANS($A$18)))</f>
        <v>0.4620128861807582</v>
      </c>
      <c r="H1319" s="14">
        <f>(SIN((RADIANS($C$18-45))))*(COS(RADIANS($A$18)))</f>
        <v>-0.81827031875928058</v>
      </c>
      <c r="J1319" s="16"/>
      <c r="L1319" s="16"/>
      <c r="M1319" s="17">
        <f>(G1283^2)*F1283+G1283*G1284*F1284+G1283*G1285*F1285-((H1283^2)*F1283+H1283*H1284*F1284+H1283*H1285*F1285)</f>
        <v>0.29740129090101997</v>
      </c>
      <c r="N1319" s="18">
        <f>G1283*G1284*F1283+(G1284^2)*F1284+G1284*G1285*F1285-(H1283*H1284*F1283+(H1284^2)*F1284+H1284*H1285*F1285)</f>
        <v>-9.4102384272275977E-10</v>
      </c>
      <c r="O1319" s="18">
        <f>G1283*G1285*F1283+G1284*G1285*F1284+(G1285^2)*F1285-(H1283*H1285*F1283+H1284*H1285*F1284+(H1285^2)*F1285)</f>
        <v>-0.53916693875526167</v>
      </c>
      <c r="P1319" s="18">
        <f>(G1283^2)*E1283+G1283*G1284*E1284+G1283*G1285*E1285-((H1283^2)*E1283+H1283*H1284*E1284+H1283*H1285*E1285)</f>
        <v>-0.51174669125606487</v>
      </c>
      <c r="Q1319" s="18">
        <f>G1283*G1284*E1283+(G1284^2)*E1284+G1284*G1285*E1285-(H1283*H1284*E1283+(H1284^2)*E1284+H1284*H1285*E1285)</f>
        <v>1.471798367315492E-9</v>
      </c>
      <c r="R1319" s="34">
        <f>G1283*G1285*E1283+G1284*G1285*E1284+(G1285^2)*E1285-(H1283*H1285*E1283+H1284*H1285*E1284+(H1285^2)*E1285)</f>
        <v>0.84327833593933343</v>
      </c>
      <c r="S1319" s="16">
        <f>J1283</f>
        <v>3.4451712754968167E-4</v>
      </c>
      <c r="V1319" s="8" t="s">
        <v>48</v>
      </c>
      <c r="W1319" s="8">
        <f>DEGREES(ACOS(X1314/(SQRT((X1312^2)+(X1313^2)+(X1314^2)))))</f>
        <v>62.448752046807328</v>
      </c>
      <c r="X1319" s="8">
        <f>DEGREES(ATAN(X1313/X1312))</f>
        <v>24.154818135411393</v>
      </c>
      <c r="Y1319" t="s">
        <v>34</v>
      </c>
      <c r="Z1319" s="9">
        <f t="shared" ref="Z1319:AA1319" si="1517">Z1314</f>
        <v>-0.16430755262887173</v>
      </c>
      <c r="AA1319" s="10">
        <f t="shared" si="1517"/>
        <v>-0.78794129552999781</v>
      </c>
      <c r="AB1319" s="13">
        <f>(SIN((RADIANS(45+$C$18))))*(COS(RADIANS($A$18)))</f>
        <v>0.4620128861807582</v>
      </c>
      <c r="AC1319" s="14">
        <f>(SIN((RADIANS($C$18-45))))*(COS(RADIANS($A$18)))</f>
        <v>-0.81827031875928058</v>
      </c>
      <c r="AE1319" s="16"/>
      <c r="AG1319" s="16"/>
      <c r="AH1319" s="17">
        <f>(AB1283^2)*AA1283+AB1283*AB1284*AA1284+AB1283*AB1285*AA1285-((AC1283^2)*AA1283+AC1283*AC1284*AA1284+AC1283*AC1285*AA1285)</f>
        <v>0.29740129090101985</v>
      </c>
      <c r="AI1319" s="18">
        <f>AB1283*AB1284*AA1283+(AB1284^2)*AA1284+AB1284*AB1285*AA1285-(AC1283*AC1284*AA1283+(AC1284^2)*AA1284+AC1284*AC1285*AA1285)</f>
        <v>-9.4102384272275956E-10</v>
      </c>
      <c r="AJ1319" s="18">
        <f>AB1283*AB1285*AA1283+AB1284*AB1285*AA1284+(AB1285^2)*AA1285-(AC1283*AC1285*AA1283+AC1284*AC1285*AA1284+(AC1285^2)*AA1285)</f>
        <v>-0.53916693875526156</v>
      </c>
      <c r="AK1319" s="18">
        <f>(AB1283^2)*Z1283+AB1283*AB1284*Z1284+AB1283*AB1285*Z1285-((AC1283^2)*Z1283+AC1283*AC1284*Z1284+AC1283*AC1285*Z1285)</f>
        <v>-0.51174669125606487</v>
      </c>
      <c r="AL1319" s="18">
        <f>AB1283*AB1284*Z1283+(AB1284^2)*Z1284+AB1284*AB1285*Z1285-(AC1283*AC1284*Z1283+(AC1284^2)*Z1284+AC1284*AC1285*Z1285)</f>
        <v>1.471798367315492E-9</v>
      </c>
      <c r="AM1319" s="34">
        <f>AB1283*AB1285*Z1283+AB1284*AB1285*Z1284+(AB1285^2)*Z1285-(AC1283*AC1285*Z1283+AC1284*AC1285*Z1284+(AC1285^2)*Z1285)</f>
        <v>0.84327833593933343</v>
      </c>
      <c r="AN1319" s="16">
        <f>AE1283</f>
        <v>3.4451712754957065E-4</v>
      </c>
    </row>
    <row r="1320" spans="1:40">
      <c r="D1320" t="s">
        <v>35</v>
      </c>
      <c r="E1320" s="9">
        <f t="shared" ref="E1320:F1320" si="1518">E1315</f>
        <v>0.47593579670966668</v>
      </c>
      <c r="F1320" s="10">
        <f t="shared" si="1518"/>
        <v>-0.31915116766415946</v>
      </c>
      <c r="G1320" s="13">
        <f>(SIN((RADIANS(45+$C$18))))*(SIN(RADIANS($A$18)))</f>
        <v>-0.16815893841721494</v>
      </c>
      <c r="H1320" s="14">
        <f>(SIN((RADIANS($C$18-45))))*(SIN(RADIANS($A$18)))</f>
        <v>0.29782603961189558</v>
      </c>
      <c r="J1320" s="16"/>
      <c r="L1320" s="16"/>
      <c r="M1320" s="17">
        <f>(G1288^2)*F1288+G1288*G1289*F1289+G1288*G1290*F1290-((H1288^2)*F1288+H1288*H1289*F1289+H1288*H1290*F1290)</f>
        <v>0.27678787575125102</v>
      </c>
      <c r="N1320" s="18">
        <f>G1288*G1289*F1288+(G1289^2)*F1289+G1289*G1290*F1290-(H1288*H1289*F1288+(H1289^2)*F1289+H1289*H1290*F1290)</f>
        <v>8.3672109106679382E-2</v>
      </c>
      <c r="O1320" s="18">
        <f>G1288*G1290*F1288+G1289*G1290*F1289+(G1290^2)*F1290-(H1288*H1290*F1288+H1289*H1290*F1289+(H1290^2)*F1290)</f>
        <v>-0.47452811118578031</v>
      </c>
      <c r="P1320" s="18">
        <f>(G1288^2)*E1288+G1288*G1289*E1289+G1288*G1290*E1290-((H1288^2)*E1288+H1288*H1289*E1289+H1288*H1290*E1290)</f>
        <v>-0.3176151536653733</v>
      </c>
      <c r="Q1320" s="18">
        <f>G1288*G1289*E1288+(G1289^2)*E1289+G1289*G1290*E1290-(H1288*H1289*E1288+(H1289^2)*E1289+H1289*H1290*E1290)</f>
        <v>-0.16408175764894084</v>
      </c>
      <c r="R1320" s="34">
        <f>G1288*G1290*E1288+G1289*G1290*E1289+(G1290^2)*E1290-(H1288*H1290*E1288+H1289*H1290*E1289+(H1290^2)*E1290)</f>
        <v>0.9305538890853573</v>
      </c>
      <c r="S1320" s="16">
        <f>J1288</f>
        <v>-4.494075930860375E-4</v>
      </c>
      <c r="Y1320" t="s">
        <v>35</v>
      </c>
      <c r="Z1320" s="9">
        <f t="shared" ref="Z1320:AA1320" si="1519">Z1315</f>
        <v>0.47593579670966668</v>
      </c>
      <c r="AA1320" s="10">
        <f t="shared" si="1519"/>
        <v>-0.31915116766415946</v>
      </c>
      <c r="AB1320" s="13">
        <f>(SIN((RADIANS(45+$C$18))))*(SIN(RADIANS($A$18)))</f>
        <v>-0.16815893841721494</v>
      </c>
      <c r="AC1320" s="14">
        <f>(SIN((RADIANS($C$18-45))))*(SIN(RADIANS($A$18)))</f>
        <v>0.29782603961189558</v>
      </c>
      <c r="AE1320" s="16"/>
      <c r="AG1320" s="16"/>
      <c r="AH1320" s="17">
        <f>(AB1288^2)*AA1288+AB1288*AB1289*AA1289+AB1288*AB1290*AA1290-((AC1288^2)*AA1288+AC1288*AC1289*AA1289+AC1288*AC1290*AA1290)</f>
        <v>0.27678787575125091</v>
      </c>
      <c r="AI1320" s="18">
        <f>AB1288*AB1289*AA1288+(AB1289^2)*AA1289+AB1289*AB1290*AA1290-(AC1288*AC1289*AA1288+(AC1289^2)*AA1289+AC1289*AC1290*AA1290)</f>
        <v>8.3672109106679382E-2</v>
      </c>
      <c r="AJ1320" s="18">
        <f>AB1288*AB1290*AA1288+AB1289*AB1290*AA1289+(AB1290^2)*AA1290-(AC1288*AC1290*AA1288+AC1289*AC1290*AA1289+(AC1290^2)*AA1290)</f>
        <v>-0.47452811118578031</v>
      </c>
      <c r="AK1320" s="18">
        <f>(AB1288^2)*Z1288+AB1288*AB1289*Z1289+AB1288*AB1290*Z1290-((AC1288^2)*Z1288+AC1288*AC1289*Z1289+AC1288*AC1290*Z1290)</f>
        <v>-0.3176151536653733</v>
      </c>
      <c r="AL1320" s="18">
        <f>AB1288*AB1289*Z1288+(AB1289^2)*Z1289+AB1289*AB1290*Z1290-(AC1288*AC1289*Z1288+(AC1289^2)*Z1289+AC1289*AC1290*Z1290)</f>
        <v>-0.16408175764894084</v>
      </c>
      <c r="AM1320" s="34">
        <f>AB1288*AB1290*Z1288+AB1289*AB1290*Z1289+(AB1290^2)*Z1290-(AC1288*AC1290*Z1288+AC1289*AC1290*Z1289+(AC1290^2)*Z1290)</f>
        <v>0.9305538890853573</v>
      </c>
      <c r="AN1320" s="16">
        <f>AE1288</f>
        <v>-4.4940759308598199E-4</v>
      </c>
    </row>
    <row r="1321" spans="1:40">
      <c r="M1321" s="17">
        <f>(G1293^2)*F1293+G1293*G1294*F1294+G1293*G1295*F1295-((H1293^2)*F1293+H1293*H1294*F1294+H1293*H1295*F1295)</f>
        <v>0.26528105821983972</v>
      </c>
      <c r="N1321" s="18">
        <f>G1293*G1294*F1293+(G1294^2)*F1294+G1294*G1295*F1295-(H1293*H1294*F1293+(H1294^2)*F1294+H1294*H1295*F1295)</f>
        <v>0.1559258952274471</v>
      </c>
      <c r="O1321" s="18">
        <f>G1293*G1295*F1293+G1294*G1295*F1294+(G1295^2)*F1295-(H1293*H1295*F1293+H1294*H1295*F1294+(H1295^2)*F1295)</f>
        <v>-0.4284028762456582</v>
      </c>
      <c r="P1321" s="18">
        <f>(G1293^2)*E1293+G1293*G1294*E1294+G1293*G1295*E1295-((H1293^2)*E1293+H1293*H1294*E1294+H1293*H1295*E1295)</f>
        <v>-5.7068033182661237E-2</v>
      </c>
      <c r="Q1321" s="18">
        <f>G1293*G1294*E1293+(G1294^2)*E1294+G1294*G1295*E1295-(H1293*H1294*E1293+(H1294^2)*E1294+H1294*H1295*E1295)</f>
        <v>-0.34145071843496039</v>
      </c>
      <c r="R1321" s="34">
        <f>G1293*G1295*E1293+G1294*G1295*E1294+(G1295^2)*E1295-(H1293*H1295*E1293+H1294*H1295*E1294+(H1295^2)*E1295)</f>
        <v>0.93812813875661194</v>
      </c>
      <c r="S1321" s="16">
        <f>J1293</f>
        <v>-3.1043796309587757E-4</v>
      </c>
      <c r="AH1321" s="17">
        <f>(AB1293^2)*AA1293+AB1293*AB1294*AA1294+AB1293*AB1295*AA1295-((AC1293^2)*AA1293+AC1293*AC1294*AA1294+AC1293*AC1295*AA1295)</f>
        <v>0.2652810582198396</v>
      </c>
      <c r="AI1321" s="18">
        <f>AB1293*AB1294*AA1293+(AB1294^2)*AA1294+AB1294*AB1295*AA1295-(AC1293*AC1294*AA1293+(AC1294^2)*AA1294+AC1294*AC1295*AA1295)</f>
        <v>0.15592589522744707</v>
      </c>
      <c r="AJ1321" s="18">
        <f>AB1293*AB1295*AA1293+AB1294*AB1295*AA1294+(AB1295^2)*AA1295-(AC1293*AC1295*AA1293+AC1294*AC1295*AA1294+(AC1295^2)*AA1295)</f>
        <v>-0.42840287624565804</v>
      </c>
      <c r="AK1321" s="18">
        <f>(AB1293^2)*Z1293+AB1293*AB1294*Z1294+AB1293*AB1295*Z1295-((AC1293^2)*Z1293+AC1293*AC1294*Z1294+AC1293*AC1295*Z1295)</f>
        <v>-5.7068033182661237E-2</v>
      </c>
      <c r="AL1321" s="18">
        <f>AB1293*AB1294*Z1293+(AB1294^2)*Z1294+AB1294*AB1295*Z1295-(AC1293*AC1294*Z1293+(AC1294^2)*Z1294+AC1294*AC1295*Z1295)</f>
        <v>-0.34145071843496039</v>
      </c>
      <c r="AM1321" s="34">
        <f>AB1293*AB1295*Z1293+AB1294*AB1295*Z1294+(AB1295^2)*Z1295-(AC1293*AC1295*Z1293+AC1294*AC1295*Z1294+(AC1295^2)*Z1295)</f>
        <v>0.93812813875661194</v>
      </c>
      <c r="AN1321" s="16">
        <f>AE1293</f>
        <v>-3.1043796309584981E-4</v>
      </c>
    </row>
    <row r="1322" spans="1:40">
      <c r="E1322" s="9" t="s">
        <v>29</v>
      </c>
      <c r="F1322" s="10" t="s">
        <v>30</v>
      </c>
      <c r="G1322" s="13" t="s">
        <v>31</v>
      </c>
      <c r="H1322" s="14" t="s">
        <v>11</v>
      </c>
      <c r="I1322">
        <v>18</v>
      </c>
      <c r="J1322" s="15" t="s">
        <v>32</v>
      </c>
      <c r="M1322" s="17">
        <f>(G1298^2)*F1298+G1298*G1299*F1299+G1298*G1300*F1300-((H1298^2)*F1298+H1298*H1299*F1299+H1298*H1300*F1300)</f>
        <v>0.27048273694119807</v>
      </c>
      <c r="N1322" s="18">
        <f>G1298*G1299*F1298+(G1299^2)*F1299+G1299*G1300*F1300-(H1298*H1299*F1298+(H1299^2)*F1299+H1299*H1300*F1300)</f>
        <v>0.23342805894774468</v>
      </c>
      <c r="O1322" s="18">
        <f>G1298*G1300*F1298+G1299*G1300*F1299+(G1300^2)*F1300-(H1298*H1300*F1298+H1299*H1300*F1299+(H1300^2)*F1300)</f>
        <v>-0.40430925800967688</v>
      </c>
      <c r="P1322" s="18">
        <f>(G1298^2)*E1298+G1298*G1299*E1299+G1298*G1300*E1300-((H1298^2)*E1298+H1298*H1299*E1299+H1298*H1300*E1300)</f>
        <v>0.21163889593919771</v>
      </c>
      <c r="Q1322" s="18">
        <f>G1298*G1299*E1298+(G1299^2)*E1299+G1299*G1300*E1300-(H1298*H1299*E1298+(H1299^2)*E1299+H1299*H1300*E1300)</f>
        <v>-0.48632694285030587</v>
      </c>
      <c r="R1322" s="34">
        <f>G1298*G1300*E1298+G1299*G1300*E1299+(G1300^2)*E1300-(H1298*H1300*E1298+H1299*H1300*E1299+(H1300^2)*E1300)</f>
        <v>0.84234297410637593</v>
      </c>
      <c r="S1322" s="16">
        <f>J1298</f>
        <v>2.916613354853409E-3</v>
      </c>
      <c r="Z1322" s="9" t="s">
        <v>29</v>
      </c>
      <c r="AA1322" s="10" t="s">
        <v>30</v>
      </c>
      <c r="AB1322" s="13" t="s">
        <v>31</v>
      </c>
      <c r="AC1322" s="14" t="s">
        <v>11</v>
      </c>
      <c r="AD1322">
        <v>18</v>
      </c>
      <c r="AE1322" s="15" t="s">
        <v>32</v>
      </c>
      <c r="AH1322" s="17">
        <f>(AB1298^2)*AA1298+AB1298*AB1299*AA1299+AB1298*AB1300*AA1300-((AC1298^2)*AA1298+AC1298*AC1299*AA1299+AC1298*AC1300*AA1300)</f>
        <v>0.27048273694119818</v>
      </c>
      <c r="AI1322" s="18">
        <f>AB1298*AB1299*AA1298+(AB1299^2)*AA1299+AB1299*AB1300*AA1300-(AC1298*AC1299*AA1298+(AC1299^2)*AA1299+AC1299*AC1300*AA1300)</f>
        <v>0.23342805894774463</v>
      </c>
      <c r="AJ1322" s="18">
        <f>AB1298*AB1300*AA1298+AB1299*AB1300*AA1299+(AB1300^2)*AA1300-(AC1298*AC1300*AA1298+AC1299*AC1300*AA1299+(AC1300^2)*AA1300)</f>
        <v>-0.40430925800967676</v>
      </c>
      <c r="AK1322" s="18">
        <f>(AB1298^2)*Z1298+AB1298*AB1299*Z1299+AB1298*AB1300*Z1300-((AC1298^2)*Z1298+AC1298*AC1299*Z1299+AC1298*AC1300*Z1300)</f>
        <v>0.21163889593919771</v>
      </c>
      <c r="AL1322" s="18">
        <f>AB1298*AB1299*Z1298+(AB1299^2)*Z1299+AB1299*AB1300*Z1300-(AC1298*AC1299*Z1298+(AC1299^2)*Z1299+AC1299*AC1300*Z1300)</f>
        <v>-0.48632694285030587</v>
      </c>
      <c r="AM1322" s="34">
        <f>AB1298*AB1300*Z1298+AB1299*AB1300*Z1299+(AB1300^2)*Z1300-(AC1298*AC1300*Z1298+AC1299*AC1300*Z1299+(AC1300^2)*Z1300)</f>
        <v>0.84234297410637593</v>
      </c>
      <c r="AN1322" s="16">
        <f>AE1298</f>
        <v>2.9166133548534645E-3</v>
      </c>
    </row>
    <row r="1323" spans="1:40">
      <c r="D1323" t="s">
        <v>33</v>
      </c>
      <c r="E1323" s="9">
        <f t="shared" ref="E1323:F1323" si="1520">E1318</f>
        <v>0.86399545459420413</v>
      </c>
      <c r="F1323" s="10">
        <f t="shared" si="1520"/>
        <v>-0.52658432086144802</v>
      </c>
      <c r="G1323" s="13">
        <f>COS((RADIANS(45+$C$19)))</f>
        <v>-0.90296063242848146</v>
      </c>
      <c r="H1323" s="14">
        <f>COS((RADIANS($C$19-45)))</f>
        <v>-0.42972327873220545</v>
      </c>
      <c r="J1323" s="15">
        <f>((SUMPRODUCT(G1323:G1325,E1323:E1325))*(SUMPRODUCT(G1323:G1325,F1323:F1325)))-((SUMPRODUCT(H1323:H1325,E1323:E1325))*(SUMPRODUCT(H1323:H1325,F1323:F1325)))</f>
        <v>-1.4794314229871375E-2</v>
      </c>
      <c r="M1323" s="17">
        <f>(G1303^2)*F1303+G1303*G1304*F1304+G1303*G1305*F1305-((H1303^2)*F1303+H1303*H1304*F1304+H1303*H1305*F1305)</f>
        <v>0.29365345380889418</v>
      </c>
      <c r="N1323" s="18">
        <f>G1303*G1304*F1303+(G1304^2)*F1304+G1304*G1305*F1305-(H1303*H1304*F1303+(H1304^2)*F1304+H1304*H1305*F1305)</f>
        <v>0.32756953304692316</v>
      </c>
      <c r="O1323" s="18">
        <f>G1303*G1305*F1303+G1304*G1305*F1304+(G1305^2)*F1305-(H1303*H1305*F1303+H1304*H1305*F1304+(H1305^2)*F1305)</f>
        <v>-0.39038216783307844</v>
      </c>
      <c r="P1323" s="18">
        <f>(G1303^2)*E1303+G1303*G1304*E1304+G1303*G1305*E1305-((H1303^2)*E1303+H1303*H1304*E1304+H1303*H1305*E1305)</f>
        <v>0.41658014762777795</v>
      </c>
      <c r="Q1323" s="18">
        <f>G1303*G1304*E1303+(G1304^2)*E1304+G1304*G1305*E1305-(H1303*H1304*E1303+(H1304^2)*E1304+H1304*H1305*E1305)</f>
        <v>-0.572781048707526</v>
      </c>
      <c r="R1323" s="34">
        <f>G1303*G1305*E1303+G1304*G1305*E1304+(G1305^2)*E1305-(H1303*H1305*E1303+H1304*H1305*E1304+(H1305^2)*E1305)</f>
        <v>0.68261387256707318</v>
      </c>
      <c r="S1323" s="16">
        <f>J1303</f>
        <v>1.4096252957168376E-2</v>
      </c>
      <c r="Y1323" t="s">
        <v>33</v>
      </c>
      <c r="Z1323" s="9">
        <f t="shared" ref="Z1323:AA1323" si="1521">Z1318</f>
        <v>0.86399545459420413</v>
      </c>
      <c r="AA1323" s="10">
        <f t="shared" si="1521"/>
        <v>-0.52658432086144791</v>
      </c>
      <c r="AB1323" s="13">
        <f>COS((RADIANS(45+$C$19)))</f>
        <v>-0.90296063242848146</v>
      </c>
      <c r="AC1323" s="14">
        <f>COS((RADIANS($C$19-45)))</f>
        <v>-0.42972327873220545</v>
      </c>
      <c r="AE1323" s="15">
        <f>((SUMPRODUCT(AB1323:AB1325,Z1323:Z1325))*(SUMPRODUCT(AB1323:AB1325,AA1323:AA1325)))-((SUMPRODUCT(AC1323:AC1325,Z1323:Z1325))*(SUMPRODUCT(AC1323:AC1325,AA1323:AA1325)))</f>
        <v>-1.4794314229871292E-2</v>
      </c>
      <c r="AH1323" s="17">
        <f>(AB1303^2)*AA1303+AB1303*AB1304*AA1304+AB1303*AB1305*AA1305-((AC1303^2)*AA1303+AC1303*AC1304*AA1304+AC1303*AC1305*AA1305)</f>
        <v>0.29365345380889429</v>
      </c>
      <c r="AI1323" s="18">
        <f>AB1303*AB1304*AA1303+(AB1304^2)*AA1304+AB1304*AB1305*AA1305-(AC1303*AC1304*AA1303+(AC1304^2)*AA1304+AC1304*AC1305*AA1305)</f>
        <v>0.32756953304692316</v>
      </c>
      <c r="AJ1323" s="18">
        <f>AB1303*AB1305*AA1303+AB1304*AB1305*AA1304+(AB1305^2)*AA1305-(AC1303*AC1305*AA1303+AC1304*AC1305*AA1304+(AC1305^2)*AA1305)</f>
        <v>-0.39038216783307833</v>
      </c>
      <c r="AK1323" s="18">
        <f>(AB1303^2)*Z1303+AB1303*AB1304*Z1304+AB1303*AB1305*Z1305-((AC1303^2)*Z1303+AC1303*AC1304*Z1304+AC1303*AC1305*Z1305)</f>
        <v>0.41658014762777795</v>
      </c>
      <c r="AL1323" s="18">
        <f>AB1303*AB1304*Z1303+(AB1304^2)*Z1304+AB1304*AB1305*Z1305-(AC1303*AC1304*Z1303+(AC1304^2)*Z1304+AC1304*AC1305*Z1305)</f>
        <v>-0.572781048707526</v>
      </c>
      <c r="AM1323" s="34">
        <f>AB1303*AB1305*Z1303+AB1304*AB1305*Z1304+(AB1305^2)*Z1305-(AC1303*AC1305*Z1303+AC1304*AC1305*Z1304+(AC1305^2)*Z1305)</f>
        <v>0.68261387256707307</v>
      </c>
      <c r="AN1323" s="16">
        <f>AE1303</f>
        <v>1.4096252957168459E-2</v>
      </c>
    </row>
    <row r="1324" spans="1:40" ht="18">
      <c r="A1324" t="s">
        <v>45</v>
      </c>
      <c r="B1324" t="s">
        <v>75</v>
      </c>
      <c r="C1324" t="s">
        <v>44</v>
      </c>
      <c r="D1324" t="s">
        <v>34</v>
      </c>
      <c r="E1324" s="9">
        <f t="shared" ref="E1324:F1324" si="1522">E1319</f>
        <v>-0.16430755262887167</v>
      </c>
      <c r="F1324" s="10">
        <f t="shared" si="1522"/>
        <v>-0.7879412955299977</v>
      </c>
      <c r="G1324" s="13">
        <f>(SIN((RADIANS(45+$C$19))))*(COS(RADIANS($A$19)))</f>
        <v>0.42319481654530194</v>
      </c>
      <c r="H1324" s="14">
        <f>(SIN((RADIANS($C$19-45))))*(COS(RADIANS($A$19)))</f>
        <v>-0.88924263148037508</v>
      </c>
      <c r="J1324" s="16"/>
      <c r="M1324" s="17">
        <f>(G1308^2)*F1308+G1308*G1309*F1309+G1308*G1310*F1310-((H1308^2)*F1308+H1308*H1309*F1309+H1308*H1310*F1310)</f>
        <v>0.28961861714508669</v>
      </c>
      <c r="N1324" s="18">
        <f>G1308*G1309*F1308+(G1309^2)*F1309+G1309*G1310*F1310-(H1308*H1309*F1308+(H1309^2)*F1309+H1309*H1310*F1310)</f>
        <v>0.45460449636862177</v>
      </c>
      <c r="O1324" s="18">
        <f>G1308*G1310*F1308+G1309*G1310*F1309+(G1310^2)*F1310-(H1308*H1310*F1308+H1309*H1310*F1309+(H1310^2)*F1310)</f>
        <v>-0.38145846523444371</v>
      </c>
      <c r="P1324" s="18">
        <f>(G1308^2)*E1308+G1308*G1309*E1309+G1308*G1310*E1310-((H1308^2)*E1308+H1308*H1309*E1309+H1308*H1310*E1310)</f>
        <v>0.59005293700105144</v>
      </c>
      <c r="Q1324" s="18">
        <f>G1308*G1309*E1308+(G1309^2)*E1309+G1309*G1310*E1310-(H1308*H1309*E1308+(H1309^2)*E1309+H1309*H1310*E1310)</f>
        <v>-0.58579637353975655</v>
      </c>
      <c r="R1324" s="34">
        <f>G1308*G1310*E1308+G1309*G1310*E1309+(G1310^2)*E1310-(H1308*H1310*E1308+H1309*H1310*E1309+(H1310^2)*E1310)</f>
        <v>0.49154152098219805</v>
      </c>
      <c r="S1324" s="16">
        <f>J1308</f>
        <v>-6.0155219961967044E-3</v>
      </c>
      <c r="V1324" t="s">
        <v>45</v>
      </c>
      <c r="W1324" t="s">
        <v>75</v>
      </c>
      <c r="X1324" t="s">
        <v>44</v>
      </c>
      <c r="Y1324" t="s">
        <v>34</v>
      </c>
      <c r="Z1324" s="9">
        <f t="shared" ref="Z1324:AA1324" si="1523">Z1319</f>
        <v>-0.16430755262887173</v>
      </c>
      <c r="AA1324" s="10">
        <f t="shared" si="1523"/>
        <v>-0.78794129552999781</v>
      </c>
      <c r="AB1324" s="13">
        <f>(SIN((RADIANS(45+$C$19))))*(COS(RADIANS($A$19)))</f>
        <v>0.42319481654530194</v>
      </c>
      <c r="AC1324" s="14">
        <f>(SIN((RADIANS($C$19-45))))*(COS(RADIANS($A$19)))</f>
        <v>-0.88924263148037508</v>
      </c>
      <c r="AE1324" s="16"/>
      <c r="AH1324" s="17">
        <f>(AB1308^2)*AA1308+AB1308*AB1309*AA1309+AB1308*AB1310*AA1310-((AC1308^2)*AA1308+AC1308*AC1309*AA1309+AC1308*AC1310*AA1310)</f>
        <v>0.2896186171450868</v>
      </c>
      <c r="AI1324" s="18">
        <f>AB1308*AB1309*AA1308+(AB1309^2)*AA1309+AB1309*AB1310*AA1310-(AC1308*AC1309*AA1308+(AC1309^2)*AA1309+AC1309*AC1310*AA1310)</f>
        <v>0.45460449636862166</v>
      </c>
      <c r="AJ1324" s="18">
        <f>AB1308*AB1310*AA1308+AB1309*AB1310*AA1309+(AB1310^2)*AA1310-(AC1308*AC1310*AA1308+AC1309*AC1310*AA1309+(AC1310^2)*AA1310)</f>
        <v>-0.38145846523444371</v>
      </c>
      <c r="AK1324" s="18">
        <f>(AB1308^2)*Z1308+AB1308*AB1309*Z1309+AB1308*AB1310*Z1310-((AC1308^2)*Z1308+AC1308*AC1309*Z1309+AC1308*AC1310*Z1310)</f>
        <v>0.59005293700105144</v>
      </c>
      <c r="AL1324" s="18">
        <f>AB1308*AB1309*Z1308+(AB1309^2)*Z1309+AB1309*AB1310*Z1310-(AC1308*AC1309*Z1308+(AC1309^2)*Z1309+AC1309*AC1310*Z1310)</f>
        <v>-0.58579637353975655</v>
      </c>
      <c r="AM1324" s="34">
        <f>AB1308*AB1310*Z1308+AB1309*AB1310*Z1309+(AB1310^2)*Z1310-(AC1308*AC1310*Z1308+AC1309*AC1310*Z1309+(AC1310^2)*Z1310)</f>
        <v>0.49154152098219805</v>
      </c>
      <c r="AN1324" s="16">
        <f>AE1308</f>
        <v>-6.0155219961965933E-3</v>
      </c>
    </row>
    <row r="1325" spans="1:40">
      <c r="A1325">
        <f>E1328</f>
        <v>0.86399545459420413</v>
      </c>
      <c r="B1325">
        <f>C1325/(SQRT(C1325^2+C1326^2+C1327^2))</f>
        <v>0.86399545459420413</v>
      </c>
      <c r="C1325">
        <f t="array" ref="C1325:C1330">(A1325:A1330)-(MMULT(MMULT(MINVERSE(MMULT(TRANSPOSE(M1310:R1330),M1310:R1330)),TRANSPOSE(M1310:R1330)),S1310:S1330))</f>
        <v>0.86357791274139917</v>
      </c>
      <c r="D1325" t="s">
        <v>35</v>
      </c>
      <c r="E1325" s="9">
        <f t="shared" ref="E1325:F1325" si="1524">E1320</f>
        <v>0.47593579670966668</v>
      </c>
      <c r="F1325" s="10">
        <f t="shared" si="1524"/>
        <v>-0.31915116766415946</v>
      </c>
      <c r="G1325" s="13">
        <f>(SIN((RADIANS(45+$C$19))))*(SIN(RADIANS($A$19)))</f>
        <v>-7.4620664252905797E-2</v>
      </c>
      <c r="H1325" s="14">
        <f>(SIN((RADIANS($C$19-45))))*(SIN(RADIANS($A$19)))</f>
        <v>0.15679746832618466</v>
      </c>
      <c r="J1325" s="16"/>
      <c r="M1325" s="17">
        <f>(G1313^2)*F1313+G1313*G1314*F1314+G1313*G1315*F1315-((H1313^2)*F1313+H1313*H1314*F1314+H1313*H1315*F1315)</f>
        <v>0.29342998879001292</v>
      </c>
      <c r="N1325" s="18">
        <f>G1313*G1314*F1313+(G1314^2)*F1314+G1314*G1315*F1315-(H1313*H1314*F1313+(H1314^2)*F1314+H1314*H1315*F1315)</f>
        <v>0.59024024526144592</v>
      </c>
      <c r="O1325" s="18">
        <f>G1313*G1315*F1313+G1314*G1315*F1314+(G1315^2)*F1315-(H1313*H1315*F1313+H1314*H1315*F1314+(H1315^2)*F1315)</f>
        <v>-0.34077536448824641</v>
      </c>
      <c r="P1325" s="18">
        <f>(G1313^2)*E1313+G1313*G1314*E1314+G1313*G1315*E1315-((H1313^2)*E1313+H1313*H1314*E1314+H1313*H1315*E1315)</f>
        <v>0.67045822345894313</v>
      </c>
      <c r="Q1325" s="18">
        <f>G1313*G1314*E1313+(G1314^2)*E1314+G1314*G1315*E1315-(H1313*H1314*E1313+(H1314^2)*E1314+H1314*H1315*E1315)</f>
        <v>-0.57548246207188103</v>
      </c>
      <c r="R1325" s="34">
        <f>G1313*G1315*E1313+G1314*G1315*E1314+(G1315^2)*E1315-(H1313*H1315*E1313+H1314*H1315*E1314+(H1315^2)*E1315)</f>
        <v>0.33225495439110897</v>
      </c>
      <c r="S1325" s="16">
        <f>J1313</f>
        <v>-5.6459482025142949E-3</v>
      </c>
      <c r="V1325">
        <f>Z1328</f>
        <v>0.86399545459420413</v>
      </c>
      <c r="W1325">
        <f>X1325/(SQRT(X1325^2+X1326^2+X1327^2))</f>
        <v>0.86399545459420413</v>
      </c>
      <c r="X1325">
        <f t="array" ref="X1325:X1330">(V1325:V1330)-(MMULT(MMULT(MINVERSE(MMULT(TRANSPOSE(AH1310:AM1330),AH1310:AM1330)),TRANSPOSE(AH1310:AM1330)),AN1310:AN1330))</f>
        <v>0.86357791274139917</v>
      </c>
      <c r="Y1325" t="s">
        <v>35</v>
      </c>
      <c r="Z1325" s="9">
        <f t="shared" ref="Z1325:AA1325" si="1525">Z1320</f>
        <v>0.47593579670966668</v>
      </c>
      <c r="AA1325" s="10">
        <f t="shared" si="1525"/>
        <v>-0.31915116766415946</v>
      </c>
      <c r="AB1325" s="13">
        <f>(SIN((RADIANS(45+$C$19))))*(SIN(RADIANS($A$19)))</f>
        <v>-7.4620664252905797E-2</v>
      </c>
      <c r="AC1325" s="14">
        <f>(SIN((RADIANS($C$19-45))))*(SIN(RADIANS($A$19)))</f>
        <v>0.15679746832618466</v>
      </c>
      <c r="AE1325" s="16"/>
      <c r="AH1325" s="17">
        <f>(AB1313^2)*AA1313+AB1313*AB1314*AA1314+AB1313*AB1315*AA1315-((AC1313^2)*AA1313+AC1313*AC1314*AA1314+AC1313*AC1315*AA1315)</f>
        <v>0.29342998879001303</v>
      </c>
      <c r="AI1325" s="18">
        <f>AB1313*AB1314*AA1313+(AB1314^2)*AA1314+AB1314*AB1315*AA1315-(AC1313*AC1314*AA1313+(AC1314^2)*AA1314+AC1314*AC1315*AA1315)</f>
        <v>0.59024024526144592</v>
      </c>
      <c r="AJ1325" s="18">
        <f>AB1313*AB1315*AA1313+AB1314*AB1315*AA1314+(AB1315^2)*AA1315-(AC1313*AC1315*AA1313+AC1314*AC1315*AA1314+(AC1315^2)*AA1315)</f>
        <v>-0.34077536448824641</v>
      </c>
      <c r="AK1325" s="18">
        <f>(AB1313^2)*Z1313+AB1313*AB1314*Z1314+AB1313*AB1315*Z1315-((AC1313^2)*Z1313+AC1313*AC1314*Z1314+AC1313*AC1315*Z1315)</f>
        <v>0.67045822345894313</v>
      </c>
      <c r="AL1325" s="18">
        <f>AB1313*AB1314*Z1313+(AB1314^2)*Z1314+AB1314*AB1315*Z1315-(AC1313*AC1314*Z1313+(AC1314^2)*Z1314+AC1314*AC1315*Z1315)</f>
        <v>-0.57548246207188103</v>
      </c>
      <c r="AM1325" s="34">
        <f>AB1313*AB1315*Z1313+AB1314*AB1315*Z1314+(AB1315^2)*Z1315-(AC1313*AC1315*Z1313+AC1314*AC1315*Z1314+(AC1315^2)*Z1315)</f>
        <v>0.33225495439110897</v>
      </c>
      <c r="AN1325" s="16">
        <f>AE1313</f>
        <v>-5.6459482025142116E-3</v>
      </c>
    </row>
    <row r="1326" spans="1:40">
      <c r="A1326">
        <f>E1329</f>
        <v>-0.16430755262887167</v>
      </c>
      <c r="B1326">
        <f>C1326/(SQRT(C1325^2+C1326^2+C1327^2))</f>
        <v>-0.16430755262887164</v>
      </c>
      <c r="C1326">
        <v>-0.16422814795192606</v>
      </c>
      <c r="D1326" s="16"/>
      <c r="G1326" s="16"/>
      <c r="H1326" s="16"/>
      <c r="J1326" s="16"/>
      <c r="M1326" s="17">
        <f>(G1318^2)*F1318+G1318*G1319*F1319+G1318*G1320*F1320-((H1318^2)*F1318+H1318*H1319*F1319+H1318*H1320*F1320)</f>
        <v>0.26853436731063729</v>
      </c>
      <c r="N1326" s="18">
        <f>G1318*G1319*F1318+(G1319^2)*F1319+G1319*G1320*F1320-(H1318*H1319*F1318+(H1319^2)*F1319+H1319*H1320*F1320)</f>
        <v>0.73011016044803378</v>
      </c>
      <c r="O1326" s="18">
        <f>G1318*G1320*F1318+G1319*G1320*F1319+(G1320^2)*F1320-(H1318*H1320*F1318+H1319*H1320*F1319+(H1320^2)*F1320)</f>
        <v>-0.26573836613840557</v>
      </c>
      <c r="P1326" s="18">
        <f>(G1318^2)*E1318+G1318*G1319*E1319+G1318*G1320*E1320-((H1318^2)*E1318+H1318*H1319*E1319+H1318*H1320*E1320)</f>
        <v>0.7178717215781365</v>
      </c>
      <c r="Q1326" s="18">
        <f>G1318*G1319*E1318+(G1319^2)*E1319+G1319*G1320*E1320-(H1318*H1319*E1318+(H1319^2)*E1319+H1319*H1320*E1320)</f>
        <v>-0.54124203675993954</v>
      </c>
      <c r="R1326" s="34">
        <f>G1318*G1320*E1318+G1319*G1320*E1319+(G1320^2)*E1320-(H1318*H1320*E1318+H1319*H1320*E1319+(H1320^2)*E1320)</f>
        <v>0.19699599091423181</v>
      </c>
      <c r="S1326" s="16">
        <f>J1318</f>
        <v>-1.4424541858375245E-2</v>
      </c>
      <c r="V1326">
        <f>Z1329</f>
        <v>-0.16430755262887173</v>
      </c>
      <c r="W1326">
        <f>X1326/(SQRT(X1325^2+X1326^2+X1327^2))</f>
        <v>-0.1643075526288717</v>
      </c>
      <c r="X1326">
        <v>-0.16422814795192611</v>
      </c>
      <c r="Y1326" s="16"/>
      <c r="AB1326" s="16"/>
      <c r="AC1326" s="16"/>
      <c r="AE1326" s="16"/>
      <c r="AH1326" s="17">
        <f>(AB1318^2)*AA1318+AB1318*AB1319*AA1319+AB1318*AB1320*AA1320-((AC1318^2)*AA1318+AC1318*AC1319*AA1319+AC1318*AC1320*AA1320)</f>
        <v>0.2685343673106374</v>
      </c>
      <c r="AI1326" s="18">
        <f>AB1318*AB1319*AA1318+(AB1319^2)*AA1319+AB1319*AB1320*AA1320-(AC1318*AC1319*AA1318+(AC1319^2)*AA1319+AC1319*AC1320*AA1320)</f>
        <v>0.7301101604480339</v>
      </c>
      <c r="AJ1326" s="18">
        <f>AB1318*AB1320*AA1318+AB1319*AB1320*AA1319+(AB1320^2)*AA1320-(AC1318*AC1320*AA1318+AC1319*AC1320*AA1319+(AC1320^2)*AA1320)</f>
        <v>-0.26573836613840557</v>
      </c>
      <c r="AK1326" s="18">
        <f>(AB1318^2)*Z1318+AB1318*AB1319*Z1319+AB1318*AB1320*Z1320-((AC1318^2)*Z1318+AC1318*AC1319*Z1319+AC1318*AC1320*Z1320)</f>
        <v>0.7178717215781365</v>
      </c>
      <c r="AL1326" s="18">
        <f>AB1318*AB1319*Z1318+(AB1319^2)*Z1319+AB1319*AB1320*Z1320-(AC1318*AC1319*Z1318+(AC1319^2)*Z1319+AC1319*AC1320*Z1320)</f>
        <v>-0.54124203675993954</v>
      </c>
      <c r="AM1326" s="34">
        <f>AB1318*AB1320*Z1318+AB1319*AB1320*Z1319+(AB1320^2)*Z1320-(AC1318*AC1320*Z1318+AC1319*AC1320*Z1319+(AC1320^2)*Z1320)</f>
        <v>0.19699599091423181</v>
      </c>
      <c r="AN1326" s="16">
        <f>AE1318</f>
        <v>-1.4424541858375259E-2</v>
      </c>
    </row>
    <row r="1327" spans="1:40">
      <c r="A1327">
        <f>E1330</f>
        <v>0.47593579670966668</v>
      </c>
      <c r="B1327">
        <f>C1327/(SQRT(C1325^2+C1326^2+C1327^2))</f>
        <v>0.47593579670966674</v>
      </c>
      <c r="C1327">
        <v>0.47570579189503759</v>
      </c>
      <c r="E1327" s="9" t="s">
        <v>29</v>
      </c>
      <c r="F1327" s="10" t="s">
        <v>30</v>
      </c>
      <c r="G1327" s="13" t="s">
        <v>31</v>
      </c>
      <c r="H1327" s="14" t="s">
        <v>11</v>
      </c>
      <c r="I1327">
        <v>19</v>
      </c>
      <c r="J1327" s="15" t="s">
        <v>32</v>
      </c>
      <c r="M1327" s="17">
        <f>(G1323^2)*F1323+G1323*G1324*F1324+G1323*G1325*F1325-((H1323^2)*F1323+H1323*H1324*F1324+H1323*H1325*F1325)</f>
        <v>0.22707677310214458</v>
      </c>
      <c r="N1327" s="18">
        <f>G1323*G1324*F1323+(G1324^2)*F1324+G1324*G1325*F1325-(H1323*H1324*F1323+(H1324^2)*F1324+H1324*H1325*F1325)</f>
        <v>0.84997550863832494</v>
      </c>
      <c r="O1327" s="18">
        <f>G1323*G1325*F1323+G1324*G1325*F1324+(G1325^2)*F1325-(H1323*H1325*F1323+H1324*H1325*F1324+(H1325^2)*F1325)</f>
        <v>-0.14987361511433756</v>
      </c>
      <c r="P1327" s="18">
        <f>(G1323^2)*E1323+G1323*G1324*E1324+G1323*G1325*E1325-((H1323^2)*E1323+H1323*H1324*E1324+H1323*H1325*E1325)</f>
        <v>0.73461080220530661</v>
      </c>
      <c r="Q1327" s="18">
        <f>G1323*G1324*E1323+(G1324^2)*E1324+G1324*G1325*E1325-(H1323*H1324*E1323+(H1324^2)*E1324+H1324*H1325*E1325)</f>
        <v>-0.50848344250310817</v>
      </c>
      <c r="R1327" s="34">
        <f>G1323*G1325*E1323+G1324*G1325*E1324+(G1325^2)*E1325-(H1323*H1325*E1323+H1324*H1325*E1324+(H1325^2)*E1325)</f>
        <v>8.965935015681939E-2</v>
      </c>
      <c r="S1327" s="16">
        <f>J1323</f>
        <v>-1.4794314229871375E-2</v>
      </c>
      <c r="V1327">
        <f>Z1330</f>
        <v>0.47593579670966668</v>
      </c>
      <c r="W1327">
        <f>X1327/(SQRT(X1325^2+X1326^2+X1327^2))</f>
        <v>0.47593579670966668</v>
      </c>
      <c r="X1327">
        <v>0.47570579189503753</v>
      </c>
      <c r="Z1327" s="9" t="s">
        <v>29</v>
      </c>
      <c r="AA1327" s="10" t="s">
        <v>30</v>
      </c>
      <c r="AB1327" s="13" t="s">
        <v>31</v>
      </c>
      <c r="AC1327" s="14" t="s">
        <v>11</v>
      </c>
      <c r="AD1327">
        <v>19</v>
      </c>
      <c r="AE1327" s="15" t="s">
        <v>32</v>
      </c>
      <c r="AH1327" s="17">
        <f>(AB1323^2)*AA1323+AB1323*AB1324*AA1324+AB1323*AB1325*AA1325-((AC1323^2)*AA1323+AC1323*AC1324*AA1324+AC1323*AC1325*AA1325)</f>
        <v>0.2270767731021448</v>
      </c>
      <c r="AI1327" s="18">
        <f>AB1323*AB1324*AA1323+(AB1324^2)*AA1324+AB1324*AB1325*AA1325-(AC1323*AC1324*AA1323+(AC1324^2)*AA1324+AC1324*AC1325*AA1325)</f>
        <v>0.84997550863832494</v>
      </c>
      <c r="AJ1327" s="18">
        <f>AB1323*AB1325*AA1323+AB1324*AB1325*AA1324+(AB1325^2)*AA1325-(AC1323*AC1325*AA1323+AC1324*AC1325*AA1324+(AC1325^2)*AA1325)</f>
        <v>-0.14987361511433756</v>
      </c>
      <c r="AK1327" s="18">
        <f>(AB1323^2)*Z1323+AB1323*AB1324*Z1324+AB1323*AB1325*Z1325-((AC1323^2)*Z1323+AC1323*AC1324*Z1324+AC1323*AC1325*Z1325)</f>
        <v>0.73461080220530661</v>
      </c>
      <c r="AL1327" s="18">
        <f>AB1323*AB1324*Z1323+(AB1324^2)*Z1324+AB1324*AB1325*Z1325-(AC1323*AC1324*Z1323+(AC1324^2)*Z1324+AC1324*AC1325*Z1325)</f>
        <v>-0.50848344250310817</v>
      </c>
      <c r="AM1327" s="34">
        <f>AB1323*AB1325*Z1323+AB1324*AB1325*Z1324+(AB1325^2)*Z1325-(AC1323*AC1325*Z1323+AC1324*AC1325*Z1324+(AC1325^2)*Z1325)</f>
        <v>8.9659350156819376E-2</v>
      </c>
      <c r="AN1327" s="16">
        <f>AE1323</f>
        <v>-1.4794314229871292E-2</v>
      </c>
    </row>
    <row r="1328" spans="1:40">
      <c r="A1328">
        <f>F1328</f>
        <v>-0.52658432086144802</v>
      </c>
      <c r="B1328">
        <f>C1328/(SQRT(C1328^2+C1329^2+C1330^2))</f>
        <v>-0.52658432086144791</v>
      </c>
      <c r="C1328">
        <v>-0.52632983920668763</v>
      </c>
      <c r="D1328" t="s">
        <v>33</v>
      </c>
      <c r="E1328" s="9">
        <f t="shared" ref="E1328:F1328" si="1526">E1238</f>
        <v>0.86399545459420413</v>
      </c>
      <c r="F1328" s="10">
        <f t="shared" si="1526"/>
        <v>-0.52658432086144802</v>
      </c>
      <c r="G1328" s="13">
        <f>COS((RADIANS(45+$C$20)))</f>
        <v>-0.92220097167045179</v>
      </c>
      <c r="H1328" s="14">
        <f>COS((RADIANS($C$20-45)))</f>
        <v>-0.3867109616368205</v>
      </c>
      <c r="J1328" s="15">
        <f>((SUMPRODUCT(G1328:G1330,E1328:E1330))*(SUMPRODUCT(G1328:G1330,F1328:F1330)))-((SUMPRODUCT(H1328:H1330,E1328:E1330))*(SUMPRODUCT(H1328:H1330,F1328:F1330)))</f>
        <v>1.4220070787169442E-2</v>
      </c>
      <c r="M1328" s="17">
        <f>(G1328^2)*F1328+G1328*G1329*F1329+G1328*G1330*F1330-((H1328^2)*F1328+H1328*H1329*F1329+H1328*H1330*F1330)</f>
        <v>0.192911650044089</v>
      </c>
      <c r="N1328" s="18">
        <f>G1328*G1329*F1328+(G1329^2)*F1329+G1329*G1330*F1330-(H1328*H1329*F1328+(H1329^2)*F1329+H1329*H1330*F1330)</f>
        <v>0.9278618532291476</v>
      </c>
      <c r="O1328" s="18">
        <f>G1328*G1330*F1328+G1329*G1330*F1329+(G1330^2)*F1330-(H1328*H1330*F1328+H1329*H1330*F1329+(H1330^2)*F1330)</f>
        <v>-1.6194244520213954E-8</v>
      </c>
      <c r="P1328" s="18">
        <f>(G1328^2)*E1328+G1328*G1329*E1329+G1328*G1330*E1330-((H1328^2)*E1328+H1328*H1329*E1329+H1328*H1330*E1330)</f>
        <v>0.72277486007472569</v>
      </c>
      <c r="Q1328" s="18">
        <f>G1328*G1329*E1328+(G1329^2)*E1329+G1329*G1330*E1330-(H1328*H1329*E1328+(H1329^2)*E1329+H1329*H1330*E1330)</f>
        <v>-0.50108045440227011</v>
      </c>
      <c r="R1328" s="34">
        <f>G1328*G1330*E1328+G1329*G1330*E1329+(G1330^2)*E1330-(H1328*H1330*E1328+H1329*H1330*E1329+(H1330^2)*E1330)</f>
        <v>8.7455038426784764E-9</v>
      </c>
      <c r="S1328" s="16">
        <f>J1328</f>
        <v>1.4220070787169442E-2</v>
      </c>
      <c r="V1328">
        <f>AA1328</f>
        <v>-0.52658432086144791</v>
      </c>
      <c r="W1328">
        <f>X1328/(SQRT(X1328^2+X1329^2+X1330^2))</f>
        <v>-0.52658432086144791</v>
      </c>
      <c r="X1328">
        <v>-0.52632983920668763</v>
      </c>
      <c r="Y1328" t="s">
        <v>33</v>
      </c>
      <c r="Z1328" s="9">
        <f t="shared" ref="Z1328:AA1328" si="1527">Z1238</f>
        <v>0.86399545459420413</v>
      </c>
      <c r="AA1328" s="10">
        <f t="shared" si="1527"/>
        <v>-0.52658432086144791</v>
      </c>
      <c r="AB1328" s="13">
        <f>COS((RADIANS(45+$C$20)))</f>
        <v>-0.92220097167045179</v>
      </c>
      <c r="AC1328" s="14">
        <f>COS((RADIANS($C$20-45)))</f>
        <v>-0.3867109616368205</v>
      </c>
      <c r="AE1328" s="15">
        <f>((SUMPRODUCT(AB1328:AB1330,Z1328:Z1330))*(SUMPRODUCT(AB1328:AB1330,AA1328:AA1330)))-((SUMPRODUCT(AC1328:AC1330,Z1328:Z1330))*(SUMPRODUCT(AC1328:AC1330,AA1328:AA1330)))</f>
        <v>1.4220070787169553E-2</v>
      </c>
      <c r="AH1328" s="17">
        <f>(AB1328^2)*AA1328+AB1328*AB1329*AA1329+AB1328*AB1330*AA1330-((AC1328^2)*AA1328+AC1328*AC1329*AA1329+AC1328*AC1330*AA1330)</f>
        <v>0.19291165004408911</v>
      </c>
      <c r="AI1328" s="18">
        <f>AB1328*AB1329*AA1328+(AB1329^2)*AA1329+AB1329*AB1330*AA1330-(AC1328*AC1329*AA1328+(AC1329^2)*AA1329+AC1329*AC1330*AA1330)</f>
        <v>0.92786185322914749</v>
      </c>
      <c r="AJ1328" s="18">
        <f>AB1328*AB1330*AA1328+AB1329*AB1330*AA1329+(AB1330^2)*AA1330-(AC1328*AC1330*AA1328+AC1329*AC1330*AA1329+(AC1330^2)*AA1330)</f>
        <v>-1.6194244520213951E-8</v>
      </c>
      <c r="AK1328" s="18">
        <f>(AB1328^2)*Z1328+AB1328*AB1329*Z1329+AB1328*AB1330*Z1330-((AC1328^2)*Z1328+AC1328*AC1329*Z1329+AC1328*AC1330*Z1330)</f>
        <v>0.72277486007472569</v>
      </c>
      <c r="AL1328" s="18">
        <f>AB1328*AB1329*Z1328+(AB1329^2)*Z1329+AB1329*AB1330*Z1330-(AC1328*AC1329*Z1328+(AC1329^2)*Z1329+AC1329*AC1330*Z1330)</f>
        <v>-0.50108045440227</v>
      </c>
      <c r="AM1328" s="34">
        <f>AB1328*AB1330*Z1328+AB1329*AB1330*Z1329+(AB1330^2)*Z1330-(AC1328*AC1330*Z1328+AC1329*AC1330*Z1329+(AC1330^2)*Z1330)</f>
        <v>8.7455038426784747E-9</v>
      </c>
      <c r="AN1328" s="16">
        <f>AE1328</f>
        <v>1.4220070787169553E-2</v>
      </c>
    </row>
    <row r="1329" spans="1:40">
      <c r="A1329">
        <f>F1329</f>
        <v>-0.7879412955299977</v>
      </c>
      <c r="B1329">
        <f>C1329/(SQRT(C1328^2+C1329^2+C1330^2))</f>
        <v>-0.7879412955299977</v>
      </c>
      <c r="C1329">
        <v>-0.78756050826232438</v>
      </c>
      <c r="D1329" t="s">
        <v>34</v>
      </c>
      <c r="E1329" s="9">
        <f t="shared" ref="E1329:F1329" si="1528">E1239</f>
        <v>-0.16430755262887167</v>
      </c>
      <c r="F1329" s="10">
        <f t="shared" si="1528"/>
        <v>-0.7879412955299977</v>
      </c>
      <c r="G1329" s="13">
        <f>(SIN((RADIANS(45+$C$20))))*(COS(RADIANS($A$20)))</f>
        <v>0.38671096163682062</v>
      </c>
      <c r="H1329" s="14">
        <f>(SIN((RADIANS($C$20-45))))*(COS(RADIANS($A$20)))</f>
        <v>-0.92220097167045179</v>
      </c>
      <c r="J1329" s="16"/>
      <c r="M1329" s="17">
        <f>2*E1323</f>
        <v>1.7279909091884083</v>
      </c>
      <c r="N1329" s="18">
        <f>2*E1324</f>
        <v>-0.32861510525774335</v>
      </c>
      <c r="O1329" s="18">
        <f>2*E1325</f>
        <v>0.95187159341933336</v>
      </c>
      <c r="P1329" s="18">
        <f>0</f>
        <v>0</v>
      </c>
      <c r="Q1329" s="18">
        <v>0</v>
      </c>
      <c r="R1329" s="34">
        <v>0</v>
      </c>
      <c r="S1329" s="19">
        <f>E1323^2+E1324^2+E1325^2-1</f>
        <v>0</v>
      </c>
      <c r="V1329">
        <f>AA1329</f>
        <v>-0.78794129552999781</v>
      </c>
      <c r="W1329">
        <f>X1329/(SQRT(X1328^2+X1329^2+X1330^2))</f>
        <v>-0.7879412955299977</v>
      </c>
      <c r="X1329">
        <v>-0.78756050826232438</v>
      </c>
      <c r="Y1329" t="s">
        <v>34</v>
      </c>
      <c r="Z1329" s="9">
        <f t="shared" ref="Z1329:AA1329" si="1529">Z1239</f>
        <v>-0.16430755262887173</v>
      </c>
      <c r="AA1329" s="10">
        <f t="shared" si="1529"/>
        <v>-0.78794129552999781</v>
      </c>
      <c r="AB1329" s="13">
        <f>(SIN((RADIANS(45+$C$20))))*(COS(RADIANS($A$20)))</f>
        <v>0.38671096163682062</v>
      </c>
      <c r="AC1329" s="14">
        <f>(SIN((RADIANS($C$20-45))))*(COS(RADIANS($A$20)))</f>
        <v>-0.92220097167045179</v>
      </c>
      <c r="AE1329" s="16"/>
      <c r="AH1329" s="17">
        <f>2*Z1323</f>
        <v>1.7279909091884083</v>
      </c>
      <c r="AI1329" s="18">
        <f>2*Z1324</f>
        <v>-0.32861510525774346</v>
      </c>
      <c r="AJ1329" s="18">
        <f>2*Z1325</f>
        <v>0.95187159341933336</v>
      </c>
      <c r="AK1329" s="18">
        <f>0</f>
        <v>0</v>
      </c>
      <c r="AL1329" s="18">
        <v>0</v>
      </c>
      <c r="AM1329" s="34">
        <v>0</v>
      </c>
      <c r="AN1329" s="19">
        <f>Z1323^2+Z1324^2+Z1325^2-1</f>
        <v>0</v>
      </c>
    </row>
    <row r="1330" spans="1:40">
      <c r="A1330" s="2">
        <f>F1330</f>
        <v>-0.31915116766415946</v>
      </c>
      <c r="B1330">
        <f>C1330/(SQRT(C1328^2+C1329^2+C1330^2))</f>
        <v>-0.31915116766415946</v>
      </c>
      <c r="C1330">
        <v>-0.31899693193391021</v>
      </c>
      <c r="D1330" t="s">
        <v>35</v>
      </c>
      <c r="E1330" s="9">
        <f t="shared" ref="E1330:F1330" si="1530">E1240</f>
        <v>0.47593579670966668</v>
      </c>
      <c r="F1330" s="10">
        <f t="shared" si="1530"/>
        <v>-0.31915116766415946</v>
      </c>
      <c r="G1330" s="13">
        <f>(SIN((RADIANS(45+$C$20))))*(SIN(RADIANS($A$20)))</f>
        <v>-6.7493796081809039E-9</v>
      </c>
      <c r="H1330" s="14">
        <f>(SIN((RADIANS($C$20-45))))*(SIN(RADIANS($A$20)))</f>
        <v>1.6095443497365083E-8</v>
      </c>
      <c r="J1330" s="16"/>
      <c r="M1330" s="17">
        <v>0</v>
      </c>
      <c r="N1330" s="18">
        <v>0</v>
      </c>
      <c r="O1330" s="18">
        <v>0</v>
      </c>
      <c r="P1330" s="18">
        <f>2*F1323</f>
        <v>-1.053168641722896</v>
      </c>
      <c r="Q1330" s="18">
        <f>2*F1324</f>
        <v>-1.5758825910599954</v>
      </c>
      <c r="R1330" s="34">
        <f>2*F1325</f>
        <v>-0.63830233532831893</v>
      </c>
      <c r="S1330" s="35">
        <f>F1323^2+F1324^2+F1325^2-1</f>
        <v>0</v>
      </c>
      <c r="V1330" s="2">
        <f>AA1330</f>
        <v>-0.31915116766415946</v>
      </c>
      <c r="W1330">
        <f>X1330/(SQRT(X1328^2+X1329^2+X1330^2))</f>
        <v>-0.31915116766415952</v>
      </c>
      <c r="X1330">
        <v>-0.31899693193391027</v>
      </c>
      <c r="Y1330" t="s">
        <v>35</v>
      </c>
      <c r="Z1330" s="9">
        <f t="shared" ref="Z1330:AA1330" si="1531">Z1240</f>
        <v>0.47593579670966668</v>
      </c>
      <c r="AA1330" s="10">
        <f t="shared" si="1531"/>
        <v>-0.31915116766415946</v>
      </c>
      <c r="AB1330" s="13">
        <f>(SIN((RADIANS(45+$C$20))))*(SIN(RADIANS($A$20)))</f>
        <v>-6.7493796081809039E-9</v>
      </c>
      <c r="AC1330" s="14">
        <f>(SIN((RADIANS($C$20-45))))*(SIN(RADIANS($A$20)))</f>
        <v>1.6095443497365083E-8</v>
      </c>
      <c r="AE1330" s="16"/>
      <c r="AH1330" s="17">
        <v>0</v>
      </c>
      <c r="AI1330" s="18">
        <v>0</v>
      </c>
      <c r="AJ1330" s="18">
        <v>0</v>
      </c>
      <c r="AK1330" s="18">
        <f>2*AA1323</f>
        <v>-1.0531686417228958</v>
      </c>
      <c r="AL1330" s="18">
        <f>2*AA1324</f>
        <v>-1.5758825910599956</v>
      </c>
      <c r="AM1330" s="34">
        <f>2*AA1325</f>
        <v>-0.63830233532831893</v>
      </c>
      <c r="AN1330" s="35">
        <f>AA1323^2+AA1324^2+AA1325^2-1</f>
        <v>0</v>
      </c>
    </row>
    <row r="1331" spans="1:40">
      <c r="A1331" s="21"/>
      <c r="V1331" s="21"/>
    </row>
    <row r="1332" spans="1:40">
      <c r="A1332" s="2"/>
      <c r="E1332" s="9" t="s">
        <v>29</v>
      </c>
      <c r="F1332" s="10" t="s">
        <v>30</v>
      </c>
      <c r="G1332" s="13" t="s">
        <v>31</v>
      </c>
      <c r="H1332" s="14" t="s">
        <v>11</v>
      </c>
      <c r="I1332">
        <v>1</v>
      </c>
      <c r="J1332" s="15" t="s">
        <v>32</v>
      </c>
      <c r="L1332" s="16"/>
      <c r="V1332" s="2"/>
      <c r="Z1332" s="9" t="s">
        <v>29</v>
      </c>
      <c r="AA1332" s="10" t="s">
        <v>30</v>
      </c>
      <c r="AB1332" s="13" t="s">
        <v>31</v>
      </c>
      <c r="AC1332" s="14" t="s">
        <v>11</v>
      </c>
      <c r="AD1332">
        <v>1</v>
      </c>
      <c r="AE1332" s="15" t="s">
        <v>32</v>
      </c>
      <c r="AG1332" s="16"/>
    </row>
    <row r="1333" spans="1:40">
      <c r="A1333" s="2"/>
      <c r="D1333" s="2" t="s">
        <v>33</v>
      </c>
      <c r="E1333" s="9">
        <f>B1325</f>
        <v>0.86399545459420413</v>
      </c>
      <c r="F1333" s="10">
        <f>B1328</f>
        <v>-0.52658432086144791</v>
      </c>
      <c r="G1333" s="13">
        <f>COS((RADIANS(45+$C$2)))</f>
        <v>0.38671096163682062</v>
      </c>
      <c r="H1333" s="14">
        <f>COS((RADIANS($C$2-45)))</f>
        <v>0.92220097167045179</v>
      </c>
      <c r="J1333" s="15">
        <f>((SUMPRODUCT(G1333:G1335,E1333:E1335))*(SUMPRODUCT(G1333:G1335,F1333:F1335)))-((SUMPRODUCT(H1333:H1335,E1333:E1335))*(SUMPRODUCT(H1333:H1335,F1333:F1335)))</f>
        <v>-1.4220081390713735E-2</v>
      </c>
      <c r="L1333" s="16"/>
      <c r="V1333" s="2"/>
      <c r="Y1333" s="2" t="s">
        <v>33</v>
      </c>
      <c r="Z1333" s="9">
        <f>W1325</f>
        <v>0.86399545459420413</v>
      </c>
      <c r="AA1333" s="10">
        <f>W1328</f>
        <v>-0.52658432086144791</v>
      </c>
      <c r="AB1333" s="13">
        <f>COS((RADIANS(45+$C$2)))</f>
        <v>0.38671096163682062</v>
      </c>
      <c r="AC1333" s="14">
        <f>COS((RADIANS($C$2-45)))</f>
        <v>0.92220097167045179</v>
      </c>
      <c r="AE1333" s="15">
        <f>((SUMPRODUCT(AB1333:AB1335,Z1333:Z1335))*(SUMPRODUCT(AB1333:AB1335,AA1333:AA1335)))-((SUMPRODUCT(AC1333:AC1335,Z1333:Z1335))*(SUMPRODUCT(AC1333:AC1335,AA1333:AA1335)))</f>
        <v>-1.4220081390713707E-2</v>
      </c>
      <c r="AG1333" s="16"/>
    </row>
    <row r="1334" spans="1:40">
      <c r="A1334" s="2"/>
      <c r="D1334" s="16" t="s">
        <v>34</v>
      </c>
      <c r="E1334" s="9">
        <f t="shared" ref="E1334:E1335" si="1532">B1326</f>
        <v>-0.16430755262887164</v>
      </c>
      <c r="F1334" s="10">
        <f t="shared" ref="F1334:F1335" si="1533">B1329</f>
        <v>-0.7879412955299977</v>
      </c>
      <c r="G1334" s="13">
        <f>(SIN((RADIANS(45+$C$2))))*(COS(RADIANS($A$2)))</f>
        <v>0.92220097167045179</v>
      </c>
      <c r="H1334" s="14">
        <f>(SIN((RADIANS($C$2-45))))*(COS(RADIANS($A$2)))</f>
        <v>-0.38671096163682062</v>
      </c>
      <c r="J1334" s="16"/>
      <c r="L1334" s="16"/>
      <c r="V1334" s="2"/>
      <c r="Y1334" s="16" t="s">
        <v>34</v>
      </c>
      <c r="Z1334" s="9">
        <f t="shared" ref="Z1334:Z1335" si="1534">W1326</f>
        <v>-0.1643075526288717</v>
      </c>
      <c r="AA1334" s="10">
        <f t="shared" ref="AA1334:AA1335" si="1535">W1329</f>
        <v>-0.7879412955299977</v>
      </c>
      <c r="AB1334" s="13">
        <f>(SIN((RADIANS(45+$C$2))))*(COS(RADIANS($A$2)))</f>
        <v>0.92220097167045179</v>
      </c>
      <c r="AC1334" s="14">
        <f>(SIN((RADIANS($C$2-45))))*(COS(RADIANS($A$2)))</f>
        <v>-0.38671096163682062</v>
      </c>
      <c r="AE1334" s="16"/>
      <c r="AG1334" s="16"/>
    </row>
    <row r="1335" spans="1:40">
      <c r="A1335" s="2"/>
      <c r="D1335" s="16" t="s">
        <v>35</v>
      </c>
      <c r="E1335" s="9">
        <f t="shared" si="1532"/>
        <v>0.47593579670966674</v>
      </c>
      <c r="F1335" s="10">
        <f t="shared" si="1533"/>
        <v>-0.31915116766415946</v>
      </c>
      <c r="G1335" s="13">
        <f>(SIN((RADIANS(45+$C$2))))*(SIN(RADIANS($A$2)))</f>
        <v>1.6095443320740335E-10</v>
      </c>
      <c r="H1335" s="14">
        <f>(SIN((RADIANS($C$2-45))))*(SIN(RADIANS($A$2)))</f>
        <v>-6.7493795341159998E-11</v>
      </c>
      <c r="J1335" s="16"/>
      <c r="L1335" s="16"/>
      <c r="V1335" s="2"/>
      <c r="Y1335" s="16" t="s">
        <v>35</v>
      </c>
      <c r="Z1335" s="9">
        <f t="shared" si="1534"/>
        <v>0.47593579670966668</v>
      </c>
      <c r="AA1335" s="10">
        <f t="shared" si="1535"/>
        <v>-0.31915116766415952</v>
      </c>
      <c r="AB1335" s="13">
        <f>(SIN((RADIANS(45+$C$2))))*(SIN(RADIANS($A$2)))</f>
        <v>1.6095443320740335E-10</v>
      </c>
      <c r="AC1335" s="14">
        <f>(SIN((RADIANS($C$2-45))))*(SIN(RADIANS($A$2)))</f>
        <v>-6.7493795341159998E-11</v>
      </c>
      <c r="AE1335" s="16"/>
      <c r="AG1335" s="16"/>
    </row>
    <row r="1336" spans="1:40">
      <c r="A1336" s="2"/>
      <c r="J1336" s="16"/>
      <c r="L1336" s="16"/>
      <c r="V1336" s="2"/>
      <c r="AE1336" s="16"/>
      <c r="AG1336" s="16"/>
    </row>
    <row r="1337" spans="1:40">
      <c r="A1337" s="2"/>
      <c r="E1337" s="9" t="s">
        <v>29</v>
      </c>
      <c r="F1337" s="10" t="s">
        <v>30</v>
      </c>
      <c r="G1337" s="13" t="s">
        <v>31</v>
      </c>
      <c r="H1337" s="14" t="s">
        <v>11</v>
      </c>
      <c r="I1337">
        <v>2</v>
      </c>
      <c r="J1337" s="15" t="s">
        <v>32</v>
      </c>
      <c r="L1337" s="16"/>
      <c r="V1337" s="2"/>
      <c r="Z1337" s="9" t="s">
        <v>29</v>
      </c>
      <c r="AA1337" s="10" t="s">
        <v>30</v>
      </c>
      <c r="AB1337" s="13" t="s">
        <v>31</v>
      </c>
      <c r="AC1337" s="14" t="s">
        <v>11</v>
      </c>
      <c r="AD1337">
        <v>2</v>
      </c>
      <c r="AE1337" s="15" t="s">
        <v>32</v>
      </c>
      <c r="AG1337" s="16"/>
    </row>
    <row r="1338" spans="1:40">
      <c r="A1338" s="2"/>
      <c r="D1338" t="s">
        <v>33</v>
      </c>
      <c r="E1338" s="9">
        <f t="shared" ref="E1338:F1338" si="1536">E1423</f>
        <v>0.86399545459420413</v>
      </c>
      <c r="F1338" s="10">
        <f t="shared" si="1536"/>
        <v>-0.52658432086144791</v>
      </c>
      <c r="G1338" s="13">
        <f>COS((RADIANS(45+$C$3)))</f>
        <v>0.32804239776812177</v>
      </c>
      <c r="H1338" s="14">
        <f>COS((RADIANS($C$3-45)))</f>
        <v>0.94466300089849042</v>
      </c>
      <c r="J1338" s="15">
        <f>((SUMPRODUCT(G1338:G1340,E1338:E1340))*(SUMPRODUCT(G1338:(G1340),F1338:F1340)))-((SUMPRODUCT(H1338:H1340,E1338:E1340))*(SUMPRODUCT(H1338:H1340,F1338:F1340)))</f>
        <v>-1.0662015120170509E-2</v>
      </c>
      <c r="L1338" s="16"/>
      <c r="V1338" s="2"/>
      <c r="Y1338" t="s">
        <v>33</v>
      </c>
      <c r="Z1338" s="9">
        <f t="shared" ref="Z1338:AA1338" si="1537">Z1423</f>
        <v>0.86399545459420413</v>
      </c>
      <c r="AA1338" s="10">
        <f t="shared" si="1537"/>
        <v>-0.52658432086144791</v>
      </c>
      <c r="AB1338" s="13">
        <f>COS((RADIANS(45+$C$3)))</f>
        <v>0.32804239776812177</v>
      </c>
      <c r="AC1338" s="14">
        <f>COS((RADIANS($C$3-45)))</f>
        <v>0.94466300089849042</v>
      </c>
      <c r="AE1338" s="15">
        <f>((SUMPRODUCT(AB1338:AB1340,Z1338:Z1340))*(SUMPRODUCT(AB1338:(AB1340),AA1338:AA1340)))-((SUMPRODUCT(AC1338:AC1340,Z1338:Z1340))*(SUMPRODUCT(AC1338:AC1340,AA1338:AA1340)))</f>
        <v>-1.0662015120170454E-2</v>
      </c>
      <c r="AG1338" s="16"/>
    </row>
    <row r="1339" spans="1:40">
      <c r="A1339" s="2"/>
      <c r="D1339" t="s">
        <v>34</v>
      </c>
      <c r="E1339" s="9">
        <f t="shared" ref="E1339:F1339" si="1538">E1424</f>
        <v>-0.16430755262887164</v>
      </c>
      <c r="F1339" s="10">
        <f t="shared" si="1538"/>
        <v>-0.7879412955299977</v>
      </c>
      <c r="G1339" s="13">
        <f>(SIN((RADIANS(45+$C$3))))*(COS(RADIANS($A$3)))</f>
        <v>0.93031144726861181</v>
      </c>
      <c r="H1339" s="14">
        <f>(SIN((RADIANS($C$3-45))))*(COS(RADIANS($A$3)))</f>
        <v>-0.32305869663876091</v>
      </c>
      <c r="J1339" s="16"/>
      <c r="L1339" s="16"/>
      <c r="V1339" s="2"/>
      <c r="Y1339" t="s">
        <v>34</v>
      </c>
      <c r="Z1339" s="9">
        <f t="shared" ref="Z1339:AA1339" si="1539">Z1424</f>
        <v>-0.1643075526288717</v>
      </c>
      <c r="AA1339" s="10">
        <f t="shared" si="1539"/>
        <v>-0.7879412955299977</v>
      </c>
      <c r="AB1339" s="13">
        <f>(SIN((RADIANS(45+$C$3))))*(COS(RADIANS($A$3)))</f>
        <v>0.93031144726861181</v>
      </c>
      <c r="AC1339" s="14">
        <f>(SIN((RADIANS($C$3-45))))*(COS(RADIANS($A$3)))</f>
        <v>-0.32305869663876091</v>
      </c>
      <c r="AE1339" s="16"/>
      <c r="AG1339" s="16"/>
    </row>
    <row r="1340" spans="1:40">
      <c r="A1340" s="2"/>
      <c r="D1340" t="s">
        <v>35</v>
      </c>
      <c r="E1340" s="9">
        <f t="shared" ref="E1340:F1340" si="1540">E1425</f>
        <v>0.47593579670966674</v>
      </c>
      <c r="F1340" s="10">
        <f t="shared" si="1540"/>
        <v>-0.31915116766415946</v>
      </c>
      <c r="G1340" s="13">
        <f>(SIN((RADIANS(45+$C$3))))*(SIN(RADIANS($A$3)))</f>
        <v>0.16403900861539664</v>
      </c>
      <c r="H1340" s="14">
        <f>(SIN((RADIANS($C$3-45))))*(SIN(RADIANS($A$3)))</f>
        <v>-5.6963964569924627E-2</v>
      </c>
      <c r="J1340" s="16"/>
      <c r="L1340" s="16"/>
      <c r="V1340" s="2"/>
      <c r="Y1340" t="s">
        <v>35</v>
      </c>
      <c r="Z1340" s="9">
        <f t="shared" ref="Z1340:AA1340" si="1541">Z1425</f>
        <v>0.47593579670966668</v>
      </c>
      <c r="AA1340" s="10">
        <f t="shared" si="1541"/>
        <v>-0.31915116766415952</v>
      </c>
      <c r="AB1340" s="13">
        <f>(SIN((RADIANS(45+$C$3))))*(SIN(RADIANS($A$3)))</f>
        <v>0.16403900861539664</v>
      </c>
      <c r="AC1340" s="14">
        <f>(SIN((RADIANS($C$3-45))))*(SIN(RADIANS($A$3)))</f>
        <v>-5.6963964569924627E-2</v>
      </c>
      <c r="AE1340" s="16"/>
      <c r="AG1340" s="16"/>
    </row>
    <row r="1341" spans="1:40">
      <c r="A1341" s="2"/>
      <c r="L1341" s="16"/>
      <c r="V1341" s="2"/>
      <c r="AG1341" s="16"/>
    </row>
    <row r="1342" spans="1:40">
      <c r="A1342" s="2"/>
      <c r="E1342" s="9" t="s">
        <v>29</v>
      </c>
      <c r="F1342" s="10" t="s">
        <v>30</v>
      </c>
      <c r="G1342" s="13" t="s">
        <v>31</v>
      </c>
      <c r="H1342" s="14" t="s">
        <v>11</v>
      </c>
      <c r="I1342">
        <v>3</v>
      </c>
      <c r="J1342" s="15" t="s">
        <v>32</v>
      </c>
      <c r="L1342" s="16"/>
      <c r="V1342" s="2"/>
      <c r="Z1342" s="9" t="s">
        <v>29</v>
      </c>
      <c r="AA1342" s="10" t="s">
        <v>30</v>
      </c>
      <c r="AB1342" s="13" t="s">
        <v>31</v>
      </c>
      <c r="AC1342" s="14" t="s">
        <v>11</v>
      </c>
      <c r="AD1342">
        <v>3</v>
      </c>
      <c r="AE1342" s="15" t="s">
        <v>32</v>
      </c>
      <c r="AG1342" s="16"/>
    </row>
    <row r="1343" spans="1:40">
      <c r="A1343" s="2"/>
      <c r="D1343" t="s">
        <v>33</v>
      </c>
      <c r="E1343" s="9">
        <f t="shared" ref="E1343:F1343" si="1542">E1338</f>
        <v>0.86399545459420413</v>
      </c>
      <c r="F1343" s="10">
        <f t="shared" si="1542"/>
        <v>-0.52658432086144791</v>
      </c>
      <c r="G1343" s="13">
        <f>COS((RADIANS(45+$C$4)))</f>
        <v>0.27311983686282215</v>
      </c>
      <c r="H1343" s="14">
        <f>COS((RADIANS($C$4-45)))</f>
        <v>0.96198001783406362</v>
      </c>
      <c r="J1343" s="15">
        <f>((SUMPRODUCT(G1343:G1345,E1343:E1345))*(SUMPRODUCT(G1343:(G1345),F1343:F1345)))-((SUMPRODUCT(H1343:H1345,E1343:E1345))*(SUMPRODUCT(H1343:H1345,F1343:F1345)))</f>
        <v>-6.9997292607232031E-3</v>
      </c>
      <c r="L1343" s="16"/>
      <c r="V1343" s="2"/>
      <c r="Y1343" t="s">
        <v>33</v>
      </c>
      <c r="Z1343" s="9">
        <f t="shared" ref="Z1343:AA1343" si="1543">Z1338</f>
        <v>0.86399545459420413</v>
      </c>
      <c r="AA1343" s="10">
        <f t="shared" si="1543"/>
        <v>-0.52658432086144791</v>
      </c>
      <c r="AB1343" s="13">
        <f>COS((RADIANS(45+$C$4)))</f>
        <v>0.27311983686282215</v>
      </c>
      <c r="AC1343" s="14">
        <f>COS((RADIANS($C$4-45)))</f>
        <v>0.96198001783406362</v>
      </c>
      <c r="AE1343" s="15">
        <f>((SUMPRODUCT(AB1343:AB1345,Z1343:Z1345))*(SUMPRODUCT(AB1343:(AB1345),AA1343:AA1345)))-((SUMPRODUCT(AC1343:AC1345,Z1343:Z1345))*(SUMPRODUCT(AC1343:AC1345,AA1343:AA1345)))</f>
        <v>-6.9997292607231476E-3</v>
      </c>
      <c r="AG1343" s="16"/>
    </row>
    <row r="1344" spans="1:40">
      <c r="A1344" s="2"/>
      <c r="D1344" t="s">
        <v>34</v>
      </c>
      <c r="E1344" s="9">
        <f t="shared" ref="E1344:F1344" si="1544">E1339</f>
        <v>-0.16430755262887164</v>
      </c>
      <c r="F1344" s="10">
        <f t="shared" si="1544"/>
        <v>-0.7879412955299977</v>
      </c>
      <c r="G1344" s="13">
        <f>(SIN((RADIANS(45+$C$4))))*(COS(RADIANS($A$4)))</f>
        <v>0.90396552410216613</v>
      </c>
      <c r="H1344" s="14">
        <f>(SIN((RADIANS($C$4-45))))*(COS(RADIANS($A$4)))</f>
        <v>-0.25664869529024509</v>
      </c>
      <c r="J1344" s="16"/>
      <c r="L1344" s="16"/>
      <c r="V1344" s="2"/>
      <c r="Y1344" t="s">
        <v>34</v>
      </c>
      <c r="Z1344" s="9">
        <f t="shared" ref="Z1344:AA1344" si="1545">Z1339</f>
        <v>-0.1643075526288717</v>
      </c>
      <c r="AA1344" s="10">
        <f t="shared" si="1545"/>
        <v>-0.7879412955299977</v>
      </c>
      <c r="AB1344" s="13">
        <f>(SIN((RADIANS(45+$C$4))))*(COS(RADIANS($A$4)))</f>
        <v>0.90396552410216613</v>
      </c>
      <c r="AC1344" s="14">
        <f>(SIN((RADIANS($C$4-45))))*(COS(RADIANS($A$4)))</f>
        <v>-0.25664869529024509</v>
      </c>
      <c r="AE1344" s="16"/>
      <c r="AG1344" s="16"/>
    </row>
    <row r="1345" spans="1:33">
      <c r="A1345" s="2"/>
      <c r="D1345" t="s">
        <v>35</v>
      </c>
      <c r="E1345" s="9">
        <f t="shared" ref="E1345:F1345" si="1546">E1340</f>
        <v>0.47593579670966674</v>
      </c>
      <c r="F1345" s="10">
        <f t="shared" si="1546"/>
        <v>-0.31915116766415946</v>
      </c>
      <c r="G1345" s="13">
        <f>(SIN((RADIANS(45+$C$4))))*(SIN(RADIANS($A$4)))</f>
        <v>0.32901654357603577</v>
      </c>
      <c r="H1345" s="14">
        <f>(SIN((RADIANS($C$4-45))))*(SIN(RADIANS($A$4)))</f>
        <v>-9.3412485748905691E-2</v>
      </c>
      <c r="J1345" s="16"/>
      <c r="L1345" s="16"/>
      <c r="V1345" s="2"/>
      <c r="Y1345" t="s">
        <v>35</v>
      </c>
      <c r="Z1345" s="9">
        <f t="shared" ref="Z1345:AA1345" si="1547">Z1340</f>
        <v>0.47593579670966668</v>
      </c>
      <c r="AA1345" s="10">
        <f t="shared" si="1547"/>
        <v>-0.31915116766415952</v>
      </c>
      <c r="AB1345" s="13">
        <f>(SIN((RADIANS(45+$C$4))))*(SIN(RADIANS($A$4)))</f>
        <v>0.32901654357603577</v>
      </c>
      <c r="AC1345" s="14">
        <f>(SIN((RADIANS($C$4-45))))*(SIN(RADIANS($A$4)))</f>
        <v>-9.3412485748905691E-2</v>
      </c>
      <c r="AE1345" s="16"/>
      <c r="AG1345" s="16"/>
    </row>
    <row r="1346" spans="1:33">
      <c r="A1346" s="2"/>
      <c r="L1346" s="16"/>
      <c r="V1346" s="2"/>
      <c r="AG1346" s="16"/>
    </row>
    <row r="1347" spans="1:33">
      <c r="A1347" s="2"/>
      <c r="E1347" s="9" t="s">
        <v>29</v>
      </c>
      <c r="F1347" s="10" t="s">
        <v>30</v>
      </c>
      <c r="G1347" s="13" t="s">
        <v>31</v>
      </c>
      <c r="H1347" s="14" t="s">
        <v>11</v>
      </c>
      <c r="I1347">
        <v>4</v>
      </c>
      <c r="J1347" s="15" t="s">
        <v>32</v>
      </c>
      <c r="L1347" s="16"/>
      <c r="V1347" s="2"/>
      <c r="Z1347" s="9" t="s">
        <v>29</v>
      </c>
      <c r="AA1347" s="10" t="s">
        <v>30</v>
      </c>
      <c r="AB1347" s="13" t="s">
        <v>31</v>
      </c>
      <c r="AC1347" s="14" t="s">
        <v>11</v>
      </c>
      <c r="AD1347">
        <v>4</v>
      </c>
      <c r="AE1347" s="15" t="s">
        <v>32</v>
      </c>
      <c r="AG1347" s="16"/>
    </row>
    <row r="1348" spans="1:33">
      <c r="A1348" s="2"/>
      <c r="D1348" t="s">
        <v>33</v>
      </c>
      <c r="E1348" s="9">
        <f t="shared" ref="E1348:F1348" si="1548">E1343</f>
        <v>0.86399545459420413</v>
      </c>
      <c r="F1348" s="10">
        <f t="shared" si="1548"/>
        <v>-0.52658432086144791</v>
      </c>
      <c r="G1348" s="13">
        <f>COS((RADIANS(45+$C$5)))</f>
        <v>0.21388293816160106</v>
      </c>
      <c r="H1348" s="14">
        <f>COS((RADIANS($C$5-45)))</f>
        <v>0.97685929834514074</v>
      </c>
      <c r="J1348" s="15">
        <f>((SUMPRODUCT(G1348:G1350,E1348:E1350))*(SUMPRODUCT(G1348:G1350,F1348:F1350)))-((SUMPRODUCT(H1348:H1350,E1348:E1350))*(SUMPRODUCT(H1348:H1350,F1348:F1350)))</f>
        <v>1.5131357002747037E-2</v>
      </c>
      <c r="L1348" s="16"/>
      <c r="V1348" s="2"/>
      <c r="Y1348" t="s">
        <v>33</v>
      </c>
      <c r="Z1348" s="9">
        <f t="shared" ref="Z1348:AA1348" si="1549">Z1343</f>
        <v>0.86399545459420413</v>
      </c>
      <c r="AA1348" s="10">
        <f t="shared" si="1549"/>
        <v>-0.52658432086144791</v>
      </c>
      <c r="AB1348" s="13">
        <f>COS((RADIANS(45+$C$5)))</f>
        <v>0.21388293816160106</v>
      </c>
      <c r="AC1348" s="14">
        <f>COS((RADIANS($C$5-45)))</f>
        <v>0.97685929834514074</v>
      </c>
      <c r="AE1348" s="15">
        <f>((SUMPRODUCT(AB1348:AB1350,Z1348:Z1350))*(SUMPRODUCT(AB1348:AB1350,AA1348:AA1350)))-((SUMPRODUCT(AC1348:AC1350,Z1348:Z1350))*(SUMPRODUCT(AC1348:AC1350,AA1348:AA1350)))</f>
        <v>1.5131357002747092E-2</v>
      </c>
      <c r="AG1348" s="16"/>
    </row>
    <row r="1349" spans="1:33">
      <c r="A1349" s="2"/>
      <c r="D1349" t="s">
        <v>34</v>
      </c>
      <c r="E1349" s="9">
        <f t="shared" ref="E1349:F1349" si="1550">E1344</f>
        <v>-0.16430755262887164</v>
      </c>
      <c r="F1349" s="10">
        <f t="shared" si="1550"/>
        <v>-0.7879412955299977</v>
      </c>
      <c r="G1349" s="13">
        <f>(SIN((RADIANS(45+$C$5))))*(COS(RADIANS($A$5)))</f>
        <v>0.84598496828993397</v>
      </c>
      <c r="H1349" s="14">
        <f>(SIN((RADIANS($C$5-45))))*(COS(RADIANS($A$5)))</f>
        <v>-0.18522805788400268</v>
      </c>
      <c r="J1349" s="16"/>
      <c r="L1349" s="16"/>
      <c r="V1349" s="2"/>
      <c r="Y1349" t="s">
        <v>34</v>
      </c>
      <c r="Z1349" s="9">
        <f t="shared" ref="Z1349:AA1349" si="1551">Z1344</f>
        <v>-0.1643075526288717</v>
      </c>
      <c r="AA1349" s="10">
        <f t="shared" si="1551"/>
        <v>-0.7879412955299977</v>
      </c>
      <c r="AB1349" s="13">
        <f>(SIN((RADIANS(45+$C$5))))*(COS(RADIANS($A$5)))</f>
        <v>0.84598496828993397</v>
      </c>
      <c r="AC1349" s="14">
        <f>(SIN((RADIANS($C$5-45))))*(COS(RADIANS($A$5)))</f>
        <v>-0.18522805788400268</v>
      </c>
      <c r="AE1349" s="16"/>
      <c r="AG1349" s="16"/>
    </row>
    <row r="1350" spans="1:33">
      <c r="A1350" s="2"/>
      <c r="D1350" t="s">
        <v>35</v>
      </c>
      <c r="E1350" s="9">
        <f t="shared" ref="E1350:F1350" si="1552">E1345</f>
        <v>0.47593579670966674</v>
      </c>
      <c r="F1350" s="10">
        <f t="shared" si="1552"/>
        <v>-0.31915116766415946</v>
      </c>
      <c r="G1350" s="13">
        <f>(SIN((RADIANS(45+$C$5))))*(SIN(RADIANS($A$5)))</f>
        <v>0.48842964917257031</v>
      </c>
      <c r="H1350" s="14">
        <f>(SIN((RADIANS($C$5-45))))*(SIN(RADIANS($A$5)))</f>
        <v>-0.1069414690808005</v>
      </c>
      <c r="J1350" s="16"/>
      <c r="L1350" s="16"/>
      <c r="V1350" s="2"/>
      <c r="Y1350" t="s">
        <v>35</v>
      </c>
      <c r="Z1350" s="9">
        <f t="shared" ref="Z1350:AA1350" si="1553">Z1345</f>
        <v>0.47593579670966668</v>
      </c>
      <c r="AA1350" s="10">
        <f t="shared" si="1553"/>
        <v>-0.31915116766415952</v>
      </c>
      <c r="AB1350" s="13">
        <f>(SIN((RADIANS(45+$C$5))))*(SIN(RADIANS($A$5)))</f>
        <v>0.48842964917257031</v>
      </c>
      <c r="AC1350" s="14">
        <f>(SIN((RADIANS($C$5-45))))*(SIN(RADIANS($A$5)))</f>
        <v>-0.1069414690808005</v>
      </c>
      <c r="AE1350" s="16"/>
      <c r="AG1350" s="16"/>
    </row>
    <row r="1351" spans="1:33">
      <c r="A1351" s="2"/>
      <c r="J1351" s="16"/>
      <c r="L1351" s="16"/>
      <c r="V1351" s="2"/>
      <c r="AE1351" s="16"/>
      <c r="AG1351" s="16"/>
    </row>
    <row r="1352" spans="1:33">
      <c r="A1352" s="2"/>
      <c r="E1352" s="9" t="s">
        <v>29</v>
      </c>
      <c r="F1352" s="10" t="s">
        <v>30</v>
      </c>
      <c r="G1352" s="13" t="s">
        <v>31</v>
      </c>
      <c r="H1352" s="14" t="s">
        <v>11</v>
      </c>
      <c r="I1352">
        <v>5</v>
      </c>
      <c r="J1352" s="15" t="s">
        <v>32</v>
      </c>
      <c r="L1352" s="16"/>
      <c r="V1352" s="2"/>
      <c r="Z1352" s="9" t="s">
        <v>29</v>
      </c>
      <c r="AA1352" s="10" t="s">
        <v>30</v>
      </c>
      <c r="AB1352" s="13" t="s">
        <v>31</v>
      </c>
      <c r="AC1352" s="14" t="s">
        <v>11</v>
      </c>
      <c r="AD1352">
        <v>5</v>
      </c>
      <c r="AE1352" s="15" t="s">
        <v>32</v>
      </c>
      <c r="AG1352" s="16"/>
    </row>
    <row r="1353" spans="1:33">
      <c r="A1353" s="2"/>
      <c r="D1353" t="s">
        <v>33</v>
      </c>
      <c r="E1353" s="9">
        <f t="shared" ref="E1353:F1353" si="1554">E1348</f>
        <v>0.86399545459420413</v>
      </c>
      <c r="F1353" s="10">
        <f t="shared" si="1554"/>
        <v>-0.52658432086144791</v>
      </c>
      <c r="G1353" s="13">
        <f>COS((RADIANS(45+$C$6)))</f>
        <v>0.18137740443474576</v>
      </c>
      <c r="H1353" s="14">
        <f>COS((RADIANS($C$6-45)))</f>
        <v>0.98341356364477439</v>
      </c>
      <c r="J1353" s="15">
        <f>((SUMPRODUCT(G1353:G1355,E1353:E1355))*(SUMPRODUCT(G1353:(G1355),F1353:F1355)))-((SUMPRODUCT(H1353:H1355,E1353:E1355))*(SUMPRODUCT(H1353:H1355,F1353:F1355)))</f>
        <v>5.8956943817018437E-3</v>
      </c>
      <c r="L1353" s="16"/>
      <c r="V1353" s="2"/>
      <c r="Y1353" t="s">
        <v>33</v>
      </c>
      <c r="Z1353" s="9">
        <f t="shared" ref="Z1353:AA1353" si="1555">Z1348</f>
        <v>0.86399545459420413</v>
      </c>
      <c r="AA1353" s="10">
        <f t="shared" si="1555"/>
        <v>-0.52658432086144791</v>
      </c>
      <c r="AB1353" s="13">
        <f>COS((RADIANS(45+$C$6)))</f>
        <v>0.18137740443474576</v>
      </c>
      <c r="AC1353" s="14">
        <f>COS((RADIANS($C$6-45)))</f>
        <v>0.98341356364477439</v>
      </c>
      <c r="AE1353" s="15">
        <f>((SUMPRODUCT(AB1353:AB1355,Z1353:Z1355))*(SUMPRODUCT(AB1353:(AB1355),AA1353:AA1355)))-((SUMPRODUCT(AC1353:AC1355,Z1353:Z1355))*(SUMPRODUCT(AC1353:AC1355,AA1353:AA1355)))</f>
        <v>5.8956943817018992E-3</v>
      </c>
      <c r="AG1353" s="16"/>
    </row>
    <row r="1354" spans="1:33">
      <c r="A1354" s="2"/>
      <c r="D1354" t="s">
        <v>34</v>
      </c>
      <c r="E1354" s="9">
        <f t="shared" ref="E1354:F1354" si="1556">E1349</f>
        <v>-0.16430755262887164</v>
      </c>
      <c r="F1354" s="10">
        <f t="shared" si="1556"/>
        <v>-0.7879412955299977</v>
      </c>
      <c r="G1354" s="13">
        <f>(SIN((RADIANS(45+$C$6))))*(COS(RADIANS($A$6)))</f>
        <v>0.75333849571791089</v>
      </c>
      <c r="H1354" s="14">
        <f>(SIN((RADIANS($C$6-45))))*(COS(RADIANS($A$6)))</f>
        <v>-0.1389431527745805</v>
      </c>
      <c r="J1354" s="16"/>
      <c r="L1354" s="16"/>
      <c r="V1354" s="2"/>
      <c r="Y1354" t="s">
        <v>34</v>
      </c>
      <c r="Z1354" s="9">
        <f t="shared" ref="Z1354:AA1354" si="1557">Z1349</f>
        <v>-0.1643075526288717</v>
      </c>
      <c r="AA1354" s="10">
        <f t="shared" si="1557"/>
        <v>-0.7879412955299977</v>
      </c>
      <c r="AB1354" s="13">
        <f>(SIN((RADIANS(45+$C$6))))*(COS(RADIANS($A$6)))</f>
        <v>0.75333849571791089</v>
      </c>
      <c r="AC1354" s="14">
        <f>(SIN((RADIANS($C$6-45))))*(COS(RADIANS($A$6)))</f>
        <v>-0.1389431527745805</v>
      </c>
      <c r="AE1354" s="16"/>
      <c r="AG1354" s="16"/>
    </row>
    <row r="1355" spans="1:33">
      <c r="A1355" s="2"/>
      <c r="D1355" t="s">
        <v>35</v>
      </c>
      <c r="E1355" s="9">
        <f t="shared" ref="E1355:F1355" si="1558">E1350</f>
        <v>0.47593579670966674</v>
      </c>
      <c r="F1355" s="10">
        <f t="shared" si="1558"/>
        <v>-0.31915116766415946</v>
      </c>
      <c r="G1355" s="13">
        <f>(SIN((RADIANS(45+$C$6))))*(SIN(RADIANS($A$6)))</f>
        <v>0.63212605390854582</v>
      </c>
      <c r="H1355" s="14">
        <f>(SIN((RADIANS($C$6-45))))*(SIN(RADIANS($A$6)))</f>
        <v>-0.11658714824775897</v>
      </c>
      <c r="J1355" s="16"/>
      <c r="L1355" s="16"/>
      <c r="V1355" s="2"/>
      <c r="Y1355" t="s">
        <v>35</v>
      </c>
      <c r="Z1355" s="9">
        <f t="shared" ref="Z1355:AA1355" si="1559">Z1350</f>
        <v>0.47593579670966668</v>
      </c>
      <c r="AA1355" s="10">
        <f t="shared" si="1559"/>
        <v>-0.31915116766415952</v>
      </c>
      <c r="AB1355" s="13">
        <f>(SIN((RADIANS(45+$C$6))))*(SIN(RADIANS($A$6)))</f>
        <v>0.63212605390854582</v>
      </c>
      <c r="AC1355" s="14">
        <f>(SIN((RADIANS($C$6-45))))*(SIN(RADIANS($A$6)))</f>
        <v>-0.11658714824775897</v>
      </c>
      <c r="AE1355" s="16"/>
      <c r="AG1355" s="16"/>
    </row>
    <row r="1356" spans="1:33">
      <c r="A1356" s="2"/>
      <c r="L1356" s="16"/>
      <c r="V1356" s="2"/>
      <c r="AG1356" s="16"/>
    </row>
    <row r="1357" spans="1:33">
      <c r="A1357" s="2"/>
      <c r="E1357" s="9" t="s">
        <v>29</v>
      </c>
      <c r="F1357" s="10" t="s">
        <v>30</v>
      </c>
      <c r="G1357" s="13" t="s">
        <v>31</v>
      </c>
      <c r="H1357" s="14" t="s">
        <v>11</v>
      </c>
      <c r="I1357">
        <v>6</v>
      </c>
      <c r="J1357" s="15" t="s">
        <v>32</v>
      </c>
      <c r="L1357" s="16"/>
      <c r="V1357" s="2"/>
      <c r="Z1357" s="9" t="s">
        <v>29</v>
      </c>
      <c r="AA1357" s="10" t="s">
        <v>30</v>
      </c>
      <c r="AB1357" s="13" t="s">
        <v>31</v>
      </c>
      <c r="AC1357" s="14" t="s">
        <v>11</v>
      </c>
      <c r="AD1357">
        <v>6</v>
      </c>
      <c r="AE1357" s="15" t="s">
        <v>32</v>
      </c>
      <c r="AG1357" s="16"/>
    </row>
    <row r="1358" spans="1:33">
      <c r="A1358" s="2"/>
      <c r="D1358" t="s">
        <v>33</v>
      </c>
      <c r="E1358" s="9">
        <f t="shared" ref="E1358:F1358" si="1560">E1353</f>
        <v>0.86399545459420413</v>
      </c>
      <c r="F1358" s="10">
        <f t="shared" si="1560"/>
        <v>-0.52658432086144791</v>
      </c>
      <c r="G1358" s="13">
        <f>COS((RADIANS(45+$C$7)))</f>
        <v>0.15039813911282729</v>
      </c>
      <c r="H1358" s="14">
        <f>COS((RADIANS($C$7-45)))</f>
        <v>0.98862551036851087</v>
      </c>
      <c r="J1358" s="15">
        <f>((SUMPRODUCT(G1358:G1360,E1358:E1360))*(SUMPRODUCT(G1358:G1360,F1358:F1360)))-((SUMPRODUCT(H1358:H1360,E1358:E1360))*(SUMPRODUCT(H1358:H1360,F1358:F1360)))</f>
        <v>1.5204368142309133E-2</v>
      </c>
      <c r="L1358" s="16"/>
      <c r="V1358" s="2"/>
      <c r="Y1358" t="s">
        <v>33</v>
      </c>
      <c r="Z1358" s="9">
        <f t="shared" ref="Z1358:AA1358" si="1561">Z1353</f>
        <v>0.86399545459420413</v>
      </c>
      <c r="AA1358" s="10">
        <f t="shared" si="1561"/>
        <v>-0.52658432086144791</v>
      </c>
      <c r="AB1358" s="13">
        <f>COS((RADIANS(45+$C$7)))</f>
        <v>0.15039813911282729</v>
      </c>
      <c r="AC1358" s="14">
        <f>COS((RADIANS($C$7-45)))</f>
        <v>0.98862551036851087</v>
      </c>
      <c r="AE1358" s="15">
        <f>((SUMPRODUCT(AB1358:AB1360,Z1358:Z1360))*(SUMPRODUCT(AB1358:AB1360,AA1358:AA1360)))-((SUMPRODUCT(AC1358:AC1360,Z1358:Z1360))*(SUMPRODUCT(AC1358:AC1360,AA1358:AA1360)))</f>
        <v>1.5204368142309133E-2</v>
      </c>
      <c r="AG1358" s="16"/>
    </row>
    <row r="1359" spans="1:33">
      <c r="A1359" s="2"/>
      <c r="D1359" t="s">
        <v>34</v>
      </c>
      <c r="E1359" s="9">
        <f t="shared" ref="E1359:F1359" si="1562">E1354</f>
        <v>-0.16430755262887164</v>
      </c>
      <c r="F1359" s="10">
        <f t="shared" si="1562"/>
        <v>-0.7879412955299977</v>
      </c>
      <c r="G1359" s="13">
        <f>(SIN((RADIANS(45+$C$7))))*(COS(RADIANS($A$7)))</f>
        <v>0.63547622868491016</v>
      </c>
      <c r="H1359" s="14">
        <f>(SIN((RADIANS($C$7-45))))*(COS(RADIANS($A$7)))</f>
        <v>-9.6674060341637807E-2</v>
      </c>
      <c r="J1359" s="16"/>
      <c r="L1359" s="16"/>
      <c r="V1359" s="2"/>
      <c r="Y1359" t="s">
        <v>34</v>
      </c>
      <c r="Z1359" s="9">
        <f t="shared" ref="Z1359:AA1359" si="1563">Z1354</f>
        <v>-0.1643075526288717</v>
      </c>
      <c r="AA1359" s="10">
        <f t="shared" si="1563"/>
        <v>-0.7879412955299977</v>
      </c>
      <c r="AB1359" s="13">
        <f>(SIN((RADIANS(45+$C$7))))*(COS(RADIANS($A$7)))</f>
        <v>0.63547622868491016</v>
      </c>
      <c r="AC1359" s="14">
        <f>(SIN((RADIANS($C$7-45))))*(COS(RADIANS($A$7)))</f>
        <v>-9.6674060341637807E-2</v>
      </c>
      <c r="AE1359" s="16"/>
      <c r="AG1359" s="16"/>
    </row>
    <row r="1360" spans="1:33">
      <c r="A1360" s="2"/>
      <c r="D1360" t="s">
        <v>35</v>
      </c>
      <c r="E1360" s="9">
        <f t="shared" ref="E1360:F1360" si="1564">E1355</f>
        <v>0.47593579670966674</v>
      </c>
      <c r="F1360" s="10">
        <f t="shared" si="1564"/>
        <v>-0.31915116766415946</v>
      </c>
      <c r="G1360" s="13">
        <f>(SIN((RADIANS(45+$C$7))))*(SIN(RADIANS($A$7)))</f>
        <v>0.75733107854346138</v>
      </c>
      <c r="H1360" s="14">
        <f>(SIN((RADIANS($C$7-45))))*(SIN(RADIANS($A$7)))</f>
        <v>-0.11521165872281629</v>
      </c>
      <c r="J1360" s="16"/>
      <c r="L1360" s="16"/>
      <c r="V1360" s="2"/>
      <c r="Y1360" t="s">
        <v>35</v>
      </c>
      <c r="Z1360" s="9">
        <f t="shared" ref="Z1360:AA1360" si="1565">Z1355</f>
        <v>0.47593579670966668</v>
      </c>
      <c r="AA1360" s="10">
        <f t="shared" si="1565"/>
        <v>-0.31915116766415952</v>
      </c>
      <c r="AB1360" s="13">
        <f>(SIN((RADIANS(45+$C$7))))*(SIN(RADIANS($A$7)))</f>
        <v>0.75733107854346138</v>
      </c>
      <c r="AC1360" s="14">
        <f>(SIN((RADIANS($C$7-45))))*(SIN(RADIANS($A$7)))</f>
        <v>-0.11521165872281629</v>
      </c>
      <c r="AE1360" s="16"/>
      <c r="AG1360" s="16"/>
    </row>
    <row r="1361" spans="1:33">
      <c r="A1361" s="2"/>
      <c r="J1361" s="16"/>
      <c r="L1361" s="16"/>
      <c r="V1361" s="2"/>
      <c r="AE1361" s="16"/>
      <c r="AG1361" s="16"/>
    </row>
    <row r="1362" spans="1:33">
      <c r="A1362" s="2"/>
      <c r="E1362" s="9" t="s">
        <v>29</v>
      </c>
      <c r="F1362" s="10" t="s">
        <v>30</v>
      </c>
      <c r="G1362" s="13" t="s">
        <v>31</v>
      </c>
      <c r="H1362" s="14" t="s">
        <v>11</v>
      </c>
      <c r="I1362">
        <v>7</v>
      </c>
      <c r="J1362" s="15" t="s">
        <v>32</v>
      </c>
      <c r="L1362" s="16"/>
      <c r="V1362" s="2"/>
      <c r="Z1362" s="9" t="s">
        <v>29</v>
      </c>
      <c r="AA1362" s="10" t="s">
        <v>30</v>
      </c>
      <c r="AB1362" s="13" t="s">
        <v>31</v>
      </c>
      <c r="AC1362" s="14" t="s">
        <v>11</v>
      </c>
      <c r="AD1362">
        <v>7</v>
      </c>
      <c r="AE1362" s="15" t="s">
        <v>32</v>
      </c>
      <c r="AG1362" s="16"/>
    </row>
    <row r="1363" spans="1:33">
      <c r="A1363" s="2"/>
      <c r="D1363" t="s">
        <v>33</v>
      </c>
      <c r="E1363" s="9">
        <f t="shared" ref="E1363:F1363" si="1566">E1358</f>
        <v>0.86399545459420413</v>
      </c>
      <c r="F1363" s="10">
        <f t="shared" si="1566"/>
        <v>-0.52658432086144791</v>
      </c>
      <c r="G1363" s="13">
        <f>COS((RADIANS(45+$C$8)))</f>
        <v>0.15557248490745723</v>
      </c>
      <c r="H1363" s="14">
        <f>COS((RADIANS($C$8-45)))</f>
        <v>0.98782447931791961</v>
      </c>
      <c r="J1363" s="15">
        <f>((SUMPRODUCT(G1363:G1365,E1363:E1365))*(SUMPRODUCT(G1363:(G1365),F1363:F1365)))-((SUMPRODUCT(H1363:H1365,E1363:E1365))*(SUMPRODUCT(H1363:H1365,F1363:F1365)))</f>
        <v>-9.0116177700381161E-3</v>
      </c>
      <c r="L1363" s="16"/>
      <c r="V1363" s="2"/>
      <c r="Y1363" t="s">
        <v>33</v>
      </c>
      <c r="Z1363" s="9">
        <f t="shared" ref="Z1363:AA1363" si="1567">Z1358</f>
        <v>0.86399545459420413</v>
      </c>
      <c r="AA1363" s="10">
        <f t="shared" si="1567"/>
        <v>-0.52658432086144791</v>
      </c>
      <c r="AB1363" s="13">
        <f>COS((RADIANS(45+$C$8)))</f>
        <v>0.15557248490745723</v>
      </c>
      <c r="AC1363" s="14">
        <f>COS((RADIANS($C$8-45)))</f>
        <v>0.98782447931791961</v>
      </c>
      <c r="AE1363" s="15">
        <f>((SUMPRODUCT(AB1363:AB1365,Z1363:Z1365))*(SUMPRODUCT(AB1363:(AB1365),AA1363:AA1365)))-((SUMPRODUCT(AC1363:AC1365,Z1363:Z1365))*(SUMPRODUCT(AC1363:AC1365,AA1363:AA1365)))</f>
        <v>-9.0116177700380051E-3</v>
      </c>
      <c r="AG1363" s="16"/>
    </row>
    <row r="1364" spans="1:33">
      <c r="A1364" s="2"/>
      <c r="D1364" t="s">
        <v>34</v>
      </c>
      <c r="E1364" s="9">
        <f t="shared" ref="E1364:F1364" si="1568">E1359</f>
        <v>-0.16430755262887164</v>
      </c>
      <c r="F1364" s="10">
        <f t="shared" si="1568"/>
        <v>-0.7879412955299977</v>
      </c>
      <c r="G1364" s="13">
        <f>(SIN((RADIANS(45+$C$8))))*(COS(RADIANS($A$8)))</f>
        <v>0.49391223965895992</v>
      </c>
      <c r="H1364" s="14">
        <f>(SIN((RADIANS($C$8-45))))*(COS(RADIANS($A$8)))</f>
        <v>-7.7786242453728616E-2</v>
      </c>
      <c r="J1364" s="16"/>
      <c r="L1364" s="16"/>
      <c r="V1364" s="2"/>
      <c r="Y1364" t="s">
        <v>34</v>
      </c>
      <c r="Z1364" s="9">
        <f t="shared" ref="Z1364:AA1364" si="1569">Z1359</f>
        <v>-0.1643075526288717</v>
      </c>
      <c r="AA1364" s="10">
        <f t="shared" si="1569"/>
        <v>-0.7879412955299977</v>
      </c>
      <c r="AB1364" s="13">
        <f>(SIN((RADIANS(45+$C$8))))*(COS(RADIANS($A$8)))</f>
        <v>0.49391223965895992</v>
      </c>
      <c r="AC1364" s="14">
        <f>(SIN((RADIANS($C$8-45))))*(COS(RADIANS($A$8)))</f>
        <v>-7.7786242453728616E-2</v>
      </c>
      <c r="AE1364" s="16"/>
      <c r="AG1364" s="16"/>
    </row>
    <row r="1365" spans="1:33">
      <c r="A1365" s="2"/>
      <c r="D1365" t="s">
        <v>35</v>
      </c>
      <c r="E1365" s="9">
        <f t="shared" ref="E1365:F1365" si="1570">E1360</f>
        <v>0.47593579670966674</v>
      </c>
      <c r="F1365" s="10">
        <f t="shared" si="1570"/>
        <v>-0.31915116766415946</v>
      </c>
      <c r="G1365" s="13">
        <f>(SIN((RADIANS(45+$C$8))))*(SIN(RADIANS($A$8)))</f>
        <v>0.85548109356945412</v>
      </c>
      <c r="H1365" s="14">
        <f>(SIN((RADIANS($C$8-45))))*(SIN(RADIANS($A$8)))</f>
        <v>-0.13472972405972911</v>
      </c>
      <c r="J1365" s="16"/>
      <c r="L1365" s="16"/>
      <c r="V1365" s="2"/>
      <c r="Y1365" t="s">
        <v>35</v>
      </c>
      <c r="Z1365" s="9">
        <f t="shared" ref="Z1365:AA1365" si="1571">Z1360</f>
        <v>0.47593579670966668</v>
      </c>
      <c r="AA1365" s="10">
        <f t="shared" si="1571"/>
        <v>-0.31915116766415952</v>
      </c>
      <c r="AB1365" s="13">
        <f>(SIN((RADIANS(45+$C$8))))*(SIN(RADIANS($A$8)))</f>
        <v>0.85548109356945412</v>
      </c>
      <c r="AC1365" s="14">
        <f>(SIN((RADIANS($C$8-45))))*(SIN(RADIANS($A$8)))</f>
        <v>-0.13472972405972911</v>
      </c>
      <c r="AE1365" s="16"/>
      <c r="AG1365" s="16"/>
    </row>
    <row r="1366" spans="1:33">
      <c r="A1366" s="2"/>
      <c r="L1366" s="16"/>
      <c r="V1366" s="2"/>
      <c r="AG1366" s="16"/>
    </row>
    <row r="1367" spans="1:33">
      <c r="A1367" s="2"/>
      <c r="E1367" s="9" t="s">
        <v>29</v>
      </c>
      <c r="F1367" s="10" t="s">
        <v>30</v>
      </c>
      <c r="G1367" s="13" t="s">
        <v>31</v>
      </c>
      <c r="H1367" s="14" t="s">
        <v>11</v>
      </c>
      <c r="I1367">
        <v>8</v>
      </c>
      <c r="J1367" s="15" t="s">
        <v>32</v>
      </c>
      <c r="L1367" s="16"/>
      <c r="V1367" s="2"/>
      <c r="Z1367" s="9" t="s">
        <v>29</v>
      </c>
      <c r="AA1367" s="10" t="s">
        <v>30</v>
      </c>
      <c r="AB1367" s="13" t="s">
        <v>31</v>
      </c>
      <c r="AC1367" s="14" t="s">
        <v>11</v>
      </c>
      <c r="AD1367">
        <v>8</v>
      </c>
      <c r="AE1367" s="15" t="s">
        <v>32</v>
      </c>
      <c r="AG1367" s="16"/>
    </row>
    <row r="1368" spans="1:33">
      <c r="A1368" s="2"/>
      <c r="D1368" t="s">
        <v>33</v>
      </c>
      <c r="E1368" s="9">
        <f t="shared" ref="E1368:F1368" si="1572">E1363</f>
        <v>0.86399545459420413</v>
      </c>
      <c r="F1368" s="10">
        <f t="shared" si="1572"/>
        <v>-0.52658432086144791</v>
      </c>
      <c r="G1368" s="13">
        <f>COS((RADIANS(45+$C$9)))</f>
        <v>0.16590823946156086</v>
      </c>
      <c r="H1368" s="14">
        <f>COS((RADIANS($C$9-45)))</f>
        <v>0.9861411947985772</v>
      </c>
      <c r="J1368" s="15">
        <f>((SUMPRODUCT(G1368:G1370,E1368:E1370))*(SUMPRODUCT(G1368:G1370,F1368:F1370)))-((SUMPRODUCT(H1368:H1370,E1368:E1370))*(SUMPRODUCT(H1368:H1370,F1368:F1370)))</f>
        <v>-8.8326096495800477E-3</v>
      </c>
      <c r="L1368" s="16"/>
      <c r="V1368" s="2"/>
      <c r="Y1368" t="s">
        <v>33</v>
      </c>
      <c r="Z1368" s="9">
        <f t="shared" ref="Z1368:AA1368" si="1573">Z1363</f>
        <v>0.86399545459420413</v>
      </c>
      <c r="AA1368" s="10">
        <f t="shared" si="1573"/>
        <v>-0.52658432086144791</v>
      </c>
      <c r="AB1368" s="13">
        <f>COS((RADIANS(45+$C$9)))</f>
        <v>0.16590823946156086</v>
      </c>
      <c r="AC1368" s="14">
        <f>COS((RADIANS($C$9-45)))</f>
        <v>0.9861411947985772</v>
      </c>
      <c r="AE1368" s="15">
        <f>((SUMPRODUCT(AB1368:AB1370,Z1368:Z1370))*(SUMPRODUCT(AB1368:AB1370,AA1368:AA1370)))-((SUMPRODUCT(AC1368:AC1370,Z1368:Z1370))*(SUMPRODUCT(AC1368:AC1370,AA1368:AA1370)))</f>
        <v>-8.8326096495800477E-3</v>
      </c>
      <c r="AG1368" s="16"/>
    </row>
    <row r="1369" spans="1:33">
      <c r="A1369" s="2"/>
      <c r="D1369" t="s">
        <v>34</v>
      </c>
      <c r="E1369" s="9">
        <f t="shared" ref="E1369:F1369" si="1574">E1364</f>
        <v>-0.16430755262887164</v>
      </c>
      <c r="F1369" s="10">
        <f t="shared" si="1574"/>
        <v>-0.7879412955299977</v>
      </c>
      <c r="G1369" s="13">
        <f>(SIN((RADIANS(45+$C$9))))*(COS(RADIANS($A$9)))</f>
        <v>0.33728015278435569</v>
      </c>
      <c r="H1369" s="14">
        <f>(SIN((RADIANS($C$9-45))))*(COS(RADIANS($A$9)))</f>
        <v>-5.6743959839552459E-2</v>
      </c>
      <c r="J1369" s="16"/>
      <c r="L1369" s="16"/>
      <c r="V1369" s="2"/>
      <c r="Y1369" t="s">
        <v>34</v>
      </c>
      <c r="Z1369" s="9">
        <f t="shared" ref="Z1369:AA1369" si="1575">Z1364</f>
        <v>-0.1643075526288717</v>
      </c>
      <c r="AA1369" s="10">
        <f t="shared" si="1575"/>
        <v>-0.7879412955299977</v>
      </c>
      <c r="AB1369" s="13">
        <f>(SIN((RADIANS(45+$C$9))))*(COS(RADIANS($A$9)))</f>
        <v>0.33728015278435569</v>
      </c>
      <c r="AC1369" s="14">
        <f>(SIN((RADIANS($C$9-45))))*(COS(RADIANS($A$9)))</f>
        <v>-5.6743959839552459E-2</v>
      </c>
      <c r="AE1369" s="16"/>
      <c r="AG1369" s="16"/>
    </row>
    <row r="1370" spans="1:33">
      <c r="A1370" s="2"/>
      <c r="D1370" t="s">
        <v>35</v>
      </c>
      <c r="E1370" s="9">
        <f t="shared" ref="E1370:F1370" si="1576">E1365</f>
        <v>0.47593579670966674</v>
      </c>
      <c r="F1370" s="10">
        <f t="shared" si="1576"/>
        <v>-0.31915116766415946</v>
      </c>
      <c r="G1370" s="13">
        <f>(SIN((RADIANS(45+$C$9))))*(SIN(RADIANS($A$9)))</f>
        <v>0.9266696038052219</v>
      </c>
      <c r="H1370" s="14">
        <f>(SIN((RADIANS($C$9-45))))*(SIN(RADIANS($A$9)))</f>
        <v>-0.15590274834961027</v>
      </c>
      <c r="J1370" s="16"/>
      <c r="L1370" s="16"/>
      <c r="V1370" s="2"/>
      <c r="Y1370" t="s">
        <v>35</v>
      </c>
      <c r="Z1370" s="9">
        <f t="shared" ref="Z1370:AA1370" si="1577">Z1365</f>
        <v>0.47593579670966668</v>
      </c>
      <c r="AA1370" s="10">
        <f t="shared" si="1577"/>
        <v>-0.31915116766415952</v>
      </c>
      <c r="AB1370" s="13">
        <f>(SIN((RADIANS(45+$C$9))))*(SIN(RADIANS($A$9)))</f>
        <v>0.9266696038052219</v>
      </c>
      <c r="AC1370" s="14">
        <f>(SIN((RADIANS($C$9-45))))*(SIN(RADIANS($A$9)))</f>
        <v>-0.15590274834961027</v>
      </c>
      <c r="AE1370" s="16"/>
      <c r="AG1370" s="16"/>
    </row>
    <row r="1371" spans="1:33">
      <c r="A1371" s="2"/>
      <c r="J1371" s="16"/>
      <c r="L1371" s="16"/>
      <c r="V1371" s="2"/>
      <c r="AE1371" s="16"/>
      <c r="AG1371" s="16"/>
    </row>
    <row r="1372" spans="1:33">
      <c r="E1372" s="9" t="s">
        <v>29</v>
      </c>
      <c r="F1372" s="10" t="s">
        <v>30</v>
      </c>
      <c r="G1372" s="13" t="s">
        <v>31</v>
      </c>
      <c r="H1372" s="14" t="s">
        <v>11</v>
      </c>
      <c r="I1372">
        <v>9</v>
      </c>
      <c r="J1372" s="15" t="s">
        <v>32</v>
      </c>
      <c r="L1372" s="16"/>
      <c r="Z1372" s="9" t="s">
        <v>29</v>
      </c>
      <c r="AA1372" s="10" t="s">
        <v>30</v>
      </c>
      <c r="AB1372" s="13" t="s">
        <v>31</v>
      </c>
      <c r="AC1372" s="14" t="s">
        <v>11</v>
      </c>
      <c r="AD1372">
        <v>9</v>
      </c>
      <c r="AE1372" s="15" t="s">
        <v>32</v>
      </c>
      <c r="AG1372" s="16"/>
    </row>
    <row r="1373" spans="1:33">
      <c r="D1373" t="s">
        <v>33</v>
      </c>
      <c r="E1373" s="9">
        <f t="shared" ref="E1373:F1373" si="1578">E1368</f>
        <v>0.86399545459420413</v>
      </c>
      <c r="F1373" s="10">
        <f t="shared" si="1578"/>
        <v>-0.52658432086144791</v>
      </c>
      <c r="G1373" s="13">
        <f>COS((RADIANS(45+$C$10)))</f>
        <v>0.19680181724739476</v>
      </c>
      <c r="H1373" s="14">
        <f>COS((RADIANS($C$10-45)))</f>
        <v>0.98044328990927521</v>
      </c>
      <c r="J1373" s="15">
        <f>((SUMPRODUCT(G1373:G1375,E1373:E1375))*(SUMPRODUCT(G1373:(G1375),F1373:F1375)))-((SUMPRODUCT(H1373:H1375,E1373:E1375))*(SUMPRODUCT(H1373:H1375,F1373:F1375)))</f>
        <v>-3.3322619692162658E-3</v>
      </c>
      <c r="L1373" s="16"/>
      <c r="Y1373" t="s">
        <v>33</v>
      </c>
      <c r="Z1373" s="9">
        <f t="shared" ref="Z1373:AA1373" si="1579">Z1368</f>
        <v>0.86399545459420413</v>
      </c>
      <c r="AA1373" s="10">
        <f t="shared" si="1579"/>
        <v>-0.52658432086144791</v>
      </c>
      <c r="AB1373" s="13">
        <f>COS((RADIANS(45+$C$10)))</f>
        <v>0.19680181724739476</v>
      </c>
      <c r="AC1373" s="14">
        <f>COS((RADIANS($C$10-45)))</f>
        <v>0.98044328990927521</v>
      </c>
      <c r="AE1373" s="15">
        <f>((SUMPRODUCT(AB1373:AB1375,Z1373:Z1375))*(SUMPRODUCT(AB1373:(AB1375),AA1373:AA1375)))-((SUMPRODUCT(AC1373:AC1375,Z1373:Z1375))*(SUMPRODUCT(AC1373:AC1375,AA1373:AA1375)))</f>
        <v>-3.3322619692162103E-3</v>
      </c>
      <c r="AG1373" s="16"/>
    </row>
    <row r="1374" spans="1:33">
      <c r="D1374" t="s">
        <v>34</v>
      </c>
      <c r="E1374" s="9">
        <f t="shared" ref="E1374:F1374" si="1580">E1369</f>
        <v>-0.16430755262887164</v>
      </c>
      <c r="F1374" s="10">
        <f t="shared" si="1580"/>
        <v>-0.7879412955299977</v>
      </c>
      <c r="G1374" s="13">
        <f>(SIN((RADIANS(45+$C$10))))*(COS(RADIANS($A$10)))</f>
        <v>0.1702521905985156</v>
      </c>
      <c r="H1374" s="14">
        <f>(SIN((RADIANS($C$10-45))))*(COS(RADIANS($A$10)))</f>
        <v>-3.4174276926550375E-2</v>
      </c>
      <c r="J1374" s="16"/>
      <c r="L1374" s="16"/>
      <c r="Y1374" t="s">
        <v>34</v>
      </c>
      <c r="Z1374" s="9">
        <f t="shared" ref="Z1374:AA1374" si="1581">Z1369</f>
        <v>-0.1643075526288717</v>
      </c>
      <c r="AA1374" s="10">
        <f t="shared" si="1581"/>
        <v>-0.7879412955299977</v>
      </c>
      <c r="AB1374" s="13">
        <f>(SIN((RADIANS(45+$C$10))))*(COS(RADIANS($A$10)))</f>
        <v>0.1702521905985156</v>
      </c>
      <c r="AC1374" s="14">
        <f>(SIN((RADIANS($C$10-45))))*(COS(RADIANS($A$10)))</f>
        <v>-3.4174276926550375E-2</v>
      </c>
      <c r="AE1374" s="16"/>
      <c r="AG1374" s="16"/>
    </row>
    <row r="1375" spans="1:33">
      <c r="D1375" t="s">
        <v>35</v>
      </c>
      <c r="E1375" s="9">
        <f t="shared" ref="E1375:F1375" si="1582">E1370</f>
        <v>0.47593579670966674</v>
      </c>
      <c r="F1375" s="10">
        <f t="shared" si="1582"/>
        <v>-0.31915116766415946</v>
      </c>
      <c r="G1375" s="13">
        <f>(SIN((RADIANS(45+$C$10))))*(SIN(RADIANS($A$10)))</f>
        <v>0.96554815329145016</v>
      </c>
      <c r="H1375" s="14">
        <f>(SIN((RADIANS($C$10-45))))*(SIN(RADIANS($A$10)))</f>
        <v>-0.19381195543212604</v>
      </c>
      <c r="J1375" s="16"/>
      <c r="L1375" s="16"/>
      <c r="Y1375" t="s">
        <v>35</v>
      </c>
      <c r="Z1375" s="9">
        <f t="shared" ref="Z1375:AA1375" si="1583">Z1370</f>
        <v>0.47593579670966668</v>
      </c>
      <c r="AA1375" s="10">
        <f t="shared" si="1583"/>
        <v>-0.31915116766415952</v>
      </c>
      <c r="AB1375" s="13">
        <f>(SIN((RADIANS(45+$C$10))))*(SIN(RADIANS($A$10)))</f>
        <v>0.96554815329145016</v>
      </c>
      <c r="AC1375" s="14">
        <f>(SIN((RADIANS($C$10-45))))*(SIN(RADIANS($A$10)))</f>
        <v>-0.19381195543212604</v>
      </c>
      <c r="AE1375" s="16"/>
      <c r="AG1375" s="16"/>
    </row>
    <row r="1376" spans="1:33">
      <c r="L1376" s="16"/>
      <c r="AG1376" s="16"/>
    </row>
    <row r="1377" spans="4:33">
      <c r="E1377" s="9" t="s">
        <v>29</v>
      </c>
      <c r="F1377" s="10" t="s">
        <v>30</v>
      </c>
      <c r="G1377" s="13" t="s">
        <v>31</v>
      </c>
      <c r="H1377" s="14" t="s">
        <v>11</v>
      </c>
      <c r="I1377">
        <v>10</v>
      </c>
      <c r="J1377" s="15" t="s">
        <v>32</v>
      </c>
      <c r="L1377" s="16"/>
      <c r="Z1377" s="9" t="s">
        <v>29</v>
      </c>
      <c r="AA1377" s="10" t="s">
        <v>30</v>
      </c>
      <c r="AB1377" s="13" t="s">
        <v>31</v>
      </c>
      <c r="AC1377" s="14" t="s">
        <v>11</v>
      </c>
      <c r="AD1377">
        <v>10</v>
      </c>
      <c r="AE1377" s="15" t="s">
        <v>32</v>
      </c>
      <c r="AG1377" s="16"/>
    </row>
    <row r="1378" spans="4:33">
      <c r="D1378" t="s">
        <v>33</v>
      </c>
      <c r="E1378" s="9">
        <f t="shared" ref="E1378:F1378" si="1584">E1373</f>
        <v>0.86399545459420413</v>
      </c>
      <c r="F1378" s="10">
        <f t="shared" si="1584"/>
        <v>-0.52658432086144791</v>
      </c>
      <c r="G1378" s="13">
        <f>COS((RADIANS(45+$C$11)))</f>
        <v>0.25797601735858844</v>
      </c>
      <c r="H1378" s="14">
        <f>COS((RADIANS($C$11-45)))</f>
        <v>0.96615132068832843</v>
      </c>
      <c r="J1378" s="15">
        <f>((SUMPRODUCT(G1378:G1380,E1378:E1380))*(SUMPRODUCT(G1378:G1380,F1378:F1380)))-((SUMPRODUCT(H1378:H1380,E1378:E1380))*(SUMPRODUCT(H1378:H1380,F1378:F1380)))</f>
        <v>3.4451712754957065E-4</v>
      </c>
      <c r="L1378" s="16"/>
      <c r="Y1378" t="s">
        <v>33</v>
      </c>
      <c r="Z1378" s="9">
        <f t="shared" ref="Z1378:AA1378" si="1585">Z1373</f>
        <v>0.86399545459420413</v>
      </c>
      <c r="AA1378" s="10">
        <f t="shared" si="1585"/>
        <v>-0.52658432086144791</v>
      </c>
      <c r="AB1378" s="13">
        <f>COS((RADIANS(45+$C$11)))</f>
        <v>0.25797601735858844</v>
      </c>
      <c r="AC1378" s="14">
        <f>COS((RADIANS($C$11-45)))</f>
        <v>0.96615132068832843</v>
      </c>
      <c r="AE1378" s="15">
        <f>((SUMPRODUCT(AB1378:AB1380,Z1378:Z1380))*(SUMPRODUCT(AB1378:AB1380,AA1378:AA1380)))-((SUMPRODUCT(AC1378:AC1380,Z1378:Z1380))*(SUMPRODUCT(AC1378:AC1380,AA1378:AA1380)))</f>
        <v>3.4451712754957065E-4</v>
      </c>
      <c r="AG1378" s="16"/>
    </row>
    <row r="1379" spans="4:33">
      <c r="D1379" t="s">
        <v>34</v>
      </c>
      <c r="E1379" s="9">
        <f t="shared" ref="E1379:F1379" si="1586">E1374</f>
        <v>-0.16430755262887164</v>
      </c>
      <c r="F1379" s="10">
        <f t="shared" si="1586"/>
        <v>-0.7879412955299977</v>
      </c>
      <c r="G1379" s="13">
        <f>(SIN((RADIANS(45+$C$11))))*(COS(RADIANS($A$11)))</f>
        <v>1.6862521847959428E-9</v>
      </c>
      <c r="H1379" s="14">
        <f>(SIN((RADIANS($C$11-45))))*(COS(RADIANS($A$11)))</f>
        <v>-4.5025309553575305E-10</v>
      </c>
      <c r="J1379" s="16"/>
      <c r="L1379" s="16"/>
      <c r="Y1379" t="s">
        <v>34</v>
      </c>
      <c r="Z1379" s="9">
        <f t="shared" ref="Z1379:AA1379" si="1587">Z1374</f>
        <v>-0.1643075526288717</v>
      </c>
      <c r="AA1379" s="10">
        <f t="shared" si="1587"/>
        <v>-0.7879412955299977</v>
      </c>
      <c r="AB1379" s="13">
        <f>(SIN((RADIANS(45+$C$11))))*(COS(RADIANS($A$11)))</f>
        <v>1.6862521847959428E-9</v>
      </c>
      <c r="AC1379" s="14">
        <f>(SIN((RADIANS($C$11-45))))*(COS(RADIANS($A$11)))</f>
        <v>-4.5025309553575305E-10</v>
      </c>
      <c r="AE1379" s="16"/>
      <c r="AG1379" s="16"/>
    </row>
    <row r="1380" spans="4:33">
      <c r="D1380" t="s">
        <v>35</v>
      </c>
      <c r="E1380" s="9">
        <f t="shared" ref="E1380:F1380" si="1588">E1375</f>
        <v>0.47593579670966674</v>
      </c>
      <c r="F1380" s="10">
        <f t="shared" si="1588"/>
        <v>-0.31915116766415946</v>
      </c>
      <c r="G1380" s="13">
        <f>(SIN((RADIANS(45+$C$11))))*(SIN(RADIANS($A$11)))</f>
        <v>0.96615132068832843</v>
      </c>
      <c r="H1380" s="14">
        <f>(SIN((RADIANS($C$11-45))))*(SIN(RADIANS($A$11)))</f>
        <v>-0.25797601735858849</v>
      </c>
      <c r="J1380" s="16"/>
      <c r="L1380" s="16"/>
      <c r="Y1380" t="s">
        <v>35</v>
      </c>
      <c r="Z1380" s="9">
        <f t="shared" ref="Z1380:AA1380" si="1589">Z1375</f>
        <v>0.47593579670966668</v>
      </c>
      <c r="AA1380" s="10">
        <f t="shared" si="1589"/>
        <v>-0.31915116766415952</v>
      </c>
      <c r="AB1380" s="13">
        <f>(SIN((RADIANS(45+$C$11))))*(SIN(RADIANS($A$11)))</f>
        <v>0.96615132068832843</v>
      </c>
      <c r="AC1380" s="14">
        <f>(SIN((RADIANS($C$11-45))))*(SIN(RADIANS($A$11)))</f>
        <v>-0.25797601735858849</v>
      </c>
      <c r="AE1380" s="16"/>
      <c r="AG1380" s="16"/>
    </row>
    <row r="1381" spans="4:33">
      <c r="J1381" s="16"/>
      <c r="L1381" s="16"/>
      <c r="AE1381" s="16"/>
      <c r="AG1381" s="16"/>
    </row>
    <row r="1382" spans="4:33">
      <c r="E1382" s="9" t="s">
        <v>29</v>
      </c>
      <c r="F1382" s="10" t="s">
        <v>30</v>
      </c>
      <c r="G1382" s="13" t="s">
        <v>31</v>
      </c>
      <c r="H1382" s="14" t="s">
        <v>11</v>
      </c>
      <c r="I1382">
        <v>11</v>
      </c>
      <c r="J1382" s="15" t="s">
        <v>32</v>
      </c>
      <c r="L1382" s="16"/>
      <c r="Z1382" s="9" t="s">
        <v>29</v>
      </c>
      <c r="AA1382" s="10" t="s">
        <v>30</v>
      </c>
      <c r="AB1382" s="13" t="s">
        <v>31</v>
      </c>
      <c r="AC1382" s="14" t="s">
        <v>11</v>
      </c>
      <c r="AD1382">
        <v>11</v>
      </c>
      <c r="AE1382" s="15" t="s">
        <v>32</v>
      </c>
      <c r="AG1382" s="16"/>
    </row>
    <row r="1383" spans="4:33">
      <c r="D1383" t="s">
        <v>33</v>
      </c>
      <c r="E1383" s="9">
        <f t="shared" ref="E1383:F1383" si="1590">E1378</f>
        <v>0.86399545459420413</v>
      </c>
      <c r="F1383" s="10">
        <f t="shared" si="1590"/>
        <v>-0.52658432086144791</v>
      </c>
      <c r="G1383" s="13">
        <f>COS((RADIANS(45+$C$12)))</f>
        <v>0.35429103799771577</v>
      </c>
      <c r="H1383" s="14">
        <f>COS((RADIANS($C$12-45)))</f>
        <v>0.93513520968601171</v>
      </c>
      <c r="J1383" s="15">
        <f>((SUMPRODUCT(G1383:G1385,E1383:E1385))*(SUMPRODUCT(G1383:(G1385),F1383:F1385)))-((SUMPRODUCT(H1383:H1385,E1383:E1385))*(SUMPRODUCT(H1383:H1385,F1383:F1385)))</f>
        <v>-4.494075930860375E-4</v>
      </c>
      <c r="L1383" s="16"/>
      <c r="Y1383" t="s">
        <v>33</v>
      </c>
      <c r="Z1383" s="9">
        <f t="shared" ref="Z1383:AA1383" si="1591">Z1378</f>
        <v>0.86399545459420413</v>
      </c>
      <c r="AA1383" s="10">
        <f t="shared" si="1591"/>
        <v>-0.52658432086144791</v>
      </c>
      <c r="AB1383" s="13">
        <f>COS((RADIANS(45+$C$12)))</f>
        <v>0.35429103799771577</v>
      </c>
      <c r="AC1383" s="14">
        <f>COS((RADIANS($C$12-45)))</f>
        <v>0.93513520968601171</v>
      </c>
      <c r="AE1383" s="15">
        <f>((SUMPRODUCT(AB1383:AB1385,Z1383:Z1385))*(SUMPRODUCT(AB1383:(AB1385),AA1383:AA1385)))-((SUMPRODUCT(AC1383:AC1385,Z1383:Z1385))*(SUMPRODUCT(AC1383:AC1385,AA1383:AA1385)))</f>
        <v>-4.4940759308609302E-4</v>
      </c>
      <c r="AG1383" s="16"/>
    </row>
    <row r="1384" spans="4:33">
      <c r="D1384" t="s">
        <v>34</v>
      </c>
      <c r="E1384" s="9">
        <f t="shared" ref="E1384:F1384" si="1592">E1379</f>
        <v>-0.16430755262887164</v>
      </c>
      <c r="F1384" s="10">
        <f t="shared" si="1592"/>
        <v>-0.7879412955299977</v>
      </c>
      <c r="G1384" s="13">
        <f>(SIN((RADIANS(45+$C$12))))*(COS(RADIANS($A$12)))</f>
        <v>-0.16238452503415868</v>
      </c>
      <c r="H1384" s="14">
        <f>(SIN((RADIANS($C$12-45))))*(COS(RADIANS($A$12)))</f>
        <v>6.1521993112028515E-2</v>
      </c>
      <c r="J1384" s="16"/>
      <c r="L1384" s="16"/>
      <c r="Y1384" t="s">
        <v>34</v>
      </c>
      <c r="Z1384" s="9">
        <f t="shared" ref="Z1384:AA1384" si="1593">Z1379</f>
        <v>-0.1643075526288717</v>
      </c>
      <c r="AA1384" s="10">
        <f t="shared" si="1593"/>
        <v>-0.7879412955299977</v>
      </c>
      <c r="AB1384" s="13">
        <f>(SIN((RADIANS(45+$C$12))))*(COS(RADIANS($A$12)))</f>
        <v>-0.16238452503415868</v>
      </c>
      <c r="AC1384" s="14">
        <f>(SIN((RADIANS($C$12-45))))*(COS(RADIANS($A$12)))</f>
        <v>6.1521993112028515E-2</v>
      </c>
      <c r="AE1384" s="16"/>
      <c r="AG1384" s="16"/>
    </row>
    <row r="1385" spans="4:33">
      <c r="D1385" t="s">
        <v>35</v>
      </c>
      <c r="E1385" s="9">
        <f t="shared" ref="E1385:F1385" si="1594">E1380</f>
        <v>0.47593579670966674</v>
      </c>
      <c r="F1385" s="10">
        <f t="shared" si="1594"/>
        <v>-0.31915116766415946</v>
      </c>
      <c r="G1385" s="13">
        <f>(SIN((RADIANS(45+$C$12))))*(SIN(RADIANS($A$12)))</f>
        <v>0.92092840461348113</v>
      </c>
      <c r="H1385" s="14">
        <f>(SIN((RADIANS($C$12-45))))*(SIN(RADIANS($A$12)))</f>
        <v>-0.34890856104289336</v>
      </c>
      <c r="J1385" s="16"/>
      <c r="L1385" s="16"/>
      <c r="Y1385" t="s">
        <v>35</v>
      </c>
      <c r="Z1385" s="9">
        <f t="shared" ref="Z1385:AA1385" si="1595">Z1380</f>
        <v>0.47593579670966668</v>
      </c>
      <c r="AA1385" s="10">
        <f t="shared" si="1595"/>
        <v>-0.31915116766415952</v>
      </c>
      <c r="AB1385" s="13">
        <f>(SIN((RADIANS(45+$C$12))))*(SIN(RADIANS($A$12)))</f>
        <v>0.92092840461348113</v>
      </c>
      <c r="AC1385" s="14">
        <f>(SIN((RADIANS($C$12-45))))*(SIN(RADIANS($A$12)))</f>
        <v>-0.34890856104289336</v>
      </c>
      <c r="AE1385" s="16"/>
      <c r="AG1385" s="16"/>
    </row>
    <row r="1386" spans="4:33">
      <c r="L1386" s="16"/>
      <c r="AG1386" s="16"/>
    </row>
    <row r="1387" spans="4:33">
      <c r="E1387" s="9" t="s">
        <v>29</v>
      </c>
      <c r="F1387" s="10" t="s">
        <v>30</v>
      </c>
      <c r="G1387" s="13" t="s">
        <v>31</v>
      </c>
      <c r="H1387" s="14" t="s">
        <v>11</v>
      </c>
      <c r="I1387">
        <v>12</v>
      </c>
      <c r="J1387" s="15" t="s">
        <v>32</v>
      </c>
      <c r="L1387" s="16"/>
      <c r="Z1387" s="9" t="s">
        <v>29</v>
      </c>
      <c r="AA1387" s="10" t="s">
        <v>30</v>
      </c>
      <c r="AB1387" s="13" t="s">
        <v>31</v>
      </c>
      <c r="AC1387" s="14" t="s">
        <v>11</v>
      </c>
      <c r="AD1387">
        <v>12</v>
      </c>
      <c r="AE1387" s="15" t="s">
        <v>32</v>
      </c>
      <c r="AG1387" s="16"/>
    </row>
    <row r="1388" spans="4:33">
      <c r="D1388" t="s">
        <v>33</v>
      </c>
      <c r="E1388" s="9">
        <f t="shared" ref="E1388:F1388" si="1596">E1383</f>
        <v>0.86399545459420413</v>
      </c>
      <c r="F1388" s="10">
        <f t="shared" si="1596"/>
        <v>-0.52658432086144791</v>
      </c>
      <c r="G1388" s="13">
        <f>COS((RADIANS(45+$C$13)))</f>
        <v>0.47331966718484342</v>
      </c>
      <c r="H1388" s="14">
        <f>COS((RADIANS($C$13-45)))</f>
        <v>0.88089073820538555</v>
      </c>
      <c r="J1388" s="15">
        <f>((SUMPRODUCT(G1388:G1390,E1388:E1390))*(SUMPRODUCT(G1388:(G1390),F1388:F1390)))-((SUMPRODUCT(H1388:H1390,E1388:E1390))*(SUMPRODUCT(H1388:H1390,F1388:F1390)))</f>
        <v>-3.1043796309587757E-4</v>
      </c>
      <c r="L1388" s="16"/>
      <c r="Y1388" t="s">
        <v>33</v>
      </c>
      <c r="Z1388" s="9">
        <f t="shared" ref="Z1388:AA1388" si="1597">Z1383</f>
        <v>0.86399545459420413</v>
      </c>
      <c r="AA1388" s="10">
        <f t="shared" si="1597"/>
        <v>-0.52658432086144791</v>
      </c>
      <c r="AB1388" s="13">
        <f>COS((RADIANS(45+$C$13)))</f>
        <v>0.47331966718484342</v>
      </c>
      <c r="AC1388" s="14">
        <f>COS((RADIANS($C$13-45)))</f>
        <v>0.88089073820538555</v>
      </c>
      <c r="AE1388" s="15">
        <f>((SUMPRODUCT(AB1388:AB1390,Z1388:Z1390))*(SUMPRODUCT(AB1388:(AB1390),AA1388:AA1390)))-((SUMPRODUCT(AC1388:AC1390,Z1388:Z1390))*(SUMPRODUCT(AC1388:AC1390,AA1388:AA1390)))</f>
        <v>-3.1043796309593308E-4</v>
      </c>
      <c r="AG1388" s="16"/>
    </row>
    <row r="1389" spans="4:33">
      <c r="D1389" t="s">
        <v>34</v>
      </c>
      <c r="E1389" s="9">
        <f t="shared" ref="E1389:F1389" si="1598">E1384</f>
        <v>-0.16430755262887164</v>
      </c>
      <c r="F1389" s="10">
        <f t="shared" si="1598"/>
        <v>-0.7879412955299977</v>
      </c>
      <c r="G1389" s="13">
        <f>(SIN((RADIANS(45+$C$13))))*(COS(RADIANS($A$13)))</f>
        <v>-0.30128237653526008</v>
      </c>
      <c r="H1389" s="14">
        <f>(SIN((RADIANS($C$13-45))))*(COS(RADIANS($A$13)))</f>
        <v>0.16188486040941796</v>
      </c>
      <c r="J1389" s="16"/>
      <c r="L1389" s="16"/>
      <c r="Y1389" t="s">
        <v>34</v>
      </c>
      <c r="Z1389" s="9">
        <f t="shared" ref="Z1389:AA1389" si="1599">Z1384</f>
        <v>-0.1643075526288717</v>
      </c>
      <c r="AA1389" s="10">
        <f t="shared" si="1599"/>
        <v>-0.7879412955299977</v>
      </c>
      <c r="AB1389" s="13">
        <f>(SIN((RADIANS(45+$C$13))))*(COS(RADIANS($A$13)))</f>
        <v>-0.30128237653526008</v>
      </c>
      <c r="AC1389" s="14">
        <f>(SIN((RADIANS($C$13-45))))*(COS(RADIANS($A$13)))</f>
        <v>0.16188486040941796</v>
      </c>
      <c r="AE1389" s="16"/>
      <c r="AG1389" s="16"/>
    </row>
    <row r="1390" spans="4:33">
      <c r="D1390" t="s">
        <v>35</v>
      </c>
      <c r="E1390" s="9">
        <f t="shared" ref="E1390:F1390" si="1600">E1385</f>
        <v>0.47593579670966674</v>
      </c>
      <c r="F1390" s="10">
        <f t="shared" si="1600"/>
        <v>-0.31915116766415946</v>
      </c>
      <c r="G1390" s="13">
        <f>(SIN((RADIANS(45+$C$13))))*(SIN(RADIANS($A$13)))</f>
        <v>0.82776652641025228</v>
      </c>
      <c r="H1390" s="14">
        <f>(SIN((RADIANS($C$13-45))))*(SIN(RADIANS($A$13)))</f>
        <v>-0.44477499852643942</v>
      </c>
      <c r="J1390" s="16"/>
      <c r="L1390" s="16"/>
      <c r="Y1390" t="s">
        <v>35</v>
      </c>
      <c r="Z1390" s="9">
        <f t="shared" ref="Z1390:AA1390" si="1601">Z1385</f>
        <v>0.47593579670966668</v>
      </c>
      <c r="AA1390" s="10">
        <f t="shared" si="1601"/>
        <v>-0.31915116766415952</v>
      </c>
      <c r="AB1390" s="13">
        <f>(SIN((RADIANS(45+$C$13))))*(SIN(RADIANS($A$13)))</f>
        <v>0.82776652641025228</v>
      </c>
      <c r="AC1390" s="14">
        <f>(SIN((RADIANS($C$13-45))))*(SIN(RADIANS($A$13)))</f>
        <v>-0.44477499852643942</v>
      </c>
      <c r="AE1390" s="16"/>
      <c r="AG1390" s="16"/>
    </row>
    <row r="1391" spans="4:33">
      <c r="L1391" s="16"/>
      <c r="AG1391" s="16"/>
    </row>
    <row r="1392" spans="4:33">
      <c r="E1392" s="9" t="s">
        <v>29</v>
      </c>
      <c r="F1392" s="10" t="s">
        <v>30</v>
      </c>
      <c r="G1392" s="13" t="s">
        <v>31</v>
      </c>
      <c r="H1392" s="14" t="s">
        <v>11</v>
      </c>
      <c r="I1392">
        <v>13</v>
      </c>
      <c r="J1392" s="15" t="s">
        <v>32</v>
      </c>
      <c r="L1392" s="16"/>
      <c r="Z1392" s="9" t="s">
        <v>29</v>
      </c>
      <c r="AA1392" s="10" t="s">
        <v>30</v>
      </c>
      <c r="AB1392" s="13" t="s">
        <v>31</v>
      </c>
      <c r="AC1392" s="14" t="s">
        <v>11</v>
      </c>
      <c r="AD1392">
        <v>13</v>
      </c>
      <c r="AE1392" s="15" t="s">
        <v>32</v>
      </c>
      <c r="AG1392" s="16"/>
    </row>
    <row r="1393" spans="1:40">
      <c r="D1393" t="s">
        <v>33</v>
      </c>
      <c r="E1393" s="9">
        <f t="shared" ref="E1393:F1393" si="1602">E1388</f>
        <v>0.86399545459420413</v>
      </c>
      <c r="F1393" s="10">
        <f t="shared" si="1602"/>
        <v>-0.52658432086144791</v>
      </c>
      <c r="G1393" s="13">
        <f>COS((RADIANS(45+$C$14)))</f>
        <v>0.59130964836358235</v>
      </c>
      <c r="H1393" s="14">
        <f>COS((RADIANS($C$14-45)))</f>
        <v>0.80644460426748255</v>
      </c>
      <c r="J1393" s="15">
        <f>((SUMPRODUCT(G1393:G1395,E1393:E1395))*(SUMPRODUCT(G1393:G1395,F1393:F1395)))-((SUMPRODUCT(H1393:H1395,E1393:E1395))*(SUMPRODUCT(H1393:H1395,F1393:F1395)))</f>
        <v>2.916613354853409E-3</v>
      </c>
      <c r="L1393" s="16"/>
      <c r="Y1393" t="s">
        <v>33</v>
      </c>
      <c r="Z1393" s="9">
        <f t="shared" ref="Z1393:AA1393" si="1603">Z1388</f>
        <v>0.86399545459420413</v>
      </c>
      <c r="AA1393" s="10">
        <f t="shared" si="1603"/>
        <v>-0.52658432086144791</v>
      </c>
      <c r="AB1393" s="13">
        <f>COS((RADIANS(45+$C$14)))</f>
        <v>0.59130964836358235</v>
      </c>
      <c r="AC1393" s="14">
        <f>COS((RADIANS($C$14-45)))</f>
        <v>0.80644460426748255</v>
      </c>
      <c r="AE1393" s="15">
        <f>((SUMPRODUCT(AB1393:AB1395,Z1393:Z1395))*(SUMPRODUCT(AB1393:AB1395,AA1393:AA1395)))-((SUMPRODUCT(AC1393:AC1395,Z1393:Z1395))*(SUMPRODUCT(AC1393:AC1395,AA1393:AA1395)))</f>
        <v>2.9166133548533535E-3</v>
      </c>
      <c r="AG1393" s="16"/>
    </row>
    <row r="1394" spans="1:40">
      <c r="D1394" t="s">
        <v>34</v>
      </c>
      <c r="E1394" s="9">
        <f t="shared" ref="E1394:F1394" si="1604">E1389</f>
        <v>-0.16430755262887164</v>
      </c>
      <c r="F1394" s="10">
        <f t="shared" si="1604"/>
        <v>-0.7879412955299977</v>
      </c>
      <c r="G1394" s="13">
        <f>(SIN((RADIANS(45+$C$14))))*(COS(RADIANS($A$14)))</f>
        <v>-0.40322230213374111</v>
      </c>
      <c r="H1394" s="14">
        <f>(SIN((RADIANS($C$14-45))))*(COS(RADIANS($A$14)))</f>
        <v>0.29565482418179106</v>
      </c>
      <c r="J1394" s="16"/>
      <c r="L1394" s="16"/>
      <c r="Y1394" t="s">
        <v>34</v>
      </c>
      <c r="Z1394" s="9">
        <f t="shared" ref="Z1394:AA1394" si="1605">Z1389</f>
        <v>-0.1643075526288717</v>
      </c>
      <c r="AA1394" s="10">
        <f t="shared" si="1605"/>
        <v>-0.7879412955299977</v>
      </c>
      <c r="AB1394" s="13">
        <f>(SIN((RADIANS(45+$C$14))))*(COS(RADIANS($A$14)))</f>
        <v>-0.40322230213374111</v>
      </c>
      <c r="AC1394" s="14">
        <f>(SIN((RADIANS($C$14-45))))*(COS(RADIANS($A$14)))</f>
        <v>0.29565482418179106</v>
      </c>
      <c r="AE1394" s="16"/>
      <c r="AG1394" s="16"/>
    </row>
    <row r="1395" spans="1:40">
      <c r="D1395" t="s">
        <v>35</v>
      </c>
      <c r="E1395" s="9">
        <f t="shared" ref="E1395:F1395" si="1606">E1390</f>
        <v>0.47593579670966674</v>
      </c>
      <c r="F1395" s="10">
        <f t="shared" si="1606"/>
        <v>-0.31915116766415946</v>
      </c>
      <c r="G1395" s="13">
        <f>(SIN((RADIANS(45+$C$14))))*(SIN(RADIANS($A$14)))</f>
        <v>0.69840151404052841</v>
      </c>
      <c r="H1395" s="14">
        <f>(SIN((RADIANS($C$14-45))))*(SIN(RADIANS($A$14)))</f>
        <v>-0.51208917698570589</v>
      </c>
      <c r="J1395" s="16"/>
      <c r="L1395" s="16"/>
      <c r="Y1395" t="s">
        <v>35</v>
      </c>
      <c r="Z1395" s="9">
        <f t="shared" ref="Z1395:AA1395" si="1607">Z1390</f>
        <v>0.47593579670966668</v>
      </c>
      <c r="AA1395" s="10">
        <f t="shared" si="1607"/>
        <v>-0.31915116766415952</v>
      </c>
      <c r="AB1395" s="13">
        <f>(SIN((RADIANS(45+$C$14))))*(SIN(RADIANS($A$14)))</f>
        <v>0.69840151404052841</v>
      </c>
      <c r="AC1395" s="14">
        <f>(SIN((RADIANS($C$14-45))))*(SIN(RADIANS($A$14)))</f>
        <v>-0.51208917698570589</v>
      </c>
      <c r="AE1395" s="16"/>
      <c r="AG1395" s="16"/>
    </row>
    <row r="1396" spans="1:40">
      <c r="J1396" s="16"/>
      <c r="L1396" s="16"/>
      <c r="AE1396" s="16"/>
      <c r="AG1396" s="16"/>
    </row>
    <row r="1397" spans="1:40">
      <c r="E1397" s="9" t="s">
        <v>29</v>
      </c>
      <c r="F1397" s="10" t="s">
        <v>30</v>
      </c>
      <c r="G1397" s="13" t="s">
        <v>31</v>
      </c>
      <c r="H1397" s="14" t="s">
        <v>11</v>
      </c>
      <c r="I1397">
        <v>14</v>
      </c>
      <c r="J1397" s="15" t="s">
        <v>32</v>
      </c>
      <c r="L1397" s="16"/>
      <c r="Z1397" s="9" t="s">
        <v>29</v>
      </c>
      <c r="AA1397" s="10" t="s">
        <v>30</v>
      </c>
      <c r="AB1397" s="13" t="s">
        <v>31</v>
      </c>
      <c r="AC1397" s="14" t="s">
        <v>11</v>
      </c>
      <c r="AD1397">
        <v>14</v>
      </c>
      <c r="AE1397" s="15" t="s">
        <v>32</v>
      </c>
      <c r="AG1397" s="16"/>
    </row>
    <row r="1398" spans="1:40">
      <c r="D1398" t="s">
        <v>33</v>
      </c>
      <c r="E1398" s="9">
        <f t="shared" ref="E1398:F1398" si="1608">E1393</f>
        <v>0.86399545459420413</v>
      </c>
      <c r="F1398" s="10">
        <f t="shared" si="1608"/>
        <v>-0.52658432086144791</v>
      </c>
      <c r="G1398" s="13">
        <f>COS((RADIANS(45+$C$15)))</f>
        <v>0.68518299032635921</v>
      </c>
      <c r="H1398" s="14">
        <f>COS((RADIANS($C$15-45)))</f>
        <v>0.72837096988240024</v>
      </c>
      <c r="J1398" s="15">
        <f>((SUMPRODUCT(G1398:G1400,E1398:E1400))*(SUMPRODUCT(G1398:G1400,F1398:F1400)))-((SUMPRODUCT(H1398:H1400,E1398:E1400))*(SUMPRODUCT(H1398:H1400,F1398:F1400)))</f>
        <v>1.4096252957168348E-2</v>
      </c>
      <c r="L1398" s="16"/>
      <c r="Y1398" t="s">
        <v>33</v>
      </c>
      <c r="Z1398" s="9">
        <f t="shared" ref="Z1398:AA1398" si="1609">Z1393</f>
        <v>0.86399545459420413</v>
      </c>
      <c r="AA1398" s="10">
        <f t="shared" si="1609"/>
        <v>-0.52658432086144791</v>
      </c>
      <c r="AB1398" s="13">
        <f>COS((RADIANS(45+$C$15)))</f>
        <v>0.68518299032635921</v>
      </c>
      <c r="AC1398" s="14">
        <f>COS((RADIANS($C$15-45)))</f>
        <v>0.72837096988240024</v>
      </c>
      <c r="AE1398" s="15">
        <f>((SUMPRODUCT(AB1398:AB1400,Z1398:Z1400))*(SUMPRODUCT(AB1398:AB1400,AA1398:AA1400)))-((SUMPRODUCT(AC1398:AC1400,Z1398:Z1400))*(SUMPRODUCT(AC1398:AC1400,AA1398:AA1400)))</f>
        <v>1.4096252957168348E-2</v>
      </c>
      <c r="AG1398" s="16"/>
    </row>
    <row r="1399" spans="1:40">
      <c r="D1399" t="s">
        <v>34</v>
      </c>
      <c r="E1399" s="9">
        <f t="shared" ref="E1399:F1399" si="1610">E1394</f>
        <v>-0.16430755262887164</v>
      </c>
      <c r="F1399" s="10">
        <f t="shared" si="1610"/>
        <v>-0.7879412955299977</v>
      </c>
      <c r="G1399" s="13">
        <f>(SIN((RADIANS(45+$C$15))))*(COS(RADIANS($A$15)))</f>
        <v>-0.46818783469577441</v>
      </c>
      <c r="H1399" s="14">
        <f>(SIN((RADIANS($C$15-45))))*(COS(RADIANS($A$15)))</f>
        <v>0.44042713654975557</v>
      </c>
      <c r="J1399" s="16"/>
      <c r="L1399" s="16"/>
      <c r="Y1399" t="s">
        <v>34</v>
      </c>
      <c r="Z1399" s="9">
        <f t="shared" ref="Z1399:AA1399" si="1611">Z1394</f>
        <v>-0.1643075526288717</v>
      </c>
      <c r="AA1399" s="10">
        <f t="shared" si="1611"/>
        <v>-0.7879412955299977</v>
      </c>
      <c r="AB1399" s="13">
        <f>(SIN((RADIANS(45+$C$15))))*(COS(RADIANS($A$15)))</f>
        <v>-0.46818783469577441</v>
      </c>
      <c r="AC1399" s="14">
        <f>(SIN((RADIANS($C$15-45))))*(COS(RADIANS($A$15)))</f>
        <v>0.44042713654975557</v>
      </c>
      <c r="AE1399" s="16"/>
      <c r="AG1399" s="16"/>
    </row>
    <row r="1400" spans="1:40">
      <c r="D1400" t="s">
        <v>35</v>
      </c>
      <c r="E1400" s="9">
        <f t="shared" ref="E1400:F1400" si="1612">E1395</f>
        <v>0.47593579670966674</v>
      </c>
      <c r="F1400" s="10">
        <f t="shared" si="1612"/>
        <v>-0.31915116766415946</v>
      </c>
      <c r="G1400" s="13">
        <f>(SIN((RADIANS(45+$C$15))))*(SIN(RADIANS($A$15)))</f>
        <v>0.55796453400759316</v>
      </c>
      <c r="H1400" s="14">
        <f>(SIN((RADIANS($C$15-45))))*(SIN(RADIANS($A$15)))</f>
        <v>-0.52488062225915189</v>
      </c>
      <c r="J1400" s="16"/>
      <c r="L1400" s="16"/>
      <c r="Y1400" t="s">
        <v>35</v>
      </c>
      <c r="Z1400" s="9">
        <f t="shared" ref="Z1400:AA1400" si="1613">Z1395</f>
        <v>0.47593579670966668</v>
      </c>
      <c r="AA1400" s="10">
        <f t="shared" si="1613"/>
        <v>-0.31915116766415952</v>
      </c>
      <c r="AB1400" s="13">
        <f>(SIN((RADIANS(45+$C$15))))*(SIN(RADIANS($A$15)))</f>
        <v>0.55796453400759316</v>
      </c>
      <c r="AC1400" s="14">
        <f>(SIN((RADIANS($C$15-45))))*(SIN(RADIANS($A$15)))</f>
        <v>-0.52488062225915189</v>
      </c>
      <c r="AE1400" s="16"/>
      <c r="AG1400" s="16"/>
    </row>
    <row r="1401" spans="1:40">
      <c r="A1401" s="3" t="s">
        <v>28</v>
      </c>
      <c r="J1401" s="16"/>
      <c r="L1401" s="16"/>
      <c r="V1401" s="3" t="s">
        <v>28</v>
      </c>
      <c r="AE1401" s="16"/>
      <c r="AG1401" s="16"/>
    </row>
    <row r="1402" spans="1:40">
      <c r="A1402" s="3">
        <f>DEGREES(ACOS(((C1420*C1423+C1421*C1424+C1422*C1425)/(((SQRT((C1420^2)+(C1421^2)+(C1422^2)))*(SQRT((C1423^2)+(C1424^2)+(C1425^2))))))))</f>
        <v>118.51554781884565</v>
      </c>
      <c r="E1402" s="9" t="s">
        <v>29</v>
      </c>
      <c r="F1402" s="10" t="s">
        <v>30</v>
      </c>
      <c r="G1402" s="13" t="s">
        <v>31</v>
      </c>
      <c r="H1402" s="14" t="s">
        <v>11</v>
      </c>
      <c r="I1402">
        <v>15</v>
      </c>
      <c r="J1402" s="15" t="s">
        <v>32</v>
      </c>
      <c r="L1402" s="16"/>
      <c r="V1402" s="3">
        <f>DEGREES(ACOS(((X1420*X1423+X1421*X1424+X1422*X1425)/(((SQRT((X1420^2)+(X1421^2)+(X1422^2)))*(SQRT((X1423^2)+(X1424^2)+(X1425^2))))))))</f>
        <v>118.51554781884565</v>
      </c>
      <c r="Z1402" s="9" t="s">
        <v>29</v>
      </c>
      <c r="AA1402" s="10" t="s">
        <v>30</v>
      </c>
      <c r="AB1402" s="13" t="s">
        <v>31</v>
      </c>
      <c r="AC1402" s="14" t="s">
        <v>11</v>
      </c>
      <c r="AD1402">
        <v>15</v>
      </c>
      <c r="AE1402" s="15" t="s">
        <v>32</v>
      </c>
      <c r="AG1402" s="16"/>
    </row>
    <row r="1403" spans="1:40">
      <c r="D1403" t="s">
        <v>33</v>
      </c>
      <c r="E1403" s="9">
        <f t="shared" ref="E1403:F1403" si="1614">E1398</f>
        <v>0.86399545459420413</v>
      </c>
      <c r="F1403" s="10">
        <f t="shared" si="1614"/>
        <v>-0.52658432086144791</v>
      </c>
      <c r="G1403" s="13">
        <f>COS((RADIANS(45+$C$16)))</f>
        <v>-0.77217937246662716</v>
      </c>
      <c r="H1403" s="14">
        <f>COS((RADIANS($C$16-45)))</f>
        <v>-0.63540460868414073</v>
      </c>
      <c r="J1403" s="15">
        <f>((SUMPRODUCT(G1403:G1405,E1403:E1405))*(SUMPRODUCT(G1403:(G1405),F1403:F1405)))-((SUMPRODUCT(H1403:H1405,E1403:E1405))*(SUMPRODUCT(H1403:H1405,F1403:F1405)))</f>
        <v>-6.0155219961966488E-3</v>
      </c>
      <c r="Y1403" t="s">
        <v>33</v>
      </c>
      <c r="Z1403" s="9">
        <f t="shared" ref="Z1403:AA1403" si="1615">Z1398</f>
        <v>0.86399545459420413</v>
      </c>
      <c r="AA1403" s="10">
        <f t="shared" si="1615"/>
        <v>-0.52658432086144791</v>
      </c>
      <c r="AB1403" s="13">
        <f>COS((RADIANS(45+$C$16)))</f>
        <v>-0.77217937246662716</v>
      </c>
      <c r="AC1403" s="14">
        <f>COS((RADIANS($C$16-45)))</f>
        <v>-0.63540460868414073</v>
      </c>
      <c r="AE1403" s="15">
        <f>((SUMPRODUCT(AB1403:AB1405,Z1403:Z1405))*(SUMPRODUCT(AB1403:(AB1405),AA1403:AA1405)))-((SUMPRODUCT(AC1403:AC1405,Z1403:Z1405))*(SUMPRODUCT(AC1403:AC1405,AA1403:AA1405)))</f>
        <v>-6.0155219961967044E-3</v>
      </c>
    </row>
    <row r="1404" spans="1:40">
      <c r="D1404" t="s">
        <v>34</v>
      </c>
      <c r="E1404" s="9">
        <f t="shared" ref="E1404:F1404" si="1616">E1399</f>
        <v>-0.16430755262887164</v>
      </c>
      <c r="F1404" s="10">
        <f t="shared" si="1616"/>
        <v>-0.7879412955299977</v>
      </c>
      <c r="G1404" s="13">
        <f>(SIN((RADIANS(45+$C$16))))*(COS(RADIANS($A$16)))</f>
        <v>0.48674816961467465</v>
      </c>
      <c r="H1404" s="14">
        <f>(SIN((RADIANS($C$16-45))))*(COS(RADIANS($A$16)))</f>
        <v>-0.5915237173691591</v>
      </c>
      <c r="J1404" s="16"/>
      <c r="L1404" s="16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16"/>
      <c r="Y1404" t="s">
        <v>34</v>
      </c>
      <c r="Z1404" s="9">
        <f t="shared" ref="Z1404:AA1404" si="1617">Z1399</f>
        <v>-0.1643075526288717</v>
      </c>
      <c r="AA1404" s="10">
        <f t="shared" si="1617"/>
        <v>-0.7879412955299977</v>
      </c>
      <c r="AB1404" s="13">
        <f>(SIN((RADIANS(45+$C$16))))*(COS(RADIANS($A$16)))</f>
        <v>0.48674816961467465</v>
      </c>
      <c r="AC1404" s="14">
        <f>(SIN((RADIANS($C$16-45))))*(COS(RADIANS($A$16)))</f>
        <v>-0.5915237173691591</v>
      </c>
      <c r="AE1404" s="16"/>
      <c r="AG1404" s="16"/>
      <c r="AH1404" t="s">
        <v>38</v>
      </c>
      <c r="AI1404" t="s">
        <v>39</v>
      </c>
      <c r="AJ1404" t="s">
        <v>40</v>
      </c>
      <c r="AK1404" t="s">
        <v>41</v>
      </c>
      <c r="AL1404" t="s">
        <v>42</v>
      </c>
      <c r="AM1404" t="s">
        <v>43</v>
      </c>
      <c r="AN1404" s="16"/>
    </row>
    <row r="1405" spans="1:40">
      <c r="D1405" t="s">
        <v>35</v>
      </c>
      <c r="E1405" s="9">
        <f t="shared" ref="E1405:F1405" si="1618">E1400</f>
        <v>0.47593579670966674</v>
      </c>
      <c r="F1405" s="10">
        <f t="shared" si="1618"/>
        <v>-0.31915116766415946</v>
      </c>
      <c r="G1405" s="13">
        <f>(SIN((RADIANS(45+$C$16))))*(SIN(RADIANS($A$16)))</f>
        <v>-0.40843020959988979</v>
      </c>
      <c r="H1405" s="14">
        <f>(SIN((RADIANS($C$16-45))))*(SIN(RADIANS($A$16)))</f>
        <v>0.49634733307707524</v>
      </c>
      <c r="J1405" s="16"/>
      <c r="L1405" s="16"/>
      <c r="M1405" s="17">
        <f>(G1333^2)*F1333+G1333*G1334*F1334+G1333*G1335*F1335-((H1333^2)*F1333+H1333*H1334*F1334+H1333*H1335*F1335)</f>
        <v>-0.19291165405679422</v>
      </c>
      <c r="N1405" s="18">
        <f>G1333*G1334*F1333+(G1334^2)*F1334+G1334*G1335*F1335-(H1333*H1334*F1333+(H1334^2)*F1334+H1334*H1335*F1335)</f>
        <v>-0.92786185717242176</v>
      </c>
      <c r="O1405" s="18">
        <f>G1333*G1335*F1333+G1334*G1335*F1334+(G1335^2)*F1335-(H1333*H1335*F1333+H1334*H1335*F1334+(H1335^2)*F1335)</f>
        <v>-1.6194244411328122E-10</v>
      </c>
      <c r="P1405" s="18">
        <f>(G1333^2)*E1333+G1333*G1334*E1334+G1333*G1335*E1335-((H1333^2)*E1333+H1333*H1334*E1334+H1333*H1335*E1335)</f>
        <v>-0.7227748540907587</v>
      </c>
      <c r="Q1405" s="18">
        <f>G1333*G1334*E1333+(G1334^2)*E1334+G1334*G1335*E1335-(H1333*H1334*E1333+(H1334^2)*E1334+H1334*H1335*E1335)</f>
        <v>0.50108046028269793</v>
      </c>
      <c r="R1405" s="34">
        <f>G1333*G1335*E1333+G1334*G1335*E1334+(G1335^2)*E1335-(H1333*H1335*E1333+H1334*H1335*E1334+(H1335^2)*E1335)</f>
        <v>8.7455038493417545E-11</v>
      </c>
      <c r="S1405" s="16">
        <f>J1333</f>
        <v>-1.4220081390713735E-2</v>
      </c>
      <c r="Y1405" t="s">
        <v>35</v>
      </c>
      <c r="Z1405" s="9">
        <f t="shared" ref="Z1405:AA1405" si="1619">Z1400</f>
        <v>0.47593579670966668</v>
      </c>
      <c r="AA1405" s="10">
        <f t="shared" si="1619"/>
        <v>-0.31915116766415952</v>
      </c>
      <c r="AB1405" s="13">
        <f>(SIN((RADIANS(45+$C$16))))*(SIN(RADIANS($A$16)))</f>
        <v>-0.40843020959988979</v>
      </c>
      <c r="AC1405" s="14">
        <f>(SIN((RADIANS($C$16-45))))*(SIN(RADIANS($A$16)))</f>
        <v>0.49634733307707524</v>
      </c>
      <c r="AE1405" s="16"/>
      <c r="AG1405" s="16"/>
      <c r="AH1405" s="17">
        <f>(AB1333^2)*AA1333+AB1333*AB1334*AA1334+AB1333*AB1335*AA1335-((AC1333^2)*AA1333+AC1333*AC1334*AA1334+AC1333*AC1335*AA1335)</f>
        <v>-0.19291165405679422</v>
      </c>
      <c r="AI1405" s="18">
        <f>AB1333*AB1334*AA1333+(AB1334^2)*AA1334+AB1334*AB1335*AA1335-(AC1333*AC1334*AA1333+(AC1334^2)*AA1334+AC1334*AC1335*AA1335)</f>
        <v>-0.92786185717242176</v>
      </c>
      <c r="AJ1405" s="18">
        <f>AB1333*AB1335*AA1333+AB1334*AB1335*AA1334+(AB1335^2)*AA1335-(AC1333*AC1335*AA1333+AC1334*AC1335*AA1334+(AC1335^2)*AA1335)</f>
        <v>-1.6194244411328122E-10</v>
      </c>
      <c r="AK1405" s="18">
        <f>(AB1333^2)*Z1333+AB1333*AB1334*Z1334+AB1333*AB1335*Z1335-((AC1333^2)*Z1333+AC1333*AC1334*Z1334+AC1333*AC1335*Z1335)</f>
        <v>-0.72277485409075881</v>
      </c>
      <c r="AL1405" s="18">
        <f>AB1333*AB1334*Z1333+(AB1334^2)*Z1334+AB1334*AB1335*Z1335-(AC1333*AC1334*Z1333+(AC1334^2)*Z1334+AC1334*AC1335*Z1335)</f>
        <v>0.50108046028269793</v>
      </c>
      <c r="AM1405" s="34">
        <f>AB1333*AB1335*Z1333+AB1334*AB1335*Z1334+(AB1335^2)*Z1335-(AC1333*AC1335*Z1333+AC1334*AC1335*Z1334+(AC1335^2)*Z1335)</f>
        <v>8.7455038493417545E-11</v>
      </c>
      <c r="AN1405" s="16">
        <f>AE1333</f>
        <v>-1.4220081390713707E-2</v>
      </c>
    </row>
    <row r="1406" spans="1:40">
      <c r="A1406" s="7" t="s">
        <v>47</v>
      </c>
      <c r="B1406" s="7" t="s">
        <v>46</v>
      </c>
      <c r="C1406" s="7" t="s">
        <v>48</v>
      </c>
      <c r="L1406" s="16"/>
      <c r="M1406" s="17">
        <f>(G1338^2)*F1338+G1338*G1339*F1339+G1338*G1340*F1340-((H1338^2)*F1338+H1338*H1339*F1339+H1338*H1340*F1340)</f>
        <v>-0.10202760054218016</v>
      </c>
      <c r="N1406" s="18">
        <f>G1338*G1339*F1338+(G1339^2)*F1339+G1339*G1340*F1340-(H1338*H1339*F1338+(H1339^2)*F1339+H1339*H1340*F1340)</f>
        <v>-0.96395120753009778</v>
      </c>
      <c r="O1406" s="18">
        <f>G1338*G1340*F1338+G1339*G1340*F1339+(G1340^2)*F1340-(H1338*H1340*F1338+H1339*H1340*F1339+(H1340^2)*F1340)</f>
        <v>-0.16997060597406105</v>
      </c>
      <c r="P1406" s="18">
        <f>(G1338^2)*E1338+G1338*G1339*E1339+G1338*G1340*E1340-((H1338^2)*E1338+H1338*H1339*E1339+H1338*H1340*E1340)</f>
        <v>-0.72710862396351728</v>
      </c>
      <c r="Q1406" s="18">
        <f>G1338*G1339*E1338+(G1339^2)*E1339+G1339*G1340*E1340-(H1338*H1339*E1338+(H1339^2)*E1339+H1339*H1340*E1340)</f>
        <v>0.46616730328638756</v>
      </c>
      <c r="R1406" s="34">
        <f>G1338*G1340*E1338+G1339*G1340*E1339+(G1340^2)*E1340-(H1338*H1340*E1338+H1339*H1340*E1339+(H1340^2)*E1340)</f>
        <v>8.2197873093495993E-2</v>
      </c>
      <c r="S1406" s="16">
        <f>J1338</f>
        <v>-1.0662015120170509E-2</v>
      </c>
      <c r="V1406" s="7" t="s">
        <v>47</v>
      </c>
      <c r="W1406" s="7" t="s">
        <v>46</v>
      </c>
      <c r="X1406" s="7" t="s">
        <v>48</v>
      </c>
      <c r="AG1406" s="16"/>
      <c r="AH1406" s="17">
        <f>(AB1338^2)*AA1338+AB1338*AB1339*AA1339+AB1338*AB1340*AA1340-((AC1338^2)*AA1338+AC1338*AC1339*AA1339+AC1338*AC1340*AA1340)</f>
        <v>-0.10202760054218016</v>
      </c>
      <c r="AI1406" s="18">
        <f>AB1338*AB1339*AA1338+(AB1339^2)*AA1339+AB1339*AB1340*AA1340-(AC1338*AC1339*AA1338+(AC1339^2)*AA1339+AC1339*AC1340*AA1340)</f>
        <v>-0.96395120753009778</v>
      </c>
      <c r="AJ1406" s="18">
        <f>AB1338*AB1340*AA1338+AB1339*AB1340*AA1339+(AB1340^2)*AA1340-(AC1338*AC1340*AA1338+AC1339*AC1340*AA1339+(AC1340^2)*AA1340)</f>
        <v>-0.16997060597406105</v>
      </c>
      <c r="AK1406" s="18">
        <f>(AB1338^2)*Z1338+AB1338*AB1339*Z1339+AB1338*AB1340*Z1340-((AC1338^2)*Z1338+AC1338*AC1339*Z1339+AC1338*AC1340*Z1340)</f>
        <v>-0.72710862396351739</v>
      </c>
      <c r="AL1406" s="18">
        <f>AB1338*AB1339*Z1338+(AB1339^2)*Z1339+AB1339*AB1340*Z1340-(AC1338*AC1339*Z1338+(AC1339^2)*Z1339+AC1339*AC1340*Z1340)</f>
        <v>0.4661673032863875</v>
      </c>
      <c r="AM1406" s="34">
        <f>AB1338*AB1340*Z1338+AB1339*AB1340*Z1339+(AB1340^2)*Z1340-(AC1338*AC1340*Z1338+AC1339*AC1340*Z1339+(AC1340^2)*Z1340)</f>
        <v>8.2197873093495993E-2</v>
      </c>
      <c r="AN1406" s="16">
        <f>AE1338</f>
        <v>-1.0662015120170454E-2</v>
      </c>
    </row>
    <row r="1407" spans="1:40">
      <c r="A1407" s="7">
        <f>C1420+C1423</f>
        <v>0.33724807353471153</v>
      </c>
      <c r="B1407" s="7">
        <f>C1421*C1425-C1422*C1424</f>
        <v>0.42703537058204</v>
      </c>
      <c r="C1407" s="7">
        <f>A1408*B1409-A1409*B1408</f>
        <v>0.72566776281011591</v>
      </c>
      <c r="E1407" s="9" t="s">
        <v>29</v>
      </c>
      <c r="F1407" s="10" t="s">
        <v>30</v>
      </c>
      <c r="G1407" s="13" t="s">
        <v>31</v>
      </c>
      <c r="H1407" s="14" t="s">
        <v>11</v>
      </c>
      <c r="I1407">
        <v>16</v>
      </c>
      <c r="J1407" s="15" t="s">
        <v>32</v>
      </c>
      <c r="L1407" s="16"/>
      <c r="M1407" s="17">
        <f>(G1343^2)*F1343+G1343*G1344*F1344+G1343*G1345*F1345-((H1343^2)*F1343+H1343*H1344*F1344+H1343*H1345*F1345)</f>
        <v>1.5942422166697612E-3</v>
      </c>
      <c r="N1407" s="18">
        <f>G1343*G1344*F1343+(G1344^2)*F1344+G1344*G1345*F1345-(H1343*H1344*F1343+(H1344^2)*F1344+H1344*H1345*F1345)</f>
        <v>-0.93925676372278011</v>
      </c>
      <c r="O1407" s="18">
        <f>G1343*G1345*F1343+G1344*G1345*F1344+(G1345^2)*F1345-(H1343*H1345*F1343+H1344*H1345*F1344+(H1345^2)*F1345)</f>
        <v>-0.34186150432829532</v>
      </c>
      <c r="P1407" s="18">
        <f>(G1343^2)*E1343+G1343*G1344*E1344+G1343*G1345*E1345-((H1343^2)*E1343+H1343*H1344*E1344+H1343*H1345*E1345)</f>
        <v>-0.73069293514029843</v>
      </c>
      <c r="Q1407" s="18">
        <f>G1343*G1344*E1343+(G1344^2)*E1344+G1344*G1345*E1345-(H1343*H1344*E1343+(H1344^2)*E1344+H1344*H1345*E1345)</f>
        <v>0.43332590415662131</v>
      </c>
      <c r="R1407" s="34">
        <f>G1343*G1345*E1343+G1344*G1345*E1344+(G1345^2)*E1345-(H1343*H1345*E1343+H1344*H1345*E1344+(H1345^2)*E1345)</f>
        <v>0.15771773084949942</v>
      </c>
      <c r="S1407" s="16">
        <f>J1343</f>
        <v>-6.9997292607232031E-3</v>
      </c>
      <c r="V1407" s="7">
        <f>X1420+X1423</f>
        <v>0.33724807353471165</v>
      </c>
      <c r="W1407" s="7">
        <f>X1421*X1425-X1422*X1424</f>
        <v>0.42703537058204</v>
      </c>
      <c r="X1407" s="7">
        <f>V1408*W1409-V1409*W1408</f>
        <v>0.72566776281011602</v>
      </c>
      <c r="Z1407" s="9" t="s">
        <v>29</v>
      </c>
      <c r="AA1407" s="10" t="s">
        <v>30</v>
      </c>
      <c r="AB1407" s="13" t="s">
        <v>31</v>
      </c>
      <c r="AC1407" s="14" t="s">
        <v>11</v>
      </c>
      <c r="AD1407">
        <v>16</v>
      </c>
      <c r="AE1407" s="15" t="s">
        <v>32</v>
      </c>
      <c r="AG1407" s="16"/>
      <c r="AH1407" s="17">
        <f>(AB1343^2)*AA1343+AB1343*AB1344*AA1344+AB1343*AB1345*AA1345-((AC1343^2)*AA1343+AC1343*AC1344*AA1344+AC1343*AC1345*AA1345)</f>
        <v>1.5942422166697612E-3</v>
      </c>
      <c r="AI1407" s="18">
        <f>AB1343*AB1344*AA1343+(AB1344^2)*AA1344+AB1344*AB1345*AA1345-(AC1343*AC1344*AA1343+(AC1344^2)*AA1344+AC1344*AC1345*AA1345)</f>
        <v>-0.93925676372278011</v>
      </c>
      <c r="AJ1407" s="18">
        <f>AB1343*AB1345*AA1343+AB1344*AB1345*AA1344+(AB1345^2)*AA1345-(AC1343*AC1345*AA1343+AC1344*AC1345*AA1344+(AC1345^2)*AA1345)</f>
        <v>-0.34186150432829532</v>
      </c>
      <c r="AK1407" s="18">
        <f>(AB1343^2)*Z1343+AB1343*AB1344*Z1344+AB1343*AB1345*Z1345-((AC1343^2)*Z1343+AC1343*AC1344*Z1344+AC1343*AC1345*Z1345)</f>
        <v>-0.73069293514029843</v>
      </c>
      <c r="AL1407" s="18">
        <f>AB1343*AB1344*Z1343+(AB1344^2)*Z1344+AB1344*AB1345*Z1345-(AC1343*AC1344*Z1343+(AC1344^2)*Z1344+AC1344*AC1345*Z1345)</f>
        <v>0.4333259041566212</v>
      </c>
      <c r="AM1407" s="34">
        <f>AB1343*AB1345*Z1343+AB1344*AB1345*Z1344+(AB1345^2)*Z1345-(AC1343*AC1345*Z1343+AC1344*AC1345*Z1344+(AC1345^2)*Z1345)</f>
        <v>0.15771773084949939</v>
      </c>
      <c r="AN1407" s="16">
        <f>AE1343</f>
        <v>-6.9997292607231476E-3</v>
      </c>
    </row>
    <row r="1408" spans="1:40">
      <c r="A1408" s="7">
        <f>C1421+C1424</f>
        <v>-0.95178865621425046</v>
      </c>
      <c r="B1408" s="7">
        <f>C1422*C1423-C1420*C1425</f>
        <v>2.5100551692591233E-2</v>
      </c>
      <c r="C1408" s="7">
        <f>A1409*B1407-A1407*B1409</f>
        <v>0.32544044650417236</v>
      </c>
      <c r="D1408" t="s">
        <v>33</v>
      </c>
      <c r="E1408" s="9">
        <f t="shared" ref="E1408:F1408" si="1620">E1403</f>
        <v>0.86399545459420413</v>
      </c>
      <c r="F1408" s="10">
        <f t="shared" si="1620"/>
        <v>-0.52658432086144791</v>
      </c>
      <c r="G1408" s="13">
        <f>COS((RADIANS(45+$C$17)))</f>
        <v>-0.82658974912718863</v>
      </c>
      <c r="H1408" s="14">
        <f>COS((RADIANS($C$17-45)))</f>
        <v>-0.56280492769506862</v>
      </c>
      <c r="J1408" s="15">
        <f>((SUMPRODUCT(G1408:G1410,E1408:E1410))*(SUMPRODUCT(G1408:G1410,F1408:F1410)))-((SUMPRODUCT(H1408:H1410,E1408:E1410))*(SUMPRODUCT(H1408:H1410,F1408:F1410)))</f>
        <v>-5.6459482025142393E-3</v>
      </c>
      <c r="L1408" s="16"/>
      <c r="M1408" s="17">
        <f>(G1348^2)*F1348+G1348*G1349*F1349+G1348*G1350*F1350-((H1348^2)*F1348+H1348*H1349*F1349+H1348*H1350*F1350)</f>
        <v>0.12658182453547967</v>
      </c>
      <c r="N1408" s="18">
        <f>G1348*G1349*F1348+(G1349^2)*F1349+G1349*G1350*F1350-(H1348*H1349*F1348+(H1349^2)*F1349+H1349*H1350*F1350)</f>
        <v>-0.85300316948769284</v>
      </c>
      <c r="O1408" s="18">
        <f>G1348*G1350*F1348+G1349*G1350*F1349+(G1350^2)*F1350-(H1348*H1350*F1348+H1349*H1350*F1349+(H1350^2)*F1350)</f>
        <v>-0.49248160952332332</v>
      </c>
      <c r="P1408" s="18">
        <f>(G1348^2)*E1348+G1348*G1349*E1349+G1348*G1350*E1350-((H1348^2)*E1348+H1348*H1349*E1349+H1348*H1350*E1350)</f>
        <v>-0.74496817893875567</v>
      </c>
      <c r="Q1408" s="18">
        <f>G1348*G1349*E1348+(G1349^2)*E1349+G1349*G1350*E1350-(H1348*H1349*E1348+(H1349^2)*E1349+H1349*H1350*E1350)</f>
        <v>0.38794067293072432</v>
      </c>
      <c r="R1408" s="34">
        <f>G1348*G1350*E1348+G1349*G1350*E1349+(G1350^2)*E1350-(H1348*H1350*E1348+H1349*H1350*E1349+(H1350^2)*E1350)</f>
        <v>0.22397765194615821</v>
      </c>
      <c r="S1408" s="16">
        <f>J1348</f>
        <v>1.5131357002747037E-2</v>
      </c>
      <c r="V1408" s="7">
        <f>X1421+X1424</f>
        <v>-0.95178865621425057</v>
      </c>
      <c r="W1408" s="7">
        <f>X1422*X1423-X1420*X1425</f>
        <v>2.5100551692591289E-2</v>
      </c>
      <c r="X1408" s="7">
        <f>V1409*W1407-V1407*W1409</f>
        <v>0.32544044650417242</v>
      </c>
      <c r="Y1408" t="s">
        <v>33</v>
      </c>
      <c r="Z1408" s="9">
        <f t="shared" ref="Z1408:AA1408" si="1621">Z1403</f>
        <v>0.86399545459420413</v>
      </c>
      <c r="AA1408" s="10">
        <f t="shared" si="1621"/>
        <v>-0.52658432086144791</v>
      </c>
      <c r="AB1408" s="13">
        <f>COS((RADIANS(45+$C$17)))</f>
        <v>-0.82658974912718863</v>
      </c>
      <c r="AC1408" s="14">
        <f>COS((RADIANS($C$17-45)))</f>
        <v>-0.56280492769506862</v>
      </c>
      <c r="AE1408" s="15">
        <f>((SUMPRODUCT(AB1408:AB1410,Z1408:Z1410))*(SUMPRODUCT(AB1408:AB1410,AA1408:AA1410)))-((SUMPRODUCT(AC1408:AC1410,Z1408:Z1410))*(SUMPRODUCT(AC1408:AC1410,AA1408:AA1410)))</f>
        <v>-5.6459482025142949E-3</v>
      </c>
      <c r="AG1408" s="16"/>
      <c r="AH1408" s="17">
        <f>(AB1348^2)*AA1348+AB1348*AB1349*AA1349+AB1348*AB1350*AA1350-((AC1348^2)*AA1348+AC1348*AC1349*AA1349+AC1348*AC1350*AA1350)</f>
        <v>0.12658182453547967</v>
      </c>
      <c r="AI1408" s="18">
        <f>AB1348*AB1349*AA1348+(AB1349^2)*AA1349+AB1349*AB1350*AA1350-(AC1348*AC1349*AA1348+(AC1349^2)*AA1349+AC1349*AC1350*AA1350)</f>
        <v>-0.85300316948769284</v>
      </c>
      <c r="AJ1408" s="18">
        <f>AB1348*AB1350*AA1348+AB1349*AB1350*AA1349+(AB1350^2)*AA1350-(AC1348*AC1350*AA1348+AC1349*AC1350*AA1349+(AC1350^2)*AA1350)</f>
        <v>-0.49248160952332332</v>
      </c>
      <c r="AK1408" s="18">
        <f>(AB1348^2)*Z1348+AB1348*AB1349*Z1349+AB1348*AB1350*Z1350-((AC1348^2)*Z1348+AC1348*AC1349*Z1349+AC1348*AC1350*Z1350)</f>
        <v>-0.74496817893875567</v>
      </c>
      <c r="AL1408" s="18">
        <f>AB1348*AB1349*Z1348+(AB1349^2)*Z1349+AB1349*AB1350*Z1350-(AC1348*AC1349*Z1348+(AC1349^2)*Z1349+AC1349*AC1350*Z1350)</f>
        <v>0.38794067293072421</v>
      </c>
      <c r="AM1408" s="34">
        <f>AB1348*AB1350*Z1348+AB1349*AB1350*Z1349+(AB1350^2)*Z1350-(AC1348*AC1350*Z1348+AC1349*AC1350*Z1349+(AC1350^2)*Z1350)</f>
        <v>0.22397765194615815</v>
      </c>
      <c r="AN1408" s="16">
        <f>AE1348</f>
        <v>1.5131357002747092E-2</v>
      </c>
    </row>
    <row r="1409" spans="1:40">
      <c r="A1409" s="7">
        <f>C1422+C1425</f>
        <v>0.15670885996112732</v>
      </c>
      <c r="B1409" s="7">
        <f>C1420*C1424-C1421*C1423</f>
        <v>-0.76655803458748284</v>
      </c>
      <c r="C1409" s="7">
        <f>A1407*B1408-A1408*B1407</f>
        <v>0.41491253422521912</v>
      </c>
      <c r="D1409" t="s">
        <v>34</v>
      </c>
      <c r="E1409" s="9">
        <f t="shared" ref="E1409:F1409" si="1622">E1404</f>
        <v>-0.16430755262887164</v>
      </c>
      <c r="F1409" s="10">
        <f t="shared" si="1622"/>
        <v>-0.7879412955299977</v>
      </c>
      <c r="G1409" s="13">
        <f>(SIN((RADIANS(45+$C$17))))*(COS(RADIANS($A$17)))</f>
        <v>0.48740336475899354</v>
      </c>
      <c r="H1409" s="14">
        <f>(SIN((RADIANS($C$17-45))))*(COS(RADIANS($A$17)))</f>
        <v>-0.7158477212519514</v>
      </c>
      <c r="J1409" s="16"/>
      <c r="L1409" s="16"/>
      <c r="M1409" s="17">
        <f>(G1353^2)*F1353+G1353*G1354*F1354+G1353*G1355*F1355-((H1353^2)*F1353+H1353*H1354*F1354+H1353*H1355*F1355)</f>
        <v>0.2034275454890675</v>
      </c>
      <c r="N1409" s="18">
        <f>G1353*G1354*F1353+(G1354^2)*F1354+G1354*G1355*F1355-(H1353*H1354*F1353+(H1354^2)*F1354+H1354*H1355*F1355)</f>
        <v>-0.72267509503550498</v>
      </c>
      <c r="O1409" s="18">
        <f>G1353*G1355*F1353+G1354*G1355*F1354+(G1355^2)*F1355-(H1353*H1355*F1353+H1354*H1355*F1354+(H1355^2)*F1355)</f>
        <v>-0.60639640570529785</v>
      </c>
      <c r="P1409" s="18">
        <f>(G1353^2)*E1353+G1353*G1354*E1354+G1353*G1355*E1355-((H1353^2)*E1353+H1353*H1354*E1354+H1353*H1355*E1355)</f>
        <v>-0.74291462285331389</v>
      </c>
      <c r="Q1409" s="18">
        <f>G1353*G1354*E1353+(G1354^2)*E1354+G1354*G1355*E1355-(H1353*H1354*E1353+(H1354^2)*E1354+H1354*H1355*E1355)</f>
        <v>0.36496785290860356</v>
      </c>
      <c r="R1409" s="34">
        <f>G1353*G1355*E1353+G1354*G1355*E1354+(G1355^2)*E1355-(H1353*H1355*E1353+H1354*H1355*E1354+(H1355^2)*E1355)</f>
        <v>0.30624439076717302</v>
      </c>
      <c r="S1409" s="16">
        <f>J1353</f>
        <v>5.8956943817018437E-3</v>
      </c>
      <c r="V1409" s="7">
        <f>X1422+X1425</f>
        <v>0.15670885996112732</v>
      </c>
      <c r="W1409" s="7">
        <f>X1420*X1424-X1421*X1423</f>
        <v>-0.76655803458748284</v>
      </c>
      <c r="X1409" s="7">
        <f>V1407*W1408-V1408*W1407</f>
        <v>0.41491253422521918</v>
      </c>
      <c r="Y1409" t="s">
        <v>34</v>
      </c>
      <c r="Z1409" s="9">
        <f t="shared" ref="Z1409:AA1409" si="1623">Z1404</f>
        <v>-0.1643075526288717</v>
      </c>
      <c r="AA1409" s="10">
        <f t="shared" si="1623"/>
        <v>-0.7879412955299977</v>
      </c>
      <c r="AB1409" s="13">
        <f>(SIN((RADIANS(45+$C$17))))*(COS(RADIANS($A$17)))</f>
        <v>0.48740336475899354</v>
      </c>
      <c r="AC1409" s="14">
        <f>(SIN((RADIANS($C$17-45))))*(COS(RADIANS($A$17)))</f>
        <v>-0.7158477212519514</v>
      </c>
      <c r="AE1409" s="16"/>
      <c r="AG1409" s="16"/>
      <c r="AH1409" s="17">
        <f>(AB1353^2)*AA1353+AB1353*AB1354*AA1354+AB1353*AB1355*AA1355-((AC1353^2)*AA1353+AC1353*AC1354*AA1354+AC1353*AC1355*AA1355)</f>
        <v>0.2034275454890675</v>
      </c>
      <c r="AI1409" s="18">
        <f>AB1353*AB1354*AA1353+(AB1354^2)*AA1354+AB1354*AB1355*AA1355-(AC1353*AC1354*AA1353+(AC1354^2)*AA1354+AC1354*AC1355*AA1355)</f>
        <v>-0.72267509503550498</v>
      </c>
      <c r="AJ1409" s="18">
        <f>AB1353*AB1355*AA1353+AB1354*AB1355*AA1354+(AB1355^2)*AA1355-(AC1353*AC1355*AA1353+AC1354*AC1355*AA1354+(AC1355^2)*AA1355)</f>
        <v>-0.60639640570529785</v>
      </c>
      <c r="AK1409" s="18">
        <f>(AB1353^2)*Z1353+AB1353*AB1354*Z1354+AB1353*AB1355*Z1355-((AC1353^2)*Z1353+AC1353*AC1354*Z1354+AC1353*AC1355*Z1355)</f>
        <v>-0.74291462285331389</v>
      </c>
      <c r="AL1409" s="18">
        <f>AB1353*AB1354*Z1353+(AB1354^2)*Z1354+AB1354*AB1355*Z1355-(AC1353*AC1354*Z1353+(AC1354^2)*Z1354+AC1354*AC1355*Z1355)</f>
        <v>0.36496785290860356</v>
      </c>
      <c r="AM1409" s="34">
        <f>AB1353*AB1355*Z1353+AB1354*AB1355*Z1354+(AB1355^2)*Z1355-(AC1353*AC1355*Z1353+AC1354*AC1355*Z1354+(AC1355^2)*Z1355)</f>
        <v>0.30624439076717297</v>
      </c>
      <c r="AN1409" s="16">
        <f>AE1353</f>
        <v>5.8956943817018992E-3</v>
      </c>
    </row>
    <row r="1410" spans="1:40">
      <c r="D1410" t="s">
        <v>35</v>
      </c>
      <c r="E1410" s="9">
        <f t="shared" ref="E1410:F1410" si="1624">E1405</f>
        <v>0.47593579670966674</v>
      </c>
      <c r="F1410" s="10">
        <f t="shared" si="1624"/>
        <v>-0.31915116766415946</v>
      </c>
      <c r="G1410" s="13">
        <f>(SIN((RADIANS(45+$C$17))))*(SIN(RADIANS($A$17)))</f>
        <v>-0.2814024638475342</v>
      </c>
      <c r="H1410" s="14">
        <f>(SIN((RADIANS($C$17-45))))*(SIN(RADIANS($A$17)))</f>
        <v>0.41329487456359426</v>
      </c>
      <c r="J1410" s="16"/>
      <c r="L1410" s="16"/>
      <c r="M1410" s="17">
        <f>(G1358^2)*F1358+G1358*G1359*F1359+G1358*G1360*F1360-((H1358^2)*F1358+H1358*H1359*F1359+H1358*H1360*F1360)</f>
        <v>0.279444575186022</v>
      </c>
      <c r="N1410" s="18">
        <f>G1358*G1359*F1358+(G1359^2)*F1359+G1359*G1360*F1360-(H1358*H1359*F1358+(H1359^2)*F1359+H1359*H1360*F1360)</f>
        <v>-0.56152824244377764</v>
      </c>
      <c r="O1410" s="18">
        <f>G1358*G1360*F1358+G1359*G1360*F1359+(G1360^2)*F1360-(H1358*H1360*F1358+H1359*H1360*F1359+(H1360^2)*F1360)</f>
        <v>-0.66920330027548447</v>
      </c>
      <c r="P1410" s="18">
        <f>(G1358^2)*E1358+G1358*G1359*E1359+G1358*G1360*E1360-((H1358^2)*E1358+H1358*H1359*E1359+H1358*H1360*E1360)</f>
        <v>-0.74789689402521264</v>
      </c>
      <c r="Q1410" s="18">
        <f>G1358*G1359*E1358+(G1359^2)*E1359+G1359*G1360*E1360-(H1358*H1359*E1358+(H1359^2)*E1359+H1359*H1360*E1360)</f>
        <v>0.32408574552489838</v>
      </c>
      <c r="R1410" s="34">
        <f>G1358*G1360*E1358+G1359*G1360*E1359+(G1360^2)*E1360-(H1358*H1360*E1358+H1359*H1360*E1359+(H1360^2)*E1360)</f>
        <v>0.38623035153787044</v>
      </c>
      <c r="S1410" s="16">
        <f>J1358</f>
        <v>1.5204368142309133E-2</v>
      </c>
      <c r="Y1410" t="s">
        <v>35</v>
      </c>
      <c r="Z1410" s="9">
        <f t="shared" ref="Z1410:AA1410" si="1625">Z1405</f>
        <v>0.47593579670966668</v>
      </c>
      <c r="AA1410" s="10">
        <f t="shared" si="1625"/>
        <v>-0.31915116766415952</v>
      </c>
      <c r="AB1410" s="13">
        <f>(SIN((RADIANS(45+$C$17))))*(SIN(RADIANS($A$17)))</f>
        <v>-0.2814024638475342</v>
      </c>
      <c r="AC1410" s="14">
        <f>(SIN((RADIANS($C$17-45))))*(SIN(RADIANS($A$17)))</f>
        <v>0.41329487456359426</v>
      </c>
      <c r="AE1410" s="16"/>
      <c r="AG1410" s="16"/>
      <c r="AH1410" s="17">
        <f>(AB1358^2)*AA1358+AB1358*AB1359*AA1359+AB1358*AB1360*AA1360-((AC1358^2)*AA1358+AC1358*AC1359*AA1359+AC1358*AC1360*AA1360)</f>
        <v>0.279444575186022</v>
      </c>
      <c r="AI1410" s="18">
        <f>AB1358*AB1359*AA1358+(AB1359^2)*AA1359+AB1359*AB1360*AA1360-(AC1358*AC1359*AA1358+(AC1359^2)*AA1359+AC1359*AC1360*AA1360)</f>
        <v>-0.56152824244377764</v>
      </c>
      <c r="AJ1410" s="18">
        <f>AB1358*AB1360*AA1358+AB1359*AB1360*AA1359+(AB1360^2)*AA1360-(AC1358*AC1360*AA1358+AC1359*AC1360*AA1359+(AC1360^2)*AA1360)</f>
        <v>-0.66920330027548447</v>
      </c>
      <c r="AK1410" s="18">
        <f>(AB1358^2)*Z1358+AB1358*AB1359*Z1359+AB1358*AB1360*Z1360-((AC1358^2)*Z1358+AC1358*AC1359*Z1359+AC1358*AC1360*Z1360)</f>
        <v>-0.74789689402521264</v>
      </c>
      <c r="AL1410" s="18">
        <f>AB1358*AB1359*Z1358+(AB1359^2)*Z1359+AB1359*AB1360*Z1360-(AC1358*AC1359*Z1358+(AC1359^2)*Z1359+AC1359*AC1360*Z1360)</f>
        <v>0.32408574552489833</v>
      </c>
      <c r="AM1410" s="34">
        <f>AB1358*AB1360*Z1358+AB1359*AB1360*Z1359+(AB1360^2)*Z1360-(AC1358*AC1360*Z1358+AC1359*AC1360*Z1359+(AC1360^2)*Z1360)</f>
        <v>0.38623035153787044</v>
      </c>
      <c r="AN1410" s="16">
        <f>AE1358</f>
        <v>1.5204368142309133E-2</v>
      </c>
    </row>
    <row r="1411" spans="1:40">
      <c r="A1411" s="8"/>
      <c r="B1411" s="8" t="s">
        <v>25</v>
      </c>
      <c r="C1411" s="8" t="s">
        <v>49</v>
      </c>
      <c r="J1411" s="16"/>
      <c r="L1411" s="16"/>
      <c r="M1411" s="17">
        <f>(G1363^2)*F1363+G1363*G1364*F1364+G1363*G1365*F1365-((H1363^2)*F1363+H1363*H1364*F1364+H1363*H1365*F1365)</f>
        <v>0.2950539836373951</v>
      </c>
      <c r="N1411" s="18">
        <f>G1363*G1364*F1363+(G1364^2)*F1364+G1364*G1365*F1365-(H1363*H1364*F1363+(H1364^2)*F1364+H1364*H1365*F1365)</f>
        <v>-0.39988174477810323</v>
      </c>
      <c r="O1411" s="18">
        <f>G1363*G1365*F1363+G1364*G1365*F1364+(G1365^2)*F1365-(H1363*H1365*F1363+H1364*H1365*F1364+(H1365^2)*F1365)</f>
        <v>-0.6926154989749651</v>
      </c>
      <c r="P1411" s="18">
        <f>(G1363^2)*E1363+G1363*G1364*E1364+G1363*G1365*E1365-((H1363^2)*E1363+H1363*H1364*E1364+H1363*H1365*E1365)</f>
        <v>-0.72073980375995772</v>
      </c>
      <c r="Q1411" s="18">
        <f>G1363*G1364*E1363+(G1364^2)*E1364+G1364*G1365*E1365-(H1363*H1364*E1363+(H1364^2)*E1364+H1364*H1365*E1365)</f>
        <v>0.28979934116644784</v>
      </c>
      <c r="R1411" s="34">
        <f>G1363*G1365*E1363+G1364*G1365*E1364+(G1365^2)*E1365-(H1363*H1365*E1363+H1364*H1365*E1364+(H1365^2)*E1365)</f>
        <v>0.5019471829002744</v>
      </c>
      <c r="S1411" s="16">
        <f>J1363</f>
        <v>-9.0116177700381161E-3</v>
      </c>
      <c r="V1411" s="8"/>
      <c r="W1411" s="8" t="s">
        <v>25</v>
      </c>
      <c r="X1411" s="8" t="s">
        <v>49</v>
      </c>
      <c r="AE1411" s="16"/>
      <c r="AG1411" s="16"/>
      <c r="AH1411" s="17">
        <f>(AB1363^2)*AA1363+AB1363*AB1364*AA1364+AB1363*AB1365*AA1365-((AC1363^2)*AA1363+AC1363*AC1364*AA1364+AC1363*AC1365*AA1365)</f>
        <v>0.2950539836373951</v>
      </c>
      <c r="AI1411" s="18">
        <f>AB1363*AB1364*AA1363+(AB1364^2)*AA1364+AB1364*AB1365*AA1365-(AC1363*AC1364*AA1363+(AC1364^2)*AA1364+AC1364*AC1365*AA1365)</f>
        <v>-0.39988174477810329</v>
      </c>
      <c r="AJ1411" s="18">
        <f>AB1363*AB1365*AA1363+AB1364*AB1365*AA1364+(AB1365^2)*AA1365-(AC1363*AC1365*AA1363+AC1364*AC1365*AA1364+(AC1365^2)*AA1365)</f>
        <v>-0.6926154989749651</v>
      </c>
      <c r="AK1411" s="18">
        <f>(AB1363^2)*Z1363+AB1363*AB1364*Z1364+AB1363*AB1365*Z1365-((AC1363^2)*Z1363+AC1363*AC1364*Z1364+AC1363*AC1365*Z1365)</f>
        <v>-0.72073980375995783</v>
      </c>
      <c r="AL1411" s="18">
        <f>AB1363*AB1364*Z1363+(AB1364^2)*Z1364+AB1364*AB1365*Z1365-(AC1363*AC1364*Z1363+(AC1364^2)*Z1364+AC1364*AC1365*Z1365)</f>
        <v>0.28979934116644779</v>
      </c>
      <c r="AM1411" s="34">
        <f>AB1363*AB1365*Z1363+AB1364*AB1365*Z1364+(AB1365^2)*Z1365-(AC1363*AC1365*Z1363+AC1364*AC1365*Z1364+(AC1365^2)*Z1365)</f>
        <v>0.5019471829002744</v>
      </c>
      <c r="AN1411" s="16">
        <f>AE1363</f>
        <v>-9.0116177700380051E-3</v>
      </c>
    </row>
    <row r="1412" spans="1:40">
      <c r="A1412" s="8" t="s">
        <v>47</v>
      </c>
      <c r="B1412" s="8">
        <f>DEGREES(ACOS(A1409/(SQRT((A1407^2)+(A1408^2)+(A1409^2)))))</f>
        <v>81.178499953588059</v>
      </c>
      <c r="C1412" s="8">
        <f>DEGREES(ATAN(A1408/A1407))</f>
        <v>-70.489193898571457</v>
      </c>
      <c r="E1412" s="9" t="s">
        <v>29</v>
      </c>
      <c r="F1412" s="10" t="s">
        <v>30</v>
      </c>
      <c r="G1412" s="13" t="s">
        <v>31</v>
      </c>
      <c r="H1412" s="14" t="s">
        <v>11</v>
      </c>
      <c r="I1412">
        <v>17</v>
      </c>
      <c r="J1412" s="15" t="s">
        <v>32</v>
      </c>
      <c r="L1412" s="20" t="s">
        <v>37</v>
      </c>
      <c r="M1412" s="17">
        <f>(G1368^2)*F1368+G1368*G1369*F1369+G1368*G1370*F1370-((H1368^2)*F1368+H1368*H1369*F1369+H1368*H1370*F1370)</f>
        <v>0.31127878641191242</v>
      </c>
      <c r="N1412" s="18">
        <f>G1368*G1369*F1368+(G1369^2)*F1369+G1369*G1370*F1370-(H1368*H1369*F1368+(H1369^2)*F1369+H1369*H1370*F1370)</f>
        <v>-0.24295665924305712</v>
      </c>
      <c r="O1412" s="18">
        <f>G1368*G1370*F1368+G1369*G1370*F1369+(G1370^2)*F1370-(H1368*H1370*F1368+H1369*H1370*F1369+(H1370^2)*F1370)</f>
        <v>-0.66751793517643032</v>
      </c>
      <c r="P1412" s="18">
        <f>(G1368^2)*E1368+G1368*G1369*E1369+G1368*G1370*E1370-((H1368^2)*E1368+H1368*H1369*E1369+H1368*H1370*E1370)</f>
        <v>-0.68847730405083307</v>
      </c>
      <c r="Q1412" s="18">
        <f>G1368*G1369*E1368+(G1369^2)*E1369+G1369*G1370*E1370-(H1368*H1369*E1368+(H1369^2)*E1369+H1369*H1370*E1370)</f>
        <v>0.22307396351858358</v>
      </c>
      <c r="R1412" s="34">
        <f>G1368*G1370*E1368+G1369*G1370*E1369+(G1370^2)*E1370-(H1368*H1370*E1368+H1369*H1370*E1369+(H1370^2)*E1370)</f>
        <v>0.61289067763555227</v>
      </c>
      <c r="S1412" s="16">
        <f>J1368</f>
        <v>-8.8326096495800477E-3</v>
      </c>
      <c r="V1412" s="8" t="s">
        <v>47</v>
      </c>
      <c r="W1412" s="8">
        <f>DEGREES(ACOS(V1409/(SQRT((V1407^2)+(V1408^2)+(V1409^2)))))</f>
        <v>81.178499953588059</v>
      </c>
      <c r="X1412" s="8">
        <f>DEGREES(ATAN(V1408/V1407))</f>
        <v>-70.489193898571457</v>
      </c>
      <c r="Z1412" s="9" t="s">
        <v>29</v>
      </c>
      <c r="AA1412" s="10" t="s">
        <v>30</v>
      </c>
      <c r="AB1412" s="13" t="s">
        <v>31</v>
      </c>
      <c r="AC1412" s="14" t="s">
        <v>11</v>
      </c>
      <c r="AD1412">
        <v>17</v>
      </c>
      <c r="AE1412" s="15" t="s">
        <v>32</v>
      </c>
      <c r="AG1412" s="20" t="s">
        <v>37</v>
      </c>
      <c r="AH1412" s="17">
        <f>(AB1368^2)*AA1368+AB1368*AB1369*AA1369+AB1368*AB1370*AA1370-((AC1368^2)*AA1368+AC1368*AC1369*AA1369+AC1368*AC1370*AA1370)</f>
        <v>0.31127878641191242</v>
      </c>
      <c r="AI1412" s="18">
        <f>AB1368*AB1369*AA1368+(AB1369^2)*AA1369+AB1369*AB1370*AA1370-(AC1368*AC1369*AA1368+(AC1369^2)*AA1369+AC1369*AC1370*AA1370)</f>
        <v>-0.24295665924305715</v>
      </c>
      <c r="AJ1412" s="18">
        <f>AB1368*AB1370*AA1368+AB1369*AB1370*AA1369+(AB1370^2)*AA1370-(AC1368*AC1370*AA1368+AC1369*AC1370*AA1369+(AC1370^2)*AA1370)</f>
        <v>-0.66751793517643043</v>
      </c>
      <c r="AK1412" s="18">
        <f>(AB1368^2)*Z1368+AB1368*AB1369*Z1369+AB1368*AB1370*Z1370-((AC1368^2)*Z1368+AC1368*AC1369*Z1369+AC1368*AC1370*Z1370)</f>
        <v>-0.68847730405083307</v>
      </c>
      <c r="AL1412" s="18">
        <f>AB1368*AB1369*Z1368+(AB1369^2)*Z1369+AB1369*AB1370*Z1370-(AC1368*AC1369*Z1368+(AC1369^2)*Z1369+AC1369*AC1370*Z1370)</f>
        <v>0.22307396351858358</v>
      </c>
      <c r="AM1412" s="34">
        <f>AB1368*AB1370*Z1368+AB1369*AB1370*Z1369+(AB1370^2)*Z1370-(AC1368*AC1370*Z1368+AC1369*AC1370*Z1369+(AC1370^2)*Z1370)</f>
        <v>0.61289067763555227</v>
      </c>
      <c r="AN1412" s="16">
        <f>AE1368</f>
        <v>-8.8326096495800477E-3</v>
      </c>
    </row>
    <row r="1413" spans="1:40">
      <c r="A1413" s="8" t="s">
        <v>46</v>
      </c>
      <c r="B1413" s="8">
        <f>DEGREES(ACOS(B1409/(SQRT((B1407^2)+(B1408^2)+(B1409^2)))))</f>
        <v>150.83659967177468</v>
      </c>
      <c r="C1413" s="8">
        <f>DEGREES(ATAN(B1408/B1407))</f>
        <v>3.3638966662859686</v>
      </c>
      <c r="D1413" t="s">
        <v>33</v>
      </c>
      <c r="E1413" s="9">
        <f t="shared" ref="E1413:F1413" si="1626">E1408</f>
        <v>0.86399545459420413</v>
      </c>
      <c r="F1413" s="10">
        <f t="shared" si="1626"/>
        <v>-0.52658432086144791</v>
      </c>
      <c r="G1413" s="13">
        <f>COS((RADIANS(45+$C$18)))</f>
        <v>-0.87078508510040586</v>
      </c>
      <c r="H1413" s="14">
        <f>COS((RADIANS($C$18-45)))</f>
        <v>-0.4916638440710065</v>
      </c>
      <c r="J1413" s="15">
        <f>((SUMPRODUCT(G1413:G1415,E1413:E1415))*(SUMPRODUCT(G1413:(G1415),F1413:F1415)))-((SUMPRODUCT(H1413:H1415,E1413:E1415))*(SUMPRODUCT(H1413:H1415,F1413:F1415)))</f>
        <v>-1.4424541858375245E-2</v>
      </c>
      <c r="L1413" s="16"/>
      <c r="M1413" s="17">
        <f>(G1373^2)*F1373+G1373*G1374*F1374+G1373*G1375*F1375-((H1373^2)*F1373+H1373*H1374*F1374+H1373*H1375*F1375)</f>
        <v>0.31170141401115331</v>
      </c>
      <c r="N1413" s="18">
        <f>G1373*G1374*F1373+(G1374^2)*F1374+G1374*G1375*F1375-(H1373*H1374*F1373+(H1374^2)*F1374+H1374*H1375*F1375)</f>
        <v>-0.10755664238137597</v>
      </c>
      <c r="O1413" s="18">
        <f>G1373*G1375*F1373+G1374*G1375*F1374+(G1375^2)*F1375-(H1373*H1375*F1373+H1374*H1375*F1374+(H1375^2)*F1375)</f>
        <v>-0.60998403051662087</v>
      </c>
      <c r="P1413" s="18">
        <f>(G1373^2)*E1373+G1373*G1374*E1374+G1373*G1375*E1375-((H1373^2)*E1373+H1373*H1374*E1374+H1373*H1375*E1375)</f>
        <v>-0.62720308126268876</v>
      </c>
      <c r="Q1413" s="18">
        <f>G1373*G1374*E1373+(G1374^2)*E1374+G1374*G1375*E1375-(H1373*H1374*E1373+(H1374^2)*E1374+H1374*H1375*E1375)</f>
        <v>0.12841246920717397</v>
      </c>
      <c r="R1413" s="34">
        <f>G1373*G1375*E1373+G1374*G1375*E1374+(G1375^2)*E1375-(H1373*H1375*E1373+H1374*H1375*E1374+(H1375^2)*E1375)</f>
        <v>0.7282633020268644</v>
      </c>
      <c r="S1413" s="16">
        <f>J1373</f>
        <v>-3.3322619692162658E-3</v>
      </c>
      <c r="V1413" s="8" t="s">
        <v>46</v>
      </c>
      <c r="W1413" s="8">
        <f>DEGREES(ACOS(W1409/(SQRT((W1407^2)+(W1408^2)+(W1409^2)))))</f>
        <v>150.83659967177468</v>
      </c>
      <c r="X1413" s="8">
        <f>DEGREES(ATAN(W1408/W1407))</f>
        <v>3.3638966662859762</v>
      </c>
      <c r="Y1413" t="s">
        <v>33</v>
      </c>
      <c r="Z1413" s="9">
        <f t="shared" ref="Z1413:AA1413" si="1627">Z1408</f>
        <v>0.86399545459420413</v>
      </c>
      <c r="AA1413" s="10">
        <f t="shared" si="1627"/>
        <v>-0.52658432086144791</v>
      </c>
      <c r="AB1413" s="13">
        <f>COS((RADIANS(45+$C$18)))</f>
        <v>-0.87078508510040586</v>
      </c>
      <c r="AC1413" s="14">
        <f>COS((RADIANS($C$18-45)))</f>
        <v>-0.4916638440710065</v>
      </c>
      <c r="AE1413" s="15">
        <f>((SUMPRODUCT(AB1413:AB1415,Z1413:Z1415))*(SUMPRODUCT(AB1413:(AB1415),AA1413:AA1415)))-((SUMPRODUCT(AC1413:AC1415,Z1413:Z1415))*(SUMPRODUCT(AC1413:AC1415,AA1413:AA1415)))</f>
        <v>-1.4424541858375314E-2</v>
      </c>
      <c r="AG1413" s="16"/>
      <c r="AH1413" s="17">
        <f>(AB1373^2)*AA1373+AB1373*AB1374*AA1374+AB1373*AB1375*AA1375-((AC1373^2)*AA1373+AC1373*AC1374*AA1374+AC1373*AC1375*AA1375)</f>
        <v>0.31170141401115331</v>
      </c>
      <c r="AI1413" s="18">
        <f>AB1373*AB1374*AA1373+(AB1374^2)*AA1374+AB1374*AB1375*AA1375-(AC1373*AC1374*AA1373+(AC1374^2)*AA1374+AC1374*AC1375*AA1375)</f>
        <v>-0.10755664238137598</v>
      </c>
      <c r="AJ1413" s="18">
        <f>AB1373*AB1375*AA1373+AB1374*AB1375*AA1374+(AB1375^2)*AA1375-(AC1373*AC1375*AA1373+AC1374*AC1375*AA1374+(AC1375^2)*AA1375)</f>
        <v>-0.60998403051662098</v>
      </c>
      <c r="AK1413" s="18">
        <f>(AB1373^2)*Z1373+AB1373*AB1374*Z1374+AB1373*AB1375*Z1375-((AC1373^2)*Z1373+AC1373*AC1374*Z1374+AC1373*AC1375*Z1375)</f>
        <v>-0.62720308126268876</v>
      </c>
      <c r="AL1413" s="18">
        <f>AB1373*AB1374*Z1373+(AB1374^2)*Z1374+AB1374*AB1375*Z1375-(AC1373*AC1374*Z1373+(AC1374^2)*Z1374+AC1374*AC1375*Z1375)</f>
        <v>0.12841246920717397</v>
      </c>
      <c r="AM1413" s="34">
        <f>AB1373*AB1375*Z1373+AB1374*AB1375*Z1374+(AB1375^2)*Z1375-(AC1373*AC1375*Z1373+AC1374*AC1375*Z1374+(AC1375^2)*Z1375)</f>
        <v>0.72826330202686429</v>
      </c>
      <c r="AN1413" s="16">
        <f>AE1373</f>
        <v>-3.3322619692162103E-3</v>
      </c>
    </row>
    <row r="1414" spans="1:40">
      <c r="A1414" s="8" t="s">
        <v>48</v>
      </c>
      <c r="B1414" s="8">
        <f>DEGREES(ACOS(C1409/(SQRT((C1407^2)+(C1408^2)+(C1409^2)))))</f>
        <v>62.448752046807328</v>
      </c>
      <c r="C1414" s="8">
        <f>DEGREES(ATAN(C1408/C1407))</f>
        <v>24.154818135411393</v>
      </c>
      <c r="D1414" t="s">
        <v>34</v>
      </c>
      <c r="E1414" s="9">
        <f t="shared" ref="E1414:F1414" si="1628">E1409</f>
        <v>-0.16430755262887164</v>
      </c>
      <c r="F1414" s="10">
        <f t="shared" si="1628"/>
        <v>-0.7879412955299977</v>
      </c>
      <c r="G1414" s="13">
        <f>(SIN((RADIANS(45+$C$18))))*(COS(RADIANS($A$18)))</f>
        <v>0.4620128861807582</v>
      </c>
      <c r="H1414" s="14">
        <f>(SIN((RADIANS($C$18-45))))*(COS(RADIANS($A$18)))</f>
        <v>-0.81827031875928058</v>
      </c>
      <c r="J1414" s="16"/>
      <c r="L1414" s="16"/>
      <c r="M1414" s="17">
        <f>(G1378^2)*F1378+G1378*G1379*F1379+G1378*G1380*F1380-((H1378^2)*F1378+H1378*H1379*F1379+H1378*H1380*F1380)</f>
        <v>0.29740129090101985</v>
      </c>
      <c r="N1414" s="18">
        <f>G1378*G1379*F1378+(G1379^2)*F1379+G1379*G1380*F1380-(H1378*H1379*F1378+(H1379^2)*F1379+H1379*H1380*F1380)</f>
        <v>-9.4102384272275956E-10</v>
      </c>
      <c r="O1414" s="18">
        <f>G1378*G1380*F1378+G1379*G1380*F1379+(G1380^2)*F1380-(H1378*H1380*F1378+H1379*H1380*F1379+(H1380^2)*F1380)</f>
        <v>-0.53916693875526156</v>
      </c>
      <c r="P1414" s="18">
        <f>(G1378^2)*E1378+G1378*G1379*E1379+G1378*G1380*E1380-((H1378^2)*E1378+H1378*H1379*E1379+H1378*H1380*E1380)</f>
        <v>-0.51174669125606487</v>
      </c>
      <c r="Q1414" s="18">
        <f>G1378*G1379*E1378+(G1379^2)*E1379+G1379*G1380*E1380-(H1378*H1379*E1378+(H1379^2)*E1379+H1379*H1380*E1380)</f>
        <v>1.4717983673154922E-9</v>
      </c>
      <c r="R1414" s="34">
        <f>G1378*G1380*E1378+G1379*G1380*E1379+(G1380^2)*E1380-(H1378*H1380*E1378+H1379*H1380*E1379+(H1380^2)*E1380)</f>
        <v>0.84327833593933366</v>
      </c>
      <c r="S1414" s="16">
        <f>J1378</f>
        <v>3.4451712754957065E-4</v>
      </c>
      <c r="V1414" s="8" t="s">
        <v>48</v>
      </c>
      <c r="W1414" s="8">
        <f>DEGREES(ACOS(X1409/(SQRT((X1407^2)+(X1408^2)+(X1409^2)))))</f>
        <v>62.448752046807328</v>
      </c>
      <c r="X1414" s="8">
        <f>DEGREES(ATAN(X1408/X1407))</f>
        <v>24.154818135411393</v>
      </c>
      <c r="Y1414" t="s">
        <v>34</v>
      </c>
      <c r="Z1414" s="9">
        <f t="shared" ref="Z1414:AA1414" si="1629">Z1409</f>
        <v>-0.1643075526288717</v>
      </c>
      <c r="AA1414" s="10">
        <f t="shared" si="1629"/>
        <v>-0.7879412955299977</v>
      </c>
      <c r="AB1414" s="13">
        <f>(SIN((RADIANS(45+$C$18))))*(COS(RADIANS($A$18)))</f>
        <v>0.4620128861807582</v>
      </c>
      <c r="AC1414" s="14">
        <f>(SIN((RADIANS($C$18-45))))*(COS(RADIANS($A$18)))</f>
        <v>-0.81827031875928058</v>
      </c>
      <c r="AE1414" s="16"/>
      <c r="AG1414" s="16"/>
      <c r="AH1414" s="17">
        <f>(AB1378^2)*AA1378+AB1378*AB1379*AA1379+AB1378*AB1380*AA1380-((AC1378^2)*AA1378+AC1378*AC1379*AA1379+AC1378*AC1380*AA1380)</f>
        <v>0.2974012909010198</v>
      </c>
      <c r="AI1414" s="18">
        <f>AB1378*AB1379*AA1378+(AB1379^2)*AA1379+AB1379*AB1380*AA1380-(AC1378*AC1379*AA1378+(AC1379^2)*AA1379+AC1379*AC1380*AA1380)</f>
        <v>-9.4102384272275977E-10</v>
      </c>
      <c r="AJ1414" s="18">
        <f>AB1378*AB1380*AA1378+AB1379*AB1380*AA1379+(AB1380^2)*AA1380-(AC1378*AC1380*AA1378+AC1379*AC1380*AA1379+(AC1380^2)*AA1380)</f>
        <v>-0.53916693875526167</v>
      </c>
      <c r="AK1414" s="18">
        <f>(AB1378^2)*Z1378+AB1378*AB1379*Z1379+AB1378*AB1380*Z1380-((AC1378^2)*Z1378+AC1378*AC1379*Z1379+AC1378*AC1380*Z1380)</f>
        <v>-0.51174669125606487</v>
      </c>
      <c r="AL1414" s="18">
        <f>AB1378*AB1379*Z1378+(AB1379^2)*Z1379+AB1379*AB1380*Z1380-(AC1378*AC1379*Z1378+(AC1379^2)*Z1379+AC1379*AC1380*Z1380)</f>
        <v>1.471798367315492E-9</v>
      </c>
      <c r="AM1414" s="34">
        <f>AB1378*AB1380*Z1378+AB1379*AB1380*Z1379+(AB1380^2)*Z1380-(AC1378*AC1380*Z1378+AC1379*AC1380*Z1379+(AC1380^2)*Z1380)</f>
        <v>0.84327833593933343</v>
      </c>
      <c r="AN1414" s="16">
        <f>AE1378</f>
        <v>3.4451712754957065E-4</v>
      </c>
    </row>
    <row r="1415" spans="1:40">
      <c r="D1415" t="s">
        <v>35</v>
      </c>
      <c r="E1415" s="9">
        <f t="shared" ref="E1415:F1415" si="1630">E1410</f>
        <v>0.47593579670966674</v>
      </c>
      <c r="F1415" s="10">
        <f t="shared" si="1630"/>
        <v>-0.31915116766415946</v>
      </c>
      <c r="G1415" s="13">
        <f>(SIN((RADIANS(45+$C$18))))*(SIN(RADIANS($A$18)))</f>
        <v>-0.16815893841721494</v>
      </c>
      <c r="H1415" s="14">
        <f>(SIN((RADIANS($C$18-45))))*(SIN(RADIANS($A$18)))</f>
        <v>0.29782603961189558</v>
      </c>
      <c r="J1415" s="16"/>
      <c r="L1415" s="16"/>
      <c r="M1415" s="17">
        <f>(G1383^2)*F1383+G1383*G1384*F1384+G1383*G1385*F1385-((H1383^2)*F1383+H1383*H1384*F1384+H1383*H1385*F1385)</f>
        <v>0.27678787575125091</v>
      </c>
      <c r="N1415" s="18">
        <f>G1383*G1384*F1383+(G1384^2)*F1384+G1384*G1385*F1385-(H1383*H1384*F1383+(H1384^2)*F1384+H1384*H1385*F1385)</f>
        <v>8.3672109106679382E-2</v>
      </c>
      <c r="O1415" s="18">
        <f>G1383*G1385*F1383+G1384*G1385*F1384+(G1385^2)*F1385-(H1383*H1385*F1383+H1384*H1385*F1384+(H1385^2)*F1385)</f>
        <v>-0.47452811118578025</v>
      </c>
      <c r="P1415" s="18">
        <f>(G1383^2)*E1383+G1383*G1384*E1384+G1383*G1385*E1385-((H1383^2)*E1383+H1383*H1384*E1384+H1383*H1385*E1385)</f>
        <v>-0.3176151536653733</v>
      </c>
      <c r="Q1415" s="18">
        <f>G1383*G1384*E1383+(G1384^2)*E1384+G1384*G1385*E1385-(H1383*H1384*E1383+(H1384^2)*E1384+H1384*H1385*E1385)</f>
        <v>-0.16408175764894084</v>
      </c>
      <c r="R1415" s="34">
        <f>G1383*G1385*E1383+G1384*G1385*E1384+(G1385^2)*E1385-(H1383*H1385*E1383+H1384*H1385*E1384+(H1385^2)*E1385)</f>
        <v>0.93055388908535752</v>
      </c>
      <c r="S1415" s="16">
        <f>J1383</f>
        <v>-4.494075930860375E-4</v>
      </c>
      <c r="Y1415" t="s">
        <v>35</v>
      </c>
      <c r="Z1415" s="9">
        <f t="shared" ref="Z1415:AA1415" si="1631">Z1410</f>
        <v>0.47593579670966668</v>
      </c>
      <c r="AA1415" s="10">
        <f t="shared" si="1631"/>
        <v>-0.31915116766415952</v>
      </c>
      <c r="AB1415" s="13">
        <f>(SIN((RADIANS(45+$C$18))))*(SIN(RADIANS($A$18)))</f>
        <v>-0.16815893841721494</v>
      </c>
      <c r="AC1415" s="14">
        <f>(SIN((RADIANS($C$18-45))))*(SIN(RADIANS($A$18)))</f>
        <v>0.29782603961189558</v>
      </c>
      <c r="AE1415" s="16"/>
      <c r="AG1415" s="16"/>
      <c r="AH1415" s="17">
        <f>(AB1383^2)*AA1383+AB1383*AB1384*AA1384+AB1383*AB1385*AA1385-((AC1383^2)*AA1383+AC1383*AC1384*AA1384+AC1383*AC1385*AA1385)</f>
        <v>0.27678787575125086</v>
      </c>
      <c r="AI1415" s="18">
        <f>AB1383*AB1384*AA1383+(AB1384^2)*AA1384+AB1384*AB1385*AA1385-(AC1383*AC1384*AA1383+(AC1384^2)*AA1384+AC1384*AC1385*AA1385)</f>
        <v>8.3672109106679382E-2</v>
      </c>
      <c r="AJ1415" s="18">
        <f>AB1383*AB1385*AA1383+AB1384*AB1385*AA1384+(AB1385^2)*AA1385-(AC1383*AC1385*AA1383+AC1384*AC1385*AA1384+(AC1385^2)*AA1385)</f>
        <v>-0.47452811118578031</v>
      </c>
      <c r="AK1415" s="18">
        <f>(AB1383^2)*Z1383+AB1383*AB1384*Z1384+AB1383*AB1385*Z1385-((AC1383^2)*Z1383+AC1383*AC1384*Z1384+AC1383*AC1385*Z1385)</f>
        <v>-0.3176151536653733</v>
      </c>
      <c r="AL1415" s="18">
        <f>AB1383*AB1384*Z1383+(AB1384^2)*Z1384+AB1384*AB1385*Z1385-(AC1383*AC1384*Z1383+(AC1384^2)*Z1384+AC1384*AC1385*Z1385)</f>
        <v>-0.16408175764894084</v>
      </c>
      <c r="AM1415" s="34">
        <f>AB1383*AB1385*Z1383+AB1384*AB1385*Z1384+(AB1385^2)*Z1385-(AC1383*AC1385*Z1383+AC1384*AC1385*Z1384+(AC1385^2)*Z1385)</f>
        <v>0.9305538890853573</v>
      </c>
      <c r="AN1415" s="16">
        <f>AE1383</f>
        <v>-4.4940759308609302E-4</v>
      </c>
    </row>
    <row r="1416" spans="1:40">
      <c r="M1416" s="17">
        <f>(G1388^2)*F1388+G1388*G1389*F1389+G1388*G1390*F1390-((H1388^2)*F1388+H1388*H1389*F1389+H1388*H1390*F1390)</f>
        <v>0.2652810582198396</v>
      </c>
      <c r="N1416" s="18">
        <f>G1388*G1389*F1388+(G1389^2)*F1389+G1389*G1390*F1390-(H1388*H1389*F1388+(H1389^2)*F1389+H1389*H1390*F1390)</f>
        <v>0.15592589522744707</v>
      </c>
      <c r="O1416" s="18">
        <f>G1388*G1390*F1388+G1389*G1390*F1389+(G1390^2)*F1390-(H1388*H1390*F1388+H1389*H1390*F1389+(H1390^2)*F1390)</f>
        <v>-0.42840287624565809</v>
      </c>
      <c r="P1416" s="18">
        <f>(G1388^2)*E1388+G1388*G1389*E1389+G1388*G1390*E1390-((H1388^2)*E1388+H1388*H1389*E1389+H1388*H1390*E1390)</f>
        <v>-5.7068033182661237E-2</v>
      </c>
      <c r="Q1416" s="18">
        <f>G1388*G1389*E1388+(G1389^2)*E1389+G1389*G1390*E1390-(H1388*H1389*E1388+(H1389^2)*E1389+H1389*H1390*E1390)</f>
        <v>-0.34145071843496039</v>
      </c>
      <c r="R1416" s="34">
        <f>G1388*G1390*E1388+G1389*G1390*E1389+(G1390^2)*E1390-(H1388*H1390*E1388+H1389*H1390*E1389+(H1390^2)*E1390)</f>
        <v>0.93812813875661183</v>
      </c>
      <c r="S1416" s="16">
        <f>J1388</f>
        <v>-3.1043796309587757E-4</v>
      </c>
      <c r="AH1416" s="17">
        <f>(AB1388^2)*AA1388+AB1388*AB1389*AA1389+AB1388*AB1390*AA1390-((AC1388^2)*AA1388+AC1388*AC1389*AA1389+AC1388*AC1390*AA1390)</f>
        <v>0.26528105821983955</v>
      </c>
      <c r="AI1416" s="18">
        <f>AB1388*AB1389*AA1388+(AB1389^2)*AA1389+AB1389*AB1390*AA1390-(AC1388*AC1389*AA1388+(AC1389^2)*AA1389+AC1389*AC1390*AA1390)</f>
        <v>0.1559258952274471</v>
      </c>
      <c r="AJ1416" s="18">
        <f>AB1388*AB1390*AA1388+AB1389*AB1390*AA1389+(AB1390^2)*AA1390-(AC1388*AC1390*AA1388+AC1389*AC1390*AA1389+(AC1390^2)*AA1390)</f>
        <v>-0.42840287624565809</v>
      </c>
      <c r="AK1416" s="18">
        <f>(AB1388^2)*Z1388+AB1388*AB1389*Z1389+AB1388*AB1390*Z1390-((AC1388^2)*Z1388+AC1388*AC1389*Z1389+AC1388*AC1390*Z1390)</f>
        <v>-5.7068033182661237E-2</v>
      </c>
      <c r="AL1416" s="18">
        <f>AB1388*AB1389*Z1388+(AB1389^2)*Z1389+AB1389*AB1390*Z1390-(AC1388*AC1389*Z1388+(AC1389^2)*Z1389+AC1389*AC1390*Z1390)</f>
        <v>-0.34145071843496039</v>
      </c>
      <c r="AM1416" s="34">
        <f>AB1388*AB1390*Z1388+AB1389*AB1390*Z1389+(AB1390^2)*Z1390-(AC1388*AC1390*Z1388+AC1389*AC1390*Z1389+(AC1390^2)*Z1390)</f>
        <v>0.93812813875661194</v>
      </c>
      <c r="AN1416" s="16">
        <f>AE1388</f>
        <v>-3.1043796309593308E-4</v>
      </c>
    </row>
    <row r="1417" spans="1:40">
      <c r="E1417" s="9" t="s">
        <v>29</v>
      </c>
      <c r="F1417" s="10" t="s">
        <v>30</v>
      </c>
      <c r="G1417" s="13" t="s">
        <v>31</v>
      </c>
      <c r="H1417" s="14" t="s">
        <v>11</v>
      </c>
      <c r="I1417">
        <v>18</v>
      </c>
      <c r="J1417" s="15" t="s">
        <v>32</v>
      </c>
      <c r="M1417" s="17">
        <f>(G1393^2)*F1393+G1393*G1394*F1394+G1393*G1395*F1395-((H1393^2)*F1393+H1393*H1394*F1394+H1393*H1395*F1395)</f>
        <v>0.27048273694119812</v>
      </c>
      <c r="N1417" s="18">
        <f>G1393*G1394*F1393+(G1394^2)*F1394+G1394*G1395*F1395-(H1393*H1394*F1393+(H1394^2)*F1394+H1394*H1395*F1395)</f>
        <v>0.23342805894774465</v>
      </c>
      <c r="O1417" s="18">
        <f>G1393*G1395*F1393+G1394*G1395*F1394+(G1395^2)*F1395-(H1393*H1395*F1393+H1394*H1395*F1394+(H1395^2)*F1395)</f>
        <v>-0.40430925800967676</v>
      </c>
      <c r="P1417" s="18">
        <f>(G1393^2)*E1393+G1393*G1394*E1394+G1393*G1395*E1395-((H1393^2)*E1393+H1393*H1394*E1394+H1393*H1395*E1395)</f>
        <v>0.21163889593919771</v>
      </c>
      <c r="Q1417" s="18">
        <f>G1393*G1394*E1393+(G1394^2)*E1394+G1394*G1395*E1395-(H1393*H1394*E1393+(H1394^2)*E1394+H1394*H1395*E1395)</f>
        <v>-0.48632694285030587</v>
      </c>
      <c r="R1417" s="34">
        <f>G1393*G1395*E1393+G1394*G1395*E1394+(G1395^2)*E1395-(H1393*H1395*E1393+H1394*H1395*E1394+(H1395^2)*E1395)</f>
        <v>0.84234297410637582</v>
      </c>
      <c r="S1417" s="16">
        <f>J1393</f>
        <v>2.916613354853409E-3</v>
      </c>
      <c r="Z1417" s="9" t="s">
        <v>29</v>
      </c>
      <c r="AA1417" s="10" t="s">
        <v>30</v>
      </c>
      <c r="AB1417" s="13" t="s">
        <v>31</v>
      </c>
      <c r="AC1417" s="14" t="s">
        <v>11</v>
      </c>
      <c r="AD1417">
        <v>18</v>
      </c>
      <c r="AE1417" s="15" t="s">
        <v>32</v>
      </c>
      <c r="AH1417" s="17">
        <f>(AB1393^2)*AA1393+AB1393*AB1394*AA1394+AB1393*AB1395*AA1395-((AC1393^2)*AA1393+AC1393*AC1394*AA1394+AC1393*AC1395*AA1395)</f>
        <v>0.27048273694119812</v>
      </c>
      <c r="AI1417" s="18">
        <f>AB1393*AB1394*AA1393+(AB1394^2)*AA1394+AB1394*AB1395*AA1395-(AC1393*AC1394*AA1393+(AC1394^2)*AA1394+AC1394*AC1395*AA1395)</f>
        <v>0.23342805894774465</v>
      </c>
      <c r="AJ1417" s="18">
        <f>AB1393*AB1395*AA1393+AB1394*AB1395*AA1394+(AB1395^2)*AA1395-(AC1393*AC1395*AA1393+AC1394*AC1395*AA1394+(AC1395^2)*AA1395)</f>
        <v>-0.40430925800967682</v>
      </c>
      <c r="AK1417" s="18">
        <f>(AB1393^2)*Z1393+AB1393*AB1394*Z1394+AB1393*AB1395*Z1395-((AC1393^2)*Z1393+AC1393*AC1394*Z1394+AC1393*AC1395*Z1395)</f>
        <v>0.21163889593919771</v>
      </c>
      <c r="AL1417" s="18">
        <f>AB1393*AB1394*Z1393+(AB1394^2)*Z1394+AB1394*AB1395*Z1395-(AC1393*AC1394*Z1393+(AC1394^2)*Z1394+AC1394*AC1395*Z1395)</f>
        <v>-0.48632694285030587</v>
      </c>
      <c r="AM1417" s="34">
        <f>AB1393*AB1395*Z1393+AB1394*AB1395*Z1394+(AB1395^2)*Z1395-(AC1393*AC1395*Z1393+AC1394*AC1395*Z1394+(AC1395^2)*Z1395)</f>
        <v>0.84234297410637593</v>
      </c>
      <c r="AN1417" s="16">
        <f>AE1393</f>
        <v>2.9166133548533535E-3</v>
      </c>
    </row>
    <row r="1418" spans="1:40">
      <c r="D1418" t="s">
        <v>33</v>
      </c>
      <c r="E1418" s="9">
        <f t="shared" ref="E1418:F1418" si="1632">E1413</f>
        <v>0.86399545459420413</v>
      </c>
      <c r="F1418" s="10">
        <f t="shared" si="1632"/>
        <v>-0.52658432086144791</v>
      </c>
      <c r="G1418" s="13">
        <f>COS((RADIANS(45+$C$19)))</f>
        <v>-0.90296063242848146</v>
      </c>
      <c r="H1418" s="14">
        <f>COS((RADIANS($C$19-45)))</f>
        <v>-0.42972327873220545</v>
      </c>
      <c r="J1418" s="15">
        <f>((SUMPRODUCT(G1418:G1420,E1418:E1420))*(SUMPRODUCT(G1418:G1420,F1418:F1420)))-((SUMPRODUCT(H1418:H1420,E1418:E1420))*(SUMPRODUCT(H1418:H1420,F1418:F1420)))</f>
        <v>-1.4794314229871264E-2</v>
      </c>
      <c r="M1418" s="17">
        <f>(G1398^2)*F1398+G1398*G1399*F1399+G1398*G1400*F1400-((H1398^2)*F1398+H1398*H1399*F1399+H1398*H1400*F1400)</f>
        <v>0.29365345380889407</v>
      </c>
      <c r="N1418" s="18">
        <f>G1398*G1399*F1398+(G1399^2)*F1399+G1399*G1400*F1400-(H1398*H1399*F1398+(H1399^2)*F1399+H1399*H1400*F1400)</f>
        <v>0.3275695330469231</v>
      </c>
      <c r="O1418" s="18">
        <f>G1398*G1400*F1398+G1399*G1400*F1399+(G1400^2)*F1400-(H1398*H1400*F1398+H1399*H1400*F1399+(H1400^2)*F1400)</f>
        <v>-0.39038216783307839</v>
      </c>
      <c r="P1418" s="18">
        <f>(G1398^2)*E1398+G1398*G1399*E1399+G1398*G1400*E1400-((H1398^2)*E1398+H1398*H1399*E1399+H1398*H1400*E1400)</f>
        <v>0.41658014762777795</v>
      </c>
      <c r="Q1418" s="18">
        <f>G1398*G1399*E1398+(G1399^2)*E1399+G1399*G1400*E1400-(H1398*H1399*E1398+(H1399^2)*E1399+H1399*H1400*E1400)</f>
        <v>-0.572781048707526</v>
      </c>
      <c r="R1418" s="34">
        <f>G1398*G1400*E1398+G1399*G1400*E1399+(G1400^2)*E1400-(H1398*H1400*E1398+H1399*H1400*E1399+(H1400^2)*E1400)</f>
        <v>0.68261387256707318</v>
      </c>
      <c r="S1418" s="16">
        <f>J1398</f>
        <v>1.4096252957168348E-2</v>
      </c>
      <c r="Y1418" t="s">
        <v>33</v>
      </c>
      <c r="Z1418" s="9">
        <f t="shared" ref="Z1418:AA1418" si="1633">Z1413</f>
        <v>0.86399545459420413</v>
      </c>
      <c r="AA1418" s="10">
        <f t="shared" si="1633"/>
        <v>-0.52658432086144791</v>
      </c>
      <c r="AB1418" s="13">
        <f>COS((RADIANS(45+$C$19)))</f>
        <v>-0.90296063242848146</v>
      </c>
      <c r="AC1418" s="14">
        <f>COS((RADIANS($C$19-45)))</f>
        <v>-0.42972327873220545</v>
      </c>
      <c r="AE1418" s="15">
        <f>((SUMPRODUCT(AB1418:AB1420,Z1418:Z1420))*(SUMPRODUCT(AB1418:AB1420,AA1418:AA1420)))-((SUMPRODUCT(AC1418:AC1420,Z1418:Z1420))*(SUMPRODUCT(AC1418:AC1420,AA1418:AA1420)))</f>
        <v>-1.4794314229871292E-2</v>
      </c>
      <c r="AH1418" s="17">
        <f>(AB1398^2)*AA1398+AB1398*AB1399*AA1399+AB1398*AB1400*AA1400-((AC1398^2)*AA1398+AC1398*AC1399*AA1399+AC1398*AC1400*AA1400)</f>
        <v>0.29365345380889407</v>
      </c>
      <c r="AI1418" s="18">
        <f>AB1398*AB1399*AA1398+(AB1399^2)*AA1399+AB1399*AB1400*AA1400-(AC1398*AC1399*AA1398+(AC1399^2)*AA1399+AC1399*AC1400*AA1400)</f>
        <v>0.3275695330469231</v>
      </c>
      <c r="AJ1418" s="18">
        <f>AB1398*AB1400*AA1398+AB1399*AB1400*AA1399+(AB1400^2)*AA1400-(AC1398*AC1400*AA1398+AC1399*AC1400*AA1399+(AC1400^2)*AA1400)</f>
        <v>-0.39038216783307844</v>
      </c>
      <c r="AK1418" s="18">
        <f>(AB1398^2)*Z1398+AB1398*AB1399*Z1399+AB1398*AB1400*Z1400-((AC1398^2)*Z1398+AC1398*AC1399*Z1399+AC1398*AC1400*Z1400)</f>
        <v>0.41658014762777795</v>
      </c>
      <c r="AL1418" s="18">
        <f>AB1398*AB1399*Z1398+(AB1399^2)*Z1399+AB1399*AB1400*Z1400-(AC1398*AC1399*Z1398+(AC1399^2)*Z1399+AC1399*AC1400*Z1400)</f>
        <v>-0.572781048707526</v>
      </c>
      <c r="AM1418" s="34">
        <f>AB1398*AB1400*Z1398+AB1399*AB1400*Z1399+(AB1400^2)*Z1400-(AC1398*AC1400*Z1398+AC1399*AC1400*Z1399+(AC1400^2)*Z1400)</f>
        <v>0.68261387256707318</v>
      </c>
      <c r="AN1418" s="16">
        <f>AE1398</f>
        <v>1.4096252957168348E-2</v>
      </c>
    </row>
    <row r="1419" spans="1:40" ht="18">
      <c r="A1419" t="s">
        <v>45</v>
      </c>
      <c r="B1419" t="s">
        <v>75</v>
      </c>
      <c r="C1419" t="s">
        <v>44</v>
      </c>
      <c r="D1419" t="s">
        <v>34</v>
      </c>
      <c r="E1419" s="9">
        <f t="shared" ref="E1419:F1419" si="1634">E1414</f>
        <v>-0.16430755262887164</v>
      </c>
      <c r="F1419" s="10">
        <f t="shared" si="1634"/>
        <v>-0.7879412955299977</v>
      </c>
      <c r="G1419" s="13">
        <f>(SIN((RADIANS(45+$C$19))))*(COS(RADIANS($A$19)))</f>
        <v>0.42319481654530194</v>
      </c>
      <c r="H1419" s="14">
        <f>(SIN((RADIANS($C$19-45))))*(COS(RADIANS($A$19)))</f>
        <v>-0.88924263148037508</v>
      </c>
      <c r="J1419" s="16"/>
      <c r="M1419" s="17">
        <f>(G1403^2)*F1403+G1403*G1404*F1404+G1403*G1405*F1405-((H1403^2)*F1403+H1403*H1404*F1404+H1403*H1405*F1405)</f>
        <v>0.28961861714508674</v>
      </c>
      <c r="N1419" s="18">
        <f>G1403*G1404*F1403+(G1404^2)*F1404+G1404*G1405*F1405-(H1403*H1404*F1403+(H1404^2)*F1404+H1404*H1405*F1405)</f>
        <v>0.4546044963686216</v>
      </c>
      <c r="O1419" s="18">
        <f>G1403*G1405*F1403+G1404*G1405*F1404+(G1405^2)*F1405-(H1403*H1405*F1403+H1404*H1405*F1404+(H1405^2)*F1405)</f>
        <v>-0.38145846523444366</v>
      </c>
      <c r="P1419" s="18">
        <f>(G1403^2)*E1403+G1403*G1404*E1404+G1403*G1405*E1405-((H1403^2)*E1403+H1403*H1404*E1404+H1403*H1405*E1405)</f>
        <v>0.59005293700105144</v>
      </c>
      <c r="Q1419" s="18">
        <f>G1403*G1404*E1403+(G1404^2)*E1404+G1404*G1405*E1405-(H1403*H1404*E1403+(H1404^2)*E1404+H1404*H1405*E1405)</f>
        <v>-0.58579637353975644</v>
      </c>
      <c r="R1419" s="34">
        <f>G1403*G1405*E1403+G1404*G1405*E1404+(G1405^2)*E1405-(H1403*H1405*E1403+H1404*H1405*E1404+(H1405^2)*E1405)</f>
        <v>0.49154152098219805</v>
      </c>
      <c r="S1419" s="16">
        <f>J1403</f>
        <v>-6.0155219961966488E-3</v>
      </c>
      <c r="V1419" t="s">
        <v>45</v>
      </c>
      <c r="W1419" t="s">
        <v>75</v>
      </c>
      <c r="X1419" t="s">
        <v>44</v>
      </c>
      <c r="Y1419" t="s">
        <v>34</v>
      </c>
      <c r="Z1419" s="9">
        <f t="shared" ref="Z1419:AA1419" si="1635">Z1414</f>
        <v>-0.1643075526288717</v>
      </c>
      <c r="AA1419" s="10">
        <f t="shared" si="1635"/>
        <v>-0.7879412955299977</v>
      </c>
      <c r="AB1419" s="13">
        <f>(SIN((RADIANS(45+$C$19))))*(COS(RADIANS($A$19)))</f>
        <v>0.42319481654530194</v>
      </c>
      <c r="AC1419" s="14">
        <f>(SIN((RADIANS($C$19-45))))*(COS(RADIANS($A$19)))</f>
        <v>-0.88924263148037508</v>
      </c>
      <c r="AE1419" s="16"/>
      <c r="AH1419" s="17">
        <f>(AB1403^2)*AA1403+AB1403*AB1404*AA1404+AB1403*AB1405*AA1405-((AC1403^2)*AA1403+AC1403*AC1404*AA1404+AC1403*AC1405*AA1405)</f>
        <v>0.28961861714508674</v>
      </c>
      <c r="AI1419" s="18">
        <f>AB1403*AB1404*AA1403+(AB1404^2)*AA1404+AB1404*AB1405*AA1405-(AC1403*AC1404*AA1403+(AC1404^2)*AA1404+AC1404*AC1405*AA1405)</f>
        <v>0.45460449636862155</v>
      </c>
      <c r="AJ1419" s="18">
        <f>AB1403*AB1405*AA1403+AB1404*AB1405*AA1404+(AB1405^2)*AA1405-(AC1403*AC1405*AA1403+AC1404*AC1405*AA1404+(AC1405^2)*AA1405)</f>
        <v>-0.38145846523444366</v>
      </c>
      <c r="AK1419" s="18">
        <f>(AB1403^2)*Z1403+AB1403*AB1404*Z1404+AB1403*AB1405*Z1405-((AC1403^2)*Z1403+AC1403*AC1404*Z1404+AC1403*AC1405*Z1405)</f>
        <v>0.59005293700105144</v>
      </c>
      <c r="AL1419" s="18">
        <f>AB1403*AB1404*Z1403+(AB1404^2)*Z1404+AB1404*AB1405*Z1405-(AC1403*AC1404*Z1403+(AC1404^2)*Z1404+AC1404*AC1405*Z1405)</f>
        <v>-0.58579637353975655</v>
      </c>
      <c r="AM1419" s="34">
        <f>AB1403*AB1405*Z1403+AB1404*AB1405*Z1404+(AB1405^2)*Z1405-(AC1403*AC1405*Z1403+AC1404*AC1405*Z1404+(AC1405^2)*Z1405)</f>
        <v>0.49154152098219805</v>
      </c>
      <c r="AN1419" s="16">
        <f>AE1403</f>
        <v>-6.0155219961967044E-3</v>
      </c>
    </row>
    <row r="1420" spans="1:40">
      <c r="A1420">
        <f>E1423</f>
        <v>0.86399545459420413</v>
      </c>
      <c r="B1420">
        <f>C1420/(SQRT(C1420^2+C1421^2+C1422^2))</f>
        <v>0.86399545459420413</v>
      </c>
      <c r="C1420">
        <f t="array" ref="C1420:C1425">(A1420:A1425)-(MMULT(MMULT(MINVERSE(MMULT(TRANSPOSE(M1405:R1425),M1405:R1425)),TRANSPOSE(M1405:R1425)),S1405:S1425))</f>
        <v>0.86357791274139917</v>
      </c>
      <c r="D1420" t="s">
        <v>35</v>
      </c>
      <c r="E1420" s="9">
        <f t="shared" ref="E1420:F1420" si="1636">E1415</f>
        <v>0.47593579670966674</v>
      </c>
      <c r="F1420" s="10">
        <f t="shared" si="1636"/>
        <v>-0.31915116766415946</v>
      </c>
      <c r="G1420" s="13">
        <f>(SIN((RADIANS(45+$C$19))))*(SIN(RADIANS($A$19)))</f>
        <v>-7.4620664252905797E-2</v>
      </c>
      <c r="H1420" s="14">
        <f>(SIN((RADIANS($C$19-45))))*(SIN(RADIANS($A$19)))</f>
        <v>0.15679746832618466</v>
      </c>
      <c r="J1420" s="16"/>
      <c r="M1420" s="17">
        <f>(G1408^2)*F1408+G1408*G1409*F1409+G1408*G1410*F1410-((H1408^2)*F1408+H1408*H1409*F1409+H1408*H1410*F1410)</f>
        <v>0.29342998879001292</v>
      </c>
      <c r="N1420" s="18">
        <f>G1408*G1409*F1408+(G1409^2)*F1409+G1409*G1410*F1410-(H1408*H1409*F1408+(H1409^2)*F1409+H1409*H1410*F1410)</f>
        <v>0.59024024526144581</v>
      </c>
      <c r="O1420" s="18">
        <f>G1408*G1410*F1408+G1409*G1410*F1409+(G1410^2)*F1410-(H1408*H1410*F1408+H1409*H1410*F1409+(H1410^2)*F1410)</f>
        <v>-0.34077536448824641</v>
      </c>
      <c r="P1420" s="18">
        <f>(G1408^2)*E1408+G1408*G1409*E1409+G1408*G1410*E1410-((H1408^2)*E1408+H1408*H1409*E1409+H1408*H1410*E1410)</f>
        <v>0.67045822345894324</v>
      </c>
      <c r="Q1420" s="18">
        <f>G1408*G1409*E1408+(G1409^2)*E1409+G1409*G1410*E1410-(H1408*H1409*E1408+(H1409^2)*E1409+H1409*H1410*E1410)</f>
        <v>-0.57548246207188103</v>
      </c>
      <c r="R1420" s="34">
        <f>G1408*G1410*E1408+G1409*G1410*E1409+(G1410^2)*E1410-(H1408*H1410*E1408+H1409*H1410*E1409+(H1410^2)*E1410)</f>
        <v>0.33225495439110897</v>
      </c>
      <c r="S1420" s="16">
        <f>J1408</f>
        <v>-5.6459482025142393E-3</v>
      </c>
      <c r="V1420">
        <f>Z1423</f>
        <v>0.86399545459420413</v>
      </c>
      <c r="W1420">
        <f>X1420/(SQRT(X1420^2+X1421^2+X1422^2))</f>
        <v>0.86399545459420413</v>
      </c>
      <c r="X1420">
        <f t="array" ref="X1420:X1425">(V1420:V1425)-(MMULT(MMULT(MINVERSE(MMULT(TRANSPOSE(AH1405:AM1425),AH1405:AM1425)),TRANSPOSE(AH1405:AM1425)),AN1405:AN1425))</f>
        <v>0.86357791274139917</v>
      </c>
      <c r="Y1420" t="s">
        <v>35</v>
      </c>
      <c r="Z1420" s="9">
        <f t="shared" ref="Z1420:AA1420" si="1637">Z1415</f>
        <v>0.47593579670966668</v>
      </c>
      <c r="AA1420" s="10">
        <f t="shared" si="1637"/>
        <v>-0.31915116766415952</v>
      </c>
      <c r="AB1420" s="13">
        <f>(SIN((RADIANS(45+$C$19))))*(SIN(RADIANS($A$19)))</f>
        <v>-7.4620664252905797E-2</v>
      </c>
      <c r="AC1420" s="14">
        <f>(SIN((RADIANS($C$19-45))))*(SIN(RADIANS($A$19)))</f>
        <v>0.15679746832618466</v>
      </c>
      <c r="AE1420" s="16"/>
      <c r="AH1420" s="17">
        <f>(AB1408^2)*AA1408+AB1408*AB1409*AA1409+AB1408*AB1410*AA1410-((AC1408^2)*AA1408+AC1408*AC1409*AA1409+AC1408*AC1410*AA1410)</f>
        <v>0.29342998879001292</v>
      </c>
      <c r="AI1420" s="18">
        <f>AB1408*AB1409*AA1408+(AB1409^2)*AA1409+AB1409*AB1410*AA1410-(AC1408*AC1409*AA1408+(AC1409^2)*AA1409+AC1409*AC1410*AA1410)</f>
        <v>0.59024024526144581</v>
      </c>
      <c r="AJ1420" s="18">
        <f>AB1408*AB1410*AA1408+AB1409*AB1410*AA1409+(AB1410^2)*AA1410-(AC1408*AC1410*AA1408+AC1409*AC1410*AA1409+(AC1410^2)*AA1410)</f>
        <v>-0.34077536448824636</v>
      </c>
      <c r="AK1420" s="18">
        <f>(AB1408^2)*Z1408+AB1408*AB1409*Z1409+AB1408*AB1410*Z1410-((AC1408^2)*Z1408+AC1408*AC1409*Z1409+AC1408*AC1410*Z1410)</f>
        <v>0.67045822345894313</v>
      </c>
      <c r="AL1420" s="18">
        <f>AB1408*AB1409*Z1408+(AB1409^2)*Z1409+AB1409*AB1410*Z1410-(AC1408*AC1409*Z1408+(AC1409^2)*Z1409+AC1409*AC1410*Z1410)</f>
        <v>-0.57548246207188103</v>
      </c>
      <c r="AM1420" s="34">
        <f>AB1408*AB1410*Z1408+AB1409*AB1410*Z1409+(AB1410^2)*Z1410-(AC1408*AC1410*Z1408+AC1409*AC1410*Z1409+(AC1410^2)*Z1410)</f>
        <v>0.33225495439110897</v>
      </c>
      <c r="AN1420" s="16">
        <f>AE1408</f>
        <v>-5.6459482025142949E-3</v>
      </c>
    </row>
    <row r="1421" spans="1:40">
      <c r="A1421">
        <f>E1424</f>
        <v>-0.16430755262887164</v>
      </c>
      <c r="B1421">
        <f>C1421/(SQRT(C1420^2+C1421^2+C1422^2))</f>
        <v>-0.16430755262887167</v>
      </c>
      <c r="C1421">
        <v>-0.16422814795192608</v>
      </c>
      <c r="D1421" s="16"/>
      <c r="G1421" s="16"/>
      <c r="H1421" s="16"/>
      <c r="J1421" s="16"/>
      <c r="M1421" s="17">
        <f>(G1413^2)*F1413+G1413*G1414*F1414+G1413*G1415*F1415-((H1413^2)*F1413+H1413*H1414*F1414+H1413*H1415*F1415)</f>
        <v>0.26853436731063735</v>
      </c>
      <c r="N1421" s="18">
        <f>G1413*G1414*F1413+(G1414^2)*F1414+G1414*G1415*F1415-(H1413*H1414*F1413+(H1414^2)*F1414+H1414*H1415*F1415)</f>
        <v>0.73011016044803367</v>
      </c>
      <c r="O1421" s="18">
        <f>G1413*G1415*F1413+G1414*G1415*F1414+(G1415^2)*F1415-(H1413*H1415*F1413+H1414*H1415*F1414+(H1415^2)*F1415)</f>
        <v>-0.26573836613840557</v>
      </c>
      <c r="P1421" s="18">
        <f>(G1413^2)*E1413+G1413*G1414*E1414+G1413*G1415*E1415-((H1413^2)*E1413+H1413*H1414*E1414+H1413*H1415*E1415)</f>
        <v>0.7178717215781365</v>
      </c>
      <c r="Q1421" s="18">
        <f>G1413*G1414*E1413+(G1414^2)*E1414+G1414*G1415*E1415-(H1413*H1414*E1413+(H1414^2)*E1414+H1414*H1415*E1415)</f>
        <v>-0.54124203675993943</v>
      </c>
      <c r="R1421" s="34">
        <f>G1413*G1415*E1413+G1414*G1415*E1414+(G1415^2)*E1415-(H1413*H1415*E1413+H1414*H1415*E1414+(H1415^2)*E1415)</f>
        <v>0.19699599091423184</v>
      </c>
      <c r="S1421" s="16">
        <f>J1413</f>
        <v>-1.4424541858375245E-2</v>
      </c>
      <c r="V1421">
        <f>Z1424</f>
        <v>-0.1643075526288717</v>
      </c>
      <c r="W1421">
        <f>X1421/(SQRT(X1420^2+X1421^2+X1422^2))</f>
        <v>-0.16430755262887176</v>
      </c>
      <c r="X1421">
        <v>-0.16422814795192617</v>
      </c>
      <c r="Y1421" s="16"/>
      <c r="AB1421" s="16"/>
      <c r="AC1421" s="16"/>
      <c r="AE1421" s="16"/>
      <c r="AH1421" s="17">
        <f>(AB1413^2)*AA1413+AB1413*AB1414*AA1414+AB1413*AB1415*AA1415-((AC1413^2)*AA1413+AC1413*AC1414*AA1414+AC1413*AC1415*AA1415)</f>
        <v>0.26853436731063735</v>
      </c>
      <c r="AI1421" s="18">
        <f>AB1413*AB1414*AA1413+(AB1414^2)*AA1414+AB1414*AB1415*AA1415-(AC1413*AC1414*AA1413+(AC1414^2)*AA1414+AC1414*AC1415*AA1415)</f>
        <v>0.73011016044803356</v>
      </c>
      <c r="AJ1421" s="18">
        <f>AB1413*AB1415*AA1413+AB1414*AB1415*AA1414+(AB1415^2)*AA1415-(AC1413*AC1415*AA1413+AC1414*AC1415*AA1414+(AC1415^2)*AA1415)</f>
        <v>-0.26573836613840557</v>
      </c>
      <c r="AK1421" s="18">
        <f>(AB1413^2)*Z1413+AB1413*AB1414*Z1414+AB1413*AB1415*Z1415-((AC1413^2)*Z1413+AC1413*AC1414*Z1414+AC1413*AC1415*Z1415)</f>
        <v>0.7178717215781365</v>
      </c>
      <c r="AL1421" s="18">
        <f>AB1413*AB1414*Z1413+(AB1414^2)*Z1414+AB1414*AB1415*Z1415-(AC1413*AC1414*Z1413+(AC1414^2)*Z1414+AC1414*AC1415*Z1415)</f>
        <v>-0.54124203675993954</v>
      </c>
      <c r="AM1421" s="34">
        <f>AB1413*AB1415*Z1413+AB1414*AB1415*Z1414+(AB1415^2)*Z1415-(AC1413*AC1415*Z1413+AC1414*AC1415*Z1414+(AC1415^2)*Z1415)</f>
        <v>0.19699599091423181</v>
      </c>
      <c r="AN1421" s="16">
        <f>AE1413</f>
        <v>-1.4424541858375314E-2</v>
      </c>
    </row>
    <row r="1422" spans="1:40">
      <c r="A1422">
        <f>E1425</f>
        <v>0.47593579670966674</v>
      </c>
      <c r="B1422">
        <f>C1422/(SQRT(C1420^2+C1421^2+C1422^2))</f>
        <v>0.47593579670966668</v>
      </c>
      <c r="C1422">
        <v>0.47570579189503753</v>
      </c>
      <c r="E1422" s="9" t="s">
        <v>29</v>
      </c>
      <c r="F1422" s="10" t="s">
        <v>30</v>
      </c>
      <c r="G1422" s="13" t="s">
        <v>31</v>
      </c>
      <c r="H1422" s="14" t="s">
        <v>11</v>
      </c>
      <c r="I1422">
        <v>19</v>
      </c>
      <c r="J1422" s="15" t="s">
        <v>32</v>
      </c>
      <c r="M1422" s="17">
        <f>(G1418^2)*F1418+G1418*G1419*F1419+G1418*G1420*F1420-((H1418^2)*F1418+H1418*H1419*F1419+H1418*H1420*F1420)</f>
        <v>0.22707677310214469</v>
      </c>
      <c r="N1422" s="18">
        <f>G1418*G1419*F1418+(G1419^2)*F1419+G1419*G1420*F1420-(H1418*H1419*F1418+(H1419^2)*F1419+H1419*H1420*F1420)</f>
        <v>0.84997550863832494</v>
      </c>
      <c r="O1422" s="18">
        <f>G1418*G1420*F1418+G1419*G1420*F1419+(G1420^2)*F1420-(H1418*H1420*F1418+H1419*H1420*F1419+(H1420^2)*F1420)</f>
        <v>-0.14987361511433753</v>
      </c>
      <c r="P1422" s="18">
        <f>(G1418^2)*E1418+G1418*G1419*E1419+G1418*G1420*E1420-((H1418^2)*E1418+H1418*H1419*E1419+H1418*H1420*E1420)</f>
        <v>0.73461080220530661</v>
      </c>
      <c r="Q1422" s="18">
        <f>G1418*G1419*E1418+(G1419^2)*E1419+G1419*G1420*E1420-(H1418*H1419*E1418+(H1419^2)*E1419+H1419*H1420*E1420)</f>
        <v>-0.50848344250310817</v>
      </c>
      <c r="R1422" s="34">
        <f>G1418*G1420*E1418+G1419*G1420*E1419+(G1420^2)*E1420-(H1418*H1420*E1418+H1419*H1420*E1419+(H1420^2)*E1420)</f>
        <v>8.965935015681939E-2</v>
      </c>
      <c r="S1422" s="16">
        <f>J1418</f>
        <v>-1.4794314229871264E-2</v>
      </c>
      <c r="V1422">
        <f>Z1425</f>
        <v>0.47593579670966668</v>
      </c>
      <c r="W1422">
        <f>X1422/(SQRT(X1420^2+X1421^2+X1422^2))</f>
        <v>0.47593579670966668</v>
      </c>
      <c r="X1422">
        <v>0.47570579189503753</v>
      </c>
      <c r="Z1422" s="9" t="s">
        <v>29</v>
      </c>
      <c r="AA1422" s="10" t="s">
        <v>30</v>
      </c>
      <c r="AB1422" s="13" t="s">
        <v>31</v>
      </c>
      <c r="AC1422" s="14" t="s">
        <v>11</v>
      </c>
      <c r="AD1422">
        <v>19</v>
      </c>
      <c r="AE1422" s="15" t="s">
        <v>32</v>
      </c>
      <c r="AH1422" s="17">
        <f>(AB1418^2)*AA1418+AB1418*AB1419*AA1419+AB1418*AB1420*AA1420-((AC1418^2)*AA1418+AC1418*AC1419*AA1419+AC1418*AC1420*AA1420)</f>
        <v>0.22707677310214469</v>
      </c>
      <c r="AI1422" s="18">
        <f>AB1418*AB1419*AA1418+(AB1419^2)*AA1419+AB1419*AB1420*AA1420-(AC1418*AC1419*AA1418+(AC1419^2)*AA1419+AC1419*AC1420*AA1420)</f>
        <v>0.84997550863832494</v>
      </c>
      <c r="AJ1422" s="18">
        <f>AB1418*AB1420*AA1418+AB1419*AB1420*AA1419+(AB1420^2)*AA1420-(AC1418*AC1420*AA1418+AC1419*AC1420*AA1419+(AC1420^2)*AA1420)</f>
        <v>-0.14987361511433753</v>
      </c>
      <c r="AK1422" s="18">
        <f>(AB1418^2)*Z1418+AB1418*AB1419*Z1419+AB1418*AB1420*Z1420-((AC1418^2)*Z1418+AC1418*AC1419*Z1419+AC1418*AC1420*Z1420)</f>
        <v>0.73461080220530661</v>
      </c>
      <c r="AL1422" s="18">
        <f>AB1418*AB1419*Z1418+(AB1419^2)*Z1419+AB1419*AB1420*Z1420-(AC1418*AC1419*Z1418+(AC1419^2)*Z1419+AC1419*AC1420*Z1420)</f>
        <v>-0.50848344250310817</v>
      </c>
      <c r="AM1422" s="34">
        <f>AB1418*AB1420*Z1418+AB1419*AB1420*Z1419+(AB1420^2)*Z1420-(AC1418*AC1420*Z1418+AC1419*AC1420*Z1419+(AC1420^2)*Z1420)</f>
        <v>8.965935015681939E-2</v>
      </c>
      <c r="AN1422" s="16">
        <f>AE1418</f>
        <v>-1.4794314229871292E-2</v>
      </c>
    </row>
    <row r="1423" spans="1:40">
      <c r="A1423">
        <f>F1423</f>
        <v>-0.52658432086144791</v>
      </c>
      <c r="B1423">
        <f>C1423/(SQRT(C1423^2+C1424^2+C1425^2))</f>
        <v>-0.52658432086144791</v>
      </c>
      <c r="C1423">
        <v>-0.52632983920668763</v>
      </c>
      <c r="D1423" t="s">
        <v>33</v>
      </c>
      <c r="E1423" s="9">
        <f t="shared" ref="E1423:F1423" si="1638">E1333</f>
        <v>0.86399545459420413</v>
      </c>
      <c r="F1423" s="10">
        <f t="shared" si="1638"/>
        <v>-0.52658432086144791</v>
      </c>
      <c r="G1423" s="13">
        <f>COS((RADIANS(45+$C$20)))</f>
        <v>-0.92220097167045179</v>
      </c>
      <c r="H1423" s="14">
        <f>COS((RADIANS($C$20-45)))</f>
        <v>-0.3867109616368205</v>
      </c>
      <c r="J1423" s="15">
        <f>((SUMPRODUCT(G1423:G1425,E1423:E1425))*(SUMPRODUCT(G1423:G1425,F1423:F1425)))-((SUMPRODUCT(H1423:H1425,E1423:E1425))*(SUMPRODUCT(H1423:H1425,F1423:F1425)))</f>
        <v>1.4220070787169553E-2</v>
      </c>
      <c r="M1423" s="17">
        <f>(G1423^2)*F1423+G1423*G1424*F1424+G1423*G1425*F1425-((H1423^2)*F1423+H1423*H1424*F1424+H1423*H1425*F1425)</f>
        <v>0.19291165004408906</v>
      </c>
      <c r="N1423" s="18">
        <f>G1423*G1424*F1423+(G1424^2)*F1424+G1424*G1425*F1425-(H1423*H1424*F1423+(H1424^2)*F1424+H1424*H1425*F1425)</f>
        <v>0.92786185322914738</v>
      </c>
      <c r="O1423" s="18">
        <f>G1423*G1425*F1423+G1424*G1425*F1424+(G1425^2)*F1425-(H1423*H1425*F1423+H1424*H1425*F1424+(H1425^2)*F1425)</f>
        <v>-1.6194244520213951E-8</v>
      </c>
      <c r="P1423" s="18">
        <f>(G1423^2)*E1423+G1423*G1424*E1424+G1423*G1425*E1425-((H1423^2)*E1423+H1423*H1424*E1424+H1423*H1425*E1425)</f>
        <v>0.72277486007472558</v>
      </c>
      <c r="Q1423" s="18">
        <f>G1423*G1424*E1423+(G1424^2)*E1424+G1424*G1425*E1425-(H1423*H1424*E1423+(H1424^2)*E1424+H1424*H1425*E1425)</f>
        <v>-0.50108045440227011</v>
      </c>
      <c r="R1423" s="34">
        <f>G1423*G1425*E1423+G1424*G1425*E1424+(G1425^2)*E1425-(H1423*H1425*E1423+H1424*H1425*E1424+(H1425^2)*E1425)</f>
        <v>8.7455038426784764E-9</v>
      </c>
      <c r="S1423" s="16">
        <f>J1423</f>
        <v>1.4220070787169553E-2</v>
      </c>
      <c r="V1423">
        <f>AA1423</f>
        <v>-0.52658432086144791</v>
      </c>
      <c r="W1423">
        <f>X1423/(SQRT(X1423^2+X1424^2+X1425^2))</f>
        <v>-0.52658432086144791</v>
      </c>
      <c r="X1423">
        <v>-0.52632983920668752</v>
      </c>
      <c r="Y1423" t="s">
        <v>33</v>
      </c>
      <c r="Z1423" s="9">
        <f t="shared" ref="Z1423:AA1423" si="1639">Z1333</f>
        <v>0.86399545459420413</v>
      </c>
      <c r="AA1423" s="10">
        <f t="shared" si="1639"/>
        <v>-0.52658432086144791</v>
      </c>
      <c r="AB1423" s="13">
        <f>COS((RADIANS(45+$C$20)))</f>
        <v>-0.92220097167045179</v>
      </c>
      <c r="AC1423" s="14">
        <f>COS((RADIANS($C$20-45)))</f>
        <v>-0.3867109616368205</v>
      </c>
      <c r="AE1423" s="15">
        <f>((SUMPRODUCT(AB1423:AB1425,Z1423:Z1425))*(SUMPRODUCT(AB1423:AB1425,AA1423:AA1425)))-((SUMPRODUCT(AC1423:AC1425,Z1423:Z1425))*(SUMPRODUCT(AC1423:AC1425,AA1423:AA1425)))</f>
        <v>1.4220070787169525E-2</v>
      </c>
      <c r="AH1423" s="17">
        <f>(AB1423^2)*AA1423+AB1423*AB1424*AA1424+AB1423*AB1425*AA1425-((AC1423^2)*AA1423+AC1423*AC1424*AA1424+AC1423*AC1425*AA1425)</f>
        <v>0.19291165004408906</v>
      </c>
      <c r="AI1423" s="18">
        <f>AB1423*AB1424*AA1423+(AB1424^2)*AA1424+AB1424*AB1425*AA1425-(AC1423*AC1424*AA1423+(AC1424^2)*AA1424+AC1424*AC1425*AA1425)</f>
        <v>0.92786185322914738</v>
      </c>
      <c r="AJ1423" s="18">
        <f>AB1423*AB1425*AA1423+AB1424*AB1425*AA1424+(AB1425^2)*AA1425-(AC1423*AC1425*AA1423+AC1424*AC1425*AA1424+(AC1425^2)*AA1425)</f>
        <v>-1.6194244520213951E-8</v>
      </c>
      <c r="AK1423" s="18">
        <f>(AB1423^2)*Z1423+AB1423*AB1424*Z1424+AB1423*AB1425*Z1425-((AC1423^2)*Z1423+AC1423*AC1424*Z1424+AC1423*AC1425*Z1425)</f>
        <v>0.72277486007472569</v>
      </c>
      <c r="AL1423" s="18">
        <f>AB1423*AB1424*Z1423+(AB1424^2)*Z1424+AB1424*AB1425*Z1425-(AC1423*AC1424*Z1423+(AC1424^2)*Z1424+AC1424*AC1425*Z1425)</f>
        <v>-0.50108045440227011</v>
      </c>
      <c r="AM1423" s="34">
        <f>AB1423*AB1425*Z1423+AB1424*AB1425*Z1424+(AB1425^2)*Z1425-(AC1423*AC1425*Z1423+AC1424*AC1425*Z1424+(AC1425^2)*Z1425)</f>
        <v>8.7455038426784764E-9</v>
      </c>
      <c r="AN1423" s="16">
        <f>AE1423</f>
        <v>1.4220070787169525E-2</v>
      </c>
    </row>
    <row r="1424" spans="1:40">
      <c r="A1424">
        <f>F1424</f>
        <v>-0.7879412955299977</v>
      </c>
      <c r="B1424">
        <f>C1424/(SQRT(C1423^2+C1424^2+C1425^2))</f>
        <v>-0.7879412955299977</v>
      </c>
      <c r="C1424">
        <v>-0.78756050826232438</v>
      </c>
      <c r="D1424" t="s">
        <v>34</v>
      </c>
      <c r="E1424" s="9">
        <f t="shared" ref="E1424:F1424" si="1640">E1334</f>
        <v>-0.16430755262887164</v>
      </c>
      <c r="F1424" s="10">
        <f t="shared" si="1640"/>
        <v>-0.7879412955299977</v>
      </c>
      <c r="G1424" s="13">
        <f>(SIN((RADIANS(45+$C$20))))*(COS(RADIANS($A$20)))</f>
        <v>0.38671096163682062</v>
      </c>
      <c r="H1424" s="14">
        <f>(SIN((RADIANS($C$20-45))))*(COS(RADIANS($A$20)))</f>
        <v>-0.92220097167045179</v>
      </c>
      <c r="J1424" s="16"/>
      <c r="M1424" s="17">
        <f>2*E1418</f>
        <v>1.7279909091884083</v>
      </c>
      <c r="N1424" s="18">
        <f>2*E1419</f>
        <v>-0.32861510525774329</v>
      </c>
      <c r="O1424" s="18">
        <f>2*E1420</f>
        <v>0.95187159341933347</v>
      </c>
      <c r="P1424" s="18">
        <f>0</f>
        <v>0</v>
      </c>
      <c r="Q1424" s="18">
        <v>0</v>
      </c>
      <c r="R1424" s="34">
        <v>0</v>
      </c>
      <c r="S1424" s="19">
        <f>E1418^2+E1419^2+E1420^2-1</f>
        <v>0</v>
      </c>
      <c r="V1424">
        <f>AA1424</f>
        <v>-0.7879412955299977</v>
      </c>
      <c r="W1424">
        <f>X1424/(SQRT(X1423^2+X1424^2+X1425^2))</f>
        <v>-0.78794129552999781</v>
      </c>
      <c r="X1424">
        <v>-0.78756050826232438</v>
      </c>
      <c r="Y1424" t="s">
        <v>34</v>
      </c>
      <c r="Z1424" s="9">
        <f t="shared" ref="Z1424:AA1424" si="1641">Z1334</f>
        <v>-0.1643075526288717</v>
      </c>
      <c r="AA1424" s="10">
        <f t="shared" si="1641"/>
        <v>-0.7879412955299977</v>
      </c>
      <c r="AB1424" s="13">
        <f>(SIN((RADIANS(45+$C$20))))*(COS(RADIANS($A$20)))</f>
        <v>0.38671096163682062</v>
      </c>
      <c r="AC1424" s="14">
        <f>(SIN((RADIANS($C$20-45))))*(COS(RADIANS($A$20)))</f>
        <v>-0.92220097167045179</v>
      </c>
      <c r="AE1424" s="16"/>
      <c r="AH1424" s="17">
        <f>2*Z1418</f>
        <v>1.7279909091884083</v>
      </c>
      <c r="AI1424" s="18">
        <f>2*Z1419</f>
        <v>-0.3286151052577434</v>
      </c>
      <c r="AJ1424" s="18">
        <f>2*Z1420</f>
        <v>0.95187159341933336</v>
      </c>
      <c r="AK1424" s="18">
        <f>0</f>
        <v>0</v>
      </c>
      <c r="AL1424" s="18">
        <v>0</v>
      </c>
      <c r="AM1424" s="34">
        <v>0</v>
      </c>
      <c r="AN1424" s="19">
        <f>Z1418^2+Z1419^2+Z1420^2-1</f>
        <v>0</v>
      </c>
    </row>
    <row r="1425" spans="1:40">
      <c r="A1425" s="2">
        <f>F1425</f>
        <v>-0.31915116766415946</v>
      </c>
      <c r="B1425">
        <f>C1425/(SQRT(C1423^2+C1424^2+C1425^2))</f>
        <v>-0.31915116766415946</v>
      </c>
      <c r="C1425">
        <v>-0.31899693193391021</v>
      </c>
      <c r="D1425" t="s">
        <v>35</v>
      </c>
      <c r="E1425" s="9">
        <f t="shared" ref="E1425:F1425" si="1642">E1335</f>
        <v>0.47593579670966674</v>
      </c>
      <c r="F1425" s="10">
        <f t="shared" si="1642"/>
        <v>-0.31915116766415946</v>
      </c>
      <c r="G1425" s="13">
        <f>(SIN((RADIANS(45+$C$20))))*(SIN(RADIANS($A$20)))</f>
        <v>-6.7493796081809039E-9</v>
      </c>
      <c r="H1425" s="14">
        <f>(SIN((RADIANS($C$20-45))))*(SIN(RADIANS($A$20)))</f>
        <v>1.6095443497365083E-8</v>
      </c>
      <c r="J1425" s="16"/>
      <c r="M1425" s="17">
        <v>0</v>
      </c>
      <c r="N1425" s="18">
        <v>0</v>
      </c>
      <c r="O1425" s="18">
        <v>0</v>
      </c>
      <c r="P1425" s="18">
        <f>2*F1418</f>
        <v>-1.0531686417228958</v>
      </c>
      <c r="Q1425" s="18">
        <f>2*F1419</f>
        <v>-1.5758825910599954</v>
      </c>
      <c r="R1425" s="34">
        <f>2*F1420</f>
        <v>-0.63830233532831893</v>
      </c>
      <c r="S1425" s="35">
        <f>F1418^2+F1419^2+F1420^2-1</f>
        <v>0</v>
      </c>
      <c r="V1425" s="2">
        <f>AA1425</f>
        <v>-0.31915116766415952</v>
      </c>
      <c r="W1425">
        <f>X1425/(SQRT(X1423^2+X1424^2+X1425^2))</f>
        <v>-0.31915116766415946</v>
      </c>
      <c r="X1425">
        <v>-0.31899693193391021</v>
      </c>
      <c r="Y1425" t="s">
        <v>35</v>
      </c>
      <c r="Z1425" s="9">
        <f t="shared" ref="Z1425:AA1425" si="1643">Z1335</f>
        <v>0.47593579670966668</v>
      </c>
      <c r="AA1425" s="10">
        <f t="shared" si="1643"/>
        <v>-0.31915116766415952</v>
      </c>
      <c r="AB1425" s="13">
        <f>(SIN((RADIANS(45+$C$20))))*(SIN(RADIANS($A$20)))</f>
        <v>-6.7493796081809039E-9</v>
      </c>
      <c r="AC1425" s="14">
        <f>(SIN((RADIANS($C$20-45))))*(SIN(RADIANS($A$20)))</f>
        <v>1.6095443497365083E-8</v>
      </c>
      <c r="AE1425" s="16"/>
      <c r="AH1425" s="17">
        <v>0</v>
      </c>
      <c r="AI1425" s="18">
        <v>0</v>
      </c>
      <c r="AJ1425" s="18">
        <v>0</v>
      </c>
      <c r="AK1425" s="18">
        <f>2*AA1418</f>
        <v>-1.0531686417228958</v>
      </c>
      <c r="AL1425" s="18">
        <f>2*AA1419</f>
        <v>-1.5758825910599954</v>
      </c>
      <c r="AM1425" s="34">
        <f>2*AA1420</f>
        <v>-0.63830233532831904</v>
      </c>
      <c r="AN1425" s="35">
        <f>AA1418^2+AA1419^2+AA1420^2-1</f>
        <v>0</v>
      </c>
    </row>
    <row r="1426" spans="1:40">
      <c r="A1426" s="21"/>
      <c r="V1426" s="21"/>
    </row>
    <row r="1427" spans="1:40">
      <c r="A1427" s="2"/>
      <c r="E1427" s="9" t="s">
        <v>29</v>
      </c>
      <c r="F1427" s="10" t="s">
        <v>30</v>
      </c>
      <c r="G1427" s="13" t="s">
        <v>31</v>
      </c>
      <c r="H1427" s="14" t="s">
        <v>11</v>
      </c>
      <c r="I1427">
        <v>1</v>
      </c>
      <c r="J1427" s="15" t="s">
        <v>32</v>
      </c>
      <c r="L1427" s="16"/>
      <c r="V1427" s="2"/>
      <c r="Z1427" s="9" t="s">
        <v>29</v>
      </c>
      <c r="AA1427" s="10" t="s">
        <v>30</v>
      </c>
      <c r="AB1427" s="13" t="s">
        <v>31</v>
      </c>
      <c r="AC1427" s="14" t="s">
        <v>11</v>
      </c>
      <c r="AD1427">
        <v>1</v>
      </c>
      <c r="AE1427" s="15" t="s">
        <v>32</v>
      </c>
      <c r="AG1427" s="16"/>
    </row>
    <row r="1428" spans="1:40">
      <c r="A1428" s="2"/>
      <c r="D1428" s="2" t="s">
        <v>33</v>
      </c>
      <c r="E1428" s="9">
        <f>B1420</f>
        <v>0.86399545459420413</v>
      </c>
      <c r="F1428" s="10">
        <f>B1423</f>
        <v>-0.52658432086144791</v>
      </c>
      <c r="G1428" s="13">
        <f>COS((RADIANS(45+$C$2)))</f>
        <v>0.38671096163682062</v>
      </c>
      <c r="H1428" s="14">
        <f>COS((RADIANS($C$2-45)))</f>
        <v>0.92220097167045179</v>
      </c>
      <c r="J1428" s="15">
        <f>((SUMPRODUCT(G1428:G1430,E1428:E1430))*(SUMPRODUCT(G1428:G1430,F1428:F1430)))-((SUMPRODUCT(H1428:H1430,E1428:E1430))*(SUMPRODUCT(H1428:H1430,F1428:F1430)))</f>
        <v>-1.4220081390713707E-2</v>
      </c>
      <c r="L1428" s="16"/>
      <c r="V1428" s="2"/>
      <c r="Y1428" s="2" t="s">
        <v>33</v>
      </c>
      <c r="Z1428" s="9">
        <f>W1420</f>
        <v>0.86399545459420413</v>
      </c>
      <c r="AA1428" s="10">
        <f>W1423</f>
        <v>-0.52658432086144791</v>
      </c>
      <c r="AB1428" s="13">
        <f>COS((RADIANS(45+$C$2)))</f>
        <v>0.38671096163682062</v>
      </c>
      <c r="AC1428" s="14">
        <f>COS((RADIANS($C$2-45)))</f>
        <v>0.92220097167045179</v>
      </c>
      <c r="AE1428" s="15">
        <f>((SUMPRODUCT(AB1428:AB1430,Z1428:Z1430))*(SUMPRODUCT(AB1428:AB1430,AA1428:AA1430)))-((SUMPRODUCT(AC1428:AC1430,Z1428:Z1430))*(SUMPRODUCT(AC1428:AC1430,AA1428:AA1430)))</f>
        <v>-1.4220081390713707E-2</v>
      </c>
      <c r="AG1428" s="16"/>
    </row>
    <row r="1429" spans="1:40">
      <c r="A1429" s="2"/>
      <c r="D1429" s="16" t="s">
        <v>34</v>
      </c>
      <c r="E1429" s="9">
        <f t="shared" ref="E1429:E1430" si="1644">B1421</f>
        <v>-0.16430755262887167</v>
      </c>
      <c r="F1429" s="10">
        <f t="shared" ref="F1429:F1430" si="1645">B1424</f>
        <v>-0.7879412955299977</v>
      </c>
      <c r="G1429" s="13">
        <f>(SIN((RADIANS(45+$C$2))))*(COS(RADIANS($A$2)))</f>
        <v>0.92220097167045179</v>
      </c>
      <c r="H1429" s="14">
        <f>(SIN((RADIANS($C$2-45))))*(COS(RADIANS($A$2)))</f>
        <v>-0.38671096163682062</v>
      </c>
      <c r="J1429" s="16"/>
      <c r="L1429" s="16"/>
      <c r="V1429" s="2"/>
      <c r="Y1429" s="16" t="s">
        <v>34</v>
      </c>
      <c r="Z1429" s="9">
        <f t="shared" ref="Z1429:Z1430" si="1646">W1421</f>
        <v>-0.16430755262887176</v>
      </c>
      <c r="AA1429" s="10">
        <f t="shared" ref="AA1429:AA1430" si="1647">W1424</f>
        <v>-0.78794129552999781</v>
      </c>
      <c r="AB1429" s="13">
        <f>(SIN((RADIANS(45+$C$2))))*(COS(RADIANS($A$2)))</f>
        <v>0.92220097167045179</v>
      </c>
      <c r="AC1429" s="14">
        <f>(SIN((RADIANS($C$2-45))))*(COS(RADIANS($A$2)))</f>
        <v>-0.38671096163682062</v>
      </c>
      <c r="AE1429" s="16"/>
      <c r="AG1429" s="16"/>
    </row>
    <row r="1430" spans="1:40">
      <c r="A1430" s="2"/>
      <c r="D1430" s="16" t="s">
        <v>35</v>
      </c>
      <c r="E1430" s="9">
        <f t="shared" si="1644"/>
        <v>0.47593579670966668</v>
      </c>
      <c r="F1430" s="10">
        <f t="shared" si="1645"/>
        <v>-0.31915116766415946</v>
      </c>
      <c r="G1430" s="13">
        <f>(SIN((RADIANS(45+$C$2))))*(SIN(RADIANS($A$2)))</f>
        <v>1.6095443320740335E-10</v>
      </c>
      <c r="H1430" s="14">
        <f>(SIN((RADIANS($C$2-45))))*(SIN(RADIANS($A$2)))</f>
        <v>-6.7493795341159998E-11</v>
      </c>
      <c r="J1430" s="16"/>
      <c r="L1430" s="16"/>
      <c r="V1430" s="2"/>
      <c r="Y1430" s="16" t="s">
        <v>35</v>
      </c>
      <c r="Z1430" s="9">
        <f t="shared" si="1646"/>
        <v>0.47593579670966668</v>
      </c>
      <c r="AA1430" s="10">
        <f t="shared" si="1647"/>
        <v>-0.31915116766415946</v>
      </c>
      <c r="AB1430" s="13">
        <f>(SIN((RADIANS(45+$C$2))))*(SIN(RADIANS($A$2)))</f>
        <v>1.6095443320740335E-10</v>
      </c>
      <c r="AC1430" s="14">
        <f>(SIN((RADIANS($C$2-45))))*(SIN(RADIANS($A$2)))</f>
        <v>-6.7493795341159998E-11</v>
      </c>
      <c r="AE1430" s="16"/>
      <c r="AG1430" s="16"/>
    </row>
    <row r="1431" spans="1:40">
      <c r="A1431" s="2"/>
      <c r="J1431" s="16"/>
      <c r="L1431" s="16"/>
      <c r="V1431" s="2"/>
      <c r="AE1431" s="16"/>
      <c r="AG1431" s="16"/>
    </row>
    <row r="1432" spans="1:40">
      <c r="A1432" s="2"/>
      <c r="E1432" s="9" t="s">
        <v>29</v>
      </c>
      <c r="F1432" s="10" t="s">
        <v>30</v>
      </c>
      <c r="G1432" s="13" t="s">
        <v>31</v>
      </c>
      <c r="H1432" s="14" t="s">
        <v>11</v>
      </c>
      <c r="I1432">
        <v>2</v>
      </c>
      <c r="J1432" s="15" t="s">
        <v>32</v>
      </c>
      <c r="L1432" s="16"/>
      <c r="V1432" s="2"/>
      <c r="Z1432" s="9" t="s">
        <v>29</v>
      </c>
      <c r="AA1432" s="10" t="s">
        <v>30</v>
      </c>
      <c r="AB1432" s="13" t="s">
        <v>31</v>
      </c>
      <c r="AC1432" s="14" t="s">
        <v>11</v>
      </c>
      <c r="AD1432">
        <v>2</v>
      </c>
      <c r="AE1432" s="15" t="s">
        <v>32</v>
      </c>
      <c r="AG1432" s="16"/>
    </row>
    <row r="1433" spans="1:40">
      <c r="A1433" s="2"/>
      <c r="D1433" t="s">
        <v>33</v>
      </c>
      <c r="E1433" s="9">
        <f t="shared" ref="E1433:F1433" si="1648">E1518</f>
        <v>0.86399545459420413</v>
      </c>
      <c r="F1433" s="10">
        <f t="shared" si="1648"/>
        <v>-0.52658432086144791</v>
      </c>
      <c r="G1433" s="13">
        <f>COS((RADIANS(45+$C$3)))</f>
        <v>0.32804239776812177</v>
      </c>
      <c r="H1433" s="14">
        <f>COS((RADIANS($C$3-45)))</f>
        <v>0.94466300089849042</v>
      </c>
      <c r="J1433" s="15">
        <f>((SUMPRODUCT(G1433:G1435,E1433:E1435))*(SUMPRODUCT(G1433:(G1435),F1433:F1435)))-((SUMPRODUCT(H1433:H1435,E1433:E1435))*(SUMPRODUCT(H1433:H1435,F1433:F1435)))</f>
        <v>-1.0662015120170482E-2</v>
      </c>
      <c r="L1433" s="16"/>
      <c r="V1433" s="2"/>
      <c r="Y1433" t="s">
        <v>33</v>
      </c>
      <c r="Z1433" s="9">
        <f t="shared" ref="Z1433:AA1433" si="1649">Z1518</f>
        <v>0.86399545459420413</v>
      </c>
      <c r="AA1433" s="10">
        <f t="shared" si="1649"/>
        <v>-0.52658432086144791</v>
      </c>
      <c r="AB1433" s="13">
        <f>COS((RADIANS(45+$C$3)))</f>
        <v>0.32804239776812177</v>
      </c>
      <c r="AC1433" s="14">
        <f>COS((RADIANS($C$3-45)))</f>
        <v>0.94466300089849042</v>
      </c>
      <c r="AE1433" s="15">
        <f>((SUMPRODUCT(AB1433:AB1435,Z1433:Z1435))*(SUMPRODUCT(AB1433:(AB1435),AA1433:AA1435)))-((SUMPRODUCT(AC1433:AC1435,Z1433:Z1435))*(SUMPRODUCT(AC1433:AC1435,AA1433:AA1435)))</f>
        <v>-1.0662015120170454E-2</v>
      </c>
      <c r="AG1433" s="16"/>
    </row>
    <row r="1434" spans="1:40">
      <c r="A1434" s="2"/>
      <c r="D1434" t="s">
        <v>34</v>
      </c>
      <c r="E1434" s="9">
        <f t="shared" ref="E1434:F1434" si="1650">E1519</f>
        <v>-0.16430755262887167</v>
      </c>
      <c r="F1434" s="10">
        <f t="shared" si="1650"/>
        <v>-0.7879412955299977</v>
      </c>
      <c r="G1434" s="13">
        <f>(SIN((RADIANS(45+$C$3))))*(COS(RADIANS($A$3)))</f>
        <v>0.93031144726861181</v>
      </c>
      <c r="H1434" s="14">
        <f>(SIN((RADIANS($C$3-45))))*(COS(RADIANS($A$3)))</f>
        <v>-0.32305869663876091</v>
      </c>
      <c r="J1434" s="16"/>
      <c r="L1434" s="16"/>
      <c r="V1434" s="2"/>
      <c r="Y1434" t="s">
        <v>34</v>
      </c>
      <c r="Z1434" s="9">
        <f t="shared" ref="Z1434:AA1434" si="1651">Z1519</f>
        <v>-0.16430755262887176</v>
      </c>
      <c r="AA1434" s="10">
        <f t="shared" si="1651"/>
        <v>-0.78794129552999781</v>
      </c>
      <c r="AB1434" s="13">
        <f>(SIN((RADIANS(45+$C$3))))*(COS(RADIANS($A$3)))</f>
        <v>0.93031144726861181</v>
      </c>
      <c r="AC1434" s="14">
        <f>(SIN((RADIANS($C$3-45))))*(COS(RADIANS($A$3)))</f>
        <v>-0.32305869663876091</v>
      </c>
      <c r="AE1434" s="16"/>
      <c r="AG1434" s="16"/>
    </row>
    <row r="1435" spans="1:40">
      <c r="A1435" s="2"/>
      <c r="D1435" t="s">
        <v>35</v>
      </c>
      <c r="E1435" s="9">
        <f t="shared" ref="E1435:F1435" si="1652">E1520</f>
        <v>0.47593579670966668</v>
      </c>
      <c r="F1435" s="10">
        <f t="shared" si="1652"/>
        <v>-0.31915116766415946</v>
      </c>
      <c r="G1435" s="13">
        <f>(SIN((RADIANS(45+$C$3))))*(SIN(RADIANS($A$3)))</f>
        <v>0.16403900861539664</v>
      </c>
      <c r="H1435" s="14">
        <f>(SIN((RADIANS($C$3-45))))*(SIN(RADIANS($A$3)))</f>
        <v>-5.6963964569924627E-2</v>
      </c>
      <c r="J1435" s="16"/>
      <c r="L1435" s="16"/>
      <c r="V1435" s="2"/>
      <c r="Y1435" t="s">
        <v>35</v>
      </c>
      <c r="Z1435" s="9">
        <f t="shared" ref="Z1435:AA1435" si="1653">Z1520</f>
        <v>0.47593579670966668</v>
      </c>
      <c r="AA1435" s="10">
        <f t="shared" si="1653"/>
        <v>-0.31915116766415946</v>
      </c>
      <c r="AB1435" s="13">
        <f>(SIN((RADIANS(45+$C$3))))*(SIN(RADIANS($A$3)))</f>
        <v>0.16403900861539664</v>
      </c>
      <c r="AC1435" s="14">
        <f>(SIN((RADIANS($C$3-45))))*(SIN(RADIANS($A$3)))</f>
        <v>-5.6963964569924627E-2</v>
      </c>
      <c r="AE1435" s="16"/>
      <c r="AG1435" s="16"/>
    </row>
    <row r="1436" spans="1:40">
      <c r="A1436" s="2"/>
      <c r="L1436" s="16"/>
      <c r="V1436" s="2"/>
      <c r="AG1436" s="16"/>
    </row>
    <row r="1437" spans="1:40">
      <c r="A1437" s="2"/>
      <c r="E1437" s="9" t="s">
        <v>29</v>
      </c>
      <c r="F1437" s="10" t="s">
        <v>30</v>
      </c>
      <c r="G1437" s="13" t="s">
        <v>31</v>
      </c>
      <c r="H1437" s="14" t="s">
        <v>11</v>
      </c>
      <c r="I1437">
        <v>3</v>
      </c>
      <c r="J1437" s="15" t="s">
        <v>32</v>
      </c>
      <c r="L1437" s="16"/>
      <c r="V1437" s="2"/>
      <c r="Z1437" s="9" t="s">
        <v>29</v>
      </c>
      <c r="AA1437" s="10" t="s">
        <v>30</v>
      </c>
      <c r="AB1437" s="13" t="s">
        <v>31</v>
      </c>
      <c r="AC1437" s="14" t="s">
        <v>11</v>
      </c>
      <c r="AD1437">
        <v>3</v>
      </c>
      <c r="AE1437" s="15" t="s">
        <v>32</v>
      </c>
      <c r="AG1437" s="16"/>
    </row>
    <row r="1438" spans="1:40">
      <c r="A1438" s="2"/>
      <c r="D1438" t="s">
        <v>33</v>
      </c>
      <c r="E1438" s="9">
        <f t="shared" ref="E1438:F1438" si="1654">E1433</f>
        <v>0.86399545459420413</v>
      </c>
      <c r="F1438" s="10">
        <f t="shared" si="1654"/>
        <v>-0.52658432086144791</v>
      </c>
      <c r="G1438" s="13">
        <f>COS((RADIANS(45+$C$4)))</f>
        <v>0.27311983686282215</v>
      </c>
      <c r="H1438" s="14">
        <f>COS((RADIANS($C$4-45)))</f>
        <v>0.96198001783406362</v>
      </c>
      <c r="J1438" s="15">
        <f>((SUMPRODUCT(G1438:G1440,E1438:E1440))*(SUMPRODUCT(G1438:(G1440),F1438:F1440)))-((SUMPRODUCT(H1438:H1440,E1438:E1440))*(SUMPRODUCT(H1438:H1440,F1438:F1440)))</f>
        <v>-6.9997292607231754E-3</v>
      </c>
      <c r="L1438" s="16"/>
      <c r="V1438" s="2"/>
      <c r="Y1438" t="s">
        <v>33</v>
      </c>
      <c r="Z1438" s="9">
        <f t="shared" ref="Z1438:AA1438" si="1655">Z1433</f>
        <v>0.86399545459420413</v>
      </c>
      <c r="AA1438" s="10">
        <f t="shared" si="1655"/>
        <v>-0.52658432086144791</v>
      </c>
      <c r="AB1438" s="13">
        <f>COS((RADIANS(45+$C$4)))</f>
        <v>0.27311983686282215</v>
      </c>
      <c r="AC1438" s="14">
        <f>COS((RADIANS($C$4-45)))</f>
        <v>0.96198001783406362</v>
      </c>
      <c r="AE1438" s="15">
        <f>((SUMPRODUCT(AB1438:AB1440,Z1438:Z1440))*(SUMPRODUCT(AB1438:(AB1440),AA1438:AA1440)))-((SUMPRODUCT(AC1438:AC1440,Z1438:Z1440))*(SUMPRODUCT(AC1438:AC1440,AA1438:AA1440)))</f>
        <v>-6.9997292607231476E-3</v>
      </c>
      <c r="AG1438" s="16"/>
    </row>
    <row r="1439" spans="1:40">
      <c r="A1439" s="2"/>
      <c r="D1439" t="s">
        <v>34</v>
      </c>
      <c r="E1439" s="9">
        <f t="shared" ref="E1439:F1439" si="1656">E1434</f>
        <v>-0.16430755262887167</v>
      </c>
      <c r="F1439" s="10">
        <f t="shared" si="1656"/>
        <v>-0.7879412955299977</v>
      </c>
      <c r="G1439" s="13">
        <f>(SIN((RADIANS(45+$C$4))))*(COS(RADIANS($A$4)))</f>
        <v>0.90396552410216613</v>
      </c>
      <c r="H1439" s="14">
        <f>(SIN((RADIANS($C$4-45))))*(COS(RADIANS($A$4)))</f>
        <v>-0.25664869529024509</v>
      </c>
      <c r="J1439" s="16"/>
      <c r="L1439" s="16"/>
      <c r="V1439" s="2"/>
      <c r="Y1439" t="s">
        <v>34</v>
      </c>
      <c r="Z1439" s="9">
        <f t="shared" ref="Z1439:AA1439" si="1657">Z1434</f>
        <v>-0.16430755262887176</v>
      </c>
      <c r="AA1439" s="10">
        <f t="shared" si="1657"/>
        <v>-0.78794129552999781</v>
      </c>
      <c r="AB1439" s="13">
        <f>(SIN((RADIANS(45+$C$4))))*(COS(RADIANS($A$4)))</f>
        <v>0.90396552410216613</v>
      </c>
      <c r="AC1439" s="14">
        <f>(SIN((RADIANS($C$4-45))))*(COS(RADIANS($A$4)))</f>
        <v>-0.25664869529024509</v>
      </c>
      <c r="AE1439" s="16"/>
      <c r="AG1439" s="16"/>
    </row>
    <row r="1440" spans="1:40">
      <c r="A1440" s="2"/>
      <c r="D1440" t="s">
        <v>35</v>
      </c>
      <c r="E1440" s="9">
        <f t="shared" ref="E1440:F1440" si="1658">E1435</f>
        <v>0.47593579670966668</v>
      </c>
      <c r="F1440" s="10">
        <f t="shared" si="1658"/>
        <v>-0.31915116766415946</v>
      </c>
      <c r="G1440" s="13">
        <f>(SIN((RADIANS(45+$C$4))))*(SIN(RADIANS($A$4)))</f>
        <v>0.32901654357603577</v>
      </c>
      <c r="H1440" s="14">
        <f>(SIN((RADIANS($C$4-45))))*(SIN(RADIANS($A$4)))</f>
        <v>-9.3412485748905691E-2</v>
      </c>
      <c r="J1440" s="16"/>
      <c r="L1440" s="16"/>
      <c r="V1440" s="2"/>
      <c r="Y1440" t="s">
        <v>35</v>
      </c>
      <c r="Z1440" s="9">
        <f t="shared" ref="Z1440:AA1440" si="1659">Z1435</f>
        <v>0.47593579670966668</v>
      </c>
      <c r="AA1440" s="10">
        <f t="shared" si="1659"/>
        <v>-0.31915116766415946</v>
      </c>
      <c r="AB1440" s="13">
        <f>(SIN((RADIANS(45+$C$4))))*(SIN(RADIANS($A$4)))</f>
        <v>0.32901654357603577</v>
      </c>
      <c r="AC1440" s="14">
        <f>(SIN((RADIANS($C$4-45))))*(SIN(RADIANS($A$4)))</f>
        <v>-9.3412485748905691E-2</v>
      </c>
      <c r="AE1440" s="16"/>
      <c r="AG1440" s="16"/>
    </row>
    <row r="1441" spans="1:33">
      <c r="A1441" s="2"/>
      <c r="L1441" s="16"/>
      <c r="V1441" s="2"/>
      <c r="AG1441" s="16"/>
    </row>
    <row r="1442" spans="1:33">
      <c r="A1442" s="2"/>
      <c r="E1442" s="9" t="s">
        <v>29</v>
      </c>
      <c r="F1442" s="10" t="s">
        <v>30</v>
      </c>
      <c r="G1442" s="13" t="s">
        <v>31</v>
      </c>
      <c r="H1442" s="14" t="s">
        <v>11</v>
      </c>
      <c r="I1442">
        <v>4</v>
      </c>
      <c r="J1442" s="15" t="s">
        <v>32</v>
      </c>
      <c r="L1442" s="16"/>
      <c r="V1442" s="2"/>
      <c r="Z1442" s="9" t="s">
        <v>29</v>
      </c>
      <c r="AA1442" s="10" t="s">
        <v>30</v>
      </c>
      <c r="AB1442" s="13" t="s">
        <v>31</v>
      </c>
      <c r="AC1442" s="14" t="s">
        <v>11</v>
      </c>
      <c r="AD1442">
        <v>4</v>
      </c>
      <c r="AE1442" s="15" t="s">
        <v>32</v>
      </c>
      <c r="AG1442" s="16"/>
    </row>
    <row r="1443" spans="1:33">
      <c r="A1443" s="2"/>
      <c r="D1443" t="s">
        <v>33</v>
      </c>
      <c r="E1443" s="9">
        <f t="shared" ref="E1443:F1443" si="1660">E1438</f>
        <v>0.86399545459420413</v>
      </c>
      <c r="F1443" s="10">
        <f t="shared" si="1660"/>
        <v>-0.52658432086144791</v>
      </c>
      <c r="G1443" s="13">
        <f>COS((RADIANS(45+$C$5)))</f>
        <v>0.21388293816160106</v>
      </c>
      <c r="H1443" s="14">
        <f>COS((RADIANS($C$5-45)))</f>
        <v>0.97685929834514074</v>
      </c>
      <c r="J1443" s="15">
        <f>((SUMPRODUCT(G1443:G1445,E1443:E1445))*(SUMPRODUCT(G1443:G1445,F1443:F1445)))-((SUMPRODUCT(H1443:H1445,E1443:E1445))*(SUMPRODUCT(H1443:H1445,F1443:F1445)))</f>
        <v>1.5131357002747092E-2</v>
      </c>
      <c r="L1443" s="16"/>
      <c r="V1443" s="2"/>
      <c r="Y1443" t="s">
        <v>33</v>
      </c>
      <c r="Z1443" s="9">
        <f t="shared" ref="Z1443:AA1443" si="1661">Z1438</f>
        <v>0.86399545459420413</v>
      </c>
      <c r="AA1443" s="10">
        <f t="shared" si="1661"/>
        <v>-0.52658432086144791</v>
      </c>
      <c r="AB1443" s="13">
        <f>COS((RADIANS(45+$C$5)))</f>
        <v>0.21388293816160106</v>
      </c>
      <c r="AC1443" s="14">
        <f>COS((RADIANS($C$5-45)))</f>
        <v>0.97685929834514074</v>
      </c>
      <c r="AE1443" s="15">
        <f>((SUMPRODUCT(AB1443:AB1445,Z1443:Z1445))*(SUMPRODUCT(AB1443:AB1445,AA1443:AA1445)))-((SUMPRODUCT(AC1443:AC1445,Z1443:Z1445))*(SUMPRODUCT(AC1443:AC1445,AA1443:AA1445)))</f>
        <v>1.5131357002747148E-2</v>
      </c>
      <c r="AG1443" s="16"/>
    </row>
    <row r="1444" spans="1:33">
      <c r="A1444" s="2"/>
      <c r="D1444" t="s">
        <v>34</v>
      </c>
      <c r="E1444" s="9">
        <f t="shared" ref="E1444:F1444" si="1662">E1439</f>
        <v>-0.16430755262887167</v>
      </c>
      <c r="F1444" s="10">
        <f t="shared" si="1662"/>
        <v>-0.7879412955299977</v>
      </c>
      <c r="G1444" s="13">
        <f>(SIN((RADIANS(45+$C$5))))*(COS(RADIANS($A$5)))</f>
        <v>0.84598496828993397</v>
      </c>
      <c r="H1444" s="14">
        <f>(SIN((RADIANS($C$5-45))))*(COS(RADIANS($A$5)))</f>
        <v>-0.18522805788400268</v>
      </c>
      <c r="J1444" s="16"/>
      <c r="L1444" s="16"/>
      <c r="V1444" s="2"/>
      <c r="Y1444" t="s">
        <v>34</v>
      </c>
      <c r="Z1444" s="9">
        <f t="shared" ref="Z1444:AA1444" si="1663">Z1439</f>
        <v>-0.16430755262887176</v>
      </c>
      <c r="AA1444" s="10">
        <f t="shared" si="1663"/>
        <v>-0.78794129552999781</v>
      </c>
      <c r="AB1444" s="13">
        <f>(SIN((RADIANS(45+$C$5))))*(COS(RADIANS($A$5)))</f>
        <v>0.84598496828993397</v>
      </c>
      <c r="AC1444" s="14">
        <f>(SIN((RADIANS($C$5-45))))*(COS(RADIANS($A$5)))</f>
        <v>-0.18522805788400268</v>
      </c>
      <c r="AE1444" s="16"/>
      <c r="AG1444" s="16"/>
    </row>
    <row r="1445" spans="1:33">
      <c r="A1445" s="2"/>
      <c r="D1445" t="s">
        <v>35</v>
      </c>
      <c r="E1445" s="9">
        <f t="shared" ref="E1445:F1445" si="1664">E1440</f>
        <v>0.47593579670966668</v>
      </c>
      <c r="F1445" s="10">
        <f t="shared" si="1664"/>
        <v>-0.31915116766415946</v>
      </c>
      <c r="G1445" s="13">
        <f>(SIN((RADIANS(45+$C$5))))*(SIN(RADIANS($A$5)))</f>
        <v>0.48842964917257031</v>
      </c>
      <c r="H1445" s="14">
        <f>(SIN((RADIANS($C$5-45))))*(SIN(RADIANS($A$5)))</f>
        <v>-0.1069414690808005</v>
      </c>
      <c r="J1445" s="16"/>
      <c r="L1445" s="16"/>
      <c r="V1445" s="2"/>
      <c r="Y1445" t="s">
        <v>35</v>
      </c>
      <c r="Z1445" s="9">
        <f t="shared" ref="Z1445:AA1445" si="1665">Z1440</f>
        <v>0.47593579670966668</v>
      </c>
      <c r="AA1445" s="10">
        <f t="shared" si="1665"/>
        <v>-0.31915116766415946</v>
      </c>
      <c r="AB1445" s="13">
        <f>(SIN((RADIANS(45+$C$5))))*(SIN(RADIANS($A$5)))</f>
        <v>0.48842964917257031</v>
      </c>
      <c r="AC1445" s="14">
        <f>(SIN((RADIANS($C$5-45))))*(SIN(RADIANS($A$5)))</f>
        <v>-0.1069414690808005</v>
      </c>
      <c r="AE1445" s="16"/>
      <c r="AG1445" s="16"/>
    </row>
    <row r="1446" spans="1:33">
      <c r="A1446" s="2"/>
      <c r="J1446" s="16"/>
      <c r="L1446" s="16"/>
      <c r="V1446" s="2"/>
      <c r="AE1446" s="16"/>
      <c r="AG1446" s="16"/>
    </row>
    <row r="1447" spans="1:33">
      <c r="A1447" s="2"/>
      <c r="E1447" s="9" t="s">
        <v>29</v>
      </c>
      <c r="F1447" s="10" t="s">
        <v>30</v>
      </c>
      <c r="G1447" s="13" t="s">
        <v>31</v>
      </c>
      <c r="H1447" s="14" t="s">
        <v>11</v>
      </c>
      <c r="I1447">
        <v>5</v>
      </c>
      <c r="J1447" s="15" t="s">
        <v>32</v>
      </c>
      <c r="L1447" s="16"/>
      <c r="V1447" s="2"/>
      <c r="Z1447" s="9" t="s">
        <v>29</v>
      </c>
      <c r="AA1447" s="10" t="s">
        <v>30</v>
      </c>
      <c r="AB1447" s="13" t="s">
        <v>31</v>
      </c>
      <c r="AC1447" s="14" t="s">
        <v>11</v>
      </c>
      <c r="AD1447">
        <v>5</v>
      </c>
      <c r="AE1447" s="15" t="s">
        <v>32</v>
      </c>
      <c r="AG1447" s="16"/>
    </row>
    <row r="1448" spans="1:33">
      <c r="A1448" s="2"/>
      <c r="D1448" t="s">
        <v>33</v>
      </c>
      <c r="E1448" s="9">
        <f t="shared" ref="E1448:F1448" si="1666">E1443</f>
        <v>0.86399545459420413</v>
      </c>
      <c r="F1448" s="10">
        <f t="shared" si="1666"/>
        <v>-0.52658432086144791</v>
      </c>
      <c r="G1448" s="13">
        <f>COS((RADIANS(45+$C$6)))</f>
        <v>0.18137740443474576</v>
      </c>
      <c r="H1448" s="14">
        <f>COS((RADIANS($C$6-45)))</f>
        <v>0.98341356364477439</v>
      </c>
      <c r="J1448" s="15">
        <f>((SUMPRODUCT(G1448:G1450,E1448:E1450))*(SUMPRODUCT(G1448:(G1450),F1448:F1450)))-((SUMPRODUCT(H1448:H1450,E1448:E1450))*(SUMPRODUCT(H1448:H1450,F1448:F1450)))</f>
        <v>5.8956943817018992E-3</v>
      </c>
      <c r="L1448" s="16"/>
      <c r="V1448" s="2"/>
      <c r="Y1448" t="s">
        <v>33</v>
      </c>
      <c r="Z1448" s="9">
        <f t="shared" ref="Z1448:AA1448" si="1667">Z1443</f>
        <v>0.86399545459420413</v>
      </c>
      <c r="AA1448" s="10">
        <f t="shared" si="1667"/>
        <v>-0.52658432086144791</v>
      </c>
      <c r="AB1448" s="13">
        <f>COS((RADIANS(45+$C$6)))</f>
        <v>0.18137740443474576</v>
      </c>
      <c r="AC1448" s="14">
        <f>COS((RADIANS($C$6-45)))</f>
        <v>0.98341356364477439</v>
      </c>
      <c r="AE1448" s="15">
        <f>((SUMPRODUCT(AB1448:AB1450,Z1448:Z1450))*(SUMPRODUCT(AB1448:(AB1450),AA1448:AA1450)))-((SUMPRODUCT(AC1448:AC1450,Z1448:Z1450))*(SUMPRODUCT(AC1448:AC1450,AA1448:AA1450)))</f>
        <v>5.8956943817018437E-3</v>
      </c>
      <c r="AG1448" s="16"/>
    </row>
    <row r="1449" spans="1:33">
      <c r="A1449" s="2"/>
      <c r="D1449" t="s">
        <v>34</v>
      </c>
      <c r="E1449" s="9">
        <f t="shared" ref="E1449:F1449" si="1668">E1444</f>
        <v>-0.16430755262887167</v>
      </c>
      <c r="F1449" s="10">
        <f t="shared" si="1668"/>
        <v>-0.7879412955299977</v>
      </c>
      <c r="G1449" s="13">
        <f>(SIN((RADIANS(45+$C$6))))*(COS(RADIANS($A$6)))</f>
        <v>0.75333849571791089</v>
      </c>
      <c r="H1449" s="14">
        <f>(SIN((RADIANS($C$6-45))))*(COS(RADIANS($A$6)))</f>
        <v>-0.1389431527745805</v>
      </c>
      <c r="J1449" s="16"/>
      <c r="L1449" s="16"/>
      <c r="V1449" s="2"/>
      <c r="Y1449" t="s">
        <v>34</v>
      </c>
      <c r="Z1449" s="9">
        <f t="shared" ref="Z1449:AA1449" si="1669">Z1444</f>
        <v>-0.16430755262887176</v>
      </c>
      <c r="AA1449" s="10">
        <f t="shared" si="1669"/>
        <v>-0.78794129552999781</v>
      </c>
      <c r="AB1449" s="13">
        <f>(SIN((RADIANS(45+$C$6))))*(COS(RADIANS($A$6)))</f>
        <v>0.75333849571791089</v>
      </c>
      <c r="AC1449" s="14">
        <f>(SIN((RADIANS($C$6-45))))*(COS(RADIANS($A$6)))</f>
        <v>-0.1389431527745805</v>
      </c>
      <c r="AE1449" s="16"/>
      <c r="AG1449" s="16"/>
    </row>
    <row r="1450" spans="1:33">
      <c r="A1450" s="2"/>
      <c r="D1450" t="s">
        <v>35</v>
      </c>
      <c r="E1450" s="9">
        <f t="shared" ref="E1450:F1450" si="1670">E1445</f>
        <v>0.47593579670966668</v>
      </c>
      <c r="F1450" s="10">
        <f t="shared" si="1670"/>
        <v>-0.31915116766415946</v>
      </c>
      <c r="G1450" s="13">
        <f>(SIN((RADIANS(45+$C$6))))*(SIN(RADIANS($A$6)))</f>
        <v>0.63212605390854582</v>
      </c>
      <c r="H1450" s="14">
        <f>(SIN((RADIANS($C$6-45))))*(SIN(RADIANS($A$6)))</f>
        <v>-0.11658714824775897</v>
      </c>
      <c r="J1450" s="16"/>
      <c r="L1450" s="16"/>
      <c r="V1450" s="2"/>
      <c r="Y1450" t="s">
        <v>35</v>
      </c>
      <c r="Z1450" s="9">
        <f t="shared" ref="Z1450:AA1450" si="1671">Z1445</f>
        <v>0.47593579670966668</v>
      </c>
      <c r="AA1450" s="10">
        <f t="shared" si="1671"/>
        <v>-0.31915116766415946</v>
      </c>
      <c r="AB1450" s="13">
        <f>(SIN((RADIANS(45+$C$6))))*(SIN(RADIANS($A$6)))</f>
        <v>0.63212605390854582</v>
      </c>
      <c r="AC1450" s="14">
        <f>(SIN((RADIANS($C$6-45))))*(SIN(RADIANS($A$6)))</f>
        <v>-0.11658714824775897</v>
      </c>
      <c r="AE1450" s="16"/>
      <c r="AG1450" s="16"/>
    </row>
    <row r="1451" spans="1:33">
      <c r="A1451" s="2"/>
      <c r="L1451" s="16"/>
      <c r="V1451" s="2"/>
      <c r="AG1451" s="16"/>
    </row>
    <row r="1452" spans="1:33">
      <c r="A1452" s="2"/>
      <c r="E1452" s="9" t="s">
        <v>29</v>
      </c>
      <c r="F1452" s="10" t="s">
        <v>30</v>
      </c>
      <c r="G1452" s="13" t="s">
        <v>31</v>
      </c>
      <c r="H1452" s="14" t="s">
        <v>11</v>
      </c>
      <c r="I1452">
        <v>6</v>
      </c>
      <c r="J1452" s="15" t="s">
        <v>32</v>
      </c>
      <c r="L1452" s="16"/>
      <c r="V1452" s="2"/>
      <c r="Z1452" s="9" t="s">
        <v>29</v>
      </c>
      <c r="AA1452" s="10" t="s">
        <v>30</v>
      </c>
      <c r="AB1452" s="13" t="s">
        <v>31</v>
      </c>
      <c r="AC1452" s="14" t="s">
        <v>11</v>
      </c>
      <c r="AD1452">
        <v>6</v>
      </c>
      <c r="AE1452" s="15" t="s">
        <v>32</v>
      </c>
      <c r="AG1452" s="16"/>
    </row>
    <row r="1453" spans="1:33">
      <c r="A1453" s="2"/>
      <c r="D1453" t="s">
        <v>33</v>
      </c>
      <c r="E1453" s="9">
        <f t="shared" ref="E1453:F1453" si="1672">E1448</f>
        <v>0.86399545459420413</v>
      </c>
      <c r="F1453" s="10">
        <f t="shared" si="1672"/>
        <v>-0.52658432086144791</v>
      </c>
      <c r="G1453" s="13">
        <f>COS((RADIANS(45+$C$7)))</f>
        <v>0.15039813911282729</v>
      </c>
      <c r="H1453" s="14">
        <f>COS((RADIANS($C$7-45)))</f>
        <v>0.98862551036851087</v>
      </c>
      <c r="J1453" s="15">
        <f>((SUMPRODUCT(G1453:G1455,E1453:E1455))*(SUMPRODUCT(G1453:G1455,F1453:F1455)))-((SUMPRODUCT(H1453:H1455,E1453:E1455))*(SUMPRODUCT(H1453:H1455,F1453:F1455)))</f>
        <v>1.5204368142309188E-2</v>
      </c>
      <c r="L1453" s="16"/>
      <c r="V1453" s="2"/>
      <c r="Y1453" t="s">
        <v>33</v>
      </c>
      <c r="Z1453" s="9">
        <f t="shared" ref="Z1453:AA1453" si="1673">Z1448</f>
        <v>0.86399545459420413</v>
      </c>
      <c r="AA1453" s="10">
        <f t="shared" si="1673"/>
        <v>-0.52658432086144791</v>
      </c>
      <c r="AB1453" s="13">
        <f>COS((RADIANS(45+$C$7)))</f>
        <v>0.15039813911282729</v>
      </c>
      <c r="AC1453" s="14">
        <f>COS((RADIANS($C$7-45)))</f>
        <v>0.98862551036851087</v>
      </c>
      <c r="AE1453" s="15">
        <f>((SUMPRODUCT(AB1453:AB1455,Z1453:Z1455))*(SUMPRODUCT(AB1453:AB1455,AA1453:AA1455)))-((SUMPRODUCT(AC1453:AC1455,Z1453:Z1455))*(SUMPRODUCT(AC1453:AC1455,AA1453:AA1455)))</f>
        <v>1.5204368142309244E-2</v>
      </c>
      <c r="AG1453" s="16"/>
    </row>
    <row r="1454" spans="1:33">
      <c r="A1454" s="2"/>
      <c r="D1454" t="s">
        <v>34</v>
      </c>
      <c r="E1454" s="9">
        <f t="shared" ref="E1454:F1454" si="1674">E1449</f>
        <v>-0.16430755262887167</v>
      </c>
      <c r="F1454" s="10">
        <f t="shared" si="1674"/>
        <v>-0.7879412955299977</v>
      </c>
      <c r="G1454" s="13">
        <f>(SIN((RADIANS(45+$C$7))))*(COS(RADIANS($A$7)))</f>
        <v>0.63547622868491016</v>
      </c>
      <c r="H1454" s="14">
        <f>(SIN((RADIANS($C$7-45))))*(COS(RADIANS($A$7)))</f>
        <v>-9.6674060341637807E-2</v>
      </c>
      <c r="J1454" s="16"/>
      <c r="L1454" s="16"/>
      <c r="V1454" s="2"/>
      <c r="Y1454" t="s">
        <v>34</v>
      </c>
      <c r="Z1454" s="9">
        <f t="shared" ref="Z1454:AA1454" si="1675">Z1449</f>
        <v>-0.16430755262887176</v>
      </c>
      <c r="AA1454" s="10">
        <f t="shared" si="1675"/>
        <v>-0.78794129552999781</v>
      </c>
      <c r="AB1454" s="13">
        <f>(SIN((RADIANS(45+$C$7))))*(COS(RADIANS($A$7)))</f>
        <v>0.63547622868491016</v>
      </c>
      <c r="AC1454" s="14">
        <f>(SIN((RADIANS($C$7-45))))*(COS(RADIANS($A$7)))</f>
        <v>-9.6674060341637807E-2</v>
      </c>
      <c r="AE1454" s="16"/>
      <c r="AG1454" s="16"/>
    </row>
    <row r="1455" spans="1:33">
      <c r="A1455" s="2"/>
      <c r="D1455" t="s">
        <v>35</v>
      </c>
      <c r="E1455" s="9">
        <f t="shared" ref="E1455:F1455" si="1676">E1450</f>
        <v>0.47593579670966668</v>
      </c>
      <c r="F1455" s="10">
        <f t="shared" si="1676"/>
        <v>-0.31915116766415946</v>
      </c>
      <c r="G1455" s="13">
        <f>(SIN((RADIANS(45+$C$7))))*(SIN(RADIANS($A$7)))</f>
        <v>0.75733107854346138</v>
      </c>
      <c r="H1455" s="14">
        <f>(SIN((RADIANS($C$7-45))))*(SIN(RADIANS($A$7)))</f>
        <v>-0.11521165872281629</v>
      </c>
      <c r="J1455" s="16"/>
      <c r="L1455" s="16"/>
      <c r="V1455" s="2"/>
      <c r="Y1455" t="s">
        <v>35</v>
      </c>
      <c r="Z1455" s="9">
        <f t="shared" ref="Z1455:AA1455" si="1677">Z1450</f>
        <v>0.47593579670966668</v>
      </c>
      <c r="AA1455" s="10">
        <f t="shared" si="1677"/>
        <v>-0.31915116766415946</v>
      </c>
      <c r="AB1455" s="13">
        <f>(SIN((RADIANS(45+$C$7))))*(SIN(RADIANS($A$7)))</f>
        <v>0.75733107854346138</v>
      </c>
      <c r="AC1455" s="14">
        <f>(SIN((RADIANS($C$7-45))))*(SIN(RADIANS($A$7)))</f>
        <v>-0.11521165872281629</v>
      </c>
      <c r="AE1455" s="16"/>
      <c r="AG1455" s="16"/>
    </row>
    <row r="1456" spans="1:33">
      <c r="A1456" s="2"/>
      <c r="J1456" s="16"/>
      <c r="L1456" s="16"/>
      <c r="V1456" s="2"/>
      <c r="AE1456" s="16"/>
      <c r="AG1456" s="16"/>
    </row>
    <row r="1457" spans="1:33">
      <c r="A1457" s="2"/>
      <c r="E1457" s="9" t="s">
        <v>29</v>
      </c>
      <c r="F1457" s="10" t="s">
        <v>30</v>
      </c>
      <c r="G1457" s="13" t="s">
        <v>31</v>
      </c>
      <c r="H1457" s="14" t="s">
        <v>11</v>
      </c>
      <c r="I1457">
        <v>7</v>
      </c>
      <c r="J1457" s="15" t="s">
        <v>32</v>
      </c>
      <c r="L1457" s="16"/>
      <c r="V1457" s="2"/>
      <c r="Z1457" s="9" t="s">
        <v>29</v>
      </c>
      <c r="AA1457" s="10" t="s">
        <v>30</v>
      </c>
      <c r="AB1457" s="13" t="s">
        <v>31</v>
      </c>
      <c r="AC1457" s="14" t="s">
        <v>11</v>
      </c>
      <c r="AD1457">
        <v>7</v>
      </c>
      <c r="AE1457" s="15" t="s">
        <v>32</v>
      </c>
      <c r="AG1457" s="16"/>
    </row>
    <row r="1458" spans="1:33">
      <c r="A1458" s="2"/>
      <c r="D1458" t="s">
        <v>33</v>
      </c>
      <c r="E1458" s="9">
        <f t="shared" ref="E1458:F1458" si="1678">E1453</f>
        <v>0.86399545459420413</v>
      </c>
      <c r="F1458" s="10">
        <f t="shared" si="1678"/>
        <v>-0.52658432086144791</v>
      </c>
      <c r="G1458" s="13">
        <f>COS((RADIANS(45+$C$8)))</f>
        <v>0.15557248490745723</v>
      </c>
      <c r="H1458" s="14">
        <f>COS((RADIANS($C$8-45)))</f>
        <v>0.98782447931791961</v>
      </c>
      <c r="J1458" s="15">
        <f>((SUMPRODUCT(G1458:G1460,E1458:E1460))*(SUMPRODUCT(G1458:(G1460),F1458:F1460)))-((SUMPRODUCT(H1458:H1460,E1458:E1460))*(SUMPRODUCT(H1458:H1460,F1458:F1460)))</f>
        <v>-9.0116177700380606E-3</v>
      </c>
      <c r="L1458" s="16"/>
      <c r="V1458" s="2"/>
      <c r="Y1458" t="s">
        <v>33</v>
      </c>
      <c r="Z1458" s="9">
        <f t="shared" ref="Z1458:AA1458" si="1679">Z1453</f>
        <v>0.86399545459420413</v>
      </c>
      <c r="AA1458" s="10">
        <f t="shared" si="1679"/>
        <v>-0.52658432086144791</v>
      </c>
      <c r="AB1458" s="13">
        <f>COS((RADIANS(45+$C$8)))</f>
        <v>0.15557248490745723</v>
      </c>
      <c r="AC1458" s="14">
        <f>COS((RADIANS($C$8-45)))</f>
        <v>0.98782447931791961</v>
      </c>
      <c r="AE1458" s="15">
        <f>((SUMPRODUCT(AB1458:AB1460,Z1458:Z1460))*(SUMPRODUCT(AB1458:(AB1460),AA1458:AA1460)))-((SUMPRODUCT(AC1458:AC1460,Z1458:Z1460))*(SUMPRODUCT(AC1458:AC1460,AA1458:AA1460)))</f>
        <v>-9.0116177700380606E-3</v>
      </c>
      <c r="AG1458" s="16"/>
    </row>
    <row r="1459" spans="1:33">
      <c r="A1459" s="2"/>
      <c r="D1459" t="s">
        <v>34</v>
      </c>
      <c r="E1459" s="9">
        <f t="shared" ref="E1459:F1459" si="1680">E1454</f>
        <v>-0.16430755262887167</v>
      </c>
      <c r="F1459" s="10">
        <f t="shared" si="1680"/>
        <v>-0.7879412955299977</v>
      </c>
      <c r="G1459" s="13">
        <f>(SIN((RADIANS(45+$C$8))))*(COS(RADIANS($A$8)))</f>
        <v>0.49391223965895992</v>
      </c>
      <c r="H1459" s="14">
        <f>(SIN((RADIANS($C$8-45))))*(COS(RADIANS($A$8)))</f>
        <v>-7.7786242453728616E-2</v>
      </c>
      <c r="J1459" s="16"/>
      <c r="L1459" s="16"/>
      <c r="V1459" s="2"/>
      <c r="Y1459" t="s">
        <v>34</v>
      </c>
      <c r="Z1459" s="9">
        <f t="shared" ref="Z1459:AA1459" si="1681">Z1454</f>
        <v>-0.16430755262887176</v>
      </c>
      <c r="AA1459" s="10">
        <f t="shared" si="1681"/>
        <v>-0.78794129552999781</v>
      </c>
      <c r="AB1459" s="13">
        <f>(SIN((RADIANS(45+$C$8))))*(COS(RADIANS($A$8)))</f>
        <v>0.49391223965895992</v>
      </c>
      <c r="AC1459" s="14">
        <f>(SIN((RADIANS($C$8-45))))*(COS(RADIANS($A$8)))</f>
        <v>-7.7786242453728616E-2</v>
      </c>
      <c r="AE1459" s="16"/>
      <c r="AG1459" s="16"/>
    </row>
    <row r="1460" spans="1:33">
      <c r="A1460" s="2"/>
      <c r="D1460" t="s">
        <v>35</v>
      </c>
      <c r="E1460" s="9">
        <f t="shared" ref="E1460:F1460" si="1682">E1455</f>
        <v>0.47593579670966668</v>
      </c>
      <c r="F1460" s="10">
        <f t="shared" si="1682"/>
        <v>-0.31915116766415946</v>
      </c>
      <c r="G1460" s="13">
        <f>(SIN((RADIANS(45+$C$8))))*(SIN(RADIANS($A$8)))</f>
        <v>0.85548109356945412</v>
      </c>
      <c r="H1460" s="14">
        <f>(SIN((RADIANS($C$8-45))))*(SIN(RADIANS($A$8)))</f>
        <v>-0.13472972405972911</v>
      </c>
      <c r="J1460" s="16"/>
      <c r="L1460" s="16"/>
      <c r="V1460" s="2"/>
      <c r="Y1460" t="s">
        <v>35</v>
      </c>
      <c r="Z1460" s="9">
        <f t="shared" ref="Z1460:AA1460" si="1683">Z1455</f>
        <v>0.47593579670966668</v>
      </c>
      <c r="AA1460" s="10">
        <f t="shared" si="1683"/>
        <v>-0.31915116766415946</v>
      </c>
      <c r="AB1460" s="13">
        <f>(SIN((RADIANS(45+$C$8))))*(SIN(RADIANS($A$8)))</f>
        <v>0.85548109356945412</v>
      </c>
      <c r="AC1460" s="14">
        <f>(SIN((RADIANS($C$8-45))))*(SIN(RADIANS($A$8)))</f>
        <v>-0.13472972405972911</v>
      </c>
      <c r="AE1460" s="16"/>
      <c r="AG1460" s="16"/>
    </row>
    <row r="1461" spans="1:33">
      <c r="A1461" s="2"/>
      <c r="L1461" s="16"/>
      <c r="V1461" s="2"/>
      <c r="AG1461" s="16"/>
    </row>
    <row r="1462" spans="1:33">
      <c r="A1462" s="2"/>
      <c r="E1462" s="9" t="s">
        <v>29</v>
      </c>
      <c r="F1462" s="10" t="s">
        <v>30</v>
      </c>
      <c r="G1462" s="13" t="s">
        <v>31</v>
      </c>
      <c r="H1462" s="14" t="s">
        <v>11</v>
      </c>
      <c r="I1462">
        <v>8</v>
      </c>
      <c r="J1462" s="15" t="s">
        <v>32</v>
      </c>
      <c r="L1462" s="16"/>
      <c r="V1462" s="2"/>
      <c r="Z1462" s="9" t="s">
        <v>29</v>
      </c>
      <c r="AA1462" s="10" t="s">
        <v>30</v>
      </c>
      <c r="AB1462" s="13" t="s">
        <v>31</v>
      </c>
      <c r="AC1462" s="14" t="s">
        <v>11</v>
      </c>
      <c r="AD1462">
        <v>8</v>
      </c>
      <c r="AE1462" s="15" t="s">
        <v>32</v>
      </c>
      <c r="AG1462" s="16"/>
    </row>
    <row r="1463" spans="1:33">
      <c r="A1463" s="2"/>
      <c r="D1463" t="s">
        <v>33</v>
      </c>
      <c r="E1463" s="9">
        <f t="shared" ref="E1463:F1463" si="1684">E1458</f>
        <v>0.86399545459420413</v>
      </c>
      <c r="F1463" s="10">
        <f t="shared" si="1684"/>
        <v>-0.52658432086144791</v>
      </c>
      <c r="G1463" s="13">
        <f>COS((RADIANS(45+$C$9)))</f>
        <v>0.16590823946156086</v>
      </c>
      <c r="H1463" s="14">
        <f>COS((RADIANS($C$9-45)))</f>
        <v>0.9861411947985772</v>
      </c>
      <c r="J1463" s="15">
        <f>((SUMPRODUCT(G1463:G1465,E1463:E1465))*(SUMPRODUCT(G1463:G1465,F1463:F1465)))-((SUMPRODUCT(H1463:H1465,E1463:E1465))*(SUMPRODUCT(H1463:H1465,F1463:F1465)))</f>
        <v>-8.8326096495800477E-3</v>
      </c>
      <c r="L1463" s="16"/>
      <c r="V1463" s="2"/>
      <c r="Y1463" t="s">
        <v>33</v>
      </c>
      <c r="Z1463" s="9">
        <f t="shared" ref="Z1463:AA1463" si="1685">Z1458</f>
        <v>0.86399545459420413</v>
      </c>
      <c r="AA1463" s="10">
        <f t="shared" si="1685"/>
        <v>-0.52658432086144791</v>
      </c>
      <c r="AB1463" s="13">
        <f>COS((RADIANS(45+$C$9)))</f>
        <v>0.16590823946156086</v>
      </c>
      <c r="AC1463" s="14">
        <f>COS((RADIANS($C$9-45)))</f>
        <v>0.9861411947985772</v>
      </c>
      <c r="AE1463" s="15">
        <f>((SUMPRODUCT(AB1463:AB1465,Z1463:Z1465))*(SUMPRODUCT(AB1463:AB1465,AA1463:AA1465)))-((SUMPRODUCT(AC1463:AC1465,Z1463:Z1465))*(SUMPRODUCT(AC1463:AC1465,AA1463:AA1465)))</f>
        <v>-8.8326096495800477E-3</v>
      </c>
      <c r="AG1463" s="16"/>
    </row>
    <row r="1464" spans="1:33">
      <c r="A1464" s="2"/>
      <c r="D1464" t="s">
        <v>34</v>
      </c>
      <c r="E1464" s="9">
        <f t="shared" ref="E1464:F1464" si="1686">E1459</f>
        <v>-0.16430755262887167</v>
      </c>
      <c r="F1464" s="10">
        <f t="shared" si="1686"/>
        <v>-0.7879412955299977</v>
      </c>
      <c r="G1464" s="13">
        <f>(SIN((RADIANS(45+$C$9))))*(COS(RADIANS($A$9)))</f>
        <v>0.33728015278435569</v>
      </c>
      <c r="H1464" s="14">
        <f>(SIN((RADIANS($C$9-45))))*(COS(RADIANS($A$9)))</f>
        <v>-5.6743959839552459E-2</v>
      </c>
      <c r="J1464" s="16"/>
      <c r="L1464" s="16"/>
      <c r="V1464" s="2"/>
      <c r="Y1464" t="s">
        <v>34</v>
      </c>
      <c r="Z1464" s="9">
        <f t="shared" ref="Z1464:AA1464" si="1687">Z1459</f>
        <v>-0.16430755262887176</v>
      </c>
      <c r="AA1464" s="10">
        <f t="shared" si="1687"/>
        <v>-0.78794129552999781</v>
      </c>
      <c r="AB1464" s="13">
        <f>(SIN((RADIANS(45+$C$9))))*(COS(RADIANS($A$9)))</f>
        <v>0.33728015278435569</v>
      </c>
      <c r="AC1464" s="14">
        <f>(SIN((RADIANS($C$9-45))))*(COS(RADIANS($A$9)))</f>
        <v>-5.6743959839552459E-2</v>
      </c>
      <c r="AE1464" s="16"/>
      <c r="AG1464" s="16"/>
    </row>
    <row r="1465" spans="1:33">
      <c r="A1465" s="2"/>
      <c r="D1465" t="s">
        <v>35</v>
      </c>
      <c r="E1465" s="9">
        <f t="shared" ref="E1465:F1465" si="1688">E1460</f>
        <v>0.47593579670966668</v>
      </c>
      <c r="F1465" s="10">
        <f t="shared" si="1688"/>
        <v>-0.31915116766415946</v>
      </c>
      <c r="G1465" s="13">
        <f>(SIN((RADIANS(45+$C$9))))*(SIN(RADIANS($A$9)))</f>
        <v>0.9266696038052219</v>
      </c>
      <c r="H1465" s="14">
        <f>(SIN((RADIANS($C$9-45))))*(SIN(RADIANS($A$9)))</f>
        <v>-0.15590274834961027</v>
      </c>
      <c r="J1465" s="16"/>
      <c r="L1465" s="16"/>
      <c r="V1465" s="2"/>
      <c r="Y1465" t="s">
        <v>35</v>
      </c>
      <c r="Z1465" s="9">
        <f t="shared" ref="Z1465:AA1465" si="1689">Z1460</f>
        <v>0.47593579670966668</v>
      </c>
      <c r="AA1465" s="10">
        <f t="shared" si="1689"/>
        <v>-0.31915116766415946</v>
      </c>
      <c r="AB1465" s="13">
        <f>(SIN((RADIANS(45+$C$9))))*(SIN(RADIANS($A$9)))</f>
        <v>0.9266696038052219</v>
      </c>
      <c r="AC1465" s="14">
        <f>(SIN((RADIANS($C$9-45))))*(SIN(RADIANS($A$9)))</f>
        <v>-0.15590274834961027</v>
      </c>
      <c r="AE1465" s="16"/>
      <c r="AG1465" s="16"/>
    </row>
    <row r="1466" spans="1:33">
      <c r="A1466" s="2"/>
      <c r="J1466" s="16"/>
      <c r="L1466" s="16"/>
      <c r="V1466" s="2"/>
      <c r="AE1466" s="16"/>
      <c r="AG1466" s="16"/>
    </row>
    <row r="1467" spans="1:33">
      <c r="E1467" s="9" t="s">
        <v>29</v>
      </c>
      <c r="F1467" s="10" t="s">
        <v>30</v>
      </c>
      <c r="G1467" s="13" t="s">
        <v>31</v>
      </c>
      <c r="H1467" s="14" t="s">
        <v>11</v>
      </c>
      <c r="I1467">
        <v>9</v>
      </c>
      <c r="J1467" s="15" t="s">
        <v>32</v>
      </c>
      <c r="L1467" s="16"/>
      <c r="Z1467" s="9" t="s">
        <v>29</v>
      </c>
      <c r="AA1467" s="10" t="s">
        <v>30</v>
      </c>
      <c r="AB1467" s="13" t="s">
        <v>31</v>
      </c>
      <c r="AC1467" s="14" t="s">
        <v>11</v>
      </c>
      <c r="AD1467">
        <v>9</v>
      </c>
      <c r="AE1467" s="15" t="s">
        <v>32</v>
      </c>
      <c r="AG1467" s="16"/>
    </row>
    <row r="1468" spans="1:33">
      <c r="D1468" t="s">
        <v>33</v>
      </c>
      <c r="E1468" s="9">
        <f t="shared" ref="E1468:F1468" si="1690">E1463</f>
        <v>0.86399545459420413</v>
      </c>
      <c r="F1468" s="10">
        <f t="shared" si="1690"/>
        <v>-0.52658432086144791</v>
      </c>
      <c r="G1468" s="13">
        <f>COS((RADIANS(45+$C$10)))</f>
        <v>0.19680181724739476</v>
      </c>
      <c r="H1468" s="14">
        <f>COS((RADIANS($C$10-45)))</f>
        <v>0.98044328990927521</v>
      </c>
      <c r="J1468" s="15">
        <f>((SUMPRODUCT(G1468:G1470,E1468:E1470))*(SUMPRODUCT(G1468:(G1470),F1468:F1470)))-((SUMPRODUCT(H1468:H1470,E1468:E1470))*(SUMPRODUCT(H1468:H1470,F1468:F1470)))</f>
        <v>-3.3322619692162103E-3</v>
      </c>
      <c r="L1468" s="16"/>
      <c r="Y1468" t="s">
        <v>33</v>
      </c>
      <c r="Z1468" s="9">
        <f t="shared" ref="Z1468:AA1468" si="1691">Z1463</f>
        <v>0.86399545459420413</v>
      </c>
      <c r="AA1468" s="10">
        <f t="shared" si="1691"/>
        <v>-0.52658432086144791</v>
      </c>
      <c r="AB1468" s="13">
        <f>COS((RADIANS(45+$C$10)))</f>
        <v>0.19680181724739476</v>
      </c>
      <c r="AC1468" s="14">
        <f>COS((RADIANS($C$10-45)))</f>
        <v>0.98044328990927521</v>
      </c>
      <c r="AE1468" s="15">
        <f>((SUMPRODUCT(AB1468:AB1470,Z1468:Z1470))*(SUMPRODUCT(AB1468:(AB1470),AA1468:AA1470)))-((SUMPRODUCT(AC1468:AC1470,Z1468:Z1470))*(SUMPRODUCT(AC1468:AC1470,AA1468:AA1470)))</f>
        <v>-3.3322619692162103E-3</v>
      </c>
      <c r="AG1468" s="16"/>
    </row>
    <row r="1469" spans="1:33">
      <c r="D1469" t="s">
        <v>34</v>
      </c>
      <c r="E1469" s="9">
        <f t="shared" ref="E1469:F1469" si="1692">E1464</f>
        <v>-0.16430755262887167</v>
      </c>
      <c r="F1469" s="10">
        <f t="shared" si="1692"/>
        <v>-0.7879412955299977</v>
      </c>
      <c r="G1469" s="13">
        <f>(SIN((RADIANS(45+$C$10))))*(COS(RADIANS($A$10)))</f>
        <v>0.1702521905985156</v>
      </c>
      <c r="H1469" s="14">
        <f>(SIN((RADIANS($C$10-45))))*(COS(RADIANS($A$10)))</f>
        <v>-3.4174276926550375E-2</v>
      </c>
      <c r="J1469" s="16"/>
      <c r="L1469" s="16"/>
      <c r="Y1469" t="s">
        <v>34</v>
      </c>
      <c r="Z1469" s="9">
        <f t="shared" ref="Z1469:AA1469" si="1693">Z1464</f>
        <v>-0.16430755262887176</v>
      </c>
      <c r="AA1469" s="10">
        <f t="shared" si="1693"/>
        <v>-0.78794129552999781</v>
      </c>
      <c r="AB1469" s="13">
        <f>(SIN((RADIANS(45+$C$10))))*(COS(RADIANS($A$10)))</f>
        <v>0.1702521905985156</v>
      </c>
      <c r="AC1469" s="14">
        <f>(SIN((RADIANS($C$10-45))))*(COS(RADIANS($A$10)))</f>
        <v>-3.4174276926550375E-2</v>
      </c>
      <c r="AE1469" s="16"/>
      <c r="AG1469" s="16"/>
    </row>
    <row r="1470" spans="1:33">
      <c r="D1470" t="s">
        <v>35</v>
      </c>
      <c r="E1470" s="9">
        <f t="shared" ref="E1470:F1470" si="1694">E1465</f>
        <v>0.47593579670966668</v>
      </c>
      <c r="F1470" s="10">
        <f t="shared" si="1694"/>
        <v>-0.31915116766415946</v>
      </c>
      <c r="G1470" s="13">
        <f>(SIN((RADIANS(45+$C$10))))*(SIN(RADIANS($A$10)))</f>
        <v>0.96554815329145016</v>
      </c>
      <c r="H1470" s="14">
        <f>(SIN((RADIANS($C$10-45))))*(SIN(RADIANS($A$10)))</f>
        <v>-0.19381195543212604</v>
      </c>
      <c r="J1470" s="16"/>
      <c r="L1470" s="16"/>
      <c r="Y1470" t="s">
        <v>35</v>
      </c>
      <c r="Z1470" s="9">
        <f t="shared" ref="Z1470:AA1470" si="1695">Z1465</f>
        <v>0.47593579670966668</v>
      </c>
      <c r="AA1470" s="10">
        <f t="shared" si="1695"/>
        <v>-0.31915116766415946</v>
      </c>
      <c r="AB1470" s="13">
        <f>(SIN((RADIANS(45+$C$10))))*(SIN(RADIANS($A$10)))</f>
        <v>0.96554815329145016</v>
      </c>
      <c r="AC1470" s="14">
        <f>(SIN((RADIANS($C$10-45))))*(SIN(RADIANS($A$10)))</f>
        <v>-0.19381195543212604</v>
      </c>
      <c r="AE1470" s="16"/>
      <c r="AG1470" s="16"/>
    </row>
    <row r="1471" spans="1:33">
      <c r="L1471" s="16"/>
      <c r="AG1471" s="16"/>
    </row>
    <row r="1472" spans="1:33">
      <c r="E1472" s="9" t="s">
        <v>29</v>
      </c>
      <c r="F1472" s="10" t="s">
        <v>30</v>
      </c>
      <c r="G1472" s="13" t="s">
        <v>31</v>
      </c>
      <c r="H1472" s="14" t="s">
        <v>11</v>
      </c>
      <c r="I1472">
        <v>10</v>
      </c>
      <c r="J1472" s="15" t="s">
        <v>32</v>
      </c>
      <c r="L1472" s="16"/>
      <c r="Z1472" s="9" t="s">
        <v>29</v>
      </c>
      <c r="AA1472" s="10" t="s">
        <v>30</v>
      </c>
      <c r="AB1472" s="13" t="s">
        <v>31</v>
      </c>
      <c r="AC1472" s="14" t="s">
        <v>11</v>
      </c>
      <c r="AD1472">
        <v>10</v>
      </c>
      <c r="AE1472" s="15" t="s">
        <v>32</v>
      </c>
      <c r="AG1472" s="16"/>
    </row>
    <row r="1473" spans="4:33">
      <c r="D1473" t="s">
        <v>33</v>
      </c>
      <c r="E1473" s="9">
        <f t="shared" ref="E1473:F1473" si="1696">E1468</f>
        <v>0.86399545459420413</v>
      </c>
      <c r="F1473" s="10">
        <f t="shared" si="1696"/>
        <v>-0.52658432086144791</v>
      </c>
      <c r="G1473" s="13">
        <f>COS((RADIANS(45+$C$11)))</f>
        <v>0.25797601735858844</v>
      </c>
      <c r="H1473" s="14">
        <f>COS((RADIANS($C$11-45)))</f>
        <v>0.96615132068832843</v>
      </c>
      <c r="J1473" s="15">
        <f>((SUMPRODUCT(G1473:G1475,E1473:E1475))*(SUMPRODUCT(G1473:G1475,F1473:F1475)))-((SUMPRODUCT(H1473:H1475,E1473:E1475))*(SUMPRODUCT(H1473:H1475,F1473:F1475)))</f>
        <v>3.4451712754957065E-4</v>
      </c>
      <c r="L1473" s="16"/>
      <c r="Y1473" t="s">
        <v>33</v>
      </c>
      <c r="Z1473" s="9">
        <f t="shared" ref="Z1473:AA1473" si="1697">Z1468</f>
        <v>0.86399545459420413</v>
      </c>
      <c r="AA1473" s="10">
        <f t="shared" si="1697"/>
        <v>-0.52658432086144791</v>
      </c>
      <c r="AB1473" s="13">
        <f>COS((RADIANS(45+$C$11)))</f>
        <v>0.25797601735858844</v>
      </c>
      <c r="AC1473" s="14">
        <f>COS((RADIANS($C$11-45)))</f>
        <v>0.96615132068832843</v>
      </c>
      <c r="AE1473" s="15">
        <f>((SUMPRODUCT(AB1473:AB1475,Z1473:Z1475))*(SUMPRODUCT(AB1473:AB1475,AA1473:AA1475)))-((SUMPRODUCT(AC1473:AC1475,Z1473:Z1475))*(SUMPRODUCT(AC1473:AC1475,AA1473:AA1475)))</f>
        <v>3.4451712754957065E-4</v>
      </c>
      <c r="AG1473" s="16"/>
    </row>
    <row r="1474" spans="4:33">
      <c r="D1474" t="s">
        <v>34</v>
      </c>
      <c r="E1474" s="9">
        <f t="shared" ref="E1474:F1474" si="1698">E1469</f>
        <v>-0.16430755262887167</v>
      </c>
      <c r="F1474" s="10">
        <f t="shared" si="1698"/>
        <v>-0.7879412955299977</v>
      </c>
      <c r="G1474" s="13">
        <f>(SIN((RADIANS(45+$C$11))))*(COS(RADIANS($A$11)))</f>
        <v>1.6862521847959428E-9</v>
      </c>
      <c r="H1474" s="14">
        <f>(SIN((RADIANS($C$11-45))))*(COS(RADIANS($A$11)))</f>
        <v>-4.5025309553575305E-10</v>
      </c>
      <c r="J1474" s="16"/>
      <c r="L1474" s="16"/>
      <c r="Y1474" t="s">
        <v>34</v>
      </c>
      <c r="Z1474" s="9">
        <f t="shared" ref="Z1474:AA1474" si="1699">Z1469</f>
        <v>-0.16430755262887176</v>
      </c>
      <c r="AA1474" s="10">
        <f t="shared" si="1699"/>
        <v>-0.78794129552999781</v>
      </c>
      <c r="AB1474" s="13">
        <f>(SIN((RADIANS(45+$C$11))))*(COS(RADIANS($A$11)))</f>
        <v>1.6862521847959428E-9</v>
      </c>
      <c r="AC1474" s="14">
        <f>(SIN((RADIANS($C$11-45))))*(COS(RADIANS($A$11)))</f>
        <v>-4.5025309553575305E-10</v>
      </c>
      <c r="AE1474" s="16"/>
      <c r="AG1474" s="16"/>
    </row>
    <row r="1475" spans="4:33">
      <c r="D1475" t="s">
        <v>35</v>
      </c>
      <c r="E1475" s="9">
        <f t="shared" ref="E1475:F1475" si="1700">E1470</f>
        <v>0.47593579670966668</v>
      </c>
      <c r="F1475" s="10">
        <f t="shared" si="1700"/>
        <v>-0.31915116766415946</v>
      </c>
      <c r="G1475" s="13">
        <f>(SIN((RADIANS(45+$C$11))))*(SIN(RADIANS($A$11)))</f>
        <v>0.96615132068832843</v>
      </c>
      <c r="H1475" s="14">
        <f>(SIN((RADIANS($C$11-45))))*(SIN(RADIANS($A$11)))</f>
        <v>-0.25797601735858849</v>
      </c>
      <c r="J1475" s="16"/>
      <c r="L1475" s="16"/>
      <c r="Y1475" t="s">
        <v>35</v>
      </c>
      <c r="Z1475" s="9">
        <f t="shared" ref="Z1475:AA1475" si="1701">Z1470</f>
        <v>0.47593579670966668</v>
      </c>
      <c r="AA1475" s="10">
        <f t="shared" si="1701"/>
        <v>-0.31915116766415946</v>
      </c>
      <c r="AB1475" s="13">
        <f>(SIN((RADIANS(45+$C$11))))*(SIN(RADIANS($A$11)))</f>
        <v>0.96615132068832843</v>
      </c>
      <c r="AC1475" s="14">
        <f>(SIN((RADIANS($C$11-45))))*(SIN(RADIANS($A$11)))</f>
        <v>-0.25797601735858849</v>
      </c>
      <c r="AE1475" s="16"/>
      <c r="AG1475" s="16"/>
    </row>
    <row r="1476" spans="4:33">
      <c r="J1476" s="16"/>
      <c r="L1476" s="16"/>
      <c r="AE1476" s="16"/>
      <c r="AG1476" s="16"/>
    </row>
    <row r="1477" spans="4:33">
      <c r="E1477" s="9" t="s">
        <v>29</v>
      </c>
      <c r="F1477" s="10" t="s">
        <v>30</v>
      </c>
      <c r="G1477" s="13" t="s">
        <v>31</v>
      </c>
      <c r="H1477" s="14" t="s">
        <v>11</v>
      </c>
      <c r="I1477">
        <v>11</v>
      </c>
      <c r="J1477" s="15" t="s">
        <v>32</v>
      </c>
      <c r="L1477" s="16"/>
      <c r="Z1477" s="9" t="s">
        <v>29</v>
      </c>
      <c r="AA1477" s="10" t="s">
        <v>30</v>
      </c>
      <c r="AB1477" s="13" t="s">
        <v>31</v>
      </c>
      <c r="AC1477" s="14" t="s">
        <v>11</v>
      </c>
      <c r="AD1477">
        <v>11</v>
      </c>
      <c r="AE1477" s="15" t="s">
        <v>32</v>
      </c>
      <c r="AG1477" s="16"/>
    </row>
    <row r="1478" spans="4:33">
      <c r="D1478" t="s">
        <v>33</v>
      </c>
      <c r="E1478" s="9">
        <f t="shared" ref="E1478:F1478" si="1702">E1473</f>
        <v>0.86399545459420413</v>
      </c>
      <c r="F1478" s="10">
        <f t="shared" si="1702"/>
        <v>-0.52658432086144791</v>
      </c>
      <c r="G1478" s="13">
        <f>COS((RADIANS(45+$C$12)))</f>
        <v>0.35429103799771577</v>
      </c>
      <c r="H1478" s="14">
        <f>COS((RADIANS($C$12-45)))</f>
        <v>0.93513520968601171</v>
      </c>
      <c r="J1478" s="15">
        <f>((SUMPRODUCT(G1478:G1480,E1478:E1480))*(SUMPRODUCT(G1478:(G1480),F1478:F1480)))-((SUMPRODUCT(H1478:H1480,E1478:E1480))*(SUMPRODUCT(H1478:H1480,F1478:F1480)))</f>
        <v>-4.494075930860375E-4</v>
      </c>
      <c r="L1478" s="16"/>
      <c r="Y1478" t="s">
        <v>33</v>
      </c>
      <c r="Z1478" s="9">
        <f t="shared" ref="Z1478:AA1478" si="1703">Z1473</f>
        <v>0.86399545459420413</v>
      </c>
      <c r="AA1478" s="10">
        <f t="shared" si="1703"/>
        <v>-0.52658432086144791</v>
      </c>
      <c r="AB1478" s="13">
        <f>COS((RADIANS(45+$C$12)))</f>
        <v>0.35429103799771577</v>
      </c>
      <c r="AC1478" s="14">
        <f>COS((RADIANS($C$12-45)))</f>
        <v>0.93513520968601171</v>
      </c>
      <c r="AE1478" s="15">
        <f>((SUMPRODUCT(AB1478:AB1480,Z1478:Z1480))*(SUMPRODUCT(AB1478:(AB1480),AA1478:AA1480)))-((SUMPRODUCT(AC1478:AC1480,Z1478:Z1480))*(SUMPRODUCT(AC1478:AC1480,AA1478:AA1480)))</f>
        <v>-4.4940759308598199E-4</v>
      </c>
      <c r="AG1478" s="16"/>
    </row>
    <row r="1479" spans="4:33">
      <c r="D1479" t="s">
        <v>34</v>
      </c>
      <c r="E1479" s="9">
        <f t="shared" ref="E1479:F1479" si="1704">E1474</f>
        <v>-0.16430755262887167</v>
      </c>
      <c r="F1479" s="10">
        <f t="shared" si="1704"/>
        <v>-0.7879412955299977</v>
      </c>
      <c r="G1479" s="13">
        <f>(SIN((RADIANS(45+$C$12))))*(COS(RADIANS($A$12)))</f>
        <v>-0.16238452503415868</v>
      </c>
      <c r="H1479" s="14">
        <f>(SIN((RADIANS($C$12-45))))*(COS(RADIANS($A$12)))</f>
        <v>6.1521993112028515E-2</v>
      </c>
      <c r="J1479" s="16"/>
      <c r="L1479" s="16"/>
      <c r="Y1479" t="s">
        <v>34</v>
      </c>
      <c r="Z1479" s="9">
        <f t="shared" ref="Z1479:AA1479" si="1705">Z1474</f>
        <v>-0.16430755262887176</v>
      </c>
      <c r="AA1479" s="10">
        <f t="shared" si="1705"/>
        <v>-0.78794129552999781</v>
      </c>
      <c r="AB1479" s="13">
        <f>(SIN((RADIANS(45+$C$12))))*(COS(RADIANS($A$12)))</f>
        <v>-0.16238452503415868</v>
      </c>
      <c r="AC1479" s="14">
        <f>(SIN((RADIANS($C$12-45))))*(COS(RADIANS($A$12)))</f>
        <v>6.1521993112028515E-2</v>
      </c>
      <c r="AE1479" s="16"/>
      <c r="AG1479" s="16"/>
    </row>
    <row r="1480" spans="4:33">
      <c r="D1480" t="s">
        <v>35</v>
      </c>
      <c r="E1480" s="9">
        <f t="shared" ref="E1480:F1480" si="1706">E1475</f>
        <v>0.47593579670966668</v>
      </c>
      <c r="F1480" s="10">
        <f t="shared" si="1706"/>
        <v>-0.31915116766415946</v>
      </c>
      <c r="G1480" s="13">
        <f>(SIN((RADIANS(45+$C$12))))*(SIN(RADIANS($A$12)))</f>
        <v>0.92092840461348113</v>
      </c>
      <c r="H1480" s="14">
        <f>(SIN((RADIANS($C$12-45))))*(SIN(RADIANS($A$12)))</f>
        <v>-0.34890856104289336</v>
      </c>
      <c r="J1480" s="16"/>
      <c r="L1480" s="16"/>
      <c r="Y1480" t="s">
        <v>35</v>
      </c>
      <c r="Z1480" s="9">
        <f t="shared" ref="Z1480:AA1480" si="1707">Z1475</f>
        <v>0.47593579670966668</v>
      </c>
      <c r="AA1480" s="10">
        <f t="shared" si="1707"/>
        <v>-0.31915116766415946</v>
      </c>
      <c r="AB1480" s="13">
        <f>(SIN((RADIANS(45+$C$12))))*(SIN(RADIANS($A$12)))</f>
        <v>0.92092840461348113</v>
      </c>
      <c r="AC1480" s="14">
        <f>(SIN((RADIANS($C$12-45))))*(SIN(RADIANS($A$12)))</f>
        <v>-0.34890856104289336</v>
      </c>
      <c r="AE1480" s="16"/>
      <c r="AG1480" s="16"/>
    </row>
    <row r="1481" spans="4:33">
      <c r="L1481" s="16"/>
      <c r="AG1481" s="16"/>
    </row>
    <row r="1482" spans="4:33">
      <c r="E1482" s="9" t="s">
        <v>29</v>
      </c>
      <c r="F1482" s="10" t="s">
        <v>30</v>
      </c>
      <c r="G1482" s="13" t="s">
        <v>31</v>
      </c>
      <c r="H1482" s="14" t="s">
        <v>11</v>
      </c>
      <c r="I1482">
        <v>12</v>
      </c>
      <c r="J1482" s="15" t="s">
        <v>32</v>
      </c>
      <c r="L1482" s="16"/>
      <c r="Z1482" s="9" t="s">
        <v>29</v>
      </c>
      <c r="AA1482" s="10" t="s">
        <v>30</v>
      </c>
      <c r="AB1482" s="13" t="s">
        <v>31</v>
      </c>
      <c r="AC1482" s="14" t="s">
        <v>11</v>
      </c>
      <c r="AD1482">
        <v>12</v>
      </c>
      <c r="AE1482" s="15" t="s">
        <v>32</v>
      </c>
      <c r="AG1482" s="16"/>
    </row>
    <row r="1483" spans="4:33">
      <c r="D1483" t="s">
        <v>33</v>
      </c>
      <c r="E1483" s="9">
        <f t="shared" ref="E1483:F1483" si="1708">E1478</f>
        <v>0.86399545459420413</v>
      </c>
      <c r="F1483" s="10">
        <f t="shared" si="1708"/>
        <v>-0.52658432086144791</v>
      </c>
      <c r="G1483" s="13">
        <f>COS((RADIANS(45+$C$13)))</f>
        <v>0.47331966718484342</v>
      </c>
      <c r="H1483" s="14">
        <f>COS((RADIANS($C$13-45)))</f>
        <v>0.88089073820538555</v>
      </c>
      <c r="J1483" s="15">
        <f>((SUMPRODUCT(G1483:G1485,E1483:E1485))*(SUMPRODUCT(G1483:(G1485),F1483:F1485)))-((SUMPRODUCT(H1483:H1485,E1483:E1485))*(SUMPRODUCT(H1483:H1485,F1483:F1485)))</f>
        <v>-3.1043796309584981E-4</v>
      </c>
      <c r="L1483" s="16"/>
      <c r="Y1483" t="s">
        <v>33</v>
      </c>
      <c r="Z1483" s="9">
        <f t="shared" ref="Z1483:AA1483" si="1709">Z1478</f>
        <v>0.86399545459420413</v>
      </c>
      <c r="AA1483" s="10">
        <f t="shared" si="1709"/>
        <v>-0.52658432086144791</v>
      </c>
      <c r="AB1483" s="13">
        <f>COS((RADIANS(45+$C$13)))</f>
        <v>0.47331966718484342</v>
      </c>
      <c r="AC1483" s="14">
        <f>COS((RADIANS($C$13-45)))</f>
        <v>0.88089073820538555</v>
      </c>
      <c r="AE1483" s="15">
        <f>((SUMPRODUCT(AB1483:AB1485,Z1483:Z1485))*(SUMPRODUCT(AB1483:(AB1485),AA1483:AA1485)))-((SUMPRODUCT(AC1483:AC1485,Z1483:Z1485))*(SUMPRODUCT(AC1483:AC1485,AA1483:AA1485)))</f>
        <v>-3.1043796309584981E-4</v>
      </c>
      <c r="AG1483" s="16"/>
    </row>
    <row r="1484" spans="4:33">
      <c r="D1484" t="s">
        <v>34</v>
      </c>
      <c r="E1484" s="9">
        <f t="shared" ref="E1484:F1484" si="1710">E1479</f>
        <v>-0.16430755262887167</v>
      </c>
      <c r="F1484" s="10">
        <f t="shared" si="1710"/>
        <v>-0.7879412955299977</v>
      </c>
      <c r="G1484" s="13">
        <f>(SIN((RADIANS(45+$C$13))))*(COS(RADIANS($A$13)))</f>
        <v>-0.30128237653526008</v>
      </c>
      <c r="H1484" s="14">
        <f>(SIN((RADIANS($C$13-45))))*(COS(RADIANS($A$13)))</f>
        <v>0.16188486040941796</v>
      </c>
      <c r="J1484" s="16"/>
      <c r="L1484" s="16"/>
      <c r="Y1484" t="s">
        <v>34</v>
      </c>
      <c r="Z1484" s="9">
        <f t="shared" ref="Z1484:AA1484" si="1711">Z1479</f>
        <v>-0.16430755262887176</v>
      </c>
      <c r="AA1484" s="10">
        <f t="shared" si="1711"/>
        <v>-0.78794129552999781</v>
      </c>
      <c r="AB1484" s="13">
        <f>(SIN((RADIANS(45+$C$13))))*(COS(RADIANS($A$13)))</f>
        <v>-0.30128237653526008</v>
      </c>
      <c r="AC1484" s="14">
        <f>(SIN((RADIANS($C$13-45))))*(COS(RADIANS($A$13)))</f>
        <v>0.16188486040941796</v>
      </c>
      <c r="AE1484" s="16"/>
      <c r="AG1484" s="16"/>
    </row>
    <row r="1485" spans="4:33">
      <c r="D1485" t="s">
        <v>35</v>
      </c>
      <c r="E1485" s="9">
        <f t="shared" ref="E1485:F1485" si="1712">E1480</f>
        <v>0.47593579670966668</v>
      </c>
      <c r="F1485" s="10">
        <f t="shared" si="1712"/>
        <v>-0.31915116766415946</v>
      </c>
      <c r="G1485" s="13">
        <f>(SIN((RADIANS(45+$C$13))))*(SIN(RADIANS($A$13)))</f>
        <v>0.82776652641025228</v>
      </c>
      <c r="H1485" s="14">
        <f>(SIN((RADIANS($C$13-45))))*(SIN(RADIANS($A$13)))</f>
        <v>-0.44477499852643942</v>
      </c>
      <c r="J1485" s="16"/>
      <c r="L1485" s="16"/>
      <c r="Y1485" t="s">
        <v>35</v>
      </c>
      <c r="Z1485" s="9">
        <f t="shared" ref="Z1485:AA1485" si="1713">Z1480</f>
        <v>0.47593579670966668</v>
      </c>
      <c r="AA1485" s="10">
        <f t="shared" si="1713"/>
        <v>-0.31915116766415946</v>
      </c>
      <c r="AB1485" s="13">
        <f>(SIN((RADIANS(45+$C$13))))*(SIN(RADIANS($A$13)))</f>
        <v>0.82776652641025228</v>
      </c>
      <c r="AC1485" s="14">
        <f>(SIN((RADIANS($C$13-45))))*(SIN(RADIANS($A$13)))</f>
        <v>-0.44477499852643942</v>
      </c>
      <c r="AE1485" s="16"/>
      <c r="AG1485" s="16"/>
    </row>
    <row r="1486" spans="4:33">
      <c r="L1486" s="16"/>
      <c r="AG1486" s="16"/>
    </row>
    <row r="1487" spans="4:33">
      <c r="E1487" s="9" t="s">
        <v>29</v>
      </c>
      <c r="F1487" s="10" t="s">
        <v>30</v>
      </c>
      <c r="G1487" s="13" t="s">
        <v>31</v>
      </c>
      <c r="H1487" s="14" t="s">
        <v>11</v>
      </c>
      <c r="I1487">
        <v>13</v>
      </c>
      <c r="J1487" s="15" t="s">
        <v>32</v>
      </c>
      <c r="L1487" s="16"/>
      <c r="Z1487" s="9" t="s">
        <v>29</v>
      </c>
      <c r="AA1487" s="10" t="s">
        <v>30</v>
      </c>
      <c r="AB1487" s="13" t="s">
        <v>31</v>
      </c>
      <c r="AC1487" s="14" t="s">
        <v>11</v>
      </c>
      <c r="AD1487">
        <v>13</v>
      </c>
      <c r="AE1487" s="15" t="s">
        <v>32</v>
      </c>
      <c r="AG1487" s="16"/>
    </row>
    <row r="1488" spans="4:33">
      <c r="D1488" t="s">
        <v>33</v>
      </c>
      <c r="E1488" s="9">
        <f t="shared" ref="E1488:F1488" si="1714">E1483</f>
        <v>0.86399545459420413</v>
      </c>
      <c r="F1488" s="10">
        <f t="shared" si="1714"/>
        <v>-0.52658432086144791</v>
      </c>
      <c r="G1488" s="13">
        <f>COS((RADIANS(45+$C$14)))</f>
        <v>0.59130964836358235</v>
      </c>
      <c r="H1488" s="14">
        <f>COS((RADIANS($C$14-45)))</f>
        <v>0.80644460426748255</v>
      </c>
      <c r="J1488" s="15">
        <f>((SUMPRODUCT(G1488:G1490,E1488:E1490))*(SUMPRODUCT(G1488:G1490,F1488:F1490)))-((SUMPRODUCT(H1488:H1490,E1488:E1490))*(SUMPRODUCT(H1488:H1490,F1488:F1490)))</f>
        <v>2.9166133548534368E-3</v>
      </c>
      <c r="L1488" s="16"/>
      <c r="Y1488" t="s">
        <v>33</v>
      </c>
      <c r="Z1488" s="9">
        <f t="shared" ref="Z1488:AA1488" si="1715">Z1483</f>
        <v>0.86399545459420413</v>
      </c>
      <c r="AA1488" s="10">
        <f t="shared" si="1715"/>
        <v>-0.52658432086144791</v>
      </c>
      <c r="AB1488" s="13">
        <f>COS((RADIANS(45+$C$14)))</f>
        <v>0.59130964836358235</v>
      </c>
      <c r="AC1488" s="14">
        <f>COS((RADIANS($C$14-45)))</f>
        <v>0.80644460426748255</v>
      </c>
      <c r="AE1488" s="15">
        <f>((SUMPRODUCT(AB1488:AB1490,Z1488:Z1490))*(SUMPRODUCT(AB1488:AB1490,AA1488:AA1490)))-((SUMPRODUCT(AC1488:AC1490,Z1488:Z1490))*(SUMPRODUCT(AC1488:AC1490,AA1488:AA1490)))</f>
        <v>2.916613354853409E-3</v>
      </c>
      <c r="AG1488" s="16"/>
    </row>
    <row r="1489" spans="1:40">
      <c r="D1489" t="s">
        <v>34</v>
      </c>
      <c r="E1489" s="9">
        <f t="shared" ref="E1489:F1489" si="1716">E1484</f>
        <v>-0.16430755262887167</v>
      </c>
      <c r="F1489" s="10">
        <f t="shared" si="1716"/>
        <v>-0.7879412955299977</v>
      </c>
      <c r="G1489" s="13">
        <f>(SIN((RADIANS(45+$C$14))))*(COS(RADIANS($A$14)))</f>
        <v>-0.40322230213374111</v>
      </c>
      <c r="H1489" s="14">
        <f>(SIN((RADIANS($C$14-45))))*(COS(RADIANS($A$14)))</f>
        <v>0.29565482418179106</v>
      </c>
      <c r="J1489" s="16"/>
      <c r="L1489" s="16"/>
      <c r="Y1489" t="s">
        <v>34</v>
      </c>
      <c r="Z1489" s="9">
        <f t="shared" ref="Z1489:AA1489" si="1717">Z1484</f>
        <v>-0.16430755262887176</v>
      </c>
      <c r="AA1489" s="10">
        <f t="shared" si="1717"/>
        <v>-0.78794129552999781</v>
      </c>
      <c r="AB1489" s="13">
        <f>(SIN((RADIANS(45+$C$14))))*(COS(RADIANS($A$14)))</f>
        <v>-0.40322230213374111</v>
      </c>
      <c r="AC1489" s="14">
        <f>(SIN((RADIANS($C$14-45))))*(COS(RADIANS($A$14)))</f>
        <v>0.29565482418179106</v>
      </c>
      <c r="AE1489" s="16"/>
      <c r="AG1489" s="16"/>
    </row>
    <row r="1490" spans="1:40">
      <c r="D1490" t="s">
        <v>35</v>
      </c>
      <c r="E1490" s="9">
        <f t="shared" ref="E1490:F1490" si="1718">E1485</f>
        <v>0.47593579670966668</v>
      </c>
      <c r="F1490" s="10">
        <f t="shared" si="1718"/>
        <v>-0.31915116766415946</v>
      </c>
      <c r="G1490" s="13">
        <f>(SIN((RADIANS(45+$C$14))))*(SIN(RADIANS($A$14)))</f>
        <v>0.69840151404052841</v>
      </c>
      <c r="H1490" s="14">
        <f>(SIN((RADIANS($C$14-45))))*(SIN(RADIANS($A$14)))</f>
        <v>-0.51208917698570589</v>
      </c>
      <c r="J1490" s="16"/>
      <c r="L1490" s="16"/>
      <c r="Y1490" t="s">
        <v>35</v>
      </c>
      <c r="Z1490" s="9">
        <f t="shared" ref="Z1490:AA1490" si="1719">Z1485</f>
        <v>0.47593579670966668</v>
      </c>
      <c r="AA1490" s="10">
        <f t="shared" si="1719"/>
        <v>-0.31915116766415946</v>
      </c>
      <c r="AB1490" s="13">
        <f>(SIN((RADIANS(45+$C$14))))*(SIN(RADIANS($A$14)))</f>
        <v>0.69840151404052841</v>
      </c>
      <c r="AC1490" s="14">
        <f>(SIN((RADIANS($C$14-45))))*(SIN(RADIANS($A$14)))</f>
        <v>-0.51208917698570589</v>
      </c>
      <c r="AE1490" s="16"/>
      <c r="AG1490" s="16"/>
    </row>
    <row r="1491" spans="1:40">
      <c r="J1491" s="16"/>
      <c r="L1491" s="16"/>
      <c r="AE1491" s="16"/>
      <c r="AG1491" s="16"/>
    </row>
    <row r="1492" spans="1:40">
      <c r="E1492" s="9" t="s">
        <v>29</v>
      </c>
      <c r="F1492" s="10" t="s">
        <v>30</v>
      </c>
      <c r="G1492" s="13" t="s">
        <v>31</v>
      </c>
      <c r="H1492" s="14" t="s">
        <v>11</v>
      </c>
      <c r="I1492">
        <v>14</v>
      </c>
      <c r="J1492" s="15" t="s">
        <v>32</v>
      </c>
      <c r="L1492" s="16"/>
      <c r="Z1492" s="9" t="s">
        <v>29</v>
      </c>
      <c r="AA1492" s="10" t="s">
        <v>30</v>
      </c>
      <c r="AB1492" s="13" t="s">
        <v>31</v>
      </c>
      <c r="AC1492" s="14" t="s">
        <v>11</v>
      </c>
      <c r="AD1492">
        <v>14</v>
      </c>
      <c r="AE1492" s="15" t="s">
        <v>32</v>
      </c>
      <c r="AG1492" s="16"/>
    </row>
    <row r="1493" spans="1:40">
      <c r="D1493" t="s">
        <v>33</v>
      </c>
      <c r="E1493" s="9">
        <f t="shared" ref="E1493:F1493" si="1720">E1488</f>
        <v>0.86399545459420413</v>
      </c>
      <c r="F1493" s="10">
        <f t="shared" si="1720"/>
        <v>-0.52658432086144791</v>
      </c>
      <c r="G1493" s="13">
        <f>COS((RADIANS(45+$C$15)))</f>
        <v>0.68518299032635921</v>
      </c>
      <c r="H1493" s="14">
        <f>COS((RADIANS($C$15-45)))</f>
        <v>0.72837096988240024</v>
      </c>
      <c r="J1493" s="15">
        <f>((SUMPRODUCT(G1493:G1495,E1493:E1495))*(SUMPRODUCT(G1493:G1495,F1493:F1495)))-((SUMPRODUCT(H1493:H1495,E1493:E1495))*(SUMPRODUCT(H1493:H1495,F1493:F1495)))</f>
        <v>1.4096252957168404E-2</v>
      </c>
      <c r="L1493" s="16"/>
      <c r="Y1493" t="s">
        <v>33</v>
      </c>
      <c r="Z1493" s="9">
        <f t="shared" ref="Z1493:AA1493" si="1721">Z1488</f>
        <v>0.86399545459420413</v>
      </c>
      <c r="AA1493" s="10">
        <f t="shared" si="1721"/>
        <v>-0.52658432086144791</v>
      </c>
      <c r="AB1493" s="13">
        <f>COS((RADIANS(45+$C$15)))</f>
        <v>0.68518299032635921</v>
      </c>
      <c r="AC1493" s="14">
        <f>COS((RADIANS($C$15-45)))</f>
        <v>0.72837096988240024</v>
      </c>
      <c r="AE1493" s="15">
        <f>((SUMPRODUCT(AB1493:AB1495,Z1493:Z1495))*(SUMPRODUCT(AB1493:AB1495,AA1493:AA1495)))-((SUMPRODUCT(AC1493:AC1495,Z1493:Z1495))*(SUMPRODUCT(AC1493:AC1495,AA1493:AA1495)))</f>
        <v>1.4096252957168459E-2</v>
      </c>
      <c r="AG1493" s="16"/>
    </row>
    <row r="1494" spans="1:40">
      <c r="D1494" t="s">
        <v>34</v>
      </c>
      <c r="E1494" s="9">
        <f t="shared" ref="E1494:F1494" si="1722">E1489</f>
        <v>-0.16430755262887167</v>
      </c>
      <c r="F1494" s="10">
        <f t="shared" si="1722"/>
        <v>-0.7879412955299977</v>
      </c>
      <c r="G1494" s="13">
        <f>(SIN((RADIANS(45+$C$15))))*(COS(RADIANS($A$15)))</f>
        <v>-0.46818783469577441</v>
      </c>
      <c r="H1494" s="14">
        <f>(SIN((RADIANS($C$15-45))))*(COS(RADIANS($A$15)))</f>
        <v>0.44042713654975557</v>
      </c>
      <c r="J1494" s="16"/>
      <c r="L1494" s="16"/>
      <c r="Y1494" t="s">
        <v>34</v>
      </c>
      <c r="Z1494" s="9">
        <f t="shared" ref="Z1494:AA1494" si="1723">Z1489</f>
        <v>-0.16430755262887176</v>
      </c>
      <c r="AA1494" s="10">
        <f t="shared" si="1723"/>
        <v>-0.78794129552999781</v>
      </c>
      <c r="AB1494" s="13">
        <f>(SIN((RADIANS(45+$C$15))))*(COS(RADIANS($A$15)))</f>
        <v>-0.46818783469577441</v>
      </c>
      <c r="AC1494" s="14">
        <f>(SIN((RADIANS($C$15-45))))*(COS(RADIANS($A$15)))</f>
        <v>0.44042713654975557</v>
      </c>
      <c r="AE1494" s="16"/>
      <c r="AG1494" s="16"/>
    </row>
    <row r="1495" spans="1:40">
      <c r="D1495" t="s">
        <v>35</v>
      </c>
      <c r="E1495" s="9">
        <f t="shared" ref="E1495:F1495" si="1724">E1490</f>
        <v>0.47593579670966668</v>
      </c>
      <c r="F1495" s="10">
        <f t="shared" si="1724"/>
        <v>-0.31915116766415946</v>
      </c>
      <c r="G1495" s="13">
        <f>(SIN((RADIANS(45+$C$15))))*(SIN(RADIANS($A$15)))</f>
        <v>0.55796453400759316</v>
      </c>
      <c r="H1495" s="14">
        <f>(SIN((RADIANS($C$15-45))))*(SIN(RADIANS($A$15)))</f>
        <v>-0.52488062225915189</v>
      </c>
      <c r="J1495" s="16"/>
      <c r="L1495" s="16"/>
      <c r="Y1495" t="s">
        <v>35</v>
      </c>
      <c r="Z1495" s="9">
        <f t="shared" ref="Z1495:AA1495" si="1725">Z1490</f>
        <v>0.47593579670966668</v>
      </c>
      <c r="AA1495" s="10">
        <f t="shared" si="1725"/>
        <v>-0.31915116766415946</v>
      </c>
      <c r="AB1495" s="13">
        <f>(SIN((RADIANS(45+$C$15))))*(SIN(RADIANS($A$15)))</f>
        <v>0.55796453400759316</v>
      </c>
      <c r="AC1495" s="14">
        <f>(SIN((RADIANS($C$15-45))))*(SIN(RADIANS($A$15)))</f>
        <v>-0.52488062225915189</v>
      </c>
      <c r="AE1495" s="16"/>
      <c r="AG1495" s="16"/>
    </row>
    <row r="1496" spans="1:40">
      <c r="A1496" s="3" t="s">
        <v>28</v>
      </c>
      <c r="J1496" s="16"/>
      <c r="L1496" s="16"/>
      <c r="V1496" s="3" t="s">
        <v>28</v>
      </c>
      <c r="AE1496" s="16"/>
      <c r="AG1496" s="16"/>
    </row>
    <row r="1497" spans="1:40">
      <c r="A1497" s="3">
        <f>DEGREES(ACOS(((C1515*C1518+C1516*C1519+C1517*C1520)/(((SQRT((C1515^2)+(C1516^2)+(C1517^2)))*(SQRT((C1518^2)+(C1519^2)+(C1520^2))))))))</f>
        <v>118.51554781884565</v>
      </c>
      <c r="E1497" s="9" t="s">
        <v>29</v>
      </c>
      <c r="F1497" s="10" t="s">
        <v>30</v>
      </c>
      <c r="G1497" s="13" t="s">
        <v>31</v>
      </c>
      <c r="H1497" s="14" t="s">
        <v>11</v>
      </c>
      <c r="I1497">
        <v>15</v>
      </c>
      <c r="J1497" s="15" t="s">
        <v>32</v>
      </c>
      <c r="L1497" s="16"/>
      <c r="V1497" s="3">
        <f>DEGREES(ACOS(((X1515*X1518+X1516*X1519+X1517*X1520)/(((SQRT((X1515^2)+(X1516^2)+(X1517^2)))*(SQRT((X1518^2)+(X1519^2)+(X1520^2))))))))</f>
        <v>118.51554781884565</v>
      </c>
      <c r="Z1497" s="9" t="s">
        <v>29</v>
      </c>
      <c r="AA1497" s="10" t="s">
        <v>30</v>
      </c>
      <c r="AB1497" s="13" t="s">
        <v>31</v>
      </c>
      <c r="AC1497" s="14" t="s">
        <v>11</v>
      </c>
      <c r="AD1497">
        <v>15</v>
      </c>
      <c r="AE1497" s="15" t="s">
        <v>32</v>
      </c>
      <c r="AG1497" s="16"/>
    </row>
    <row r="1498" spans="1:40">
      <c r="D1498" t="s">
        <v>33</v>
      </c>
      <c r="E1498" s="9">
        <f t="shared" ref="E1498:F1498" si="1726">E1493</f>
        <v>0.86399545459420413</v>
      </c>
      <c r="F1498" s="10">
        <f t="shared" si="1726"/>
        <v>-0.52658432086144791</v>
      </c>
      <c r="G1498" s="13">
        <f>COS((RADIANS(45+$C$16)))</f>
        <v>-0.77217937246662716</v>
      </c>
      <c r="H1498" s="14">
        <f>COS((RADIANS($C$16-45)))</f>
        <v>-0.63540460868414073</v>
      </c>
      <c r="J1498" s="15">
        <f>((SUMPRODUCT(G1498:G1500,E1498:E1500))*(SUMPRODUCT(G1498:(G1500),F1498:F1500)))-((SUMPRODUCT(H1498:H1500,E1498:E1500))*(SUMPRODUCT(H1498:H1500,F1498:F1500)))</f>
        <v>-6.0155219961966488E-3</v>
      </c>
      <c r="Y1498" t="s">
        <v>33</v>
      </c>
      <c r="Z1498" s="9">
        <f t="shared" ref="Z1498:AA1498" si="1727">Z1493</f>
        <v>0.86399545459420413</v>
      </c>
      <c r="AA1498" s="10">
        <f t="shared" si="1727"/>
        <v>-0.52658432086144791</v>
      </c>
      <c r="AB1498" s="13">
        <f>COS((RADIANS(45+$C$16)))</f>
        <v>-0.77217937246662716</v>
      </c>
      <c r="AC1498" s="14">
        <f>COS((RADIANS($C$16-45)))</f>
        <v>-0.63540460868414073</v>
      </c>
      <c r="AE1498" s="15">
        <f>((SUMPRODUCT(AB1498:AB1500,Z1498:Z1500))*(SUMPRODUCT(AB1498:(AB1500),AA1498:AA1500)))-((SUMPRODUCT(AC1498:AC1500,Z1498:Z1500))*(SUMPRODUCT(AC1498:AC1500,AA1498:AA1500)))</f>
        <v>-6.0155219961966211E-3</v>
      </c>
    </row>
    <row r="1499" spans="1:40">
      <c r="D1499" t="s">
        <v>34</v>
      </c>
      <c r="E1499" s="9">
        <f t="shared" ref="E1499:F1499" si="1728">E1494</f>
        <v>-0.16430755262887167</v>
      </c>
      <c r="F1499" s="10">
        <f t="shared" si="1728"/>
        <v>-0.7879412955299977</v>
      </c>
      <c r="G1499" s="13">
        <f>(SIN((RADIANS(45+$C$16))))*(COS(RADIANS($A$16)))</f>
        <v>0.48674816961467465</v>
      </c>
      <c r="H1499" s="14">
        <f>(SIN((RADIANS($C$16-45))))*(COS(RADIANS($A$16)))</f>
        <v>-0.5915237173691591</v>
      </c>
      <c r="J1499" s="16"/>
      <c r="L1499" s="16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16"/>
      <c r="Y1499" t="s">
        <v>34</v>
      </c>
      <c r="Z1499" s="9">
        <f t="shared" ref="Z1499:AA1499" si="1729">Z1494</f>
        <v>-0.16430755262887176</v>
      </c>
      <c r="AA1499" s="10">
        <f t="shared" si="1729"/>
        <v>-0.78794129552999781</v>
      </c>
      <c r="AB1499" s="13">
        <f>(SIN((RADIANS(45+$C$16))))*(COS(RADIANS($A$16)))</f>
        <v>0.48674816961467465</v>
      </c>
      <c r="AC1499" s="14">
        <f>(SIN((RADIANS($C$16-45))))*(COS(RADIANS($A$16)))</f>
        <v>-0.5915237173691591</v>
      </c>
      <c r="AE1499" s="16"/>
      <c r="AG1499" s="16"/>
      <c r="AH1499" t="s">
        <v>38</v>
      </c>
      <c r="AI1499" t="s">
        <v>39</v>
      </c>
      <c r="AJ1499" t="s">
        <v>40</v>
      </c>
      <c r="AK1499" t="s">
        <v>41</v>
      </c>
      <c r="AL1499" t="s">
        <v>42</v>
      </c>
      <c r="AM1499" t="s">
        <v>43</v>
      </c>
      <c r="AN1499" s="16"/>
    </row>
    <row r="1500" spans="1:40">
      <c r="D1500" t="s">
        <v>35</v>
      </c>
      <c r="E1500" s="9">
        <f t="shared" ref="E1500:F1500" si="1730">E1495</f>
        <v>0.47593579670966668</v>
      </c>
      <c r="F1500" s="10">
        <f t="shared" si="1730"/>
        <v>-0.31915116766415946</v>
      </c>
      <c r="G1500" s="13">
        <f>(SIN((RADIANS(45+$C$16))))*(SIN(RADIANS($A$16)))</f>
        <v>-0.40843020959988979</v>
      </c>
      <c r="H1500" s="14">
        <f>(SIN((RADIANS($C$16-45))))*(SIN(RADIANS($A$16)))</f>
        <v>0.49634733307707524</v>
      </c>
      <c r="J1500" s="16"/>
      <c r="L1500" s="16"/>
      <c r="M1500" s="17">
        <f>(G1428^2)*F1428+G1428*G1429*F1429+G1428*G1430*F1430-((H1428^2)*F1428+H1428*H1429*F1429+H1428*H1430*F1430)</f>
        <v>-0.19291165405679422</v>
      </c>
      <c r="N1500" s="18">
        <f>G1428*G1429*F1428+(G1429^2)*F1429+G1429*G1430*F1430-(H1428*H1429*F1428+(H1429^2)*F1429+H1429*H1430*F1430)</f>
        <v>-0.92786185717242176</v>
      </c>
      <c r="O1500" s="18">
        <f>G1428*G1430*F1428+G1429*G1430*F1429+(G1430^2)*F1430-(H1428*H1430*F1428+H1429*H1430*F1429+(H1430^2)*F1430)</f>
        <v>-1.6194244411328122E-10</v>
      </c>
      <c r="P1500" s="18">
        <f>(G1428^2)*E1428+G1428*G1429*E1429+G1428*G1430*E1430-((H1428^2)*E1428+H1428*H1429*E1429+H1428*H1430*E1430)</f>
        <v>-0.72277485409075881</v>
      </c>
      <c r="Q1500" s="18">
        <f>G1428*G1429*E1428+(G1429^2)*E1429+G1429*G1430*E1430-(H1428*H1429*E1428+(H1429^2)*E1429+H1429*H1430*E1430)</f>
        <v>0.50108046028269793</v>
      </c>
      <c r="R1500" s="34">
        <f>G1428*G1430*E1428+G1429*G1430*E1429+(G1430^2)*E1430-(H1428*H1430*E1428+H1429*H1430*E1429+(H1430^2)*E1430)</f>
        <v>8.7455038493417545E-11</v>
      </c>
      <c r="S1500" s="16">
        <f>J1428</f>
        <v>-1.4220081390713707E-2</v>
      </c>
      <c r="Y1500" t="s">
        <v>35</v>
      </c>
      <c r="Z1500" s="9">
        <f t="shared" ref="Z1500:AA1500" si="1731">Z1495</f>
        <v>0.47593579670966668</v>
      </c>
      <c r="AA1500" s="10">
        <f t="shared" si="1731"/>
        <v>-0.31915116766415946</v>
      </c>
      <c r="AB1500" s="13">
        <f>(SIN((RADIANS(45+$C$16))))*(SIN(RADIANS($A$16)))</f>
        <v>-0.40843020959988979</v>
      </c>
      <c r="AC1500" s="14">
        <f>(SIN((RADIANS($C$16-45))))*(SIN(RADIANS($A$16)))</f>
        <v>0.49634733307707524</v>
      </c>
      <c r="AE1500" s="16"/>
      <c r="AG1500" s="16"/>
      <c r="AH1500" s="17">
        <f>(AB1428^2)*AA1428+AB1428*AB1429*AA1429+AB1428*AB1430*AA1430-((AC1428^2)*AA1428+AC1428*AC1429*AA1429+AC1428*AC1430*AA1430)</f>
        <v>-0.19291165405679433</v>
      </c>
      <c r="AI1500" s="18">
        <f>AB1428*AB1429*AA1428+(AB1429^2)*AA1429+AB1429*AB1430*AA1430-(AC1428*AC1429*AA1428+(AC1429^2)*AA1429+AC1429*AC1430*AA1430)</f>
        <v>-0.92786185717242187</v>
      </c>
      <c r="AJ1500" s="18">
        <f>AB1428*AB1430*AA1428+AB1429*AB1430*AA1429+(AB1430^2)*AA1430-(AC1428*AC1430*AA1428+AC1429*AC1430*AA1429+(AC1430^2)*AA1430)</f>
        <v>-1.6194244411328125E-10</v>
      </c>
      <c r="AK1500" s="18">
        <f>(AB1428^2)*Z1428+AB1428*AB1429*Z1429+AB1428*AB1430*Z1430-((AC1428^2)*Z1428+AC1428*AC1429*Z1429+AC1428*AC1430*Z1430)</f>
        <v>-0.72277485409075881</v>
      </c>
      <c r="AL1500" s="18">
        <f>AB1428*AB1429*Z1428+(AB1429^2)*Z1429+AB1429*AB1430*Z1430-(AC1428*AC1429*Z1428+(AC1429^2)*Z1429+AC1429*AC1430*Z1430)</f>
        <v>0.50108046028269793</v>
      </c>
      <c r="AM1500" s="34">
        <f>AB1428*AB1430*Z1428+AB1429*AB1430*Z1429+(AB1430^2)*Z1430-(AC1428*AC1430*Z1428+AC1429*AC1430*Z1429+(AC1430^2)*Z1430)</f>
        <v>8.7455038493417545E-11</v>
      </c>
      <c r="AN1500" s="16">
        <f>AE1428</f>
        <v>-1.4220081390713707E-2</v>
      </c>
    </row>
    <row r="1501" spans="1:40">
      <c r="A1501" s="7" t="s">
        <v>47</v>
      </c>
      <c r="B1501" s="7" t="s">
        <v>46</v>
      </c>
      <c r="C1501" s="7" t="s">
        <v>48</v>
      </c>
      <c r="L1501" s="16"/>
      <c r="M1501" s="17">
        <f>(G1433^2)*F1433+G1433*G1434*F1434+G1433*G1435*F1435-((H1433^2)*F1433+H1433*H1434*F1434+H1433*H1435*F1435)</f>
        <v>-0.10202760054218016</v>
      </c>
      <c r="N1501" s="18">
        <f>G1433*G1434*F1433+(G1434^2)*F1434+G1434*G1435*F1435-(H1433*H1434*F1433+(H1434^2)*F1434+H1434*H1435*F1435)</f>
        <v>-0.96395120753009778</v>
      </c>
      <c r="O1501" s="18">
        <f>G1433*G1435*F1433+G1434*G1435*F1434+(G1435^2)*F1435-(H1433*H1435*F1433+H1434*H1435*F1434+(H1435^2)*F1435)</f>
        <v>-0.16997060597406105</v>
      </c>
      <c r="P1501" s="18">
        <f>(G1433^2)*E1433+G1433*G1434*E1434+G1433*G1435*E1435-((H1433^2)*E1433+H1433*H1434*E1434+H1433*H1435*E1435)</f>
        <v>-0.72710862396351728</v>
      </c>
      <c r="Q1501" s="18">
        <f>G1433*G1434*E1433+(G1434^2)*E1434+G1434*G1435*E1435-(H1433*H1434*E1433+(H1434^2)*E1434+H1434*H1435*E1435)</f>
        <v>0.4661673032863875</v>
      </c>
      <c r="R1501" s="34">
        <f>G1433*G1435*E1433+G1434*G1435*E1434+(G1435^2)*E1435-(H1433*H1435*E1433+H1434*H1435*E1434+(H1435^2)*E1435)</f>
        <v>8.2197873093495993E-2</v>
      </c>
      <c r="S1501" s="16">
        <f>J1433</f>
        <v>-1.0662015120170482E-2</v>
      </c>
      <c r="V1501" s="7" t="s">
        <v>47</v>
      </c>
      <c r="W1501" s="7" t="s">
        <v>46</v>
      </c>
      <c r="X1501" s="7" t="s">
        <v>48</v>
      </c>
      <c r="AG1501" s="16"/>
      <c r="AH1501" s="17">
        <f>(AB1433^2)*AA1433+AB1433*AB1434*AA1434+AB1433*AB1435*AA1435-((AC1433^2)*AA1433+AC1433*AC1434*AA1434+AC1433*AC1435*AA1435)</f>
        <v>-0.10202760054218019</v>
      </c>
      <c r="AI1501" s="18">
        <f>AB1433*AB1434*AA1433+(AB1434^2)*AA1434+AB1434*AB1435*AA1435-(AC1433*AC1434*AA1433+(AC1434^2)*AA1434+AC1434*AC1435*AA1435)</f>
        <v>-0.96395120753009789</v>
      </c>
      <c r="AJ1501" s="18">
        <f>AB1433*AB1435*AA1433+AB1434*AB1435*AA1434+(AB1435^2)*AA1435-(AC1433*AC1435*AA1433+AC1434*AC1435*AA1434+(AC1435^2)*AA1435)</f>
        <v>-0.16997060597406108</v>
      </c>
      <c r="AK1501" s="18">
        <f>(AB1433^2)*Z1433+AB1433*AB1434*Z1434+AB1433*AB1435*Z1435-((AC1433^2)*Z1433+AC1433*AC1434*Z1434+AC1433*AC1435*Z1435)</f>
        <v>-0.72710862396351739</v>
      </c>
      <c r="AL1501" s="18">
        <f>AB1433*AB1434*Z1433+(AB1434^2)*Z1434+AB1434*AB1435*Z1435-(AC1433*AC1434*Z1433+(AC1434^2)*Z1434+AC1434*AC1435*Z1435)</f>
        <v>0.46616730328638745</v>
      </c>
      <c r="AM1501" s="34">
        <f>AB1433*AB1435*Z1433+AB1434*AB1435*Z1434+(AB1435^2)*Z1435-(AC1433*AC1435*Z1433+AC1434*AC1435*Z1434+(AC1435^2)*Z1435)</f>
        <v>8.2197873093495979E-2</v>
      </c>
      <c r="AN1501" s="16">
        <f>AE1433</f>
        <v>-1.0662015120170454E-2</v>
      </c>
    </row>
    <row r="1502" spans="1:40">
      <c r="A1502" s="7">
        <f>C1515+C1518</f>
        <v>0.33724807353471153</v>
      </c>
      <c r="B1502" s="7">
        <f>C1516*C1520-C1517*C1519</f>
        <v>0.42703537058203994</v>
      </c>
      <c r="C1502" s="7">
        <f>A1503*B1504-A1504*B1503</f>
        <v>0.7256677628101158</v>
      </c>
      <c r="E1502" s="9" t="s">
        <v>29</v>
      </c>
      <c r="F1502" s="10" t="s">
        <v>30</v>
      </c>
      <c r="G1502" s="13" t="s">
        <v>31</v>
      </c>
      <c r="H1502" s="14" t="s">
        <v>11</v>
      </c>
      <c r="I1502">
        <v>16</v>
      </c>
      <c r="J1502" s="15" t="s">
        <v>32</v>
      </c>
      <c r="L1502" s="16"/>
      <c r="M1502" s="17">
        <f>(G1438^2)*F1438+G1438*G1439*F1439+G1438*G1440*F1440-((H1438^2)*F1438+H1438*H1439*F1439+H1438*H1440*F1440)</f>
        <v>1.5942422166697612E-3</v>
      </c>
      <c r="N1502" s="18">
        <f>G1438*G1439*F1438+(G1439^2)*F1439+G1439*G1440*F1440-(H1438*H1439*F1438+(H1439^2)*F1439+H1439*H1440*F1440)</f>
        <v>-0.93925676372278011</v>
      </c>
      <c r="O1502" s="18">
        <f>G1438*G1440*F1438+G1439*G1440*F1439+(G1440^2)*F1440-(H1438*H1440*F1438+H1439*H1440*F1439+(H1440^2)*F1440)</f>
        <v>-0.34186150432829532</v>
      </c>
      <c r="P1502" s="18">
        <f>(G1438^2)*E1438+G1438*G1439*E1439+G1438*G1440*E1440-((H1438^2)*E1438+H1438*H1439*E1439+H1438*H1440*E1440)</f>
        <v>-0.73069293514029843</v>
      </c>
      <c r="Q1502" s="18">
        <f>G1438*G1439*E1438+(G1439^2)*E1439+G1439*G1440*E1440-(H1438*H1439*E1438+(H1439^2)*E1439+H1439*H1440*E1440)</f>
        <v>0.4333259041566212</v>
      </c>
      <c r="R1502" s="34">
        <f>G1438*G1440*E1438+G1439*G1440*E1439+(G1440^2)*E1440-(H1438*H1440*E1438+H1439*H1440*E1439+(H1440^2)*E1440)</f>
        <v>0.15771773084949939</v>
      </c>
      <c r="S1502" s="16">
        <f>J1438</f>
        <v>-6.9997292607231754E-3</v>
      </c>
      <c r="V1502" s="7">
        <f>X1515+X1518</f>
        <v>0.33724807353471153</v>
      </c>
      <c r="W1502" s="7">
        <f>X1516*X1520-X1517*X1519</f>
        <v>0.42703537058204</v>
      </c>
      <c r="X1502" s="7">
        <f>V1503*W1504-V1504*W1503</f>
        <v>0.72566776281011591</v>
      </c>
      <c r="Z1502" s="9" t="s">
        <v>29</v>
      </c>
      <c r="AA1502" s="10" t="s">
        <v>30</v>
      </c>
      <c r="AB1502" s="13" t="s">
        <v>31</v>
      </c>
      <c r="AC1502" s="14" t="s">
        <v>11</v>
      </c>
      <c r="AD1502">
        <v>16</v>
      </c>
      <c r="AE1502" s="15" t="s">
        <v>32</v>
      </c>
      <c r="AG1502" s="16"/>
      <c r="AH1502" s="17">
        <f>(AB1438^2)*AA1438+AB1438*AB1439*AA1439+AB1438*AB1440*AA1440-((AC1438^2)*AA1438+AC1438*AC1439*AA1439+AC1438*AC1440*AA1440)</f>
        <v>1.5942422166696502E-3</v>
      </c>
      <c r="AI1502" s="18">
        <f>AB1438*AB1439*AA1438+(AB1439^2)*AA1439+AB1439*AB1440*AA1440-(AC1438*AC1439*AA1438+(AC1439^2)*AA1439+AC1439*AC1440*AA1440)</f>
        <v>-0.93925676372278033</v>
      </c>
      <c r="AJ1502" s="18">
        <f>AB1438*AB1440*AA1438+AB1439*AB1440*AA1439+(AB1440^2)*AA1440-(AC1438*AC1440*AA1438+AC1439*AC1440*AA1439+(AC1440^2)*AA1440)</f>
        <v>-0.34186150432829532</v>
      </c>
      <c r="AK1502" s="18">
        <f>(AB1438^2)*Z1438+AB1438*AB1439*Z1439+AB1438*AB1440*Z1440-((AC1438^2)*Z1438+AC1438*AC1439*Z1439+AC1438*AC1440*Z1440)</f>
        <v>-0.73069293514029843</v>
      </c>
      <c r="AL1502" s="18">
        <f>AB1438*AB1439*Z1438+(AB1439^2)*Z1439+AB1439*AB1440*Z1440-(AC1438*AC1439*Z1438+(AC1439^2)*Z1439+AC1439*AC1440*Z1440)</f>
        <v>0.4333259041566212</v>
      </c>
      <c r="AM1502" s="34">
        <f>AB1438*AB1440*Z1438+AB1439*AB1440*Z1439+(AB1440^2)*Z1440-(AC1438*AC1440*Z1438+AC1439*AC1440*Z1439+(AC1440^2)*Z1440)</f>
        <v>0.15771773084949936</v>
      </c>
      <c r="AN1502" s="16">
        <f>AE1438</f>
        <v>-6.9997292607231476E-3</v>
      </c>
    </row>
    <row r="1503" spans="1:40">
      <c r="A1503" s="7">
        <f>C1516+C1519</f>
        <v>-0.95178865621425035</v>
      </c>
      <c r="B1503" s="7">
        <f>C1517*C1518-C1515*C1520</f>
        <v>2.5100551692591233E-2</v>
      </c>
      <c r="C1503" s="7">
        <f>A1504*B1502-A1502*B1504</f>
        <v>0.32544044650417236</v>
      </c>
      <c r="D1503" t="s">
        <v>33</v>
      </c>
      <c r="E1503" s="9">
        <f t="shared" ref="E1503:F1503" si="1732">E1498</f>
        <v>0.86399545459420413</v>
      </c>
      <c r="F1503" s="10">
        <f t="shared" si="1732"/>
        <v>-0.52658432086144791</v>
      </c>
      <c r="G1503" s="13">
        <f>COS((RADIANS(45+$C$17)))</f>
        <v>-0.82658974912718863</v>
      </c>
      <c r="H1503" s="14">
        <f>COS((RADIANS($C$17-45)))</f>
        <v>-0.56280492769506862</v>
      </c>
      <c r="J1503" s="15">
        <f>((SUMPRODUCT(G1503:G1505,E1503:E1505))*(SUMPRODUCT(G1503:G1505,F1503:F1505)))-((SUMPRODUCT(H1503:H1505,E1503:E1505))*(SUMPRODUCT(H1503:H1505,F1503:F1505)))</f>
        <v>-5.6459482025142671E-3</v>
      </c>
      <c r="L1503" s="16"/>
      <c r="M1503" s="17">
        <f>(G1443^2)*F1443+G1443*G1444*F1444+G1443*G1445*F1445-((H1443^2)*F1443+H1443*H1444*F1444+H1443*H1445*F1445)</f>
        <v>0.12658182453547967</v>
      </c>
      <c r="N1503" s="18">
        <f>G1443*G1444*F1443+(G1444^2)*F1444+G1444*G1445*F1445-(H1443*H1444*F1443+(H1444^2)*F1444+H1444*H1445*F1445)</f>
        <v>-0.85300316948769284</v>
      </c>
      <c r="O1503" s="18">
        <f>G1443*G1445*F1443+G1444*G1445*F1444+(G1445^2)*F1445-(H1443*H1445*F1443+H1444*H1445*F1444+(H1445^2)*F1445)</f>
        <v>-0.49248160952332332</v>
      </c>
      <c r="P1503" s="18">
        <f>(G1443^2)*E1443+G1443*G1444*E1444+G1443*G1445*E1445-((H1443^2)*E1443+H1443*H1444*E1444+H1443*H1445*E1445)</f>
        <v>-0.74496817893875567</v>
      </c>
      <c r="Q1503" s="18">
        <f>G1443*G1444*E1443+(G1444^2)*E1444+G1444*G1445*E1445-(H1443*H1444*E1443+(H1444^2)*E1444+H1444*H1445*E1445)</f>
        <v>0.38794067293072421</v>
      </c>
      <c r="R1503" s="34">
        <f>G1443*G1445*E1443+G1444*G1445*E1444+(G1445^2)*E1445-(H1443*H1445*E1443+H1444*H1445*E1444+(H1445^2)*E1445)</f>
        <v>0.22397765194615815</v>
      </c>
      <c r="S1503" s="16">
        <f>J1443</f>
        <v>1.5131357002747092E-2</v>
      </c>
      <c r="V1503" s="7">
        <f>X1516+X1519</f>
        <v>-0.95178865621425046</v>
      </c>
      <c r="W1503" s="7">
        <f>X1517*X1518-X1515*X1520</f>
        <v>2.5100551692591289E-2</v>
      </c>
      <c r="X1503" s="7">
        <f>V1504*W1502-V1502*W1504</f>
        <v>0.32544044650417236</v>
      </c>
      <c r="Y1503" t="s">
        <v>33</v>
      </c>
      <c r="Z1503" s="9">
        <f t="shared" ref="Z1503:AA1503" si="1733">Z1498</f>
        <v>0.86399545459420413</v>
      </c>
      <c r="AA1503" s="10">
        <f t="shared" si="1733"/>
        <v>-0.52658432086144791</v>
      </c>
      <c r="AB1503" s="13">
        <f>COS((RADIANS(45+$C$17)))</f>
        <v>-0.82658974912718863</v>
      </c>
      <c r="AC1503" s="14">
        <f>COS((RADIANS($C$17-45)))</f>
        <v>-0.56280492769506862</v>
      </c>
      <c r="AE1503" s="15">
        <f>((SUMPRODUCT(AB1503:AB1505,Z1503:Z1505))*(SUMPRODUCT(AB1503:AB1505,AA1503:AA1505)))-((SUMPRODUCT(AC1503:AC1505,Z1503:Z1505))*(SUMPRODUCT(AC1503:AC1505,AA1503:AA1505)))</f>
        <v>-5.6459482025142671E-3</v>
      </c>
      <c r="AG1503" s="16"/>
      <c r="AH1503" s="17">
        <f>(AB1443^2)*AA1443+AB1443*AB1444*AA1444+AB1443*AB1445*AA1445-((AC1443^2)*AA1443+AC1443*AC1444*AA1444+AC1443*AC1445*AA1445)</f>
        <v>0.12658182453547964</v>
      </c>
      <c r="AI1503" s="18">
        <f>AB1443*AB1444*AA1443+(AB1444^2)*AA1444+AB1444*AB1445*AA1445-(AC1443*AC1444*AA1443+(AC1444^2)*AA1444+AC1444*AC1445*AA1445)</f>
        <v>-0.85300316948769295</v>
      </c>
      <c r="AJ1503" s="18">
        <f>AB1443*AB1445*AA1443+AB1444*AB1445*AA1444+(AB1445^2)*AA1445-(AC1443*AC1445*AA1443+AC1444*AC1445*AA1444+(AC1445^2)*AA1445)</f>
        <v>-0.49248160952332332</v>
      </c>
      <c r="AK1503" s="18">
        <f>(AB1443^2)*Z1443+AB1443*AB1444*Z1444+AB1443*AB1445*Z1445-((AC1443^2)*Z1443+AC1443*AC1444*Z1444+AC1443*AC1445*Z1445)</f>
        <v>-0.74496817893875567</v>
      </c>
      <c r="AL1503" s="18">
        <f>AB1443*AB1444*Z1443+(AB1444^2)*Z1444+AB1444*AB1445*Z1445-(AC1443*AC1444*Z1443+(AC1444^2)*Z1444+AC1444*AC1445*Z1445)</f>
        <v>0.38794067293072421</v>
      </c>
      <c r="AM1503" s="34">
        <f>AB1443*AB1445*Z1443+AB1444*AB1445*Z1444+(AB1445^2)*Z1445-(AC1443*AC1445*Z1443+AC1444*AC1445*Z1444+(AC1445^2)*Z1445)</f>
        <v>0.22397765194615815</v>
      </c>
      <c r="AN1503" s="16">
        <f>AE1443</f>
        <v>1.5131357002747148E-2</v>
      </c>
    </row>
    <row r="1504" spans="1:40">
      <c r="A1504" s="7">
        <f>C1517+C1520</f>
        <v>0.15670885996112732</v>
      </c>
      <c r="B1504" s="7">
        <f>C1515*C1519-C1516*C1518</f>
        <v>-0.76655803458748284</v>
      </c>
      <c r="C1504" s="7">
        <f>A1502*B1503-A1503*B1502</f>
        <v>0.41491253422521907</v>
      </c>
      <c r="D1504" t="s">
        <v>34</v>
      </c>
      <c r="E1504" s="9">
        <f t="shared" ref="E1504:F1504" si="1734">E1499</f>
        <v>-0.16430755262887167</v>
      </c>
      <c r="F1504" s="10">
        <f t="shared" si="1734"/>
        <v>-0.7879412955299977</v>
      </c>
      <c r="G1504" s="13">
        <f>(SIN((RADIANS(45+$C$17))))*(COS(RADIANS($A$17)))</f>
        <v>0.48740336475899354</v>
      </c>
      <c r="H1504" s="14">
        <f>(SIN((RADIANS($C$17-45))))*(COS(RADIANS($A$17)))</f>
        <v>-0.7158477212519514</v>
      </c>
      <c r="J1504" s="16"/>
      <c r="L1504" s="16"/>
      <c r="M1504" s="17">
        <f>(G1448^2)*F1448+G1448*G1449*F1449+G1448*G1450*F1450-((H1448^2)*F1448+H1448*H1449*F1449+H1448*H1450*F1450)</f>
        <v>0.2034275454890675</v>
      </c>
      <c r="N1504" s="18">
        <f>G1448*G1449*F1448+(G1449^2)*F1449+G1449*G1450*F1450-(H1448*H1449*F1448+(H1449^2)*F1449+H1449*H1450*F1450)</f>
        <v>-0.72267509503550498</v>
      </c>
      <c r="O1504" s="18">
        <f>G1448*G1450*F1448+G1449*G1450*F1449+(G1450^2)*F1450-(H1448*H1450*F1448+H1449*H1450*F1449+(H1450^2)*F1450)</f>
        <v>-0.60639640570529785</v>
      </c>
      <c r="P1504" s="18">
        <f>(G1448^2)*E1448+G1448*G1449*E1449+G1448*G1450*E1450-((H1448^2)*E1448+H1448*H1449*E1449+H1448*H1450*E1450)</f>
        <v>-0.74291462285331389</v>
      </c>
      <c r="Q1504" s="18">
        <f>G1448*G1449*E1448+(G1449^2)*E1449+G1449*G1450*E1450-(H1448*H1449*E1448+(H1449^2)*E1449+H1449*H1450*E1450)</f>
        <v>0.36496785290860356</v>
      </c>
      <c r="R1504" s="34">
        <f>G1448*G1450*E1448+G1449*G1450*E1449+(G1450^2)*E1450-(H1448*H1450*E1448+H1449*H1450*E1449+(H1450^2)*E1450)</f>
        <v>0.30624439076717297</v>
      </c>
      <c r="S1504" s="16">
        <f>J1448</f>
        <v>5.8956943817018992E-3</v>
      </c>
      <c r="V1504" s="7">
        <f>X1517+X1520</f>
        <v>0.15670885996112727</v>
      </c>
      <c r="W1504" s="7">
        <f>X1515*X1519-X1516*X1518</f>
        <v>-0.76655803458748284</v>
      </c>
      <c r="X1504" s="7">
        <f>V1502*W1503-V1503*W1502</f>
        <v>0.41491253422521912</v>
      </c>
      <c r="Y1504" t="s">
        <v>34</v>
      </c>
      <c r="Z1504" s="9">
        <f t="shared" ref="Z1504:AA1504" si="1735">Z1499</f>
        <v>-0.16430755262887176</v>
      </c>
      <c r="AA1504" s="10">
        <f t="shared" si="1735"/>
        <v>-0.78794129552999781</v>
      </c>
      <c r="AB1504" s="13">
        <f>(SIN((RADIANS(45+$C$17))))*(COS(RADIANS($A$17)))</f>
        <v>0.48740336475899354</v>
      </c>
      <c r="AC1504" s="14">
        <f>(SIN((RADIANS($C$17-45))))*(COS(RADIANS($A$17)))</f>
        <v>-0.7158477212519514</v>
      </c>
      <c r="AE1504" s="16"/>
      <c r="AG1504" s="16"/>
      <c r="AH1504" s="17">
        <f>(AB1448^2)*AA1448+AB1448*AB1449*AA1449+AB1448*AB1450*AA1450-((AC1448^2)*AA1448+AC1448*AC1449*AA1449+AC1448*AC1450*AA1450)</f>
        <v>0.2034275454890675</v>
      </c>
      <c r="AI1504" s="18">
        <f>AB1448*AB1449*AA1448+(AB1449^2)*AA1449+AB1449*AB1450*AA1450-(AC1448*AC1449*AA1448+(AC1449^2)*AA1449+AC1449*AC1450*AA1450)</f>
        <v>-0.72267509503550498</v>
      </c>
      <c r="AJ1504" s="18">
        <f>AB1448*AB1450*AA1448+AB1449*AB1450*AA1449+(AB1450^2)*AA1450-(AC1448*AC1450*AA1448+AC1449*AC1450*AA1449+(AC1450^2)*AA1450)</f>
        <v>-0.60639640570529785</v>
      </c>
      <c r="AK1504" s="18">
        <f>(AB1448^2)*Z1448+AB1448*AB1449*Z1449+AB1448*AB1450*Z1450-((AC1448^2)*Z1448+AC1448*AC1449*Z1449+AC1448*AC1450*Z1450)</f>
        <v>-0.74291462285331389</v>
      </c>
      <c r="AL1504" s="18">
        <f>AB1448*AB1449*Z1448+(AB1449^2)*Z1449+AB1449*AB1450*Z1450-(AC1448*AC1449*Z1448+(AC1449^2)*Z1449+AC1449*AC1450*Z1450)</f>
        <v>0.36496785290860356</v>
      </c>
      <c r="AM1504" s="34">
        <f>AB1448*AB1450*Z1448+AB1449*AB1450*Z1449+(AB1450^2)*Z1450-(AC1448*AC1450*Z1448+AC1449*AC1450*Z1449+(AC1450^2)*Z1450)</f>
        <v>0.30624439076717291</v>
      </c>
      <c r="AN1504" s="16">
        <f>AE1448</f>
        <v>5.8956943817018437E-3</v>
      </c>
    </row>
    <row r="1505" spans="1:40">
      <c r="D1505" t="s">
        <v>35</v>
      </c>
      <c r="E1505" s="9">
        <f t="shared" ref="E1505:F1505" si="1736">E1500</f>
        <v>0.47593579670966668</v>
      </c>
      <c r="F1505" s="10">
        <f t="shared" si="1736"/>
        <v>-0.31915116766415946</v>
      </c>
      <c r="G1505" s="13">
        <f>(SIN((RADIANS(45+$C$17))))*(SIN(RADIANS($A$17)))</f>
        <v>-0.2814024638475342</v>
      </c>
      <c r="H1505" s="14">
        <f>(SIN((RADIANS($C$17-45))))*(SIN(RADIANS($A$17)))</f>
        <v>0.41329487456359426</v>
      </c>
      <c r="J1505" s="16"/>
      <c r="L1505" s="16"/>
      <c r="M1505" s="17">
        <f>(G1453^2)*F1453+G1453*G1454*F1454+G1453*G1455*F1455-((H1453^2)*F1453+H1453*H1454*F1454+H1453*H1455*F1455)</f>
        <v>0.279444575186022</v>
      </c>
      <c r="N1505" s="18">
        <f>G1453*G1454*F1453+(G1454^2)*F1454+G1454*G1455*F1455-(H1453*H1454*F1453+(H1454^2)*F1454+H1454*H1455*F1455)</f>
        <v>-0.56152824244377764</v>
      </c>
      <c r="O1505" s="18">
        <f>G1453*G1455*F1453+G1454*G1455*F1454+(G1455^2)*F1455-(H1453*H1455*F1453+H1454*H1455*F1454+(H1455^2)*F1455)</f>
        <v>-0.66920330027548447</v>
      </c>
      <c r="P1505" s="18">
        <f>(G1453^2)*E1453+G1453*G1454*E1454+G1453*G1455*E1455-((H1453^2)*E1453+H1453*H1454*E1454+H1453*H1455*E1455)</f>
        <v>-0.74789689402521264</v>
      </c>
      <c r="Q1505" s="18">
        <f>G1453*G1454*E1453+(G1454^2)*E1454+G1454*G1455*E1455-(H1453*H1454*E1453+(H1454^2)*E1454+H1454*H1455*E1455)</f>
        <v>0.32408574552489833</v>
      </c>
      <c r="R1505" s="34">
        <f>G1453*G1455*E1453+G1454*G1455*E1454+(G1455^2)*E1455-(H1453*H1455*E1453+H1454*H1455*E1454+(H1455^2)*E1455)</f>
        <v>0.38623035153787044</v>
      </c>
      <c r="S1505" s="16">
        <f>J1453</f>
        <v>1.5204368142309188E-2</v>
      </c>
      <c r="Y1505" t="s">
        <v>35</v>
      </c>
      <c r="Z1505" s="9">
        <f t="shared" ref="Z1505:AA1505" si="1737">Z1500</f>
        <v>0.47593579670966668</v>
      </c>
      <c r="AA1505" s="10">
        <f t="shared" si="1737"/>
        <v>-0.31915116766415946</v>
      </c>
      <c r="AB1505" s="13">
        <f>(SIN((RADIANS(45+$C$17))))*(SIN(RADIANS($A$17)))</f>
        <v>-0.2814024638475342</v>
      </c>
      <c r="AC1505" s="14">
        <f>(SIN((RADIANS($C$17-45))))*(SIN(RADIANS($A$17)))</f>
        <v>0.41329487456359426</v>
      </c>
      <c r="AE1505" s="16"/>
      <c r="AG1505" s="16"/>
      <c r="AH1505" s="17">
        <f>(AB1453^2)*AA1453+AB1453*AB1454*AA1454+AB1453*AB1455*AA1455-((AC1453^2)*AA1453+AC1453*AC1454*AA1454+AC1453*AC1455*AA1455)</f>
        <v>0.279444575186022</v>
      </c>
      <c r="AI1505" s="18">
        <f>AB1453*AB1454*AA1453+(AB1454^2)*AA1454+AB1454*AB1455*AA1455-(AC1453*AC1454*AA1453+(AC1454^2)*AA1454+AC1454*AC1455*AA1455)</f>
        <v>-0.56152824244377764</v>
      </c>
      <c r="AJ1505" s="18">
        <f>AB1453*AB1455*AA1453+AB1454*AB1455*AA1454+(AB1455^2)*AA1455-(AC1453*AC1455*AA1453+AC1454*AC1455*AA1454+(AC1455^2)*AA1455)</f>
        <v>-0.66920330027548447</v>
      </c>
      <c r="AK1505" s="18">
        <f>(AB1453^2)*Z1453+AB1453*AB1454*Z1454+AB1453*AB1455*Z1455-((AC1453^2)*Z1453+AC1453*AC1454*Z1454+AC1453*AC1455*Z1455)</f>
        <v>-0.74789689402521264</v>
      </c>
      <c r="AL1505" s="18">
        <f>AB1453*AB1454*Z1453+(AB1454^2)*Z1454+AB1454*AB1455*Z1455-(AC1453*AC1454*Z1453+(AC1454^2)*Z1454+AC1454*AC1455*Z1455)</f>
        <v>0.32408574552489827</v>
      </c>
      <c r="AM1505" s="34">
        <f>AB1453*AB1455*Z1453+AB1454*AB1455*Z1454+(AB1455^2)*Z1455-(AC1453*AC1455*Z1453+AC1454*AC1455*Z1454+(AC1455^2)*Z1455)</f>
        <v>0.38623035153787044</v>
      </c>
      <c r="AN1505" s="16">
        <f>AE1453</f>
        <v>1.5204368142309244E-2</v>
      </c>
    </row>
    <row r="1506" spans="1:40">
      <c r="A1506" s="8"/>
      <c r="B1506" s="8" t="s">
        <v>25</v>
      </c>
      <c r="C1506" s="8" t="s">
        <v>49</v>
      </c>
      <c r="J1506" s="16"/>
      <c r="L1506" s="16"/>
      <c r="M1506" s="17">
        <f>(G1458^2)*F1458+G1458*G1459*F1459+G1458*G1460*F1460-((H1458^2)*F1458+H1458*H1459*F1459+H1458*H1460*F1460)</f>
        <v>0.2950539836373951</v>
      </c>
      <c r="N1506" s="18">
        <f>G1458*G1459*F1458+(G1459^2)*F1459+G1459*G1460*F1460-(H1458*H1459*F1458+(H1459^2)*F1459+H1459*H1460*F1460)</f>
        <v>-0.39988174477810323</v>
      </c>
      <c r="O1506" s="18">
        <f>G1458*G1460*F1458+G1459*G1460*F1459+(G1460^2)*F1460-(H1458*H1460*F1458+H1459*H1460*F1459+(H1460^2)*F1460)</f>
        <v>-0.6926154989749651</v>
      </c>
      <c r="P1506" s="18">
        <f>(G1458^2)*E1458+G1458*G1459*E1459+G1458*G1460*E1460-((H1458^2)*E1458+H1458*H1459*E1459+H1458*H1460*E1460)</f>
        <v>-0.72073980375995783</v>
      </c>
      <c r="Q1506" s="18">
        <f>G1458*G1459*E1458+(G1459^2)*E1459+G1459*G1460*E1460-(H1458*H1459*E1458+(H1459^2)*E1459+H1459*H1460*E1460)</f>
        <v>0.28979934116644779</v>
      </c>
      <c r="R1506" s="34">
        <f>G1458*G1460*E1458+G1459*G1460*E1459+(G1460^2)*E1460-(H1458*H1460*E1458+H1459*H1460*E1459+(H1460^2)*E1460)</f>
        <v>0.5019471829002744</v>
      </c>
      <c r="S1506" s="16">
        <f>J1458</f>
        <v>-9.0116177700380606E-3</v>
      </c>
      <c r="V1506" s="8"/>
      <c r="W1506" s="8" t="s">
        <v>25</v>
      </c>
      <c r="X1506" s="8" t="s">
        <v>49</v>
      </c>
      <c r="AE1506" s="16"/>
      <c r="AG1506" s="16"/>
      <c r="AH1506" s="17">
        <f>(AB1458^2)*AA1458+AB1458*AB1459*AA1459+AB1458*AB1460*AA1460-((AC1458^2)*AA1458+AC1458*AC1459*AA1459+AC1458*AC1460*AA1460)</f>
        <v>0.2950539836373951</v>
      </c>
      <c r="AI1506" s="18">
        <f>AB1458*AB1459*AA1458+(AB1459^2)*AA1459+AB1459*AB1460*AA1460-(AC1458*AC1459*AA1458+(AC1459^2)*AA1459+AC1459*AC1460*AA1460)</f>
        <v>-0.39988174477810329</v>
      </c>
      <c r="AJ1506" s="18">
        <f>AB1458*AB1460*AA1458+AB1459*AB1460*AA1459+(AB1460^2)*AA1460-(AC1458*AC1460*AA1458+AC1459*AC1460*AA1459+(AC1460^2)*AA1460)</f>
        <v>-0.69261549897496522</v>
      </c>
      <c r="AK1506" s="18">
        <f>(AB1458^2)*Z1458+AB1458*AB1459*Z1459+AB1458*AB1460*Z1460-((AC1458^2)*Z1458+AC1458*AC1459*Z1459+AC1458*AC1460*Z1460)</f>
        <v>-0.72073980375995783</v>
      </c>
      <c r="AL1506" s="18">
        <f>AB1458*AB1459*Z1458+(AB1459^2)*Z1459+AB1459*AB1460*Z1460-(AC1458*AC1459*Z1458+(AC1459^2)*Z1459+AC1459*AC1460*Z1460)</f>
        <v>0.28979934116644779</v>
      </c>
      <c r="AM1506" s="34">
        <f>AB1458*AB1460*Z1458+AB1459*AB1460*Z1459+(AB1460^2)*Z1460-(AC1458*AC1460*Z1458+AC1459*AC1460*Z1459+(AC1460^2)*Z1460)</f>
        <v>0.5019471829002744</v>
      </c>
      <c r="AN1506" s="16">
        <f>AE1458</f>
        <v>-9.0116177700380606E-3</v>
      </c>
    </row>
    <row r="1507" spans="1:40">
      <c r="A1507" s="8" t="s">
        <v>47</v>
      </c>
      <c r="B1507" s="8">
        <f>DEGREES(ACOS(A1504/(SQRT((A1502^2)+(A1503^2)+(A1504^2)))))</f>
        <v>81.178499953588059</v>
      </c>
      <c r="C1507" s="8">
        <f>DEGREES(ATAN(A1503/A1502))</f>
        <v>-70.489193898571457</v>
      </c>
      <c r="E1507" s="9" t="s">
        <v>29</v>
      </c>
      <c r="F1507" s="10" t="s">
        <v>30</v>
      </c>
      <c r="G1507" s="13" t="s">
        <v>31</v>
      </c>
      <c r="H1507" s="14" t="s">
        <v>11</v>
      </c>
      <c r="I1507">
        <v>17</v>
      </c>
      <c r="J1507" s="15" t="s">
        <v>32</v>
      </c>
      <c r="L1507" s="20" t="s">
        <v>37</v>
      </c>
      <c r="M1507" s="17">
        <f>(G1463^2)*F1463+G1463*G1464*F1464+G1463*G1465*F1465-((H1463^2)*F1463+H1463*H1464*F1464+H1463*H1465*F1465)</f>
        <v>0.31127878641191242</v>
      </c>
      <c r="N1507" s="18">
        <f>G1463*G1464*F1463+(G1464^2)*F1464+G1464*G1465*F1465-(H1463*H1464*F1463+(H1464^2)*F1464+H1464*H1465*F1465)</f>
        <v>-0.24295665924305712</v>
      </c>
      <c r="O1507" s="18">
        <f>G1463*G1465*F1463+G1464*G1465*F1464+(G1465^2)*F1465-(H1463*H1465*F1463+H1464*H1465*F1464+(H1465^2)*F1465)</f>
        <v>-0.66751793517643032</v>
      </c>
      <c r="P1507" s="18">
        <f>(G1463^2)*E1463+G1463*G1464*E1464+G1463*G1465*E1465-((H1463^2)*E1463+H1463*H1464*E1464+H1463*H1465*E1465)</f>
        <v>-0.68847730405083307</v>
      </c>
      <c r="Q1507" s="18">
        <f>G1463*G1464*E1463+(G1464^2)*E1464+G1464*G1465*E1465-(H1463*H1464*E1463+(H1464^2)*E1464+H1464*H1465*E1465)</f>
        <v>0.22307396351858358</v>
      </c>
      <c r="R1507" s="34">
        <f>G1463*G1465*E1463+G1464*G1465*E1464+(G1465^2)*E1465-(H1463*H1465*E1463+H1464*H1465*E1464+(H1465^2)*E1465)</f>
        <v>0.61289067763555227</v>
      </c>
      <c r="S1507" s="16">
        <f>J1463</f>
        <v>-8.8326096495800477E-3</v>
      </c>
      <c r="V1507" s="8" t="s">
        <v>47</v>
      </c>
      <c r="W1507" s="8">
        <f>DEGREES(ACOS(V1504/(SQRT((V1502^2)+(V1503^2)+(V1504^2)))))</f>
        <v>81.178499953588059</v>
      </c>
      <c r="X1507" s="8">
        <f>DEGREES(ATAN(V1503/V1502))</f>
        <v>-70.489193898571457</v>
      </c>
      <c r="Z1507" s="9" t="s">
        <v>29</v>
      </c>
      <c r="AA1507" s="10" t="s">
        <v>30</v>
      </c>
      <c r="AB1507" s="13" t="s">
        <v>31</v>
      </c>
      <c r="AC1507" s="14" t="s">
        <v>11</v>
      </c>
      <c r="AD1507">
        <v>17</v>
      </c>
      <c r="AE1507" s="15" t="s">
        <v>32</v>
      </c>
      <c r="AG1507" s="20" t="s">
        <v>37</v>
      </c>
      <c r="AH1507" s="17">
        <f>(AB1463^2)*AA1463+AB1463*AB1464*AA1464+AB1463*AB1465*AA1465-((AC1463^2)*AA1463+AC1463*AC1464*AA1464+AC1463*AC1465*AA1465)</f>
        <v>0.31127878641191242</v>
      </c>
      <c r="AI1507" s="18">
        <f>AB1463*AB1464*AA1463+(AB1464^2)*AA1464+AB1464*AB1465*AA1465-(AC1463*AC1464*AA1463+(AC1464^2)*AA1464+AC1464*AC1465*AA1465)</f>
        <v>-0.24295665924305712</v>
      </c>
      <c r="AJ1507" s="18">
        <f>AB1463*AB1465*AA1463+AB1464*AB1465*AA1464+(AB1465^2)*AA1465-(AC1463*AC1465*AA1463+AC1464*AC1465*AA1464+(AC1465^2)*AA1465)</f>
        <v>-0.66751793517643043</v>
      </c>
      <c r="AK1507" s="18">
        <f>(AB1463^2)*Z1463+AB1463*AB1464*Z1464+AB1463*AB1465*Z1465-((AC1463^2)*Z1463+AC1463*AC1464*Z1464+AC1463*AC1465*Z1465)</f>
        <v>-0.68847730405083307</v>
      </c>
      <c r="AL1507" s="18">
        <f>AB1463*AB1464*Z1463+(AB1464^2)*Z1464+AB1464*AB1465*Z1465-(AC1463*AC1464*Z1463+(AC1464^2)*Z1464+AC1464*AC1465*Z1465)</f>
        <v>0.22307396351858358</v>
      </c>
      <c r="AM1507" s="34">
        <f>AB1463*AB1465*Z1463+AB1464*AB1465*Z1464+(AB1465^2)*Z1465-(AC1463*AC1465*Z1463+AC1464*AC1465*Z1464+(AC1465^2)*Z1465)</f>
        <v>0.61289067763555227</v>
      </c>
      <c r="AN1507" s="16">
        <f>AE1463</f>
        <v>-8.8326096495800477E-3</v>
      </c>
    </row>
    <row r="1508" spans="1:40">
      <c r="A1508" s="8" t="s">
        <v>46</v>
      </c>
      <c r="B1508" s="8">
        <f>DEGREES(ACOS(B1504/(SQRT((B1502^2)+(B1503^2)+(B1504^2)))))</f>
        <v>150.83659967177468</v>
      </c>
      <c r="C1508" s="8">
        <f>DEGREES(ATAN(B1503/B1502))</f>
        <v>3.3638966662859691</v>
      </c>
      <c r="D1508" t="s">
        <v>33</v>
      </c>
      <c r="E1508" s="9">
        <f t="shared" ref="E1508:F1508" si="1738">E1503</f>
        <v>0.86399545459420413</v>
      </c>
      <c r="F1508" s="10">
        <f t="shared" si="1738"/>
        <v>-0.52658432086144791</v>
      </c>
      <c r="G1508" s="13">
        <f>COS((RADIANS(45+$C$18)))</f>
        <v>-0.87078508510040586</v>
      </c>
      <c r="H1508" s="14">
        <f>COS((RADIANS($C$18-45)))</f>
        <v>-0.4916638440710065</v>
      </c>
      <c r="J1508" s="15">
        <f>((SUMPRODUCT(G1508:G1510,E1508:E1510))*(SUMPRODUCT(G1508:(G1510),F1508:F1510)))-((SUMPRODUCT(H1508:H1510,E1508:E1510))*(SUMPRODUCT(H1508:H1510,F1508:F1510)))</f>
        <v>-1.4424541858375217E-2</v>
      </c>
      <c r="L1508" s="16"/>
      <c r="M1508" s="17">
        <f>(G1468^2)*F1468+G1468*G1469*F1469+G1468*G1470*F1470-((H1468^2)*F1468+H1468*H1469*F1469+H1468*H1470*F1470)</f>
        <v>0.31170141401115331</v>
      </c>
      <c r="N1508" s="18">
        <f>G1468*G1469*F1468+(G1469^2)*F1469+G1469*G1470*F1470-(H1468*H1469*F1468+(H1469^2)*F1469+H1469*H1470*F1470)</f>
        <v>-0.10755664238137597</v>
      </c>
      <c r="O1508" s="18">
        <f>G1468*G1470*F1468+G1469*G1470*F1469+(G1470^2)*F1470-(H1468*H1470*F1468+H1469*H1470*F1469+(H1470^2)*F1470)</f>
        <v>-0.60998403051662087</v>
      </c>
      <c r="P1508" s="18">
        <f>(G1468^2)*E1468+G1468*G1469*E1469+G1468*G1470*E1470-((H1468^2)*E1468+H1468*H1469*E1469+H1468*H1470*E1470)</f>
        <v>-0.62720308126268876</v>
      </c>
      <c r="Q1508" s="18">
        <f>G1468*G1469*E1468+(G1469^2)*E1469+G1469*G1470*E1470-(H1468*H1469*E1468+(H1469^2)*E1469+H1469*H1470*E1470)</f>
        <v>0.12841246920717397</v>
      </c>
      <c r="R1508" s="34">
        <f>G1468*G1470*E1468+G1469*G1470*E1469+(G1470^2)*E1470-(H1468*H1470*E1468+H1469*H1470*E1469+(H1470^2)*E1470)</f>
        <v>0.72826330202686429</v>
      </c>
      <c r="S1508" s="16">
        <f>J1468</f>
        <v>-3.3322619692162103E-3</v>
      </c>
      <c r="V1508" s="8" t="s">
        <v>46</v>
      </c>
      <c r="W1508" s="8">
        <f>DEGREES(ACOS(W1504/(SQRT((W1502^2)+(W1503^2)+(W1504^2)))))</f>
        <v>150.83659967177468</v>
      </c>
      <c r="X1508" s="8">
        <f>DEGREES(ATAN(W1503/W1502))</f>
        <v>3.3638966662859762</v>
      </c>
      <c r="Y1508" t="s">
        <v>33</v>
      </c>
      <c r="Z1508" s="9">
        <f t="shared" ref="Z1508:AA1508" si="1739">Z1503</f>
        <v>0.86399545459420413</v>
      </c>
      <c r="AA1508" s="10">
        <f t="shared" si="1739"/>
        <v>-0.52658432086144791</v>
      </c>
      <c r="AB1508" s="13">
        <f>COS((RADIANS(45+$C$18)))</f>
        <v>-0.87078508510040586</v>
      </c>
      <c r="AC1508" s="14">
        <f>COS((RADIANS($C$18-45)))</f>
        <v>-0.4916638440710065</v>
      </c>
      <c r="AE1508" s="15">
        <f>((SUMPRODUCT(AB1508:AB1510,Z1508:Z1510))*(SUMPRODUCT(AB1508:(AB1510),AA1508:AA1510)))-((SUMPRODUCT(AC1508:AC1510,Z1508:Z1510))*(SUMPRODUCT(AC1508:AC1510,AA1508:AA1510)))</f>
        <v>-1.4424541858375259E-2</v>
      </c>
      <c r="AG1508" s="16"/>
      <c r="AH1508" s="17">
        <f>(AB1468^2)*AA1468+AB1468*AB1469*AA1469+AB1468*AB1470*AA1470-((AC1468^2)*AA1468+AC1468*AC1469*AA1469+AC1468*AC1470*AA1470)</f>
        <v>0.31170141401115331</v>
      </c>
      <c r="AI1508" s="18">
        <f>AB1468*AB1469*AA1468+(AB1469^2)*AA1469+AB1469*AB1470*AA1470-(AC1468*AC1469*AA1468+(AC1469^2)*AA1469+AC1469*AC1470*AA1470)</f>
        <v>-0.10755664238137598</v>
      </c>
      <c r="AJ1508" s="18">
        <f>AB1468*AB1470*AA1468+AB1469*AB1470*AA1469+(AB1470^2)*AA1470-(AC1468*AC1470*AA1468+AC1469*AC1470*AA1469+(AC1470^2)*AA1470)</f>
        <v>-0.60998403051662087</v>
      </c>
      <c r="AK1508" s="18">
        <f>(AB1468^2)*Z1468+AB1468*AB1469*Z1469+AB1468*AB1470*Z1470-((AC1468^2)*Z1468+AC1468*AC1469*Z1469+AC1468*AC1470*Z1470)</f>
        <v>-0.62720308126268876</v>
      </c>
      <c r="AL1508" s="18">
        <f>AB1468*AB1469*Z1468+(AB1469^2)*Z1469+AB1469*AB1470*Z1470-(AC1468*AC1469*Z1468+(AC1469^2)*Z1469+AC1469*AC1470*Z1470)</f>
        <v>0.12841246920717397</v>
      </c>
      <c r="AM1508" s="34">
        <f>AB1468*AB1470*Z1468+AB1469*AB1470*Z1469+(AB1470^2)*Z1470-(AC1468*AC1470*Z1468+AC1469*AC1470*Z1469+(AC1470^2)*Z1470)</f>
        <v>0.72826330202686429</v>
      </c>
      <c r="AN1508" s="16">
        <f>AE1468</f>
        <v>-3.3322619692162103E-3</v>
      </c>
    </row>
    <row r="1509" spans="1:40">
      <c r="A1509" s="8" t="s">
        <v>48</v>
      </c>
      <c r="B1509" s="8">
        <f>DEGREES(ACOS(C1504/(SQRT((C1502^2)+(C1503^2)+(C1504^2)))))</f>
        <v>62.448752046807328</v>
      </c>
      <c r="C1509" s="8">
        <f>DEGREES(ATAN(C1503/C1502))</f>
        <v>24.154818135411393</v>
      </c>
      <c r="D1509" t="s">
        <v>34</v>
      </c>
      <c r="E1509" s="9">
        <f t="shared" ref="E1509:F1509" si="1740">E1504</f>
        <v>-0.16430755262887167</v>
      </c>
      <c r="F1509" s="10">
        <f t="shared" si="1740"/>
        <v>-0.7879412955299977</v>
      </c>
      <c r="G1509" s="13">
        <f>(SIN((RADIANS(45+$C$18))))*(COS(RADIANS($A$18)))</f>
        <v>0.4620128861807582</v>
      </c>
      <c r="H1509" s="14">
        <f>(SIN((RADIANS($C$18-45))))*(COS(RADIANS($A$18)))</f>
        <v>-0.81827031875928058</v>
      </c>
      <c r="J1509" s="16"/>
      <c r="L1509" s="16"/>
      <c r="M1509" s="17">
        <f>(G1473^2)*F1473+G1473*G1474*F1474+G1473*G1475*F1475-((H1473^2)*F1473+H1473*H1474*F1474+H1473*H1475*F1475)</f>
        <v>0.29740129090101985</v>
      </c>
      <c r="N1509" s="18">
        <f>G1473*G1474*F1473+(G1474^2)*F1474+G1474*G1475*F1475-(H1473*H1474*F1473+(H1474^2)*F1474+H1474*H1475*F1475)</f>
        <v>-9.4102384272275956E-10</v>
      </c>
      <c r="O1509" s="18">
        <f>G1473*G1475*F1473+G1474*G1475*F1474+(G1475^2)*F1475-(H1473*H1475*F1473+H1474*H1475*F1474+(H1475^2)*F1475)</f>
        <v>-0.53916693875526156</v>
      </c>
      <c r="P1509" s="18">
        <f>(G1473^2)*E1473+G1473*G1474*E1474+G1473*G1475*E1475-((H1473^2)*E1473+H1473*H1474*E1474+H1473*H1475*E1475)</f>
        <v>-0.51174669125606487</v>
      </c>
      <c r="Q1509" s="18">
        <f>G1473*G1474*E1473+(G1474^2)*E1474+G1474*G1475*E1475-(H1473*H1474*E1473+(H1474^2)*E1474+H1474*H1475*E1475)</f>
        <v>1.471798367315492E-9</v>
      </c>
      <c r="R1509" s="34">
        <f>G1473*G1475*E1473+G1474*G1475*E1474+(G1475^2)*E1475-(H1473*H1475*E1473+H1474*H1475*E1474+(H1475^2)*E1475)</f>
        <v>0.84327833593933343</v>
      </c>
      <c r="S1509" s="16">
        <f>J1473</f>
        <v>3.4451712754957065E-4</v>
      </c>
      <c r="V1509" s="8" t="s">
        <v>48</v>
      </c>
      <c r="W1509" s="8">
        <f>DEGREES(ACOS(X1504/(SQRT((X1502^2)+(X1503^2)+(X1504^2)))))</f>
        <v>62.448752046807328</v>
      </c>
      <c r="X1509" s="8">
        <f>DEGREES(ATAN(X1503/X1502))</f>
        <v>24.154818135411393</v>
      </c>
      <c r="Y1509" t="s">
        <v>34</v>
      </c>
      <c r="Z1509" s="9">
        <f t="shared" ref="Z1509:AA1509" si="1741">Z1504</f>
        <v>-0.16430755262887176</v>
      </c>
      <c r="AA1509" s="10">
        <f t="shared" si="1741"/>
        <v>-0.78794129552999781</v>
      </c>
      <c r="AB1509" s="13">
        <f>(SIN((RADIANS(45+$C$18))))*(COS(RADIANS($A$18)))</f>
        <v>0.4620128861807582</v>
      </c>
      <c r="AC1509" s="14">
        <f>(SIN((RADIANS($C$18-45))))*(COS(RADIANS($A$18)))</f>
        <v>-0.81827031875928058</v>
      </c>
      <c r="AE1509" s="16"/>
      <c r="AG1509" s="16"/>
      <c r="AH1509" s="17">
        <f>(AB1473^2)*AA1473+AB1473*AB1474*AA1474+AB1473*AB1475*AA1475-((AC1473^2)*AA1473+AC1473*AC1474*AA1474+AC1473*AC1475*AA1475)</f>
        <v>0.29740129090101985</v>
      </c>
      <c r="AI1509" s="18">
        <f>AB1473*AB1474*AA1473+(AB1474^2)*AA1474+AB1474*AB1475*AA1475-(AC1473*AC1474*AA1473+(AC1474^2)*AA1474+AC1474*AC1475*AA1475)</f>
        <v>-9.4102384272275956E-10</v>
      </c>
      <c r="AJ1509" s="18">
        <f>AB1473*AB1475*AA1473+AB1474*AB1475*AA1474+(AB1475^2)*AA1475-(AC1473*AC1475*AA1473+AC1474*AC1475*AA1474+(AC1475^2)*AA1475)</f>
        <v>-0.53916693875526156</v>
      </c>
      <c r="AK1509" s="18">
        <f>(AB1473^2)*Z1473+AB1473*AB1474*Z1474+AB1473*AB1475*Z1475-((AC1473^2)*Z1473+AC1473*AC1474*Z1474+AC1473*AC1475*Z1475)</f>
        <v>-0.51174669125606487</v>
      </c>
      <c r="AL1509" s="18">
        <f>AB1473*AB1474*Z1473+(AB1474^2)*Z1474+AB1474*AB1475*Z1475-(AC1473*AC1474*Z1473+(AC1474^2)*Z1474+AC1474*AC1475*Z1475)</f>
        <v>1.471798367315492E-9</v>
      </c>
      <c r="AM1509" s="34">
        <f>AB1473*AB1475*Z1473+AB1474*AB1475*Z1474+(AB1475^2)*Z1475-(AC1473*AC1475*Z1473+AC1474*AC1475*Z1474+(AC1475^2)*Z1475)</f>
        <v>0.84327833593933343</v>
      </c>
      <c r="AN1509" s="16">
        <f>AE1473</f>
        <v>3.4451712754957065E-4</v>
      </c>
    </row>
    <row r="1510" spans="1:40">
      <c r="D1510" t="s">
        <v>35</v>
      </c>
      <c r="E1510" s="9">
        <f t="shared" ref="E1510:F1510" si="1742">E1505</f>
        <v>0.47593579670966668</v>
      </c>
      <c r="F1510" s="10">
        <f t="shared" si="1742"/>
        <v>-0.31915116766415946</v>
      </c>
      <c r="G1510" s="13">
        <f>(SIN((RADIANS(45+$C$18))))*(SIN(RADIANS($A$18)))</f>
        <v>-0.16815893841721494</v>
      </c>
      <c r="H1510" s="14">
        <f>(SIN((RADIANS($C$18-45))))*(SIN(RADIANS($A$18)))</f>
        <v>0.29782603961189558</v>
      </c>
      <c r="J1510" s="16"/>
      <c r="L1510" s="16"/>
      <c r="M1510" s="17">
        <f>(G1478^2)*F1478+G1478*G1479*F1479+G1478*G1480*F1480-((H1478^2)*F1478+H1478*H1479*F1479+H1478*H1480*F1480)</f>
        <v>0.27678787575125091</v>
      </c>
      <c r="N1510" s="18">
        <f>G1478*G1479*F1478+(G1479^2)*F1479+G1479*G1480*F1480-(H1478*H1479*F1478+(H1479^2)*F1479+H1479*H1480*F1480)</f>
        <v>8.3672109106679382E-2</v>
      </c>
      <c r="O1510" s="18">
        <f>G1478*G1480*F1478+G1479*G1480*F1479+(G1480^2)*F1480-(H1478*H1480*F1478+H1479*H1480*F1479+(H1480^2)*F1480)</f>
        <v>-0.47452811118578025</v>
      </c>
      <c r="P1510" s="18">
        <f>(G1478^2)*E1478+G1478*G1479*E1479+G1478*G1480*E1480-((H1478^2)*E1478+H1478*H1479*E1479+H1478*H1480*E1480)</f>
        <v>-0.3176151536653733</v>
      </c>
      <c r="Q1510" s="18">
        <f>G1478*G1479*E1478+(G1479^2)*E1479+G1479*G1480*E1480-(H1478*H1479*E1478+(H1479^2)*E1479+H1479*H1480*E1480)</f>
        <v>-0.16408175764894084</v>
      </c>
      <c r="R1510" s="34">
        <f>G1478*G1480*E1478+G1479*G1480*E1479+(G1480^2)*E1480-(H1478*H1480*E1478+H1479*H1480*E1479+(H1480^2)*E1480)</f>
        <v>0.9305538890853573</v>
      </c>
      <c r="S1510" s="16">
        <f>J1478</f>
        <v>-4.494075930860375E-4</v>
      </c>
      <c r="Y1510" t="s">
        <v>35</v>
      </c>
      <c r="Z1510" s="9">
        <f t="shared" ref="Z1510:AA1510" si="1743">Z1505</f>
        <v>0.47593579670966668</v>
      </c>
      <c r="AA1510" s="10">
        <f t="shared" si="1743"/>
        <v>-0.31915116766415946</v>
      </c>
      <c r="AB1510" s="13">
        <f>(SIN((RADIANS(45+$C$18))))*(SIN(RADIANS($A$18)))</f>
        <v>-0.16815893841721494</v>
      </c>
      <c r="AC1510" s="14">
        <f>(SIN((RADIANS($C$18-45))))*(SIN(RADIANS($A$18)))</f>
        <v>0.29782603961189558</v>
      </c>
      <c r="AE1510" s="16"/>
      <c r="AG1510" s="16"/>
      <c r="AH1510" s="17">
        <f>(AB1478^2)*AA1478+AB1478*AB1479*AA1479+AB1478*AB1480*AA1480-((AC1478^2)*AA1478+AC1478*AC1479*AA1479+AC1478*AC1480*AA1480)</f>
        <v>0.27678787575125091</v>
      </c>
      <c r="AI1510" s="18">
        <f>AB1478*AB1479*AA1478+(AB1479^2)*AA1479+AB1479*AB1480*AA1480-(AC1478*AC1479*AA1478+(AC1479^2)*AA1479+AC1479*AC1480*AA1480)</f>
        <v>8.3672109106679382E-2</v>
      </c>
      <c r="AJ1510" s="18">
        <f>AB1478*AB1480*AA1478+AB1479*AB1480*AA1479+(AB1480^2)*AA1480-(AC1478*AC1480*AA1478+AC1479*AC1480*AA1479+(AC1480^2)*AA1480)</f>
        <v>-0.47452811118578031</v>
      </c>
      <c r="AK1510" s="18">
        <f>(AB1478^2)*Z1478+AB1478*AB1479*Z1479+AB1478*AB1480*Z1480-((AC1478^2)*Z1478+AC1478*AC1479*Z1479+AC1478*AC1480*Z1480)</f>
        <v>-0.3176151536653733</v>
      </c>
      <c r="AL1510" s="18">
        <f>AB1478*AB1479*Z1478+(AB1479^2)*Z1479+AB1479*AB1480*Z1480-(AC1478*AC1479*Z1478+(AC1479^2)*Z1479+AC1479*AC1480*Z1480)</f>
        <v>-0.16408175764894084</v>
      </c>
      <c r="AM1510" s="34">
        <f>AB1478*AB1480*Z1478+AB1479*AB1480*Z1479+(AB1480^2)*Z1480-(AC1478*AC1480*Z1478+AC1479*AC1480*Z1479+(AC1480^2)*Z1480)</f>
        <v>0.9305538890853573</v>
      </c>
      <c r="AN1510" s="16">
        <f>AE1478</f>
        <v>-4.4940759308598199E-4</v>
      </c>
    </row>
    <row r="1511" spans="1:40">
      <c r="M1511" s="17">
        <f>(G1483^2)*F1483+G1483*G1484*F1484+G1483*G1485*F1485-((H1483^2)*F1483+H1483*H1484*F1484+H1483*H1485*F1485)</f>
        <v>0.2652810582198396</v>
      </c>
      <c r="N1511" s="18">
        <f>G1483*G1484*F1483+(G1484^2)*F1484+G1484*G1485*F1485-(H1483*H1484*F1483+(H1484^2)*F1484+H1484*H1485*F1485)</f>
        <v>0.15592589522744707</v>
      </c>
      <c r="O1511" s="18">
        <f>G1483*G1485*F1483+G1484*G1485*F1484+(G1485^2)*F1485-(H1483*H1485*F1483+H1484*H1485*F1484+(H1485^2)*F1485)</f>
        <v>-0.42840287624565809</v>
      </c>
      <c r="P1511" s="18">
        <f>(G1483^2)*E1483+G1483*G1484*E1484+G1483*G1485*E1485-((H1483^2)*E1483+H1483*H1484*E1484+H1483*H1485*E1485)</f>
        <v>-5.7068033182661237E-2</v>
      </c>
      <c r="Q1511" s="18">
        <f>G1483*G1484*E1483+(G1484^2)*E1484+G1484*G1485*E1485-(H1483*H1484*E1483+(H1484^2)*E1484+H1484*H1485*E1485)</f>
        <v>-0.34145071843496039</v>
      </c>
      <c r="R1511" s="34">
        <f>G1483*G1485*E1483+G1484*G1485*E1484+(G1485^2)*E1485-(H1483*H1485*E1483+H1484*H1485*E1484+(H1485^2)*E1485)</f>
        <v>0.93812813875661194</v>
      </c>
      <c r="S1511" s="16">
        <f>J1483</f>
        <v>-3.1043796309584981E-4</v>
      </c>
      <c r="AH1511" s="17">
        <f>(AB1483^2)*AA1483+AB1483*AB1484*AA1484+AB1483*AB1485*AA1485-((AC1483^2)*AA1483+AC1483*AC1484*AA1484+AC1483*AC1485*AA1485)</f>
        <v>0.2652810582198396</v>
      </c>
      <c r="AI1511" s="18">
        <f>AB1483*AB1484*AA1483+(AB1484^2)*AA1484+AB1484*AB1485*AA1485-(AC1483*AC1484*AA1483+(AC1484^2)*AA1484+AC1484*AC1485*AA1485)</f>
        <v>0.15592589522744707</v>
      </c>
      <c r="AJ1511" s="18">
        <f>AB1483*AB1485*AA1483+AB1484*AB1485*AA1484+(AB1485^2)*AA1485-(AC1483*AC1485*AA1483+AC1484*AC1485*AA1484+(AC1485^2)*AA1485)</f>
        <v>-0.42840287624565804</v>
      </c>
      <c r="AK1511" s="18">
        <f>(AB1483^2)*Z1483+AB1483*AB1484*Z1484+AB1483*AB1485*Z1485-((AC1483^2)*Z1483+AC1483*AC1484*Z1484+AC1483*AC1485*Z1485)</f>
        <v>-5.7068033182661237E-2</v>
      </c>
      <c r="AL1511" s="18">
        <f>AB1483*AB1484*Z1483+(AB1484^2)*Z1484+AB1484*AB1485*Z1485-(AC1483*AC1484*Z1483+(AC1484^2)*Z1484+AC1484*AC1485*Z1485)</f>
        <v>-0.34145071843496039</v>
      </c>
      <c r="AM1511" s="34">
        <f>AB1483*AB1485*Z1483+AB1484*AB1485*Z1484+(AB1485^2)*Z1485-(AC1483*AC1485*Z1483+AC1484*AC1485*Z1484+(AC1485^2)*Z1485)</f>
        <v>0.93812813875661194</v>
      </c>
      <c r="AN1511" s="16">
        <f>AE1483</f>
        <v>-3.1043796309584981E-4</v>
      </c>
    </row>
    <row r="1512" spans="1:40">
      <c r="E1512" s="9" t="s">
        <v>29</v>
      </c>
      <c r="F1512" s="10" t="s">
        <v>30</v>
      </c>
      <c r="G1512" s="13" t="s">
        <v>31</v>
      </c>
      <c r="H1512" s="14" t="s">
        <v>11</v>
      </c>
      <c r="I1512">
        <v>18</v>
      </c>
      <c r="J1512" s="15" t="s">
        <v>32</v>
      </c>
      <c r="M1512" s="17">
        <f>(G1488^2)*F1488+G1488*G1489*F1489+G1488*G1490*F1490-((H1488^2)*F1488+H1488*H1489*F1489+H1488*H1490*F1490)</f>
        <v>0.27048273694119812</v>
      </c>
      <c r="N1512" s="18">
        <f>G1488*G1489*F1488+(G1489^2)*F1489+G1489*G1490*F1490-(H1488*H1489*F1488+(H1489^2)*F1489+H1489*H1490*F1490)</f>
        <v>0.23342805894774465</v>
      </c>
      <c r="O1512" s="18">
        <f>G1488*G1490*F1488+G1489*G1490*F1489+(G1490^2)*F1490-(H1488*H1490*F1488+H1489*H1490*F1489+(H1490^2)*F1490)</f>
        <v>-0.40430925800967676</v>
      </c>
      <c r="P1512" s="18">
        <f>(G1488^2)*E1488+G1488*G1489*E1489+G1488*G1490*E1490-((H1488^2)*E1488+H1488*H1489*E1489+H1488*H1490*E1490)</f>
        <v>0.21163889593919771</v>
      </c>
      <c r="Q1512" s="18">
        <f>G1488*G1489*E1488+(G1489^2)*E1489+G1489*G1490*E1490-(H1488*H1489*E1488+(H1489^2)*E1489+H1489*H1490*E1490)</f>
        <v>-0.48632694285030587</v>
      </c>
      <c r="R1512" s="34">
        <f>G1488*G1490*E1488+G1489*G1490*E1489+(G1490^2)*E1490-(H1488*H1490*E1488+H1489*H1490*E1489+(H1490^2)*E1490)</f>
        <v>0.84234297410637593</v>
      </c>
      <c r="S1512" s="16">
        <f>J1488</f>
        <v>2.9166133548534368E-3</v>
      </c>
      <c r="Z1512" s="9" t="s">
        <v>29</v>
      </c>
      <c r="AA1512" s="10" t="s">
        <v>30</v>
      </c>
      <c r="AB1512" s="13" t="s">
        <v>31</v>
      </c>
      <c r="AC1512" s="14" t="s">
        <v>11</v>
      </c>
      <c r="AD1512">
        <v>18</v>
      </c>
      <c r="AE1512" s="15" t="s">
        <v>32</v>
      </c>
      <c r="AH1512" s="17">
        <f>(AB1488^2)*AA1488+AB1488*AB1489*AA1489+AB1488*AB1490*AA1490-((AC1488^2)*AA1488+AC1488*AC1489*AA1489+AC1488*AC1490*AA1490)</f>
        <v>0.27048273694119818</v>
      </c>
      <c r="AI1512" s="18">
        <f>AB1488*AB1489*AA1488+(AB1489^2)*AA1489+AB1489*AB1490*AA1490-(AC1488*AC1489*AA1488+(AC1489^2)*AA1489+AC1489*AC1490*AA1490)</f>
        <v>0.23342805894774463</v>
      </c>
      <c r="AJ1512" s="18">
        <f>AB1488*AB1490*AA1488+AB1489*AB1490*AA1489+(AB1490^2)*AA1490-(AC1488*AC1490*AA1488+AC1489*AC1490*AA1489+(AC1490^2)*AA1490)</f>
        <v>-0.40430925800967676</v>
      </c>
      <c r="AK1512" s="18">
        <f>(AB1488^2)*Z1488+AB1488*AB1489*Z1489+AB1488*AB1490*Z1490-((AC1488^2)*Z1488+AC1488*AC1489*Z1489+AC1488*AC1490*Z1490)</f>
        <v>0.21163889593919771</v>
      </c>
      <c r="AL1512" s="18">
        <f>AB1488*AB1489*Z1488+(AB1489^2)*Z1489+AB1489*AB1490*Z1490-(AC1488*AC1489*Z1488+(AC1489^2)*Z1489+AC1489*AC1490*Z1490)</f>
        <v>-0.48632694285030587</v>
      </c>
      <c r="AM1512" s="34">
        <f>AB1488*AB1490*Z1488+AB1489*AB1490*Z1489+(AB1490^2)*Z1490-(AC1488*AC1490*Z1488+AC1489*AC1490*Z1489+(AC1490^2)*Z1490)</f>
        <v>0.84234297410637593</v>
      </c>
      <c r="AN1512" s="16">
        <f>AE1488</f>
        <v>2.916613354853409E-3</v>
      </c>
    </row>
    <row r="1513" spans="1:40">
      <c r="D1513" t="s">
        <v>33</v>
      </c>
      <c r="E1513" s="9">
        <f t="shared" ref="E1513:F1513" si="1744">E1508</f>
        <v>0.86399545459420413</v>
      </c>
      <c r="F1513" s="10">
        <f t="shared" si="1744"/>
        <v>-0.52658432086144791</v>
      </c>
      <c r="G1513" s="13">
        <f>COS((RADIANS(45+$C$19)))</f>
        <v>-0.90296063242848146</v>
      </c>
      <c r="H1513" s="14">
        <f>COS((RADIANS($C$19-45)))</f>
        <v>-0.42972327873220545</v>
      </c>
      <c r="J1513" s="15">
        <f>((SUMPRODUCT(G1513:G1515,E1513:E1515))*(SUMPRODUCT(G1513:G1515,F1513:F1515)))-((SUMPRODUCT(H1513:H1515,E1513:E1515))*(SUMPRODUCT(H1513:H1515,F1513:F1515)))</f>
        <v>-1.4794314229871264E-2</v>
      </c>
      <c r="M1513" s="17">
        <f>(G1493^2)*F1493+G1493*G1494*F1494+G1493*G1495*F1495-((H1493^2)*F1493+H1493*H1494*F1494+H1493*H1495*F1495)</f>
        <v>0.29365345380889407</v>
      </c>
      <c r="N1513" s="18">
        <f>G1493*G1494*F1493+(G1494^2)*F1494+G1494*G1495*F1495-(H1493*H1494*F1493+(H1494^2)*F1494+H1494*H1495*F1495)</f>
        <v>0.3275695330469231</v>
      </c>
      <c r="O1513" s="18">
        <f>G1493*G1495*F1493+G1494*G1495*F1494+(G1495^2)*F1495-(H1493*H1495*F1493+H1494*H1495*F1494+(H1495^2)*F1495)</f>
        <v>-0.39038216783307839</v>
      </c>
      <c r="P1513" s="18">
        <f>(G1493^2)*E1493+G1493*G1494*E1494+G1493*G1495*E1495-((H1493^2)*E1493+H1493*H1494*E1494+H1493*H1495*E1495)</f>
        <v>0.41658014762777795</v>
      </c>
      <c r="Q1513" s="18">
        <f>G1493*G1494*E1493+(G1494^2)*E1494+G1494*G1495*E1495-(H1493*H1494*E1493+(H1494^2)*E1494+H1494*H1495*E1495)</f>
        <v>-0.572781048707526</v>
      </c>
      <c r="R1513" s="34">
        <f>G1493*G1495*E1493+G1494*G1495*E1494+(G1495^2)*E1495-(H1493*H1495*E1493+H1494*H1495*E1494+(H1495^2)*E1495)</f>
        <v>0.68261387256707318</v>
      </c>
      <c r="S1513" s="16">
        <f>J1493</f>
        <v>1.4096252957168404E-2</v>
      </c>
      <c r="Y1513" t="s">
        <v>33</v>
      </c>
      <c r="Z1513" s="9">
        <f t="shared" ref="Z1513:AA1513" si="1745">Z1508</f>
        <v>0.86399545459420413</v>
      </c>
      <c r="AA1513" s="10">
        <f t="shared" si="1745"/>
        <v>-0.52658432086144791</v>
      </c>
      <c r="AB1513" s="13">
        <f>COS((RADIANS(45+$C$19)))</f>
        <v>-0.90296063242848146</v>
      </c>
      <c r="AC1513" s="14">
        <f>COS((RADIANS($C$19-45)))</f>
        <v>-0.42972327873220545</v>
      </c>
      <c r="AE1513" s="15">
        <f>((SUMPRODUCT(AB1513:AB1515,Z1513:Z1515))*(SUMPRODUCT(AB1513:AB1515,AA1513:AA1515)))-((SUMPRODUCT(AC1513:AC1515,Z1513:Z1515))*(SUMPRODUCT(AC1513:AC1515,AA1513:AA1515)))</f>
        <v>-1.4794314229871319E-2</v>
      </c>
      <c r="AH1513" s="17">
        <f>(AB1493^2)*AA1493+AB1493*AB1494*AA1494+AB1493*AB1495*AA1495-((AC1493^2)*AA1493+AC1493*AC1494*AA1494+AC1493*AC1495*AA1495)</f>
        <v>0.29365345380889429</v>
      </c>
      <c r="AI1513" s="18">
        <f>AB1493*AB1494*AA1493+(AB1494^2)*AA1494+AB1494*AB1495*AA1495-(AC1493*AC1494*AA1493+(AC1494^2)*AA1494+AC1494*AC1495*AA1495)</f>
        <v>0.32756953304692316</v>
      </c>
      <c r="AJ1513" s="18">
        <f>AB1493*AB1495*AA1493+AB1494*AB1495*AA1494+(AB1495^2)*AA1495-(AC1493*AC1495*AA1493+AC1494*AC1495*AA1494+(AC1495^2)*AA1495)</f>
        <v>-0.39038216783307833</v>
      </c>
      <c r="AK1513" s="18">
        <f>(AB1493^2)*Z1493+AB1493*AB1494*Z1494+AB1493*AB1495*Z1495-((AC1493^2)*Z1493+AC1493*AC1494*Z1494+AC1493*AC1495*Z1495)</f>
        <v>0.41658014762777795</v>
      </c>
      <c r="AL1513" s="18">
        <f>AB1493*AB1494*Z1493+(AB1494^2)*Z1494+AB1494*AB1495*Z1495-(AC1493*AC1494*Z1493+(AC1494^2)*Z1494+AC1494*AC1495*Z1495)</f>
        <v>-0.572781048707526</v>
      </c>
      <c r="AM1513" s="34">
        <f>AB1493*AB1495*Z1493+AB1494*AB1495*Z1494+(AB1495^2)*Z1495-(AC1493*AC1495*Z1493+AC1494*AC1495*Z1494+(AC1495^2)*Z1495)</f>
        <v>0.68261387256707307</v>
      </c>
      <c r="AN1513" s="16">
        <f>AE1493</f>
        <v>1.4096252957168459E-2</v>
      </c>
    </row>
    <row r="1514" spans="1:40" ht="18">
      <c r="A1514" t="s">
        <v>45</v>
      </c>
      <c r="B1514" t="s">
        <v>75</v>
      </c>
      <c r="C1514" t="s">
        <v>44</v>
      </c>
      <c r="D1514" t="s">
        <v>34</v>
      </c>
      <c r="E1514" s="9">
        <f t="shared" ref="E1514:F1514" si="1746">E1509</f>
        <v>-0.16430755262887167</v>
      </c>
      <c r="F1514" s="10">
        <f t="shared" si="1746"/>
        <v>-0.7879412955299977</v>
      </c>
      <c r="G1514" s="13">
        <f>(SIN((RADIANS(45+$C$19))))*(COS(RADIANS($A$19)))</f>
        <v>0.42319481654530194</v>
      </c>
      <c r="H1514" s="14">
        <f>(SIN((RADIANS($C$19-45))))*(COS(RADIANS($A$19)))</f>
        <v>-0.88924263148037508</v>
      </c>
      <c r="J1514" s="16"/>
      <c r="M1514" s="17">
        <f>(G1498^2)*F1498+G1498*G1499*F1499+G1498*G1500*F1500-((H1498^2)*F1498+H1498*H1499*F1499+H1498*H1500*F1500)</f>
        <v>0.28961861714508674</v>
      </c>
      <c r="N1514" s="18">
        <f>G1498*G1499*F1498+(G1499^2)*F1499+G1499*G1500*F1500-(H1498*H1499*F1498+(H1499^2)*F1499+H1499*H1500*F1500)</f>
        <v>0.4546044963686216</v>
      </c>
      <c r="O1514" s="18">
        <f>G1498*G1500*F1498+G1499*G1500*F1499+(G1500^2)*F1500-(H1498*H1500*F1498+H1499*H1500*F1499+(H1500^2)*F1500)</f>
        <v>-0.38145846523444366</v>
      </c>
      <c r="P1514" s="18">
        <f>(G1498^2)*E1498+G1498*G1499*E1499+G1498*G1500*E1500-((H1498^2)*E1498+H1498*H1499*E1499+H1498*H1500*E1500)</f>
        <v>0.59005293700105144</v>
      </c>
      <c r="Q1514" s="18">
        <f>G1498*G1499*E1498+(G1499^2)*E1499+G1499*G1500*E1500-(H1498*H1499*E1498+(H1499^2)*E1499+H1499*H1500*E1500)</f>
        <v>-0.58579637353975655</v>
      </c>
      <c r="R1514" s="34">
        <f>G1498*G1500*E1498+G1499*G1500*E1499+(G1500^2)*E1500-(H1498*H1500*E1498+H1499*H1500*E1499+(H1500^2)*E1500)</f>
        <v>0.49154152098219805</v>
      </c>
      <c r="S1514" s="16">
        <f>J1498</f>
        <v>-6.0155219961966488E-3</v>
      </c>
      <c r="V1514" t="s">
        <v>45</v>
      </c>
      <c r="W1514" t="s">
        <v>75</v>
      </c>
      <c r="X1514" t="s">
        <v>44</v>
      </c>
      <c r="Y1514" t="s">
        <v>34</v>
      </c>
      <c r="Z1514" s="9">
        <f t="shared" ref="Z1514:AA1514" si="1747">Z1509</f>
        <v>-0.16430755262887176</v>
      </c>
      <c r="AA1514" s="10">
        <f t="shared" si="1747"/>
        <v>-0.78794129552999781</v>
      </c>
      <c r="AB1514" s="13">
        <f>(SIN((RADIANS(45+$C$19))))*(COS(RADIANS($A$19)))</f>
        <v>0.42319481654530194</v>
      </c>
      <c r="AC1514" s="14">
        <f>(SIN((RADIANS($C$19-45))))*(COS(RADIANS($A$19)))</f>
        <v>-0.88924263148037508</v>
      </c>
      <c r="AE1514" s="16"/>
      <c r="AH1514" s="17">
        <f>(AB1498^2)*AA1498+AB1498*AB1499*AA1499+AB1498*AB1500*AA1500-((AC1498^2)*AA1498+AC1498*AC1499*AA1499+AC1498*AC1500*AA1500)</f>
        <v>0.2896186171450868</v>
      </c>
      <c r="AI1514" s="18">
        <f>AB1498*AB1499*AA1498+(AB1499^2)*AA1499+AB1499*AB1500*AA1500-(AC1498*AC1499*AA1498+(AC1499^2)*AA1499+AC1499*AC1500*AA1500)</f>
        <v>0.45460449636862166</v>
      </c>
      <c r="AJ1514" s="18">
        <f>AB1498*AB1500*AA1498+AB1499*AB1500*AA1499+(AB1500^2)*AA1500-(AC1498*AC1500*AA1498+AC1499*AC1500*AA1499+(AC1500^2)*AA1500)</f>
        <v>-0.38145846523444371</v>
      </c>
      <c r="AK1514" s="18">
        <f>(AB1498^2)*Z1498+AB1498*AB1499*Z1499+AB1498*AB1500*Z1500-((AC1498^2)*Z1498+AC1498*AC1499*Z1499+AC1498*AC1500*Z1500)</f>
        <v>0.59005293700105144</v>
      </c>
      <c r="AL1514" s="18">
        <f>AB1498*AB1499*Z1498+(AB1499^2)*Z1499+AB1499*AB1500*Z1500-(AC1498*AC1499*Z1498+(AC1499^2)*Z1499+AC1499*AC1500*Z1500)</f>
        <v>-0.58579637353975644</v>
      </c>
      <c r="AM1514" s="34">
        <f>AB1498*AB1500*Z1498+AB1499*AB1500*Z1499+(AB1500^2)*Z1500-(AC1498*AC1500*Z1498+AC1499*AC1500*Z1499+(AC1500^2)*Z1500)</f>
        <v>0.49154152098219805</v>
      </c>
      <c r="AN1514" s="16">
        <f>AE1498</f>
        <v>-6.0155219961966211E-3</v>
      </c>
    </row>
    <row r="1515" spans="1:40">
      <c r="A1515">
        <f>E1518</f>
        <v>0.86399545459420413</v>
      </c>
      <c r="B1515">
        <f>C1515/(SQRT(C1515^2+C1516^2+C1517^2))</f>
        <v>0.86399545459420413</v>
      </c>
      <c r="C1515">
        <f t="array" ref="C1515:C1520">(A1515:A1520)-(MMULT(MMULT(MINVERSE(MMULT(TRANSPOSE(M1500:R1520),M1500:R1520)),TRANSPOSE(M1500:R1520)),S1500:S1520))</f>
        <v>0.86357791274139917</v>
      </c>
      <c r="D1515" t="s">
        <v>35</v>
      </c>
      <c r="E1515" s="9">
        <f t="shared" ref="E1515:F1515" si="1748">E1510</f>
        <v>0.47593579670966668</v>
      </c>
      <c r="F1515" s="10">
        <f t="shared" si="1748"/>
        <v>-0.31915116766415946</v>
      </c>
      <c r="G1515" s="13">
        <f>(SIN((RADIANS(45+$C$19))))*(SIN(RADIANS($A$19)))</f>
        <v>-7.4620664252905797E-2</v>
      </c>
      <c r="H1515" s="14">
        <f>(SIN((RADIANS($C$19-45))))*(SIN(RADIANS($A$19)))</f>
        <v>0.15679746832618466</v>
      </c>
      <c r="J1515" s="16"/>
      <c r="M1515" s="17">
        <f>(G1503^2)*F1503+G1503*G1504*F1504+G1503*G1505*F1505-((H1503^2)*F1503+H1503*H1504*F1504+H1503*H1505*F1505)</f>
        <v>0.29342998879001292</v>
      </c>
      <c r="N1515" s="18">
        <f>G1503*G1504*F1503+(G1504^2)*F1504+G1504*G1505*F1505-(H1503*H1504*F1503+(H1504^2)*F1504+H1504*H1505*F1505)</f>
        <v>0.59024024526144581</v>
      </c>
      <c r="O1515" s="18">
        <f>G1503*G1505*F1503+G1504*G1505*F1504+(G1505^2)*F1505-(H1503*H1505*F1503+H1504*H1505*F1504+(H1505^2)*F1505)</f>
        <v>-0.34077536448824641</v>
      </c>
      <c r="P1515" s="18">
        <f>(G1503^2)*E1503+G1503*G1504*E1504+G1503*G1505*E1505-((H1503^2)*E1503+H1503*H1504*E1504+H1503*H1505*E1505)</f>
        <v>0.67045822345894313</v>
      </c>
      <c r="Q1515" s="18">
        <f>G1503*G1504*E1503+(G1504^2)*E1504+G1504*G1505*E1505-(H1503*H1504*E1503+(H1504^2)*E1504+H1504*H1505*E1505)</f>
        <v>-0.57548246207188103</v>
      </c>
      <c r="R1515" s="34">
        <f>G1503*G1505*E1503+G1504*G1505*E1504+(G1505^2)*E1505-(H1503*H1505*E1503+H1504*H1505*E1504+(H1505^2)*E1505)</f>
        <v>0.33225495439110897</v>
      </c>
      <c r="S1515" s="16">
        <f>J1503</f>
        <v>-5.6459482025142671E-3</v>
      </c>
      <c r="V1515">
        <f>Z1518</f>
        <v>0.86399545459420413</v>
      </c>
      <c r="W1515">
        <f>X1515/(SQRT(X1515^2+X1516^2+X1517^2))</f>
        <v>0.86399545459420413</v>
      </c>
      <c r="X1515">
        <f t="array" ref="X1515:X1520">(V1515:V1520)-(MMULT(MMULT(MINVERSE(MMULT(TRANSPOSE(AH1500:AM1520),AH1500:AM1520)),TRANSPOSE(AH1500:AM1520)),AN1500:AN1520))</f>
        <v>0.86357791274139917</v>
      </c>
      <c r="Y1515" t="s">
        <v>35</v>
      </c>
      <c r="Z1515" s="9">
        <f t="shared" ref="Z1515:AA1515" si="1749">Z1510</f>
        <v>0.47593579670966668</v>
      </c>
      <c r="AA1515" s="10">
        <f t="shared" si="1749"/>
        <v>-0.31915116766415946</v>
      </c>
      <c r="AB1515" s="13">
        <f>(SIN((RADIANS(45+$C$19))))*(SIN(RADIANS($A$19)))</f>
        <v>-7.4620664252905797E-2</v>
      </c>
      <c r="AC1515" s="14">
        <f>(SIN((RADIANS($C$19-45))))*(SIN(RADIANS($A$19)))</f>
        <v>0.15679746832618466</v>
      </c>
      <c r="AE1515" s="16"/>
      <c r="AH1515" s="17">
        <f>(AB1503^2)*AA1503+AB1503*AB1504*AA1504+AB1503*AB1505*AA1505-((AC1503^2)*AA1503+AC1503*AC1504*AA1504+AC1503*AC1505*AA1505)</f>
        <v>0.29342998879001303</v>
      </c>
      <c r="AI1515" s="18">
        <f>AB1503*AB1504*AA1503+(AB1504^2)*AA1504+AB1504*AB1505*AA1505-(AC1503*AC1504*AA1503+(AC1504^2)*AA1504+AC1504*AC1505*AA1505)</f>
        <v>0.59024024526144592</v>
      </c>
      <c r="AJ1515" s="18">
        <f>AB1503*AB1505*AA1503+AB1504*AB1505*AA1504+(AB1505^2)*AA1505-(AC1503*AC1505*AA1503+AC1504*AC1505*AA1504+(AC1505^2)*AA1505)</f>
        <v>-0.34077536448824641</v>
      </c>
      <c r="AK1515" s="18">
        <f>(AB1503^2)*Z1503+AB1503*AB1504*Z1504+AB1503*AB1505*Z1505-((AC1503^2)*Z1503+AC1503*AC1504*Z1504+AC1503*AC1505*Z1505)</f>
        <v>0.67045822345894324</v>
      </c>
      <c r="AL1515" s="18">
        <f>AB1503*AB1504*Z1503+(AB1504^2)*Z1504+AB1504*AB1505*Z1505-(AC1503*AC1504*Z1503+(AC1504^2)*Z1504+AC1504*AC1505*Z1505)</f>
        <v>-0.57548246207188103</v>
      </c>
      <c r="AM1515" s="34">
        <f>AB1503*AB1505*Z1503+AB1504*AB1505*Z1504+(AB1505^2)*Z1505-(AC1503*AC1505*Z1503+AC1504*AC1505*Z1504+(AC1505^2)*Z1505)</f>
        <v>0.33225495439110897</v>
      </c>
      <c r="AN1515" s="16">
        <f>AE1503</f>
        <v>-5.6459482025142671E-3</v>
      </c>
    </row>
    <row r="1516" spans="1:40">
      <c r="A1516">
        <f>E1519</f>
        <v>-0.16430755262887167</v>
      </c>
      <c r="B1516">
        <f>C1516/(SQRT(C1515^2+C1516^2+C1517^2))</f>
        <v>-0.16430755262887167</v>
      </c>
      <c r="C1516">
        <v>-0.16422814795192608</v>
      </c>
      <c r="D1516" s="16"/>
      <c r="G1516" s="16"/>
      <c r="H1516" s="16"/>
      <c r="J1516" s="16"/>
      <c r="M1516" s="17">
        <f>(G1508^2)*F1508+G1508*G1509*F1509+G1508*G1510*F1510-((H1508^2)*F1508+H1508*H1509*F1509+H1508*H1510*F1510)</f>
        <v>0.26853436731063735</v>
      </c>
      <c r="N1516" s="18">
        <f>G1508*G1509*F1508+(G1509^2)*F1509+G1509*G1510*F1510-(H1508*H1509*F1508+(H1509^2)*F1509+H1509*H1510*F1510)</f>
        <v>0.73011016044803367</v>
      </c>
      <c r="O1516" s="18">
        <f>G1508*G1510*F1508+G1509*G1510*F1509+(G1510^2)*F1510-(H1508*H1510*F1508+H1509*H1510*F1509+(H1510^2)*F1510)</f>
        <v>-0.26573836613840557</v>
      </c>
      <c r="P1516" s="18">
        <f>(G1508^2)*E1508+G1508*G1509*E1509+G1508*G1510*E1510-((H1508^2)*E1508+H1508*H1509*E1509+H1508*H1510*E1510)</f>
        <v>0.7178717215781365</v>
      </c>
      <c r="Q1516" s="18">
        <f>G1508*G1509*E1508+(G1509^2)*E1509+G1509*G1510*E1510-(H1508*H1509*E1508+(H1509^2)*E1509+H1509*H1510*E1510)</f>
        <v>-0.54124203675993954</v>
      </c>
      <c r="R1516" s="34">
        <f>G1508*G1510*E1508+G1509*G1510*E1509+(G1510^2)*E1510-(H1508*H1510*E1508+H1509*H1510*E1509+(H1510^2)*E1510)</f>
        <v>0.19699599091423181</v>
      </c>
      <c r="S1516" s="16">
        <f>J1508</f>
        <v>-1.4424541858375217E-2</v>
      </c>
      <c r="V1516">
        <f>Z1519</f>
        <v>-0.16430755262887176</v>
      </c>
      <c r="W1516">
        <f>X1516/(SQRT(X1515^2+X1516^2+X1517^2))</f>
        <v>-0.1643075526288717</v>
      </c>
      <c r="X1516">
        <v>-0.16422814795192611</v>
      </c>
      <c r="Y1516" s="16"/>
      <c r="AB1516" s="16"/>
      <c r="AC1516" s="16"/>
      <c r="AE1516" s="16"/>
      <c r="AH1516" s="17">
        <f>(AB1508^2)*AA1508+AB1508*AB1509*AA1509+AB1508*AB1510*AA1510-((AC1508^2)*AA1508+AC1508*AC1509*AA1509+AC1508*AC1510*AA1510)</f>
        <v>0.2685343673106374</v>
      </c>
      <c r="AI1516" s="18">
        <f>AB1508*AB1509*AA1508+(AB1509^2)*AA1509+AB1509*AB1510*AA1510-(AC1508*AC1509*AA1508+(AC1509^2)*AA1509+AC1509*AC1510*AA1510)</f>
        <v>0.7301101604480339</v>
      </c>
      <c r="AJ1516" s="18">
        <f>AB1508*AB1510*AA1508+AB1509*AB1510*AA1509+(AB1510^2)*AA1510-(AC1508*AC1510*AA1508+AC1509*AC1510*AA1509+(AC1510^2)*AA1510)</f>
        <v>-0.26573836613840557</v>
      </c>
      <c r="AK1516" s="18">
        <f>(AB1508^2)*Z1508+AB1508*AB1509*Z1509+AB1508*AB1510*Z1510-((AC1508^2)*Z1508+AC1508*AC1509*Z1509+AC1508*AC1510*Z1510)</f>
        <v>0.7178717215781365</v>
      </c>
      <c r="AL1516" s="18">
        <f>AB1508*AB1509*Z1508+(AB1509^2)*Z1509+AB1509*AB1510*Z1510-(AC1508*AC1509*Z1508+(AC1509^2)*Z1509+AC1509*AC1510*Z1510)</f>
        <v>-0.54124203675993943</v>
      </c>
      <c r="AM1516" s="34">
        <f>AB1508*AB1510*Z1508+AB1509*AB1510*Z1509+(AB1510^2)*Z1510-(AC1508*AC1510*Z1508+AC1509*AC1510*Z1509+(AC1510^2)*Z1510)</f>
        <v>0.19699599091423181</v>
      </c>
      <c r="AN1516" s="16">
        <f>AE1508</f>
        <v>-1.4424541858375259E-2</v>
      </c>
    </row>
    <row r="1517" spans="1:40">
      <c r="A1517">
        <f>E1520</f>
        <v>0.47593579670966668</v>
      </c>
      <c r="B1517">
        <f>C1517/(SQRT(C1515^2+C1516^2+C1517^2))</f>
        <v>0.47593579670966668</v>
      </c>
      <c r="C1517">
        <v>0.47570579189503753</v>
      </c>
      <c r="E1517" s="9" t="s">
        <v>29</v>
      </c>
      <c r="F1517" s="10" t="s">
        <v>30</v>
      </c>
      <c r="G1517" s="13" t="s">
        <v>31</v>
      </c>
      <c r="H1517" s="14" t="s">
        <v>11</v>
      </c>
      <c r="I1517">
        <v>19</v>
      </c>
      <c r="J1517" s="15" t="s">
        <v>32</v>
      </c>
      <c r="M1517" s="17">
        <f>(G1513^2)*F1513+G1513*G1514*F1514+G1513*G1515*F1515-((H1513^2)*F1513+H1513*H1514*F1514+H1513*H1515*F1515)</f>
        <v>0.22707677310214469</v>
      </c>
      <c r="N1517" s="18">
        <f>G1513*G1514*F1513+(G1514^2)*F1514+G1514*G1515*F1515-(H1513*H1514*F1513+(H1514^2)*F1514+H1514*H1515*F1515)</f>
        <v>0.84997550863832494</v>
      </c>
      <c r="O1517" s="18">
        <f>G1513*G1515*F1513+G1514*G1515*F1514+(G1515^2)*F1515-(H1513*H1515*F1513+H1514*H1515*F1514+(H1515^2)*F1515)</f>
        <v>-0.14987361511433753</v>
      </c>
      <c r="P1517" s="18">
        <f>(G1513^2)*E1513+G1513*G1514*E1514+G1513*G1515*E1515-((H1513^2)*E1513+H1513*H1514*E1514+H1513*H1515*E1515)</f>
        <v>0.73461080220530661</v>
      </c>
      <c r="Q1517" s="18">
        <f>G1513*G1514*E1513+(G1514^2)*E1514+G1514*G1515*E1515-(H1513*H1514*E1513+(H1514^2)*E1514+H1514*H1515*E1515)</f>
        <v>-0.50848344250310817</v>
      </c>
      <c r="R1517" s="34">
        <f>G1513*G1515*E1513+G1514*G1515*E1514+(G1515^2)*E1515-(H1513*H1515*E1513+H1514*H1515*E1514+(H1515^2)*E1515)</f>
        <v>8.965935015681939E-2</v>
      </c>
      <c r="S1517" s="16">
        <f>J1513</f>
        <v>-1.4794314229871264E-2</v>
      </c>
      <c r="V1517">
        <f>Z1520</f>
        <v>0.47593579670966668</v>
      </c>
      <c r="W1517">
        <f>X1517/(SQRT(X1515^2+X1516^2+X1517^2))</f>
        <v>0.47593579670966668</v>
      </c>
      <c r="X1517">
        <v>0.47570579189503753</v>
      </c>
      <c r="Z1517" s="9" t="s">
        <v>29</v>
      </c>
      <c r="AA1517" s="10" t="s">
        <v>30</v>
      </c>
      <c r="AB1517" s="13" t="s">
        <v>31</v>
      </c>
      <c r="AC1517" s="14" t="s">
        <v>11</v>
      </c>
      <c r="AD1517">
        <v>19</v>
      </c>
      <c r="AE1517" s="15" t="s">
        <v>32</v>
      </c>
      <c r="AH1517" s="17">
        <f>(AB1513^2)*AA1513+AB1513*AB1514*AA1514+AB1513*AB1515*AA1515-((AC1513^2)*AA1513+AC1513*AC1514*AA1514+AC1513*AC1515*AA1515)</f>
        <v>0.2270767731021448</v>
      </c>
      <c r="AI1517" s="18">
        <f>AB1513*AB1514*AA1513+(AB1514^2)*AA1514+AB1514*AB1515*AA1515-(AC1513*AC1514*AA1513+(AC1514^2)*AA1514+AC1514*AC1515*AA1515)</f>
        <v>0.84997550863832494</v>
      </c>
      <c r="AJ1517" s="18">
        <f>AB1513*AB1515*AA1513+AB1514*AB1515*AA1514+(AB1515^2)*AA1515-(AC1513*AC1515*AA1513+AC1514*AC1515*AA1514+(AC1515^2)*AA1515)</f>
        <v>-0.14987361511433756</v>
      </c>
      <c r="AK1517" s="18">
        <f>(AB1513^2)*Z1513+AB1513*AB1514*Z1514+AB1513*AB1515*Z1515-((AC1513^2)*Z1513+AC1513*AC1514*Z1514+AC1513*AC1515*Z1515)</f>
        <v>0.73461080220530661</v>
      </c>
      <c r="AL1517" s="18">
        <f>AB1513*AB1514*Z1513+(AB1514^2)*Z1514+AB1514*AB1515*Z1515-(AC1513*AC1514*Z1513+(AC1514^2)*Z1514+AC1514*AC1515*Z1515)</f>
        <v>-0.50848344250310817</v>
      </c>
      <c r="AM1517" s="34">
        <f>AB1513*AB1515*Z1513+AB1514*AB1515*Z1514+(AB1515^2)*Z1515-(AC1513*AC1515*Z1513+AC1514*AC1515*Z1514+(AC1515^2)*Z1515)</f>
        <v>8.9659350156819376E-2</v>
      </c>
      <c r="AN1517" s="16">
        <f>AE1513</f>
        <v>-1.4794314229871319E-2</v>
      </c>
    </row>
    <row r="1518" spans="1:40">
      <c r="A1518">
        <f>F1518</f>
        <v>-0.52658432086144791</v>
      </c>
      <c r="B1518">
        <f>C1518/(SQRT(C1518^2+C1519^2+C1520^2))</f>
        <v>-0.52658432086144802</v>
      </c>
      <c r="C1518">
        <v>-0.52632983920668763</v>
      </c>
      <c r="D1518" t="s">
        <v>33</v>
      </c>
      <c r="E1518" s="9">
        <f t="shared" ref="E1518:F1518" si="1750">E1428</f>
        <v>0.86399545459420413</v>
      </c>
      <c r="F1518" s="10">
        <f t="shared" si="1750"/>
        <v>-0.52658432086144791</v>
      </c>
      <c r="G1518" s="13">
        <f>COS((RADIANS(45+$C$20)))</f>
        <v>-0.92220097167045179</v>
      </c>
      <c r="H1518" s="14">
        <f>COS((RADIANS($C$20-45)))</f>
        <v>-0.3867109616368205</v>
      </c>
      <c r="J1518" s="15">
        <f>((SUMPRODUCT(G1518:G1520,E1518:E1520))*(SUMPRODUCT(G1518:G1520,F1518:F1520)))-((SUMPRODUCT(H1518:H1520,E1518:E1520))*(SUMPRODUCT(H1518:H1520,F1518:F1520)))</f>
        <v>1.4220070787169525E-2</v>
      </c>
      <c r="M1518" s="17">
        <f>(G1518^2)*F1518+G1518*G1519*F1519+G1518*G1520*F1520-((H1518^2)*F1518+H1518*H1519*F1519+H1518*H1520*F1520)</f>
        <v>0.19291165004408906</v>
      </c>
      <c r="N1518" s="18">
        <f>G1518*G1519*F1518+(G1519^2)*F1519+G1519*G1520*F1520-(H1518*H1519*F1518+(H1519^2)*F1519+H1519*H1520*F1520)</f>
        <v>0.92786185322914738</v>
      </c>
      <c r="O1518" s="18">
        <f>G1518*G1520*F1518+G1519*G1520*F1519+(G1520^2)*F1520-(H1518*H1520*F1518+H1519*H1520*F1519+(H1520^2)*F1520)</f>
        <v>-1.6194244520213951E-8</v>
      </c>
      <c r="P1518" s="18">
        <f>(G1518^2)*E1518+G1518*G1519*E1519+G1518*G1520*E1520-((H1518^2)*E1518+H1518*H1519*E1519+H1518*H1520*E1520)</f>
        <v>0.72277486007472569</v>
      </c>
      <c r="Q1518" s="18">
        <f>G1518*G1519*E1518+(G1519^2)*E1519+G1519*G1520*E1520-(H1518*H1519*E1518+(H1519^2)*E1519+H1519*H1520*E1520)</f>
        <v>-0.50108045440227011</v>
      </c>
      <c r="R1518" s="34">
        <f>G1518*G1520*E1518+G1519*G1520*E1519+(G1520^2)*E1520-(H1518*H1520*E1518+H1519*H1520*E1519+(H1520^2)*E1520)</f>
        <v>8.7455038426784764E-9</v>
      </c>
      <c r="S1518" s="16">
        <f>J1518</f>
        <v>1.4220070787169525E-2</v>
      </c>
      <c r="V1518">
        <f>AA1518</f>
        <v>-0.52658432086144791</v>
      </c>
      <c r="W1518">
        <f>X1518/(SQRT(X1518^2+X1519^2+X1520^2))</f>
        <v>-0.52658432086144791</v>
      </c>
      <c r="X1518">
        <v>-0.52632983920668763</v>
      </c>
      <c r="Y1518" t="s">
        <v>33</v>
      </c>
      <c r="Z1518" s="9">
        <f t="shared" ref="Z1518:AA1518" si="1751">Z1428</f>
        <v>0.86399545459420413</v>
      </c>
      <c r="AA1518" s="10">
        <f t="shared" si="1751"/>
        <v>-0.52658432086144791</v>
      </c>
      <c r="AB1518" s="13">
        <f>COS((RADIANS(45+$C$20)))</f>
        <v>-0.92220097167045179</v>
      </c>
      <c r="AC1518" s="14">
        <f>COS((RADIANS($C$20-45)))</f>
        <v>-0.3867109616368205</v>
      </c>
      <c r="AE1518" s="15">
        <f>((SUMPRODUCT(AB1518:AB1520,Z1518:Z1520))*(SUMPRODUCT(AB1518:AB1520,AA1518:AA1520)))-((SUMPRODUCT(AC1518:AC1520,Z1518:Z1520))*(SUMPRODUCT(AC1518:AC1520,AA1518:AA1520)))</f>
        <v>1.4220070787169525E-2</v>
      </c>
      <c r="AH1518" s="17">
        <f>(AB1518^2)*AA1518+AB1518*AB1519*AA1519+AB1518*AB1520*AA1520-((AC1518^2)*AA1518+AC1518*AC1519*AA1519+AC1518*AC1520*AA1520)</f>
        <v>0.19291165004408911</v>
      </c>
      <c r="AI1518" s="18">
        <f>AB1518*AB1519*AA1518+(AB1519^2)*AA1519+AB1519*AB1520*AA1520-(AC1518*AC1519*AA1518+(AC1519^2)*AA1519+AC1519*AC1520*AA1520)</f>
        <v>0.92786185322914749</v>
      </c>
      <c r="AJ1518" s="18">
        <f>AB1518*AB1520*AA1518+AB1519*AB1520*AA1519+(AB1520^2)*AA1520-(AC1518*AC1520*AA1518+AC1519*AC1520*AA1519+(AC1520^2)*AA1520)</f>
        <v>-1.6194244520213951E-8</v>
      </c>
      <c r="AK1518" s="18">
        <f>(AB1518^2)*Z1518+AB1518*AB1519*Z1519+AB1518*AB1520*Z1520-((AC1518^2)*Z1518+AC1518*AC1519*Z1519+AC1518*AC1520*Z1520)</f>
        <v>0.72277486007472569</v>
      </c>
      <c r="AL1518" s="18">
        <f>AB1518*AB1519*Z1518+(AB1519^2)*Z1519+AB1519*AB1520*Z1520-(AC1518*AC1519*Z1518+(AC1519^2)*Z1519+AC1519*AC1520*Z1520)</f>
        <v>-0.50108045440227</v>
      </c>
      <c r="AM1518" s="34">
        <f>AB1518*AB1520*Z1518+AB1519*AB1520*Z1519+(AB1520^2)*Z1520-(AC1518*AC1520*Z1518+AC1519*AC1520*Z1519+(AC1520^2)*Z1520)</f>
        <v>8.7455038426784747E-9</v>
      </c>
      <c r="AN1518" s="16">
        <f>AE1518</f>
        <v>1.4220070787169525E-2</v>
      </c>
    </row>
    <row r="1519" spans="1:40">
      <c r="A1519">
        <f>F1519</f>
        <v>-0.7879412955299977</v>
      </c>
      <c r="B1519">
        <f>C1519/(SQRT(C1518^2+C1519^2+C1520^2))</f>
        <v>-0.7879412955299977</v>
      </c>
      <c r="C1519">
        <v>-0.78756050826232427</v>
      </c>
      <c r="D1519" t="s">
        <v>34</v>
      </c>
      <c r="E1519" s="9">
        <f t="shared" ref="E1519:F1519" si="1752">E1429</f>
        <v>-0.16430755262887167</v>
      </c>
      <c r="F1519" s="10">
        <f t="shared" si="1752"/>
        <v>-0.7879412955299977</v>
      </c>
      <c r="G1519" s="13">
        <f>(SIN((RADIANS(45+$C$20))))*(COS(RADIANS($A$20)))</f>
        <v>0.38671096163682062</v>
      </c>
      <c r="H1519" s="14">
        <f>(SIN((RADIANS($C$20-45))))*(COS(RADIANS($A$20)))</f>
        <v>-0.92220097167045179</v>
      </c>
      <c r="J1519" s="16"/>
      <c r="M1519" s="17">
        <f>2*E1513</f>
        <v>1.7279909091884083</v>
      </c>
      <c r="N1519" s="18">
        <f>2*E1514</f>
        <v>-0.32861510525774335</v>
      </c>
      <c r="O1519" s="18">
        <f>2*E1515</f>
        <v>0.95187159341933336</v>
      </c>
      <c r="P1519" s="18">
        <f>0</f>
        <v>0</v>
      </c>
      <c r="Q1519" s="18">
        <v>0</v>
      </c>
      <c r="R1519" s="34">
        <v>0</v>
      </c>
      <c r="S1519" s="19">
        <f>E1513^2+E1514^2+E1515^2-1</f>
        <v>0</v>
      </c>
      <c r="V1519">
        <f>AA1519</f>
        <v>-0.78794129552999781</v>
      </c>
      <c r="W1519">
        <f>X1519/(SQRT(X1518^2+X1519^2+X1520^2))</f>
        <v>-0.7879412955299977</v>
      </c>
      <c r="X1519">
        <v>-0.78756050826232438</v>
      </c>
      <c r="Y1519" t="s">
        <v>34</v>
      </c>
      <c r="Z1519" s="9">
        <f t="shared" ref="Z1519:AA1519" si="1753">Z1429</f>
        <v>-0.16430755262887176</v>
      </c>
      <c r="AA1519" s="10">
        <f t="shared" si="1753"/>
        <v>-0.78794129552999781</v>
      </c>
      <c r="AB1519" s="13">
        <f>(SIN((RADIANS(45+$C$20))))*(COS(RADIANS($A$20)))</f>
        <v>0.38671096163682062</v>
      </c>
      <c r="AC1519" s="14">
        <f>(SIN((RADIANS($C$20-45))))*(COS(RADIANS($A$20)))</f>
        <v>-0.92220097167045179</v>
      </c>
      <c r="AE1519" s="16"/>
      <c r="AH1519" s="17">
        <f>2*Z1513</f>
        <v>1.7279909091884083</v>
      </c>
      <c r="AI1519" s="18">
        <f>2*Z1514</f>
        <v>-0.32861510525774351</v>
      </c>
      <c r="AJ1519" s="18">
        <f>2*Z1515</f>
        <v>0.95187159341933336</v>
      </c>
      <c r="AK1519" s="18">
        <f>0</f>
        <v>0</v>
      </c>
      <c r="AL1519" s="18">
        <v>0</v>
      </c>
      <c r="AM1519" s="34">
        <v>0</v>
      </c>
      <c r="AN1519" s="19">
        <f>Z1513^2+Z1514^2+Z1515^2-1</f>
        <v>0</v>
      </c>
    </row>
    <row r="1520" spans="1:40">
      <c r="A1520" s="2">
        <f>F1520</f>
        <v>-0.31915116766415946</v>
      </c>
      <c r="B1520">
        <f>C1520/(SQRT(C1518^2+C1519^2+C1520^2))</f>
        <v>-0.31915116766415946</v>
      </c>
      <c r="C1520">
        <v>-0.31899693193391021</v>
      </c>
      <c r="D1520" t="s">
        <v>35</v>
      </c>
      <c r="E1520" s="9">
        <f t="shared" ref="E1520:F1520" si="1754">E1430</f>
        <v>0.47593579670966668</v>
      </c>
      <c r="F1520" s="10">
        <f t="shared" si="1754"/>
        <v>-0.31915116766415946</v>
      </c>
      <c r="G1520" s="13">
        <f>(SIN((RADIANS(45+$C$20))))*(SIN(RADIANS($A$20)))</f>
        <v>-6.7493796081809039E-9</v>
      </c>
      <c r="H1520" s="14">
        <f>(SIN((RADIANS($C$20-45))))*(SIN(RADIANS($A$20)))</f>
        <v>1.6095443497365083E-8</v>
      </c>
      <c r="J1520" s="16"/>
      <c r="M1520" s="17">
        <v>0</v>
      </c>
      <c r="N1520" s="18">
        <v>0</v>
      </c>
      <c r="O1520" s="18">
        <v>0</v>
      </c>
      <c r="P1520" s="18">
        <f>2*F1513</f>
        <v>-1.0531686417228958</v>
      </c>
      <c r="Q1520" s="18">
        <f>2*F1514</f>
        <v>-1.5758825910599954</v>
      </c>
      <c r="R1520" s="34">
        <f>2*F1515</f>
        <v>-0.63830233532831893</v>
      </c>
      <c r="S1520" s="35">
        <f>F1513^2+F1514^2+F1515^2-1</f>
        <v>0</v>
      </c>
      <c r="V1520" s="2">
        <f>AA1520</f>
        <v>-0.31915116766415946</v>
      </c>
      <c r="W1520">
        <f>X1520/(SQRT(X1518^2+X1519^2+X1520^2))</f>
        <v>-0.31915116766415952</v>
      </c>
      <c r="X1520">
        <v>-0.31899693193391027</v>
      </c>
      <c r="Y1520" t="s">
        <v>35</v>
      </c>
      <c r="Z1520" s="9">
        <f t="shared" ref="Z1520:AA1520" si="1755">Z1430</f>
        <v>0.47593579670966668</v>
      </c>
      <c r="AA1520" s="10">
        <f t="shared" si="1755"/>
        <v>-0.31915116766415946</v>
      </c>
      <c r="AB1520" s="13">
        <f>(SIN((RADIANS(45+$C$20))))*(SIN(RADIANS($A$20)))</f>
        <v>-6.7493796081809039E-9</v>
      </c>
      <c r="AC1520" s="14">
        <f>(SIN((RADIANS($C$20-45))))*(SIN(RADIANS($A$20)))</f>
        <v>1.6095443497365083E-8</v>
      </c>
      <c r="AE1520" s="16"/>
      <c r="AH1520" s="17">
        <v>0</v>
      </c>
      <c r="AI1520" s="18">
        <v>0</v>
      </c>
      <c r="AJ1520" s="18">
        <v>0</v>
      </c>
      <c r="AK1520" s="18">
        <f>2*AA1513</f>
        <v>-1.0531686417228958</v>
      </c>
      <c r="AL1520" s="18">
        <f>2*AA1514</f>
        <v>-1.5758825910599956</v>
      </c>
      <c r="AM1520" s="34">
        <f>2*AA1515</f>
        <v>-0.63830233532831893</v>
      </c>
      <c r="AN1520" s="35">
        <f>AA1513^2+AA1514^2+AA1515^2-1</f>
        <v>0</v>
      </c>
    </row>
    <row r="1521" spans="1:33">
      <c r="A1521" s="21"/>
      <c r="V1521" s="21"/>
    </row>
    <row r="1522" spans="1:33">
      <c r="A1522" s="2"/>
      <c r="E1522" s="9" t="s">
        <v>29</v>
      </c>
      <c r="F1522" s="10" t="s">
        <v>30</v>
      </c>
      <c r="G1522" s="13" t="s">
        <v>31</v>
      </c>
      <c r="H1522" s="14" t="s">
        <v>11</v>
      </c>
      <c r="I1522">
        <v>1</v>
      </c>
      <c r="J1522" s="15" t="s">
        <v>32</v>
      </c>
      <c r="L1522" s="16"/>
      <c r="V1522" s="2"/>
      <c r="Z1522" s="9" t="s">
        <v>29</v>
      </c>
      <c r="AA1522" s="10" t="s">
        <v>30</v>
      </c>
      <c r="AB1522" s="13" t="s">
        <v>31</v>
      </c>
      <c r="AC1522" s="14" t="s">
        <v>11</v>
      </c>
      <c r="AD1522">
        <v>1</v>
      </c>
      <c r="AE1522" s="15" t="s">
        <v>32</v>
      </c>
      <c r="AG1522" s="16"/>
    </row>
    <row r="1523" spans="1:33">
      <c r="A1523" s="2"/>
      <c r="D1523" s="2" t="s">
        <v>33</v>
      </c>
      <c r="E1523" s="9">
        <f>B1515</f>
        <v>0.86399545459420413</v>
      </c>
      <c r="F1523" s="10">
        <f>B1518</f>
        <v>-0.52658432086144802</v>
      </c>
      <c r="G1523" s="13">
        <f>COS((RADIANS(45+$C$2)))</f>
        <v>0.38671096163682062</v>
      </c>
      <c r="H1523" s="14">
        <f>COS((RADIANS($C$2-45)))</f>
        <v>0.92220097167045179</v>
      </c>
      <c r="J1523" s="15">
        <f>((SUMPRODUCT(G1523:G1525,E1523:E1525))*(SUMPRODUCT(G1523:G1525,F1523:F1525)))-((SUMPRODUCT(H1523:H1525,E1523:E1525))*(SUMPRODUCT(H1523:H1525,F1523:F1525)))</f>
        <v>-1.4220081390713596E-2</v>
      </c>
      <c r="L1523" s="16"/>
      <c r="V1523" s="2"/>
      <c r="Y1523" s="2" t="s">
        <v>33</v>
      </c>
      <c r="Z1523" s="9">
        <f>W1515</f>
        <v>0.86399545459420413</v>
      </c>
      <c r="AA1523" s="10">
        <f>W1518</f>
        <v>-0.52658432086144791</v>
      </c>
      <c r="AB1523" s="13">
        <f>COS((RADIANS(45+$C$2)))</f>
        <v>0.38671096163682062</v>
      </c>
      <c r="AC1523" s="14">
        <f>COS((RADIANS($C$2-45)))</f>
        <v>0.92220097167045179</v>
      </c>
      <c r="AE1523" s="15">
        <f>((SUMPRODUCT(AB1523:AB1525,Z1523:Z1525))*(SUMPRODUCT(AB1523:AB1525,AA1523:AA1525)))-((SUMPRODUCT(AC1523:AC1525,Z1523:Z1525))*(SUMPRODUCT(AC1523:AC1525,AA1523:AA1525)))</f>
        <v>-1.4220081390713707E-2</v>
      </c>
      <c r="AG1523" s="16"/>
    </row>
    <row r="1524" spans="1:33">
      <c r="A1524" s="2"/>
      <c r="D1524" s="16" t="s">
        <v>34</v>
      </c>
      <c r="E1524" s="9">
        <f t="shared" ref="E1524:E1525" si="1756">B1516</f>
        <v>-0.16430755262887167</v>
      </c>
      <c r="F1524" s="10">
        <f t="shared" ref="F1524:F1525" si="1757">B1519</f>
        <v>-0.7879412955299977</v>
      </c>
      <c r="G1524" s="13">
        <f>(SIN((RADIANS(45+$C$2))))*(COS(RADIANS($A$2)))</f>
        <v>0.92220097167045179</v>
      </c>
      <c r="H1524" s="14">
        <f>(SIN((RADIANS($C$2-45))))*(COS(RADIANS($A$2)))</f>
        <v>-0.38671096163682062</v>
      </c>
      <c r="J1524" s="16"/>
      <c r="L1524" s="16"/>
      <c r="V1524" s="2"/>
      <c r="Y1524" s="16" t="s">
        <v>34</v>
      </c>
      <c r="Z1524" s="9">
        <f t="shared" ref="Z1524:Z1525" si="1758">W1516</f>
        <v>-0.1643075526288717</v>
      </c>
      <c r="AA1524" s="10">
        <f t="shared" ref="AA1524:AA1525" si="1759">W1519</f>
        <v>-0.7879412955299977</v>
      </c>
      <c r="AB1524" s="13">
        <f>(SIN((RADIANS(45+$C$2))))*(COS(RADIANS($A$2)))</f>
        <v>0.92220097167045179</v>
      </c>
      <c r="AC1524" s="14">
        <f>(SIN((RADIANS($C$2-45))))*(COS(RADIANS($A$2)))</f>
        <v>-0.38671096163682062</v>
      </c>
      <c r="AE1524" s="16"/>
      <c r="AG1524" s="16"/>
    </row>
    <row r="1525" spans="1:33">
      <c r="A1525" s="2"/>
      <c r="D1525" s="16" t="s">
        <v>35</v>
      </c>
      <c r="E1525" s="9">
        <f t="shared" si="1756"/>
        <v>0.47593579670966668</v>
      </c>
      <c r="F1525" s="10">
        <f t="shared" si="1757"/>
        <v>-0.31915116766415946</v>
      </c>
      <c r="G1525" s="13">
        <f>(SIN((RADIANS(45+$C$2))))*(SIN(RADIANS($A$2)))</f>
        <v>1.6095443320740335E-10</v>
      </c>
      <c r="H1525" s="14">
        <f>(SIN((RADIANS($C$2-45))))*(SIN(RADIANS($A$2)))</f>
        <v>-6.7493795341159998E-11</v>
      </c>
      <c r="J1525" s="16"/>
      <c r="L1525" s="16"/>
      <c r="V1525" s="2"/>
      <c r="Y1525" s="16" t="s">
        <v>35</v>
      </c>
      <c r="Z1525" s="9">
        <f t="shared" si="1758"/>
        <v>0.47593579670966668</v>
      </c>
      <c r="AA1525" s="10">
        <f t="shared" si="1759"/>
        <v>-0.31915116766415952</v>
      </c>
      <c r="AB1525" s="13">
        <f>(SIN((RADIANS(45+$C$2))))*(SIN(RADIANS($A$2)))</f>
        <v>1.6095443320740335E-10</v>
      </c>
      <c r="AC1525" s="14">
        <f>(SIN((RADIANS($C$2-45))))*(SIN(RADIANS($A$2)))</f>
        <v>-6.7493795341159998E-11</v>
      </c>
      <c r="AE1525" s="16"/>
      <c r="AG1525" s="16"/>
    </row>
    <row r="1526" spans="1:33">
      <c r="A1526" s="2"/>
      <c r="J1526" s="16"/>
      <c r="L1526" s="16"/>
      <c r="V1526" s="2"/>
      <c r="AE1526" s="16"/>
      <c r="AG1526" s="16"/>
    </row>
    <row r="1527" spans="1:33">
      <c r="A1527" s="2"/>
      <c r="E1527" s="9" t="s">
        <v>29</v>
      </c>
      <c r="F1527" s="10" t="s">
        <v>30</v>
      </c>
      <c r="G1527" s="13" t="s">
        <v>31</v>
      </c>
      <c r="H1527" s="14" t="s">
        <v>11</v>
      </c>
      <c r="I1527">
        <v>2</v>
      </c>
      <c r="J1527" s="15" t="s">
        <v>32</v>
      </c>
      <c r="L1527" s="16"/>
      <c r="V1527" s="2"/>
      <c r="Z1527" s="9" t="s">
        <v>29</v>
      </c>
      <c r="AA1527" s="10" t="s">
        <v>30</v>
      </c>
      <c r="AB1527" s="13" t="s">
        <v>31</v>
      </c>
      <c r="AC1527" s="14" t="s">
        <v>11</v>
      </c>
      <c r="AD1527">
        <v>2</v>
      </c>
      <c r="AE1527" s="15" t="s">
        <v>32</v>
      </c>
      <c r="AG1527" s="16"/>
    </row>
    <row r="1528" spans="1:33">
      <c r="A1528" s="2"/>
      <c r="D1528" t="s">
        <v>33</v>
      </c>
      <c r="E1528" s="9">
        <f t="shared" ref="E1528:F1528" si="1760">E1613</f>
        <v>0.86399545459420413</v>
      </c>
      <c r="F1528" s="10">
        <f t="shared" si="1760"/>
        <v>-0.52658432086144802</v>
      </c>
      <c r="G1528" s="13">
        <f>COS((RADIANS(45+$C$3)))</f>
        <v>0.32804239776812177</v>
      </c>
      <c r="H1528" s="14">
        <f>COS((RADIANS($C$3-45)))</f>
        <v>0.94466300089849042</v>
      </c>
      <c r="J1528" s="15">
        <f>((SUMPRODUCT(G1528:G1530,E1528:E1530))*(SUMPRODUCT(G1528:(G1530),F1528:F1530)))-((SUMPRODUCT(H1528:H1530,E1528:E1530))*(SUMPRODUCT(H1528:H1530,F1528:F1530)))</f>
        <v>-1.0662015120170398E-2</v>
      </c>
      <c r="L1528" s="16"/>
      <c r="V1528" s="2"/>
      <c r="Y1528" t="s">
        <v>33</v>
      </c>
      <c r="Z1528" s="9">
        <f t="shared" ref="Z1528:AA1528" si="1761">Z1613</f>
        <v>0.86399545459420413</v>
      </c>
      <c r="AA1528" s="10">
        <f t="shared" si="1761"/>
        <v>-0.52658432086144791</v>
      </c>
      <c r="AB1528" s="13">
        <f>COS((RADIANS(45+$C$3)))</f>
        <v>0.32804239776812177</v>
      </c>
      <c r="AC1528" s="14">
        <f>COS((RADIANS($C$3-45)))</f>
        <v>0.94466300089849042</v>
      </c>
      <c r="AE1528" s="15">
        <f>((SUMPRODUCT(AB1528:AB1530,Z1528:Z1530))*(SUMPRODUCT(AB1528:(AB1530),AA1528:AA1530)))-((SUMPRODUCT(AC1528:AC1530,Z1528:Z1530))*(SUMPRODUCT(AC1528:AC1530,AA1528:AA1530)))</f>
        <v>-1.0662015120170454E-2</v>
      </c>
      <c r="AG1528" s="16"/>
    </row>
    <row r="1529" spans="1:33">
      <c r="A1529" s="2"/>
      <c r="D1529" t="s">
        <v>34</v>
      </c>
      <c r="E1529" s="9">
        <f t="shared" ref="E1529:F1529" si="1762">E1614</f>
        <v>-0.16430755262887167</v>
      </c>
      <c r="F1529" s="10">
        <f t="shared" si="1762"/>
        <v>-0.7879412955299977</v>
      </c>
      <c r="G1529" s="13">
        <f>(SIN((RADIANS(45+$C$3))))*(COS(RADIANS($A$3)))</f>
        <v>0.93031144726861181</v>
      </c>
      <c r="H1529" s="14">
        <f>(SIN((RADIANS($C$3-45))))*(COS(RADIANS($A$3)))</f>
        <v>-0.32305869663876091</v>
      </c>
      <c r="J1529" s="16"/>
      <c r="L1529" s="16"/>
      <c r="V1529" s="2"/>
      <c r="Y1529" t="s">
        <v>34</v>
      </c>
      <c r="Z1529" s="9">
        <f t="shared" ref="Z1529:AA1529" si="1763">Z1614</f>
        <v>-0.1643075526288717</v>
      </c>
      <c r="AA1529" s="10">
        <f t="shared" si="1763"/>
        <v>-0.7879412955299977</v>
      </c>
      <c r="AB1529" s="13">
        <f>(SIN((RADIANS(45+$C$3))))*(COS(RADIANS($A$3)))</f>
        <v>0.93031144726861181</v>
      </c>
      <c r="AC1529" s="14">
        <f>(SIN((RADIANS($C$3-45))))*(COS(RADIANS($A$3)))</f>
        <v>-0.32305869663876091</v>
      </c>
      <c r="AE1529" s="16"/>
      <c r="AG1529" s="16"/>
    </row>
    <row r="1530" spans="1:33">
      <c r="A1530" s="2"/>
      <c r="D1530" t="s">
        <v>35</v>
      </c>
      <c r="E1530" s="9">
        <f t="shared" ref="E1530:F1530" si="1764">E1615</f>
        <v>0.47593579670966668</v>
      </c>
      <c r="F1530" s="10">
        <f t="shared" si="1764"/>
        <v>-0.31915116766415946</v>
      </c>
      <c r="G1530" s="13">
        <f>(SIN((RADIANS(45+$C$3))))*(SIN(RADIANS($A$3)))</f>
        <v>0.16403900861539664</v>
      </c>
      <c r="H1530" s="14">
        <f>(SIN((RADIANS($C$3-45))))*(SIN(RADIANS($A$3)))</f>
        <v>-5.6963964569924627E-2</v>
      </c>
      <c r="J1530" s="16"/>
      <c r="L1530" s="16"/>
      <c r="V1530" s="2"/>
      <c r="Y1530" t="s">
        <v>35</v>
      </c>
      <c r="Z1530" s="9">
        <f t="shared" ref="Z1530:AA1530" si="1765">Z1615</f>
        <v>0.47593579670966668</v>
      </c>
      <c r="AA1530" s="10">
        <f t="shared" si="1765"/>
        <v>-0.31915116766415952</v>
      </c>
      <c r="AB1530" s="13">
        <f>(SIN((RADIANS(45+$C$3))))*(SIN(RADIANS($A$3)))</f>
        <v>0.16403900861539664</v>
      </c>
      <c r="AC1530" s="14">
        <f>(SIN((RADIANS($C$3-45))))*(SIN(RADIANS($A$3)))</f>
        <v>-5.6963964569924627E-2</v>
      </c>
      <c r="AE1530" s="16"/>
      <c r="AG1530" s="16"/>
    </row>
    <row r="1531" spans="1:33">
      <c r="A1531" s="2"/>
      <c r="L1531" s="16"/>
      <c r="V1531" s="2"/>
      <c r="AG1531" s="16"/>
    </row>
    <row r="1532" spans="1:33">
      <c r="A1532" s="2"/>
      <c r="E1532" s="9" t="s">
        <v>29</v>
      </c>
      <c r="F1532" s="10" t="s">
        <v>30</v>
      </c>
      <c r="G1532" s="13" t="s">
        <v>31</v>
      </c>
      <c r="H1532" s="14" t="s">
        <v>11</v>
      </c>
      <c r="I1532">
        <v>3</v>
      </c>
      <c r="J1532" s="15" t="s">
        <v>32</v>
      </c>
      <c r="L1532" s="16"/>
      <c r="V1532" s="2"/>
      <c r="Z1532" s="9" t="s">
        <v>29</v>
      </c>
      <c r="AA1532" s="10" t="s">
        <v>30</v>
      </c>
      <c r="AB1532" s="13" t="s">
        <v>31</v>
      </c>
      <c r="AC1532" s="14" t="s">
        <v>11</v>
      </c>
      <c r="AD1532">
        <v>3</v>
      </c>
      <c r="AE1532" s="15" t="s">
        <v>32</v>
      </c>
      <c r="AG1532" s="16"/>
    </row>
    <row r="1533" spans="1:33">
      <c r="A1533" s="2"/>
      <c r="D1533" t="s">
        <v>33</v>
      </c>
      <c r="E1533" s="9">
        <f t="shared" ref="E1533:F1533" si="1766">E1528</f>
        <v>0.86399545459420413</v>
      </c>
      <c r="F1533" s="10">
        <f t="shared" si="1766"/>
        <v>-0.52658432086144802</v>
      </c>
      <c r="G1533" s="13">
        <f>COS((RADIANS(45+$C$4)))</f>
        <v>0.27311983686282215</v>
      </c>
      <c r="H1533" s="14">
        <f>COS((RADIANS($C$4-45)))</f>
        <v>0.96198001783406362</v>
      </c>
      <c r="J1533" s="15">
        <f>((SUMPRODUCT(G1533:G1535,E1533:E1535))*(SUMPRODUCT(G1533:(G1535),F1533:F1535)))-((SUMPRODUCT(H1533:H1535,E1533:E1535))*(SUMPRODUCT(H1533:H1535,F1533:F1535)))</f>
        <v>-6.9997292607231199E-3</v>
      </c>
      <c r="L1533" s="16"/>
      <c r="V1533" s="2"/>
      <c r="Y1533" t="s">
        <v>33</v>
      </c>
      <c r="Z1533" s="9">
        <f t="shared" ref="Z1533:AA1533" si="1767">Z1528</f>
        <v>0.86399545459420413</v>
      </c>
      <c r="AA1533" s="10">
        <f t="shared" si="1767"/>
        <v>-0.52658432086144791</v>
      </c>
      <c r="AB1533" s="13">
        <f>COS((RADIANS(45+$C$4)))</f>
        <v>0.27311983686282215</v>
      </c>
      <c r="AC1533" s="14">
        <f>COS((RADIANS($C$4-45)))</f>
        <v>0.96198001783406362</v>
      </c>
      <c r="AE1533" s="15">
        <f>((SUMPRODUCT(AB1533:AB1535,Z1533:Z1535))*(SUMPRODUCT(AB1533:(AB1535),AA1533:AA1535)))-((SUMPRODUCT(AC1533:AC1535,Z1533:Z1535))*(SUMPRODUCT(AC1533:AC1535,AA1533:AA1535)))</f>
        <v>-6.9997292607231476E-3</v>
      </c>
      <c r="AG1533" s="16"/>
    </row>
    <row r="1534" spans="1:33">
      <c r="A1534" s="2"/>
      <c r="D1534" t="s">
        <v>34</v>
      </c>
      <c r="E1534" s="9">
        <f t="shared" ref="E1534:F1534" si="1768">E1529</f>
        <v>-0.16430755262887167</v>
      </c>
      <c r="F1534" s="10">
        <f t="shared" si="1768"/>
        <v>-0.7879412955299977</v>
      </c>
      <c r="G1534" s="13">
        <f>(SIN((RADIANS(45+$C$4))))*(COS(RADIANS($A$4)))</f>
        <v>0.90396552410216613</v>
      </c>
      <c r="H1534" s="14">
        <f>(SIN((RADIANS($C$4-45))))*(COS(RADIANS($A$4)))</f>
        <v>-0.25664869529024509</v>
      </c>
      <c r="J1534" s="16"/>
      <c r="L1534" s="16"/>
      <c r="V1534" s="2"/>
      <c r="Y1534" t="s">
        <v>34</v>
      </c>
      <c r="Z1534" s="9">
        <f t="shared" ref="Z1534:AA1534" si="1769">Z1529</f>
        <v>-0.1643075526288717</v>
      </c>
      <c r="AA1534" s="10">
        <f t="shared" si="1769"/>
        <v>-0.7879412955299977</v>
      </c>
      <c r="AB1534" s="13">
        <f>(SIN((RADIANS(45+$C$4))))*(COS(RADIANS($A$4)))</f>
        <v>0.90396552410216613</v>
      </c>
      <c r="AC1534" s="14">
        <f>(SIN((RADIANS($C$4-45))))*(COS(RADIANS($A$4)))</f>
        <v>-0.25664869529024509</v>
      </c>
      <c r="AE1534" s="16"/>
      <c r="AG1534" s="16"/>
    </row>
    <row r="1535" spans="1:33">
      <c r="A1535" s="2"/>
      <c r="D1535" t="s">
        <v>35</v>
      </c>
      <c r="E1535" s="9">
        <f t="shared" ref="E1535:F1535" si="1770">E1530</f>
        <v>0.47593579670966668</v>
      </c>
      <c r="F1535" s="10">
        <f t="shared" si="1770"/>
        <v>-0.31915116766415946</v>
      </c>
      <c r="G1535" s="13">
        <f>(SIN((RADIANS(45+$C$4))))*(SIN(RADIANS($A$4)))</f>
        <v>0.32901654357603577</v>
      </c>
      <c r="H1535" s="14">
        <f>(SIN((RADIANS($C$4-45))))*(SIN(RADIANS($A$4)))</f>
        <v>-9.3412485748905691E-2</v>
      </c>
      <c r="J1535" s="16"/>
      <c r="L1535" s="16"/>
      <c r="V1535" s="2"/>
      <c r="Y1535" t="s">
        <v>35</v>
      </c>
      <c r="Z1535" s="9">
        <f t="shared" ref="Z1535:AA1535" si="1771">Z1530</f>
        <v>0.47593579670966668</v>
      </c>
      <c r="AA1535" s="10">
        <f t="shared" si="1771"/>
        <v>-0.31915116766415952</v>
      </c>
      <c r="AB1535" s="13">
        <f>(SIN((RADIANS(45+$C$4))))*(SIN(RADIANS($A$4)))</f>
        <v>0.32901654357603577</v>
      </c>
      <c r="AC1535" s="14">
        <f>(SIN((RADIANS($C$4-45))))*(SIN(RADIANS($A$4)))</f>
        <v>-9.3412485748905691E-2</v>
      </c>
      <c r="AE1535" s="16"/>
      <c r="AG1535" s="16"/>
    </row>
    <row r="1536" spans="1:33">
      <c r="A1536" s="2"/>
      <c r="L1536" s="16"/>
      <c r="V1536" s="2"/>
      <c r="AG1536" s="16"/>
    </row>
    <row r="1537" spans="1:33">
      <c r="A1537" s="2"/>
      <c r="E1537" s="9" t="s">
        <v>29</v>
      </c>
      <c r="F1537" s="10" t="s">
        <v>30</v>
      </c>
      <c r="G1537" s="13" t="s">
        <v>31</v>
      </c>
      <c r="H1537" s="14" t="s">
        <v>11</v>
      </c>
      <c r="I1537">
        <v>4</v>
      </c>
      <c r="J1537" s="15" t="s">
        <v>32</v>
      </c>
      <c r="L1537" s="16"/>
      <c r="V1537" s="2"/>
      <c r="Z1537" s="9" t="s">
        <v>29</v>
      </c>
      <c r="AA1537" s="10" t="s">
        <v>30</v>
      </c>
      <c r="AB1537" s="13" t="s">
        <v>31</v>
      </c>
      <c r="AC1537" s="14" t="s">
        <v>11</v>
      </c>
      <c r="AD1537">
        <v>4</v>
      </c>
      <c r="AE1537" s="15" t="s">
        <v>32</v>
      </c>
      <c r="AG1537" s="16"/>
    </row>
    <row r="1538" spans="1:33">
      <c r="A1538" s="2"/>
      <c r="D1538" t="s">
        <v>33</v>
      </c>
      <c r="E1538" s="9">
        <f t="shared" ref="E1538:F1538" si="1772">E1533</f>
        <v>0.86399545459420413</v>
      </c>
      <c r="F1538" s="10">
        <f t="shared" si="1772"/>
        <v>-0.52658432086144802</v>
      </c>
      <c r="G1538" s="13">
        <f>COS((RADIANS(45+$C$5)))</f>
        <v>0.21388293816160106</v>
      </c>
      <c r="H1538" s="14">
        <f>COS((RADIANS($C$5-45)))</f>
        <v>0.97685929834514074</v>
      </c>
      <c r="J1538" s="15">
        <f>((SUMPRODUCT(G1538:G1540,E1538:E1540))*(SUMPRODUCT(G1538:G1540,F1538:F1540)))-((SUMPRODUCT(H1538:H1540,E1538:E1540))*(SUMPRODUCT(H1538:H1540,F1538:F1540)))</f>
        <v>1.5131357002747203E-2</v>
      </c>
      <c r="L1538" s="16"/>
      <c r="V1538" s="2"/>
      <c r="Y1538" t="s">
        <v>33</v>
      </c>
      <c r="Z1538" s="9">
        <f t="shared" ref="Z1538:AA1538" si="1773">Z1533</f>
        <v>0.86399545459420413</v>
      </c>
      <c r="AA1538" s="10">
        <f t="shared" si="1773"/>
        <v>-0.52658432086144791</v>
      </c>
      <c r="AB1538" s="13">
        <f>COS((RADIANS(45+$C$5)))</f>
        <v>0.21388293816160106</v>
      </c>
      <c r="AC1538" s="14">
        <f>COS((RADIANS($C$5-45)))</f>
        <v>0.97685929834514074</v>
      </c>
      <c r="AE1538" s="15">
        <f>((SUMPRODUCT(AB1538:AB1540,Z1538:Z1540))*(SUMPRODUCT(AB1538:AB1540,AA1538:AA1540)))-((SUMPRODUCT(AC1538:AC1540,Z1538:Z1540))*(SUMPRODUCT(AC1538:AC1540,AA1538:AA1540)))</f>
        <v>1.5131357002747092E-2</v>
      </c>
      <c r="AG1538" s="16"/>
    </row>
    <row r="1539" spans="1:33">
      <c r="A1539" s="2"/>
      <c r="D1539" t="s">
        <v>34</v>
      </c>
      <c r="E1539" s="9">
        <f t="shared" ref="E1539:F1539" si="1774">E1534</f>
        <v>-0.16430755262887167</v>
      </c>
      <c r="F1539" s="10">
        <f t="shared" si="1774"/>
        <v>-0.7879412955299977</v>
      </c>
      <c r="G1539" s="13">
        <f>(SIN((RADIANS(45+$C$5))))*(COS(RADIANS($A$5)))</f>
        <v>0.84598496828993397</v>
      </c>
      <c r="H1539" s="14">
        <f>(SIN((RADIANS($C$5-45))))*(COS(RADIANS($A$5)))</f>
        <v>-0.18522805788400268</v>
      </c>
      <c r="J1539" s="16"/>
      <c r="L1539" s="16"/>
      <c r="V1539" s="2"/>
      <c r="Y1539" t="s">
        <v>34</v>
      </c>
      <c r="Z1539" s="9">
        <f t="shared" ref="Z1539:AA1539" si="1775">Z1534</f>
        <v>-0.1643075526288717</v>
      </c>
      <c r="AA1539" s="10">
        <f t="shared" si="1775"/>
        <v>-0.7879412955299977</v>
      </c>
      <c r="AB1539" s="13">
        <f>(SIN((RADIANS(45+$C$5))))*(COS(RADIANS($A$5)))</f>
        <v>0.84598496828993397</v>
      </c>
      <c r="AC1539" s="14">
        <f>(SIN((RADIANS($C$5-45))))*(COS(RADIANS($A$5)))</f>
        <v>-0.18522805788400268</v>
      </c>
      <c r="AE1539" s="16"/>
      <c r="AG1539" s="16"/>
    </row>
    <row r="1540" spans="1:33">
      <c r="A1540" s="2"/>
      <c r="D1540" t="s">
        <v>35</v>
      </c>
      <c r="E1540" s="9">
        <f t="shared" ref="E1540:F1540" si="1776">E1535</f>
        <v>0.47593579670966668</v>
      </c>
      <c r="F1540" s="10">
        <f t="shared" si="1776"/>
        <v>-0.31915116766415946</v>
      </c>
      <c r="G1540" s="13">
        <f>(SIN((RADIANS(45+$C$5))))*(SIN(RADIANS($A$5)))</f>
        <v>0.48842964917257031</v>
      </c>
      <c r="H1540" s="14">
        <f>(SIN((RADIANS($C$5-45))))*(SIN(RADIANS($A$5)))</f>
        <v>-0.1069414690808005</v>
      </c>
      <c r="J1540" s="16"/>
      <c r="L1540" s="16"/>
      <c r="V1540" s="2"/>
      <c r="Y1540" t="s">
        <v>35</v>
      </c>
      <c r="Z1540" s="9">
        <f t="shared" ref="Z1540:AA1540" si="1777">Z1535</f>
        <v>0.47593579670966668</v>
      </c>
      <c r="AA1540" s="10">
        <f t="shared" si="1777"/>
        <v>-0.31915116766415952</v>
      </c>
      <c r="AB1540" s="13">
        <f>(SIN((RADIANS(45+$C$5))))*(SIN(RADIANS($A$5)))</f>
        <v>0.48842964917257031</v>
      </c>
      <c r="AC1540" s="14">
        <f>(SIN((RADIANS($C$5-45))))*(SIN(RADIANS($A$5)))</f>
        <v>-0.1069414690808005</v>
      </c>
      <c r="AE1540" s="16"/>
      <c r="AG1540" s="16"/>
    </row>
    <row r="1541" spans="1:33">
      <c r="A1541" s="2"/>
      <c r="J1541" s="16"/>
      <c r="L1541" s="16"/>
      <c r="V1541" s="2"/>
      <c r="AE1541" s="16"/>
      <c r="AG1541" s="16"/>
    </row>
    <row r="1542" spans="1:33">
      <c r="A1542" s="2"/>
      <c r="E1542" s="9" t="s">
        <v>29</v>
      </c>
      <c r="F1542" s="10" t="s">
        <v>30</v>
      </c>
      <c r="G1542" s="13" t="s">
        <v>31</v>
      </c>
      <c r="H1542" s="14" t="s">
        <v>11</v>
      </c>
      <c r="I1542">
        <v>5</v>
      </c>
      <c r="J1542" s="15" t="s">
        <v>32</v>
      </c>
      <c r="L1542" s="16"/>
      <c r="V1542" s="2"/>
      <c r="Z1542" s="9" t="s">
        <v>29</v>
      </c>
      <c r="AA1542" s="10" t="s">
        <v>30</v>
      </c>
      <c r="AB1542" s="13" t="s">
        <v>31</v>
      </c>
      <c r="AC1542" s="14" t="s">
        <v>11</v>
      </c>
      <c r="AD1542">
        <v>5</v>
      </c>
      <c r="AE1542" s="15" t="s">
        <v>32</v>
      </c>
      <c r="AG1542" s="16"/>
    </row>
    <row r="1543" spans="1:33">
      <c r="A1543" s="2"/>
      <c r="D1543" t="s">
        <v>33</v>
      </c>
      <c r="E1543" s="9">
        <f t="shared" ref="E1543:F1543" si="1778">E1538</f>
        <v>0.86399545459420413</v>
      </c>
      <c r="F1543" s="10">
        <f t="shared" si="1778"/>
        <v>-0.52658432086144802</v>
      </c>
      <c r="G1543" s="13">
        <f>COS((RADIANS(45+$C$6)))</f>
        <v>0.18137740443474576</v>
      </c>
      <c r="H1543" s="14">
        <f>COS((RADIANS($C$6-45)))</f>
        <v>0.98341356364477439</v>
      </c>
      <c r="J1543" s="15">
        <f>((SUMPRODUCT(G1543:G1545,E1543:E1545))*(SUMPRODUCT(G1543:(G1545),F1543:F1545)))-((SUMPRODUCT(H1543:H1545,E1543:E1545))*(SUMPRODUCT(H1543:H1545,F1543:F1545)))</f>
        <v>5.8956943817019547E-3</v>
      </c>
      <c r="L1543" s="16"/>
      <c r="V1543" s="2"/>
      <c r="Y1543" t="s">
        <v>33</v>
      </c>
      <c r="Z1543" s="9">
        <f t="shared" ref="Z1543:AA1543" si="1779">Z1538</f>
        <v>0.86399545459420413</v>
      </c>
      <c r="AA1543" s="10">
        <f t="shared" si="1779"/>
        <v>-0.52658432086144791</v>
      </c>
      <c r="AB1543" s="13">
        <f>COS((RADIANS(45+$C$6)))</f>
        <v>0.18137740443474576</v>
      </c>
      <c r="AC1543" s="14">
        <f>COS((RADIANS($C$6-45)))</f>
        <v>0.98341356364477439</v>
      </c>
      <c r="AE1543" s="15">
        <f>((SUMPRODUCT(AB1543:AB1545,Z1543:Z1545))*(SUMPRODUCT(AB1543:(AB1545),AA1543:AA1545)))-((SUMPRODUCT(AC1543:AC1545,Z1543:Z1545))*(SUMPRODUCT(AC1543:AC1545,AA1543:AA1545)))</f>
        <v>5.8956943817018992E-3</v>
      </c>
      <c r="AG1543" s="16"/>
    </row>
    <row r="1544" spans="1:33">
      <c r="A1544" s="2"/>
      <c r="D1544" t="s">
        <v>34</v>
      </c>
      <c r="E1544" s="9">
        <f t="shared" ref="E1544:F1544" si="1780">E1539</f>
        <v>-0.16430755262887167</v>
      </c>
      <c r="F1544" s="10">
        <f t="shared" si="1780"/>
        <v>-0.7879412955299977</v>
      </c>
      <c r="G1544" s="13">
        <f>(SIN((RADIANS(45+$C$6))))*(COS(RADIANS($A$6)))</f>
        <v>0.75333849571791089</v>
      </c>
      <c r="H1544" s="14">
        <f>(SIN((RADIANS($C$6-45))))*(COS(RADIANS($A$6)))</f>
        <v>-0.1389431527745805</v>
      </c>
      <c r="J1544" s="16"/>
      <c r="L1544" s="16"/>
      <c r="V1544" s="2"/>
      <c r="Y1544" t="s">
        <v>34</v>
      </c>
      <c r="Z1544" s="9">
        <f t="shared" ref="Z1544:AA1544" si="1781">Z1539</f>
        <v>-0.1643075526288717</v>
      </c>
      <c r="AA1544" s="10">
        <f t="shared" si="1781"/>
        <v>-0.7879412955299977</v>
      </c>
      <c r="AB1544" s="13">
        <f>(SIN((RADIANS(45+$C$6))))*(COS(RADIANS($A$6)))</f>
        <v>0.75333849571791089</v>
      </c>
      <c r="AC1544" s="14">
        <f>(SIN((RADIANS($C$6-45))))*(COS(RADIANS($A$6)))</f>
        <v>-0.1389431527745805</v>
      </c>
      <c r="AE1544" s="16"/>
      <c r="AG1544" s="16"/>
    </row>
    <row r="1545" spans="1:33">
      <c r="A1545" s="2"/>
      <c r="D1545" t="s">
        <v>35</v>
      </c>
      <c r="E1545" s="9">
        <f t="shared" ref="E1545:F1545" si="1782">E1540</f>
        <v>0.47593579670966668</v>
      </c>
      <c r="F1545" s="10">
        <f t="shared" si="1782"/>
        <v>-0.31915116766415946</v>
      </c>
      <c r="G1545" s="13">
        <f>(SIN((RADIANS(45+$C$6))))*(SIN(RADIANS($A$6)))</f>
        <v>0.63212605390854582</v>
      </c>
      <c r="H1545" s="14">
        <f>(SIN((RADIANS($C$6-45))))*(SIN(RADIANS($A$6)))</f>
        <v>-0.11658714824775897</v>
      </c>
      <c r="J1545" s="16"/>
      <c r="L1545" s="16"/>
      <c r="V1545" s="2"/>
      <c r="Y1545" t="s">
        <v>35</v>
      </c>
      <c r="Z1545" s="9">
        <f t="shared" ref="Z1545:AA1545" si="1783">Z1540</f>
        <v>0.47593579670966668</v>
      </c>
      <c r="AA1545" s="10">
        <f t="shared" si="1783"/>
        <v>-0.31915116766415952</v>
      </c>
      <c r="AB1545" s="13">
        <f>(SIN((RADIANS(45+$C$6))))*(SIN(RADIANS($A$6)))</f>
        <v>0.63212605390854582</v>
      </c>
      <c r="AC1545" s="14">
        <f>(SIN((RADIANS($C$6-45))))*(SIN(RADIANS($A$6)))</f>
        <v>-0.11658714824775897</v>
      </c>
      <c r="AE1545" s="16"/>
      <c r="AG1545" s="16"/>
    </row>
    <row r="1546" spans="1:33">
      <c r="A1546" s="2"/>
      <c r="L1546" s="16"/>
      <c r="V1546" s="2"/>
      <c r="AG1546" s="16"/>
    </row>
    <row r="1547" spans="1:33">
      <c r="A1547" s="2"/>
      <c r="E1547" s="9" t="s">
        <v>29</v>
      </c>
      <c r="F1547" s="10" t="s">
        <v>30</v>
      </c>
      <c r="G1547" s="13" t="s">
        <v>31</v>
      </c>
      <c r="H1547" s="14" t="s">
        <v>11</v>
      </c>
      <c r="I1547">
        <v>6</v>
      </c>
      <c r="J1547" s="15" t="s">
        <v>32</v>
      </c>
      <c r="L1547" s="16"/>
      <c r="V1547" s="2"/>
      <c r="Z1547" s="9" t="s">
        <v>29</v>
      </c>
      <c r="AA1547" s="10" t="s">
        <v>30</v>
      </c>
      <c r="AB1547" s="13" t="s">
        <v>31</v>
      </c>
      <c r="AC1547" s="14" t="s">
        <v>11</v>
      </c>
      <c r="AD1547">
        <v>6</v>
      </c>
      <c r="AE1547" s="15" t="s">
        <v>32</v>
      </c>
      <c r="AG1547" s="16"/>
    </row>
    <row r="1548" spans="1:33">
      <c r="A1548" s="2"/>
      <c r="D1548" t="s">
        <v>33</v>
      </c>
      <c r="E1548" s="9">
        <f t="shared" ref="E1548:F1548" si="1784">E1543</f>
        <v>0.86399545459420413</v>
      </c>
      <c r="F1548" s="10">
        <f t="shared" si="1784"/>
        <v>-0.52658432086144802</v>
      </c>
      <c r="G1548" s="13">
        <f>COS((RADIANS(45+$C$7)))</f>
        <v>0.15039813911282729</v>
      </c>
      <c r="H1548" s="14">
        <f>COS((RADIANS($C$7-45)))</f>
        <v>0.98862551036851087</v>
      </c>
      <c r="J1548" s="15">
        <f>((SUMPRODUCT(G1548:G1550,E1548:E1550))*(SUMPRODUCT(G1548:G1550,F1548:F1550)))-((SUMPRODUCT(H1548:H1550,E1548:E1550))*(SUMPRODUCT(H1548:H1550,F1548:F1550)))</f>
        <v>1.5204368142309244E-2</v>
      </c>
      <c r="L1548" s="16"/>
      <c r="V1548" s="2"/>
      <c r="Y1548" t="s">
        <v>33</v>
      </c>
      <c r="Z1548" s="9">
        <f t="shared" ref="Z1548:AA1548" si="1785">Z1543</f>
        <v>0.86399545459420413</v>
      </c>
      <c r="AA1548" s="10">
        <f t="shared" si="1785"/>
        <v>-0.52658432086144791</v>
      </c>
      <c r="AB1548" s="13">
        <f>COS((RADIANS(45+$C$7)))</f>
        <v>0.15039813911282729</v>
      </c>
      <c r="AC1548" s="14">
        <f>COS((RADIANS($C$7-45)))</f>
        <v>0.98862551036851087</v>
      </c>
      <c r="AE1548" s="15">
        <f>((SUMPRODUCT(AB1548:AB1550,Z1548:Z1550))*(SUMPRODUCT(AB1548:AB1550,AA1548:AA1550)))-((SUMPRODUCT(AC1548:AC1550,Z1548:Z1550))*(SUMPRODUCT(AC1548:AC1550,AA1548:AA1550)))</f>
        <v>1.5204368142309133E-2</v>
      </c>
      <c r="AG1548" s="16"/>
    </row>
    <row r="1549" spans="1:33">
      <c r="A1549" s="2"/>
      <c r="D1549" t="s">
        <v>34</v>
      </c>
      <c r="E1549" s="9">
        <f t="shared" ref="E1549:F1549" si="1786">E1544</f>
        <v>-0.16430755262887167</v>
      </c>
      <c r="F1549" s="10">
        <f t="shared" si="1786"/>
        <v>-0.7879412955299977</v>
      </c>
      <c r="G1549" s="13">
        <f>(SIN((RADIANS(45+$C$7))))*(COS(RADIANS($A$7)))</f>
        <v>0.63547622868491016</v>
      </c>
      <c r="H1549" s="14">
        <f>(SIN((RADIANS($C$7-45))))*(COS(RADIANS($A$7)))</f>
        <v>-9.6674060341637807E-2</v>
      </c>
      <c r="J1549" s="16"/>
      <c r="L1549" s="16"/>
      <c r="V1549" s="2"/>
      <c r="Y1549" t="s">
        <v>34</v>
      </c>
      <c r="Z1549" s="9">
        <f t="shared" ref="Z1549:AA1549" si="1787">Z1544</f>
        <v>-0.1643075526288717</v>
      </c>
      <c r="AA1549" s="10">
        <f t="shared" si="1787"/>
        <v>-0.7879412955299977</v>
      </c>
      <c r="AB1549" s="13">
        <f>(SIN((RADIANS(45+$C$7))))*(COS(RADIANS($A$7)))</f>
        <v>0.63547622868491016</v>
      </c>
      <c r="AC1549" s="14">
        <f>(SIN((RADIANS($C$7-45))))*(COS(RADIANS($A$7)))</f>
        <v>-9.6674060341637807E-2</v>
      </c>
      <c r="AE1549" s="16"/>
      <c r="AG1549" s="16"/>
    </row>
    <row r="1550" spans="1:33">
      <c r="A1550" s="2"/>
      <c r="D1550" t="s">
        <v>35</v>
      </c>
      <c r="E1550" s="9">
        <f t="shared" ref="E1550:F1550" si="1788">E1545</f>
        <v>0.47593579670966668</v>
      </c>
      <c r="F1550" s="10">
        <f t="shared" si="1788"/>
        <v>-0.31915116766415946</v>
      </c>
      <c r="G1550" s="13">
        <f>(SIN((RADIANS(45+$C$7))))*(SIN(RADIANS($A$7)))</f>
        <v>0.75733107854346138</v>
      </c>
      <c r="H1550" s="14">
        <f>(SIN((RADIANS($C$7-45))))*(SIN(RADIANS($A$7)))</f>
        <v>-0.11521165872281629</v>
      </c>
      <c r="J1550" s="16"/>
      <c r="L1550" s="16"/>
      <c r="V1550" s="2"/>
      <c r="Y1550" t="s">
        <v>35</v>
      </c>
      <c r="Z1550" s="9">
        <f t="shared" ref="Z1550:AA1550" si="1789">Z1545</f>
        <v>0.47593579670966668</v>
      </c>
      <c r="AA1550" s="10">
        <f t="shared" si="1789"/>
        <v>-0.31915116766415952</v>
      </c>
      <c r="AB1550" s="13">
        <f>(SIN((RADIANS(45+$C$7))))*(SIN(RADIANS($A$7)))</f>
        <v>0.75733107854346138</v>
      </c>
      <c r="AC1550" s="14">
        <f>(SIN((RADIANS($C$7-45))))*(SIN(RADIANS($A$7)))</f>
        <v>-0.11521165872281629</v>
      </c>
      <c r="AE1550" s="16"/>
      <c r="AG1550" s="16"/>
    </row>
    <row r="1551" spans="1:33">
      <c r="A1551" s="2"/>
      <c r="J1551" s="16"/>
      <c r="L1551" s="16"/>
      <c r="V1551" s="2"/>
      <c r="AE1551" s="16"/>
      <c r="AG1551" s="16"/>
    </row>
    <row r="1552" spans="1:33">
      <c r="A1552" s="2"/>
      <c r="E1552" s="9" t="s">
        <v>29</v>
      </c>
      <c r="F1552" s="10" t="s">
        <v>30</v>
      </c>
      <c r="G1552" s="13" t="s">
        <v>31</v>
      </c>
      <c r="H1552" s="14" t="s">
        <v>11</v>
      </c>
      <c r="I1552">
        <v>7</v>
      </c>
      <c r="J1552" s="15" t="s">
        <v>32</v>
      </c>
      <c r="L1552" s="16"/>
      <c r="V1552" s="2"/>
      <c r="Z1552" s="9" t="s">
        <v>29</v>
      </c>
      <c r="AA1552" s="10" t="s">
        <v>30</v>
      </c>
      <c r="AB1552" s="13" t="s">
        <v>31</v>
      </c>
      <c r="AC1552" s="14" t="s">
        <v>11</v>
      </c>
      <c r="AD1552">
        <v>7</v>
      </c>
      <c r="AE1552" s="15" t="s">
        <v>32</v>
      </c>
      <c r="AG1552" s="16"/>
    </row>
    <row r="1553" spans="1:33">
      <c r="A1553" s="2"/>
      <c r="D1553" t="s">
        <v>33</v>
      </c>
      <c r="E1553" s="9">
        <f t="shared" ref="E1553:F1553" si="1790">E1548</f>
        <v>0.86399545459420413</v>
      </c>
      <c r="F1553" s="10">
        <f t="shared" si="1790"/>
        <v>-0.52658432086144802</v>
      </c>
      <c r="G1553" s="13">
        <f>COS((RADIANS(45+$C$8)))</f>
        <v>0.15557248490745723</v>
      </c>
      <c r="H1553" s="14">
        <f>COS((RADIANS($C$8-45)))</f>
        <v>0.98782447931791961</v>
      </c>
      <c r="J1553" s="15">
        <f>((SUMPRODUCT(G1553:G1555,E1553:E1555))*(SUMPRODUCT(G1553:(G1555),F1553:F1555)))-((SUMPRODUCT(H1553:H1555,E1553:E1555))*(SUMPRODUCT(H1553:H1555,F1553:F1555)))</f>
        <v>-9.0116177700380051E-3</v>
      </c>
      <c r="L1553" s="16"/>
      <c r="V1553" s="2"/>
      <c r="Y1553" t="s">
        <v>33</v>
      </c>
      <c r="Z1553" s="9">
        <f t="shared" ref="Z1553:AA1553" si="1791">Z1548</f>
        <v>0.86399545459420413</v>
      </c>
      <c r="AA1553" s="10">
        <f t="shared" si="1791"/>
        <v>-0.52658432086144791</v>
      </c>
      <c r="AB1553" s="13">
        <f>COS((RADIANS(45+$C$8)))</f>
        <v>0.15557248490745723</v>
      </c>
      <c r="AC1553" s="14">
        <f>COS((RADIANS($C$8-45)))</f>
        <v>0.98782447931791961</v>
      </c>
      <c r="AE1553" s="15">
        <f>((SUMPRODUCT(AB1553:AB1555,Z1553:Z1555))*(SUMPRODUCT(AB1553:(AB1555),AA1553:AA1555)))-((SUMPRODUCT(AC1553:AC1555,Z1553:Z1555))*(SUMPRODUCT(AC1553:AC1555,AA1553:AA1555)))</f>
        <v>-9.0116177700380051E-3</v>
      </c>
      <c r="AG1553" s="16"/>
    </row>
    <row r="1554" spans="1:33">
      <c r="A1554" s="2"/>
      <c r="D1554" t="s">
        <v>34</v>
      </c>
      <c r="E1554" s="9">
        <f t="shared" ref="E1554:F1554" si="1792">E1549</f>
        <v>-0.16430755262887167</v>
      </c>
      <c r="F1554" s="10">
        <f t="shared" si="1792"/>
        <v>-0.7879412955299977</v>
      </c>
      <c r="G1554" s="13">
        <f>(SIN((RADIANS(45+$C$8))))*(COS(RADIANS($A$8)))</f>
        <v>0.49391223965895992</v>
      </c>
      <c r="H1554" s="14">
        <f>(SIN((RADIANS($C$8-45))))*(COS(RADIANS($A$8)))</f>
        <v>-7.7786242453728616E-2</v>
      </c>
      <c r="J1554" s="16"/>
      <c r="L1554" s="16"/>
      <c r="V1554" s="2"/>
      <c r="Y1554" t="s">
        <v>34</v>
      </c>
      <c r="Z1554" s="9">
        <f t="shared" ref="Z1554:AA1554" si="1793">Z1549</f>
        <v>-0.1643075526288717</v>
      </c>
      <c r="AA1554" s="10">
        <f t="shared" si="1793"/>
        <v>-0.7879412955299977</v>
      </c>
      <c r="AB1554" s="13">
        <f>(SIN((RADIANS(45+$C$8))))*(COS(RADIANS($A$8)))</f>
        <v>0.49391223965895992</v>
      </c>
      <c r="AC1554" s="14">
        <f>(SIN((RADIANS($C$8-45))))*(COS(RADIANS($A$8)))</f>
        <v>-7.7786242453728616E-2</v>
      </c>
      <c r="AE1554" s="16"/>
      <c r="AG1554" s="16"/>
    </row>
    <row r="1555" spans="1:33">
      <c r="A1555" s="2"/>
      <c r="D1555" t="s">
        <v>35</v>
      </c>
      <c r="E1555" s="9">
        <f t="shared" ref="E1555:F1555" si="1794">E1550</f>
        <v>0.47593579670966668</v>
      </c>
      <c r="F1555" s="10">
        <f t="shared" si="1794"/>
        <v>-0.31915116766415946</v>
      </c>
      <c r="G1555" s="13">
        <f>(SIN((RADIANS(45+$C$8))))*(SIN(RADIANS($A$8)))</f>
        <v>0.85548109356945412</v>
      </c>
      <c r="H1555" s="14">
        <f>(SIN((RADIANS($C$8-45))))*(SIN(RADIANS($A$8)))</f>
        <v>-0.13472972405972911</v>
      </c>
      <c r="J1555" s="16"/>
      <c r="L1555" s="16"/>
      <c r="V1555" s="2"/>
      <c r="Y1555" t="s">
        <v>35</v>
      </c>
      <c r="Z1555" s="9">
        <f t="shared" ref="Z1555:AA1555" si="1795">Z1550</f>
        <v>0.47593579670966668</v>
      </c>
      <c r="AA1555" s="10">
        <f t="shared" si="1795"/>
        <v>-0.31915116766415952</v>
      </c>
      <c r="AB1555" s="13">
        <f>(SIN((RADIANS(45+$C$8))))*(SIN(RADIANS($A$8)))</f>
        <v>0.85548109356945412</v>
      </c>
      <c r="AC1555" s="14">
        <f>(SIN((RADIANS($C$8-45))))*(SIN(RADIANS($A$8)))</f>
        <v>-0.13472972405972911</v>
      </c>
      <c r="AE1555" s="16"/>
      <c r="AG1555" s="16"/>
    </row>
    <row r="1556" spans="1:33">
      <c r="A1556" s="2"/>
      <c r="L1556" s="16"/>
      <c r="V1556" s="2"/>
      <c r="AG1556" s="16"/>
    </row>
    <row r="1557" spans="1:33">
      <c r="A1557" s="2"/>
      <c r="E1557" s="9" t="s">
        <v>29</v>
      </c>
      <c r="F1557" s="10" t="s">
        <v>30</v>
      </c>
      <c r="G1557" s="13" t="s">
        <v>31</v>
      </c>
      <c r="H1557" s="14" t="s">
        <v>11</v>
      </c>
      <c r="I1557">
        <v>8</v>
      </c>
      <c r="J1557" s="15" t="s">
        <v>32</v>
      </c>
      <c r="L1557" s="16"/>
      <c r="V1557" s="2"/>
      <c r="Z1557" s="9" t="s">
        <v>29</v>
      </c>
      <c r="AA1557" s="10" t="s">
        <v>30</v>
      </c>
      <c r="AB1557" s="13" t="s">
        <v>31</v>
      </c>
      <c r="AC1557" s="14" t="s">
        <v>11</v>
      </c>
      <c r="AD1557">
        <v>8</v>
      </c>
      <c r="AE1557" s="15" t="s">
        <v>32</v>
      </c>
      <c r="AG1557" s="16"/>
    </row>
    <row r="1558" spans="1:33">
      <c r="A1558" s="2"/>
      <c r="D1558" t="s">
        <v>33</v>
      </c>
      <c r="E1558" s="9">
        <f t="shared" ref="E1558:F1558" si="1796">E1553</f>
        <v>0.86399545459420413</v>
      </c>
      <c r="F1558" s="10">
        <f t="shared" si="1796"/>
        <v>-0.52658432086144802</v>
      </c>
      <c r="G1558" s="13">
        <f>COS((RADIANS(45+$C$9)))</f>
        <v>0.16590823946156086</v>
      </c>
      <c r="H1558" s="14">
        <f>COS((RADIANS($C$9-45)))</f>
        <v>0.9861411947985772</v>
      </c>
      <c r="J1558" s="15">
        <f>((SUMPRODUCT(G1558:G1560,E1558:E1560))*(SUMPRODUCT(G1558:G1560,F1558:F1560)))-((SUMPRODUCT(H1558:H1560,E1558:E1560))*(SUMPRODUCT(H1558:H1560,F1558:F1560)))</f>
        <v>-8.8326096495799367E-3</v>
      </c>
      <c r="L1558" s="16"/>
      <c r="V1558" s="2"/>
      <c r="Y1558" t="s">
        <v>33</v>
      </c>
      <c r="Z1558" s="9">
        <f t="shared" ref="Z1558:AA1558" si="1797">Z1553</f>
        <v>0.86399545459420413</v>
      </c>
      <c r="AA1558" s="10">
        <f t="shared" si="1797"/>
        <v>-0.52658432086144791</v>
      </c>
      <c r="AB1558" s="13">
        <f>COS((RADIANS(45+$C$9)))</f>
        <v>0.16590823946156086</v>
      </c>
      <c r="AC1558" s="14">
        <f>COS((RADIANS($C$9-45)))</f>
        <v>0.9861411947985772</v>
      </c>
      <c r="AE1558" s="15">
        <f>((SUMPRODUCT(AB1558:AB1560,Z1558:Z1560))*(SUMPRODUCT(AB1558:AB1560,AA1558:AA1560)))-((SUMPRODUCT(AC1558:AC1560,Z1558:Z1560))*(SUMPRODUCT(AC1558:AC1560,AA1558:AA1560)))</f>
        <v>-8.8326096495800477E-3</v>
      </c>
      <c r="AG1558" s="16"/>
    </row>
    <row r="1559" spans="1:33">
      <c r="A1559" s="2"/>
      <c r="D1559" t="s">
        <v>34</v>
      </c>
      <c r="E1559" s="9">
        <f t="shared" ref="E1559:F1559" si="1798">E1554</f>
        <v>-0.16430755262887167</v>
      </c>
      <c r="F1559" s="10">
        <f t="shared" si="1798"/>
        <v>-0.7879412955299977</v>
      </c>
      <c r="G1559" s="13">
        <f>(SIN((RADIANS(45+$C$9))))*(COS(RADIANS($A$9)))</f>
        <v>0.33728015278435569</v>
      </c>
      <c r="H1559" s="14">
        <f>(SIN((RADIANS($C$9-45))))*(COS(RADIANS($A$9)))</f>
        <v>-5.6743959839552459E-2</v>
      </c>
      <c r="J1559" s="16"/>
      <c r="L1559" s="16"/>
      <c r="V1559" s="2"/>
      <c r="Y1559" t="s">
        <v>34</v>
      </c>
      <c r="Z1559" s="9">
        <f t="shared" ref="Z1559:AA1559" si="1799">Z1554</f>
        <v>-0.1643075526288717</v>
      </c>
      <c r="AA1559" s="10">
        <f t="shared" si="1799"/>
        <v>-0.7879412955299977</v>
      </c>
      <c r="AB1559" s="13">
        <f>(SIN((RADIANS(45+$C$9))))*(COS(RADIANS($A$9)))</f>
        <v>0.33728015278435569</v>
      </c>
      <c r="AC1559" s="14">
        <f>(SIN((RADIANS($C$9-45))))*(COS(RADIANS($A$9)))</f>
        <v>-5.6743959839552459E-2</v>
      </c>
      <c r="AE1559" s="16"/>
      <c r="AG1559" s="16"/>
    </row>
    <row r="1560" spans="1:33">
      <c r="A1560" s="2"/>
      <c r="D1560" t="s">
        <v>35</v>
      </c>
      <c r="E1560" s="9">
        <f t="shared" ref="E1560:F1560" si="1800">E1555</f>
        <v>0.47593579670966668</v>
      </c>
      <c r="F1560" s="10">
        <f t="shared" si="1800"/>
        <v>-0.31915116766415946</v>
      </c>
      <c r="G1560" s="13">
        <f>(SIN((RADIANS(45+$C$9))))*(SIN(RADIANS($A$9)))</f>
        <v>0.9266696038052219</v>
      </c>
      <c r="H1560" s="14">
        <f>(SIN((RADIANS($C$9-45))))*(SIN(RADIANS($A$9)))</f>
        <v>-0.15590274834961027</v>
      </c>
      <c r="J1560" s="16"/>
      <c r="L1560" s="16"/>
      <c r="V1560" s="2"/>
      <c r="Y1560" t="s">
        <v>35</v>
      </c>
      <c r="Z1560" s="9">
        <f t="shared" ref="Z1560:AA1560" si="1801">Z1555</f>
        <v>0.47593579670966668</v>
      </c>
      <c r="AA1560" s="10">
        <f t="shared" si="1801"/>
        <v>-0.31915116766415952</v>
      </c>
      <c r="AB1560" s="13">
        <f>(SIN((RADIANS(45+$C$9))))*(SIN(RADIANS($A$9)))</f>
        <v>0.9266696038052219</v>
      </c>
      <c r="AC1560" s="14">
        <f>(SIN((RADIANS($C$9-45))))*(SIN(RADIANS($A$9)))</f>
        <v>-0.15590274834961027</v>
      </c>
      <c r="AE1560" s="16"/>
      <c r="AG1560" s="16"/>
    </row>
    <row r="1561" spans="1:33">
      <c r="A1561" s="2"/>
      <c r="J1561" s="16"/>
      <c r="L1561" s="16"/>
      <c r="V1561" s="2"/>
      <c r="AE1561" s="16"/>
      <c r="AG1561" s="16"/>
    </row>
    <row r="1562" spans="1:33">
      <c r="E1562" s="9" t="s">
        <v>29</v>
      </c>
      <c r="F1562" s="10" t="s">
        <v>30</v>
      </c>
      <c r="G1562" s="13" t="s">
        <v>31</v>
      </c>
      <c r="H1562" s="14" t="s">
        <v>11</v>
      </c>
      <c r="I1562">
        <v>9</v>
      </c>
      <c r="J1562" s="15" t="s">
        <v>32</v>
      </c>
      <c r="L1562" s="16"/>
      <c r="Z1562" s="9" t="s">
        <v>29</v>
      </c>
      <c r="AA1562" s="10" t="s">
        <v>30</v>
      </c>
      <c r="AB1562" s="13" t="s">
        <v>31</v>
      </c>
      <c r="AC1562" s="14" t="s">
        <v>11</v>
      </c>
      <c r="AD1562">
        <v>9</v>
      </c>
      <c r="AE1562" s="15" t="s">
        <v>32</v>
      </c>
      <c r="AG1562" s="16"/>
    </row>
    <row r="1563" spans="1:33">
      <c r="D1563" t="s">
        <v>33</v>
      </c>
      <c r="E1563" s="9">
        <f t="shared" ref="E1563:F1563" si="1802">E1558</f>
        <v>0.86399545459420413</v>
      </c>
      <c r="F1563" s="10">
        <f t="shared" si="1802"/>
        <v>-0.52658432086144802</v>
      </c>
      <c r="G1563" s="13">
        <f>COS((RADIANS(45+$C$10)))</f>
        <v>0.19680181724739476</v>
      </c>
      <c r="H1563" s="14">
        <f>COS((RADIANS($C$10-45)))</f>
        <v>0.98044328990927521</v>
      </c>
      <c r="J1563" s="15">
        <f>((SUMPRODUCT(G1563:G1565,E1563:E1565))*(SUMPRODUCT(G1563:(G1565),F1563:F1565)))-((SUMPRODUCT(H1563:H1565,E1563:E1565))*(SUMPRODUCT(H1563:H1565,F1563:F1565)))</f>
        <v>-3.3322619692161548E-3</v>
      </c>
      <c r="L1563" s="16"/>
      <c r="Y1563" t="s">
        <v>33</v>
      </c>
      <c r="Z1563" s="9">
        <f t="shared" ref="Z1563:AA1563" si="1803">Z1558</f>
        <v>0.86399545459420413</v>
      </c>
      <c r="AA1563" s="10">
        <f t="shared" si="1803"/>
        <v>-0.52658432086144791</v>
      </c>
      <c r="AB1563" s="13">
        <f>COS((RADIANS(45+$C$10)))</f>
        <v>0.19680181724739476</v>
      </c>
      <c r="AC1563" s="14">
        <f>COS((RADIANS($C$10-45)))</f>
        <v>0.98044328990927521</v>
      </c>
      <c r="AE1563" s="15">
        <f>((SUMPRODUCT(AB1563:AB1565,Z1563:Z1565))*(SUMPRODUCT(AB1563:(AB1565),AA1563:AA1565)))-((SUMPRODUCT(AC1563:AC1565,Z1563:Z1565))*(SUMPRODUCT(AC1563:AC1565,AA1563:AA1565)))</f>
        <v>-3.3322619692162103E-3</v>
      </c>
      <c r="AG1563" s="16"/>
    </row>
    <row r="1564" spans="1:33">
      <c r="D1564" t="s">
        <v>34</v>
      </c>
      <c r="E1564" s="9">
        <f t="shared" ref="E1564:F1564" si="1804">E1559</f>
        <v>-0.16430755262887167</v>
      </c>
      <c r="F1564" s="10">
        <f t="shared" si="1804"/>
        <v>-0.7879412955299977</v>
      </c>
      <c r="G1564" s="13">
        <f>(SIN((RADIANS(45+$C$10))))*(COS(RADIANS($A$10)))</f>
        <v>0.1702521905985156</v>
      </c>
      <c r="H1564" s="14">
        <f>(SIN((RADIANS($C$10-45))))*(COS(RADIANS($A$10)))</f>
        <v>-3.4174276926550375E-2</v>
      </c>
      <c r="J1564" s="16"/>
      <c r="L1564" s="16"/>
      <c r="Y1564" t="s">
        <v>34</v>
      </c>
      <c r="Z1564" s="9">
        <f t="shared" ref="Z1564:AA1564" si="1805">Z1559</f>
        <v>-0.1643075526288717</v>
      </c>
      <c r="AA1564" s="10">
        <f t="shared" si="1805"/>
        <v>-0.7879412955299977</v>
      </c>
      <c r="AB1564" s="13">
        <f>(SIN((RADIANS(45+$C$10))))*(COS(RADIANS($A$10)))</f>
        <v>0.1702521905985156</v>
      </c>
      <c r="AC1564" s="14">
        <f>(SIN((RADIANS($C$10-45))))*(COS(RADIANS($A$10)))</f>
        <v>-3.4174276926550375E-2</v>
      </c>
      <c r="AE1564" s="16"/>
      <c r="AG1564" s="16"/>
    </row>
    <row r="1565" spans="1:33">
      <c r="D1565" t="s">
        <v>35</v>
      </c>
      <c r="E1565" s="9">
        <f t="shared" ref="E1565:F1565" si="1806">E1560</f>
        <v>0.47593579670966668</v>
      </c>
      <c r="F1565" s="10">
        <f t="shared" si="1806"/>
        <v>-0.31915116766415946</v>
      </c>
      <c r="G1565" s="13">
        <f>(SIN((RADIANS(45+$C$10))))*(SIN(RADIANS($A$10)))</f>
        <v>0.96554815329145016</v>
      </c>
      <c r="H1565" s="14">
        <f>(SIN((RADIANS($C$10-45))))*(SIN(RADIANS($A$10)))</f>
        <v>-0.19381195543212604</v>
      </c>
      <c r="J1565" s="16"/>
      <c r="L1565" s="16"/>
      <c r="Y1565" t="s">
        <v>35</v>
      </c>
      <c r="Z1565" s="9">
        <f t="shared" ref="Z1565:AA1565" si="1807">Z1560</f>
        <v>0.47593579670966668</v>
      </c>
      <c r="AA1565" s="10">
        <f t="shared" si="1807"/>
        <v>-0.31915116766415952</v>
      </c>
      <c r="AB1565" s="13">
        <f>(SIN((RADIANS(45+$C$10))))*(SIN(RADIANS($A$10)))</f>
        <v>0.96554815329145016</v>
      </c>
      <c r="AC1565" s="14">
        <f>(SIN((RADIANS($C$10-45))))*(SIN(RADIANS($A$10)))</f>
        <v>-0.19381195543212604</v>
      </c>
      <c r="AE1565" s="16"/>
      <c r="AG1565" s="16"/>
    </row>
    <row r="1566" spans="1:33">
      <c r="L1566" s="16"/>
      <c r="AG1566" s="16"/>
    </row>
    <row r="1567" spans="1:33">
      <c r="E1567" s="9" t="s">
        <v>29</v>
      </c>
      <c r="F1567" s="10" t="s">
        <v>30</v>
      </c>
      <c r="G1567" s="13" t="s">
        <v>31</v>
      </c>
      <c r="H1567" s="14" t="s">
        <v>11</v>
      </c>
      <c r="I1567">
        <v>10</v>
      </c>
      <c r="J1567" s="15" t="s">
        <v>32</v>
      </c>
      <c r="L1567" s="16"/>
      <c r="Z1567" s="9" t="s">
        <v>29</v>
      </c>
      <c r="AA1567" s="10" t="s">
        <v>30</v>
      </c>
      <c r="AB1567" s="13" t="s">
        <v>31</v>
      </c>
      <c r="AC1567" s="14" t="s">
        <v>11</v>
      </c>
      <c r="AD1567">
        <v>10</v>
      </c>
      <c r="AE1567" s="15" t="s">
        <v>32</v>
      </c>
      <c r="AG1567" s="16"/>
    </row>
    <row r="1568" spans="1:33">
      <c r="D1568" t="s">
        <v>33</v>
      </c>
      <c r="E1568" s="9">
        <f t="shared" ref="E1568:F1568" si="1808">E1563</f>
        <v>0.86399545459420413</v>
      </c>
      <c r="F1568" s="10">
        <f t="shared" si="1808"/>
        <v>-0.52658432086144802</v>
      </c>
      <c r="G1568" s="13">
        <f>COS((RADIANS(45+$C$11)))</f>
        <v>0.25797601735858844</v>
      </c>
      <c r="H1568" s="14">
        <f>COS((RADIANS($C$11-45)))</f>
        <v>0.96615132068832843</v>
      </c>
      <c r="J1568" s="15">
        <f>((SUMPRODUCT(G1568:G1570,E1568:E1570))*(SUMPRODUCT(G1568:G1570,F1568:F1570)))-((SUMPRODUCT(H1568:H1570,E1568:E1570))*(SUMPRODUCT(H1568:H1570,F1568:F1570)))</f>
        <v>3.4451712754968167E-4</v>
      </c>
      <c r="L1568" s="16"/>
      <c r="Y1568" t="s">
        <v>33</v>
      </c>
      <c r="Z1568" s="9">
        <f t="shared" ref="Z1568:AA1568" si="1809">Z1563</f>
        <v>0.86399545459420413</v>
      </c>
      <c r="AA1568" s="10">
        <f t="shared" si="1809"/>
        <v>-0.52658432086144791</v>
      </c>
      <c r="AB1568" s="13">
        <f>COS((RADIANS(45+$C$11)))</f>
        <v>0.25797601735858844</v>
      </c>
      <c r="AC1568" s="14">
        <f>COS((RADIANS($C$11-45)))</f>
        <v>0.96615132068832843</v>
      </c>
      <c r="AE1568" s="15">
        <f>((SUMPRODUCT(AB1568:AB1570,Z1568:Z1570))*(SUMPRODUCT(AB1568:AB1570,AA1568:AA1570)))-((SUMPRODUCT(AC1568:AC1570,Z1568:Z1570))*(SUMPRODUCT(AC1568:AC1570,AA1568:AA1570)))</f>
        <v>3.4451712754957065E-4</v>
      </c>
      <c r="AG1568" s="16"/>
    </row>
    <row r="1569" spans="4:33">
      <c r="D1569" t="s">
        <v>34</v>
      </c>
      <c r="E1569" s="9">
        <f t="shared" ref="E1569:F1569" si="1810">E1564</f>
        <v>-0.16430755262887167</v>
      </c>
      <c r="F1569" s="10">
        <f t="shared" si="1810"/>
        <v>-0.7879412955299977</v>
      </c>
      <c r="G1569" s="13">
        <f>(SIN((RADIANS(45+$C$11))))*(COS(RADIANS($A$11)))</f>
        <v>1.6862521847959428E-9</v>
      </c>
      <c r="H1569" s="14">
        <f>(SIN((RADIANS($C$11-45))))*(COS(RADIANS($A$11)))</f>
        <v>-4.5025309553575305E-10</v>
      </c>
      <c r="J1569" s="16"/>
      <c r="L1569" s="16"/>
      <c r="Y1569" t="s">
        <v>34</v>
      </c>
      <c r="Z1569" s="9">
        <f t="shared" ref="Z1569:AA1569" si="1811">Z1564</f>
        <v>-0.1643075526288717</v>
      </c>
      <c r="AA1569" s="10">
        <f t="shared" si="1811"/>
        <v>-0.7879412955299977</v>
      </c>
      <c r="AB1569" s="13">
        <f>(SIN((RADIANS(45+$C$11))))*(COS(RADIANS($A$11)))</f>
        <v>1.6862521847959428E-9</v>
      </c>
      <c r="AC1569" s="14">
        <f>(SIN((RADIANS($C$11-45))))*(COS(RADIANS($A$11)))</f>
        <v>-4.5025309553575305E-10</v>
      </c>
      <c r="AE1569" s="16"/>
      <c r="AG1569" s="16"/>
    </row>
    <row r="1570" spans="4:33">
      <c r="D1570" t="s">
        <v>35</v>
      </c>
      <c r="E1570" s="9">
        <f t="shared" ref="E1570:F1570" si="1812">E1565</f>
        <v>0.47593579670966668</v>
      </c>
      <c r="F1570" s="10">
        <f t="shared" si="1812"/>
        <v>-0.31915116766415946</v>
      </c>
      <c r="G1570" s="13">
        <f>(SIN((RADIANS(45+$C$11))))*(SIN(RADIANS($A$11)))</f>
        <v>0.96615132068832843</v>
      </c>
      <c r="H1570" s="14">
        <f>(SIN((RADIANS($C$11-45))))*(SIN(RADIANS($A$11)))</f>
        <v>-0.25797601735858849</v>
      </c>
      <c r="J1570" s="16"/>
      <c r="L1570" s="16"/>
      <c r="Y1570" t="s">
        <v>35</v>
      </c>
      <c r="Z1570" s="9">
        <f t="shared" ref="Z1570:AA1570" si="1813">Z1565</f>
        <v>0.47593579670966668</v>
      </c>
      <c r="AA1570" s="10">
        <f t="shared" si="1813"/>
        <v>-0.31915116766415952</v>
      </c>
      <c r="AB1570" s="13">
        <f>(SIN((RADIANS(45+$C$11))))*(SIN(RADIANS($A$11)))</f>
        <v>0.96615132068832843</v>
      </c>
      <c r="AC1570" s="14">
        <f>(SIN((RADIANS($C$11-45))))*(SIN(RADIANS($A$11)))</f>
        <v>-0.25797601735858849</v>
      </c>
      <c r="AE1570" s="16"/>
      <c r="AG1570" s="16"/>
    </row>
    <row r="1571" spans="4:33">
      <c r="J1571" s="16"/>
      <c r="L1571" s="16"/>
      <c r="AE1571" s="16"/>
      <c r="AG1571" s="16"/>
    </row>
    <row r="1572" spans="4:33">
      <c r="E1572" s="9" t="s">
        <v>29</v>
      </c>
      <c r="F1572" s="10" t="s">
        <v>30</v>
      </c>
      <c r="G1572" s="13" t="s">
        <v>31</v>
      </c>
      <c r="H1572" s="14" t="s">
        <v>11</v>
      </c>
      <c r="I1572">
        <v>11</v>
      </c>
      <c r="J1572" s="15" t="s">
        <v>32</v>
      </c>
      <c r="L1572" s="16"/>
      <c r="Z1572" s="9" t="s">
        <v>29</v>
      </c>
      <c r="AA1572" s="10" t="s">
        <v>30</v>
      </c>
      <c r="AB1572" s="13" t="s">
        <v>31</v>
      </c>
      <c r="AC1572" s="14" t="s">
        <v>11</v>
      </c>
      <c r="AD1572">
        <v>11</v>
      </c>
      <c r="AE1572" s="15" t="s">
        <v>32</v>
      </c>
      <c r="AG1572" s="16"/>
    </row>
    <row r="1573" spans="4:33">
      <c r="D1573" t="s">
        <v>33</v>
      </c>
      <c r="E1573" s="9">
        <f t="shared" ref="E1573:F1573" si="1814">E1568</f>
        <v>0.86399545459420413</v>
      </c>
      <c r="F1573" s="10">
        <f t="shared" si="1814"/>
        <v>-0.52658432086144802</v>
      </c>
      <c r="G1573" s="13">
        <f>COS((RADIANS(45+$C$12)))</f>
        <v>0.35429103799771577</v>
      </c>
      <c r="H1573" s="14">
        <f>COS((RADIANS($C$12-45)))</f>
        <v>0.93513520968601171</v>
      </c>
      <c r="J1573" s="15">
        <f>((SUMPRODUCT(G1573:G1575,E1573:E1575))*(SUMPRODUCT(G1573:(G1575),F1573:F1575)))-((SUMPRODUCT(H1573:H1575,E1573:E1575))*(SUMPRODUCT(H1573:H1575,F1573:F1575)))</f>
        <v>-4.494075930860375E-4</v>
      </c>
      <c r="L1573" s="16"/>
      <c r="Y1573" t="s">
        <v>33</v>
      </c>
      <c r="Z1573" s="9">
        <f t="shared" ref="Z1573:AA1573" si="1815">Z1568</f>
        <v>0.86399545459420413</v>
      </c>
      <c r="AA1573" s="10">
        <f t="shared" si="1815"/>
        <v>-0.52658432086144791</v>
      </c>
      <c r="AB1573" s="13">
        <f>COS((RADIANS(45+$C$12)))</f>
        <v>0.35429103799771577</v>
      </c>
      <c r="AC1573" s="14">
        <f>COS((RADIANS($C$12-45)))</f>
        <v>0.93513520968601171</v>
      </c>
      <c r="AE1573" s="15">
        <f>((SUMPRODUCT(AB1573:AB1575,Z1573:Z1575))*(SUMPRODUCT(AB1573:(AB1575),AA1573:AA1575)))-((SUMPRODUCT(AC1573:AC1575,Z1573:Z1575))*(SUMPRODUCT(AC1573:AC1575,AA1573:AA1575)))</f>
        <v>-4.4940759308609302E-4</v>
      </c>
      <c r="AG1573" s="16"/>
    </row>
    <row r="1574" spans="4:33">
      <c r="D1574" t="s">
        <v>34</v>
      </c>
      <c r="E1574" s="9">
        <f t="shared" ref="E1574:F1574" si="1816">E1569</f>
        <v>-0.16430755262887167</v>
      </c>
      <c r="F1574" s="10">
        <f t="shared" si="1816"/>
        <v>-0.7879412955299977</v>
      </c>
      <c r="G1574" s="13">
        <f>(SIN((RADIANS(45+$C$12))))*(COS(RADIANS($A$12)))</f>
        <v>-0.16238452503415868</v>
      </c>
      <c r="H1574" s="14">
        <f>(SIN((RADIANS($C$12-45))))*(COS(RADIANS($A$12)))</f>
        <v>6.1521993112028515E-2</v>
      </c>
      <c r="J1574" s="16"/>
      <c r="L1574" s="16"/>
      <c r="Y1574" t="s">
        <v>34</v>
      </c>
      <c r="Z1574" s="9">
        <f t="shared" ref="Z1574:AA1574" si="1817">Z1569</f>
        <v>-0.1643075526288717</v>
      </c>
      <c r="AA1574" s="10">
        <f t="shared" si="1817"/>
        <v>-0.7879412955299977</v>
      </c>
      <c r="AB1574" s="13">
        <f>(SIN((RADIANS(45+$C$12))))*(COS(RADIANS($A$12)))</f>
        <v>-0.16238452503415868</v>
      </c>
      <c r="AC1574" s="14">
        <f>(SIN((RADIANS($C$12-45))))*(COS(RADIANS($A$12)))</f>
        <v>6.1521993112028515E-2</v>
      </c>
      <c r="AE1574" s="16"/>
      <c r="AG1574" s="16"/>
    </row>
    <row r="1575" spans="4:33">
      <c r="D1575" t="s">
        <v>35</v>
      </c>
      <c r="E1575" s="9">
        <f t="shared" ref="E1575:F1575" si="1818">E1570</f>
        <v>0.47593579670966668</v>
      </c>
      <c r="F1575" s="10">
        <f t="shared" si="1818"/>
        <v>-0.31915116766415946</v>
      </c>
      <c r="G1575" s="13">
        <f>(SIN((RADIANS(45+$C$12))))*(SIN(RADIANS($A$12)))</f>
        <v>0.92092840461348113</v>
      </c>
      <c r="H1575" s="14">
        <f>(SIN((RADIANS($C$12-45))))*(SIN(RADIANS($A$12)))</f>
        <v>-0.34890856104289336</v>
      </c>
      <c r="J1575" s="16"/>
      <c r="L1575" s="16"/>
      <c r="Y1575" t="s">
        <v>35</v>
      </c>
      <c r="Z1575" s="9">
        <f t="shared" ref="Z1575:AA1575" si="1819">Z1570</f>
        <v>0.47593579670966668</v>
      </c>
      <c r="AA1575" s="10">
        <f t="shared" si="1819"/>
        <v>-0.31915116766415952</v>
      </c>
      <c r="AB1575" s="13">
        <f>(SIN((RADIANS(45+$C$12))))*(SIN(RADIANS($A$12)))</f>
        <v>0.92092840461348113</v>
      </c>
      <c r="AC1575" s="14">
        <f>(SIN((RADIANS($C$12-45))))*(SIN(RADIANS($A$12)))</f>
        <v>-0.34890856104289336</v>
      </c>
      <c r="AE1575" s="16"/>
      <c r="AG1575" s="16"/>
    </row>
    <row r="1576" spans="4:33">
      <c r="L1576" s="16"/>
      <c r="AG1576" s="16"/>
    </row>
    <row r="1577" spans="4:33">
      <c r="E1577" s="9" t="s">
        <v>29</v>
      </c>
      <c r="F1577" s="10" t="s">
        <v>30</v>
      </c>
      <c r="G1577" s="13" t="s">
        <v>31</v>
      </c>
      <c r="H1577" s="14" t="s">
        <v>11</v>
      </c>
      <c r="I1577">
        <v>12</v>
      </c>
      <c r="J1577" s="15" t="s">
        <v>32</v>
      </c>
      <c r="L1577" s="16"/>
      <c r="Z1577" s="9" t="s">
        <v>29</v>
      </c>
      <c r="AA1577" s="10" t="s">
        <v>30</v>
      </c>
      <c r="AB1577" s="13" t="s">
        <v>31</v>
      </c>
      <c r="AC1577" s="14" t="s">
        <v>11</v>
      </c>
      <c r="AD1577">
        <v>12</v>
      </c>
      <c r="AE1577" s="15" t="s">
        <v>32</v>
      </c>
      <c r="AG1577" s="16"/>
    </row>
    <row r="1578" spans="4:33">
      <c r="D1578" t="s">
        <v>33</v>
      </c>
      <c r="E1578" s="9">
        <f t="shared" ref="E1578:F1578" si="1820">E1573</f>
        <v>0.86399545459420413</v>
      </c>
      <c r="F1578" s="10">
        <f t="shared" si="1820"/>
        <v>-0.52658432086144802</v>
      </c>
      <c r="G1578" s="13">
        <f>COS((RADIANS(45+$C$13)))</f>
        <v>0.47331966718484342</v>
      </c>
      <c r="H1578" s="14">
        <f>COS((RADIANS($C$13-45)))</f>
        <v>0.88089073820538555</v>
      </c>
      <c r="J1578" s="15">
        <f>((SUMPRODUCT(G1578:G1580,E1578:E1580))*(SUMPRODUCT(G1578:(G1580),F1578:F1580)))-((SUMPRODUCT(H1578:H1580,E1578:E1580))*(SUMPRODUCT(H1578:H1580,F1578:F1580)))</f>
        <v>-3.1043796309587757E-4</v>
      </c>
      <c r="L1578" s="16"/>
      <c r="Y1578" t="s">
        <v>33</v>
      </c>
      <c r="Z1578" s="9">
        <f t="shared" ref="Z1578:AA1578" si="1821">Z1573</f>
        <v>0.86399545459420413</v>
      </c>
      <c r="AA1578" s="10">
        <f t="shared" si="1821"/>
        <v>-0.52658432086144791</v>
      </c>
      <c r="AB1578" s="13">
        <f>COS((RADIANS(45+$C$13)))</f>
        <v>0.47331966718484342</v>
      </c>
      <c r="AC1578" s="14">
        <f>COS((RADIANS($C$13-45)))</f>
        <v>0.88089073820538555</v>
      </c>
      <c r="AE1578" s="15">
        <f>((SUMPRODUCT(AB1578:AB1580,Z1578:Z1580))*(SUMPRODUCT(AB1578:(AB1580),AA1578:AA1580)))-((SUMPRODUCT(AC1578:AC1580,Z1578:Z1580))*(SUMPRODUCT(AC1578:AC1580,AA1578:AA1580)))</f>
        <v>-3.1043796309593308E-4</v>
      </c>
      <c r="AG1578" s="16"/>
    </row>
    <row r="1579" spans="4:33">
      <c r="D1579" t="s">
        <v>34</v>
      </c>
      <c r="E1579" s="9">
        <f t="shared" ref="E1579:F1579" si="1822">E1574</f>
        <v>-0.16430755262887167</v>
      </c>
      <c r="F1579" s="10">
        <f t="shared" si="1822"/>
        <v>-0.7879412955299977</v>
      </c>
      <c r="G1579" s="13">
        <f>(SIN((RADIANS(45+$C$13))))*(COS(RADIANS($A$13)))</f>
        <v>-0.30128237653526008</v>
      </c>
      <c r="H1579" s="14">
        <f>(SIN((RADIANS($C$13-45))))*(COS(RADIANS($A$13)))</f>
        <v>0.16188486040941796</v>
      </c>
      <c r="J1579" s="16"/>
      <c r="L1579" s="16"/>
      <c r="Y1579" t="s">
        <v>34</v>
      </c>
      <c r="Z1579" s="9">
        <f t="shared" ref="Z1579:AA1579" si="1823">Z1574</f>
        <v>-0.1643075526288717</v>
      </c>
      <c r="AA1579" s="10">
        <f t="shared" si="1823"/>
        <v>-0.7879412955299977</v>
      </c>
      <c r="AB1579" s="13">
        <f>(SIN((RADIANS(45+$C$13))))*(COS(RADIANS($A$13)))</f>
        <v>-0.30128237653526008</v>
      </c>
      <c r="AC1579" s="14">
        <f>(SIN((RADIANS($C$13-45))))*(COS(RADIANS($A$13)))</f>
        <v>0.16188486040941796</v>
      </c>
      <c r="AE1579" s="16"/>
      <c r="AG1579" s="16"/>
    </row>
    <row r="1580" spans="4:33">
      <c r="D1580" t="s">
        <v>35</v>
      </c>
      <c r="E1580" s="9">
        <f t="shared" ref="E1580:F1580" si="1824">E1575</f>
        <v>0.47593579670966668</v>
      </c>
      <c r="F1580" s="10">
        <f t="shared" si="1824"/>
        <v>-0.31915116766415946</v>
      </c>
      <c r="G1580" s="13">
        <f>(SIN((RADIANS(45+$C$13))))*(SIN(RADIANS($A$13)))</f>
        <v>0.82776652641025228</v>
      </c>
      <c r="H1580" s="14">
        <f>(SIN((RADIANS($C$13-45))))*(SIN(RADIANS($A$13)))</f>
        <v>-0.44477499852643942</v>
      </c>
      <c r="J1580" s="16"/>
      <c r="L1580" s="16"/>
      <c r="Y1580" t="s">
        <v>35</v>
      </c>
      <c r="Z1580" s="9">
        <f t="shared" ref="Z1580:AA1580" si="1825">Z1575</f>
        <v>0.47593579670966668</v>
      </c>
      <c r="AA1580" s="10">
        <f t="shared" si="1825"/>
        <v>-0.31915116766415952</v>
      </c>
      <c r="AB1580" s="13">
        <f>(SIN((RADIANS(45+$C$13))))*(SIN(RADIANS($A$13)))</f>
        <v>0.82776652641025228</v>
      </c>
      <c r="AC1580" s="14">
        <f>(SIN((RADIANS($C$13-45))))*(SIN(RADIANS($A$13)))</f>
        <v>-0.44477499852643942</v>
      </c>
      <c r="AE1580" s="16"/>
      <c r="AG1580" s="16"/>
    </row>
    <row r="1581" spans="4:33">
      <c r="L1581" s="16"/>
      <c r="AG1581" s="16"/>
    </row>
    <row r="1582" spans="4:33">
      <c r="E1582" s="9" t="s">
        <v>29</v>
      </c>
      <c r="F1582" s="10" t="s">
        <v>30</v>
      </c>
      <c r="G1582" s="13" t="s">
        <v>31</v>
      </c>
      <c r="H1582" s="14" t="s">
        <v>11</v>
      </c>
      <c r="I1582">
        <v>13</v>
      </c>
      <c r="J1582" s="15" t="s">
        <v>32</v>
      </c>
      <c r="L1582" s="16"/>
      <c r="Z1582" s="9" t="s">
        <v>29</v>
      </c>
      <c r="AA1582" s="10" t="s">
        <v>30</v>
      </c>
      <c r="AB1582" s="13" t="s">
        <v>31</v>
      </c>
      <c r="AC1582" s="14" t="s">
        <v>11</v>
      </c>
      <c r="AD1582">
        <v>13</v>
      </c>
      <c r="AE1582" s="15" t="s">
        <v>32</v>
      </c>
      <c r="AG1582" s="16"/>
    </row>
    <row r="1583" spans="4:33">
      <c r="D1583" t="s">
        <v>33</v>
      </c>
      <c r="E1583" s="9">
        <f t="shared" ref="E1583:F1583" si="1826">E1578</f>
        <v>0.86399545459420413</v>
      </c>
      <c r="F1583" s="10">
        <f t="shared" si="1826"/>
        <v>-0.52658432086144802</v>
      </c>
      <c r="G1583" s="13">
        <f>COS((RADIANS(45+$C$14)))</f>
        <v>0.59130964836358235</v>
      </c>
      <c r="H1583" s="14">
        <f>COS((RADIANS($C$14-45)))</f>
        <v>0.80644460426748255</v>
      </c>
      <c r="J1583" s="15">
        <f>((SUMPRODUCT(G1583:G1585,E1583:E1585))*(SUMPRODUCT(G1583:G1585,F1583:F1585)))-((SUMPRODUCT(H1583:H1585,E1583:E1585))*(SUMPRODUCT(H1583:H1585,F1583:F1585)))</f>
        <v>2.916613354853409E-3</v>
      </c>
      <c r="L1583" s="16"/>
      <c r="Y1583" t="s">
        <v>33</v>
      </c>
      <c r="Z1583" s="9">
        <f t="shared" ref="Z1583:AA1583" si="1827">Z1578</f>
        <v>0.86399545459420413</v>
      </c>
      <c r="AA1583" s="10">
        <f t="shared" si="1827"/>
        <v>-0.52658432086144791</v>
      </c>
      <c r="AB1583" s="13">
        <f>COS((RADIANS(45+$C$14)))</f>
        <v>0.59130964836358235</v>
      </c>
      <c r="AC1583" s="14">
        <f>COS((RADIANS($C$14-45)))</f>
        <v>0.80644460426748255</v>
      </c>
      <c r="AE1583" s="15">
        <f>((SUMPRODUCT(AB1583:AB1585,Z1583:Z1585))*(SUMPRODUCT(AB1583:AB1585,AA1583:AA1585)))-((SUMPRODUCT(AC1583:AC1585,Z1583:Z1585))*(SUMPRODUCT(AC1583:AC1585,AA1583:AA1585)))</f>
        <v>2.9166133548533535E-3</v>
      </c>
      <c r="AG1583" s="16"/>
    </row>
    <row r="1584" spans="4:33">
      <c r="D1584" t="s">
        <v>34</v>
      </c>
      <c r="E1584" s="9">
        <f t="shared" ref="E1584:F1584" si="1828">E1579</f>
        <v>-0.16430755262887167</v>
      </c>
      <c r="F1584" s="10">
        <f t="shared" si="1828"/>
        <v>-0.7879412955299977</v>
      </c>
      <c r="G1584" s="13">
        <f>(SIN((RADIANS(45+$C$14))))*(COS(RADIANS($A$14)))</f>
        <v>-0.40322230213374111</v>
      </c>
      <c r="H1584" s="14">
        <f>(SIN((RADIANS($C$14-45))))*(COS(RADIANS($A$14)))</f>
        <v>0.29565482418179106</v>
      </c>
      <c r="J1584" s="16"/>
      <c r="L1584" s="16"/>
      <c r="Y1584" t="s">
        <v>34</v>
      </c>
      <c r="Z1584" s="9">
        <f t="shared" ref="Z1584:AA1584" si="1829">Z1579</f>
        <v>-0.1643075526288717</v>
      </c>
      <c r="AA1584" s="10">
        <f t="shared" si="1829"/>
        <v>-0.7879412955299977</v>
      </c>
      <c r="AB1584" s="13">
        <f>(SIN((RADIANS(45+$C$14))))*(COS(RADIANS($A$14)))</f>
        <v>-0.40322230213374111</v>
      </c>
      <c r="AC1584" s="14">
        <f>(SIN((RADIANS($C$14-45))))*(COS(RADIANS($A$14)))</f>
        <v>0.29565482418179106</v>
      </c>
      <c r="AE1584" s="16"/>
      <c r="AG1584" s="16"/>
    </row>
    <row r="1585" spans="1:40">
      <c r="D1585" t="s">
        <v>35</v>
      </c>
      <c r="E1585" s="9">
        <f t="shared" ref="E1585:F1585" si="1830">E1580</f>
        <v>0.47593579670966668</v>
      </c>
      <c r="F1585" s="10">
        <f t="shared" si="1830"/>
        <v>-0.31915116766415946</v>
      </c>
      <c r="G1585" s="13">
        <f>(SIN((RADIANS(45+$C$14))))*(SIN(RADIANS($A$14)))</f>
        <v>0.69840151404052841</v>
      </c>
      <c r="H1585" s="14">
        <f>(SIN((RADIANS($C$14-45))))*(SIN(RADIANS($A$14)))</f>
        <v>-0.51208917698570589</v>
      </c>
      <c r="J1585" s="16"/>
      <c r="L1585" s="16"/>
      <c r="Y1585" t="s">
        <v>35</v>
      </c>
      <c r="Z1585" s="9">
        <f t="shared" ref="Z1585:AA1585" si="1831">Z1580</f>
        <v>0.47593579670966668</v>
      </c>
      <c r="AA1585" s="10">
        <f t="shared" si="1831"/>
        <v>-0.31915116766415952</v>
      </c>
      <c r="AB1585" s="13">
        <f>(SIN((RADIANS(45+$C$14))))*(SIN(RADIANS($A$14)))</f>
        <v>0.69840151404052841</v>
      </c>
      <c r="AC1585" s="14">
        <f>(SIN((RADIANS($C$14-45))))*(SIN(RADIANS($A$14)))</f>
        <v>-0.51208917698570589</v>
      </c>
      <c r="AE1585" s="16"/>
      <c r="AG1585" s="16"/>
    </row>
    <row r="1586" spans="1:40">
      <c r="J1586" s="16"/>
      <c r="L1586" s="16"/>
      <c r="AE1586" s="16"/>
      <c r="AG1586" s="16"/>
    </row>
    <row r="1587" spans="1:40">
      <c r="E1587" s="9" t="s">
        <v>29</v>
      </c>
      <c r="F1587" s="10" t="s">
        <v>30</v>
      </c>
      <c r="G1587" s="13" t="s">
        <v>31</v>
      </c>
      <c r="H1587" s="14" t="s">
        <v>11</v>
      </c>
      <c r="I1587">
        <v>14</v>
      </c>
      <c r="J1587" s="15" t="s">
        <v>32</v>
      </c>
      <c r="L1587" s="16"/>
      <c r="Z1587" s="9" t="s">
        <v>29</v>
      </c>
      <c r="AA1587" s="10" t="s">
        <v>30</v>
      </c>
      <c r="AB1587" s="13" t="s">
        <v>31</v>
      </c>
      <c r="AC1587" s="14" t="s">
        <v>11</v>
      </c>
      <c r="AD1587">
        <v>14</v>
      </c>
      <c r="AE1587" s="15" t="s">
        <v>32</v>
      </c>
      <c r="AG1587" s="16"/>
    </row>
    <row r="1588" spans="1:40">
      <c r="D1588" t="s">
        <v>33</v>
      </c>
      <c r="E1588" s="9">
        <f t="shared" ref="E1588:F1588" si="1832">E1583</f>
        <v>0.86399545459420413</v>
      </c>
      <c r="F1588" s="10">
        <f t="shared" si="1832"/>
        <v>-0.52658432086144802</v>
      </c>
      <c r="G1588" s="13">
        <f>COS((RADIANS(45+$C$15)))</f>
        <v>0.68518299032635921</v>
      </c>
      <c r="H1588" s="14">
        <f>COS((RADIANS($C$15-45)))</f>
        <v>0.72837096988240024</v>
      </c>
      <c r="J1588" s="15">
        <f>((SUMPRODUCT(G1588:G1590,E1588:E1590))*(SUMPRODUCT(G1588:G1590,F1588:F1590)))-((SUMPRODUCT(H1588:H1590,E1588:E1590))*(SUMPRODUCT(H1588:H1590,F1588:F1590)))</f>
        <v>1.4096252957168376E-2</v>
      </c>
      <c r="L1588" s="16"/>
      <c r="Y1588" t="s">
        <v>33</v>
      </c>
      <c r="Z1588" s="9">
        <f t="shared" ref="Z1588:AA1588" si="1833">Z1583</f>
        <v>0.86399545459420413</v>
      </c>
      <c r="AA1588" s="10">
        <f t="shared" si="1833"/>
        <v>-0.52658432086144791</v>
      </c>
      <c r="AB1588" s="13">
        <f>COS((RADIANS(45+$C$15)))</f>
        <v>0.68518299032635921</v>
      </c>
      <c r="AC1588" s="14">
        <f>COS((RADIANS($C$15-45)))</f>
        <v>0.72837096988240024</v>
      </c>
      <c r="AE1588" s="15">
        <f>((SUMPRODUCT(AB1588:AB1590,Z1588:Z1590))*(SUMPRODUCT(AB1588:AB1590,AA1588:AA1590)))-((SUMPRODUCT(AC1588:AC1590,Z1588:Z1590))*(SUMPRODUCT(AC1588:AC1590,AA1588:AA1590)))</f>
        <v>1.4096252957168348E-2</v>
      </c>
      <c r="AG1588" s="16"/>
    </row>
    <row r="1589" spans="1:40">
      <c r="D1589" t="s">
        <v>34</v>
      </c>
      <c r="E1589" s="9">
        <f t="shared" ref="E1589:F1589" si="1834">E1584</f>
        <v>-0.16430755262887167</v>
      </c>
      <c r="F1589" s="10">
        <f t="shared" si="1834"/>
        <v>-0.7879412955299977</v>
      </c>
      <c r="G1589" s="13">
        <f>(SIN((RADIANS(45+$C$15))))*(COS(RADIANS($A$15)))</f>
        <v>-0.46818783469577441</v>
      </c>
      <c r="H1589" s="14">
        <f>(SIN((RADIANS($C$15-45))))*(COS(RADIANS($A$15)))</f>
        <v>0.44042713654975557</v>
      </c>
      <c r="J1589" s="16"/>
      <c r="L1589" s="16"/>
      <c r="Y1589" t="s">
        <v>34</v>
      </c>
      <c r="Z1589" s="9">
        <f t="shared" ref="Z1589:AA1589" si="1835">Z1584</f>
        <v>-0.1643075526288717</v>
      </c>
      <c r="AA1589" s="10">
        <f t="shared" si="1835"/>
        <v>-0.7879412955299977</v>
      </c>
      <c r="AB1589" s="13">
        <f>(SIN((RADIANS(45+$C$15))))*(COS(RADIANS($A$15)))</f>
        <v>-0.46818783469577441</v>
      </c>
      <c r="AC1589" s="14">
        <f>(SIN((RADIANS($C$15-45))))*(COS(RADIANS($A$15)))</f>
        <v>0.44042713654975557</v>
      </c>
      <c r="AE1589" s="16"/>
      <c r="AG1589" s="16"/>
    </row>
    <row r="1590" spans="1:40">
      <c r="D1590" t="s">
        <v>35</v>
      </c>
      <c r="E1590" s="9">
        <f t="shared" ref="E1590:F1590" si="1836">E1585</f>
        <v>0.47593579670966668</v>
      </c>
      <c r="F1590" s="10">
        <f t="shared" si="1836"/>
        <v>-0.31915116766415946</v>
      </c>
      <c r="G1590" s="13">
        <f>(SIN((RADIANS(45+$C$15))))*(SIN(RADIANS($A$15)))</f>
        <v>0.55796453400759316</v>
      </c>
      <c r="H1590" s="14">
        <f>(SIN((RADIANS($C$15-45))))*(SIN(RADIANS($A$15)))</f>
        <v>-0.52488062225915189</v>
      </c>
      <c r="J1590" s="16"/>
      <c r="L1590" s="16"/>
      <c r="Y1590" t="s">
        <v>35</v>
      </c>
      <c r="Z1590" s="9">
        <f t="shared" ref="Z1590:AA1590" si="1837">Z1585</f>
        <v>0.47593579670966668</v>
      </c>
      <c r="AA1590" s="10">
        <f t="shared" si="1837"/>
        <v>-0.31915116766415952</v>
      </c>
      <c r="AB1590" s="13">
        <f>(SIN((RADIANS(45+$C$15))))*(SIN(RADIANS($A$15)))</f>
        <v>0.55796453400759316</v>
      </c>
      <c r="AC1590" s="14">
        <f>(SIN((RADIANS($C$15-45))))*(SIN(RADIANS($A$15)))</f>
        <v>-0.52488062225915189</v>
      </c>
      <c r="AE1590" s="16"/>
      <c r="AG1590" s="16"/>
    </row>
    <row r="1591" spans="1:40">
      <c r="A1591" s="3" t="s">
        <v>28</v>
      </c>
      <c r="J1591" s="16"/>
      <c r="L1591" s="16"/>
      <c r="V1591" s="3" t="s">
        <v>28</v>
      </c>
      <c r="AE1591" s="16"/>
      <c r="AG1591" s="16"/>
    </row>
    <row r="1592" spans="1:40">
      <c r="A1592" s="3">
        <f>DEGREES(ACOS(((C1610*C1613+C1611*C1614+C1612*C1615)/(((SQRT((C1610^2)+(C1611^2)+(C1612^2)))*(SQRT((C1613^2)+(C1614^2)+(C1615^2))))))))</f>
        <v>118.51554781884565</v>
      </c>
      <c r="E1592" s="9" t="s">
        <v>29</v>
      </c>
      <c r="F1592" s="10" t="s">
        <v>30</v>
      </c>
      <c r="G1592" s="13" t="s">
        <v>31</v>
      </c>
      <c r="H1592" s="14" t="s">
        <v>11</v>
      </c>
      <c r="I1592">
        <v>15</v>
      </c>
      <c r="J1592" s="15" t="s">
        <v>32</v>
      </c>
      <c r="L1592" s="16"/>
      <c r="V1592" s="3">
        <f>DEGREES(ACOS(((X1610*X1613+X1611*X1614+X1612*X1615)/(((SQRT((X1610^2)+(X1611^2)+(X1612^2)))*(SQRT((X1613^2)+(X1614^2)+(X1615^2))))))))</f>
        <v>118.51554781884565</v>
      </c>
      <c r="Z1592" s="9" t="s">
        <v>29</v>
      </c>
      <c r="AA1592" s="10" t="s">
        <v>30</v>
      </c>
      <c r="AB1592" s="13" t="s">
        <v>31</v>
      </c>
      <c r="AC1592" s="14" t="s">
        <v>11</v>
      </c>
      <c r="AD1592">
        <v>15</v>
      </c>
      <c r="AE1592" s="15" t="s">
        <v>32</v>
      </c>
      <c r="AG1592" s="16"/>
    </row>
    <row r="1593" spans="1:40">
      <c r="D1593" t="s">
        <v>33</v>
      </c>
      <c r="E1593" s="9">
        <f t="shared" ref="E1593:F1593" si="1838">E1588</f>
        <v>0.86399545459420413</v>
      </c>
      <c r="F1593" s="10">
        <f t="shared" si="1838"/>
        <v>-0.52658432086144802</v>
      </c>
      <c r="G1593" s="13">
        <f>COS((RADIANS(45+$C$16)))</f>
        <v>-0.77217937246662716</v>
      </c>
      <c r="H1593" s="14">
        <f>COS((RADIANS($C$16-45)))</f>
        <v>-0.63540460868414073</v>
      </c>
      <c r="J1593" s="15">
        <f>((SUMPRODUCT(G1593:G1595,E1593:E1595))*(SUMPRODUCT(G1593:(G1595),F1593:F1595)))-((SUMPRODUCT(H1593:H1595,E1593:E1595))*(SUMPRODUCT(H1593:H1595,F1593:F1595)))</f>
        <v>-6.0155219961967044E-3</v>
      </c>
      <c r="Y1593" t="s">
        <v>33</v>
      </c>
      <c r="Z1593" s="9">
        <f t="shared" ref="Z1593:AA1593" si="1839">Z1588</f>
        <v>0.86399545459420413</v>
      </c>
      <c r="AA1593" s="10">
        <f t="shared" si="1839"/>
        <v>-0.52658432086144791</v>
      </c>
      <c r="AB1593" s="13">
        <f>COS((RADIANS(45+$C$16)))</f>
        <v>-0.77217937246662716</v>
      </c>
      <c r="AC1593" s="14">
        <f>COS((RADIANS($C$16-45)))</f>
        <v>-0.63540460868414073</v>
      </c>
      <c r="AE1593" s="15">
        <f>((SUMPRODUCT(AB1593:AB1595,Z1593:Z1595))*(SUMPRODUCT(AB1593:(AB1595),AA1593:AA1595)))-((SUMPRODUCT(AC1593:AC1595,Z1593:Z1595))*(SUMPRODUCT(AC1593:AC1595,AA1593:AA1595)))</f>
        <v>-6.0155219961967044E-3</v>
      </c>
    </row>
    <row r="1594" spans="1:40">
      <c r="D1594" t="s">
        <v>34</v>
      </c>
      <c r="E1594" s="9">
        <f t="shared" ref="E1594:F1594" si="1840">E1589</f>
        <v>-0.16430755262887167</v>
      </c>
      <c r="F1594" s="10">
        <f t="shared" si="1840"/>
        <v>-0.7879412955299977</v>
      </c>
      <c r="G1594" s="13">
        <f>(SIN((RADIANS(45+$C$16))))*(COS(RADIANS($A$16)))</f>
        <v>0.48674816961467465</v>
      </c>
      <c r="H1594" s="14">
        <f>(SIN((RADIANS($C$16-45))))*(COS(RADIANS($A$16)))</f>
        <v>-0.5915237173691591</v>
      </c>
      <c r="J1594" s="16"/>
      <c r="L1594" s="16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16"/>
      <c r="Y1594" t="s">
        <v>34</v>
      </c>
      <c r="Z1594" s="9">
        <f t="shared" ref="Z1594:AA1594" si="1841">Z1589</f>
        <v>-0.1643075526288717</v>
      </c>
      <c r="AA1594" s="10">
        <f t="shared" si="1841"/>
        <v>-0.7879412955299977</v>
      </c>
      <c r="AB1594" s="13">
        <f>(SIN((RADIANS(45+$C$16))))*(COS(RADIANS($A$16)))</f>
        <v>0.48674816961467465</v>
      </c>
      <c r="AC1594" s="14">
        <f>(SIN((RADIANS($C$16-45))))*(COS(RADIANS($A$16)))</f>
        <v>-0.5915237173691591</v>
      </c>
      <c r="AE1594" s="16"/>
      <c r="AG1594" s="16"/>
      <c r="AH1594" t="s">
        <v>38</v>
      </c>
      <c r="AI1594" t="s">
        <v>39</v>
      </c>
      <c r="AJ1594" t="s">
        <v>40</v>
      </c>
      <c r="AK1594" t="s">
        <v>41</v>
      </c>
      <c r="AL1594" t="s">
        <v>42</v>
      </c>
      <c r="AM1594" t="s">
        <v>43</v>
      </c>
      <c r="AN1594" s="16"/>
    </row>
    <row r="1595" spans="1:40">
      <c r="D1595" t="s">
        <v>35</v>
      </c>
      <c r="E1595" s="9">
        <f t="shared" ref="E1595:F1595" si="1842">E1590</f>
        <v>0.47593579670966668</v>
      </c>
      <c r="F1595" s="10">
        <f t="shared" si="1842"/>
        <v>-0.31915116766415946</v>
      </c>
      <c r="G1595" s="13">
        <f>(SIN((RADIANS(45+$C$16))))*(SIN(RADIANS($A$16)))</f>
        <v>-0.40843020959988979</v>
      </c>
      <c r="H1595" s="14">
        <f>(SIN((RADIANS($C$16-45))))*(SIN(RADIANS($A$16)))</f>
        <v>0.49634733307707524</v>
      </c>
      <c r="J1595" s="16"/>
      <c r="L1595" s="16"/>
      <c r="M1595" s="17">
        <f>(G1523^2)*F1523+G1523*G1524*F1524+G1523*G1525*F1525-((H1523^2)*F1523+H1523*H1524*F1524+H1523*H1525*F1525)</f>
        <v>-0.19291165405679417</v>
      </c>
      <c r="N1595" s="18">
        <f>G1523*G1524*F1523+(G1524^2)*F1524+G1524*G1525*F1525-(H1523*H1524*F1523+(H1524^2)*F1524+H1524*H1525*F1525)</f>
        <v>-0.92786185717242187</v>
      </c>
      <c r="O1595" s="18">
        <f>G1523*G1525*F1523+G1524*G1525*F1524+(G1525^2)*F1525-(H1523*H1525*F1523+H1524*H1525*F1524+(H1525^2)*F1525)</f>
        <v>-1.6194244411328125E-10</v>
      </c>
      <c r="P1595" s="18">
        <f>(G1523^2)*E1523+G1523*G1524*E1524+G1523*G1525*E1525-((H1523^2)*E1523+H1523*H1524*E1524+H1523*H1525*E1525)</f>
        <v>-0.72277485409075881</v>
      </c>
      <c r="Q1595" s="18">
        <f>G1523*G1524*E1523+(G1524^2)*E1524+G1524*G1525*E1525-(H1523*H1524*E1523+(H1524^2)*E1524+H1524*H1525*E1525)</f>
        <v>0.50108046028269793</v>
      </c>
      <c r="R1595" s="34">
        <f>G1523*G1525*E1523+G1524*G1525*E1524+(G1525^2)*E1525-(H1523*H1525*E1523+H1524*H1525*E1524+(H1525^2)*E1525)</f>
        <v>8.7455038493417545E-11</v>
      </c>
      <c r="S1595" s="16">
        <f>J1523</f>
        <v>-1.4220081390713596E-2</v>
      </c>
      <c r="U1595">
        <f>S1595^2</f>
        <v>2.0221071475851911E-4</v>
      </c>
      <c r="Y1595" t="s">
        <v>35</v>
      </c>
      <c r="Z1595" s="9">
        <f t="shared" ref="Z1595:AA1595" si="1843">Z1590</f>
        <v>0.47593579670966668</v>
      </c>
      <c r="AA1595" s="10">
        <f t="shared" si="1843"/>
        <v>-0.31915116766415952</v>
      </c>
      <c r="AB1595" s="13">
        <f>(SIN((RADIANS(45+$C$16))))*(SIN(RADIANS($A$16)))</f>
        <v>-0.40843020959988979</v>
      </c>
      <c r="AC1595" s="14">
        <f>(SIN((RADIANS($C$16-45))))*(SIN(RADIANS($A$16)))</f>
        <v>0.49634733307707524</v>
      </c>
      <c r="AE1595" s="16"/>
      <c r="AG1595" s="16"/>
      <c r="AH1595" s="17">
        <f>(AB1523^2)*AA1523+AB1523*AB1524*AA1524+AB1523*AB1525*AA1525-((AC1523^2)*AA1523+AC1523*AC1524*AA1524+AC1523*AC1525*AA1525)</f>
        <v>-0.19291165405679422</v>
      </c>
      <c r="AI1595" s="18">
        <f>AB1523*AB1524*AA1523+(AB1524^2)*AA1524+AB1524*AB1525*AA1525-(AC1523*AC1524*AA1523+(AC1524^2)*AA1524+AC1524*AC1525*AA1525)</f>
        <v>-0.92786185717242176</v>
      </c>
      <c r="AJ1595" s="18">
        <f>AB1523*AB1525*AA1523+AB1524*AB1525*AA1524+(AB1525^2)*AA1525-(AC1523*AC1525*AA1523+AC1524*AC1525*AA1524+(AC1525^2)*AA1525)</f>
        <v>-1.6194244411328122E-10</v>
      </c>
      <c r="AK1595" s="18">
        <f>(AB1523^2)*Z1523+AB1523*AB1524*Z1524+AB1523*AB1525*Z1525-((AC1523^2)*Z1523+AC1523*AC1524*Z1524+AC1523*AC1525*Z1525)</f>
        <v>-0.72277485409075881</v>
      </c>
      <c r="AL1595" s="18">
        <f>AB1523*AB1524*Z1523+(AB1524^2)*Z1524+AB1524*AB1525*Z1525-(AC1523*AC1524*Z1523+(AC1524^2)*Z1524+AC1524*AC1525*Z1525)</f>
        <v>0.50108046028269793</v>
      </c>
      <c r="AM1595" s="34">
        <f>AB1523*AB1525*Z1523+AB1524*AB1525*Z1524+(AB1525^2)*Z1525-(AC1523*AC1525*Z1523+AC1524*AC1525*Z1524+(AC1525^2)*Z1525)</f>
        <v>8.7455038493417545E-11</v>
      </c>
      <c r="AN1595" s="16">
        <f>AE1523</f>
        <v>-1.4220081390713707E-2</v>
      </c>
    </row>
    <row r="1596" spans="1:40">
      <c r="A1596" s="7" t="s">
        <v>47</v>
      </c>
      <c r="B1596" s="7" t="s">
        <v>46</v>
      </c>
      <c r="C1596" s="7" t="s">
        <v>48</v>
      </c>
      <c r="L1596" s="16"/>
      <c r="M1596" s="17">
        <f>(G1528^2)*F1528+G1528*G1529*F1529+G1528*G1530*F1530-((H1528^2)*F1528+H1528*H1529*F1529+H1528*H1530*F1530)</f>
        <v>-0.10202760054218005</v>
      </c>
      <c r="N1596" s="18">
        <f>G1528*G1529*F1528+(G1529^2)*F1529+G1529*G1530*F1530-(H1528*H1529*F1528+(H1529^2)*F1529+H1529*H1530*F1530)</f>
        <v>-0.96395120753009778</v>
      </c>
      <c r="O1596" s="18">
        <f>G1528*G1530*F1528+G1529*G1530*F1529+(G1530^2)*F1530-(H1528*H1530*F1528+H1529*H1530*F1529+(H1530^2)*F1530)</f>
        <v>-0.16997060597406108</v>
      </c>
      <c r="P1596" s="18">
        <f>(G1528^2)*E1528+G1528*G1529*E1529+G1528*G1530*E1530-((H1528^2)*E1528+H1528*H1529*E1529+H1528*H1530*E1530)</f>
        <v>-0.72710862396351728</v>
      </c>
      <c r="Q1596" s="18">
        <f>G1528*G1529*E1528+(G1529^2)*E1529+G1529*G1530*E1530-(H1528*H1529*E1528+(H1529^2)*E1529+H1529*H1530*E1530)</f>
        <v>0.4661673032863875</v>
      </c>
      <c r="R1596" s="34">
        <f>G1528*G1530*E1528+G1529*G1530*E1529+(G1530^2)*E1530-(H1528*H1530*E1528+H1529*H1530*E1529+(H1530^2)*E1530)</f>
        <v>8.2197873093495993E-2</v>
      </c>
      <c r="S1596" s="16">
        <f>J1528</f>
        <v>-1.0662015120170398E-2</v>
      </c>
      <c r="U1596">
        <f t="shared" ref="U1596:U1615" si="1844">S1596^2</f>
        <v>1.136785664227422E-4</v>
      </c>
      <c r="V1596" s="7" t="s">
        <v>47</v>
      </c>
      <c r="W1596" s="7" t="s">
        <v>46</v>
      </c>
      <c r="X1596" s="7" t="s">
        <v>48</v>
      </c>
      <c r="AG1596" s="16"/>
      <c r="AH1596" s="17">
        <f>(AB1528^2)*AA1528+AB1528*AB1529*AA1529+AB1528*AB1530*AA1530-((AC1528^2)*AA1528+AC1528*AC1529*AA1529+AC1528*AC1530*AA1530)</f>
        <v>-0.10202760054218016</v>
      </c>
      <c r="AI1596" s="18">
        <f>AB1528*AB1529*AA1528+(AB1529^2)*AA1529+AB1529*AB1530*AA1530-(AC1528*AC1529*AA1528+(AC1529^2)*AA1529+AC1529*AC1530*AA1530)</f>
        <v>-0.96395120753009778</v>
      </c>
      <c r="AJ1596" s="18">
        <f>AB1528*AB1530*AA1528+AB1529*AB1530*AA1529+(AB1530^2)*AA1530-(AC1528*AC1530*AA1528+AC1529*AC1530*AA1529+(AC1530^2)*AA1530)</f>
        <v>-0.16997060597406105</v>
      </c>
      <c r="AK1596" s="18">
        <f>(AB1528^2)*Z1528+AB1528*AB1529*Z1529+AB1528*AB1530*Z1530-((AC1528^2)*Z1528+AC1528*AC1529*Z1529+AC1528*AC1530*Z1530)</f>
        <v>-0.72710862396351739</v>
      </c>
      <c r="AL1596" s="18">
        <f>AB1528*AB1529*Z1528+(AB1529^2)*Z1529+AB1529*AB1530*Z1530-(AC1528*AC1529*Z1528+(AC1529^2)*Z1529+AC1529*AC1530*Z1530)</f>
        <v>0.4661673032863875</v>
      </c>
      <c r="AM1596" s="34">
        <f>AB1528*AB1530*Z1528+AB1529*AB1530*Z1529+(AB1530^2)*Z1530-(AC1528*AC1530*Z1528+AC1529*AC1530*Z1529+(AC1530^2)*Z1530)</f>
        <v>8.2197873093495993E-2</v>
      </c>
      <c r="AN1596" s="16">
        <f>AE1528</f>
        <v>-1.0662015120170454E-2</v>
      </c>
    </row>
    <row r="1597" spans="1:40">
      <c r="A1597" s="7">
        <f>C1610+C1613</f>
        <v>0.33724807353471153</v>
      </c>
      <c r="B1597" s="7">
        <f>C1611*C1615-C1612*C1614</f>
        <v>0.42703537058204</v>
      </c>
      <c r="C1597" s="7">
        <f>A1598*B1599-A1599*B1598</f>
        <v>0.72566776281011591</v>
      </c>
      <c r="E1597" s="9" t="s">
        <v>29</v>
      </c>
      <c r="F1597" s="10" t="s">
        <v>30</v>
      </c>
      <c r="G1597" s="13" t="s">
        <v>31</v>
      </c>
      <c r="H1597" s="14" t="s">
        <v>11</v>
      </c>
      <c r="I1597">
        <v>16</v>
      </c>
      <c r="J1597" s="15" t="s">
        <v>32</v>
      </c>
      <c r="L1597" s="16"/>
      <c r="M1597" s="17">
        <f>(G1533^2)*F1533+G1533*G1534*F1534+G1533*G1535*F1535-((H1533^2)*F1533+H1533*H1534*F1534+H1533*H1535*F1535)</f>
        <v>1.5942422166698722E-3</v>
      </c>
      <c r="N1597" s="18">
        <f>G1533*G1534*F1533+(G1534^2)*F1534+G1534*G1535*F1535-(H1533*H1534*F1533+(H1534^2)*F1534+H1534*H1535*F1535)</f>
        <v>-0.93925676372278011</v>
      </c>
      <c r="O1597" s="18">
        <f>G1533*G1535*F1533+G1534*G1535*F1534+(G1535^2)*F1535-(H1533*H1535*F1533+H1534*H1535*F1534+(H1535^2)*F1535)</f>
        <v>-0.34186150432829532</v>
      </c>
      <c r="P1597" s="18">
        <f>(G1533^2)*E1533+G1533*G1534*E1534+G1533*G1535*E1535-((H1533^2)*E1533+H1533*H1534*E1534+H1533*H1535*E1535)</f>
        <v>-0.73069293514029843</v>
      </c>
      <c r="Q1597" s="18">
        <f>G1533*G1534*E1533+(G1534^2)*E1534+G1534*G1535*E1535-(H1533*H1534*E1533+(H1534^2)*E1534+H1534*H1535*E1535)</f>
        <v>0.4333259041566212</v>
      </c>
      <c r="R1597" s="34">
        <f>G1533*G1535*E1533+G1534*G1535*E1534+(G1535^2)*E1535-(H1533*H1535*E1533+H1534*H1535*E1534+(H1535^2)*E1535)</f>
        <v>0.15771773084949939</v>
      </c>
      <c r="S1597" s="16">
        <f>J1533</f>
        <v>-6.9997292607231199E-3</v>
      </c>
      <c r="U1597">
        <f t="shared" si="1844"/>
        <v>4.8996209723423432E-5</v>
      </c>
      <c r="V1597" s="7">
        <f>X1610+X1613</f>
        <v>0.33724807353471165</v>
      </c>
      <c r="W1597" s="7">
        <f>X1611*X1615-X1612*X1614</f>
        <v>0.42703537058204</v>
      </c>
      <c r="X1597" s="7">
        <f>V1598*W1599-V1599*W1598</f>
        <v>0.72566776281011602</v>
      </c>
      <c r="Z1597" s="9" t="s">
        <v>29</v>
      </c>
      <c r="AA1597" s="10" t="s">
        <v>30</v>
      </c>
      <c r="AB1597" s="13" t="s">
        <v>31</v>
      </c>
      <c r="AC1597" s="14" t="s">
        <v>11</v>
      </c>
      <c r="AD1597">
        <v>16</v>
      </c>
      <c r="AE1597" s="15" t="s">
        <v>32</v>
      </c>
      <c r="AG1597" s="16"/>
      <c r="AH1597" s="17">
        <f>(AB1533^2)*AA1533+AB1533*AB1534*AA1534+AB1533*AB1535*AA1535-((AC1533^2)*AA1533+AC1533*AC1534*AA1534+AC1533*AC1535*AA1535)</f>
        <v>1.5942422166697612E-3</v>
      </c>
      <c r="AI1597" s="18">
        <f>AB1533*AB1534*AA1533+(AB1534^2)*AA1534+AB1534*AB1535*AA1535-(AC1533*AC1534*AA1533+(AC1534^2)*AA1534+AC1534*AC1535*AA1535)</f>
        <v>-0.93925676372278011</v>
      </c>
      <c r="AJ1597" s="18">
        <f>AB1533*AB1535*AA1533+AB1534*AB1535*AA1534+(AB1535^2)*AA1535-(AC1533*AC1535*AA1533+AC1534*AC1535*AA1534+(AC1535^2)*AA1535)</f>
        <v>-0.34186150432829532</v>
      </c>
      <c r="AK1597" s="18">
        <f>(AB1533^2)*Z1533+AB1533*AB1534*Z1534+AB1533*AB1535*Z1535-((AC1533^2)*Z1533+AC1533*AC1534*Z1534+AC1533*AC1535*Z1535)</f>
        <v>-0.73069293514029843</v>
      </c>
      <c r="AL1597" s="18">
        <f>AB1533*AB1534*Z1533+(AB1534^2)*Z1534+AB1534*AB1535*Z1535-(AC1533*AC1534*Z1533+(AC1534^2)*Z1534+AC1534*AC1535*Z1535)</f>
        <v>0.4333259041566212</v>
      </c>
      <c r="AM1597" s="34">
        <f>AB1533*AB1535*Z1533+AB1534*AB1535*Z1534+(AB1535^2)*Z1535-(AC1533*AC1535*Z1533+AC1534*AC1535*Z1534+(AC1535^2)*Z1535)</f>
        <v>0.15771773084949939</v>
      </c>
      <c r="AN1597" s="16">
        <f>AE1533</f>
        <v>-6.9997292607231476E-3</v>
      </c>
    </row>
    <row r="1598" spans="1:40">
      <c r="A1598" s="7">
        <f>C1611+C1614</f>
        <v>-0.95178865621425046</v>
      </c>
      <c r="B1598" s="7">
        <f>C1612*C1613-C1610*C1615</f>
        <v>2.5100551692591233E-2</v>
      </c>
      <c r="C1598" s="7">
        <f>A1599*B1597-A1597*B1599</f>
        <v>0.32544044650417242</v>
      </c>
      <c r="D1598" t="s">
        <v>33</v>
      </c>
      <c r="E1598" s="9">
        <f t="shared" ref="E1598:F1598" si="1845">E1593</f>
        <v>0.86399545459420413</v>
      </c>
      <c r="F1598" s="10">
        <f t="shared" si="1845"/>
        <v>-0.52658432086144802</v>
      </c>
      <c r="G1598" s="13">
        <f>COS((RADIANS(45+$C$17)))</f>
        <v>-0.82658974912718863</v>
      </c>
      <c r="H1598" s="14">
        <f>COS((RADIANS($C$17-45)))</f>
        <v>-0.56280492769506862</v>
      </c>
      <c r="J1598" s="15">
        <f>((SUMPRODUCT(G1598:G1600,E1598:E1600))*(SUMPRODUCT(G1598:G1600,F1598:F1600)))-((SUMPRODUCT(H1598:H1600,E1598:E1600))*(SUMPRODUCT(H1598:H1600,F1598:F1600)))</f>
        <v>-5.6459482025142949E-3</v>
      </c>
      <c r="L1598" s="16"/>
      <c r="M1598" s="17">
        <f>(G1538^2)*F1538+G1538*G1539*F1539+G1538*G1540*F1540-((H1538^2)*F1538+H1538*H1539*F1539+H1538*H1540*F1540)</f>
        <v>0.12658182453547975</v>
      </c>
      <c r="N1598" s="18">
        <f>G1538*G1539*F1538+(G1539^2)*F1539+G1539*G1540*F1540-(H1538*H1539*F1538+(H1539^2)*F1539+H1539*H1540*F1540)</f>
        <v>-0.85300316948769284</v>
      </c>
      <c r="O1598" s="18">
        <f>G1538*G1540*F1538+G1539*G1540*F1539+(G1540^2)*F1540-(H1538*H1540*F1538+H1539*H1540*F1539+(H1540^2)*F1540)</f>
        <v>-0.49248160952332332</v>
      </c>
      <c r="P1598" s="18">
        <f>(G1538^2)*E1538+G1538*G1539*E1539+G1538*G1540*E1540-((H1538^2)*E1538+H1538*H1539*E1539+H1538*H1540*E1540)</f>
        <v>-0.74496817893875567</v>
      </c>
      <c r="Q1598" s="18">
        <f>G1538*G1539*E1538+(G1539^2)*E1539+G1539*G1540*E1540-(H1538*H1539*E1538+(H1539^2)*E1539+H1539*H1540*E1540)</f>
        <v>0.38794067293072421</v>
      </c>
      <c r="R1598" s="34">
        <f>G1538*G1540*E1538+G1539*G1540*E1539+(G1540^2)*E1540-(H1538*H1540*E1538+H1539*H1540*E1539+(H1540^2)*E1540)</f>
        <v>0.22397765194615815</v>
      </c>
      <c r="S1598" s="16">
        <f>J1538</f>
        <v>1.5131357002747203E-2</v>
      </c>
      <c r="U1598">
        <f t="shared" si="1844"/>
        <v>2.2895796474458683E-4</v>
      </c>
      <c r="V1598" s="7">
        <f>X1611+X1614</f>
        <v>-0.95178865621425057</v>
      </c>
      <c r="W1598" s="7">
        <f>X1612*X1613-X1610*X1615</f>
        <v>2.5100551692591289E-2</v>
      </c>
      <c r="X1598" s="7">
        <f>V1599*W1597-V1597*W1599</f>
        <v>0.32544044650417242</v>
      </c>
      <c r="Y1598" t="s">
        <v>33</v>
      </c>
      <c r="Z1598" s="9">
        <f t="shared" ref="Z1598:AA1598" si="1846">Z1593</f>
        <v>0.86399545459420413</v>
      </c>
      <c r="AA1598" s="10">
        <f t="shared" si="1846"/>
        <v>-0.52658432086144791</v>
      </c>
      <c r="AB1598" s="13">
        <f>COS((RADIANS(45+$C$17)))</f>
        <v>-0.82658974912718863</v>
      </c>
      <c r="AC1598" s="14">
        <f>COS((RADIANS($C$17-45)))</f>
        <v>-0.56280492769506862</v>
      </c>
      <c r="AE1598" s="15">
        <f>((SUMPRODUCT(AB1598:AB1600,Z1598:Z1600))*(SUMPRODUCT(AB1598:AB1600,AA1598:AA1600)))-((SUMPRODUCT(AC1598:AC1600,Z1598:Z1600))*(SUMPRODUCT(AC1598:AC1600,AA1598:AA1600)))</f>
        <v>-5.6459482025142949E-3</v>
      </c>
      <c r="AG1598" s="16"/>
      <c r="AH1598" s="17">
        <f>(AB1538^2)*AA1538+AB1538*AB1539*AA1539+AB1538*AB1540*AA1540-((AC1538^2)*AA1538+AC1538*AC1539*AA1539+AC1538*AC1540*AA1540)</f>
        <v>0.12658182453547967</v>
      </c>
      <c r="AI1598" s="18">
        <f>AB1538*AB1539*AA1538+(AB1539^2)*AA1539+AB1539*AB1540*AA1540-(AC1538*AC1539*AA1538+(AC1539^2)*AA1539+AC1539*AC1540*AA1540)</f>
        <v>-0.85300316948769284</v>
      </c>
      <c r="AJ1598" s="18">
        <f>AB1538*AB1540*AA1538+AB1539*AB1540*AA1539+(AB1540^2)*AA1540-(AC1538*AC1540*AA1538+AC1539*AC1540*AA1539+(AC1540^2)*AA1540)</f>
        <v>-0.49248160952332332</v>
      </c>
      <c r="AK1598" s="18">
        <f>(AB1538^2)*Z1538+AB1538*AB1539*Z1539+AB1538*AB1540*Z1540-((AC1538^2)*Z1538+AC1538*AC1539*Z1539+AC1538*AC1540*Z1540)</f>
        <v>-0.74496817893875567</v>
      </c>
      <c r="AL1598" s="18">
        <f>AB1538*AB1539*Z1538+(AB1539^2)*Z1539+AB1539*AB1540*Z1540-(AC1538*AC1539*Z1538+(AC1539^2)*Z1539+AC1539*AC1540*Z1540)</f>
        <v>0.38794067293072421</v>
      </c>
      <c r="AM1598" s="34">
        <f>AB1538*AB1540*Z1538+AB1539*AB1540*Z1539+(AB1540^2)*Z1540-(AC1538*AC1540*Z1538+AC1539*AC1540*Z1539+(AC1540^2)*Z1540)</f>
        <v>0.22397765194615815</v>
      </c>
      <c r="AN1598" s="16">
        <f>AE1538</f>
        <v>1.5131357002747092E-2</v>
      </c>
    </row>
    <row r="1599" spans="1:40">
      <c r="A1599" s="7">
        <f>C1612+C1615</f>
        <v>0.15670885996112738</v>
      </c>
      <c r="B1599" s="7">
        <f>C1610*C1614-C1611*C1613</f>
        <v>-0.76655803458748284</v>
      </c>
      <c r="C1599" s="7">
        <f>A1597*B1598-A1598*B1597</f>
        <v>0.41491253422521912</v>
      </c>
      <c r="D1599" t="s">
        <v>34</v>
      </c>
      <c r="E1599" s="9">
        <f t="shared" ref="E1599:F1599" si="1847">E1594</f>
        <v>-0.16430755262887167</v>
      </c>
      <c r="F1599" s="10">
        <f t="shared" si="1847"/>
        <v>-0.7879412955299977</v>
      </c>
      <c r="G1599" s="13">
        <f>(SIN((RADIANS(45+$C$17))))*(COS(RADIANS($A$17)))</f>
        <v>0.48740336475899354</v>
      </c>
      <c r="H1599" s="14">
        <f>(SIN((RADIANS($C$17-45))))*(COS(RADIANS($A$17)))</f>
        <v>-0.7158477212519514</v>
      </c>
      <c r="J1599" s="16"/>
      <c r="L1599" s="16"/>
      <c r="M1599" s="17">
        <f>(G1543^2)*F1543+G1543*G1544*F1544+G1543*G1545*F1545-((H1543^2)*F1543+H1543*H1544*F1544+H1543*H1545*F1545)</f>
        <v>0.20342754548906761</v>
      </c>
      <c r="N1599" s="18">
        <f>G1543*G1544*F1543+(G1544^2)*F1544+G1544*G1545*F1545-(H1543*H1544*F1543+(H1544^2)*F1544+H1544*H1545*F1545)</f>
        <v>-0.72267509503550498</v>
      </c>
      <c r="O1599" s="18">
        <f>G1543*G1545*F1543+G1544*G1545*F1544+(G1545^2)*F1545-(H1543*H1545*F1543+H1544*H1545*F1544+(H1545^2)*F1545)</f>
        <v>-0.60639640570529785</v>
      </c>
      <c r="P1599" s="18">
        <f>(G1543^2)*E1543+G1543*G1544*E1544+G1543*G1545*E1545-((H1543^2)*E1543+H1543*H1544*E1544+H1543*H1545*E1545)</f>
        <v>-0.74291462285331389</v>
      </c>
      <c r="Q1599" s="18">
        <f>G1543*G1544*E1543+(G1544^2)*E1544+G1544*G1545*E1545-(H1543*H1544*E1543+(H1544^2)*E1544+H1544*H1545*E1545)</f>
        <v>0.36496785290860356</v>
      </c>
      <c r="R1599" s="34">
        <f>G1543*G1545*E1543+G1544*G1545*E1544+(G1545^2)*E1545-(H1543*H1545*E1543+H1544*H1545*E1544+(H1545^2)*E1545)</f>
        <v>0.30624439076717297</v>
      </c>
      <c r="S1599" s="16">
        <f>J1543</f>
        <v>5.8956943817019547E-3</v>
      </c>
      <c r="U1599">
        <f t="shared" si="1844"/>
        <v>3.4759212242431994E-5</v>
      </c>
      <c r="V1599" s="7">
        <f>X1612+X1615</f>
        <v>0.15670885996112732</v>
      </c>
      <c r="W1599" s="7">
        <f>X1610*X1614-X1611*X1613</f>
        <v>-0.76655803458748284</v>
      </c>
      <c r="X1599" s="7">
        <f>V1597*W1598-V1598*W1597</f>
        <v>0.41491253422521918</v>
      </c>
      <c r="Y1599" t="s">
        <v>34</v>
      </c>
      <c r="Z1599" s="9">
        <f t="shared" ref="Z1599:AA1599" si="1848">Z1594</f>
        <v>-0.1643075526288717</v>
      </c>
      <c r="AA1599" s="10">
        <f t="shared" si="1848"/>
        <v>-0.7879412955299977</v>
      </c>
      <c r="AB1599" s="13">
        <f>(SIN((RADIANS(45+$C$17))))*(COS(RADIANS($A$17)))</f>
        <v>0.48740336475899354</v>
      </c>
      <c r="AC1599" s="14">
        <f>(SIN((RADIANS($C$17-45))))*(COS(RADIANS($A$17)))</f>
        <v>-0.7158477212519514</v>
      </c>
      <c r="AE1599" s="16"/>
      <c r="AG1599" s="16"/>
      <c r="AH1599" s="17">
        <f>(AB1543^2)*AA1543+AB1543*AB1544*AA1544+AB1543*AB1545*AA1545-((AC1543^2)*AA1543+AC1543*AC1544*AA1544+AC1543*AC1545*AA1545)</f>
        <v>0.2034275454890675</v>
      </c>
      <c r="AI1599" s="18">
        <f>AB1543*AB1544*AA1543+(AB1544^2)*AA1544+AB1544*AB1545*AA1545-(AC1543*AC1544*AA1543+(AC1544^2)*AA1544+AC1544*AC1545*AA1545)</f>
        <v>-0.72267509503550498</v>
      </c>
      <c r="AJ1599" s="18">
        <f>AB1543*AB1545*AA1543+AB1544*AB1545*AA1544+(AB1545^2)*AA1545-(AC1543*AC1545*AA1543+AC1544*AC1545*AA1544+(AC1545^2)*AA1545)</f>
        <v>-0.60639640570529785</v>
      </c>
      <c r="AK1599" s="18">
        <f>(AB1543^2)*Z1543+AB1543*AB1544*Z1544+AB1543*AB1545*Z1545-((AC1543^2)*Z1543+AC1543*AC1544*Z1544+AC1543*AC1545*Z1545)</f>
        <v>-0.74291462285331389</v>
      </c>
      <c r="AL1599" s="18">
        <f>AB1543*AB1544*Z1543+(AB1544^2)*Z1544+AB1544*AB1545*Z1545-(AC1543*AC1544*Z1543+(AC1544^2)*Z1544+AC1544*AC1545*Z1545)</f>
        <v>0.36496785290860356</v>
      </c>
      <c r="AM1599" s="34">
        <f>AB1543*AB1545*Z1543+AB1544*AB1545*Z1544+(AB1545^2)*Z1545-(AC1543*AC1545*Z1543+AC1544*AC1545*Z1544+(AC1545^2)*Z1545)</f>
        <v>0.30624439076717297</v>
      </c>
      <c r="AN1599" s="16">
        <f>AE1543</f>
        <v>5.8956943817018992E-3</v>
      </c>
    </row>
    <row r="1600" spans="1:40">
      <c r="D1600" t="s">
        <v>35</v>
      </c>
      <c r="E1600" s="9">
        <f t="shared" ref="E1600:F1600" si="1849">E1595</f>
        <v>0.47593579670966668</v>
      </c>
      <c r="F1600" s="10">
        <f t="shared" si="1849"/>
        <v>-0.31915116766415946</v>
      </c>
      <c r="G1600" s="13">
        <f>(SIN((RADIANS(45+$C$17))))*(SIN(RADIANS($A$17)))</f>
        <v>-0.2814024638475342</v>
      </c>
      <c r="H1600" s="14">
        <f>(SIN((RADIANS($C$17-45))))*(SIN(RADIANS($A$17)))</f>
        <v>0.41329487456359426</v>
      </c>
      <c r="J1600" s="16"/>
      <c r="L1600" s="16"/>
      <c r="M1600" s="17">
        <f>(G1548^2)*F1548+G1548*G1549*F1549+G1548*G1550*F1550-((H1548^2)*F1548+H1548*H1549*F1549+H1548*H1550*F1550)</f>
        <v>0.27944457518602211</v>
      </c>
      <c r="N1600" s="18">
        <f>G1548*G1549*F1548+(G1549^2)*F1549+G1549*G1550*F1550-(H1548*H1549*F1548+(H1549^2)*F1549+H1549*H1550*F1550)</f>
        <v>-0.56152824244377764</v>
      </c>
      <c r="O1600" s="18">
        <f>G1548*G1550*F1548+G1549*G1550*F1549+(G1550^2)*F1550-(H1548*H1550*F1548+H1549*H1550*F1549+(H1550^2)*F1550)</f>
        <v>-0.66920330027548447</v>
      </c>
      <c r="P1600" s="18">
        <f>(G1548^2)*E1548+G1548*G1549*E1549+G1548*G1550*E1550-((H1548^2)*E1548+H1548*H1549*E1549+H1548*H1550*E1550)</f>
        <v>-0.74789689402521264</v>
      </c>
      <c r="Q1600" s="18">
        <f>G1548*G1549*E1548+(G1549^2)*E1549+G1549*G1550*E1550-(H1548*H1549*E1548+(H1549^2)*E1549+H1549*H1550*E1550)</f>
        <v>0.32408574552489833</v>
      </c>
      <c r="R1600" s="34">
        <f>G1548*G1550*E1548+G1549*G1550*E1549+(G1550^2)*E1550-(H1548*H1550*E1548+H1549*H1550*E1549+(H1550^2)*E1550)</f>
        <v>0.38623035153787044</v>
      </c>
      <c r="S1600" s="16">
        <f>J1548</f>
        <v>1.5204368142309244E-2</v>
      </c>
      <c r="U1600">
        <f t="shared" si="1844"/>
        <v>2.3117281060686825E-4</v>
      </c>
      <c r="Y1600" t="s">
        <v>35</v>
      </c>
      <c r="Z1600" s="9">
        <f t="shared" ref="Z1600:AA1600" si="1850">Z1595</f>
        <v>0.47593579670966668</v>
      </c>
      <c r="AA1600" s="10">
        <f t="shared" si="1850"/>
        <v>-0.31915116766415952</v>
      </c>
      <c r="AB1600" s="13">
        <f>(SIN((RADIANS(45+$C$17))))*(SIN(RADIANS($A$17)))</f>
        <v>-0.2814024638475342</v>
      </c>
      <c r="AC1600" s="14">
        <f>(SIN((RADIANS($C$17-45))))*(SIN(RADIANS($A$17)))</f>
        <v>0.41329487456359426</v>
      </c>
      <c r="AE1600" s="16"/>
      <c r="AG1600" s="16"/>
      <c r="AH1600" s="17">
        <f>(AB1548^2)*AA1548+AB1548*AB1549*AA1549+AB1548*AB1550*AA1550-((AC1548^2)*AA1548+AC1548*AC1549*AA1549+AC1548*AC1550*AA1550)</f>
        <v>0.279444575186022</v>
      </c>
      <c r="AI1600" s="18">
        <f>AB1548*AB1549*AA1548+(AB1549^2)*AA1549+AB1549*AB1550*AA1550-(AC1548*AC1549*AA1548+(AC1549^2)*AA1549+AC1549*AC1550*AA1550)</f>
        <v>-0.56152824244377764</v>
      </c>
      <c r="AJ1600" s="18">
        <f>AB1548*AB1550*AA1548+AB1549*AB1550*AA1549+(AB1550^2)*AA1550-(AC1548*AC1550*AA1548+AC1549*AC1550*AA1549+(AC1550^2)*AA1550)</f>
        <v>-0.66920330027548447</v>
      </c>
      <c r="AK1600" s="18">
        <f>(AB1548^2)*Z1548+AB1548*AB1549*Z1549+AB1548*AB1550*Z1550-((AC1548^2)*Z1548+AC1548*AC1549*Z1549+AC1548*AC1550*Z1550)</f>
        <v>-0.74789689402521264</v>
      </c>
      <c r="AL1600" s="18">
        <f>AB1548*AB1549*Z1548+(AB1549^2)*Z1549+AB1549*AB1550*Z1550-(AC1548*AC1549*Z1548+(AC1549^2)*Z1549+AC1549*AC1550*Z1550)</f>
        <v>0.32408574552489833</v>
      </c>
      <c r="AM1600" s="34">
        <f>AB1548*AB1550*Z1548+AB1549*AB1550*Z1549+(AB1550^2)*Z1550-(AC1548*AC1550*Z1548+AC1549*AC1550*Z1549+(AC1550^2)*Z1550)</f>
        <v>0.38623035153787044</v>
      </c>
      <c r="AN1600" s="16">
        <f>AE1548</f>
        <v>1.5204368142309133E-2</v>
      </c>
    </row>
    <row r="1601" spans="1:40">
      <c r="A1601" s="8"/>
      <c r="B1601" s="8" t="s">
        <v>25</v>
      </c>
      <c r="C1601" s="8" t="s">
        <v>49</v>
      </c>
      <c r="J1601" s="16"/>
      <c r="L1601" s="16"/>
      <c r="M1601" s="17">
        <f>(G1553^2)*F1553+G1553*G1554*F1554+G1553*G1555*F1555-((H1553^2)*F1553+H1553*H1554*F1554+H1553*H1555*F1555)</f>
        <v>0.29505398363739521</v>
      </c>
      <c r="N1601" s="18">
        <f>G1553*G1554*F1553+(G1554^2)*F1554+G1554*G1555*F1555-(H1553*H1554*F1553+(H1554^2)*F1554+H1554*H1555*F1555)</f>
        <v>-0.39988174477810323</v>
      </c>
      <c r="O1601" s="18">
        <f>G1553*G1555*F1553+G1554*G1555*F1554+(G1555^2)*F1555-(H1553*H1555*F1553+H1554*H1555*F1554+(H1555^2)*F1555)</f>
        <v>-0.69261549897496522</v>
      </c>
      <c r="P1601" s="18">
        <f>(G1553^2)*E1553+G1553*G1554*E1554+G1553*G1555*E1555-((H1553^2)*E1553+H1553*H1554*E1554+H1553*H1555*E1555)</f>
        <v>-0.72073980375995783</v>
      </c>
      <c r="Q1601" s="18">
        <f>G1553*G1554*E1553+(G1554^2)*E1554+G1554*G1555*E1555-(H1553*H1554*E1553+(H1554^2)*E1554+H1554*H1555*E1555)</f>
        <v>0.28979934116644779</v>
      </c>
      <c r="R1601" s="34">
        <f>G1553*G1555*E1553+G1554*G1555*E1554+(G1555^2)*E1555-(H1553*H1555*E1553+H1554*H1555*E1554+(H1555^2)*E1555)</f>
        <v>0.5019471829002744</v>
      </c>
      <c r="S1601" s="16">
        <f>J1553</f>
        <v>-9.0116177700380051E-3</v>
      </c>
      <c r="U1601">
        <f t="shared" si="1844"/>
        <v>8.1209254833264748E-5</v>
      </c>
      <c r="V1601" s="8"/>
      <c r="W1601" s="8" t="s">
        <v>25</v>
      </c>
      <c r="X1601" s="8" t="s">
        <v>49</v>
      </c>
      <c r="AE1601" s="16"/>
      <c r="AG1601" s="16"/>
      <c r="AH1601" s="17">
        <f>(AB1553^2)*AA1553+AB1553*AB1554*AA1554+AB1553*AB1555*AA1555-((AC1553^2)*AA1553+AC1553*AC1554*AA1554+AC1553*AC1555*AA1555)</f>
        <v>0.2950539836373951</v>
      </c>
      <c r="AI1601" s="18">
        <f>AB1553*AB1554*AA1553+(AB1554^2)*AA1554+AB1554*AB1555*AA1555-(AC1553*AC1554*AA1553+(AC1554^2)*AA1554+AC1554*AC1555*AA1555)</f>
        <v>-0.39988174477810329</v>
      </c>
      <c r="AJ1601" s="18">
        <f>AB1553*AB1555*AA1553+AB1554*AB1555*AA1554+(AB1555^2)*AA1555-(AC1553*AC1555*AA1553+AC1554*AC1555*AA1554+(AC1555^2)*AA1555)</f>
        <v>-0.6926154989749651</v>
      </c>
      <c r="AK1601" s="18">
        <f>(AB1553^2)*Z1553+AB1553*AB1554*Z1554+AB1553*AB1555*Z1555-((AC1553^2)*Z1553+AC1553*AC1554*Z1554+AC1553*AC1555*Z1555)</f>
        <v>-0.72073980375995783</v>
      </c>
      <c r="AL1601" s="18">
        <f>AB1553*AB1554*Z1553+(AB1554^2)*Z1554+AB1554*AB1555*Z1555-(AC1553*AC1554*Z1553+(AC1554^2)*Z1554+AC1554*AC1555*Z1555)</f>
        <v>0.28979934116644779</v>
      </c>
      <c r="AM1601" s="34">
        <f>AB1553*AB1555*Z1553+AB1554*AB1555*Z1554+(AB1555^2)*Z1555-(AC1553*AC1555*Z1553+AC1554*AC1555*Z1554+(AC1555^2)*Z1555)</f>
        <v>0.5019471829002744</v>
      </c>
      <c r="AN1601" s="16">
        <f>AE1553</f>
        <v>-9.0116177700380051E-3</v>
      </c>
    </row>
    <row r="1602" spans="1:40">
      <c r="A1602" s="8" t="s">
        <v>47</v>
      </c>
      <c r="B1602" s="8">
        <f>DEGREES(ACOS(A1599/(SQRT((A1597^2)+(A1598^2)+(A1599^2)))))</f>
        <v>81.178499953588044</v>
      </c>
      <c r="C1602" s="8">
        <f>DEGREES(ATAN(A1598/A1597))</f>
        <v>-70.489193898571457</v>
      </c>
      <c r="E1602" s="9" t="s">
        <v>29</v>
      </c>
      <c r="F1602" s="10" t="s">
        <v>30</v>
      </c>
      <c r="G1602" s="13" t="s">
        <v>31</v>
      </c>
      <c r="H1602" s="14" t="s">
        <v>11</v>
      </c>
      <c r="I1602">
        <v>17</v>
      </c>
      <c r="J1602" s="15" t="s">
        <v>32</v>
      </c>
      <c r="L1602" s="20" t="s">
        <v>37</v>
      </c>
      <c r="M1602" s="17">
        <f>(G1558^2)*F1558+G1558*G1559*F1559+G1558*G1560*F1560-((H1558^2)*F1558+H1558*H1559*F1559+H1558*H1560*F1560)</f>
        <v>0.31127878641191253</v>
      </c>
      <c r="N1602" s="18">
        <f>G1558*G1559*F1558+(G1559^2)*F1559+G1559*G1560*F1560-(H1558*H1559*F1558+(H1559^2)*F1559+H1559*H1560*F1560)</f>
        <v>-0.24295665924305712</v>
      </c>
      <c r="O1602" s="18">
        <f>G1558*G1560*F1558+G1559*G1560*F1559+(G1560^2)*F1560-(H1558*H1560*F1558+H1559*H1560*F1559+(H1560^2)*F1560)</f>
        <v>-0.66751793517643043</v>
      </c>
      <c r="P1602" s="18">
        <f>(G1558^2)*E1558+G1558*G1559*E1559+G1558*G1560*E1560-((H1558^2)*E1558+H1558*H1559*E1559+H1558*H1560*E1560)</f>
        <v>-0.68847730405083307</v>
      </c>
      <c r="Q1602" s="18">
        <f>G1558*G1559*E1558+(G1559^2)*E1559+G1559*G1560*E1560-(H1558*H1559*E1558+(H1559^2)*E1559+H1559*H1560*E1560)</f>
        <v>0.22307396351858358</v>
      </c>
      <c r="R1602" s="34">
        <f>G1558*G1560*E1558+G1559*G1560*E1559+(G1560^2)*E1560-(H1558*H1560*E1558+H1559*H1560*E1559+(H1560^2)*E1560)</f>
        <v>0.61289067763555227</v>
      </c>
      <c r="S1602" s="16">
        <f>J1558</f>
        <v>-8.8326096495799367E-3</v>
      </c>
      <c r="U1602">
        <f t="shared" si="1844"/>
        <v>7.8014993221852612E-5</v>
      </c>
      <c r="V1602" s="8" t="s">
        <v>47</v>
      </c>
      <c r="W1602" s="8">
        <f>DEGREES(ACOS(V1599/(SQRT((V1597^2)+(V1598^2)+(V1599^2)))))</f>
        <v>81.178499953588059</v>
      </c>
      <c r="X1602" s="8">
        <f>DEGREES(ATAN(V1598/V1597))</f>
        <v>-70.489193898571457</v>
      </c>
      <c r="Z1602" s="9" t="s">
        <v>29</v>
      </c>
      <c r="AA1602" s="10" t="s">
        <v>30</v>
      </c>
      <c r="AB1602" s="13" t="s">
        <v>31</v>
      </c>
      <c r="AC1602" s="14" t="s">
        <v>11</v>
      </c>
      <c r="AD1602">
        <v>17</v>
      </c>
      <c r="AE1602" s="15" t="s">
        <v>32</v>
      </c>
      <c r="AG1602" s="20" t="s">
        <v>37</v>
      </c>
      <c r="AH1602" s="17">
        <f>(AB1558^2)*AA1558+AB1558*AB1559*AA1559+AB1558*AB1560*AA1560-((AC1558^2)*AA1558+AC1558*AC1559*AA1559+AC1558*AC1560*AA1560)</f>
        <v>0.31127878641191242</v>
      </c>
      <c r="AI1602" s="18">
        <f>AB1558*AB1559*AA1558+(AB1559^2)*AA1559+AB1559*AB1560*AA1560-(AC1558*AC1559*AA1558+(AC1559^2)*AA1559+AC1559*AC1560*AA1560)</f>
        <v>-0.24295665924305715</v>
      </c>
      <c r="AJ1602" s="18">
        <f>AB1558*AB1560*AA1558+AB1559*AB1560*AA1559+(AB1560^2)*AA1560-(AC1558*AC1560*AA1558+AC1559*AC1560*AA1559+(AC1560^2)*AA1560)</f>
        <v>-0.66751793517643043</v>
      </c>
      <c r="AK1602" s="18">
        <f>(AB1558^2)*Z1558+AB1558*AB1559*Z1559+AB1558*AB1560*Z1560-((AC1558^2)*Z1558+AC1558*AC1559*Z1559+AC1558*AC1560*Z1560)</f>
        <v>-0.68847730405083307</v>
      </c>
      <c r="AL1602" s="18">
        <f>AB1558*AB1559*Z1558+(AB1559^2)*Z1559+AB1559*AB1560*Z1560-(AC1558*AC1559*Z1558+(AC1559^2)*Z1559+AC1559*AC1560*Z1560)</f>
        <v>0.22307396351858358</v>
      </c>
      <c r="AM1602" s="34">
        <f>AB1558*AB1560*Z1558+AB1559*AB1560*Z1559+(AB1560^2)*Z1560-(AC1558*AC1560*Z1558+AC1559*AC1560*Z1559+(AC1560^2)*Z1560)</f>
        <v>0.61289067763555227</v>
      </c>
      <c r="AN1602" s="16">
        <f>AE1558</f>
        <v>-8.8326096495800477E-3</v>
      </c>
    </row>
    <row r="1603" spans="1:40">
      <c r="A1603" s="8" t="s">
        <v>46</v>
      </c>
      <c r="B1603" s="8">
        <f>DEGREES(ACOS(B1599/(SQRT((B1597^2)+(B1598^2)+(B1599^2)))))</f>
        <v>150.83659967177468</v>
      </c>
      <c r="C1603" s="8">
        <f>DEGREES(ATAN(B1598/B1597))</f>
        <v>3.3638966662859686</v>
      </c>
      <c r="D1603" t="s">
        <v>33</v>
      </c>
      <c r="E1603" s="9">
        <f t="shared" ref="E1603:F1603" si="1851">E1598</f>
        <v>0.86399545459420413</v>
      </c>
      <c r="F1603" s="10">
        <f t="shared" si="1851"/>
        <v>-0.52658432086144802</v>
      </c>
      <c r="G1603" s="13">
        <f>COS((RADIANS(45+$C$18)))</f>
        <v>-0.87078508510040586</v>
      </c>
      <c r="H1603" s="14">
        <f>COS((RADIANS($C$18-45)))</f>
        <v>-0.4916638440710065</v>
      </c>
      <c r="J1603" s="15">
        <f>((SUMPRODUCT(G1603:G1605,E1603:E1605))*(SUMPRODUCT(G1603:(G1605),F1603:F1605)))-((SUMPRODUCT(H1603:H1605,E1603:E1605))*(SUMPRODUCT(H1603:H1605,F1603:F1605)))</f>
        <v>-1.4424541858375245E-2</v>
      </c>
      <c r="L1603" s="16"/>
      <c r="M1603" s="17">
        <f>(G1563^2)*F1563+G1563*G1564*F1564+G1563*G1565*F1565-((H1563^2)*F1563+H1563*H1564*F1564+H1563*H1565*F1565)</f>
        <v>0.31170141401115342</v>
      </c>
      <c r="N1603" s="18">
        <f>G1563*G1564*F1563+(G1564^2)*F1564+G1564*G1565*F1565-(H1563*H1564*F1563+(H1564^2)*F1564+H1564*H1565*F1565)</f>
        <v>-0.10755664238137599</v>
      </c>
      <c r="O1603" s="18">
        <f>G1563*G1565*F1563+G1564*G1565*F1564+(G1565^2)*F1565-(H1563*H1565*F1563+H1564*H1565*F1564+(H1565^2)*F1565)</f>
        <v>-0.60998403051662087</v>
      </c>
      <c r="P1603" s="18">
        <f>(G1563^2)*E1563+G1563*G1564*E1564+G1563*G1565*E1565-((H1563^2)*E1563+H1563*H1564*E1564+H1563*H1565*E1565)</f>
        <v>-0.62720308126268876</v>
      </c>
      <c r="Q1603" s="18">
        <f>G1563*G1564*E1563+(G1564^2)*E1564+G1564*G1565*E1565-(H1563*H1564*E1563+(H1564^2)*E1564+H1564*H1565*E1565)</f>
        <v>0.12841246920717397</v>
      </c>
      <c r="R1603" s="34">
        <f>G1563*G1565*E1563+G1564*G1565*E1564+(G1565^2)*E1565-(H1563*H1565*E1563+H1564*H1565*E1564+(H1565^2)*E1565)</f>
        <v>0.72826330202686429</v>
      </c>
      <c r="S1603" s="16">
        <f>J1563</f>
        <v>-3.3322619692161548E-3</v>
      </c>
      <c r="U1603">
        <f t="shared" si="1844"/>
        <v>1.1103969831484325E-5</v>
      </c>
      <c r="V1603" s="8" t="s">
        <v>46</v>
      </c>
      <c r="W1603" s="8">
        <f>DEGREES(ACOS(W1599/(SQRT((W1597^2)+(W1598^2)+(W1599^2)))))</f>
        <v>150.83659967177468</v>
      </c>
      <c r="X1603" s="8">
        <f>DEGREES(ATAN(W1598/W1597))</f>
        <v>3.3638966662859762</v>
      </c>
      <c r="Y1603" t="s">
        <v>33</v>
      </c>
      <c r="Z1603" s="9">
        <f t="shared" ref="Z1603:AA1603" si="1852">Z1598</f>
        <v>0.86399545459420413</v>
      </c>
      <c r="AA1603" s="10">
        <f t="shared" si="1852"/>
        <v>-0.52658432086144791</v>
      </c>
      <c r="AB1603" s="13">
        <f>COS((RADIANS(45+$C$18)))</f>
        <v>-0.87078508510040586</v>
      </c>
      <c r="AC1603" s="14">
        <f>COS((RADIANS($C$18-45)))</f>
        <v>-0.4916638440710065</v>
      </c>
      <c r="AE1603" s="15">
        <f>((SUMPRODUCT(AB1603:AB1605,Z1603:Z1605))*(SUMPRODUCT(AB1603:(AB1605),AA1603:AA1605)))-((SUMPRODUCT(AC1603:AC1605,Z1603:Z1605))*(SUMPRODUCT(AC1603:AC1605,AA1603:AA1605)))</f>
        <v>-1.4424541858375314E-2</v>
      </c>
      <c r="AG1603" s="16"/>
      <c r="AH1603" s="17">
        <f>(AB1563^2)*AA1563+AB1563*AB1564*AA1564+AB1563*AB1565*AA1565-((AC1563^2)*AA1563+AC1563*AC1564*AA1564+AC1563*AC1565*AA1565)</f>
        <v>0.31170141401115331</v>
      </c>
      <c r="AI1603" s="18">
        <f>AB1563*AB1564*AA1563+(AB1564^2)*AA1564+AB1564*AB1565*AA1565-(AC1563*AC1564*AA1563+(AC1564^2)*AA1564+AC1564*AC1565*AA1565)</f>
        <v>-0.10755664238137598</v>
      </c>
      <c r="AJ1603" s="18">
        <f>AB1563*AB1565*AA1563+AB1564*AB1565*AA1564+(AB1565^2)*AA1565-(AC1563*AC1565*AA1563+AC1564*AC1565*AA1564+(AC1565^2)*AA1565)</f>
        <v>-0.60998403051662098</v>
      </c>
      <c r="AK1603" s="18">
        <f>(AB1563^2)*Z1563+AB1563*AB1564*Z1564+AB1563*AB1565*Z1565-((AC1563^2)*Z1563+AC1563*AC1564*Z1564+AC1563*AC1565*Z1565)</f>
        <v>-0.62720308126268876</v>
      </c>
      <c r="AL1603" s="18">
        <f>AB1563*AB1564*Z1563+(AB1564^2)*Z1564+AB1564*AB1565*Z1565-(AC1563*AC1564*Z1563+(AC1564^2)*Z1564+AC1564*AC1565*Z1565)</f>
        <v>0.12841246920717397</v>
      </c>
      <c r="AM1603" s="34">
        <f>AB1563*AB1565*Z1563+AB1564*AB1565*Z1564+(AB1565^2)*Z1565-(AC1563*AC1565*Z1563+AC1564*AC1565*Z1564+(AC1565^2)*Z1565)</f>
        <v>0.72826330202686429</v>
      </c>
      <c r="AN1603" s="16">
        <f>AE1563</f>
        <v>-3.3322619692162103E-3</v>
      </c>
    </row>
    <row r="1604" spans="1:40">
      <c r="A1604" s="8" t="s">
        <v>48</v>
      </c>
      <c r="B1604" s="8">
        <f>DEGREES(ACOS(C1599/(SQRT((C1597^2)+(C1598^2)+(C1599^2)))))</f>
        <v>62.448752046807328</v>
      </c>
      <c r="C1604" s="8">
        <f>DEGREES(ATAN(C1598/C1597))</f>
        <v>24.154818135411393</v>
      </c>
      <c r="D1604" t="s">
        <v>34</v>
      </c>
      <c r="E1604" s="9">
        <f t="shared" ref="E1604:F1604" si="1853">E1599</f>
        <v>-0.16430755262887167</v>
      </c>
      <c r="F1604" s="10">
        <f t="shared" si="1853"/>
        <v>-0.7879412955299977</v>
      </c>
      <c r="G1604" s="13">
        <f>(SIN((RADIANS(45+$C$18))))*(COS(RADIANS($A$18)))</f>
        <v>0.4620128861807582</v>
      </c>
      <c r="H1604" s="14">
        <f>(SIN((RADIANS($C$18-45))))*(COS(RADIANS($A$18)))</f>
        <v>-0.81827031875928058</v>
      </c>
      <c r="J1604" s="16"/>
      <c r="L1604" s="16"/>
      <c r="M1604" s="17">
        <f>(G1568^2)*F1568+G1568*G1569*F1569+G1568*G1570*F1570-((H1568^2)*F1568+H1568*H1569*F1569+H1568*H1570*F1570)</f>
        <v>0.29740129090101997</v>
      </c>
      <c r="N1604" s="18">
        <f>G1568*G1569*F1568+(G1569^2)*F1569+G1569*G1570*F1570-(H1568*H1569*F1568+(H1569^2)*F1569+H1569*H1570*F1570)</f>
        <v>-9.4102384272275977E-10</v>
      </c>
      <c r="O1604" s="18">
        <f>G1568*G1570*F1568+G1569*G1570*F1569+(G1570^2)*F1570-(H1568*H1570*F1568+H1569*H1570*F1569+(H1570^2)*F1570)</f>
        <v>-0.53916693875526167</v>
      </c>
      <c r="P1604" s="18">
        <f>(G1568^2)*E1568+G1568*G1569*E1569+G1568*G1570*E1570-((H1568^2)*E1568+H1568*H1569*E1569+H1568*H1570*E1570)</f>
        <v>-0.51174669125606487</v>
      </c>
      <c r="Q1604" s="18">
        <f>G1568*G1569*E1568+(G1569^2)*E1569+G1569*G1570*E1570-(H1568*H1569*E1568+(H1569^2)*E1569+H1569*H1570*E1570)</f>
        <v>1.471798367315492E-9</v>
      </c>
      <c r="R1604" s="34">
        <f>G1568*G1570*E1568+G1569*G1570*E1569+(G1570^2)*E1570-(H1568*H1570*E1568+H1569*H1570*E1569+(H1570^2)*E1570)</f>
        <v>0.84327833593933343</v>
      </c>
      <c r="S1604" s="16">
        <f>J1568</f>
        <v>3.4451712754968167E-4</v>
      </c>
      <c r="U1604">
        <f t="shared" si="1844"/>
        <v>1.1869205117508363E-7</v>
      </c>
      <c r="V1604" s="8" t="s">
        <v>48</v>
      </c>
      <c r="W1604" s="8">
        <f>DEGREES(ACOS(X1599/(SQRT((X1597^2)+(X1598^2)+(X1599^2)))))</f>
        <v>62.448752046807328</v>
      </c>
      <c r="X1604" s="8">
        <f>DEGREES(ATAN(X1598/X1597))</f>
        <v>24.154818135411393</v>
      </c>
      <c r="Y1604" t="s">
        <v>34</v>
      </c>
      <c r="Z1604" s="9">
        <f t="shared" ref="Z1604:AA1604" si="1854">Z1599</f>
        <v>-0.1643075526288717</v>
      </c>
      <c r="AA1604" s="10">
        <f t="shared" si="1854"/>
        <v>-0.7879412955299977</v>
      </c>
      <c r="AB1604" s="13">
        <f>(SIN((RADIANS(45+$C$18))))*(COS(RADIANS($A$18)))</f>
        <v>0.4620128861807582</v>
      </c>
      <c r="AC1604" s="14">
        <f>(SIN((RADIANS($C$18-45))))*(COS(RADIANS($A$18)))</f>
        <v>-0.81827031875928058</v>
      </c>
      <c r="AE1604" s="16"/>
      <c r="AG1604" s="16"/>
      <c r="AH1604" s="17">
        <f>(AB1568^2)*AA1568+AB1568*AB1569*AA1569+AB1568*AB1570*AA1570-((AC1568^2)*AA1568+AC1568*AC1569*AA1569+AC1568*AC1570*AA1570)</f>
        <v>0.2974012909010198</v>
      </c>
      <c r="AI1604" s="18">
        <f>AB1568*AB1569*AA1568+(AB1569^2)*AA1569+AB1569*AB1570*AA1570-(AC1568*AC1569*AA1568+(AC1569^2)*AA1569+AC1569*AC1570*AA1570)</f>
        <v>-9.4102384272275977E-10</v>
      </c>
      <c r="AJ1604" s="18">
        <f>AB1568*AB1570*AA1568+AB1569*AB1570*AA1569+(AB1570^2)*AA1570-(AC1568*AC1570*AA1568+AC1569*AC1570*AA1569+(AC1570^2)*AA1570)</f>
        <v>-0.53916693875526167</v>
      </c>
      <c r="AK1604" s="18">
        <f>(AB1568^2)*Z1568+AB1568*AB1569*Z1569+AB1568*AB1570*Z1570-((AC1568^2)*Z1568+AC1568*AC1569*Z1569+AC1568*AC1570*Z1570)</f>
        <v>-0.51174669125606487</v>
      </c>
      <c r="AL1604" s="18">
        <f>AB1568*AB1569*Z1568+(AB1569^2)*Z1569+AB1569*AB1570*Z1570-(AC1568*AC1569*Z1568+(AC1569^2)*Z1569+AC1569*AC1570*Z1570)</f>
        <v>1.471798367315492E-9</v>
      </c>
      <c r="AM1604" s="34">
        <f>AB1568*AB1570*Z1568+AB1569*AB1570*Z1569+(AB1570^2)*Z1570-(AC1568*AC1570*Z1568+AC1569*AC1570*Z1569+(AC1570^2)*Z1570)</f>
        <v>0.84327833593933343</v>
      </c>
      <c r="AN1604" s="16">
        <f>AE1568</f>
        <v>3.4451712754957065E-4</v>
      </c>
    </row>
    <row r="1605" spans="1:40">
      <c r="D1605" t="s">
        <v>35</v>
      </c>
      <c r="E1605" s="9">
        <f t="shared" ref="E1605:F1605" si="1855">E1600</f>
        <v>0.47593579670966668</v>
      </c>
      <c r="F1605" s="10">
        <f t="shared" si="1855"/>
        <v>-0.31915116766415946</v>
      </c>
      <c r="G1605" s="13">
        <f>(SIN((RADIANS(45+$C$18))))*(SIN(RADIANS($A$18)))</f>
        <v>-0.16815893841721494</v>
      </c>
      <c r="H1605" s="14">
        <f>(SIN((RADIANS($C$18-45))))*(SIN(RADIANS($A$18)))</f>
        <v>0.29782603961189558</v>
      </c>
      <c r="J1605" s="16"/>
      <c r="L1605" s="16"/>
      <c r="M1605" s="17">
        <f>(G1573^2)*F1573+G1573*G1574*F1574+G1573*G1575*F1575-((H1573^2)*F1573+H1573*H1574*F1574+H1573*H1575*F1575)</f>
        <v>0.27678787575125102</v>
      </c>
      <c r="N1605" s="18">
        <f>G1573*G1574*F1573+(G1574^2)*F1574+G1574*G1575*F1575-(H1573*H1574*F1573+(H1574^2)*F1574+H1574*H1575*F1575)</f>
        <v>8.3672109106679382E-2</v>
      </c>
      <c r="O1605" s="18">
        <f>G1573*G1575*F1573+G1574*G1575*F1574+(G1575^2)*F1575-(H1573*H1575*F1573+H1574*H1575*F1574+(H1575^2)*F1575)</f>
        <v>-0.47452811118578031</v>
      </c>
      <c r="P1605" s="18">
        <f>(G1573^2)*E1573+G1573*G1574*E1574+G1573*G1575*E1575-((H1573^2)*E1573+H1573*H1574*E1574+H1573*H1575*E1575)</f>
        <v>-0.3176151536653733</v>
      </c>
      <c r="Q1605" s="18">
        <f>G1573*G1574*E1573+(G1574^2)*E1574+G1574*G1575*E1575-(H1573*H1574*E1573+(H1574^2)*E1574+H1574*H1575*E1575)</f>
        <v>-0.16408175764894084</v>
      </c>
      <c r="R1605" s="34">
        <f>G1573*G1575*E1573+G1574*G1575*E1574+(G1575^2)*E1575-(H1573*H1575*E1573+H1574*H1575*E1574+(H1575^2)*E1575)</f>
        <v>0.9305538890853573</v>
      </c>
      <c r="S1605" s="16">
        <f>J1573</f>
        <v>-4.494075930860375E-4</v>
      </c>
      <c r="U1605">
        <f t="shared" si="1844"/>
        <v>2.0196718472338546E-7</v>
      </c>
      <c r="Y1605" t="s">
        <v>35</v>
      </c>
      <c r="Z1605" s="9">
        <f t="shared" ref="Z1605:AA1605" si="1856">Z1600</f>
        <v>0.47593579670966668</v>
      </c>
      <c r="AA1605" s="10">
        <f t="shared" si="1856"/>
        <v>-0.31915116766415952</v>
      </c>
      <c r="AB1605" s="13">
        <f>(SIN((RADIANS(45+$C$18))))*(SIN(RADIANS($A$18)))</f>
        <v>-0.16815893841721494</v>
      </c>
      <c r="AC1605" s="14">
        <f>(SIN((RADIANS($C$18-45))))*(SIN(RADIANS($A$18)))</f>
        <v>0.29782603961189558</v>
      </c>
      <c r="AE1605" s="16"/>
      <c r="AG1605" s="16"/>
      <c r="AH1605" s="17">
        <f>(AB1573^2)*AA1573+AB1573*AB1574*AA1574+AB1573*AB1575*AA1575-((AC1573^2)*AA1573+AC1573*AC1574*AA1574+AC1573*AC1575*AA1575)</f>
        <v>0.27678787575125086</v>
      </c>
      <c r="AI1605" s="18">
        <f>AB1573*AB1574*AA1573+(AB1574^2)*AA1574+AB1574*AB1575*AA1575-(AC1573*AC1574*AA1573+(AC1574^2)*AA1574+AC1574*AC1575*AA1575)</f>
        <v>8.3672109106679382E-2</v>
      </c>
      <c r="AJ1605" s="18">
        <f>AB1573*AB1575*AA1573+AB1574*AB1575*AA1574+(AB1575^2)*AA1575-(AC1573*AC1575*AA1573+AC1574*AC1575*AA1574+(AC1575^2)*AA1575)</f>
        <v>-0.47452811118578031</v>
      </c>
      <c r="AK1605" s="18">
        <f>(AB1573^2)*Z1573+AB1573*AB1574*Z1574+AB1573*AB1575*Z1575-((AC1573^2)*Z1573+AC1573*AC1574*Z1574+AC1573*AC1575*Z1575)</f>
        <v>-0.3176151536653733</v>
      </c>
      <c r="AL1605" s="18">
        <f>AB1573*AB1574*Z1573+(AB1574^2)*Z1574+AB1574*AB1575*Z1575-(AC1573*AC1574*Z1573+(AC1574^2)*Z1574+AC1574*AC1575*Z1575)</f>
        <v>-0.16408175764894084</v>
      </c>
      <c r="AM1605" s="34">
        <f>AB1573*AB1575*Z1573+AB1574*AB1575*Z1574+(AB1575^2)*Z1575-(AC1573*AC1575*Z1573+AC1574*AC1575*Z1574+(AC1575^2)*Z1575)</f>
        <v>0.9305538890853573</v>
      </c>
      <c r="AN1605" s="16">
        <f>AE1573</f>
        <v>-4.4940759308609302E-4</v>
      </c>
    </row>
    <row r="1606" spans="1:40">
      <c r="M1606" s="17">
        <f>(G1578^2)*F1578+G1578*G1579*F1579+G1578*G1580*F1580-((H1578^2)*F1578+H1578*H1579*F1579+H1578*H1580*F1580)</f>
        <v>0.26528105821983972</v>
      </c>
      <c r="N1606" s="18">
        <f>G1578*G1579*F1578+(G1579^2)*F1579+G1579*G1580*F1580-(H1578*H1579*F1578+(H1579^2)*F1579+H1579*H1580*F1580)</f>
        <v>0.1559258952274471</v>
      </c>
      <c r="O1606" s="18">
        <f>G1578*G1580*F1578+G1579*G1580*F1579+(G1580^2)*F1580-(H1578*H1580*F1578+H1579*H1580*F1579+(H1580^2)*F1580)</f>
        <v>-0.4284028762456582</v>
      </c>
      <c r="P1606" s="18">
        <f>(G1578^2)*E1578+G1578*G1579*E1579+G1578*G1580*E1580-((H1578^2)*E1578+H1578*H1579*E1579+H1578*H1580*E1580)</f>
        <v>-5.7068033182661237E-2</v>
      </c>
      <c r="Q1606" s="18">
        <f>G1578*G1579*E1578+(G1579^2)*E1579+G1579*G1580*E1580-(H1578*H1579*E1578+(H1579^2)*E1579+H1579*H1580*E1580)</f>
        <v>-0.34145071843496039</v>
      </c>
      <c r="R1606" s="34">
        <f>G1578*G1580*E1578+G1579*G1580*E1579+(G1580^2)*E1580-(H1578*H1580*E1578+H1579*H1580*E1579+(H1580^2)*E1580)</f>
        <v>0.93812813875661194</v>
      </c>
      <c r="S1606" s="16">
        <f>J1578</f>
        <v>-3.1043796309587757E-4</v>
      </c>
      <c r="U1606">
        <f t="shared" si="1844"/>
        <v>9.6371728931117448E-8</v>
      </c>
      <c r="AH1606" s="17">
        <f>(AB1578^2)*AA1578+AB1578*AB1579*AA1579+AB1578*AB1580*AA1580-((AC1578^2)*AA1578+AC1578*AC1579*AA1579+AC1578*AC1580*AA1580)</f>
        <v>0.26528105821983955</v>
      </c>
      <c r="AI1606" s="18">
        <f>AB1578*AB1579*AA1578+(AB1579^2)*AA1579+AB1579*AB1580*AA1580-(AC1578*AC1579*AA1578+(AC1579^2)*AA1579+AC1579*AC1580*AA1580)</f>
        <v>0.1559258952274471</v>
      </c>
      <c r="AJ1606" s="18">
        <f>AB1578*AB1580*AA1578+AB1579*AB1580*AA1579+(AB1580^2)*AA1580-(AC1578*AC1580*AA1578+AC1579*AC1580*AA1579+(AC1580^2)*AA1580)</f>
        <v>-0.42840287624565809</v>
      </c>
      <c r="AK1606" s="18">
        <f>(AB1578^2)*Z1578+AB1578*AB1579*Z1579+AB1578*AB1580*Z1580-((AC1578^2)*Z1578+AC1578*AC1579*Z1579+AC1578*AC1580*Z1580)</f>
        <v>-5.7068033182661237E-2</v>
      </c>
      <c r="AL1606" s="18">
        <f>AB1578*AB1579*Z1578+(AB1579^2)*Z1579+AB1579*AB1580*Z1580-(AC1578*AC1579*Z1578+(AC1579^2)*Z1579+AC1579*AC1580*Z1580)</f>
        <v>-0.34145071843496039</v>
      </c>
      <c r="AM1606" s="34">
        <f>AB1578*AB1580*Z1578+AB1579*AB1580*Z1579+(AB1580^2)*Z1580-(AC1578*AC1580*Z1578+AC1579*AC1580*Z1579+(AC1580^2)*Z1580)</f>
        <v>0.93812813875661194</v>
      </c>
      <c r="AN1606" s="16">
        <f>AE1578</f>
        <v>-3.1043796309593308E-4</v>
      </c>
    </row>
    <row r="1607" spans="1:40">
      <c r="E1607" s="9" t="s">
        <v>29</v>
      </c>
      <c r="F1607" s="10" t="s">
        <v>30</v>
      </c>
      <c r="G1607" s="13" t="s">
        <v>31</v>
      </c>
      <c r="H1607" s="14" t="s">
        <v>11</v>
      </c>
      <c r="I1607">
        <v>18</v>
      </c>
      <c r="J1607" s="15" t="s">
        <v>32</v>
      </c>
      <c r="M1607" s="17">
        <f>(G1583^2)*F1583+G1583*G1584*F1584+G1583*G1585*F1585-((H1583^2)*F1583+H1583*H1584*F1584+H1583*H1585*F1585)</f>
        <v>0.27048273694119807</v>
      </c>
      <c r="N1607" s="18">
        <f>G1583*G1584*F1583+(G1584^2)*F1584+G1584*G1585*F1585-(H1583*H1584*F1583+(H1584^2)*F1584+H1584*H1585*F1585)</f>
        <v>0.23342805894774468</v>
      </c>
      <c r="O1607" s="18">
        <f>G1583*G1585*F1583+G1584*G1585*F1584+(G1585^2)*F1585-(H1583*H1585*F1583+H1584*H1585*F1584+(H1585^2)*F1585)</f>
        <v>-0.40430925800967688</v>
      </c>
      <c r="P1607" s="18">
        <f>(G1583^2)*E1583+G1583*G1584*E1584+G1583*G1585*E1585-((H1583^2)*E1583+H1583*H1584*E1584+H1583*H1585*E1585)</f>
        <v>0.21163889593919771</v>
      </c>
      <c r="Q1607" s="18">
        <f>G1583*G1584*E1583+(G1584^2)*E1584+G1584*G1585*E1585-(H1583*H1584*E1583+(H1584^2)*E1584+H1584*H1585*E1585)</f>
        <v>-0.48632694285030587</v>
      </c>
      <c r="R1607" s="34">
        <f>G1583*G1585*E1583+G1584*G1585*E1584+(G1585^2)*E1585-(H1583*H1585*E1583+H1584*H1585*E1584+(H1585^2)*E1585)</f>
        <v>0.84234297410637593</v>
      </c>
      <c r="S1607" s="16">
        <f>J1583</f>
        <v>2.916613354853409E-3</v>
      </c>
      <c r="U1607">
        <f t="shared" si="1844"/>
        <v>8.5066334617092581E-6</v>
      </c>
      <c r="Z1607" s="9" t="s">
        <v>29</v>
      </c>
      <c r="AA1607" s="10" t="s">
        <v>30</v>
      </c>
      <c r="AB1607" s="13" t="s">
        <v>31</v>
      </c>
      <c r="AC1607" s="14" t="s">
        <v>11</v>
      </c>
      <c r="AD1607">
        <v>18</v>
      </c>
      <c r="AE1607" s="15" t="s">
        <v>32</v>
      </c>
      <c r="AH1607" s="17">
        <f>(AB1583^2)*AA1583+AB1583*AB1584*AA1584+AB1583*AB1585*AA1585-((AC1583^2)*AA1583+AC1583*AC1584*AA1584+AC1583*AC1585*AA1585)</f>
        <v>0.27048273694119812</v>
      </c>
      <c r="AI1607" s="18">
        <f>AB1583*AB1584*AA1583+(AB1584^2)*AA1584+AB1584*AB1585*AA1585-(AC1583*AC1584*AA1583+(AC1584^2)*AA1584+AC1584*AC1585*AA1585)</f>
        <v>0.23342805894774465</v>
      </c>
      <c r="AJ1607" s="18">
        <f>AB1583*AB1585*AA1583+AB1584*AB1585*AA1584+(AB1585^2)*AA1585-(AC1583*AC1585*AA1583+AC1584*AC1585*AA1584+(AC1585^2)*AA1585)</f>
        <v>-0.40430925800967682</v>
      </c>
      <c r="AK1607" s="18">
        <f>(AB1583^2)*Z1583+AB1583*AB1584*Z1584+AB1583*AB1585*Z1585-((AC1583^2)*Z1583+AC1583*AC1584*Z1584+AC1583*AC1585*Z1585)</f>
        <v>0.21163889593919771</v>
      </c>
      <c r="AL1607" s="18">
        <f>AB1583*AB1584*Z1583+(AB1584^2)*Z1584+AB1584*AB1585*Z1585-(AC1583*AC1584*Z1583+(AC1584^2)*Z1584+AC1584*AC1585*Z1585)</f>
        <v>-0.48632694285030587</v>
      </c>
      <c r="AM1607" s="34">
        <f>AB1583*AB1585*Z1583+AB1584*AB1585*Z1584+(AB1585^2)*Z1585-(AC1583*AC1585*Z1583+AC1584*AC1585*Z1584+(AC1585^2)*Z1585)</f>
        <v>0.84234297410637593</v>
      </c>
      <c r="AN1607" s="16">
        <f>AE1583</f>
        <v>2.9166133548533535E-3</v>
      </c>
    </row>
    <row r="1608" spans="1:40">
      <c r="D1608" t="s">
        <v>33</v>
      </c>
      <c r="E1608" s="9">
        <f t="shared" ref="E1608:F1608" si="1857">E1603</f>
        <v>0.86399545459420413</v>
      </c>
      <c r="F1608" s="10">
        <f t="shared" si="1857"/>
        <v>-0.52658432086144802</v>
      </c>
      <c r="G1608" s="13">
        <f>COS((RADIANS(45+$C$19)))</f>
        <v>-0.90296063242848146</v>
      </c>
      <c r="H1608" s="14">
        <f>COS((RADIANS($C$19-45)))</f>
        <v>-0.42972327873220545</v>
      </c>
      <c r="J1608" s="15">
        <f>((SUMPRODUCT(G1608:G1610,E1608:E1610))*(SUMPRODUCT(G1608:G1610,F1608:F1610)))-((SUMPRODUCT(H1608:H1610,E1608:E1610))*(SUMPRODUCT(H1608:H1610,F1608:F1610)))</f>
        <v>-1.4794314229871375E-2</v>
      </c>
      <c r="M1608" s="17">
        <f>(G1588^2)*F1588+G1588*G1589*F1589+G1588*G1590*F1590-((H1588^2)*F1588+H1588*H1589*F1589+H1588*H1590*F1590)</f>
        <v>0.29365345380889418</v>
      </c>
      <c r="N1608" s="18">
        <f>G1588*G1589*F1588+(G1589^2)*F1589+G1589*G1590*F1590-(H1588*H1589*F1588+(H1589^2)*F1589+H1589*H1590*F1590)</f>
        <v>0.32756953304692316</v>
      </c>
      <c r="O1608" s="18">
        <f>G1588*G1590*F1588+G1589*G1590*F1589+(G1590^2)*F1590-(H1588*H1590*F1588+H1589*H1590*F1589+(H1590^2)*F1590)</f>
        <v>-0.39038216783307844</v>
      </c>
      <c r="P1608" s="18">
        <f>(G1588^2)*E1588+G1588*G1589*E1589+G1588*G1590*E1590-((H1588^2)*E1588+H1588*H1589*E1589+H1588*H1590*E1590)</f>
        <v>0.41658014762777795</v>
      </c>
      <c r="Q1608" s="18">
        <f>G1588*G1589*E1588+(G1589^2)*E1589+G1589*G1590*E1590-(H1588*H1589*E1588+(H1589^2)*E1589+H1589*H1590*E1590)</f>
        <v>-0.572781048707526</v>
      </c>
      <c r="R1608" s="34">
        <f>G1588*G1590*E1588+G1589*G1590*E1589+(G1590^2)*E1590-(H1588*H1590*E1588+H1589*H1590*E1589+(H1590^2)*E1590)</f>
        <v>0.68261387256707318</v>
      </c>
      <c r="S1608" s="16">
        <f>J1588</f>
        <v>1.4096252957168376E-2</v>
      </c>
      <c r="U1608">
        <f t="shared" si="1844"/>
        <v>1.9870434743247817E-4</v>
      </c>
      <c r="Y1608" t="s">
        <v>33</v>
      </c>
      <c r="Z1608" s="9">
        <f t="shared" ref="Z1608:AA1608" si="1858">Z1603</f>
        <v>0.86399545459420413</v>
      </c>
      <c r="AA1608" s="10">
        <f t="shared" si="1858"/>
        <v>-0.52658432086144791</v>
      </c>
      <c r="AB1608" s="13">
        <f>COS((RADIANS(45+$C$19)))</f>
        <v>-0.90296063242848146</v>
      </c>
      <c r="AC1608" s="14">
        <f>COS((RADIANS($C$19-45)))</f>
        <v>-0.42972327873220545</v>
      </c>
      <c r="AE1608" s="15">
        <f>((SUMPRODUCT(AB1608:AB1610,Z1608:Z1610))*(SUMPRODUCT(AB1608:AB1610,AA1608:AA1610)))-((SUMPRODUCT(AC1608:AC1610,Z1608:Z1610))*(SUMPRODUCT(AC1608:AC1610,AA1608:AA1610)))</f>
        <v>-1.4794314229871292E-2</v>
      </c>
      <c r="AH1608" s="17">
        <f>(AB1588^2)*AA1588+AB1588*AB1589*AA1589+AB1588*AB1590*AA1590-((AC1588^2)*AA1588+AC1588*AC1589*AA1589+AC1588*AC1590*AA1590)</f>
        <v>0.29365345380889407</v>
      </c>
      <c r="AI1608" s="18">
        <f>AB1588*AB1589*AA1588+(AB1589^2)*AA1589+AB1589*AB1590*AA1590-(AC1588*AC1589*AA1588+(AC1589^2)*AA1589+AC1589*AC1590*AA1590)</f>
        <v>0.3275695330469231</v>
      </c>
      <c r="AJ1608" s="18">
        <f>AB1588*AB1590*AA1588+AB1589*AB1590*AA1589+(AB1590^2)*AA1590-(AC1588*AC1590*AA1588+AC1589*AC1590*AA1589+(AC1590^2)*AA1590)</f>
        <v>-0.39038216783307844</v>
      </c>
      <c r="AK1608" s="18">
        <f>(AB1588^2)*Z1588+AB1588*AB1589*Z1589+AB1588*AB1590*Z1590-((AC1588^2)*Z1588+AC1588*AC1589*Z1589+AC1588*AC1590*Z1590)</f>
        <v>0.41658014762777795</v>
      </c>
      <c r="AL1608" s="18">
        <f>AB1588*AB1589*Z1588+(AB1589^2)*Z1589+AB1589*AB1590*Z1590-(AC1588*AC1589*Z1588+(AC1589^2)*Z1589+AC1589*AC1590*Z1590)</f>
        <v>-0.572781048707526</v>
      </c>
      <c r="AM1608" s="34">
        <f>AB1588*AB1590*Z1588+AB1589*AB1590*Z1589+(AB1590^2)*Z1590-(AC1588*AC1590*Z1588+AC1589*AC1590*Z1589+(AC1590^2)*Z1590)</f>
        <v>0.68261387256707318</v>
      </c>
      <c r="AN1608" s="16">
        <f>AE1588</f>
        <v>1.4096252957168348E-2</v>
      </c>
    </row>
    <row r="1609" spans="1:40" ht="18">
      <c r="A1609" t="s">
        <v>45</v>
      </c>
      <c r="B1609" t="s">
        <v>75</v>
      </c>
      <c r="C1609" t="s">
        <v>44</v>
      </c>
      <c r="D1609" t="s">
        <v>34</v>
      </c>
      <c r="E1609" s="9">
        <f t="shared" ref="E1609:F1609" si="1859">E1604</f>
        <v>-0.16430755262887167</v>
      </c>
      <c r="F1609" s="10">
        <f t="shared" si="1859"/>
        <v>-0.7879412955299977</v>
      </c>
      <c r="G1609" s="13">
        <f>(SIN((RADIANS(45+$C$19))))*(COS(RADIANS($A$19)))</f>
        <v>0.42319481654530194</v>
      </c>
      <c r="H1609" s="14">
        <f>(SIN((RADIANS($C$19-45))))*(COS(RADIANS($A$19)))</f>
        <v>-0.88924263148037508</v>
      </c>
      <c r="J1609" s="16"/>
      <c r="M1609" s="17">
        <f>(G1593^2)*F1593+G1593*G1594*F1594+G1593*G1595*F1595-((H1593^2)*F1593+H1593*H1594*F1594+H1593*H1595*F1595)</f>
        <v>0.28961861714508669</v>
      </c>
      <c r="N1609" s="18">
        <f>G1593*G1594*F1593+(G1594^2)*F1594+G1594*G1595*F1595-(H1593*H1594*F1593+(H1594^2)*F1594+H1594*H1595*F1595)</f>
        <v>0.45460449636862177</v>
      </c>
      <c r="O1609" s="18">
        <f>G1593*G1595*F1593+G1594*G1595*F1594+(G1595^2)*F1595-(H1593*H1595*F1593+H1594*H1595*F1594+(H1595^2)*F1595)</f>
        <v>-0.38145846523444371</v>
      </c>
      <c r="P1609" s="18">
        <f>(G1593^2)*E1593+G1593*G1594*E1594+G1593*G1595*E1595-((H1593^2)*E1593+H1593*H1594*E1594+H1593*H1595*E1595)</f>
        <v>0.59005293700105144</v>
      </c>
      <c r="Q1609" s="18">
        <f>G1593*G1594*E1593+(G1594^2)*E1594+G1594*G1595*E1595-(H1593*H1594*E1593+(H1594^2)*E1594+H1594*H1595*E1595)</f>
        <v>-0.58579637353975655</v>
      </c>
      <c r="R1609" s="34">
        <f>G1593*G1595*E1593+G1594*G1595*E1594+(G1595^2)*E1595-(H1593*H1595*E1593+H1594*H1595*E1594+(H1595^2)*E1595)</f>
        <v>0.49154152098219805</v>
      </c>
      <c r="S1609" s="16">
        <f>J1593</f>
        <v>-6.0155219961967044E-3</v>
      </c>
      <c r="U1609">
        <f t="shared" si="1844"/>
        <v>3.6186504886726382E-5</v>
      </c>
      <c r="V1609" t="s">
        <v>45</v>
      </c>
      <c r="W1609" t="s">
        <v>75</v>
      </c>
      <c r="X1609" t="s">
        <v>44</v>
      </c>
      <c r="Y1609" t="s">
        <v>34</v>
      </c>
      <c r="Z1609" s="9">
        <f t="shared" ref="Z1609:AA1609" si="1860">Z1604</f>
        <v>-0.1643075526288717</v>
      </c>
      <c r="AA1609" s="10">
        <f t="shared" si="1860"/>
        <v>-0.7879412955299977</v>
      </c>
      <c r="AB1609" s="13">
        <f>(SIN((RADIANS(45+$C$19))))*(COS(RADIANS($A$19)))</f>
        <v>0.42319481654530194</v>
      </c>
      <c r="AC1609" s="14">
        <f>(SIN((RADIANS($C$19-45))))*(COS(RADIANS($A$19)))</f>
        <v>-0.88924263148037508</v>
      </c>
      <c r="AE1609" s="16"/>
      <c r="AH1609" s="17">
        <f>(AB1593^2)*AA1593+AB1593*AB1594*AA1594+AB1593*AB1595*AA1595-((AC1593^2)*AA1593+AC1593*AC1594*AA1594+AC1593*AC1595*AA1595)</f>
        <v>0.28961861714508674</v>
      </c>
      <c r="AI1609" s="18">
        <f>AB1593*AB1594*AA1593+(AB1594^2)*AA1594+AB1594*AB1595*AA1595-(AC1593*AC1594*AA1593+(AC1594^2)*AA1594+AC1594*AC1595*AA1595)</f>
        <v>0.45460449636862155</v>
      </c>
      <c r="AJ1609" s="18">
        <f>AB1593*AB1595*AA1593+AB1594*AB1595*AA1594+(AB1595^2)*AA1595-(AC1593*AC1595*AA1593+AC1594*AC1595*AA1594+(AC1595^2)*AA1595)</f>
        <v>-0.38145846523444366</v>
      </c>
      <c r="AK1609" s="18">
        <f>(AB1593^2)*Z1593+AB1593*AB1594*Z1594+AB1593*AB1595*Z1595-((AC1593^2)*Z1593+AC1593*AC1594*Z1594+AC1593*AC1595*Z1595)</f>
        <v>0.59005293700105144</v>
      </c>
      <c r="AL1609" s="18">
        <f>AB1593*AB1594*Z1593+(AB1594^2)*Z1594+AB1594*AB1595*Z1595-(AC1593*AC1594*Z1593+(AC1594^2)*Z1594+AC1594*AC1595*Z1595)</f>
        <v>-0.58579637353975655</v>
      </c>
      <c r="AM1609" s="34">
        <f>AB1593*AB1595*Z1593+AB1594*AB1595*Z1594+(AB1595^2)*Z1595-(AC1593*AC1595*Z1593+AC1594*AC1595*Z1594+(AC1595^2)*Z1595)</f>
        <v>0.49154152098219805</v>
      </c>
      <c r="AN1609" s="16">
        <f>AE1593</f>
        <v>-6.0155219961967044E-3</v>
      </c>
    </row>
    <row r="1610" spans="1:40">
      <c r="A1610">
        <f>E1613</f>
        <v>0.86399545459420413</v>
      </c>
      <c r="B1610">
        <f>C1610/(SQRT(C1610^2+C1611^2+C1612^2))</f>
        <v>0.86399545459420413</v>
      </c>
      <c r="C1610">
        <f t="array" ref="C1610:C1615">(A1610:A1615)-(MMULT(MMULT(MINVERSE(MMULT(TRANSPOSE(M1595:R1615),M1595:R1615)),TRANSPOSE(M1595:R1615)),S1595:S1615))</f>
        <v>0.86357791274139917</v>
      </c>
      <c r="D1610" t="s">
        <v>35</v>
      </c>
      <c r="E1610" s="9">
        <f t="shared" ref="E1610:F1610" si="1861">E1605</f>
        <v>0.47593579670966668</v>
      </c>
      <c r="F1610" s="10">
        <f t="shared" si="1861"/>
        <v>-0.31915116766415946</v>
      </c>
      <c r="G1610" s="13">
        <f>(SIN((RADIANS(45+$C$19))))*(SIN(RADIANS($A$19)))</f>
        <v>-7.4620664252905797E-2</v>
      </c>
      <c r="H1610" s="14">
        <f>(SIN((RADIANS($C$19-45))))*(SIN(RADIANS($A$19)))</f>
        <v>0.15679746832618466</v>
      </c>
      <c r="J1610" s="16"/>
      <c r="M1610" s="17">
        <f>(G1598^2)*F1598+G1598*G1599*F1599+G1598*G1600*F1600-((H1598^2)*F1598+H1598*H1599*F1599+H1598*H1600*F1600)</f>
        <v>0.29342998879001292</v>
      </c>
      <c r="N1610" s="18">
        <f>G1598*G1599*F1598+(G1599^2)*F1599+G1599*G1600*F1600-(H1598*H1599*F1598+(H1599^2)*F1599+H1599*H1600*F1600)</f>
        <v>0.59024024526144592</v>
      </c>
      <c r="O1610" s="18">
        <f>G1598*G1600*F1598+G1599*G1600*F1599+(G1600^2)*F1600-(H1598*H1600*F1598+H1599*H1600*F1599+(H1600^2)*F1600)</f>
        <v>-0.34077536448824641</v>
      </c>
      <c r="P1610" s="18">
        <f>(G1598^2)*E1598+G1598*G1599*E1599+G1598*G1600*E1600-((H1598^2)*E1598+H1598*H1599*E1599+H1598*H1600*E1600)</f>
        <v>0.67045822345894313</v>
      </c>
      <c r="Q1610" s="18">
        <f>G1598*G1599*E1598+(G1599^2)*E1599+G1599*G1600*E1600-(H1598*H1599*E1598+(H1599^2)*E1599+H1599*H1600*E1600)</f>
        <v>-0.57548246207188103</v>
      </c>
      <c r="R1610" s="34">
        <f>G1598*G1600*E1598+G1599*G1600*E1599+(G1600^2)*E1600-(H1598*H1600*E1598+H1599*H1600*E1599+(H1600^2)*E1600)</f>
        <v>0.33225495439110897</v>
      </c>
      <c r="S1610" s="16">
        <f>J1598</f>
        <v>-5.6459482025142949E-3</v>
      </c>
      <c r="U1610">
        <f t="shared" si="1844"/>
        <v>3.1876731105474397E-5</v>
      </c>
      <c r="V1610">
        <f>Z1613</f>
        <v>0.86399545459420413</v>
      </c>
      <c r="W1610">
        <f>X1610/(SQRT(X1610^2+X1611^2+X1612^2))</f>
        <v>0.86399545459420413</v>
      </c>
      <c r="X1610">
        <f t="array" ref="X1610:X1615">(V1610:V1615)-(MMULT(MMULT(MINVERSE(MMULT(TRANSPOSE(AH1595:AM1615),AH1595:AM1615)),TRANSPOSE(AH1595:AM1615)),AN1595:AN1615))</f>
        <v>0.86357791274139917</v>
      </c>
      <c r="Y1610" t="s">
        <v>35</v>
      </c>
      <c r="Z1610" s="9">
        <f t="shared" ref="Z1610:AA1610" si="1862">Z1605</f>
        <v>0.47593579670966668</v>
      </c>
      <c r="AA1610" s="10">
        <f t="shared" si="1862"/>
        <v>-0.31915116766415952</v>
      </c>
      <c r="AB1610" s="13">
        <f>(SIN((RADIANS(45+$C$19))))*(SIN(RADIANS($A$19)))</f>
        <v>-7.4620664252905797E-2</v>
      </c>
      <c r="AC1610" s="14">
        <f>(SIN((RADIANS($C$19-45))))*(SIN(RADIANS($A$19)))</f>
        <v>0.15679746832618466</v>
      </c>
      <c r="AE1610" s="16"/>
      <c r="AH1610" s="17">
        <f>(AB1598^2)*AA1598+AB1598*AB1599*AA1599+AB1598*AB1600*AA1600-((AC1598^2)*AA1598+AC1598*AC1599*AA1599+AC1598*AC1600*AA1600)</f>
        <v>0.29342998879001292</v>
      </c>
      <c r="AI1610" s="18">
        <f>AB1598*AB1599*AA1598+(AB1599^2)*AA1599+AB1599*AB1600*AA1600-(AC1598*AC1599*AA1598+(AC1599^2)*AA1599+AC1599*AC1600*AA1600)</f>
        <v>0.59024024526144581</v>
      </c>
      <c r="AJ1610" s="18">
        <f>AB1598*AB1600*AA1598+AB1599*AB1600*AA1599+(AB1600^2)*AA1600-(AC1598*AC1600*AA1598+AC1599*AC1600*AA1599+(AC1600^2)*AA1600)</f>
        <v>-0.34077536448824636</v>
      </c>
      <c r="AK1610" s="18">
        <f>(AB1598^2)*Z1598+AB1598*AB1599*Z1599+AB1598*AB1600*Z1600-((AC1598^2)*Z1598+AC1598*AC1599*Z1599+AC1598*AC1600*Z1600)</f>
        <v>0.67045822345894313</v>
      </c>
      <c r="AL1610" s="18">
        <f>AB1598*AB1599*Z1598+(AB1599^2)*Z1599+AB1599*AB1600*Z1600-(AC1598*AC1599*Z1598+(AC1599^2)*Z1599+AC1599*AC1600*Z1600)</f>
        <v>-0.57548246207188103</v>
      </c>
      <c r="AM1610" s="34">
        <f>AB1598*AB1600*Z1598+AB1599*AB1600*Z1599+(AB1600^2)*Z1600-(AC1598*AC1600*Z1598+AC1599*AC1600*Z1599+(AC1600^2)*Z1600)</f>
        <v>0.33225495439110897</v>
      </c>
      <c r="AN1610" s="16">
        <f>AE1598</f>
        <v>-5.6459482025142949E-3</v>
      </c>
    </row>
    <row r="1611" spans="1:40">
      <c r="A1611">
        <f>E1614</f>
        <v>-0.16430755262887167</v>
      </c>
      <c r="B1611">
        <f>C1611/(SQRT(C1610^2+C1611^2+C1612^2))</f>
        <v>-0.16430755262887164</v>
      </c>
      <c r="C1611">
        <v>-0.16422814795192606</v>
      </c>
      <c r="D1611" s="16"/>
      <c r="G1611" s="16"/>
      <c r="H1611" s="16"/>
      <c r="J1611" s="16"/>
      <c r="M1611" s="17">
        <f>(G1603^2)*F1603+G1603*G1604*F1604+G1603*G1605*F1605-((H1603^2)*F1603+H1603*H1604*F1604+H1603*H1605*F1605)</f>
        <v>0.26853436731063729</v>
      </c>
      <c r="N1611" s="18">
        <f>G1603*G1604*F1603+(G1604^2)*F1604+G1604*G1605*F1605-(H1603*H1604*F1603+(H1604^2)*F1604+H1604*H1605*F1605)</f>
        <v>0.73011016044803378</v>
      </c>
      <c r="O1611" s="18">
        <f>G1603*G1605*F1603+G1604*G1605*F1604+(G1605^2)*F1605-(H1603*H1605*F1603+H1604*H1605*F1604+(H1605^2)*F1605)</f>
        <v>-0.26573836613840557</v>
      </c>
      <c r="P1611" s="18">
        <f>(G1603^2)*E1603+G1603*G1604*E1604+G1603*G1605*E1605-((H1603^2)*E1603+H1603*H1604*E1604+H1603*H1605*E1605)</f>
        <v>0.7178717215781365</v>
      </c>
      <c r="Q1611" s="18">
        <f>G1603*G1604*E1603+(G1604^2)*E1604+G1604*G1605*E1605-(H1603*H1604*E1603+(H1604^2)*E1604+H1604*H1605*E1605)</f>
        <v>-0.54124203675993954</v>
      </c>
      <c r="R1611" s="34">
        <f>G1603*G1605*E1603+G1604*G1605*E1604+(G1605^2)*E1605-(H1603*H1605*E1603+H1604*H1605*E1604+(H1605^2)*E1605)</f>
        <v>0.19699599091423181</v>
      </c>
      <c r="S1611" s="16">
        <f>J1603</f>
        <v>-1.4424541858375245E-2</v>
      </c>
      <c r="U1611">
        <f t="shared" si="1844"/>
        <v>2.0806740782401958E-4</v>
      </c>
      <c r="V1611">
        <f>Z1614</f>
        <v>-0.1643075526288717</v>
      </c>
      <c r="W1611">
        <f>X1611/(SQRT(X1610^2+X1611^2+X1612^2))</f>
        <v>-0.16430755262887176</v>
      </c>
      <c r="X1611">
        <v>-0.16422814795192617</v>
      </c>
      <c r="Y1611" s="16"/>
      <c r="AB1611" s="16"/>
      <c r="AC1611" s="16"/>
      <c r="AE1611" s="16"/>
      <c r="AH1611" s="17">
        <f>(AB1603^2)*AA1603+AB1603*AB1604*AA1604+AB1603*AB1605*AA1605-((AC1603^2)*AA1603+AC1603*AC1604*AA1604+AC1603*AC1605*AA1605)</f>
        <v>0.26853436731063735</v>
      </c>
      <c r="AI1611" s="18">
        <f>AB1603*AB1604*AA1603+(AB1604^2)*AA1604+AB1604*AB1605*AA1605-(AC1603*AC1604*AA1603+(AC1604^2)*AA1604+AC1604*AC1605*AA1605)</f>
        <v>0.73011016044803356</v>
      </c>
      <c r="AJ1611" s="18">
        <f>AB1603*AB1605*AA1603+AB1604*AB1605*AA1604+(AB1605^2)*AA1605-(AC1603*AC1605*AA1603+AC1604*AC1605*AA1604+(AC1605^2)*AA1605)</f>
        <v>-0.26573836613840557</v>
      </c>
      <c r="AK1611" s="18">
        <f>(AB1603^2)*Z1603+AB1603*AB1604*Z1604+AB1603*AB1605*Z1605-((AC1603^2)*Z1603+AC1603*AC1604*Z1604+AC1603*AC1605*Z1605)</f>
        <v>0.7178717215781365</v>
      </c>
      <c r="AL1611" s="18">
        <f>AB1603*AB1604*Z1603+(AB1604^2)*Z1604+AB1604*AB1605*Z1605-(AC1603*AC1604*Z1603+(AC1604^2)*Z1604+AC1604*AC1605*Z1605)</f>
        <v>-0.54124203675993954</v>
      </c>
      <c r="AM1611" s="34">
        <f>AB1603*AB1605*Z1603+AB1604*AB1605*Z1604+(AB1605^2)*Z1605-(AC1603*AC1605*Z1603+AC1604*AC1605*Z1604+(AC1605^2)*Z1605)</f>
        <v>0.19699599091423181</v>
      </c>
      <c r="AN1611" s="16">
        <f>AE1603</f>
        <v>-1.4424541858375314E-2</v>
      </c>
    </row>
    <row r="1612" spans="1:40">
      <c r="A1612">
        <f>E1615</f>
        <v>0.47593579670966668</v>
      </c>
      <c r="B1612">
        <f>C1612/(SQRT(C1610^2+C1611^2+C1612^2))</f>
        <v>0.47593579670966674</v>
      </c>
      <c r="C1612">
        <v>0.47570579189503759</v>
      </c>
      <c r="E1612" s="9" t="s">
        <v>29</v>
      </c>
      <c r="F1612" s="10" t="s">
        <v>30</v>
      </c>
      <c r="G1612" s="13" t="s">
        <v>31</v>
      </c>
      <c r="H1612" s="14" t="s">
        <v>11</v>
      </c>
      <c r="I1612">
        <v>19</v>
      </c>
      <c r="J1612" s="15" t="s">
        <v>32</v>
      </c>
      <c r="M1612" s="17">
        <f>(G1608^2)*F1608+G1608*G1609*F1609+G1608*G1610*F1610-((H1608^2)*F1608+H1608*H1609*F1609+H1608*H1610*F1610)</f>
        <v>0.22707677310214458</v>
      </c>
      <c r="N1612" s="18">
        <f>G1608*G1609*F1608+(G1609^2)*F1609+G1609*G1610*F1610-(H1608*H1609*F1608+(H1609^2)*F1609+H1609*H1610*F1610)</f>
        <v>0.84997550863832494</v>
      </c>
      <c r="O1612" s="18">
        <f>G1608*G1610*F1608+G1609*G1610*F1609+(G1610^2)*F1610-(H1608*H1610*F1608+H1609*H1610*F1609+(H1610^2)*F1610)</f>
        <v>-0.14987361511433756</v>
      </c>
      <c r="P1612" s="18">
        <f>(G1608^2)*E1608+G1608*G1609*E1609+G1608*G1610*E1610-((H1608^2)*E1608+H1608*H1609*E1609+H1608*H1610*E1610)</f>
        <v>0.73461080220530661</v>
      </c>
      <c r="Q1612" s="18">
        <f>G1608*G1609*E1608+(G1609^2)*E1609+G1609*G1610*E1610-(H1608*H1609*E1608+(H1609^2)*E1609+H1609*H1610*E1610)</f>
        <v>-0.50848344250310817</v>
      </c>
      <c r="R1612" s="34">
        <f>G1608*G1610*E1608+G1609*G1610*E1609+(G1610^2)*E1610-(H1608*H1610*E1608+H1609*H1610*E1609+(H1610^2)*E1610)</f>
        <v>8.965935015681939E-2</v>
      </c>
      <c r="S1612" s="16">
        <f>J1608</f>
        <v>-1.4794314229871375E-2</v>
      </c>
      <c r="U1612">
        <f t="shared" si="1844"/>
        <v>2.1887173353217466E-4</v>
      </c>
      <c r="V1612">
        <f>Z1615</f>
        <v>0.47593579670966668</v>
      </c>
      <c r="W1612">
        <f>X1612/(SQRT(X1610^2+X1611^2+X1612^2))</f>
        <v>0.47593579670966668</v>
      </c>
      <c r="X1612">
        <v>0.47570579189503753</v>
      </c>
      <c r="Z1612" s="9" t="s">
        <v>29</v>
      </c>
      <c r="AA1612" s="10" t="s">
        <v>30</v>
      </c>
      <c r="AB1612" s="13" t="s">
        <v>31</v>
      </c>
      <c r="AC1612" s="14" t="s">
        <v>11</v>
      </c>
      <c r="AD1612">
        <v>19</v>
      </c>
      <c r="AE1612" s="15" t="s">
        <v>32</v>
      </c>
      <c r="AH1612" s="17">
        <f>(AB1608^2)*AA1608+AB1608*AB1609*AA1609+AB1608*AB1610*AA1610-((AC1608^2)*AA1608+AC1608*AC1609*AA1609+AC1608*AC1610*AA1610)</f>
        <v>0.22707677310214469</v>
      </c>
      <c r="AI1612" s="18">
        <f>AB1608*AB1609*AA1608+(AB1609^2)*AA1609+AB1609*AB1610*AA1610-(AC1608*AC1609*AA1608+(AC1609^2)*AA1609+AC1609*AC1610*AA1610)</f>
        <v>0.84997550863832494</v>
      </c>
      <c r="AJ1612" s="18">
        <f>AB1608*AB1610*AA1608+AB1609*AB1610*AA1609+(AB1610^2)*AA1610-(AC1608*AC1610*AA1608+AC1609*AC1610*AA1609+(AC1610^2)*AA1610)</f>
        <v>-0.14987361511433753</v>
      </c>
      <c r="AK1612" s="18">
        <f>(AB1608^2)*Z1608+AB1608*AB1609*Z1609+AB1608*AB1610*Z1610-((AC1608^2)*Z1608+AC1608*AC1609*Z1609+AC1608*AC1610*Z1610)</f>
        <v>0.73461080220530661</v>
      </c>
      <c r="AL1612" s="18">
        <f>AB1608*AB1609*Z1608+(AB1609^2)*Z1609+AB1609*AB1610*Z1610-(AC1608*AC1609*Z1608+(AC1609^2)*Z1609+AC1609*AC1610*Z1610)</f>
        <v>-0.50848344250310817</v>
      </c>
      <c r="AM1612" s="34">
        <f>AB1608*AB1610*Z1608+AB1609*AB1610*Z1609+(AB1610^2)*Z1610-(AC1608*AC1610*Z1608+AC1609*AC1610*Z1609+(AC1610^2)*Z1610)</f>
        <v>8.965935015681939E-2</v>
      </c>
      <c r="AN1612" s="16">
        <f>AE1608</f>
        <v>-1.4794314229871292E-2</v>
      </c>
    </row>
    <row r="1613" spans="1:40">
      <c r="A1613">
        <f>F1613</f>
        <v>-0.52658432086144802</v>
      </c>
      <c r="B1613">
        <f>C1613/(SQRT(C1613^2+C1614^2+C1615^2))</f>
        <v>-0.52658432086144791</v>
      </c>
      <c r="C1613">
        <v>-0.52632983920668763</v>
      </c>
      <c r="D1613" t="s">
        <v>33</v>
      </c>
      <c r="E1613" s="9">
        <f t="shared" ref="E1613:F1613" si="1863">E1523</f>
        <v>0.86399545459420413</v>
      </c>
      <c r="F1613" s="10">
        <f t="shared" si="1863"/>
        <v>-0.52658432086144802</v>
      </c>
      <c r="G1613" s="13">
        <f>COS((RADIANS(45+$C$20)))</f>
        <v>-0.92220097167045179</v>
      </c>
      <c r="H1613" s="14">
        <f>COS((RADIANS($C$20-45)))</f>
        <v>-0.3867109616368205</v>
      </c>
      <c r="J1613" s="15">
        <f>((SUMPRODUCT(G1613:G1615,E1613:E1615))*(SUMPRODUCT(G1613:G1615,F1613:F1615)))-((SUMPRODUCT(H1613:H1615,E1613:E1615))*(SUMPRODUCT(H1613:H1615,F1613:F1615)))</f>
        <v>1.4220070787169442E-2</v>
      </c>
      <c r="M1613" s="17">
        <f>(G1613^2)*F1613+G1613*G1614*F1614+G1613*G1615*F1615-((H1613^2)*F1613+H1613*H1614*F1614+H1613*H1615*F1615)</f>
        <v>0.192911650044089</v>
      </c>
      <c r="N1613" s="18">
        <f>G1613*G1614*F1613+(G1614^2)*F1614+G1614*G1615*F1615-(H1613*H1614*F1613+(H1614^2)*F1614+H1614*H1615*F1615)</f>
        <v>0.9278618532291476</v>
      </c>
      <c r="O1613" s="18">
        <f>G1613*G1615*F1613+G1614*G1615*F1614+(G1615^2)*F1615-(H1613*H1615*F1613+H1614*H1615*F1614+(H1615^2)*F1615)</f>
        <v>-1.6194244520213954E-8</v>
      </c>
      <c r="P1613" s="18">
        <f>(G1613^2)*E1613+G1613*G1614*E1614+G1613*G1615*E1615-((H1613^2)*E1613+H1613*H1614*E1614+H1613*H1615*E1615)</f>
        <v>0.72277486007472569</v>
      </c>
      <c r="Q1613" s="18">
        <f>G1613*G1614*E1613+(G1614^2)*E1614+G1614*G1615*E1615-(H1613*H1614*E1613+(H1614^2)*E1614+H1614*H1615*E1615)</f>
        <v>-0.50108045440227011</v>
      </c>
      <c r="R1613" s="34">
        <f>G1613*G1615*E1613+G1614*G1615*E1614+(G1615^2)*E1615-(H1613*H1615*E1613+H1614*H1615*E1614+(H1615^2)*E1615)</f>
        <v>8.7455038426784764E-9</v>
      </c>
      <c r="S1613" s="16">
        <f>J1613</f>
        <v>1.4220070787169442E-2</v>
      </c>
      <c r="U1613">
        <f t="shared" si="1844"/>
        <v>2.0221041319210976E-4</v>
      </c>
      <c r="V1613">
        <f>AA1613</f>
        <v>-0.52658432086144791</v>
      </c>
      <c r="W1613">
        <f>X1613/(SQRT(X1613^2+X1614^2+X1615^2))</f>
        <v>-0.52658432086144791</v>
      </c>
      <c r="X1613">
        <v>-0.52632983920668752</v>
      </c>
      <c r="Y1613" t="s">
        <v>33</v>
      </c>
      <c r="Z1613" s="9">
        <f t="shared" ref="Z1613:AA1613" si="1864">Z1523</f>
        <v>0.86399545459420413</v>
      </c>
      <c r="AA1613" s="10">
        <f t="shared" si="1864"/>
        <v>-0.52658432086144791</v>
      </c>
      <c r="AB1613" s="13">
        <f>COS((RADIANS(45+$C$20)))</f>
        <v>-0.92220097167045179</v>
      </c>
      <c r="AC1613" s="14">
        <f>COS((RADIANS($C$20-45)))</f>
        <v>-0.3867109616368205</v>
      </c>
      <c r="AE1613" s="15">
        <f>((SUMPRODUCT(AB1613:AB1615,Z1613:Z1615))*(SUMPRODUCT(AB1613:AB1615,AA1613:AA1615)))-((SUMPRODUCT(AC1613:AC1615,Z1613:Z1615))*(SUMPRODUCT(AC1613:AC1615,AA1613:AA1615)))</f>
        <v>1.4220070787169525E-2</v>
      </c>
      <c r="AH1613" s="17">
        <f>(AB1613^2)*AA1613+AB1613*AB1614*AA1614+AB1613*AB1615*AA1615-((AC1613^2)*AA1613+AC1613*AC1614*AA1614+AC1613*AC1615*AA1615)</f>
        <v>0.19291165004408906</v>
      </c>
      <c r="AI1613" s="18">
        <f>AB1613*AB1614*AA1613+(AB1614^2)*AA1614+AB1614*AB1615*AA1615-(AC1613*AC1614*AA1613+(AC1614^2)*AA1614+AC1614*AC1615*AA1615)</f>
        <v>0.92786185322914738</v>
      </c>
      <c r="AJ1613" s="18">
        <f>AB1613*AB1615*AA1613+AB1614*AB1615*AA1614+(AB1615^2)*AA1615-(AC1613*AC1615*AA1613+AC1614*AC1615*AA1614+(AC1615^2)*AA1615)</f>
        <v>-1.6194244520213951E-8</v>
      </c>
      <c r="AK1613" s="18">
        <f>(AB1613^2)*Z1613+AB1613*AB1614*Z1614+AB1613*AB1615*Z1615-((AC1613^2)*Z1613+AC1613*AC1614*Z1614+AC1613*AC1615*Z1615)</f>
        <v>0.72277486007472569</v>
      </c>
      <c r="AL1613" s="18">
        <f>AB1613*AB1614*Z1613+(AB1614^2)*Z1614+AB1614*AB1615*Z1615-(AC1613*AC1614*Z1613+(AC1614^2)*Z1614+AC1614*AC1615*Z1615)</f>
        <v>-0.50108045440227011</v>
      </c>
      <c r="AM1613" s="34">
        <f>AB1613*AB1615*Z1613+AB1614*AB1615*Z1614+(AB1615^2)*Z1615-(AC1613*AC1615*Z1613+AC1614*AC1615*Z1614+(AC1615^2)*Z1615)</f>
        <v>8.7455038426784764E-9</v>
      </c>
      <c r="AN1613" s="16">
        <f>AE1613</f>
        <v>1.4220070787169525E-2</v>
      </c>
    </row>
    <row r="1614" spans="1:40">
      <c r="A1614">
        <f>F1614</f>
        <v>-0.7879412955299977</v>
      </c>
      <c r="B1614">
        <f>C1614/(SQRT(C1613^2+C1614^2+C1615^2))</f>
        <v>-0.7879412955299977</v>
      </c>
      <c r="C1614">
        <v>-0.78756050826232438</v>
      </c>
      <c r="D1614" t="s">
        <v>34</v>
      </c>
      <c r="E1614" s="9">
        <f t="shared" ref="E1614:F1614" si="1865">E1524</f>
        <v>-0.16430755262887167</v>
      </c>
      <c r="F1614" s="10">
        <f t="shared" si="1865"/>
        <v>-0.7879412955299977</v>
      </c>
      <c r="G1614" s="13">
        <f>(SIN((RADIANS(45+$C$20))))*(COS(RADIANS($A$20)))</f>
        <v>0.38671096163682062</v>
      </c>
      <c r="H1614" s="14">
        <f>(SIN((RADIANS($C$20-45))))*(COS(RADIANS($A$20)))</f>
        <v>-0.92220097167045179</v>
      </c>
      <c r="J1614" s="16"/>
      <c r="M1614" s="17">
        <f>2*E1608</f>
        <v>1.7279909091884083</v>
      </c>
      <c r="N1614" s="18">
        <f>2*E1609</f>
        <v>-0.32861510525774335</v>
      </c>
      <c r="O1614" s="18">
        <f>2*E1610</f>
        <v>0.95187159341933336</v>
      </c>
      <c r="P1614" s="18">
        <f>0</f>
        <v>0</v>
      </c>
      <c r="Q1614" s="18">
        <v>0</v>
      </c>
      <c r="R1614" s="34">
        <v>0</v>
      </c>
      <c r="S1614" s="19">
        <f>E1608^2+E1609^2+E1610^2-1</f>
        <v>0</v>
      </c>
      <c r="U1614">
        <f t="shared" si="1844"/>
        <v>0</v>
      </c>
      <c r="V1614">
        <f>AA1614</f>
        <v>-0.7879412955299977</v>
      </c>
      <c r="W1614">
        <f>X1614/(SQRT(X1613^2+X1614^2+X1615^2))</f>
        <v>-0.78794129552999781</v>
      </c>
      <c r="X1614">
        <v>-0.78756050826232438</v>
      </c>
      <c r="Y1614" t="s">
        <v>34</v>
      </c>
      <c r="Z1614" s="9">
        <f t="shared" ref="Z1614:AA1614" si="1866">Z1524</f>
        <v>-0.1643075526288717</v>
      </c>
      <c r="AA1614" s="10">
        <f t="shared" si="1866"/>
        <v>-0.7879412955299977</v>
      </c>
      <c r="AB1614" s="13">
        <f>(SIN((RADIANS(45+$C$20))))*(COS(RADIANS($A$20)))</f>
        <v>0.38671096163682062</v>
      </c>
      <c r="AC1614" s="14">
        <f>(SIN((RADIANS($C$20-45))))*(COS(RADIANS($A$20)))</f>
        <v>-0.92220097167045179</v>
      </c>
      <c r="AE1614" s="16"/>
      <c r="AH1614" s="17">
        <f>2*Z1608</f>
        <v>1.7279909091884083</v>
      </c>
      <c r="AI1614" s="18">
        <f>2*Z1609</f>
        <v>-0.3286151052577434</v>
      </c>
      <c r="AJ1614" s="18">
        <f>2*Z1610</f>
        <v>0.95187159341933336</v>
      </c>
      <c r="AK1614" s="18">
        <f>0</f>
        <v>0</v>
      </c>
      <c r="AL1614" s="18">
        <v>0</v>
      </c>
      <c r="AM1614" s="34">
        <v>0</v>
      </c>
      <c r="AN1614" s="19">
        <f>Z1608^2+Z1609^2+Z1610^2-1</f>
        <v>0</v>
      </c>
    </row>
    <row r="1615" spans="1:40">
      <c r="A1615" s="2">
        <f>F1615</f>
        <v>-0.31915116766415946</v>
      </c>
      <c r="B1615">
        <f>C1615/(SQRT(C1613^2+C1614^2+C1615^2))</f>
        <v>-0.31915116766415946</v>
      </c>
      <c r="C1615">
        <v>-0.31899693193391021</v>
      </c>
      <c r="D1615" t="s">
        <v>35</v>
      </c>
      <c r="E1615" s="9">
        <f t="shared" ref="E1615:F1615" si="1867">E1525</f>
        <v>0.47593579670966668</v>
      </c>
      <c r="F1615" s="10">
        <f t="shared" si="1867"/>
        <v>-0.31915116766415946</v>
      </c>
      <c r="G1615" s="13">
        <f>(SIN((RADIANS(45+$C$20))))*(SIN(RADIANS($A$20)))</f>
        <v>-6.7493796081809039E-9</v>
      </c>
      <c r="H1615" s="14">
        <f>(SIN((RADIANS($C$20-45))))*(SIN(RADIANS($A$20)))</f>
        <v>1.6095443497365083E-8</v>
      </c>
      <c r="J1615" s="16"/>
      <c r="M1615" s="17">
        <v>0</v>
      </c>
      <c r="N1615" s="18">
        <v>0</v>
      </c>
      <c r="O1615" s="18">
        <v>0</v>
      </c>
      <c r="P1615" s="18">
        <f>2*F1608</f>
        <v>-1.053168641722896</v>
      </c>
      <c r="Q1615" s="18">
        <f>2*F1609</f>
        <v>-1.5758825910599954</v>
      </c>
      <c r="R1615" s="34">
        <f>2*F1610</f>
        <v>-0.63830233532831893</v>
      </c>
      <c r="S1615" s="35">
        <f>F1608^2+F1609^2+F1610^2-1</f>
        <v>0</v>
      </c>
      <c r="U1615">
        <f t="shared" si="1844"/>
        <v>0</v>
      </c>
      <c r="V1615" s="2">
        <f>AA1615</f>
        <v>-0.31915116766415952</v>
      </c>
      <c r="W1615">
        <f>X1615/(SQRT(X1613^2+X1614^2+X1615^2))</f>
        <v>-0.31915116766415946</v>
      </c>
      <c r="X1615">
        <v>-0.31899693193391021</v>
      </c>
      <c r="Y1615" t="s">
        <v>35</v>
      </c>
      <c r="Z1615" s="9">
        <f t="shared" ref="Z1615:AA1615" si="1868">Z1525</f>
        <v>0.47593579670966668</v>
      </c>
      <c r="AA1615" s="10">
        <f t="shared" si="1868"/>
        <v>-0.31915116766415952</v>
      </c>
      <c r="AB1615" s="13">
        <f>(SIN((RADIANS(45+$C$20))))*(SIN(RADIANS($A$20)))</f>
        <v>-6.7493796081809039E-9</v>
      </c>
      <c r="AC1615" s="14">
        <f>(SIN((RADIANS($C$20-45))))*(SIN(RADIANS($A$20)))</f>
        <v>1.6095443497365083E-8</v>
      </c>
      <c r="AE1615" s="16"/>
      <c r="AH1615" s="17">
        <v>0</v>
      </c>
      <c r="AI1615" s="18">
        <v>0</v>
      </c>
      <c r="AJ1615" s="18">
        <v>0</v>
      </c>
      <c r="AK1615" s="18">
        <f>2*AA1608</f>
        <v>-1.0531686417228958</v>
      </c>
      <c r="AL1615" s="18">
        <f>2*AA1609</f>
        <v>-1.5758825910599954</v>
      </c>
      <c r="AM1615" s="34">
        <f>2*AA1610</f>
        <v>-0.63830233532831904</v>
      </c>
      <c r="AN1615" s="35">
        <f>AA1608^2+AA1609^2+AA1610^2-1</f>
        <v>0</v>
      </c>
    </row>
    <row r="1616" spans="1:40">
      <c r="U1616" t="s">
        <v>79</v>
      </c>
    </row>
    <row r="1617" spans="1:24">
      <c r="A1617" t="s">
        <v>139</v>
      </c>
      <c r="B1617">
        <f>DEGREES(ACOS((SUMPRODUCT(B1610:B1615,B1515:B1520))/(SUMPRODUCT((SQRT(B1610^2+B1611^2+B1612^2+B1613^2+B1614^2+B1615^2)),(SQRT(B1515^2+B1516^2+B1517^2+B1518^2+B1519^2+B1520^2))))))</f>
        <v>0</v>
      </c>
      <c r="U1617">
        <f>SUM(U1595:U1615)</f>
        <v>1.9349444987846955E-3</v>
      </c>
      <c r="V1617" t="s">
        <v>139</v>
      </c>
      <c r="W1617">
        <f>DEGREES(ACOS((SUMPRODUCT(W1610:W1615,W1515:W1520))/(SUMPRODUCT((SQRT(W1610^2+W1611^2+W1612^2+W1613^2+W1614^2+W1615^2)),(SQRT(W1515^2+W1516^2+W1517^2+W1518^2+W1519^2+W1520^2))))))</f>
        <v>0</v>
      </c>
    </row>
    <row r="1619" spans="1:24">
      <c r="A1619" t="s">
        <v>25</v>
      </c>
      <c r="B1619" t="s">
        <v>140</v>
      </c>
      <c r="C1619" t="s">
        <v>141</v>
      </c>
      <c r="D1619" t="s">
        <v>142</v>
      </c>
      <c r="E1619" t="s">
        <v>143</v>
      </c>
      <c r="F1619" t="s">
        <v>144</v>
      </c>
      <c r="G1619" t="s">
        <v>145</v>
      </c>
      <c r="H1619" t="s">
        <v>146</v>
      </c>
      <c r="I1619" t="s">
        <v>147</v>
      </c>
      <c r="J1619" t="s">
        <v>148</v>
      </c>
      <c r="K1619" t="s">
        <v>149</v>
      </c>
      <c r="L1619" t="s">
        <v>150</v>
      </c>
      <c r="M1619" t="s">
        <v>151</v>
      </c>
      <c r="N1619" t="s">
        <v>152</v>
      </c>
      <c r="O1619" t="s">
        <v>153</v>
      </c>
      <c r="P1619" t="s">
        <v>154</v>
      </c>
      <c r="Q1619" t="s">
        <v>155</v>
      </c>
      <c r="R1619" t="s">
        <v>156</v>
      </c>
      <c r="V1619" t="s">
        <v>243</v>
      </c>
    </row>
    <row r="1620" spans="1:24">
      <c r="A1620">
        <v>0</v>
      </c>
      <c r="B1620">
        <f>S75</f>
        <v>-0.52438597990558866</v>
      </c>
      <c r="C1620">
        <f>S170</f>
        <v>-0.2440287321632659</v>
      </c>
      <c r="D1620">
        <f>S265</f>
        <v>-3.9422750636765036E-3</v>
      </c>
      <c r="E1620">
        <f>S360</f>
        <v>-1.445417764540774E-2</v>
      </c>
      <c r="F1620">
        <f>S455</f>
        <v>-1.422018456008764E-2</v>
      </c>
      <c r="G1620">
        <f>S550</f>
        <v>-1.4220081828781317E-2</v>
      </c>
      <c r="H1620">
        <f>S645</f>
        <v>-1.422008139276984E-2</v>
      </c>
      <c r="I1620">
        <f>S740</f>
        <v>-1.4220081390723283E-2</v>
      </c>
      <c r="J1620">
        <f>S835</f>
        <v>-1.4220081390713707E-2</v>
      </c>
      <c r="K1620">
        <f>S930</f>
        <v>-1.4220081390713735E-2</v>
      </c>
      <c r="L1620">
        <f>S1025</f>
        <v>-1.4220081390713596E-2</v>
      </c>
      <c r="M1620">
        <f>S1120</f>
        <v>-1.4220081390713735E-2</v>
      </c>
      <c r="N1620">
        <f>S1215</f>
        <v>-1.4220081390713707E-2</v>
      </c>
      <c r="O1620">
        <f>S1310</f>
        <v>-1.4220081390713596E-2</v>
      </c>
      <c r="P1620">
        <f>S1405</f>
        <v>-1.4220081390713735E-2</v>
      </c>
      <c r="Q1620">
        <f>S1500</f>
        <v>-1.4220081390713707E-2</v>
      </c>
      <c r="R1620">
        <f>S1595</f>
        <v>-1.4220081390713596E-2</v>
      </c>
      <c r="V1620">
        <f>IF($W$1617&lt;$B$1617,W1610,B1610)</f>
        <v>0.86399545459420413</v>
      </c>
      <c r="W1620">
        <f>IF($W$1617&lt;$B$1617,W1611,B1611)</f>
        <v>-0.16430755262887164</v>
      </c>
      <c r="X1620">
        <f>IF($W$1617&lt;$B$1617,W1612,B1612)</f>
        <v>0.47593579670966674</v>
      </c>
    </row>
    <row r="1621" spans="1:24">
      <c r="A1621">
        <v>10</v>
      </c>
      <c r="B1621">
        <f t="shared" ref="B1621:B1638" si="1869">S76</f>
        <v>-0.55723925908625005</v>
      </c>
      <c r="C1621">
        <f t="shared" ref="C1621:C1638" si="1870">S171</f>
        <v>-0.24663095984218317</v>
      </c>
      <c r="D1621">
        <f t="shared" ref="D1621:D1638" si="1871">S266</f>
        <v>-5.0488594508756313E-3</v>
      </c>
      <c r="E1621">
        <f t="shared" ref="E1621:E1638" si="1872">S361</f>
        <v>-1.0942138891004177E-2</v>
      </c>
      <c r="F1621">
        <f t="shared" ref="F1621:F1638" si="1873">S456</f>
        <v>-1.0662037369368799E-2</v>
      </c>
      <c r="G1621">
        <f t="shared" ref="G1621:G1638" si="1874">S551</f>
        <v>-1.0662015104250133E-2</v>
      </c>
      <c r="H1621">
        <f t="shared" ref="H1621:H1638" si="1875">S646</f>
        <v>-1.0662015120062873E-2</v>
      </c>
      <c r="I1621">
        <f t="shared" ref="I1621:I1638" si="1876">S741</f>
        <v>-1.0662015120169954E-2</v>
      </c>
      <c r="J1621">
        <f t="shared" ref="J1621:J1638" si="1877">S836</f>
        <v>-1.0662015120170454E-2</v>
      </c>
      <c r="K1621">
        <f t="shared" ref="K1621:K1638" si="1878">S931</f>
        <v>-1.0662015120170509E-2</v>
      </c>
      <c r="L1621">
        <f t="shared" ref="L1621:L1638" si="1879">S1026</f>
        <v>-1.0662015120170398E-2</v>
      </c>
      <c r="M1621">
        <f t="shared" ref="M1621:M1638" si="1880">S1121</f>
        <v>-1.0662015120170509E-2</v>
      </c>
      <c r="N1621">
        <f t="shared" ref="N1621:N1638" si="1881">S1216</f>
        <v>-1.0662015120170482E-2</v>
      </c>
      <c r="O1621">
        <f t="shared" ref="O1621:O1638" si="1882">S1311</f>
        <v>-1.0662015120170398E-2</v>
      </c>
      <c r="P1621">
        <f t="shared" ref="P1621:P1638" si="1883">S1406</f>
        <v>-1.0662015120170509E-2</v>
      </c>
      <c r="Q1621">
        <f t="shared" ref="Q1621:Q1638" si="1884">S1501</f>
        <v>-1.0662015120170482E-2</v>
      </c>
      <c r="R1621">
        <f t="shared" ref="R1621:R1638" si="1885">S1596</f>
        <v>-1.0662015120170398E-2</v>
      </c>
    </row>
    <row r="1622" spans="1:24">
      <c r="A1622">
        <v>20</v>
      </c>
      <c r="B1622">
        <f t="shared" si="1869"/>
        <v>-0.57304233841069929</v>
      </c>
      <c r="C1622">
        <f t="shared" si="1870"/>
        <v>-0.23330010583654462</v>
      </c>
      <c r="D1622">
        <f t="shared" si="1871"/>
        <v>-5.9096769852503839E-3</v>
      </c>
      <c r="E1622">
        <f t="shared" si="1872"/>
        <v>-7.2754150284437824E-3</v>
      </c>
      <c r="F1622">
        <f t="shared" si="1873"/>
        <v>-6.9996613274226072E-3</v>
      </c>
      <c r="G1622">
        <f t="shared" si="1874"/>
        <v>-6.9997287803185704E-3</v>
      </c>
      <c r="H1622">
        <f t="shared" si="1875"/>
        <v>-6.9997292584134951E-3</v>
      </c>
      <c r="I1622">
        <f t="shared" si="1876"/>
        <v>-6.9997292607122119E-3</v>
      </c>
      <c r="J1622">
        <f t="shared" si="1877"/>
        <v>-6.9997292607231754E-3</v>
      </c>
      <c r="K1622">
        <f t="shared" si="1878"/>
        <v>-6.9997292607232031E-3</v>
      </c>
      <c r="L1622">
        <f t="shared" si="1879"/>
        <v>-6.9997292607231199E-3</v>
      </c>
      <c r="M1622">
        <f t="shared" si="1880"/>
        <v>-6.9997292607232031E-3</v>
      </c>
      <c r="N1622">
        <f t="shared" si="1881"/>
        <v>-6.9997292607231754E-3</v>
      </c>
      <c r="O1622">
        <f t="shared" si="1882"/>
        <v>-6.9997292607231199E-3</v>
      </c>
      <c r="P1622">
        <f t="shared" si="1883"/>
        <v>-6.9997292607232031E-3</v>
      </c>
      <c r="Q1622">
        <f t="shared" si="1884"/>
        <v>-6.9997292607231754E-3</v>
      </c>
      <c r="R1622">
        <f t="shared" si="1885"/>
        <v>-6.9997292607231199E-3</v>
      </c>
      <c r="V1622">
        <f>IF($W$1617&lt;$B$1617,W1613,B1613)</f>
        <v>-0.52658432086144791</v>
      </c>
      <c r="W1622">
        <f>IF($W$1617&lt;$B$1617,W1614,B1614)</f>
        <v>-0.7879412955299977</v>
      </c>
      <c r="X1622">
        <f>IF($W$1617&lt;$B$1617,W1615,B1615)</f>
        <v>-0.31915116766415946</v>
      </c>
    </row>
    <row r="1623" spans="1:24">
      <c r="A1623">
        <v>30</v>
      </c>
      <c r="B1623">
        <f t="shared" si="1869"/>
        <v>-0.56845907568338983</v>
      </c>
      <c r="C1623">
        <f t="shared" si="1870"/>
        <v>-0.18630927192000968</v>
      </c>
      <c r="D1623">
        <f t="shared" si="1871"/>
        <v>1.2402208610952092E-2</v>
      </c>
      <c r="E1623">
        <f t="shared" si="1872"/>
        <v>1.4909551023031486E-2</v>
      </c>
      <c r="F1623">
        <f t="shared" si="1873"/>
        <v>1.5131509806188437E-2</v>
      </c>
      <c r="G1623">
        <f t="shared" si="1874"/>
        <v>1.5131357886483288E-2</v>
      </c>
      <c r="H1623">
        <f t="shared" si="1875"/>
        <v>1.5131357006959834E-2</v>
      </c>
      <c r="I1623">
        <f t="shared" si="1876"/>
        <v>1.5131357002766854E-2</v>
      </c>
      <c r="J1623">
        <f t="shared" si="1877"/>
        <v>1.5131357002747259E-2</v>
      </c>
      <c r="K1623">
        <f t="shared" si="1878"/>
        <v>1.5131357002747092E-2</v>
      </c>
      <c r="L1623">
        <f t="shared" si="1879"/>
        <v>1.5131357002747203E-2</v>
      </c>
      <c r="M1623">
        <f t="shared" si="1880"/>
        <v>1.5131357002747037E-2</v>
      </c>
      <c r="N1623">
        <f t="shared" si="1881"/>
        <v>1.5131357002747092E-2</v>
      </c>
      <c r="O1623">
        <f t="shared" si="1882"/>
        <v>1.5131357002747203E-2</v>
      </c>
      <c r="P1623">
        <f t="shared" si="1883"/>
        <v>1.5131357002747037E-2</v>
      </c>
      <c r="Q1623">
        <f t="shared" si="1884"/>
        <v>1.5131357002747092E-2</v>
      </c>
      <c r="R1623">
        <f t="shared" si="1885"/>
        <v>1.5131357002747203E-2</v>
      </c>
    </row>
    <row r="1624" spans="1:24">
      <c r="A1624">
        <v>40</v>
      </c>
      <c r="B1624">
        <f t="shared" si="1869"/>
        <v>-0.58815445519557663</v>
      </c>
      <c r="C1624">
        <f t="shared" si="1870"/>
        <v>-0.16337408207525694</v>
      </c>
      <c r="D1624">
        <f t="shared" si="1871"/>
        <v>1.3492137187298692E-3</v>
      </c>
      <c r="E1624">
        <f t="shared" si="1872"/>
        <v>5.743207713672871E-3</v>
      </c>
      <c r="F1624">
        <f t="shared" si="1873"/>
        <v>5.8958858211420329E-3</v>
      </c>
      <c r="G1624">
        <f t="shared" si="1874"/>
        <v>5.8956954283672647E-3</v>
      </c>
      <c r="H1624">
        <f t="shared" si="1875"/>
        <v>5.8956943866822487E-3</v>
      </c>
      <c r="I1624">
        <f t="shared" si="1876"/>
        <v>5.8956943817252139E-3</v>
      </c>
      <c r="J1624">
        <f t="shared" si="1877"/>
        <v>5.8956943817020657E-3</v>
      </c>
      <c r="K1624">
        <f t="shared" si="1878"/>
        <v>5.8956943817018437E-3</v>
      </c>
      <c r="L1624">
        <f t="shared" si="1879"/>
        <v>5.8956943817019547E-3</v>
      </c>
      <c r="M1624">
        <f t="shared" si="1880"/>
        <v>5.8956943817018437E-3</v>
      </c>
      <c r="N1624">
        <f t="shared" si="1881"/>
        <v>5.8956943817018992E-3</v>
      </c>
      <c r="O1624">
        <f t="shared" si="1882"/>
        <v>5.8956943817019547E-3</v>
      </c>
      <c r="P1624">
        <f t="shared" si="1883"/>
        <v>5.8956943817018437E-3</v>
      </c>
      <c r="Q1624">
        <f t="shared" si="1884"/>
        <v>5.8956943817018992E-3</v>
      </c>
      <c r="R1624">
        <f t="shared" si="1885"/>
        <v>5.8956943817019547E-3</v>
      </c>
      <c r="U1624" t="s">
        <v>139</v>
      </c>
      <c r="V1624">
        <f>IF(W1617&lt;B1617,W1617,B1617)</f>
        <v>0</v>
      </c>
    </row>
    <row r="1625" spans="1:24">
      <c r="A1625">
        <v>50</v>
      </c>
      <c r="B1625">
        <f t="shared" si="1869"/>
        <v>-0.60305053252629304</v>
      </c>
      <c r="C1625">
        <f t="shared" si="1870"/>
        <v>-0.11659877035783894</v>
      </c>
      <c r="D1625">
        <f t="shared" si="1871"/>
        <v>1.0385165882738745E-2</v>
      </c>
      <c r="E1625">
        <f t="shared" si="1872"/>
        <v>1.5134334977357389E-2</v>
      </c>
      <c r="F1625">
        <f t="shared" si="1873"/>
        <v>1.5204561626972923E-2</v>
      </c>
      <c r="G1625">
        <f t="shared" si="1874"/>
        <v>1.5204369161093967E-2</v>
      </c>
      <c r="H1625">
        <f t="shared" si="1875"/>
        <v>1.5204368147155645E-2</v>
      </c>
      <c r="I1625">
        <f t="shared" si="1876"/>
        <v>1.5204368142332003E-2</v>
      </c>
      <c r="J1625">
        <f t="shared" si="1877"/>
        <v>1.5204368142309299E-2</v>
      </c>
      <c r="K1625">
        <f t="shared" si="1878"/>
        <v>1.5204368142309188E-2</v>
      </c>
      <c r="L1625">
        <f t="shared" si="1879"/>
        <v>1.5204368142309244E-2</v>
      </c>
      <c r="M1625">
        <f t="shared" si="1880"/>
        <v>1.5204368142309133E-2</v>
      </c>
      <c r="N1625">
        <f t="shared" si="1881"/>
        <v>1.5204368142309188E-2</v>
      </c>
      <c r="O1625">
        <f t="shared" si="1882"/>
        <v>1.5204368142309244E-2</v>
      </c>
      <c r="P1625">
        <f t="shared" si="1883"/>
        <v>1.5204368142309133E-2</v>
      </c>
      <c r="Q1625">
        <f t="shared" si="1884"/>
        <v>1.5204368142309188E-2</v>
      </c>
      <c r="R1625">
        <f t="shared" si="1885"/>
        <v>1.5204368142309244E-2</v>
      </c>
    </row>
    <row r="1626" spans="1:24">
      <c r="A1626">
        <v>60</v>
      </c>
      <c r="B1626">
        <f t="shared" si="1869"/>
        <v>-0.65968634832146622</v>
      </c>
      <c r="C1626">
        <f t="shared" si="1870"/>
        <v>-0.10872375421569164</v>
      </c>
      <c r="D1626">
        <f t="shared" si="1871"/>
        <v>-1.2247611779199696E-2</v>
      </c>
      <c r="E1626">
        <f t="shared" si="1872"/>
        <v>-9.0399036444968606E-3</v>
      </c>
      <c r="F1626">
        <f t="shared" si="1873"/>
        <v>-9.011486377725364E-3</v>
      </c>
      <c r="G1626">
        <f t="shared" si="1874"/>
        <v>-9.0116170649248706E-3</v>
      </c>
      <c r="H1626">
        <f t="shared" si="1875"/>
        <v>-9.0116177666598185E-3</v>
      </c>
      <c r="I1626">
        <f t="shared" si="1876"/>
        <v>-9.0116177700221289E-3</v>
      </c>
      <c r="J1626">
        <f t="shared" si="1877"/>
        <v>-9.0116177700379496E-3</v>
      </c>
      <c r="K1626">
        <f t="shared" si="1878"/>
        <v>-9.0116177700380606E-3</v>
      </c>
      <c r="L1626">
        <f t="shared" si="1879"/>
        <v>-9.0116177700380051E-3</v>
      </c>
      <c r="M1626">
        <f t="shared" si="1880"/>
        <v>-9.0116177700381161E-3</v>
      </c>
      <c r="N1626">
        <f t="shared" si="1881"/>
        <v>-9.0116177700380606E-3</v>
      </c>
      <c r="O1626">
        <f t="shared" si="1882"/>
        <v>-9.0116177700380051E-3</v>
      </c>
      <c r="P1626">
        <f t="shared" si="1883"/>
        <v>-9.0116177700381161E-3</v>
      </c>
      <c r="Q1626">
        <f t="shared" si="1884"/>
        <v>-9.0116177700380606E-3</v>
      </c>
      <c r="R1626">
        <f t="shared" si="1885"/>
        <v>-9.0116177700380051E-3</v>
      </c>
    </row>
    <row r="1627" spans="1:24">
      <c r="A1627">
        <v>70</v>
      </c>
      <c r="B1627">
        <f t="shared" si="1869"/>
        <v>-0.70599972169715319</v>
      </c>
      <c r="C1627">
        <f t="shared" si="1870"/>
        <v>-7.9669735099607453E-2</v>
      </c>
      <c r="D1627">
        <f t="shared" si="1871"/>
        <v>-9.6172290638779079E-3</v>
      </c>
      <c r="E1627">
        <f t="shared" si="1872"/>
        <v>-8.8406322365580103E-3</v>
      </c>
      <c r="F1627">
        <f t="shared" si="1873"/>
        <v>-8.8325721635924004E-3</v>
      </c>
      <c r="G1627">
        <f t="shared" si="1874"/>
        <v>-8.8326093998846722E-3</v>
      </c>
      <c r="H1627">
        <f t="shared" si="1875"/>
        <v>-8.8326096483326011E-3</v>
      </c>
      <c r="I1627">
        <f t="shared" si="1876"/>
        <v>-8.8326096495741635E-3</v>
      </c>
      <c r="J1627">
        <f t="shared" si="1877"/>
        <v>-8.8326096495800477E-3</v>
      </c>
      <c r="K1627">
        <f t="shared" si="1878"/>
        <v>-8.8326096495800477E-3</v>
      </c>
      <c r="L1627">
        <f t="shared" si="1879"/>
        <v>-8.8326096495799367E-3</v>
      </c>
      <c r="M1627">
        <f t="shared" si="1880"/>
        <v>-8.8326096495800477E-3</v>
      </c>
      <c r="N1627">
        <f t="shared" si="1881"/>
        <v>-8.8326096495800477E-3</v>
      </c>
      <c r="O1627">
        <f t="shared" si="1882"/>
        <v>-8.8326096495799367E-3</v>
      </c>
      <c r="P1627">
        <f t="shared" si="1883"/>
        <v>-8.8326096495800477E-3</v>
      </c>
      <c r="Q1627">
        <f t="shared" si="1884"/>
        <v>-8.8326096495800477E-3</v>
      </c>
      <c r="R1627">
        <f t="shared" si="1885"/>
        <v>-8.8326096495799367E-3</v>
      </c>
    </row>
    <row r="1628" spans="1:24">
      <c r="A1628">
        <v>80</v>
      </c>
      <c r="B1628">
        <f t="shared" si="1869"/>
        <v>-0.74934414858897602</v>
      </c>
      <c r="C1628">
        <f t="shared" si="1870"/>
        <v>-5.2846120939341934E-2</v>
      </c>
      <c r="D1628">
        <f t="shared" si="1871"/>
        <v>-1.3576610648273757E-3</v>
      </c>
      <c r="E1628">
        <f t="shared" si="1872"/>
        <v>-3.3662593795207862E-3</v>
      </c>
      <c r="F1628">
        <f t="shared" si="1873"/>
        <v>-3.3323463274801401E-3</v>
      </c>
      <c r="G1628">
        <f t="shared" si="1874"/>
        <v>-3.3322622781871702E-3</v>
      </c>
      <c r="H1628">
        <f t="shared" si="1875"/>
        <v>-3.3322619705743461E-3</v>
      </c>
      <c r="I1628">
        <f t="shared" si="1876"/>
        <v>-3.3322619692225941E-3</v>
      </c>
      <c r="J1628">
        <f t="shared" si="1877"/>
        <v>-3.3322619692162658E-3</v>
      </c>
      <c r="K1628">
        <f t="shared" si="1878"/>
        <v>-3.3322619692162103E-3</v>
      </c>
      <c r="L1628">
        <f t="shared" si="1879"/>
        <v>-3.3322619692161548E-3</v>
      </c>
      <c r="M1628">
        <f t="shared" si="1880"/>
        <v>-3.3322619692162658E-3</v>
      </c>
      <c r="N1628">
        <f t="shared" si="1881"/>
        <v>-3.3322619692162103E-3</v>
      </c>
      <c r="O1628">
        <f t="shared" si="1882"/>
        <v>-3.3322619692161548E-3</v>
      </c>
      <c r="P1628">
        <f t="shared" si="1883"/>
        <v>-3.3322619692162658E-3</v>
      </c>
      <c r="Q1628">
        <f t="shared" si="1884"/>
        <v>-3.3322619692162103E-3</v>
      </c>
      <c r="R1628">
        <f t="shared" si="1885"/>
        <v>-3.3322619692161548E-3</v>
      </c>
    </row>
    <row r="1629" spans="1:24">
      <c r="A1629">
        <v>90</v>
      </c>
      <c r="B1629">
        <f t="shared" si="1869"/>
        <v>-0.77557166098820518</v>
      </c>
      <c r="C1629">
        <f t="shared" si="1870"/>
        <v>-3.5696403718417258E-2</v>
      </c>
      <c r="D1629">
        <f t="shared" si="1871"/>
        <v>4.3040531792710168E-3</v>
      </c>
      <c r="E1629">
        <f t="shared" si="1872"/>
        <v>2.2660130417478941E-4</v>
      </c>
      <c r="F1629">
        <f t="shared" si="1873"/>
        <v>3.443029442716794E-4</v>
      </c>
      <c r="G1629">
        <f t="shared" si="1874"/>
        <v>3.4451626526049717E-4</v>
      </c>
      <c r="H1629">
        <f t="shared" si="1875"/>
        <v>3.4451712362548736E-4</v>
      </c>
      <c r="I1629">
        <f t="shared" si="1876"/>
        <v>3.445171275314185E-4</v>
      </c>
      <c r="J1629">
        <f t="shared" si="1877"/>
        <v>3.4451712754957065E-4</v>
      </c>
      <c r="K1629">
        <f t="shared" si="1878"/>
        <v>3.4451712754957065E-4</v>
      </c>
      <c r="L1629">
        <f t="shared" si="1879"/>
        <v>3.4451712754968167E-4</v>
      </c>
      <c r="M1629">
        <f t="shared" si="1880"/>
        <v>3.4451712754957065E-4</v>
      </c>
      <c r="N1629">
        <f t="shared" si="1881"/>
        <v>3.4451712754957065E-4</v>
      </c>
      <c r="O1629">
        <f t="shared" si="1882"/>
        <v>3.4451712754968167E-4</v>
      </c>
      <c r="P1629">
        <f t="shared" si="1883"/>
        <v>3.4451712754957065E-4</v>
      </c>
      <c r="Q1629">
        <f t="shared" si="1884"/>
        <v>3.4451712754957065E-4</v>
      </c>
      <c r="R1629">
        <f t="shared" si="1885"/>
        <v>3.4451712754968167E-4</v>
      </c>
    </row>
    <row r="1630" spans="1:24">
      <c r="A1630">
        <v>100</v>
      </c>
      <c r="B1630">
        <f t="shared" si="1869"/>
        <v>-0.74872379691389468</v>
      </c>
      <c r="C1630">
        <f t="shared" si="1870"/>
        <v>-2.6723737316832585E-2</v>
      </c>
      <c r="D1630">
        <f t="shared" si="1871"/>
        <v>3.2943314295064696E-3</v>
      </c>
      <c r="E1630">
        <f t="shared" si="1872"/>
        <v>-6.9917534514363222E-4</v>
      </c>
      <c r="F1630">
        <f t="shared" si="1873"/>
        <v>-4.4972126181752614E-4</v>
      </c>
      <c r="G1630">
        <f t="shared" si="1874"/>
        <v>-4.4940882220922962E-4</v>
      </c>
      <c r="H1630">
        <f t="shared" si="1875"/>
        <v>-4.4940759868844493E-4</v>
      </c>
      <c r="I1630">
        <f t="shared" si="1876"/>
        <v>-4.4940759311207223E-4</v>
      </c>
      <c r="J1630">
        <f t="shared" si="1877"/>
        <v>-4.4940759308620404E-4</v>
      </c>
      <c r="K1630">
        <f t="shared" si="1878"/>
        <v>-4.494075930860375E-4</v>
      </c>
      <c r="L1630">
        <f t="shared" si="1879"/>
        <v>-4.494075930860375E-4</v>
      </c>
      <c r="M1630">
        <f t="shared" si="1880"/>
        <v>-4.494075930860375E-4</v>
      </c>
      <c r="N1630">
        <f t="shared" si="1881"/>
        <v>-4.494075930860375E-4</v>
      </c>
      <c r="O1630">
        <f t="shared" si="1882"/>
        <v>-4.494075930860375E-4</v>
      </c>
      <c r="P1630">
        <f t="shared" si="1883"/>
        <v>-4.494075930860375E-4</v>
      </c>
      <c r="Q1630">
        <f t="shared" si="1884"/>
        <v>-4.494075930860375E-4</v>
      </c>
      <c r="R1630">
        <f t="shared" si="1885"/>
        <v>-4.494075930860375E-4</v>
      </c>
    </row>
    <row r="1631" spans="1:24">
      <c r="A1631">
        <v>110</v>
      </c>
      <c r="B1631">
        <f t="shared" si="1869"/>
        <v>-0.62644461635022175</v>
      </c>
      <c r="C1631">
        <f t="shared" si="1870"/>
        <v>-1.2480231752774934E-2</v>
      </c>
      <c r="D1631">
        <f t="shared" si="1871"/>
        <v>1.1171344859353671E-4</v>
      </c>
      <c r="E1631">
        <f t="shared" si="1872"/>
        <v>-6.8768053104584226E-4</v>
      </c>
      <c r="F1631">
        <f t="shared" si="1873"/>
        <v>-3.107711988621642E-4</v>
      </c>
      <c r="G1631">
        <f t="shared" si="1874"/>
        <v>-3.1043917244891195E-4</v>
      </c>
      <c r="H1631">
        <f t="shared" si="1875"/>
        <v>-3.1043796856486394E-4</v>
      </c>
      <c r="I1631">
        <f t="shared" si="1876"/>
        <v>-3.1043796312138494E-4</v>
      </c>
      <c r="J1631">
        <f t="shared" si="1877"/>
        <v>-3.1043796309609961E-4</v>
      </c>
      <c r="K1631">
        <f t="shared" si="1878"/>
        <v>-3.1043796309584981E-4</v>
      </c>
      <c r="L1631">
        <f t="shared" si="1879"/>
        <v>-3.1043796309587757E-4</v>
      </c>
      <c r="M1631">
        <f t="shared" si="1880"/>
        <v>-3.1043796309587757E-4</v>
      </c>
      <c r="N1631">
        <f t="shared" si="1881"/>
        <v>-3.1043796309584981E-4</v>
      </c>
      <c r="O1631">
        <f t="shared" si="1882"/>
        <v>-3.1043796309587757E-4</v>
      </c>
      <c r="P1631">
        <f t="shared" si="1883"/>
        <v>-3.1043796309587757E-4</v>
      </c>
      <c r="Q1631">
        <f t="shared" si="1884"/>
        <v>-3.1043796309584981E-4</v>
      </c>
      <c r="R1631">
        <f t="shared" si="1885"/>
        <v>-3.1043796309587757E-4</v>
      </c>
    </row>
    <row r="1632" spans="1:24">
      <c r="A1632">
        <v>120</v>
      </c>
      <c r="B1632">
        <f t="shared" si="1869"/>
        <v>-0.41331036668641474</v>
      </c>
      <c r="C1632">
        <f t="shared" si="1870"/>
        <v>1.5642533172772088E-2</v>
      </c>
      <c r="D1632">
        <f t="shared" si="1871"/>
        <v>-2.2958439501308825E-3</v>
      </c>
      <c r="E1632">
        <f t="shared" si="1872"/>
        <v>2.4821177075487755E-3</v>
      </c>
      <c r="F1632">
        <f t="shared" si="1873"/>
        <v>2.9163572925633707E-3</v>
      </c>
      <c r="G1632">
        <f t="shared" si="1874"/>
        <v>2.9166125796643849E-3</v>
      </c>
      <c r="H1632">
        <f t="shared" si="1875"/>
        <v>2.9166133514403891E-3</v>
      </c>
      <c r="I1632">
        <f t="shared" si="1876"/>
        <v>2.9166133548374218E-3</v>
      </c>
      <c r="J1632">
        <f t="shared" si="1877"/>
        <v>2.916613354853187E-3</v>
      </c>
      <c r="K1632">
        <f t="shared" si="1878"/>
        <v>2.9166133548534368E-3</v>
      </c>
      <c r="L1632">
        <f t="shared" si="1879"/>
        <v>2.916613354853409E-3</v>
      </c>
      <c r="M1632">
        <f t="shared" si="1880"/>
        <v>2.916613354853409E-3</v>
      </c>
      <c r="N1632">
        <f t="shared" si="1881"/>
        <v>2.9166133548534368E-3</v>
      </c>
      <c r="O1632">
        <f t="shared" si="1882"/>
        <v>2.916613354853409E-3</v>
      </c>
      <c r="P1632">
        <f t="shared" si="1883"/>
        <v>2.916613354853409E-3</v>
      </c>
      <c r="Q1632">
        <f t="shared" si="1884"/>
        <v>2.9166133548534368E-3</v>
      </c>
      <c r="R1632">
        <f t="shared" si="1885"/>
        <v>2.916613354853409E-3</v>
      </c>
    </row>
    <row r="1633" spans="1:18">
      <c r="A1633">
        <v>130</v>
      </c>
      <c r="B1633">
        <f t="shared" si="1869"/>
        <v>-0.17137392016682462</v>
      </c>
      <c r="C1633">
        <f t="shared" si="1870"/>
        <v>6.1830477098023778E-2</v>
      </c>
      <c r="D1633">
        <f t="shared" si="1871"/>
        <v>3.2698219646620785E-3</v>
      </c>
      <c r="E1633">
        <f t="shared" si="1872"/>
        <v>1.3699846970064822E-2</v>
      </c>
      <c r="F1633">
        <f t="shared" si="1873"/>
        <v>1.4096127138316233E-2</v>
      </c>
      <c r="G1633">
        <f t="shared" si="1874"/>
        <v>1.4096252796331421E-2</v>
      </c>
      <c r="H1633">
        <f t="shared" si="1875"/>
        <v>1.4096252956628474E-2</v>
      </c>
      <c r="I1633">
        <f t="shared" si="1876"/>
        <v>1.4096252957165961E-2</v>
      </c>
      <c r="J1633">
        <f t="shared" si="1877"/>
        <v>1.4096252957168265E-2</v>
      </c>
      <c r="K1633">
        <f t="shared" si="1878"/>
        <v>1.4096252957168404E-2</v>
      </c>
      <c r="L1633">
        <f t="shared" si="1879"/>
        <v>1.4096252957168376E-2</v>
      </c>
      <c r="M1633">
        <f t="shared" si="1880"/>
        <v>1.4096252957168348E-2</v>
      </c>
      <c r="N1633">
        <f t="shared" si="1881"/>
        <v>1.4096252957168404E-2</v>
      </c>
      <c r="O1633">
        <f t="shared" si="1882"/>
        <v>1.4096252957168376E-2</v>
      </c>
      <c r="P1633">
        <f t="shared" si="1883"/>
        <v>1.4096252957168348E-2</v>
      </c>
      <c r="Q1633">
        <f t="shared" si="1884"/>
        <v>1.4096252957168404E-2</v>
      </c>
      <c r="R1633">
        <f t="shared" si="1885"/>
        <v>1.4096252957168376E-2</v>
      </c>
    </row>
    <row r="1634" spans="1:18">
      <c r="A1634">
        <v>140</v>
      </c>
      <c r="B1634">
        <f t="shared" si="1869"/>
        <v>6.6706460717943977E-2</v>
      </c>
      <c r="C1634">
        <f t="shared" si="1870"/>
        <v>8.7474070525551229E-2</v>
      </c>
      <c r="D1634">
        <f t="shared" si="1871"/>
        <v>-2.1543828374192275E-2</v>
      </c>
      <c r="E1634">
        <f t="shared" si="1872"/>
        <v>-6.2965397845218818E-3</v>
      </c>
      <c r="F1634">
        <f t="shared" si="1873"/>
        <v>-6.0154980549596837E-3</v>
      </c>
      <c r="G1634">
        <f t="shared" si="1874"/>
        <v>-6.0155215122423833E-3</v>
      </c>
      <c r="H1634">
        <f t="shared" si="1875"/>
        <v>-6.0155219937451099E-3</v>
      </c>
      <c r="I1634">
        <f t="shared" si="1876"/>
        <v>-6.0155219961850193E-3</v>
      </c>
      <c r="J1634">
        <f t="shared" si="1877"/>
        <v>-6.0155219961967044E-3</v>
      </c>
      <c r="K1634">
        <f t="shared" si="1878"/>
        <v>-6.0155219961966211E-3</v>
      </c>
      <c r="L1634">
        <f t="shared" si="1879"/>
        <v>-6.0155219961967044E-3</v>
      </c>
      <c r="M1634">
        <f t="shared" si="1880"/>
        <v>-6.0155219961966488E-3</v>
      </c>
      <c r="N1634">
        <f t="shared" si="1881"/>
        <v>-6.0155219961966488E-3</v>
      </c>
      <c r="O1634">
        <f t="shared" si="1882"/>
        <v>-6.0155219961967044E-3</v>
      </c>
      <c r="P1634">
        <f t="shared" si="1883"/>
        <v>-6.0155219961966488E-3</v>
      </c>
      <c r="Q1634">
        <f t="shared" si="1884"/>
        <v>-6.0155219961966488E-3</v>
      </c>
      <c r="R1634">
        <f t="shared" si="1885"/>
        <v>-6.0155219961967044E-3</v>
      </c>
    </row>
    <row r="1635" spans="1:18">
      <c r="A1635">
        <v>150</v>
      </c>
      <c r="B1635">
        <f t="shared" si="1869"/>
        <v>0.24360795363267523</v>
      </c>
      <c r="C1635">
        <f t="shared" si="1870"/>
        <v>0.13197588295336884</v>
      </c>
      <c r="D1635">
        <f t="shared" si="1871"/>
        <v>-2.2916421134722684E-2</v>
      </c>
      <c r="E1635">
        <f t="shared" si="1872"/>
        <v>-5.7790370318537843E-3</v>
      </c>
      <c r="F1635">
        <f t="shared" si="1873"/>
        <v>-5.6458277821909708E-3</v>
      </c>
      <c r="G1635">
        <f t="shared" si="1874"/>
        <v>-5.6459473631027268E-3</v>
      </c>
      <c r="H1635">
        <f t="shared" si="1875"/>
        <v>-5.6459481984395543E-3</v>
      </c>
      <c r="I1635">
        <f t="shared" si="1876"/>
        <v>-5.6459482024951158E-3</v>
      </c>
      <c r="J1635">
        <f t="shared" si="1877"/>
        <v>-5.6459482025142116E-3</v>
      </c>
      <c r="K1635">
        <f t="shared" si="1878"/>
        <v>-5.6459482025142393E-3</v>
      </c>
      <c r="L1635">
        <f t="shared" si="1879"/>
        <v>-5.6459482025142949E-3</v>
      </c>
      <c r="M1635">
        <f t="shared" si="1880"/>
        <v>-5.6459482025142393E-3</v>
      </c>
      <c r="N1635">
        <f t="shared" si="1881"/>
        <v>-5.6459482025142671E-3</v>
      </c>
      <c r="O1635">
        <f t="shared" si="1882"/>
        <v>-5.6459482025142949E-3</v>
      </c>
      <c r="P1635">
        <f t="shared" si="1883"/>
        <v>-5.6459482025142393E-3</v>
      </c>
      <c r="Q1635">
        <f t="shared" si="1884"/>
        <v>-5.6459482025142671E-3</v>
      </c>
      <c r="R1635">
        <f t="shared" si="1885"/>
        <v>-5.6459482025142949E-3</v>
      </c>
    </row>
    <row r="1636" spans="1:18">
      <c r="A1636">
        <v>160</v>
      </c>
      <c r="B1636">
        <f t="shared" si="1869"/>
        <v>0.37383844495841029</v>
      </c>
      <c r="C1636">
        <f t="shared" si="1870"/>
        <v>0.16457423924621684</v>
      </c>
      <c r="D1636">
        <f t="shared" si="1871"/>
        <v>-3.109219987869892E-2</v>
      </c>
      <c r="E1636">
        <f t="shared" si="1872"/>
        <v>-1.4404868797816286E-2</v>
      </c>
      <c r="F1636">
        <f t="shared" si="1873"/>
        <v>-1.4424376212879481E-2</v>
      </c>
      <c r="G1636">
        <f t="shared" si="1874"/>
        <v>-1.4424540922630152E-2</v>
      </c>
      <c r="H1636">
        <f t="shared" si="1875"/>
        <v>-1.4424541853898493E-2</v>
      </c>
      <c r="I1636">
        <f t="shared" si="1876"/>
        <v>-1.4424541858354262E-2</v>
      </c>
      <c r="J1636">
        <f t="shared" si="1877"/>
        <v>-1.4424541858375259E-2</v>
      </c>
      <c r="K1636">
        <f t="shared" si="1878"/>
        <v>-1.4424541858375217E-2</v>
      </c>
      <c r="L1636">
        <f t="shared" si="1879"/>
        <v>-1.4424541858375245E-2</v>
      </c>
      <c r="M1636">
        <f t="shared" si="1880"/>
        <v>-1.4424541858375245E-2</v>
      </c>
      <c r="N1636">
        <f t="shared" si="1881"/>
        <v>-1.4424541858375217E-2</v>
      </c>
      <c r="O1636">
        <f t="shared" si="1882"/>
        <v>-1.4424541858375245E-2</v>
      </c>
      <c r="P1636">
        <f t="shared" si="1883"/>
        <v>-1.4424541858375245E-2</v>
      </c>
      <c r="Q1636">
        <f t="shared" si="1884"/>
        <v>-1.4424541858375217E-2</v>
      </c>
      <c r="R1636">
        <f t="shared" si="1885"/>
        <v>-1.4424541858375245E-2</v>
      </c>
    </row>
    <row r="1637" spans="1:18">
      <c r="A1637">
        <v>170</v>
      </c>
      <c r="B1637">
        <f t="shared" si="1869"/>
        <v>0.46087496104664349</v>
      </c>
      <c r="C1637">
        <f t="shared" si="1870"/>
        <v>0.19628982232798786</v>
      </c>
      <c r="D1637">
        <f t="shared" si="1871"/>
        <v>-2.8805611064368547E-2</v>
      </c>
      <c r="E1637">
        <f t="shared" si="1872"/>
        <v>-1.4646622835870787E-2</v>
      </c>
      <c r="F1637">
        <f t="shared" si="1873"/>
        <v>-1.4794160024637432E-2</v>
      </c>
      <c r="G1637">
        <f t="shared" si="1874"/>
        <v>-1.4794313460420511E-2</v>
      </c>
      <c r="H1637">
        <f t="shared" si="1875"/>
        <v>-1.4794314226221766E-2</v>
      </c>
      <c r="I1637">
        <f t="shared" si="1876"/>
        <v>-1.4794314229854194E-2</v>
      </c>
      <c r="J1637">
        <f t="shared" si="1877"/>
        <v>-1.4794314229871236E-2</v>
      </c>
      <c r="K1637">
        <f t="shared" si="1878"/>
        <v>-1.4794314229871264E-2</v>
      </c>
      <c r="L1637">
        <f t="shared" si="1879"/>
        <v>-1.4794314229871375E-2</v>
      </c>
      <c r="M1637">
        <f t="shared" si="1880"/>
        <v>-1.4794314229871264E-2</v>
      </c>
      <c r="N1637">
        <f t="shared" si="1881"/>
        <v>-1.4794314229871264E-2</v>
      </c>
      <c r="O1637">
        <f t="shared" si="1882"/>
        <v>-1.4794314229871375E-2</v>
      </c>
      <c r="P1637">
        <f t="shared" si="1883"/>
        <v>-1.4794314229871264E-2</v>
      </c>
      <c r="Q1637">
        <f t="shared" si="1884"/>
        <v>-1.4794314229871264E-2</v>
      </c>
      <c r="R1637">
        <f t="shared" si="1885"/>
        <v>-1.4794314229871375E-2</v>
      </c>
    </row>
    <row r="1638" spans="1:18">
      <c r="A1638">
        <v>180</v>
      </c>
      <c r="B1638">
        <f t="shared" si="1869"/>
        <v>0.52438597205060777</v>
      </c>
      <c r="C1638">
        <f t="shared" si="1870"/>
        <v>0.24402872063332048</v>
      </c>
      <c r="D1638">
        <f t="shared" si="1871"/>
        <v>3.942264130804396E-3</v>
      </c>
      <c r="E1638">
        <f t="shared" si="1872"/>
        <v>1.4454167035952675E-2</v>
      </c>
      <c r="F1638">
        <f t="shared" si="1873"/>
        <v>1.4220173956548759E-2</v>
      </c>
      <c r="G1638">
        <f t="shared" si="1874"/>
        <v>1.4220071225237219E-2</v>
      </c>
      <c r="H1638">
        <f t="shared" si="1875"/>
        <v>1.4220070789225658E-2</v>
      </c>
      <c r="I1638">
        <f t="shared" si="1876"/>
        <v>1.4220070787179157E-2</v>
      </c>
      <c r="J1638">
        <f t="shared" si="1877"/>
        <v>1.4220070787169525E-2</v>
      </c>
      <c r="K1638">
        <f t="shared" si="1878"/>
        <v>1.4220070787169553E-2</v>
      </c>
      <c r="L1638">
        <f t="shared" si="1879"/>
        <v>1.4220070787169442E-2</v>
      </c>
      <c r="M1638">
        <f t="shared" si="1880"/>
        <v>1.4220070787169553E-2</v>
      </c>
      <c r="N1638">
        <f t="shared" si="1881"/>
        <v>1.4220070787169525E-2</v>
      </c>
      <c r="O1638">
        <f t="shared" si="1882"/>
        <v>1.4220070787169442E-2</v>
      </c>
      <c r="P1638">
        <f t="shared" si="1883"/>
        <v>1.4220070787169553E-2</v>
      </c>
      <c r="Q1638">
        <f t="shared" si="1884"/>
        <v>1.4220070787169525E-2</v>
      </c>
      <c r="R1638">
        <f t="shared" si="1885"/>
        <v>1.4220070787169442E-2</v>
      </c>
    </row>
    <row r="1640" spans="1:18">
      <c r="B1640">
        <f>B1620^2</f>
        <v>0.27498065592154441</v>
      </c>
      <c r="C1640">
        <f t="shared" ref="C1640:Q1640" si="1886">C1620^2</f>
        <v>5.9550022121210966E-2</v>
      </c>
      <c r="D1640">
        <f t="shared" si="1886"/>
        <v>1.554153267768558E-5</v>
      </c>
      <c r="E1640">
        <f t="shared" si="1886"/>
        <v>2.0892325140500482E-4</v>
      </c>
      <c r="F1640">
        <f t="shared" si="1886"/>
        <v>2.0221364892295489E-4</v>
      </c>
      <c r="G1640">
        <f t="shared" si="1886"/>
        <v>2.022107272172366E-4</v>
      </c>
      <c r="H1640">
        <f t="shared" si="1886"/>
        <v>2.0221071481699903E-4</v>
      </c>
      <c r="I1640">
        <f t="shared" si="1886"/>
        <v>2.0221071475879461E-4</v>
      </c>
      <c r="J1640">
        <f t="shared" si="1886"/>
        <v>2.0221071475852228E-4</v>
      </c>
      <c r="K1640">
        <f t="shared" si="1886"/>
        <v>2.0221071475852307E-4</v>
      </c>
      <c r="L1640">
        <f t="shared" si="1886"/>
        <v>2.0221071475851911E-4</v>
      </c>
      <c r="M1640">
        <f t="shared" si="1886"/>
        <v>2.0221071475852307E-4</v>
      </c>
      <c r="N1640">
        <f t="shared" si="1886"/>
        <v>2.0221071475852228E-4</v>
      </c>
      <c r="O1640">
        <f t="shared" si="1886"/>
        <v>2.0221071475851911E-4</v>
      </c>
      <c r="P1640">
        <f t="shared" si="1886"/>
        <v>2.0221071475852307E-4</v>
      </c>
      <c r="Q1640">
        <f t="shared" si="1886"/>
        <v>2.0221071475852228E-4</v>
      </c>
      <c r="R1640">
        <f>R1620^2</f>
        <v>2.0221071475851911E-4</v>
      </c>
    </row>
    <row r="1641" spans="1:18">
      <c r="B1641">
        <f t="shared" ref="B1641:R1655" si="1887">B1621^2</f>
        <v>0.3105155918669929</v>
      </c>
      <c r="C1641">
        <f t="shared" si="1887"/>
        <v>6.0826830352676567E-2</v>
      </c>
      <c r="D1641">
        <f t="shared" si="1887"/>
        <v>2.549098175469618E-5</v>
      </c>
      <c r="E1641">
        <f t="shared" si="1887"/>
        <v>1.1973040351002613E-4</v>
      </c>
      <c r="F1641">
        <f t="shared" si="1887"/>
        <v>1.1367904086581673E-4</v>
      </c>
      <c r="G1641">
        <f t="shared" si="1887"/>
        <v>1.1367856608325798E-4</v>
      </c>
      <c r="H1641">
        <f t="shared" si="1887"/>
        <v>1.1367856642044933E-4</v>
      </c>
      <c r="I1641">
        <f t="shared" si="1887"/>
        <v>1.1367856642273272E-4</v>
      </c>
      <c r="J1641">
        <f t="shared" si="1887"/>
        <v>1.1367856642274338E-4</v>
      </c>
      <c r="K1641">
        <f t="shared" si="1887"/>
        <v>1.1367856642274456E-4</v>
      </c>
      <c r="L1641">
        <f t="shared" si="1887"/>
        <v>1.136785664227422E-4</v>
      </c>
      <c r="M1641">
        <f t="shared" si="1887"/>
        <v>1.1367856642274456E-4</v>
      </c>
      <c r="N1641">
        <f t="shared" si="1887"/>
        <v>1.1367856642274397E-4</v>
      </c>
      <c r="O1641">
        <f t="shared" si="1887"/>
        <v>1.136785664227422E-4</v>
      </c>
      <c r="P1641">
        <f t="shared" si="1887"/>
        <v>1.1367856642274456E-4</v>
      </c>
      <c r="Q1641">
        <f t="shared" si="1887"/>
        <v>1.1367856642274397E-4</v>
      </c>
      <c r="R1641">
        <f t="shared" si="1887"/>
        <v>1.136785664227422E-4</v>
      </c>
    </row>
    <row r="1642" spans="1:18">
      <c r="B1642">
        <f t="shared" si="1887"/>
        <v>0.32837752161120243</v>
      </c>
      <c r="C1642">
        <f t="shared" si="1887"/>
        <v>5.4428939383342922E-2</v>
      </c>
      <c r="D1642">
        <f t="shared" si="1887"/>
        <v>3.4924282069998069E-5</v>
      </c>
      <c r="E1642">
        <f t="shared" si="1887"/>
        <v>5.2931663836105645E-5</v>
      </c>
      <c r="F1642">
        <f t="shared" si="1887"/>
        <v>4.8995258698615617E-5</v>
      </c>
      <c r="G1642">
        <f t="shared" si="1887"/>
        <v>4.8996202998020103E-5</v>
      </c>
      <c r="H1642">
        <f t="shared" si="1887"/>
        <v>4.8996209691089941E-5</v>
      </c>
      <c r="I1642">
        <f t="shared" si="1887"/>
        <v>4.8996209723270729E-5</v>
      </c>
      <c r="J1642">
        <f t="shared" si="1887"/>
        <v>4.8996209723424211E-5</v>
      </c>
      <c r="K1642">
        <f t="shared" si="1887"/>
        <v>4.8996209723424597E-5</v>
      </c>
      <c r="L1642">
        <f t="shared" si="1887"/>
        <v>4.8996209723423432E-5</v>
      </c>
      <c r="M1642">
        <f t="shared" si="1887"/>
        <v>4.8996209723424597E-5</v>
      </c>
      <c r="N1642">
        <f t="shared" si="1887"/>
        <v>4.8996209723424211E-5</v>
      </c>
      <c r="O1642">
        <f t="shared" si="1887"/>
        <v>4.8996209723423432E-5</v>
      </c>
      <c r="P1642">
        <f t="shared" si="1887"/>
        <v>4.8996209723424597E-5</v>
      </c>
      <c r="Q1642">
        <f t="shared" si="1887"/>
        <v>4.8996209723424211E-5</v>
      </c>
      <c r="R1642">
        <f t="shared" si="1887"/>
        <v>4.8996209723423432E-5</v>
      </c>
    </row>
    <row r="1643" spans="1:18">
      <c r="B1643">
        <f t="shared" si="1887"/>
        <v>0.32314572072681391</v>
      </c>
      <c r="C1643">
        <f t="shared" si="1887"/>
        <v>3.4711144803364104E-2</v>
      </c>
      <c r="D1643">
        <f t="shared" si="1887"/>
        <v>1.5381477842957422E-4</v>
      </c>
      <c r="E1643">
        <f t="shared" si="1887"/>
        <v>2.2229471170837924E-4</v>
      </c>
      <c r="F1643">
        <f t="shared" si="1887"/>
        <v>2.2896258901477682E-4</v>
      </c>
      <c r="G1643">
        <f t="shared" si="1887"/>
        <v>2.2895799148883999E-4</v>
      </c>
      <c r="H1643">
        <f t="shared" si="1887"/>
        <v>2.2895796487207244E-4</v>
      </c>
      <c r="I1643">
        <f t="shared" si="1887"/>
        <v>2.2895796474518151E-4</v>
      </c>
      <c r="J1643">
        <f t="shared" si="1887"/>
        <v>2.2895796474458851E-4</v>
      </c>
      <c r="K1643">
        <f t="shared" si="1887"/>
        <v>2.2895796474458347E-4</v>
      </c>
      <c r="L1643">
        <f t="shared" si="1887"/>
        <v>2.2895796474458683E-4</v>
      </c>
      <c r="M1643">
        <f t="shared" si="1887"/>
        <v>2.2895796474458179E-4</v>
      </c>
      <c r="N1643">
        <f t="shared" si="1887"/>
        <v>2.2895796474458347E-4</v>
      </c>
      <c r="O1643">
        <f t="shared" si="1887"/>
        <v>2.2895796474458683E-4</v>
      </c>
      <c r="P1643">
        <f t="shared" si="1887"/>
        <v>2.2895796474458179E-4</v>
      </c>
      <c r="Q1643">
        <f t="shared" si="1887"/>
        <v>2.2895796474458347E-4</v>
      </c>
      <c r="R1643">
        <f t="shared" si="1887"/>
        <v>2.2895796474458683E-4</v>
      </c>
    </row>
    <row r="1644" spans="1:18">
      <c r="B1644">
        <f t="shared" si="1887"/>
        <v>0.34592566316640555</v>
      </c>
      <c r="C1644">
        <f t="shared" si="1887"/>
        <v>2.669109069393279E-2</v>
      </c>
      <c r="D1644">
        <f t="shared" si="1887"/>
        <v>1.8203776588088826E-6</v>
      </c>
      <c r="E1644">
        <f t="shared" si="1887"/>
        <v>3.2984434842391568E-5</v>
      </c>
      <c r="F1644">
        <f t="shared" si="1887"/>
        <v>3.4761469615943661E-5</v>
      </c>
      <c r="G1644">
        <f t="shared" si="1887"/>
        <v>3.4759224584070664E-5</v>
      </c>
      <c r="H1644">
        <f t="shared" si="1887"/>
        <v>3.4759212301156578E-5</v>
      </c>
      <c r="I1644">
        <f t="shared" si="1887"/>
        <v>3.4759212242706249E-5</v>
      </c>
      <c r="J1644">
        <f t="shared" si="1887"/>
        <v>3.4759212242433302E-5</v>
      </c>
      <c r="K1644">
        <f t="shared" si="1887"/>
        <v>3.4759212242430686E-5</v>
      </c>
      <c r="L1644">
        <f t="shared" si="1887"/>
        <v>3.4759212242431994E-5</v>
      </c>
      <c r="M1644">
        <f t="shared" si="1887"/>
        <v>3.4759212242430686E-5</v>
      </c>
      <c r="N1644">
        <f t="shared" si="1887"/>
        <v>3.4759212242431336E-5</v>
      </c>
      <c r="O1644">
        <f t="shared" si="1887"/>
        <v>3.4759212242431994E-5</v>
      </c>
      <c r="P1644">
        <f t="shared" si="1887"/>
        <v>3.4759212242430686E-5</v>
      </c>
      <c r="Q1644">
        <f t="shared" si="1887"/>
        <v>3.4759212242431336E-5</v>
      </c>
      <c r="R1644">
        <f t="shared" si="1887"/>
        <v>3.4759212242431994E-5</v>
      </c>
    </row>
    <row r="1645" spans="1:18">
      <c r="B1645">
        <f t="shared" si="1887"/>
        <v>0.36366994478024561</v>
      </c>
      <c r="C1645">
        <f t="shared" si="1887"/>
        <v>1.3595273248960061E-2</v>
      </c>
      <c r="D1645">
        <f t="shared" si="1887"/>
        <v>1.0785167041200081E-4</v>
      </c>
      <c r="E1645">
        <f t="shared" si="1887"/>
        <v>2.2904809520686326E-4</v>
      </c>
      <c r="F1645">
        <f t="shared" si="1887"/>
        <v>2.3117869426841751E-4</v>
      </c>
      <c r="G1645">
        <f t="shared" si="1887"/>
        <v>2.3117284158682527E-4</v>
      </c>
      <c r="H1645">
        <f t="shared" si="1887"/>
        <v>2.3117281075424117E-4</v>
      </c>
      <c r="I1645">
        <f t="shared" si="1887"/>
        <v>2.3117281060756033E-4</v>
      </c>
      <c r="J1645">
        <f t="shared" si="1887"/>
        <v>2.3117281060686993E-4</v>
      </c>
      <c r="K1645">
        <f t="shared" si="1887"/>
        <v>2.3117281060686654E-4</v>
      </c>
      <c r="L1645">
        <f t="shared" si="1887"/>
        <v>2.3117281060686825E-4</v>
      </c>
      <c r="M1645">
        <f t="shared" si="1887"/>
        <v>2.3117281060686486E-4</v>
      </c>
      <c r="N1645">
        <f t="shared" si="1887"/>
        <v>2.3117281060686654E-4</v>
      </c>
      <c r="O1645">
        <f t="shared" si="1887"/>
        <v>2.3117281060686825E-4</v>
      </c>
      <c r="P1645">
        <f t="shared" si="1887"/>
        <v>2.3117281060686486E-4</v>
      </c>
      <c r="Q1645">
        <f t="shared" si="1887"/>
        <v>2.3117281060686654E-4</v>
      </c>
      <c r="R1645">
        <f t="shared" si="1887"/>
        <v>2.3117281060686825E-4</v>
      </c>
    </row>
    <row r="1646" spans="1:18">
      <c r="B1646">
        <f t="shared" si="1887"/>
        <v>0.43518607816171084</v>
      </c>
      <c r="C1646">
        <f t="shared" si="1887"/>
        <v>1.1820854730754124E-2</v>
      </c>
      <c r="D1646">
        <f t="shared" si="1887"/>
        <v>1.5000399429399114E-4</v>
      </c>
      <c r="E1646">
        <f t="shared" si="1887"/>
        <v>8.1719857901787623E-5</v>
      </c>
      <c r="F1646">
        <f t="shared" si="1887"/>
        <v>8.1206886735929796E-5</v>
      </c>
      <c r="G1646">
        <f t="shared" si="1887"/>
        <v>8.1209242124845145E-5</v>
      </c>
      <c r="H1646">
        <f t="shared" si="1887"/>
        <v>8.1209254772378895E-5</v>
      </c>
      <c r="I1646">
        <f t="shared" si="1887"/>
        <v>8.1209254832978613E-5</v>
      </c>
      <c r="J1646">
        <f t="shared" si="1887"/>
        <v>8.1209254833263745E-5</v>
      </c>
      <c r="K1646">
        <f t="shared" si="1887"/>
        <v>8.1209254833265751E-5</v>
      </c>
      <c r="L1646">
        <f t="shared" si="1887"/>
        <v>8.1209254833264748E-5</v>
      </c>
      <c r="M1646">
        <f t="shared" si="1887"/>
        <v>8.1209254833266754E-5</v>
      </c>
      <c r="N1646">
        <f t="shared" si="1887"/>
        <v>8.1209254833265751E-5</v>
      </c>
      <c r="O1646">
        <f t="shared" si="1887"/>
        <v>8.1209254833264748E-5</v>
      </c>
      <c r="P1646">
        <f t="shared" si="1887"/>
        <v>8.1209254833266754E-5</v>
      </c>
      <c r="Q1646">
        <f t="shared" si="1887"/>
        <v>8.1209254833265751E-5</v>
      </c>
      <c r="R1646">
        <f t="shared" si="1887"/>
        <v>8.1209254833264748E-5</v>
      </c>
    </row>
    <row r="1647" spans="1:18">
      <c r="B1647">
        <f t="shared" si="1887"/>
        <v>0.49843560703645778</v>
      </c>
      <c r="C1647">
        <f t="shared" si="1887"/>
        <v>6.3472666908416233E-3</v>
      </c>
      <c r="D1647">
        <f t="shared" si="1887"/>
        <v>9.2491094867097934E-5</v>
      </c>
      <c r="E1647">
        <f t="shared" si="1887"/>
        <v>7.8156778342068682E-5</v>
      </c>
      <c r="F1647">
        <f t="shared" si="1887"/>
        <v>7.8014331025067331E-5</v>
      </c>
      <c r="G1647">
        <f t="shared" si="1887"/>
        <v>7.8014988810931073E-5</v>
      </c>
      <c r="H1647">
        <f t="shared" si="1887"/>
        <v>7.8014993199818154E-5</v>
      </c>
      <c r="I1647">
        <f t="shared" si="1887"/>
        <v>7.8014993221750629E-5</v>
      </c>
      <c r="J1647">
        <f t="shared" si="1887"/>
        <v>7.8014993221854577E-5</v>
      </c>
      <c r="K1647">
        <f t="shared" si="1887"/>
        <v>7.8014993221854577E-5</v>
      </c>
      <c r="L1647">
        <f t="shared" si="1887"/>
        <v>7.8014993221852612E-5</v>
      </c>
      <c r="M1647">
        <f t="shared" si="1887"/>
        <v>7.8014993221854577E-5</v>
      </c>
      <c r="N1647">
        <f t="shared" si="1887"/>
        <v>7.8014993221854577E-5</v>
      </c>
      <c r="O1647">
        <f t="shared" si="1887"/>
        <v>7.8014993221852612E-5</v>
      </c>
      <c r="P1647">
        <f t="shared" si="1887"/>
        <v>7.8014993221854577E-5</v>
      </c>
      <c r="Q1647">
        <f t="shared" si="1887"/>
        <v>7.8014993221854577E-5</v>
      </c>
      <c r="R1647">
        <f t="shared" si="1887"/>
        <v>7.8014993221852612E-5</v>
      </c>
    </row>
    <row r="1648" spans="1:18">
      <c r="B1648">
        <f t="shared" si="1887"/>
        <v>0.56151665302453735</v>
      </c>
      <c r="C1648">
        <f t="shared" si="1887"/>
        <v>2.792712498335554E-3</v>
      </c>
      <c r="D1648">
        <f t="shared" si="1887"/>
        <v>1.8432435669482037E-6</v>
      </c>
      <c r="E1648">
        <f t="shared" si="1887"/>
        <v>1.1331702210211669E-5</v>
      </c>
      <c r="F1648">
        <f t="shared" si="1887"/>
        <v>1.1104532046270377E-5</v>
      </c>
      <c r="G1648">
        <f t="shared" si="1887"/>
        <v>1.110397189062915E-5</v>
      </c>
      <c r="H1648">
        <f t="shared" si="1887"/>
        <v>1.1103969840536024E-5</v>
      </c>
      <c r="I1648">
        <f t="shared" si="1887"/>
        <v>1.1103969831527241E-5</v>
      </c>
      <c r="J1648">
        <f t="shared" si="1887"/>
        <v>1.1103969831485066E-5</v>
      </c>
      <c r="K1648">
        <f t="shared" si="1887"/>
        <v>1.1103969831484696E-5</v>
      </c>
      <c r="L1648">
        <f t="shared" si="1887"/>
        <v>1.1103969831484325E-5</v>
      </c>
      <c r="M1648">
        <f t="shared" si="1887"/>
        <v>1.1103969831485066E-5</v>
      </c>
      <c r="N1648">
        <f t="shared" si="1887"/>
        <v>1.1103969831484696E-5</v>
      </c>
      <c r="O1648">
        <f t="shared" si="1887"/>
        <v>1.1103969831484325E-5</v>
      </c>
      <c r="P1648">
        <f t="shared" si="1887"/>
        <v>1.1103969831485066E-5</v>
      </c>
      <c r="Q1648">
        <f t="shared" si="1887"/>
        <v>1.1103969831484696E-5</v>
      </c>
      <c r="R1648">
        <f t="shared" si="1887"/>
        <v>1.1103969831484325E-5</v>
      </c>
    </row>
    <row r="1649" spans="1:18">
      <c r="B1649">
        <f t="shared" si="1887"/>
        <v>0.60151140132800351</v>
      </c>
      <c r="C1649">
        <f t="shared" si="1887"/>
        <v>1.2742332384282334E-3</v>
      </c>
      <c r="D1649">
        <f t="shared" si="1887"/>
        <v>1.8524873769992948E-5</v>
      </c>
      <c r="E1649">
        <f t="shared" si="1887"/>
        <v>5.1348151053715431E-8</v>
      </c>
      <c r="F1649">
        <f t="shared" si="1887"/>
        <v>1.1854451743414718E-7</v>
      </c>
      <c r="G1649">
        <f t="shared" si="1887"/>
        <v>1.1869145702904124E-7</v>
      </c>
      <c r="H1649">
        <f t="shared" si="1887"/>
        <v>1.1869204847117934E-7</v>
      </c>
      <c r="I1649">
        <f t="shared" si="1887"/>
        <v>1.1869205116249967E-7</v>
      </c>
      <c r="J1649">
        <f t="shared" si="1887"/>
        <v>1.1869205117500713E-7</v>
      </c>
      <c r="K1649">
        <f t="shared" si="1887"/>
        <v>1.1869205117500713E-7</v>
      </c>
      <c r="L1649">
        <f t="shared" si="1887"/>
        <v>1.1869205117508363E-7</v>
      </c>
      <c r="M1649">
        <f t="shared" si="1887"/>
        <v>1.1869205117500713E-7</v>
      </c>
      <c r="N1649">
        <f t="shared" si="1887"/>
        <v>1.1869205117500713E-7</v>
      </c>
      <c r="O1649">
        <f t="shared" si="1887"/>
        <v>1.1869205117508363E-7</v>
      </c>
      <c r="P1649">
        <f t="shared" si="1887"/>
        <v>1.1869205117500713E-7</v>
      </c>
      <c r="Q1649">
        <f t="shared" si="1887"/>
        <v>1.1869205117500713E-7</v>
      </c>
      <c r="R1649">
        <f t="shared" si="1887"/>
        <v>1.1869205117508363E-7</v>
      </c>
    </row>
    <row r="1650" spans="1:18">
      <c r="B1650">
        <f t="shared" si="1887"/>
        <v>0.56058732406515899</v>
      </c>
      <c r="C1650">
        <f t="shared" si="1887"/>
        <v>7.1415813617907052E-4</v>
      </c>
      <c r="D1650">
        <f t="shared" si="1887"/>
        <v>1.085261956743414E-5</v>
      </c>
      <c r="E1650">
        <f t="shared" si="1887"/>
        <v>4.888461632567172E-7</v>
      </c>
      <c r="F1650">
        <f t="shared" si="1887"/>
        <v>2.022492133307479E-7</v>
      </c>
      <c r="G1650">
        <f t="shared" si="1887"/>
        <v>2.0196828947948697E-7</v>
      </c>
      <c r="H1650">
        <f t="shared" si="1887"/>
        <v>2.0196718975891436E-7</v>
      </c>
      <c r="I1650">
        <f t="shared" si="1887"/>
        <v>2.0196718474678589E-7</v>
      </c>
      <c r="J1650">
        <f t="shared" si="1887"/>
        <v>2.0196718472353515E-7</v>
      </c>
      <c r="K1650">
        <f t="shared" si="1887"/>
        <v>2.0196718472338546E-7</v>
      </c>
      <c r="L1650">
        <f t="shared" si="1887"/>
        <v>2.0196718472338546E-7</v>
      </c>
      <c r="M1650">
        <f t="shared" si="1887"/>
        <v>2.0196718472338546E-7</v>
      </c>
      <c r="N1650">
        <f t="shared" si="1887"/>
        <v>2.0196718472338546E-7</v>
      </c>
      <c r="O1650">
        <f t="shared" si="1887"/>
        <v>2.0196718472338546E-7</v>
      </c>
      <c r="P1650">
        <f t="shared" si="1887"/>
        <v>2.0196718472338546E-7</v>
      </c>
      <c r="Q1650">
        <f t="shared" si="1887"/>
        <v>2.0196718472338546E-7</v>
      </c>
      <c r="R1650">
        <f t="shared" si="1887"/>
        <v>2.0196718472338546E-7</v>
      </c>
    </row>
    <row r="1651" spans="1:18">
      <c r="B1651">
        <f t="shared" si="1887"/>
        <v>0.39243285735417649</v>
      </c>
      <c r="C1651">
        <f t="shared" si="1887"/>
        <v>1.5575618460297169E-4</v>
      </c>
      <c r="D1651">
        <f t="shared" si="1887"/>
        <v>1.2479894596660771E-8</v>
      </c>
      <c r="E1651">
        <f t="shared" si="1887"/>
        <v>4.7290451277949161E-7</v>
      </c>
      <c r="F1651">
        <f t="shared" si="1887"/>
        <v>9.6578738042226813E-8</v>
      </c>
      <c r="G1651">
        <f t="shared" si="1887"/>
        <v>9.6372479790765291E-8</v>
      </c>
      <c r="H1651">
        <f t="shared" si="1887"/>
        <v>9.637173232667945E-8</v>
      </c>
      <c r="I1651">
        <f t="shared" si="1887"/>
        <v>9.6371728946954357E-8</v>
      </c>
      <c r="J1651">
        <f t="shared" si="1887"/>
        <v>9.6371728931255303E-8</v>
      </c>
      <c r="K1651">
        <f t="shared" si="1887"/>
        <v>9.6371728931100203E-8</v>
      </c>
      <c r="L1651">
        <f t="shared" si="1887"/>
        <v>9.6371728931117448E-8</v>
      </c>
      <c r="M1651">
        <f t="shared" si="1887"/>
        <v>9.6371728931117448E-8</v>
      </c>
      <c r="N1651">
        <f t="shared" si="1887"/>
        <v>9.6371728931100203E-8</v>
      </c>
      <c r="O1651">
        <f t="shared" si="1887"/>
        <v>9.6371728931117448E-8</v>
      </c>
      <c r="P1651">
        <f t="shared" si="1887"/>
        <v>9.6371728931117448E-8</v>
      </c>
      <c r="Q1651">
        <f t="shared" si="1887"/>
        <v>9.6371728931100203E-8</v>
      </c>
      <c r="R1651">
        <f t="shared" si="1887"/>
        <v>9.6371728931117448E-8</v>
      </c>
    </row>
    <row r="1652" spans="1:18">
      <c r="B1652">
        <f t="shared" si="1887"/>
        <v>0.17082545921045861</v>
      </c>
      <c r="C1652">
        <f t="shared" si="1887"/>
        <v>2.446888440612752E-4</v>
      </c>
      <c r="D1652">
        <f t="shared" si="1887"/>
        <v>5.2708994433525737E-6</v>
      </c>
      <c r="E1652">
        <f t="shared" si="1887"/>
        <v>6.1609083141271888E-6</v>
      </c>
      <c r="F1652">
        <f t="shared" si="1887"/>
        <v>8.5051398578875535E-6</v>
      </c>
      <c r="G1652">
        <f t="shared" si="1887"/>
        <v>8.5066289398565376E-6</v>
      </c>
      <c r="H1652">
        <f t="shared" si="1887"/>
        <v>8.5066334418003382E-6</v>
      </c>
      <c r="I1652">
        <f t="shared" si="1887"/>
        <v>8.5066334616159998E-6</v>
      </c>
      <c r="J1652">
        <f t="shared" si="1887"/>
        <v>8.5066334617079621E-6</v>
      </c>
      <c r="K1652">
        <f t="shared" si="1887"/>
        <v>8.506633461709419E-6</v>
      </c>
      <c r="L1652">
        <f t="shared" si="1887"/>
        <v>8.5066334617092581E-6</v>
      </c>
      <c r="M1652">
        <f t="shared" si="1887"/>
        <v>8.5066334617092581E-6</v>
      </c>
      <c r="N1652">
        <f t="shared" si="1887"/>
        <v>8.506633461709419E-6</v>
      </c>
      <c r="O1652">
        <f t="shared" si="1887"/>
        <v>8.5066334617092581E-6</v>
      </c>
      <c r="P1652">
        <f t="shared" si="1887"/>
        <v>8.5066334617092581E-6</v>
      </c>
      <c r="Q1652">
        <f t="shared" si="1887"/>
        <v>8.506633461709419E-6</v>
      </c>
      <c r="R1652">
        <f t="shared" si="1887"/>
        <v>8.5066334617092581E-6</v>
      </c>
    </row>
    <row r="1653" spans="1:18">
      <c r="B1653">
        <f t="shared" si="1887"/>
        <v>2.9369020513345178E-2</v>
      </c>
      <c r="C1653">
        <f t="shared" si="1887"/>
        <v>3.8230078981692428E-3</v>
      </c>
      <c r="D1653">
        <f t="shared" si="1887"/>
        <v>1.0691735680586576E-5</v>
      </c>
      <c r="E1653">
        <f t="shared" si="1887"/>
        <v>1.8768580700319427E-4</v>
      </c>
      <c r="F1653">
        <f t="shared" si="1887"/>
        <v>1.9870080029957539E-4</v>
      </c>
      <c r="G1653">
        <f t="shared" si="1887"/>
        <v>1.9870434289808142E-4</v>
      </c>
      <c r="H1653">
        <f t="shared" si="1887"/>
        <v>1.98704347417257E-4</v>
      </c>
      <c r="I1653">
        <f t="shared" si="1887"/>
        <v>1.9870434743241011E-4</v>
      </c>
      <c r="J1653">
        <f t="shared" si="1887"/>
        <v>1.9870434743247506E-4</v>
      </c>
      <c r="K1653">
        <f t="shared" si="1887"/>
        <v>1.9870434743247896E-4</v>
      </c>
      <c r="L1653">
        <f t="shared" si="1887"/>
        <v>1.9870434743247817E-4</v>
      </c>
      <c r="M1653">
        <f t="shared" si="1887"/>
        <v>1.9870434743247739E-4</v>
      </c>
      <c r="N1653">
        <f t="shared" si="1887"/>
        <v>1.9870434743247896E-4</v>
      </c>
      <c r="O1653">
        <f t="shared" si="1887"/>
        <v>1.9870434743247817E-4</v>
      </c>
      <c r="P1653">
        <f t="shared" si="1887"/>
        <v>1.9870434743247739E-4</v>
      </c>
      <c r="Q1653">
        <f t="shared" si="1887"/>
        <v>1.9870434743247896E-4</v>
      </c>
      <c r="R1653">
        <f t="shared" si="1887"/>
        <v>1.9870434743247817E-4</v>
      </c>
    </row>
    <row r="1654" spans="1:18">
      <c r="B1654">
        <f t="shared" si="1887"/>
        <v>4.4497519015146026E-3</v>
      </c>
      <c r="C1654">
        <f t="shared" si="1887"/>
        <v>7.6517130143091104E-3</v>
      </c>
      <c r="D1654">
        <f t="shared" si="1887"/>
        <v>4.6413654101665219E-4</v>
      </c>
      <c r="E1654">
        <f t="shared" si="1887"/>
        <v>3.9646413258066866E-5</v>
      </c>
      <c r="F1654">
        <f t="shared" si="1887"/>
        <v>3.618621684922374E-5</v>
      </c>
      <c r="G1654">
        <f t="shared" si="1887"/>
        <v>3.6186499064250892E-5</v>
      </c>
      <c r="H1654">
        <f t="shared" si="1887"/>
        <v>3.6186504857231143E-5</v>
      </c>
      <c r="I1654">
        <f t="shared" si="1887"/>
        <v>3.6186504886585802E-5</v>
      </c>
      <c r="J1654">
        <f t="shared" si="1887"/>
        <v>3.6186504886726382E-5</v>
      </c>
      <c r="K1654">
        <f t="shared" si="1887"/>
        <v>3.618650488672538E-5</v>
      </c>
      <c r="L1654">
        <f t="shared" si="1887"/>
        <v>3.6186504886726382E-5</v>
      </c>
      <c r="M1654">
        <f t="shared" si="1887"/>
        <v>3.6186504886725712E-5</v>
      </c>
      <c r="N1654">
        <f t="shared" si="1887"/>
        <v>3.6186504886725712E-5</v>
      </c>
      <c r="O1654">
        <f t="shared" si="1887"/>
        <v>3.6186504886726382E-5</v>
      </c>
      <c r="P1654">
        <f t="shared" si="1887"/>
        <v>3.6186504886725712E-5</v>
      </c>
      <c r="Q1654">
        <f t="shared" si="1887"/>
        <v>3.6186504886725712E-5</v>
      </c>
      <c r="R1654">
        <f t="shared" si="1887"/>
        <v>3.6186504886726382E-5</v>
      </c>
    </row>
    <row r="1655" spans="1:18">
      <c r="B1655">
        <f t="shared" si="1887"/>
        <v>5.934483507309965E-2</v>
      </c>
      <c r="C1655">
        <f t="shared" si="1887"/>
        <v>1.7417633681321314E-2</v>
      </c>
      <c r="D1655">
        <f t="shared" si="1887"/>
        <v>5.2516235762396454E-4</v>
      </c>
      <c r="E1655">
        <f t="shared" si="1887"/>
        <v>3.3397269015537398E-5</v>
      </c>
      <c r="F1655">
        <f t="shared" si="1887"/>
        <v>3.1875371346159418E-5</v>
      </c>
      <c r="G1655">
        <f t="shared" si="1887"/>
        <v>3.1876721626926635E-5</v>
      </c>
      <c r="H1655">
        <f t="shared" si="1887"/>
        <v>3.1876731059462849E-5</v>
      </c>
      <c r="I1655">
        <f t="shared" si="1887"/>
        <v>3.1876731105257827E-5</v>
      </c>
      <c r="J1655">
        <f t="shared" si="1887"/>
        <v>3.1876731105473455E-5</v>
      </c>
      <c r="K1655">
        <f t="shared" si="1887"/>
        <v>3.1876731105473773E-5</v>
      </c>
      <c r="L1655">
        <f t="shared" si="1887"/>
        <v>3.1876731105474397E-5</v>
      </c>
      <c r="M1655">
        <f t="shared" si="1887"/>
        <v>3.1876731105473773E-5</v>
      </c>
      <c r="N1655">
        <f t="shared" si="1887"/>
        <v>3.1876731105474085E-5</v>
      </c>
      <c r="O1655">
        <f t="shared" si="1887"/>
        <v>3.1876731105474397E-5</v>
      </c>
      <c r="P1655">
        <f t="shared" si="1887"/>
        <v>3.1876731105473773E-5</v>
      </c>
      <c r="Q1655">
        <f t="shared" si="1887"/>
        <v>3.1876731105474085E-5</v>
      </c>
      <c r="R1655">
        <f t="shared" si="1887"/>
        <v>3.1876731105474397E-5</v>
      </c>
    </row>
    <row r="1656" spans="1:18">
      <c r="B1656">
        <f t="shared" ref="B1656:R1658" si="1888">B1636^2</f>
        <v>0.13975518292892236</v>
      </c>
      <c r="C1656">
        <f t="shared" si="1888"/>
        <v>2.7084680223471019E-2</v>
      </c>
      <c r="D1656">
        <f t="shared" si="1888"/>
        <v>9.6672489329696512E-4</v>
      </c>
      <c r="E1656">
        <f t="shared" si="1888"/>
        <v>2.0750024508230122E-4</v>
      </c>
      <c r="F1656">
        <f t="shared" si="1888"/>
        <v>2.0806262913068338E-4</v>
      </c>
      <c r="G1656">
        <f t="shared" si="1888"/>
        <v>2.0806738082863193E-4</v>
      </c>
      <c r="H1656">
        <f t="shared" si="1888"/>
        <v>2.0806740769486936E-4</v>
      </c>
      <c r="I1656">
        <f t="shared" si="1888"/>
        <v>2.0806740782341421E-4</v>
      </c>
      <c r="J1656">
        <f t="shared" si="1888"/>
        <v>2.0806740782401996E-4</v>
      </c>
      <c r="K1656">
        <f t="shared" si="1888"/>
        <v>2.0806740782401876E-4</v>
      </c>
      <c r="L1656">
        <f t="shared" si="1888"/>
        <v>2.0806740782401958E-4</v>
      </c>
      <c r="M1656">
        <f t="shared" si="1888"/>
        <v>2.0806740782401958E-4</v>
      </c>
      <c r="N1656">
        <f t="shared" si="1888"/>
        <v>2.0806740782401876E-4</v>
      </c>
      <c r="O1656">
        <f t="shared" si="1888"/>
        <v>2.0806740782401958E-4</v>
      </c>
      <c r="P1656">
        <f t="shared" si="1888"/>
        <v>2.0806740782401958E-4</v>
      </c>
      <c r="Q1656">
        <f t="shared" si="1888"/>
        <v>2.0806740782401876E-4</v>
      </c>
      <c r="R1656">
        <f t="shared" si="1888"/>
        <v>2.0806740782401958E-4</v>
      </c>
    </row>
    <row r="1657" spans="1:18">
      <c r="B1657">
        <f t="shared" si="1888"/>
        <v>0.21240572971974517</v>
      </c>
      <c r="C1657">
        <f t="shared" si="1888"/>
        <v>3.8529694349553043E-2</v>
      </c>
      <c r="D1657">
        <f t="shared" si="1888"/>
        <v>8.2976322879167166E-4</v>
      </c>
      <c r="E1657">
        <f t="shared" si="1888"/>
        <v>2.1452356049625162E-4</v>
      </c>
      <c r="F1657">
        <f t="shared" si="1888"/>
        <v>2.1886717083458021E-4</v>
      </c>
      <c r="G1657">
        <f t="shared" si="1888"/>
        <v>2.188717107651795E-4</v>
      </c>
      <c r="H1657">
        <f t="shared" si="1888"/>
        <v>2.1887173342418774E-4</v>
      </c>
      <c r="I1657">
        <f t="shared" si="1888"/>
        <v>2.188717335316663E-4</v>
      </c>
      <c r="J1657">
        <f t="shared" si="1888"/>
        <v>2.1887173353217054E-4</v>
      </c>
      <c r="K1657">
        <f t="shared" si="1888"/>
        <v>2.1887173353217138E-4</v>
      </c>
      <c r="L1657">
        <f t="shared" si="1888"/>
        <v>2.1887173353217466E-4</v>
      </c>
      <c r="M1657">
        <f t="shared" si="1888"/>
        <v>2.1887173353217138E-4</v>
      </c>
      <c r="N1657">
        <f t="shared" si="1888"/>
        <v>2.1887173353217138E-4</v>
      </c>
      <c r="O1657">
        <f t="shared" si="1888"/>
        <v>2.1887173353217466E-4</v>
      </c>
      <c r="P1657">
        <f t="shared" si="1888"/>
        <v>2.1887173353217138E-4</v>
      </c>
      <c r="Q1657">
        <f t="shared" si="1888"/>
        <v>2.1887173353217138E-4</v>
      </c>
      <c r="R1657">
        <f t="shared" si="1888"/>
        <v>2.1887173353217466E-4</v>
      </c>
    </row>
    <row r="1658" spans="1:18">
      <c r="B1658">
        <f t="shared" si="1888"/>
        <v>0.27498064768346081</v>
      </c>
      <c r="C1658">
        <f t="shared" si="1888"/>
        <v>5.9550016493935175E-2</v>
      </c>
      <c r="D1658">
        <f t="shared" si="1888"/>
        <v>1.5541446477026939E-5</v>
      </c>
      <c r="E1658">
        <f t="shared" si="1888"/>
        <v>2.0892294470322095E-4</v>
      </c>
      <c r="F1658">
        <f t="shared" si="1888"/>
        <v>2.0221334735450759E-4</v>
      </c>
      <c r="G1658">
        <f t="shared" si="1888"/>
        <v>2.0221042565081953E-4</v>
      </c>
      <c r="H1658">
        <f t="shared" si="1888"/>
        <v>2.0221041325058884E-4</v>
      </c>
      <c r="I1658">
        <f t="shared" si="1888"/>
        <v>2.0221041319238604E-4</v>
      </c>
      <c r="J1658">
        <f t="shared" si="1888"/>
        <v>2.0221041319211212E-4</v>
      </c>
      <c r="K1658">
        <f t="shared" si="1888"/>
        <v>2.0221041319211291E-4</v>
      </c>
      <c r="L1658">
        <f t="shared" si="1888"/>
        <v>2.0221041319210976E-4</v>
      </c>
      <c r="M1658">
        <f t="shared" si="1888"/>
        <v>2.0221041319211291E-4</v>
      </c>
      <c r="N1658">
        <f t="shared" si="1888"/>
        <v>2.0221041319211212E-4</v>
      </c>
      <c r="O1658">
        <f t="shared" si="1888"/>
        <v>2.0221041319210976E-4</v>
      </c>
      <c r="P1658">
        <f t="shared" si="1888"/>
        <v>2.0221041319211291E-4</v>
      </c>
      <c r="Q1658">
        <f t="shared" si="1888"/>
        <v>2.0221041319211212E-4</v>
      </c>
      <c r="R1658">
        <f t="shared" si="1888"/>
        <v>2.0221041319210976E-4</v>
      </c>
    </row>
    <row r="1660" spans="1:18">
      <c r="B1660">
        <f>(SUM(B1640:B1658))</f>
        <v>5.8874156460737961</v>
      </c>
      <c r="C1660">
        <f t="shared" ref="C1660:Q1660" si="1889">(SUM(C1640:C1658))</f>
        <v>0.42720971658744922</v>
      </c>
      <c r="D1660">
        <f t="shared" si="1889"/>
        <v>3.4304630312930445E-3</v>
      </c>
      <c r="E1660">
        <f t="shared" si="1889"/>
        <v>1.9359711456626281E-3</v>
      </c>
      <c r="F1660">
        <f t="shared" si="1889"/>
        <v>1.9349444993352173E-3</v>
      </c>
      <c r="G1660">
        <f t="shared" si="1889"/>
        <v>1.9349444987847018E-3</v>
      </c>
      <c r="H1660">
        <f t="shared" si="1889"/>
        <v>1.9349444987846955E-3</v>
      </c>
      <c r="I1660">
        <f t="shared" si="1889"/>
        <v>1.9349444987846955E-3</v>
      </c>
      <c r="J1660">
        <f t="shared" si="1889"/>
        <v>1.9349444987846998E-3</v>
      </c>
      <c r="K1660">
        <f t="shared" si="1889"/>
        <v>1.9349444987846981E-3</v>
      </c>
      <c r="L1660">
        <f t="shared" si="1889"/>
        <v>1.9349444987846955E-3</v>
      </c>
      <c r="M1660">
        <f t="shared" si="1889"/>
        <v>1.934944498784695E-3</v>
      </c>
      <c r="N1660">
        <f t="shared" si="1889"/>
        <v>1.9349444987846968E-3</v>
      </c>
      <c r="O1660">
        <f t="shared" si="1889"/>
        <v>1.9349444987846955E-3</v>
      </c>
      <c r="P1660">
        <f t="shared" si="1889"/>
        <v>1.934944498784695E-3</v>
      </c>
      <c r="Q1660">
        <f t="shared" si="1889"/>
        <v>1.9349444987846968E-3</v>
      </c>
      <c r="R1660">
        <f>(SUM(R1640:R1658))</f>
        <v>1.9349444987846955E-3</v>
      </c>
    </row>
    <row r="1661" spans="1:18">
      <c r="A1661" t="s">
        <v>157</v>
      </c>
      <c r="B1661" t="s">
        <v>158</v>
      </c>
    </row>
    <row r="1662" spans="1:18">
      <c r="A1662">
        <v>0</v>
      </c>
      <c r="B1662">
        <v>8.2083590727596718</v>
      </c>
    </row>
    <row r="1663" spans="1:18">
      <c r="A1663">
        <v>1</v>
      </c>
      <c r="B1663">
        <v>3.5821625363613072</v>
      </c>
    </row>
    <row r="1664" spans="1:18">
      <c r="A1664">
        <v>2</v>
      </c>
      <c r="B1664">
        <v>0.96639920257671219</v>
      </c>
    </row>
    <row r="1665" spans="1:2">
      <c r="A1665">
        <v>3</v>
      </c>
      <c r="B1665">
        <v>1.5210653853401052E-2</v>
      </c>
    </row>
    <row r="1666" spans="1:2">
      <c r="A1666">
        <v>4</v>
      </c>
      <c r="B1666">
        <v>4.4728131889007761E-3</v>
      </c>
    </row>
    <row r="1667" spans="1:2">
      <c r="A1667">
        <v>5</v>
      </c>
      <c r="B1667">
        <v>4.4676069342611899E-3</v>
      </c>
    </row>
    <row r="1668" spans="1:2">
      <c r="A1668">
        <v>6</v>
      </c>
      <c r="B1668">
        <v>4.4676069039167954E-3</v>
      </c>
    </row>
    <row r="1669" spans="1:2">
      <c r="A1669">
        <v>7</v>
      </c>
      <c r="B1669">
        <v>4.4676069039164467E-3</v>
      </c>
    </row>
    <row r="1670" spans="1:2">
      <c r="A1670">
        <v>8</v>
      </c>
      <c r="B1670">
        <v>4.4676069039164519E-3</v>
      </c>
    </row>
    <row r="1671" spans="1:2">
      <c r="A1671">
        <v>9</v>
      </c>
      <c r="B1671">
        <v>4.4676069039164441E-3</v>
      </c>
    </row>
    <row r="1672" spans="1:2">
      <c r="A1672">
        <v>10</v>
      </c>
      <c r="B1672">
        <v>4.4676069039164415E-3</v>
      </c>
    </row>
    <row r="1673" spans="1:2">
      <c r="A1673">
        <v>11</v>
      </c>
      <c r="B1673">
        <v>4.4676069039164511E-3</v>
      </c>
    </row>
    <row r="1674" spans="1:2">
      <c r="A1674">
        <v>12</v>
      </c>
      <c r="B1674">
        <v>4.4676069039164485E-3</v>
      </c>
    </row>
    <row r="1675" spans="1:2">
      <c r="A1675">
        <v>13</v>
      </c>
      <c r="B1675">
        <v>4.4676069039164502E-3</v>
      </c>
    </row>
    <row r="1676" spans="1:2">
      <c r="A1676">
        <v>14</v>
      </c>
      <c r="B1676">
        <v>4.4676069039164459E-3</v>
      </c>
    </row>
    <row r="1677" spans="1:2">
      <c r="A1677">
        <v>15</v>
      </c>
      <c r="B1677">
        <v>4.4676069039164493E-3</v>
      </c>
    </row>
    <row r="1678" spans="1:2">
      <c r="A1678">
        <v>16</v>
      </c>
      <c r="B1678">
        <v>4.4676069039164493E-3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P53"/>
  <sheetViews>
    <sheetView zoomScale="120" zoomScaleNormal="120" zoomScalePageLayoutView="125" workbookViewId="0">
      <pane ySplit="1" topLeftCell="A2" activePane="bottomLeft" state="frozen"/>
      <selection pane="bottomLeft" activeCell="C8" sqref="C8"/>
    </sheetView>
  </sheetViews>
  <sheetFormatPr baseColWidth="10" defaultColWidth="11" defaultRowHeight="16"/>
  <cols>
    <col min="2" max="2" width="2" customWidth="1"/>
    <col min="4" max="4" width="2.1640625" customWidth="1"/>
    <col min="5" max="5" width="7.6640625" customWidth="1"/>
    <col min="6" max="6" width="2.1640625" customWidth="1"/>
    <col min="8" max="8" width="14.33203125" customWidth="1"/>
    <col min="9" max="9" width="12.33203125" customWidth="1"/>
    <col min="10" max="10" width="8" customWidth="1"/>
    <col min="11" max="11" width="7.1640625" customWidth="1"/>
    <col min="12" max="12" width="7.5" customWidth="1"/>
    <col min="13" max="13" width="8.5" customWidth="1"/>
    <col min="14" max="14" width="12.1640625" bestFit="1" customWidth="1"/>
    <col min="16" max="17" width="3.5" customWidth="1"/>
    <col min="19" max="19" width="3.1640625" customWidth="1"/>
  </cols>
  <sheetData>
    <row r="1" spans="1:16">
      <c r="A1" s="144" t="s">
        <v>3</v>
      </c>
      <c r="B1" s="41"/>
      <c r="C1" s="91" t="s">
        <v>911</v>
      </c>
      <c r="D1" s="186"/>
      <c r="E1" s="41"/>
      <c r="F1" s="124"/>
      <c r="G1" s="41"/>
      <c r="H1" s="41"/>
      <c r="I1" s="41"/>
      <c r="J1" s="41"/>
      <c r="K1" s="41"/>
      <c r="L1" s="41"/>
      <c r="M1" s="41"/>
      <c r="N1" s="41"/>
      <c r="O1" s="41"/>
      <c r="P1" s="124"/>
    </row>
    <row r="2" spans="1:16">
      <c r="A2" s="32" t="s">
        <v>74</v>
      </c>
      <c r="B2" s="41"/>
      <c r="C2" s="41"/>
      <c r="D2" s="186"/>
      <c r="E2" s="41"/>
      <c r="F2" s="124"/>
      <c r="G2" s="146" t="s">
        <v>70</v>
      </c>
      <c r="H2" s="11"/>
      <c r="I2" s="41"/>
      <c r="J2" t="s">
        <v>92</v>
      </c>
      <c r="K2" s="145" t="s">
        <v>22</v>
      </c>
      <c r="L2" s="33"/>
      <c r="M2" s="33"/>
      <c r="N2" s="33"/>
      <c r="O2" s="84" t="s">
        <v>8</v>
      </c>
      <c r="P2" s="124"/>
    </row>
    <row r="3" spans="1:16">
      <c r="A3" s="41"/>
      <c r="B3" s="41"/>
      <c r="C3" s="41"/>
      <c r="D3" s="41"/>
      <c r="E3" s="84" t="s">
        <v>24</v>
      </c>
      <c r="F3" s="124"/>
      <c r="G3" s="41"/>
      <c r="H3" s="41"/>
      <c r="I3" s="41"/>
      <c r="J3" t="s">
        <v>89</v>
      </c>
      <c r="K3" s="23">
        <v>589.29999999999995</v>
      </c>
      <c r="L3" s="33">
        <v>1</v>
      </c>
      <c r="M3" s="33">
        <f>1/(K3^2)</f>
        <v>2.879566535393948E-6</v>
      </c>
      <c r="N3" s="33">
        <f>1/(K3^4)</f>
        <v>8.2919034317607045E-12</v>
      </c>
      <c r="O3" s="84">
        <v>1.57442086176967</v>
      </c>
      <c r="P3" s="124"/>
    </row>
    <row r="4" spans="1:16">
      <c r="A4" s="23" t="s">
        <v>12</v>
      </c>
      <c r="B4" s="41"/>
      <c r="C4" s="23">
        <v>20</v>
      </c>
      <c r="D4" s="41"/>
      <c r="E4" s="84">
        <v>1.5740000000000001</v>
      </c>
      <c r="F4" s="124"/>
      <c r="G4" s="126" t="s">
        <v>71</v>
      </c>
      <c r="H4" s="40">
        <f>I12</f>
        <v>1.57543846176967</v>
      </c>
      <c r="I4" s="41"/>
      <c r="J4" t="s">
        <v>90</v>
      </c>
      <c r="K4" s="23">
        <v>643.79999999999995</v>
      </c>
      <c r="L4" s="33">
        <v>1</v>
      </c>
      <c r="M4" s="33">
        <f t="shared" ref="M4:M10" si="0">1/(K4^2)</f>
        <v>2.4126707290251338E-6</v>
      </c>
      <c r="N4" s="33">
        <f t="shared" ref="N4:N10" si="1">1/(K4^4)</f>
        <v>5.8209800466946696E-12</v>
      </c>
      <c r="O4" s="84">
        <v>1.5698385771275882</v>
      </c>
      <c r="P4" s="124"/>
    </row>
    <row r="5" spans="1:16">
      <c r="A5" s="41"/>
      <c r="B5" s="41"/>
      <c r="C5" s="41"/>
      <c r="D5" s="41"/>
      <c r="E5" s="41"/>
      <c r="F5" s="124"/>
      <c r="G5" s="85" t="s">
        <v>72</v>
      </c>
      <c r="H5" s="23">
        <v>22.6</v>
      </c>
      <c r="I5" s="41"/>
      <c r="J5" t="s">
        <v>90</v>
      </c>
      <c r="K5" s="23">
        <v>508.6</v>
      </c>
      <c r="L5" s="33">
        <v>1</v>
      </c>
      <c r="M5" s="33">
        <f t="shared" si="0"/>
        <v>3.865870379840321E-6</v>
      </c>
      <c r="N5" s="33">
        <f t="shared" si="1"/>
        <v>1.4944953793726745E-11</v>
      </c>
      <c r="O5" s="84">
        <v>1.5843758489281996</v>
      </c>
      <c r="P5" s="124"/>
    </row>
    <row r="6" spans="1:16">
      <c r="A6" s="23" t="s">
        <v>13</v>
      </c>
      <c r="B6" s="41"/>
      <c r="C6" s="23">
        <v>-4.2400000000000001E-4</v>
      </c>
      <c r="D6" s="41"/>
      <c r="E6" s="41"/>
      <c r="F6" s="124"/>
      <c r="G6" s="85" t="s">
        <v>13</v>
      </c>
      <c r="H6" s="23">
        <v>-4.2400000000000001E-4</v>
      </c>
      <c r="I6" s="41"/>
      <c r="J6" t="s">
        <v>91</v>
      </c>
      <c r="K6" s="23">
        <v>579</v>
      </c>
      <c r="L6" s="33">
        <v>1</v>
      </c>
      <c r="M6" s="33">
        <f t="shared" si="0"/>
        <v>2.9829286990553065E-6</v>
      </c>
      <c r="N6" s="33">
        <f t="shared" si="1"/>
        <v>8.8978636236477825E-12</v>
      </c>
      <c r="O6" s="84">
        <v>1.5753441604856973</v>
      </c>
      <c r="P6" s="124"/>
    </row>
    <row r="7" spans="1:16">
      <c r="A7" s="41"/>
      <c r="B7" s="41"/>
      <c r="C7" s="41"/>
      <c r="D7" s="41"/>
      <c r="E7" s="41"/>
      <c r="F7" s="124"/>
      <c r="G7" s="27" t="s">
        <v>73</v>
      </c>
      <c r="H7" s="6">
        <f>H4-(H5-25)*H6</f>
        <v>1.57442086176967</v>
      </c>
      <c r="I7" s="41"/>
      <c r="J7" t="s">
        <v>91</v>
      </c>
      <c r="K7" s="23">
        <v>546.1</v>
      </c>
      <c r="L7" s="33">
        <v>1</v>
      </c>
      <c r="M7" s="33">
        <f t="shared" si="0"/>
        <v>3.3531705787045969E-6</v>
      </c>
      <c r="N7" s="33">
        <f t="shared" si="1"/>
        <v>1.1243752929890121E-11</v>
      </c>
      <c r="O7" s="84">
        <v>1.5792731003242735</v>
      </c>
      <c r="P7" s="124"/>
    </row>
    <row r="8" spans="1:16" ht="18">
      <c r="A8" s="60" t="s">
        <v>14</v>
      </c>
      <c r="B8" s="41"/>
      <c r="C8" s="60">
        <f>E4+(C4-25)*C6</f>
        <v>1.57612</v>
      </c>
      <c r="D8" s="41"/>
      <c r="E8" s="41"/>
      <c r="F8" s="124"/>
      <c r="G8" s="41"/>
      <c r="H8" s="41"/>
      <c r="I8" s="41"/>
      <c r="J8" s="41"/>
      <c r="K8" s="23"/>
      <c r="L8" s="33">
        <v>1</v>
      </c>
      <c r="M8" s="33" t="e">
        <f t="shared" si="0"/>
        <v>#DIV/0!</v>
      </c>
      <c r="N8" s="33" t="e">
        <f t="shared" si="1"/>
        <v>#DIV/0!</v>
      </c>
      <c r="O8" s="84"/>
      <c r="P8" s="124"/>
    </row>
    <row r="9" spans="1:16">
      <c r="A9" s="132"/>
      <c r="B9" s="132"/>
      <c r="C9" s="132"/>
      <c r="D9" s="132"/>
      <c r="E9" s="132"/>
      <c r="F9" s="99"/>
      <c r="G9" s="84" t="s">
        <v>60</v>
      </c>
      <c r="H9" s="189"/>
      <c r="I9" s="85">
        <v>20.279</v>
      </c>
      <c r="J9" s="41"/>
      <c r="K9" s="23"/>
      <c r="L9" s="40">
        <v>1</v>
      </c>
      <c r="M9" s="40" t="e">
        <f t="shared" si="0"/>
        <v>#DIV/0!</v>
      </c>
      <c r="N9" s="40" t="e">
        <f t="shared" si="1"/>
        <v>#DIV/0!</v>
      </c>
      <c r="O9" s="84"/>
      <c r="P9" s="124"/>
    </row>
    <row r="10" spans="1:16">
      <c r="A10" s="41"/>
      <c r="B10" s="41"/>
      <c r="C10" s="41"/>
      <c r="D10" s="41"/>
      <c r="E10" s="41"/>
      <c r="F10" s="129"/>
      <c r="G10" s="125" t="s">
        <v>62</v>
      </c>
      <c r="H10" s="189"/>
      <c r="I10" s="126">
        <f>SQRT(3.445086162+(0.01343691393*((0.001*I11)^2))+(0.08008283222/((0.001*I11)^2))+(-0.00164019716/((0.001*I11)^4))+(0.000562333003/((0.001*I11)^6)))</f>
        <v>1.918380259772924</v>
      </c>
      <c r="J10" s="41"/>
      <c r="K10" s="23"/>
      <c r="L10" s="40">
        <v>1</v>
      </c>
      <c r="M10" s="40" t="e">
        <f t="shared" si="0"/>
        <v>#DIV/0!</v>
      </c>
      <c r="N10" s="40" t="e">
        <f t="shared" si="1"/>
        <v>#DIV/0!</v>
      </c>
      <c r="O10" s="84"/>
      <c r="P10" s="124"/>
    </row>
    <row r="11" spans="1:16">
      <c r="A11" s="41"/>
      <c r="B11" s="41"/>
      <c r="C11" s="41"/>
      <c r="D11" s="41"/>
      <c r="E11" s="41"/>
      <c r="F11" s="129"/>
      <c r="G11" s="143" t="s">
        <v>22</v>
      </c>
      <c r="H11" s="190"/>
      <c r="I11" s="85">
        <v>589.29999999999995</v>
      </c>
      <c r="J11" s="41"/>
      <c r="K11" s="187"/>
      <c r="L11" s="187"/>
      <c r="M11" s="187"/>
      <c r="N11" s="187"/>
      <c r="O11" s="187"/>
      <c r="P11" s="124"/>
    </row>
    <row r="12" spans="1:16">
      <c r="A12" s="41"/>
      <c r="B12" s="41"/>
      <c r="C12" s="41"/>
      <c r="D12" s="41"/>
      <c r="E12" s="41"/>
      <c r="F12" s="129"/>
      <c r="G12" s="40" t="s">
        <v>61</v>
      </c>
      <c r="H12" s="29"/>
      <c r="I12" s="40">
        <f>(SIN(RADIANS(60)))*(SQRT((I10^2)-((SIN((RADIANS(I9))-(RADIANS(29.5)))))^2))+(COS(RADIANS(60)))*(SIN((RADIANS(I9)-(RADIANS(29.5)))))</f>
        <v>1.57543846176967</v>
      </c>
      <c r="J12" s="41"/>
      <c r="K12" s="41"/>
      <c r="L12" s="41"/>
      <c r="M12" s="41"/>
      <c r="N12" s="41"/>
      <c r="O12" s="41"/>
      <c r="P12" s="124"/>
    </row>
    <row r="13" spans="1:16">
      <c r="A13" s="41"/>
      <c r="B13" s="41"/>
      <c r="C13" s="41"/>
      <c r="D13" s="41"/>
      <c r="E13" s="41"/>
      <c r="F13" s="124"/>
      <c r="G13" s="41"/>
      <c r="H13" s="41"/>
      <c r="I13" s="41"/>
      <c r="J13" s="41"/>
      <c r="K13" s="41"/>
      <c r="L13" s="41"/>
      <c r="M13" s="41"/>
      <c r="N13" s="41"/>
      <c r="O13" s="41"/>
      <c r="P13" s="124"/>
    </row>
    <row r="14" spans="1:16">
      <c r="A14" s="41"/>
      <c r="B14" s="41"/>
      <c r="C14" s="41"/>
      <c r="D14" s="41"/>
      <c r="E14" s="41"/>
      <c r="F14" s="129"/>
      <c r="G14" s="6" t="s">
        <v>67</v>
      </c>
      <c r="H14" s="6">
        <f t="array" ref="H14:H16">MMULT(MMULT(MINVERSE(MMULT(TRANSPOSE(L3:N7),L3:N7)),TRANSPOSE(L3:N7)),O3:O7)</f>
        <v>1.5473080450102223</v>
      </c>
      <c r="I14" s="41"/>
      <c r="J14" s="41"/>
      <c r="K14" s="41"/>
      <c r="L14" s="41"/>
      <c r="M14" s="41"/>
      <c r="N14" s="41"/>
      <c r="O14" s="41"/>
      <c r="P14" s="124"/>
    </row>
    <row r="15" spans="1:16">
      <c r="A15" s="41"/>
      <c r="B15" s="41"/>
      <c r="C15" s="41"/>
      <c r="D15" s="41"/>
      <c r="E15" s="41"/>
      <c r="F15" s="129"/>
      <c r="G15" s="6" t="s">
        <v>68</v>
      </c>
      <c r="H15" s="6">
        <v>8885.0833732169122</v>
      </c>
      <c r="I15" s="41"/>
      <c r="J15" s="41"/>
      <c r="K15" s="41"/>
      <c r="L15" s="41"/>
      <c r="M15" s="41"/>
      <c r="N15" s="41"/>
      <c r="O15" s="41"/>
      <c r="P15" s="124"/>
    </row>
    <row r="16" spans="1:16">
      <c r="A16" s="41"/>
      <c r="B16" s="41"/>
      <c r="C16" s="41"/>
      <c r="D16" s="41"/>
      <c r="E16" s="41"/>
      <c r="F16" s="129"/>
      <c r="G16" s="6" t="s">
        <v>69</v>
      </c>
      <c r="H16" s="6">
        <v>183843570.92163086</v>
      </c>
      <c r="I16" s="41"/>
      <c r="J16" s="41"/>
      <c r="K16" s="41"/>
      <c r="L16" s="41"/>
      <c r="M16" s="41"/>
      <c r="N16" s="41"/>
      <c r="O16" s="41"/>
      <c r="P16" s="124"/>
    </row>
    <row r="17" spans="1:16">
      <c r="A17" s="177"/>
      <c r="B17" s="177"/>
      <c r="C17" s="177"/>
      <c r="D17" s="177"/>
      <c r="E17" s="177"/>
      <c r="F17" s="176"/>
      <c r="G17" s="188"/>
      <c r="H17" s="188"/>
      <c r="I17" s="188"/>
      <c r="J17" s="188"/>
      <c r="K17" s="188"/>
      <c r="L17" s="188"/>
      <c r="M17" s="188"/>
      <c r="N17" s="188"/>
      <c r="O17" s="188"/>
      <c r="P17" s="124"/>
    </row>
    <row r="18" spans="1:16">
      <c r="A18" s="132"/>
      <c r="B18" s="132"/>
      <c r="C18" s="132"/>
      <c r="D18" s="132"/>
      <c r="E18" s="132"/>
      <c r="F18" s="174"/>
      <c r="G18" s="132"/>
      <c r="H18" s="132"/>
      <c r="I18" s="132"/>
      <c r="J18" s="132"/>
      <c r="K18" s="132"/>
      <c r="L18" s="132"/>
      <c r="M18" s="132"/>
      <c r="N18" s="132"/>
      <c r="O18" s="132"/>
      <c r="P18" s="169"/>
    </row>
    <row r="19" spans="1:16">
      <c r="A19" s="175" t="s">
        <v>3</v>
      </c>
      <c r="B19" s="43"/>
      <c r="C19" s="104" t="s">
        <v>912</v>
      </c>
      <c r="D19" s="185"/>
      <c r="E19" s="43"/>
      <c r="F19" s="124"/>
      <c r="G19" s="43"/>
      <c r="H19" s="43"/>
      <c r="I19" s="43"/>
      <c r="J19" s="43"/>
      <c r="K19" s="43"/>
      <c r="L19" s="43"/>
      <c r="M19" s="43"/>
      <c r="N19" s="43"/>
      <c r="O19" s="43"/>
      <c r="P19" s="124"/>
    </row>
    <row r="20" spans="1:16">
      <c r="A20" s="32" t="s">
        <v>74</v>
      </c>
      <c r="B20" s="43"/>
      <c r="C20" s="43"/>
      <c r="D20" s="185"/>
      <c r="E20" s="43"/>
      <c r="F20" s="124"/>
      <c r="G20" s="146" t="s">
        <v>70</v>
      </c>
      <c r="H20" s="11"/>
      <c r="I20" s="43"/>
      <c r="J20" t="s">
        <v>92</v>
      </c>
      <c r="K20" s="145" t="s">
        <v>22</v>
      </c>
      <c r="L20" s="33"/>
      <c r="M20" s="33"/>
      <c r="N20" s="33"/>
      <c r="O20" s="84" t="s">
        <v>8</v>
      </c>
      <c r="P20" s="124"/>
    </row>
    <row r="21" spans="1:16">
      <c r="A21" s="43"/>
      <c r="B21" s="43"/>
      <c r="C21" s="43"/>
      <c r="D21" s="43"/>
      <c r="E21" s="84" t="s">
        <v>24</v>
      </c>
      <c r="F21" s="124"/>
      <c r="G21" s="43"/>
      <c r="H21" s="43"/>
      <c r="I21" s="43"/>
      <c r="J21" t="s">
        <v>89</v>
      </c>
      <c r="K21" s="23">
        <v>589.29999999999995</v>
      </c>
      <c r="L21" s="33">
        <v>1</v>
      </c>
      <c r="M21" s="33">
        <f>1/(K21^2)</f>
        <v>2.879566535393948E-6</v>
      </c>
      <c r="N21" s="33">
        <f>1/(K21^4)</f>
        <v>8.2919034317607045E-12</v>
      </c>
      <c r="O21" s="84">
        <v>1.57442086176967</v>
      </c>
      <c r="P21" s="124"/>
    </row>
    <row r="22" spans="1:16">
      <c r="A22" s="23" t="s">
        <v>12</v>
      </c>
      <c r="B22" s="43"/>
      <c r="C22" s="23">
        <v>20</v>
      </c>
      <c r="D22" s="43"/>
      <c r="E22" s="84">
        <v>1.5740000000000001</v>
      </c>
      <c r="F22" s="124"/>
      <c r="G22" s="126" t="s">
        <v>71</v>
      </c>
      <c r="H22" s="40">
        <f>I30</f>
        <v>1.57543846176967</v>
      </c>
      <c r="I22" s="43"/>
      <c r="J22" t="s">
        <v>90</v>
      </c>
      <c r="K22" s="23">
        <v>643.79999999999995</v>
      </c>
      <c r="L22" s="33">
        <v>1</v>
      </c>
      <c r="M22" s="33">
        <f t="shared" ref="M22:M28" si="2">1/(K22^2)</f>
        <v>2.4126707290251338E-6</v>
      </c>
      <c r="N22" s="33">
        <f t="shared" ref="N22:N28" si="3">1/(K22^4)</f>
        <v>5.8209800466946696E-12</v>
      </c>
      <c r="O22" s="84">
        <v>1.5698385771275882</v>
      </c>
      <c r="P22" s="124"/>
    </row>
    <row r="23" spans="1:16">
      <c r="A23" s="43"/>
      <c r="B23" s="43"/>
      <c r="C23" s="43"/>
      <c r="D23" s="43"/>
      <c r="E23" s="43"/>
      <c r="F23" s="124"/>
      <c r="G23" s="85" t="s">
        <v>72</v>
      </c>
      <c r="H23" s="23">
        <v>22.6</v>
      </c>
      <c r="I23" s="43"/>
      <c r="J23" t="s">
        <v>90</v>
      </c>
      <c r="K23" s="23">
        <v>508.6</v>
      </c>
      <c r="L23" s="33">
        <v>1</v>
      </c>
      <c r="M23" s="33">
        <f t="shared" si="2"/>
        <v>3.865870379840321E-6</v>
      </c>
      <c r="N23" s="33">
        <f t="shared" si="3"/>
        <v>1.4944953793726745E-11</v>
      </c>
      <c r="O23" s="84">
        <v>1.5843758489281996</v>
      </c>
      <c r="P23" s="124"/>
    </row>
    <row r="24" spans="1:16">
      <c r="A24" s="23" t="s">
        <v>13</v>
      </c>
      <c r="B24" s="43"/>
      <c r="C24" s="23">
        <v>-4.2400000000000001E-4</v>
      </c>
      <c r="D24" s="43"/>
      <c r="E24" s="43"/>
      <c r="F24" s="124"/>
      <c r="G24" s="85" t="s">
        <v>13</v>
      </c>
      <c r="H24" s="23">
        <v>-4.2400000000000001E-4</v>
      </c>
      <c r="I24" s="43"/>
      <c r="J24" t="s">
        <v>91</v>
      </c>
      <c r="K24" s="23">
        <v>579</v>
      </c>
      <c r="L24" s="33">
        <v>1</v>
      </c>
      <c r="M24" s="33">
        <f t="shared" si="2"/>
        <v>2.9829286990553065E-6</v>
      </c>
      <c r="N24" s="33">
        <f t="shared" si="3"/>
        <v>8.8978636236477825E-12</v>
      </c>
      <c r="O24" s="84">
        <v>1.5753441604856973</v>
      </c>
      <c r="P24" s="124"/>
    </row>
    <row r="25" spans="1:16">
      <c r="A25" s="43"/>
      <c r="B25" s="43"/>
      <c r="C25" s="43"/>
      <c r="D25" s="43"/>
      <c r="E25" s="43"/>
      <c r="F25" s="124"/>
      <c r="G25" s="27" t="s">
        <v>73</v>
      </c>
      <c r="H25" s="6">
        <f>H22-(H23-25)*H24</f>
        <v>1.57442086176967</v>
      </c>
      <c r="I25" s="43"/>
      <c r="J25" t="s">
        <v>91</v>
      </c>
      <c r="K25" s="23">
        <v>546.1</v>
      </c>
      <c r="L25" s="33">
        <v>1</v>
      </c>
      <c r="M25" s="33">
        <f t="shared" si="2"/>
        <v>3.3531705787045969E-6</v>
      </c>
      <c r="N25" s="33">
        <f t="shared" si="3"/>
        <v>1.1243752929890121E-11</v>
      </c>
      <c r="O25" s="84">
        <v>1.5792731003242735</v>
      </c>
      <c r="P25" s="124"/>
    </row>
    <row r="26" spans="1:16" ht="18">
      <c r="A26" s="60" t="s">
        <v>14</v>
      </c>
      <c r="B26" s="43"/>
      <c r="C26" s="60">
        <f>E22+(C22-25)*C24</f>
        <v>1.57612</v>
      </c>
      <c r="D26" s="43"/>
      <c r="E26" s="43"/>
      <c r="F26" s="124"/>
      <c r="G26" s="43"/>
      <c r="H26" s="43"/>
      <c r="I26" s="43"/>
      <c r="J26" s="43"/>
      <c r="K26" s="23"/>
      <c r="L26" s="33">
        <v>1</v>
      </c>
      <c r="M26" s="33" t="e">
        <f t="shared" si="2"/>
        <v>#DIV/0!</v>
      </c>
      <c r="N26" s="33" t="e">
        <f t="shared" si="3"/>
        <v>#DIV/0!</v>
      </c>
      <c r="O26" s="84"/>
      <c r="P26" s="124"/>
    </row>
    <row r="27" spans="1:16">
      <c r="A27" s="132"/>
      <c r="B27" s="132"/>
      <c r="C27" s="132"/>
      <c r="D27" s="132"/>
      <c r="E27" s="132"/>
      <c r="F27" s="99"/>
      <c r="G27" s="84" t="s">
        <v>60</v>
      </c>
      <c r="H27" s="183"/>
      <c r="I27" s="85">
        <v>20.279</v>
      </c>
      <c r="J27" s="43"/>
      <c r="K27" s="23"/>
      <c r="L27" s="40">
        <v>1</v>
      </c>
      <c r="M27" s="40" t="e">
        <f t="shared" si="2"/>
        <v>#DIV/0!</v>
      </c>
      <c r="N27" s="40" t="e">
        <f t="shared" si="3"/>
        <v>#DIV/0!</v>
      </c>
      <c r="O27" s="84"/>
      <c r="P27" s="124"/>
    </row>
    <row r="28" spans="1:16">
      <c r="A28" s="43"/>
      <c r="B28" s="43"/>
      <c r="C28" s="43"/>
      <c r="D28" s="43"/>
      <c r="E28" s="43"/>
      <c r="F28" s="129"/>
      <c r="G28" s="125" t="s">
        <v>62</v>
      </c>
      <c r="H28" s="183"/>
      <c r="I28" s="126">
        <f>SQRT(3.445086162+(0.01343691393*((0.001*I29)^2))+(0.08008283222/((0.001*I29)^2))+(-0.00164019716/((0.001*I29)^4))+(0.000562333003/((0.001*I29)^6)))</f>
        <v>1.918380259772924</v>
      </c>
      <c r="J28" s="43"/>
      <c r="K28" s="23"/>
      <c r="L28" s="40">
        <v>1</v>
      </c>
      <c r="M28" s="40" t="e">
        <f t="shared" si="2"/>
        <v>#DIV/0!</v>
      </c>
      <c r="N28" s="40" t="e">
        <f t="shared" si="3"/>
        <v>#DIV/0!</v>
      </c>
      <c r="O28" s="84"/>
      <c r="P28" s="124"/>
    </row>
    <row r="29" spans="1:16">
      <c r="A29" s="43"/>
      <c r="B29" s="43"/>
      <c r="C29" s="43"/>
      <c r="D29" s="43"/>
      <c r="E29" s="43"/>
      <c r="F29" s="129"/>
      <c r="G29" s="143" t="s">
        <v>22</v>
      </c>
      <c r="H29" s="184"/>
      <c r="I29" s="85">
        <v>589.29999999999995</v>
      </c>
      <c r="J29" s="43"/>
      <c r="K29" s="178"/>
      <c r="L29" s="178"/>
      <c r="M29" s="178"/>
      <c r="N29" s="178"/>
      <c r="O29" s="178"/>
      <c r="P29" s="124"/>
    </row>
    <row r="30" spans="1:16">
      <c r="A30" s="43"/>
      <c r="B30" s="43"/>
      <c r="C30" s="43"/>
      <c r="D30" s="43"/>
      <c r="E30" s="43"/>
      <c r="F30" s="129"/>
      <c r="G30" s="40" t="s">
        <v>61</v>
      </c>
      <c r="H30" s="29"/>
      <c r="I30" s="40">
        <f>(SIN(RADIANS(60)))*(SQRT((I28^2)-((SIN((RADIANS(I27))-(RADIANS(29.5)))))^2))+(COS(RADIANS(60)))*(SIN((RADIANS(I27)-(RADIANS(29.5)))))</f>
        <v>1.57543846176967</v>
      </c>
      <c r="J30" s="43"/>
      <c r="K30" s="43"/>
      <c r="L30" s="43"/>
      <c r="M30" s="43"/>
      <c r="N30" s="43"/>
      <c r="O30" s="43"/>
      <c r="P30" s="124"/>
    </row>
    <row r="31" spans="1:16">
      <c r="A31" s="43"/>
      <c r="B31" s="43"/>
      <c r="C31" s="43"/>
      <c r="D31" s="43"/>
      <c r="E31" s="43"/>
      <c r="F31" s="124"/>
      <c r="G31" s="43"/>
      <c r="H31" s="43"/>
      <c r="I31" s="43"/>
      <c r="J31" s="43"/>
      <c r="K31" s="43"/>
      <c r="L31" s="43"/>
      <c r="M31" s="43"/>
      <c r="N31" s="43"/>
      <c r="O31" s="43"/>
      <c r="P31" s="124"/>
    </row>
    <row r="32" spans="1:16">
      <c r="A32" s="43"/>
      <c r="B32" s="43"/>
      <c r="C32" s="43"/>
      <c r="D32" s="43"/>
      <c r="E32" s="43"/>
      <c r="F32" s="129"/>
      <c r="G32" s="6" t="s">
        <v>67</v>
      </c>
      <c r="H32" s="6">
        <f t="array" ref="H32:H34">MMULT(MMULT(MINVERSE(MMULT(TRANSPOSE(L21:N25),L21:N25)),TRANSPOSE(L21:N25)),O21:O25)</f>
        <v>1.5473080450102223</v>
      </c>
      <c r="I32" s="43"/>
      <c r="J32" s="43"/>
      <c r="K32" s="43"/>
      <c r="L32" s="43"/>
      <c r="M32" s="43"/>
      <c r="N32" s="43"/>
      <c r="O32" s="43"/>
      <c r="P32" s="124"/>
    </row>
    <row r="33" spans="1:16">
      <c r="A33" s="43"/>
      <c r="B33" s="43"/>
      <c r="C33" s="43"/>
      <c r="D33" s="43"/>
      <c r="E33" s="43"/>
      <c r="F33" s="129"/>
      <c r="G33" s="6" t="s">
        <v>68</v>
      </c>
      <c r="H33" s="6">
        <v>8885.0833732169122</v>
      </c>
      <c r="I33" s="43"/>
      <c r="J33" s="43"/>
      <c r="K33" s="43"/>
      <c r="L33" s="43"/>
      <c r="M33" s="43"/>
      <c r="N33" s="43"/>
      <c r="O33" s="43"/>
      <c r="P33" s="124"/>
    </row>
    <row r="34" spans="1:16">
      <c r="A34" s="43"/>
      <c r="B34" s="43"/>
      <c r="C34" s="43"/>
      <c r="D34" s="43"/>
      <c r="E34" s="43"/>
      <c r="F34" s="129"/>
      <c r="G34" s="6" t="s">
        <v>69</v>
      </c>
      <c r="H34" s="6">
        <v>183843570.92163086</v>
      </c>
      <c r="I34" s="43"/>
      <c r="J34" s="43"/>
      <c r="K34" s="43"/>
      <c r="L34" s="43"/>
      <c r="M34" s="43"/>
      <c r="N34" s="43"/>
      <c r="O34" s="43"/>
      <c r="P34" s="124"/>
    </row>
    <row r="35" spans="1:16">
      <c r="A35" s="43"/>
      <c r="B35" s="43"/>
      <c r="C35" s="43"/>
      <c r="D35" s="43"/>
      <c r="E35" s="178"/>
      <c r="F35" s="124"/>
      <c r="G35" s="178"/>
      <c r="H35" s="178"/>
      <c r="I35" s="178"/>
      <c r="J35" s="178"/>
      <c r="K35" s="178"/>
      <c r="L35" s="178"/>
      <c r="M35" s="178"/>
      <c r="N35" s="178"/>
      <c r="O35" s="178"/>
      <c r="P35" s="124"/>
    </row>
    <row r="36" spans="1:16">
      <c r="A36" s="132"/>
      <c r="B36" s="132"/>
      <c r="C36" s="132"/>
      <c r="D36" s="132"/>
      <c r="E36" s="132"/>
      <c r="F36" s="174"/>
      <c r="G36" s="132"/>
      <c r="H36" s="132"/>
      <c r="I36" s="132"/>
      <c r="J36" s="132"/>
      <c r="K36" s="132"/>
      <c r="L36" s="132"/>
      <c r="M36" s="132"/>
      <c r="N36" s="132"/>
      <c r="O36" s="132"/>
      <c r="P36" s="169"/>
    </row>
    <row r="37" spans="1:16">
      <c r="A37" s="175" t="s">
        <v>3</v>
      </c>
      <c r="B37" s="179"/>
      <c r="C37" s="104" t="s">
        <v>913</v>
      </c>
      <c r="D37" s="180"/>
      <c r="E37" s="179"/>
      <c r="F37" s="124"/>
      <c r="G37" s="179"/>
      <c r="H37" s="179"/>
      <c r="I37" s="179"/>
      <c r="J37" s="179"/>
      <c r="K37" s="179"/>
      <c r="L37" s="179"/>
      <c r="M37" s="179"/>
      <c r="N37" s="179"/>
      <c r="O37" s="179"/>
      <c r="P37" s="124"/>
    </row>
    <row r="38" spans="1:16">
      <c r="A38" s="32" t="s">
        <v>74</v>
      </c>
      <c r="B38" s="179"/>
      <c r="C38" s="179"/>
      <c r="D38" s="180"/>
      <c r="E38" s="179"/>
      <c r="F38" s="124"/>
      <c r="G38" s="146" t="s">
        <v>70</v>
      </c>
      <c r="H38" s="11"/>
      <c r="I38" s="179"/>
      <c r="J38" t="s">
        <v>92</v>
      </c>
      <c r="K38" s="145" t="s">
        <v>22</v>
      </c>
      <c r="L38" s="33"/>
      <c r="M38" s="33"/>
      <c r="N38" s="33"/>
      <c r="O38" s="84" t="s">
        <v>8</v>
      </c>
      <c r="P38" s="124"/>
    </row>
    <row r="39" spans="1:16">
      <c r="A39" s="179"/>
      <c r="B39" s="179"/>
      <c r="C39" s="179"/>
      <c r="D39" s="179"/>
      <c r="E39" s="84" t="s">
        <v>24</v>
      </c>
      <c r="F39" s="124"/>
      <c r="G39" s="179"/>
      <c r="H39" s="179"/>
      <c r="I39" s="179"/>
      <c r="J39" t="s">
        <v>89</v>
      </c>
      <c r="K39" s="23">
        <v>589.29999999999995</v>
      </c>
      <c r="L39" s="33">
        <v>1</v>
      </c>
      <c r="M39" s="33">
        <f>1/(K39^2)</f>
        <v>2.879566535393948E-6</v>
      </c>
      <c r="N39" s="33">
        <f>1/(K39^4)</f>
        <v>8.2919034317607045E-12</v>
      </c>
      <c r="O39" s="84">
        <v>1.57442086176967</v>
      </c>
      <c r="P39" s="124"/>
    </row>
    <row r="40" spans="1:16">
      <c r="A40" s="23" t="s">
        <v>12</v>
      </c>
      <c r="B40" s="179"/>
      <c r="C40" s="23">
        <v>20</v>
      </c>
      <c r="D40" s="179"/>
      <c r="E40" s="84">
        <v>1.5740000000000001</v>
      </c>
      <c r="F40" s="124"/>
      <c r="G40" s="126" t="s">
        <v>71</v>
      </c>
      <c r="H40" s="40">
        <f>I48</f>
        <v>1.57543846176967</v>
      </c>
      <c r="I40" s="179"/>
      <c r="J40" t="s">
        <v>90</v>
      </c>
      <c r="K40" s="23">
        <v>643.79999999999995</v>
      </c>
      <c r="L40" s="33">
        <v>1</v>
      </c>
      <c r="M40" s="33">
        <f t="shared" ref="M40:M46" si="4">1/(K40^2)</f>
        <v>2.4126707290251338E-6</v>
      </c>
      <c r="N40" s="33">
        <f t="shared" ref="N40:N46" si="5">1/(K40^4)</f>
        <v>5.8209800466946696E-12</v>
      </c>
      <c r="O40" s="84">
        <v>1.5698385771275882</v>
      </c>
      <c r="P40" s="124"/>
    </row>
    <row r="41" spans="1:16">
      <c r="A41" s="179"/>
      <c r="B41" s="179"/>
      <c r="C41" s="179"/>
      <c r="D41" s="179"/>
      <c r="E41" s="179"/>
      <c r="F41" s="124"/>
      <c r="G41" s="85" t="s">
        <v>72</v>
      </c>
      <c r="H41" s="23">
        <v>22.6</v>
      </c>
      <c r="I41" s="179"/>
      <c r="J41" t="s">
        <v>90</v>
      </c>
      <c r="K41" s="23">
        <v>508.6</v>
      </c>
      <c r="L41" s="33">
        <v>1</v>
      </c>
      <c r="M41" s="33">
        <f t="shared" si="4"/>
        <v>3.865870379840321E-6</v>
      </c>
      <c r="N41" s="33">
        <f t="shared" si="5"/>
        <v>1.4944953793726745E-11</v>
      </c>
      <c r="O41" s="84">
        <v>1.5843758489281996</v>
      </c>
      <c r="P41" s="124"/>
    </row>
    <row r="42" spans="1:16">
      <c r="A42" s="23" t="s">
        <v>13</v>
      </c>
      <c r="B42" s="179"/>
      <c r="C42" s="23">
        <v>-4.2400000000000001E-4</v>
      </c>
      <c r="D42" s="179"/>
      <c r="E42" s="179"/>
      <c r="F42" s="124"/>
      <c r="G42" s="85" t="s">
        <v>13</v>
      </c>
      <c r="H42" s="23">
        <v>-4.2400000000000001E-4</v>
      </c>
      <c r="I42" s="179"/>
      <c r="J42" t="s">
        <v>91</v>
      </c>
      <c r="K42" s="23">
        <v>579</v>
      </c>
      <c r="L42" s="33">
        <v>1</v>
      </c>
      <c r="M42" s="33">
        <f t="shared" si="4"/>
        <v>2.9829286990553065E-6</v>
      </c>
      <c r="N42" s="33">
        <f t="shared" si="5"/>
        <v>8.8978636236477825E-12</v>
      </c>
      <c r="O42" s="84">
        <v>1.5753441604856973</v>
      </c>
      <c r="P42" s="124"/>
    </row>
    <row r="43" spans="1:16">
      <c r="A43" s="179"/>
      <c r="B43" s="179"/>
      <c r="C43" s="179"/>
      <c r="D43" s="179"/>
      <c r="E43" s="179"/>
      <c r="F43" s="124"/>
      <c r="G43" s="27" t="s">
        <v>73</v>
      </c>
      <c r="H43" s="6">
        <f>H40-(H41-25)*H42</f>
        <v>1.57442086176967</v>
      </c>
      <c r="I43" s="179"/>
      <c r="J43" t="s">
        <v>91</v>
      </c>
      <c r="K43" s="23">
        <v>546.1</v>
      </c>
      <c r="L43" s="33">
        <v>1</v>
      </c>
      <c r="M43" s="33">
        <f t="shared" si="4"/>
        <v>3.3531705787045969E-6</v>
      </c>
      <c r="N43" s="33">
        <f t="shared" si="5"/>
        <v>1.1243752929890121E-11</v>
      </c>
      <c r="O43" s="84">
        <v>1.5792731003242735</v>
      </c>
      <c r="P43" s="124"/>
    </row>
    <row r="44" spans="1:16" ht="18">
      <c r="A44" s="60" t="s">
        <v>14</v>
      </c>
      <c r="B44" s="179"/>
      <c r="C44" s="60">
        <f>E40+(C40-25)*C42</f>
        <v>1.57612</v>
      </c>
      <c r="D44" s="179"/>
      <c r="E44" s="179"/>
      <c r="F44" s="124"/>
      <c r="G44" s="179"/>
      <c r="H44" s="179"/>
      <c r="I44" s="179"/>
      <c r="J44" s="179"/>
      <c r="K44" s="23"/>
      <c r="L44" s="33">
        <v>1</v>
      </c>
      <c r="M44" s="33" t="e">
        <f t="shared" si="4"/>
        <v>#DIV/0!</v>
      </c>
      <c r="N44" s="33" t="e">
        <f t="shared" si="5"/>
        <v>#DIV/0!</v>
      </c>
      <c r="O44" s="84"/>
      <c r="P44" s="124"/>
    </row>
    <row r="45" spans="1:16">
      <c r="A45" s="132"/>
      <c r="B45" s="132"/>
      <c r="C45" s="132"/>
      <c r="D45" s="132"/>
      <c r="E45" s="132"/>
      <c r="F45" s="99"/>
      <c r="G45" s="84" t="s">
        <v>60</v>
      </c>
      <c r="H45" s="152"/>
      <c r="I45" s="85">
        <v>20.279</v>
      </c>
      <c r="J45" s="179"/>
      <c r="K45" s="23"/>
      <c r="L45" s="40">
        <v>1</v>
      </c>
      <c r="M45" s="40" t="e">
        <f t="shared" si="4"/>
        <v>#DIV/0!</v>
      </c>
      <c r="N45" s="40" t="e">
        <f t="shared" si="5"/>
        <v>#DIV/0!</v>
      </c>
      <c r="O45" s="84"/>
      <c r="P45" s="124"/>
    </row>
    <row r="46" spans="1:16">
      <c r="A46" s="179"/>
      <c r="B46" s="179"/>
      <c r="C46" s="179"/>
      <c r="D46" s="179"/>
      <c r="E46" s="179"/>
      <c r="F46" s="129"/>
      <c r="G46" s="125" t="s">
        <v>62</v>
      </c>
      <c r="H46" s="152"/>
      <c r="I46" s="126">
        <f>SQRT(3.445086162+(0.01343691393*((0.001*I47)^2))+(0.08008283222/((0.001*I47)^2))+(-0.00164019716/((0.001*I47)^4))+(0.000562333003/((0.001*I47)^6)))</f>
        <v>1.918380259772924</v>
      </c>
      <c r="J46" s="179"/>
      <c r="K46" s="23"/>
      <c r="L46" s="40">
        <v>1</v>
      </c>
      <c r="M46" s="40" t="e">
        <f t="shared" si="4"/>
        <v>#DIV/0!</v>
      </c>
      <c r="N46" s="40" t="e">
        <f t="shared" si="5"/>
        <v>#DIV/0!</v>
      </c>
      <c r="O46" s="84"/>
      <c r="P46" s="124"/>
    </row>
    <row r="47" spans="1:16">
      <c r="A47" s="179"/>
      <c r="B47" s="179"/>
      <c r="C47" s="179"/>
      <c r="D47" s="179"/>
      <c r="E47" s="179"/>
      <c r="F47" s="129"/>
      <c r="G47" s="143" t="s">
        <v>22</v>
      </c>
      <c r="H47" s="181"/>
      <c r="I47" s="85">
        <v>589.29999999999995</v>
      </c>
      <c r="J47" s="179"/>
      <c r="K47" s="182"/>
      <c r="L47" s="182"/>
      <c r="M47" s="182"/>
      <c r="N47" s="182"/>
      <c r="O47" s="182"/>
      <c r="P47" s="124"/>
    </row>
    <row r="48" spans="1:16">
      <c r="A48" s="179"/>
      <c r="B48" s="179"/>
      <c r="C48" s="179"/>
      <c r="D48" s="179"/>
      <c r="E48" s="179"/>
      <c r="F48" s="129"/>
      <c r="G48" s="40" t="s">
        <v>61</v>
      </c>
      <c r="H48" s="29"/>
      <c r="I48" s="40">
        <f>(SIN(RADIANS(60)))*(SQRT((I46^2)-((SIN((RADIANS(I45))-(RADIANS(29.5)))))^2))+(COS(RADIANS(60)))*(SIN((RADIANS(I45)-(RADIANS(29.5)))))</f>
        <v>1.57543846176967</v>
      </c>
      <c r="J48" s="179"/>
      <c r="K48" s="179"/>
      <c r="L48" s="179"/>
      <c r="M48" s="179"/>
      <c r="N48" s="179"/>
      <c r="O48" s="179"/>
      <c r="P48" s="124"/>
    </row>
    <row r="49" spans="1:16">
      <c r="A49" s="179"/>
      <c r="B49" s="179"/>
      <c r="C49" s="179"/>
      <c r="D49" s="179"/>
      <c r="E49" s="179"/>
      <c r="F49" s="124"/>
      <c r="G49" s="179"/>
      <c r="H49" s="179"/>
      <c r="I49" s="179"/>
      <c r="J49" s="179"/>
      <c r="K49" s="179"/>
      <c r="L49" s="179"/>
      <c r="M49" s="179"/>
      <c r="N49" s="179"/>
      <c r="O49" s="179"/>
      <c r="P49" s="124"/>
    </row>
    <row r="50" spans="1:16">
      <c r="A50" s="179"/>
      <c r="B50" s="179"/>
      <c r="C50" s="179"/>
      <c r="D50" s="179"/>
      <c r="E50" s="179"/>
      <c r="F50" s="129"/>
      <c r="G50" s="6" t="s">
        <v>67</v>
      </c>
      <c r="H50" s="6">
        <f t="array" ref="H50:H52">MMULT(MMULT(MINVERSE(MMULT(TRANSPOSE(L39:N43),L39:N43)),TRANSPOSE(L39:N43)),O39:O43)</f>
        <v>1.5473080450102223</v>
      </c>
      <c r="I50" s="179"/>
      <c r="J50" s="179"/>
      <c r="K50" s="179"/>
      <c r="L50" s="179"/>
      <c r="M50" s="179"/>
      <c r="N50" s="179"/>
      <c r="O50" s="179"/>
      <c r="P50" s="124"/>
    </row>
    <row r="51" spans="1:16">
      <c r="A51" s="179"/>
      <c r="B51" s="179"/>
      <c r="C51" s="179"/>
      <c r="D51" s="179"/>
      <c r="E51" s="179"/>
      <c r="F51" s="129"/>
      <c r="G51" s="6" t="s">
        <v>68</v>
      </c>
      <c r="H51" s="6">
        <v>8885.0833732169122</v>
      </c>
      <c r="I51" s="179"/>
      <c r="J51" s="179"/>
      <c r="K51" s="179"/>
      <c r="L51" s="179"/>
      <c r="M51" s="179"/>
      <c r="N51" s="179"/>
      <c r="O51" s="179"/>
      <c r="P51" s="124"/>
    </row>
    <row r="52" spans="1:16">
      <c r="A52" s="179"/>
      <c r="B52" s="179"/>
      <c r="C52" s="179"/>
      <c r="D52" s="179"/>
      <c r="E52" s="179"/>
      <c r="F52" s="129"/>
      <c r="G52" s="6" t="s">
        <v>69</v>
      </c>
      <c r="H52" s="6">
        <v>183843570.92163086</v>
      </c>
      <c r="I52" s="179"/>
      <c r="J52" s="179"/>
      <c r="K52" s="179"/>
      <c r="L52" s="179"/>
      <c r="M52" s="179"/>
      <c r="N52" s="179"/>
      <c r="O52" s="179"/>
      <c r="P52" s="124"/>
    </row>
    <row r="53" spans="1:16">
      <c r="A53" s="179"/>
      <c r="B53" s="179"/>
      <c r="C53" s="179"/>
      <c r="D53" s="179"/>
      <c r="E53" s="179"/>
      <c r="F53" s="147"/>
      <c r="G53" s="133"/>
      <c r="H53" s="133"/>
      <c r="I53" s="132"/>
      <c r="J53" s="132"/>
      <c r="K53" s="132"/>
      <c r="L53" s="132"/>
      <c r="M53" s="132"/>
      <c r="N53" s="132"/>
      <c r="O53" s="132"/>
      <c r="P53" s="13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7"/>
  <sheetViews>
    <sheetView workbookViewId="0">
      <selection activeCell="C104" sqref="C104"/>
    </sheetView>
  </sheetViews>
  <sheetFormatPr baseColWidth="10" defaultRowHeight="16"/>
  <cols>
    <col min="2" max="2" width="12.1640625" bestFit="1" customWidth="1"/>
    <col min="5" max="5" width="12.1640625" bestFit="1" customWidth="1"/>
    <col min="8" max="8" width="5.6640625" customWidth="1"/>
    <col min="10" max="10" width="14.33203125" customWidth="1"/>
    <col min="12" max="12" width="3.5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14">
      <c r="A1" s="91" t="s">
        <v>911</v>
      </c>
      <c r="B1" s="23" t="s">
        <v>84</v>
      </c>
      <c r="C1" s="91" t="s">
        <v>83</v>
      </c>
      <c r="D1" s="91" t="s">
        <v>82</v>
      </c>
      <c r="E1" s="91" t="s">
        <v>81</v>
      </c>
      <c r="F1" s="91" t="s">
        <v>80</v>
      </c>
      <c r="G1" s="23" t="s">
        <v>8</v>
      </c>
      <c r="H1" s="41"/>
      <c r="I1" s="41"/>
      <c r="J1" t="s">
        <v>87</v>
      </c>
      <c r="K1" t="s">
        <v>88</v>
      </c>
      <c r="L1" s="41"/>
      <c r="M1" s="41"/>
      <c r="N1" s="124"/>
    </row>
    <row r="2" spans="1:14">
      <c r="A2" s="41"/>
      <c r="B2" s="23">
        <f>'2 Oil Cal.'!K3</f>
        <v>589.29999999999995</v>
      </c>
      <c r="C2" s="91">
        <v>1</v>
      </c>
      <c r="D2" s="91">
        <f>B2</f>
        <v>589.29999999999995</v>
      </c>
      <c r="E2" s="91">
        <f>1/B2</f>
        <v>1.6969285593076533E-3</v>
      </c>
      <c r="F2" s="91">
        <f>1/(B2^2)</f>
        <v>2.879566535393948E-6</v>
      </c>
      <c r="G2" s="23">
        <f>'2 Oil Cal.'!O3</f>
        <v>1.57442086176967</v>
      </c>
      <c r="H2">
        <f>1/((G2^2)-1)</f>
        <v>0.67622348524606035</v>
      </c>
      <c r="I2" s="41"/>
      <c r="J2">
        <f>SQRT((1/($B$13+($B$14*B2)+($B$15/B2)+($B$16/(B2^2))))+1)</f>
        <v>1.5743584675202731</v>
      </c>
      <c r="K2">
        <f>G2-J2</f>
        <v>6.2394249396913182E-5</v>
      </c>
      <c r="L2" t="s">
        <v>91</v>
      </c>
      <c r="M2" s="41"/>
      <c r="N2" s="124"/>
    </row>
    <row r="3" spans="1:14">
      <c r="A3" s="41"/>
      <c r="B3" s="23">
        <f>'2 Oil Cal.'!K4</f>
        <v>643.79999999999995</v>
      </c>
      <c r="C3" s="91">
        <v>1</v>
      </c>
      <c r="D3" s="91">
        <f>B3</f>
        <v>643.79999999999995</v>
      </c>
      <c r="E3" s="91">
        <f>1/B3</f>
        <v>1.553277415346381E-3</v>
      </c>
      <c r="F3" s="91">
        <f>1/(B3^2)</f>
        <v>2.4126707290251338E-6</v>
      </c>
      <c r="G3" s="23">
        <f>'2 Oil Cal.'!O4</f>
        <v>1.5698385771275882</v>
      </c>
      <c r="H3">
        <f>1/((G3^2)-1)</f>
        <v>0.68287672226169704</v>
      </c>
      <c r="I3" s="41"/>
      <c r="J3">
        <f t="shared" ref="J3:J8" si="0">SQRT((1/($B$13+($B$14*B3)+($B$15/B3)+($B$16/(B3^2))))+1)</f>
        <v>1.5698416517689697</v>
      </c>
      <c r="K3">
        <f t="shared" ref="K3:K9" si="1">G3-J3</f>
        <v>-3.0746413814952689E-6</v>
      </c>
      <c r="L3" t="s">
        <v>90</v>
      </c>
      <c r="M3" s="41"/>
      <c r="N3" s="124"/>
    </row>
    <row r="4" spans="1:14">
      <c r="A4" s="41"/>
      <c r="B4" s="23">
        <f>'2 Oil Cal.'!K5</f>
        <v>508.6</v>
      </c>
      <c r="C4" s="91">
        <v>1</v>
      </c>
      <c r="D4" s="91">
        <f>B4</f>
        <v>508.6</v>
      </c>
      <c r="E4" s="91">
        <f>1/B4</f>
        <v>1.9661816751867871E-3</v>
      </c>
      <c r="F4" s="91">
        <f>1/(B4^2)</f>
        <v>3.865870379840321E-6</v>
      </c>
      <c r="G4" s="23">
        <f>'2 Oil Cal.'!O5</f>
        <v>1.5843758489281996</v>
      </c>
      <c r="H4">
        <f>1/((G4^2)-1)</f>
        <v>0.66214341900547569</v>
      </c>
      <c r="I4" s="41"/>
      <c r="J4">
        <f t="shared" si="0"/>
        <v>1.5843791240247243</v>
      </c>
      <c r="K4">
        <f t="shared" si="1"/>
        <v>-3.2750965246464148E-6</v>
      </c>
      <c r="L4" t="s">
        <v>90</v>
      </c>
      <c r="M4" s="41"/>
      <c r="N4" s="124"/>
    </row>
    <row r="5" spans="1:14">
      <c r="A5" s="41"/>
      <c r="B5" s="23">
        <f>'2 Oil Cal.'!K6</f>
        <v>579</v>
      </c>
      <c r="C5" s="91">
        <v>1</v>
      </c>
      <c r="D5" s="91">
        <f>B5</f>
        <v>579</v>
      </c>
      <c r="E5" s="91">
        <f>1/B5</f>
        <v>1.7271157167530224E-3</v>
      </c>
      <c r="F5" s="91">
        <f>1/(B5^2)</f>
        <v>2.9829286990553065E-6</v>
      </c>
      <c r="G5" s="23">
        <f>'2 Oil Cal.'!O6</f>
        <v>1.5753441604856973</v>
      </c>
      <c r="H5">
        <f>1/((G5^2)-1)</f>
        <v>0.67489625077473148</v>
      </c>
      <c r="I5" s="41"/>
      <c r="J5">
        <f t="shared" si="0"/>
        <v>1.5754206891132525</v>
      </c>
      <c r="K5">
        <f t="shared" si="1"/>
        <v>-7.6528627555250139E-5</v>
      </c>
      <c r="L5" t="s">
        <v>90</v>
      </c>
      <c r="M5" s="41"/>
      <c r="N5" s="124"/>
    </row>
    <row r="6" spans="1:14">
      <c r="A6" s="41"/>
      <c r="B6" s="23">
        <f>'2 Oil Cal.'!K7</f>
        <v>546.1</v>
      </c>
      <c r="C6" s="91">
        <v>1</v>
      </c>
      <c r="D6" s="91">
        <f t="shared" ref="D6:D9" si="2">B6</f>
        <v>546.1</v>
      </c>
      <c r="E6" s="91">
        <f t="shared" ref="E6:E9" si="3">1/B6</f>
        <v>1.8311664530305805E-3</v>
      </c>
      <c r="F6" s="91">
        <f t="shared" ref="F6:F9" si="4">1/(B6^2)</f>
        <v>3.3531705787045969E-6</v>
      </c>
      <c r="G6" s="23">
        <f>'2 Oil Cal.'!O7</f>
        <v>1.5792731003242735</v>
      </c>
      <c r="H6">
        <f t="shared" ref="H6:H9" si="5">1/((G6^2)-1)</f>
        <v>0.66929766444867445</v>
      </c>
      <c r="I6" s="41"/>
      <c r="J6">
        <f t="shared" si="0"/>
        <v>1.5792526070156538</v>
      </c>
      <c r="K6">
        <f t="shared" si="1"/>
        <v>2.049330861964016E-5</v>
      </c>
      <c r="L6" t="s">
        <v>91</v>
      </c>
      <c r="M6" s="41"/>
      <c r="N6" s="124"/>
    </row>
    <row r="7" spans="1:14">
      <c r="A7" s="41"/>
      <c r="B7" s="23">
        <f>'2 Oil Cal.'!K8</f>
        <v>0</v>
      </c>
      <c r="C7" s="101">
        <v>1</v>
      </c>
      <c r="D7" s="101">
        <f t="shared" si="2"/>
        <v>0</v>
      </c>
      <c r="E7" s="101" t="e">
        <f t="shared" si="3"/>
        <v>#DIV/0!</v>
      </c>
      <c r="F7" s="101" t="e">
        <f t="shared" si="4"/>
        <v>#DIV/0!</v>
      </c>
      <c r="G7" s="23">
        <f>'2 Oil Cal.'!O8</f>
        <v>0</v>
      </c>
      <c r="H7">
        <f t="shared" si="5"/>
        <v>-1</v>
      </c>
      <c r="I7" s="41"/>
      <c r="J7" t="e">
        <f t="shared" si="0"/>
        <v>#DIV/0!</v>
      </c>
      <c r="K7" t="e">
        <f t="shared" si="1"/>
        <v>#DIV/0!</v>
      </c>
      <c r="L7" t="s">
        <v>91</v>
      </c>
      <c r="M7" s="41"/>
      <c r="N7" s="124"/>
    </row>
    <row r="8" spans="1:14">
      <c r="A8" s="41"/>
      <c r="B8" s="23">
        <f>'2 Oil Cal.'!K9</f>
        <v>0</v>
      </c>
      <c r="C8" s="91">
        <v>1</v>
      </c>
      <c r="D8" s="101">
        <f t="shared" si="2"/>
        <v>0</v>
      </c>
      <c r="E8" s="101" t="e">
        <f t="shared" si="3"/>
        <v>#DIV/0!</v>
      </c>
      <c r="F8" s="101" t="e">
        <f t="shared" si="4"/>
        <v>#DIV/0!</v>
      </c>
      <c r="G8" s="23">
        <f>'2 Oil Cal.'!O9</f>
        <v>0</v>
      </c>
      <c r="H8">
        <f t="shared" si="5"/>
        <v>-1</v>
      </c>
      <c r="I8" s="41"/>
      <c r="J8" t="e">
        <f t="shared" si="0"/>
        <v>#DIV/0!</v>
      </c>
      <c r="K8" t="e">
        <f t="shared" si="1"/>
        <v>#DIV/0!</v>
      </c>
      <c r="L8" t="s">
        <v>89</v>
      </c>
      <c r="M8" s="41"/>
      <c r="N8" s="124"/>
    </row>
    <row r="9" spans="1:14">
      <c r="A9" s="41"/>
      <c r="B9" s="23">
        <f>'2 Oil Cal.'!K10</f>
        <v>0</v>
      </c>
      <c r="C9" s="91">
        <v>1</v>
      </c>
      <c r="D9" s="91">
        <f t="shared" si="2"/>
        <v>0</v>
      </c>
      <c r="E9" s="91" t="e">
        <f t="shared" si="3"/>
        <v>#DIV/0!</v>
      </c>
      <c r="F9" s="91" t="e">
        <f t="shared" si="4"/>
        <v>#DIV/0!</v>
      </c>
      <c r="G9" s="23">
        <f>'2 Oil Cal.'!O10</f>
        <v>0</v>
      </c>
      <c r="H9">
        <f t="shared" si="5"/>
        <v>-1</v>
      </c>
      <c r="I9" s="41"/>
      <c r="J9" t="e">
        <f>SQRT((1/($B$13+($B$14*B9)+($B$15/B9)+($B$16/(B9^2))))+1)</f>
        <v>#DIV/0!</v>
      </c>
      <c r="K9" t="e">
        <f t="shared" si="1"/>
        <v>#DIV/0!</v>
      </c>
      <c r="L9" t="s">
        <v>90</v>
      </c>
      <c r="M9" s="41"/>
      <c r="N9" s="124"/>
    </row>
    <row r="10" spans="1:14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24"/>
    </row>
    <row r="11" spans="1:14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24"/>
    </row>
    <row r="12" spans="1:14">
      <c r="A12" s="41"/>
      <c r="B12" s="41"/>
      <c r="C12" s="41"/>
      <c r="D12" s="40" t="s">
        <v>8</v>
      </c>
      <c r="E12" s="41"/>
      <c r="F12" s="41"/>
      <c r="G12" s="41"/>
      <c r="H12" s="41"/>
      <c r="I12" s="41"/>
      <c r="J12" s="41"/>
      <c r="K12" s="41"/>
      <c r="L12" s="41"/>
      <c r="M12" s="41"/>
      <c r="N12" s="124"/>
    </row>
    <row r="13" spans="1:14">
      <c r="A13" s="6" t="s">
        <v>83</v>
      </c>
      <c r="B13" s="6">
        <f t="array" ref="B13:B16">MMULT(MMULT(MINVERSE(MMULT(TRANSPOSE(C2:F6),C2:F6)),TRANSPOSE(C2:F6)),H2:H6)</f>
        <v>1.4525694806329739</v>
      </c>
      <c r="C13" s="40">
        <v>650</v>
      </c>
      <c r="D13" s="40">
        <f>SQRT((1/($B$13+($B$14*C13)+($B$15/C13)+($B$16/(C13^2))))+1)</f>
        <v>1.5694437429331227</v>
      </c>
      <c r="E13" s="41"/>
      <c r="F13" s="41"/>
      <c r="G13" s="41"/>
      <c r="H13" s="41"/>
      <c r="I13" s="41"/>
      <c r="J13" s="41"/>
      <c r="K13" s="41"/>
      <c r="L13" s="41"/>
      <c r="M13" s="41"/>
      <c r="N13" s="124"/>
    </row>
    <row r="14" spans="1:14">
      <c r="A14" s="6" t="s">
        <v>82</v>
      </c>
      <c r="B14" s="6">
        <v>-4.2680585892629352E-4</v>
      </c>
      <c r="C14" s="40">
        <v>640</v>
      </c>
      <c r="D14" s="40">
        <f t="shared" ref="D14:D38" si="6">SQRT((1/($B$13+($B$14*C14)+($B$15/C14)+($B$16/(C14^2))))+1)</f>
        <v>1.5700970409935771</v>
      </c>
      <c r="E14" s="41"/>
      <c r="F14" s="41"/>
      <c r="G14" s="41"/>
      <c r="H14" s="41"/>
      <c r="I14" s="41"/>
      <c r="J14" s="41"/>
      <c r="K14" s="41"/>
      <c r="L14" s="41"/>
      <c r="M14" s="41"/>
      <c r="N14" s="124"/>
    </row>
    <row r="15" spans="1:14">
      <c r="A15" s="6" t="s">
        <v>81</v>
      </c>
      <c r="B15" s="6">
        <v>-420.27336281118914</v>
      </c>
      <c r="C15" s="40">
        <v>630</v>
      </c>
      <c r="D15" s="40">
        <f t="shared" si="6"/>
        <v>1.5708112532958201</v>
      </c>
      <c r="E15" s="41"/>
      <c r="F15" s="41"/>
      <c r="G15" s="41"/>
      <c r="H15" s="41"/>
      <c r="I15" s="41"/>
      <c r="J15" s="41"/>
      <c r="K15" s="41"/>
      <c r="L15" s="41"/>
      <c r="M15" s="41"/>
      <c r="N15" s="124"/>
    </row>
    <row r="16" spans="1:14">
      <c r="A16" s="6" t="s">
        <v>80</v>
      </c>
      <c r="B16" s="6">
        <v>65438.467374324799</v>
      </c>
      <c r="C16" s="40">
        <v>620</v>
      </c>
      <c r="D16" s="40">
        <f t="shared" si="6"/>
        <v>1.5715870520890018</v>
      </c>
      <c r="E16" s="41"/>
      <c r="F16" s="41"/>
      <c r="G16" s="41"/>
      <c r="H16" s="41"/>
      <c r="I16" s="41"/>
      <c r="J16" s="41"/>
      <c r="K16" s="41"/>
      <c r="L16" s="41"/>
      <c r="M16" s="41"/>
      <c r="N16" s="124"/>
    </row>
    <row r="17" spans="1:14">
      <c r="A17" s="41"/>
      <c r="B17" s="41"/>
      <c r="C17" s="40">
        <v>610</v>
      </c>
      <c r="D17" s="40">
        <f t="shared" si="6"/>
        <v>1.5724249888847111</v>
      </c>
      <c r="E17" s="41"/>
      <c r="F17" s="41"/>
      <c r="G17" s="41"/>
      <c r="H17" s="41"/>
      <c r="I17" s="41"/>
      <c r="J17" s="41"/>
      <c r="K17" s="41"/>
      <c r="L17" s="41"/>
      <c r="M17" s="41"/>
      <c r="N17" s="124"/>
    </row>
    <row r="18" spans="1:14">
      <c r="A18" s="41"/>
      <c r="B18" s="41"/>
      <c r="C18" s="40">
        <v>600</v>
      </c>
      <c r="D18" s="40">
        <f t="shared" si="6"/>
        <v>1.5733254640098304</v>
      </c>
      <c r="E18" s="41"/>
      <c r="F18" s="41"/>
      <c r="G18" s="41"/>
      <c r="H18" s="41"/>
      <c r="I18" s="41"/>
      <c r="J18" s="41"/>
      <c r="K18" s="41"/>
      <c r="L18" s="41"/>
      <c r="M18" s="41"/>
      <c r="N18" s="124"/>
    </row>
    <row r="19" spans="1:14">
      <c r="A19" s="41"/>
      <c r="B19" s="41"/>
      <c r="C19" s="40">
        <v>590</v>
      </c>
      <c r="D19" s="40">
        <f t="shared" si="6"/>
        <v>1.5742886905074367</v>
      </c>
      <c r="E19" s="41"/>
      <c r="F19" s="41"/>
      <c r="G19" s="41"/>
      <c r="H19" s="41"/>
      <c r="I19" s="41"/>
      <c r="J19" s="41"/>
      <c r="K19" s="41"/>
      <c r="L19" s="41"/>
      <c r="M19" s="41"/>
      <c r="N19" s="124"/>
    </row>
    <row r="20" spans="1:14">
      <c r="A20" s="41"/>
      <c r="B20" s="41"/>
      <c r="C20" s="40">
        <v>580</v>
      </c>
      <c r="D20" s="40">
        <f t="shared" si="6"/>
        <v>1.5753146513639733</v>
      </c>
      <c r="E20" s="41"/>
      <c r="F20" s="41"/>
      <c r="G20" s="41"/>
      <c r="H20" s="41"/>
      <c r="I20" s="41"/>
      <c r="J20" s="41"/>
      <c r="K20" s="41"/>
      <c r="L20" s="41"/>
      <c r="M20" s="41"/>
      <c r="N20" s="124"/>
    </row>
    <row r="21" spans="1:14">
      <c r="A21" s="41"/>
      <c r="B21" s="41"/>
      <c r="C21" s="40">
        <v>570</v>
      </c>
      <c r="D21" s="40">
        <f t="shared" si="6"/>
        <v>1.5764030488537037</v>
      </c>
      <c r="E21" s="41"/>
      <c r="F21" s="41"/>
      <c r="G21" s="41"/>
      <c r="H21" s="41"/>
      <c r="I21" s="41"/>
      <c r="J21" s="41"/>
      <c r="K21" s="41"/>
      <c r="L21" s="41"/>
      <c r="M21" s="41"/>
      <c r="N21" s="124"/>
    </row>
    <row r="22" spans="1:14">
      <c r="A22" s="41"/>
      <c r="B22" s="41"/>
      <c r="C22" s="40">
        <v>560</v>
      </c>
      <c r="D22" s="40">
        <f t="shared" si="6"/>
        <v>1.5775532445697735</v>
      </c>
      <c r="E22" s="41"/>
      <c r="F22" s="41"/>
      <c r="G22" s="41"/>
      <c r="H22" s="41"/>
      <c r="I22" s="41"/>
      <c r="J22" s="41"/>
      <c r="K22" s="41"/>
      <c r="L22" s="41"/>
      <c r="M22" s="41"/>
      <c r="N22" s="124"/>
    </row>
    <row r="23" spans="1:14">
      <c r="A23" s="41"/>
      <c r="B23" s="41"/>
      <c r="C23" s="40">
        <v>550</v>
      </c>
      <c r="D23" s="40">
        <f t="shared" si="6"/>
        <v>1.5787641884490025</v>
      </c>
      <c r="E23" s="41"/>
      <c r="F23" s="41"/>
      <c r="G23" s="41"/>
      <c r="H23" s="41"/>
      <c r="I23" s="41"/>
      <c r="J23" s="41"/>
      <c r="K23" s="41"/>
      <c r="L23" s="41"/>
      <c r="M23" s="41"/>
      <c r="N23" s="124"/>
    </row>
    <row r="24" spans="1:14">
      <c r="A24" s="41"/>
      <c r="B24" s="41"/>
      <c r="C24" s="40">
        <v>540</v>
      </c>
      <c r="D24" s="40">
        <f t="shared" si="6"/>
        <v>1.5800343347878634</v>
      </c>
      <c r="E24" s="41"/>
      <c r="F24" s="41"/>
      <c r="G24" s="41"/>
      <c r="H24" s="41"/>
      <c r="I24" s="41"/>
      <c r="J24" s="41"/>
      <c r="K24" s="41"/>
      <c r="L24" s="41"/>
      <c r="M24" s="41"/>
      <c r="N24" s="124"/>
    </row>
    <row r="25" spans="1:14">
      <c r="A25" s="41"/>
      <c r="B25" s="41"/>
      <c r="C25" s="40">
        <v>530</v>
      </c>
      <c r="D25" s="40">
        <f t="shared" si="6"/>
        <v>1.5813615428821679</v>
      </c>
      <c r="E25" s="41"/>
      <c r="F25" s="41"/>
      <c r="G25" s="41"/>
      <c r="H25" s="41"/>
      <c r="I25" s="41"/>
      <c r="J25" s="41"/>
      <c r="K25" s="41"/>
      <c r="L25" s="41"/>
      <c r="M25" s="41"/>
      <c r="N25" s="124"/>
    </row>
    <row r="26" spans="1:14">
      <c r="A26" s="41"/>
      <c r="B26" s="41"/>
      <c r="C26" s="40">
        <v>520</v>
      </c>
      <c r="D26" s="40">
        <f t="shared" si="6"/>
        <v>1.5827429594940916</v>
      </c>
      <c r="E26" s="41"/>
      <c r="F26" s="41"/>
      <c r="G26" s="41"/>
      <c r="H26" s="41"/>
      <c r="I26" s="41"/>
      <c r="J26" s="41"/>
      <c r="K26" s="41"/>
      <c r="L26" s="41"/>
      <c r="M26" s="41"/>
      <c r="N26" s="124"/>
    </row>
    <row r="27" spans="1:14">
      <c r="A27" s="41"/>
      <c r="B27" s="41"/>
      <c r="C27" s="40">
        <v>510</v>
      </c>
      <c r="D27" s="40">
        <f t="shared" si="6"/>
        <v>1.5841748798480799</v>
      </c>
      <c r="E27" s="41"/>
      <c r="F27" s="41"/>
      <c r="G27" s="41"/>
      <c r="H27" s="41"/>
      <c r="I27" s="41"/>
      <c r="J27" s="41"/>
      <c r="K27" s="41"/>
      <c r="L27" s="41"/>
      <c r="M27" s="41"/>
      <c r="N27" s="124"/>
    </row>
    <row r="28" spans="1:14">
      <c r="A28" s="41"/>
      <c r="B28" s="41"/>
      <c r="C28" s="40">
        <v>500</v>
      </c>
      <c r="D28" s="40">
        <f t="shared" si="6"/>
        <v>1.5856525832722217</v>
      </c>
      <c r="E28" s="41"/>
      <c r="F28" s="41"/>
      <c r="G28" s="41"/>
      <c r="H28" s="41"/>
      <c r="I28" s="41"/>
      <c r="J28" s="41"/>
      <c r="K28" s="41"/>
      <c r="L28" s="41"/>
      <c r="M28" s="41"/>
      <c r="N28" s="124"/>
    </row>
    <row r="29" spans="1:14">
      <c r="A29" s="41"/>
      <c r="B29" s="41"/>
      <c r="C29" s="40">
        <v>490</v>
      </c>
      <c r="D29" s="40">
        <f t="shared" si="6"/>
        <v>1.5871701389246826</v>
      </c>
      <c r="E29" s="41"/>
      <c r="F29" s="41"/>
      <c r="G29" s="41"/>
      <c r="H29" s="41"/>
      <c r="I29" s="41"/>
      <c r="J29" s="41"/>
      <c r="K29" s="41"/>
      <c r="L29" s="41"/>
      <c r="M29" s="41"/>
      <c r="N29" s="124"/>
    </row>
    <row r="30" spans="1:14">
      <c r="A30" s="41"/>
      <c r="B30" s="41"/>
      <c r="C30" s="40">
        <v>480</v>
      </c>
      <c r="D30" s="40">
        <f t="shared" si="6"/>
        <v>1.5887201762679355</v>
      </c>
      <c r="E30" s="41"/>
      <c r="F30" s="41"/>
      <c r="G30" s="41"/>
      <c r="H30" s="41"/>
      <c r="I30" s="41"/>
      <c r="J30" s="41"/>
      <c r="K30" s="41"/>
      <c r="L30" s="41"/>
      <c r="M30" s="41"/>
      <c r="N30" s="124"/>
    </row>
    <row r="31" spans="1:14">
      <c r="A31" s="41"/>
      <c r="B31" s="41"/>
      <c r="C31" s="40">
        <v>470</v>
      </c>
      <c r="D31" s="40">
        <f t="shared" si="6"/>
        <v>1.590293614072295</v>
      </c>
      <c r="E31" s="41"/>
      <c r="F31" s="41"/>
      <c r="G31" s="41"/>
      <c r="H31" s="41"/>
      <c r="I31" s="41"/>
      <c r="J31" s="41"/>
      <c r="K31" s="41"/>
      <c r="L31" s="41"/>
      <c r="M31" s="41"/>
      <c r="N31" s="124"/>
    </row>
    <row r="32" spans="1:14">
      <c r="A32" s="41"/>
      <c r="B32" s="41"/>
      <c r="C32" s="40">
        <v>460</v>
      </c>
      <c r="D32" s="40">
        <f t="shared" si="6"/>
        <v>1.5918793407460901</v>
      </c>
      <c r="E32" s="41"/>
      <c r="F32" s="41"/>
      <c r="G32" s="41"/>
      <c r="H32" s="41"/>
      <c r="I32" s="41"/>
      <c r="J32" s="41"/>
      <c r="K32" s="41"/>
      <c r="L32" s="41"/>
      <c r="M32" s="41"/>
      <c r="N32" s="124"/>
    </row>
    <row r="33" spans="1:14">
      <c r="A33" s="41"/>
      <c r="B33" s="41"/>
      <c r="C33" s="40">
        <v>450</v>
      </c>
      <c r="D33" s="40">
        <f t="shared" si="6"/>
        <v>1.5934638377142294</v>
      </c>
      <c r="E33" s="41"/>
      <c r="F33" s="41"/>
      <c r="G33" s="41"/>
      <c r="H33" s="41"/>
      <c r="I33" s="41"/>
      <c r="J33" s="41"/>
      <c r="K33" s="41"/>
      <c r="L33" s="41"/>
      <c r="M33" s="41"/>
      <c r="N33" s="124"/>
    </row>
    <row r="34" spans="1:14">
      <c r="A34" s="41"/>
      <c r="B34" s="41"/>
      <c r="C34" s="40">
        <v>440</v>
      </c>
      <c r="D34" s="40">
        <f t="shared" si="6"/>
        <v>1.5950307364278966</v>
      </c>
      <c r="E34" s="41"/>
      <c r="F34" s="41"/>
      <c r="G34" s="41"/>
      <c r="H34" s="41"/>
      <c r="I34" s="41"/>
      <c r="J34" s="41"/>
      <c r="K34" s="41"/>
      <c r="L34" s="41"/>
      <c r="M34" s="41"/>
      <c r="N34" s="124"/>
    </row>
    <row r="35" spans="1:14">
      <c r="A35" s="41"/>
      <c r="B35" s="41"/>
      <c r="C35" s="40">
        <v>430</v>
      </c>
      <c r="D35" s="40">
        <f t="shared" si="6"/>
        <v>1.5965602984389409</v>
      </c>
      <c r="E35" s="41"/>
      <c r="F35" s="41"/>
      <c r="G35" s="41"/>
      <c r="H35" s="41"/>
      <c r="I35" s="41"/>
      <c r="J35" s="41"/>
      <c r="K35" s="41"/>
      <c r="L35" s="41"/>
      <c r="M35" s="41"/>
      <c r="N35" s="124"/>
    </row>
    <row r="36" spans="1:14">
      <c r="A36" s="41"/>
      <c r="B36" s="41"/>
      <c r="C36" s="40">
        <v>420</v>
      </c>
      <c r="D36" s="40">
        <f t="shared" si="6"/>
        <v>1.5980288069049777</v>
      </c>
      <c r="E36" s="41"/>
      <c r="F36" s="41"/>
      <c r="G36" s="41"/>
      <c r="H36" s="41"/>
      <c r="I36" s="41"/>
      <c r="J36" s="41"/>
      <c r="K36" s="41"/>
      <c r="L36" s="41"/>
      <c r="M36" s="41"/>
      <c r="N36" s="124"/>
    </row>
    <row r="37" spans="1:14">
      <c r="A37" s="41"/>
      <c r="B37" s="41"/>
      <c r="C37" s="40">
        <v>410</v>
      </c>
      <c r="D37" s="40">
        <f t="shared" si="6"/>
        <v>1.5994078570538661</v>
      </c>
      <c r="E37" s="41"/>
      <c r="F37" s="41"/>
      <c r="G37" s="41"/>
      <c r="H37" s="41"/>
      <c r="I37" s="41"/>
      <c r="J37" s="41"/>
      <c r="K37" s="41"/>
      <c r="L37" s="41"/>
      <c r="M37" s="41"/>
      <c r="N37" s="124"/>
    </row>
    <row r="38" spans="1:14">
      <c r="A38" s="193"/>
      <c r="B38" s="193"/>
      <c r="C38" s="40">
        <v>400</v>
      </c>
      <c r="D38" s="40">
        <f t="shared" si="6"/>
        <v>1.6006635327599514</v>
      </c>
      <c r="E38" s="193"/>
      <c r="F38" s="193"/>
      <c r="G38" s="193"/>
      <c r="H38" s="193"/>
      <c r="I38" s="193"/>
      <c r="J38" s="193"/>
      <c r="K38" s="193"/>
      <c r="L38" s="193"/>
      <c r="M38" s="194"/>
      <c r="N38" s="124"/>
    </row>
    <row r="39" spans="1:14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69"/>
    </row>
    <row r="40" spans="1:14">
      <c r="A40" s="104" t="s">
        <v>912</v>
      </c>
      <c r="B40" s="111" t="s">
        <v>84</v>
      </c>
      <c r="C40" s="104" t="s">
        <v>83</v>
      </c>
      <c r="D40" s="104" t="s">
        <v>82</v>
      </c>
      <c r="E40" s="104" t="s">
        <v>81</v>
      </c>
      <c r="F40" s="104" t="s">
        <v>80</v>
      </c>
      <c r="G40" s="111" t="s">
        <v>8</v>
      </c>
      <c r="H40" s="43"/>
      <c r="I40" s="43"/>
      <c r="J40" t="s">
        <v>87</v>
      </c>
      <c r="K40" t="s">
        <v>88</v>
      </c>
      <c r="L40" s="43"/>
      <c r="M40" s="43"/>
      <c r="N40" s="124"/>
    </row>
    <row r="41" spans="1:14">
      <c r="A41" s="43"/>
      <c r="B41" s="23">
        <f>'2 Oil Cal.'!K21</f>
        <v>589.29999999999995</v>
      </c>
      <c r="C41" s="91">
        <v>1</v>
      </c>
      <c r="D41" s="91">
        <f>B41</f>
        <v>589.29999999999995</v>
      </c>
      <c r="E41" s="91">
        <f>1/B41</f>
        <v>1.6969285593076533E-3</v>
      </c>
      <c r="F41" s="91">
        <f>1/(B41^2)</f>
        <v>2.879566535393948E-6</v>
      </c>
      <c r="G41" s="23">
        <f>'2 Oil Cal.'!O21</f>
        <v>1.57442086176967</v>
      </c>
      <c r="H41">
        <f>1/((G41^2)-1)</f>
        <v>0.67622348524606035</v>
      </c>
      <c r="I41" s="43"/>
      <c r="J41">
        <f>SQRT((1/($B$13+($B$14*B41)+($B$15/B41)+($B$16/(B41^2))))+1)</f>
        <v>1.5743584675202731</v>
      </c>
      <c r="K41">
        <f>G41-J41</f>
        <v>6.2394249396913182E-5</v>
      </c>
      <c r="L41" t="s">
        <v>91</v>
      </c>
      <c r="M41" s="43"/>
      <c r="N41" s="124"/>
    </row>
    <row r="42" spans="1:14">
      <c r="A42" s="43"/>
      <c r="B42" s="23">
        <f>'2 Oil Cal.'!K22</f>
        <v>643.79999999999995</v>
      </c>
      <c r="C42" s="91">
        <v>1</v>
      </c>
      <c r="D42" s="91">
        <f>B42</f>
        <v>643.79999999999995</v>
      </c>
      <c r="E42" s="91">
        <f>1/B42</f>
        <v>1.553277415346381E-3</v>
      </c>
      <c r="F42" s="91">
        <f>1/(B42^2)</f>
        <v>2.4126707290251338E-6</v>
      </c>
      <c r="G42" s="23">
        <f>'2 Oil Cal.'!O22</f>
        <v>1.5698385771275882</v>
      </c>
      <c r="H42">
        <f>1/((G42^2)-1)</f>
        <v>0.68287672226169704</v>
      </c>
      <c r="I42" s="43"/>
      <c r="J42">
        <f t="shared" ref="J42:J47" si="7">SQRT((1/($B$13+($B$14*B42)+($B$15/B42)+($B$16/(B42^2))))+1)</f>
        <v>1.5698416517689697</v>
      </c>
      <c r="K42">
        <f t="shared" ref="K42:K48" si="8">G42-J42</f>
        <v>-3.0746413814952689E-6</v>
      </c>
      <c r="L42" t="s">
        <v>90</v>
      </c>
      <c r="M42" s="43"/>
      <c r="N42" s="124"/>
    </row>
    <row r="43" spans="1:14">
      <c r="A43" s="43"/>
      <c r="B43" s="23">
        <f>'2 Oil Cal.'!K23</f>
        <v>508.6</v>
      </c>
      <c r="C43" s="91">
        <v>1</v>
      </c>
      <c r="D43" s="91">
        <f>B43</f>
        <v>508.6</v>
      </c>
      <c r="E43" s="91">
        <f>1/B43</f>
        <v>1.9661816751867871E-3</v>
      </c>
      <c r="F43" s="91">
        <f>1/(B43^2)</f>
        <v>3.865870379840321E-6</v>
      </c>
      <c r="G43" s="23">
        <f>'2 Oil Cal.'!O23</f>
        <v>1.5843758489281996</v>
      </c>
      <c r="H43">
        <f>1/((G43^2)-1)</f>
        <v>0.66214341900547569</v>
      </c>
      <c r="I43" s="43"/>
      <c r="J43">
        <f t="shared" si="7"/>
        <v>1.5843791240247243</v>
      </c>
      <c r="K43">
        <f t="shared" si="8"/>
        <v>-3.2750965246464148E-6</v>
      </c>
      <c r="L43" t="s">
        <v>90</v>
      </c>
      <c r="M43" s="43"/>
      <c r="N43" s="124"/>
    </row>
    <row r="44" spans="1:14">
      <c r="A44" s="43"/>
      <c r="B44" s="23">
        <f>'2 Oil Cal.'!K24</f>
        <v>579</v>
      </c>
      <c r="C44" s="91">
        <v>1</v>
      </c>
      <c r="D44" s="91">
        <f>B44</f>
        <v>579</v>
      </c>
      <c r="E44" s="91">
        <f>1/B44</f>
        <v>1.7271157167530224E-3</v>
      </c>
      <c r="F44" s="91">
        <f>1/(B44^2)</f>
        <v>2.9829286990553065E-6</v>
      </c>
      <c r="G44" s="23">
        <f>'2 Oil Cal.'!O24</f>
        <v>1.5753441604856973</v>
      </c>
      <c r="H44">
        <f>1/((G44^2)-1)</f>
        <v>0.67489625077473148</v>
      </c>
      <c r="I44" s="43"/>
      <c r="J44">
        <f t="shared" si="7"/>
        <v>1.5754206891132525</v>
      </c>
      <c r="K44">
        <f t="shared" si="8"/>
        <v>-7.6528627555250139E-5</v>
      </c>
      <c r="L44" t="s">
        <v>90</v>
      </c>
      <c r="M44" s="43"/>
      <c r="N44" s="124"/>
    </row>
    <row r="45" spans="1:14">
      <c r="A45" s="43"/>
      <c r="B45" s="23">
        <f>'2 Oil Cal.'!K25</f>
        <v>546.1</v>
      </c>
      <c r="C45" s="91">
        <v>1</v>
      </c>
      <c r="D45" s="91">
        <f t="shared" ref="D45:D48" si="9">B45</f>
        <v>546.1</v>
      </c>
      <c r="E45" s="91">
        <f t="shared" ref="E45:E48" si="10">1/B45</f>
        <v>1.8311664530305805E-3</v>
      </c>
      <c r="F45" s="91">
        <f t="shared" ref="F45:F48" si="11">1/(B45^2)</f>
        <v>3.3531705787045969E-6</v>
      </c>
      <c r="G45" s="23">
        <f>'2 Oil Cal.'!O25</f>
        <v>1.5792731003242735</v>
      </c>
      <c r="H45">
        <f t="shared" ref="H45:H48" si="12">1/((G45^2)-1)</f>
        <v>0.66929766444867445</v>
      </c>
      <c r="I45" s="43"/>
      <c r="J45">
        <f t="shared" si="7"/>
        <v>1.5792526070156538</v>
      </c>
      <c r="K45">
        <f t="shared" si="8"/>
        <v>2.049330861964016E-5</v>
      </c>
      <c r="L45" t="s">
        <v>91</v>
      </c>
      <c r="M45" s="43"/>
      <c r="N45" s="124"/>
    </row>
    <row r="46" spans="1:14">
      <c r="A46" s="43"/>
      <c r="B46" s="23">
        <f>'2 Oil Cal.'!K26</f>
        <v>0</v>
      </c>
      <c r="C46" s="101">
        <v>1</v>
      </c>
      <c r="D46" s="101">
        <f t="shared" si="9"/>
        <v>0</v>
      </c>
      <c r="E46" s="101" t="e">
        <f t="shared" si="10"/>
        <v>#DIV/0!</v>
      </c>
      <c r="F46" s="101" t="e">
        <f t="shared" si="11"/>
        <v>#DIV/0!</v>
      </c>
      <c r="G46" s="23">
        <f>'2 Oil Cal.'!O26</f>
        <v>0</v>
      </c>
      <c r="H46">
        <f t="shared" si="12"/>
        <v>-1</v>
      </c>
      <c r="I46" s="43"/>
      <c r="J46" t="e">
        <f t="shared" si="7"/>
        <v>#DIV/0!</v>
      </c>
      <c r="K46" t="e">
        <f t="shared" si="8"/>
        <v>#DIV/0!</v>
      </c>
      <c r="L46" t="s">
        <v>91</v>
      </c>
      <c r="M46" s="43"/>
      <c r="N46" s="124"/>
    </row>
    <row r="47" spans="1:14">
      <c r="A47" s="43"/>
      <c r="B47" s="23">
        <f>'2 Oil Cal.'!K27</f>
        <v>0</v>
      </c>
      <c r="C47" s="91">
        <v>1</v>
      </c>
      <c r="D47" s="101">
        <f t="shared" si="9"/>
        <v>0</v>
      </c>
      <c r="E47" s="101" t="e">
        <f t="shared" si="10"/>
        <v>#DIV/0!</v>
      </c>
      <c r="F47" s="101" t="e">
        <f t="shared" si="11"/>
        <v>#DIV/0!</v>
      </c>
      <c r="G47" s="23">
        <f>'2 Oil Cal.'!O27</f>
        <v>0</v>
      </c>
      <c r="H47">
        <f t="shared" si="12"/>
        <v>-1</v>
      </c>
      <c r="I47" s="43"/>
      <c r="J47" t="e">
        <f t="shared" si="7"/>
        <v>#DIV/0!</v>
      </c>
      <c r="K47" t="e">
        <f t="shared" si="8"/>
        <v>#DIV/0!</v>
      </c>
      <c r="L47" t="s">
        <v>89</v>
      </c>
      <c r="M47" s="43"/>
      <c r="N47" s="124"/>
    </row>
    <row r="48" spans="1:14">
      <c r="A48" s="43"/>
      <c r="B48" s="23">
        <f>'2 Oil Cal.'!K28</f>
        <v>0</v>
      </c>
      <c r="C48" s="91">
        <v>1</v>
      </c>
      <c r="D48" s="91">
        <f t="shared" si="9"/>
        <v>0</v>
      </c>
      <c r="E48" s="91" t="e">
        <f t="shared" si="10"/>
        <v>#DIV/0!</v>
      </c>
      <c r="F48" s="91" t="e">
        <f t="shared" si="11"/>
        <v>#DIV/0!</v>
      </c>
      <c r="G48" s="23">
        <f>'2 Oil Cal.'!O28</f>
        <v>0</v>
      </c>
      <c r="H48">
        <f t="shared" si="12"/>
        <v>-1</v>
      </c>
      <c r="I48" s="43"/>
      <c r="J48" t="e">
        <f>SQRT((1/($B$13+($B$14*B48)+($B$15/B48)+($B$16/(B48^2))))+1)</f>
        <v>#DIV/0!</v>
      </c>
      <c r="K48" t="e">
        <f t="shared" si="8"/>
        <v>#DIV/0!</v>
      </c>
      <c r="L48" t="s">
        <v>90</v>
      </c>
      <c r="M48" s="43"/>
      <c r="N48" s="124"/>
    </row>
    <row r="49" spans="1:14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124"/>
    </row>
    <row r="50" spans="1:14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124"/>
    </row>
    <row r="51" spans="1:14">
      <c r="A51" s="43"/>
      <c r="B51" s="43"/>
      <c r="C51" s="43"/>
      <c r="D51" s="40" t="s">
        <v>8</v>
      </c>
      <c r="E51" s="43"/>
      <c r="F51" s="43"/>
      <c r="G51" s="43"/>
      <c r="H51" s="43"/>
      <c r="I51" s="43"/>
      <c r="J51" s="43"/>
      <c r="K51" s="43"/>
      <c r="L51" s="43"/>
      <c r="M51" s="43"/>
      <c r="N51" s="124"/>
    </row>
    <row r="52" spans="1:14">
      <c r="A52" s="6" t="s">
        <v>83</v>
      </c>
      <c r="B52" s="6">
        <f t="array" ref="B52:B55">MMULT(MMULT(MINVERSE(MMULT(TRANSPOSE(C41:F45),C41:F45)),TRANSPOSE(C41:F45)),H41:H45)</f>
        <v>1.4525694806329739</v>
      </c>
      <c r="C52" s="40">
        <v>650</v>
      </c>
      <c r="D52" s="40">
        <f>SQRT((1/($B$13+($B$14*C52)+($B$15/C52)+($B$16/(C52^2))))+1)</f>
        <v>1.5694437429331227</v>
      </c>
      <c r="E52" s="43"/>
      <c r="F52" s="43"/>
      <c r="G52" s="43"/>
      <c r="H52" s="43"/>
      <c r="I52" s="43"/>
      <c r="J52" s="43"/>
      <c r="K52" s="43"/>
      <c r="L52" s="43"/>
      <c r="M52" s="43"/>
      <c r="N52" s="124"/>
    </row>
    <row r="53" spans="1:14">
      <c r="A53" s="6" t="s">
        <v>82</v>
      </c>
      <c r="B53" s="6">
        <v>-4.2680585892629352E-4</v>
      </c>
      <c r="C53" s="40">
        <v>640</v>
      </c>
      <c r="D53" s="40">
        <f t="shared" ref="D53:D77" si="13">SQRT((1/($B$13+($B$14*C53)+($B$15/C53)+($B$16/(C53^2))))+1)</f>
        <v>1.5700970409935771</v>
      </c>
      <c r="E53" s="43"/>
      <c r="F53" s="43"/>
      <c r="G53" s="43"/>
      <c r="H53" s="43"/>
      <c r="I53" s="43"/>
      <c r="J53" s="43"/>
      <c r="K53" s="43"/>
      <c r="L53" s="43"/>
      <c r="M53" s="43"/>
      <c r="N53" s="124"/>
    </row>
    <row r="54" spans="1:14">
      <c r="A54" s="6" t="s">
        <v>81</v>
      </c>
      <c r="B54" s="6">
        <v>-420.27336281118914</v>
      </c>
      <c r="C54" s="40">
        <v>630</v>
      </c>
      <c r="D54" s="40">
        <f t="shared" si="13"/>
        <v>1.5708112532958201</v>
      </c>
      <c r="E54" s="43"/>
      <c r="F54" s="43"/>
      <c r="G54" s="43"/>
      <c r="H54" s="43"/>
      <c r="I54" s="43"/>
      <c r="J54" s="43"/>
      <c r="K54" s="43"/>
      <c r="L54" s="43"/>
      <c r="M54" s="43"/>
      <c r="N54" s="124"/>
    </row>
    <row r="55" spans="1:14">
      <c r="A55" s="6" t="s">
        <v>80</v>
      </c>
      <c r="B55" s="6">
        <v>65438.467374324799</v>
      </c>
      <c r="C55" s="40">
        <v>620</v>
      </c>
      <c r="D55" s="40">
        <f t="shared" si="13"/>
        <v>1.5715870520890018</v>
      </c>
      <c r="E55" s="43"/>
      <c r="F55" s="43"/>
      <c r="G55" s="43"/>
      <c r="H55" s="43"/>
      <c r="I55" s="43"/>
      <c r="J55" s="43"/>
      <c r="K55" s="43"/>
      <c r="L55" s="43"/>
      <c r="M55" s="43"/>
      <c r="N55" s="124"/>
    </row>
    <row r="56" spans="1:14">
      <c r="A56" s="43"/>
      <c r="B56" s="43"/>
      <c r="C56" s="40">
        <v>610</v>
      </c>
      <c r="D56" s="40">
        <f t="shared" si="13"/>
        <v>1.5724249888847111</v>
      </c>
      <c r="E56" s="43"/>
      <c r="F56" s="43"/>
      <c r="G56" s="43"/>
      <c r="H56" s="43"/>
      <c r="I56" s="43"/>
      <c r="J56" s="43"/>
      <c r="K56" s="43"/>
      <c r="L56" s="43"/>
      <c r="M56" s="43"/>
      <c r="N56" s="124"/>
    </row>
    <row r="57" spans="1:14">
      <c r="A57" s="43"/>
      <c r="B57" s="43"/>
      <c r="C57" s="40">
        <v>600</v>
      </c>
      <c r="D57" s="40">
        <f t="shared" si="13"/>
        <v>1.5733254640098304</v>
      </c>
      <c r="E57" s="43"/>
      <c r="F57" s="43"/>
      <c r="G57" s="43"/>
      <c r="H57" s="43"/>
      <c r="I57" s="43"/>
      <c r="J57" s="43"/>
      <c r="K57" s="43"/>
      <c r="L57" s="43"/>
      <c r="M57" s="43"/>
      <c r="N57" s="124"/>
    </row>
    <row r="58" spans="1:14">
      <c r="A58" s="43"/>
      <c r="B58" s="43"/>
      <c r="C58" s="40">
        <v>590</v>
      </c>
      <c r="D58" s="40">
        <f t="shared" si="13"/>
        <v>1.5742886905074367</v>
      </c>
      <c r="E58" s="43"/>
      <c r="F58" s="43"/>
      <c r="G58" s="43"/>
      <c r="H58" s="43"/>
      <c r="I58" s="43"/>
      <c r="J58" s="43"/>
      <c r="K58" s="43"/>
      <c r="L58" s="43"/>
      <c r="M58" s="43"/>
      <c r="N58" s="124"/>
    </row>
    <row r="59" spans="1:14">
      <c r="A59" s="43"/>
      <c r="B59" s="43"/>
      <c r="C59" s="40">
        <v>580</v>
      </c>
      <c r="D59" s="40">
        <f t="shared" si="13"/>
        <v>1.5753146513639733</v>
      </c>
      <c r="E59" s="43"/>
      <c r="F59" s="43"/>
      <c r="G59" s="43"/>
      <c r="H59" s="43"/>
      <c r="I59" s="43"/>
      <c r="J59" s="43"/>
      <c r="K59" s="43"/>
      <c r="L59" s="43"/>
      <c r="M59" s="43"/>
      <c r="N59" s="124"/>
    </row>
    <row r="60" spans="1:14">
      <c r="A60" s="43"/>
      <c r="B60" s="43"/>
      <c r="C60" s="40">
        <v>570</v>
      </c>
      <c r="D60" s="40">
        <f t="shared" si="13"/>
        <v>1.5764030488537037</v>
      </c>
      <c r="E60" s="43"/>
      <c r="F60" s="43"/>
      <c r="G60" s="43"/>
      <c r="H60" s="43"/>
      <c r="I60" s="43"/>
      <c r="J60" s="43"/>
      <c r="K60" s="43"/>
      <c r="L60" s="43"/>
      <c r="M60" s="43"/>
      <c r="N60" s="124"/>
    </row>
    <row r="61" spans="1:14">
      <c r="A61" s="43"/>
      <c r="B61" s="43"/>
      <c r="C61" s="40">
        <v>560</v>
      </c>
      <c r="D61" s="40">
        <f t="shared" si="13"/>
        <v>1.5775532445697735</v>
      </c>
      <c r="E61" s="43"/>
      <c r="F61" s="43"/>
      <c r="G61" s="43"/>
      <c r="H61" s="43"/>
      <c r="I61" s="43"/>
      <c r="J61" s="43"/>
      <c r="K61" s="43"/>
      <c r="L61" s="43"/>
      <c r="M61" s="43"/>
      <c r="N61" s="124"/>
    </row>
    <row r="62" spans="1:14">
      <c r="A62" s="43"/>
      <c r="B62" s="43"/>
      <c r="C62" s="40">
        <v>550</v>
      </c>
      <c r="D62" s="40">
        <f t="shared" si="13"/>
        <v>1.5787641884490025</v>
      </c>
      <c r="E62" s="43"/>
      <c r="F62" s="43"/>
      <c r="G62" s="43"/>
      <c r="H62" s="43"/>
      <c r="I62" s="43"/>
      <c r="J62" s="43"/>
      <c r="K62" s="43"/>
      <c r="L62" s="43"/>
      <c r="M62" s="43"/>
      <c r="N62" s="124"/>
    </row>
    <row r="63" spans="1:14">
      <c r="A63" s="43"/>
      <c r="B63" s="43"/>
      <c r="C63" s="40">
        <v>540</v>
      </c>
      <c r="D63" s="40">
        <f t="shared" si="13"/>
        <v>1.5800343347878634</v>
      </c>
      <c r="E63" s="43"/>
      <c r="F63" s="43"/>
      <c r="G63" s="43"/>
      <c r="H63" s="43"/>
      <c r="I63" s="43"/>
      <c r="J63" s="43"/>
      <c r="K63" s="43"/>
      <c r="L63" s="43"/>
      <c r="M63" s="43"/>
      <c r="N63" s="124"/>
    </row>
    <row r="64" spans="1:14">
      <c r="A64" s="43"/>
      <c r="B64" s="43"/>
      <c r="C64" s="40">
        <v>530</v>
      </c>
      <c r="D64" s="40">
        <f t="shared" si="13"/>
        <v>1.5813615428821679</v>
      </c>
      <c r="E64" s="43"/>
      <c r="F64" s="43"/>
      <c r="G64" s="43"/>
      <c r="H64" s="43"/>
      <c r="I64" s="43"/>
      <c r="J64" s="43"/>
      <c r="K64" s="43"/>
      <c r="L64" s="43"/>
      <c r="M64" s="43"/>
      <c r="N64" s="124"/>
    </row>
    <row r="65" spans="1:14">
      <c r="A65" s="43"/>
      <c r="B65" s="43"/>
      <c r="C65" s="40">
        <v>520</v>
      </c>
      <c r="D65" s="40">
        <f t="shared" si="13"/>
        <v>1.5827429594940916</v>
      </c>
      <c r="E65" s="43"/>
      <c r="F65" s="43"/>
      <c r="G65" s="43"/>
      <c r="H65" s="43"/>
      <c r="I65" s="43"/>
      <c r="J65" s="43"/>
      <c r="K65" s="43"/>
      <c r="L65" s="43"/>
      <c r="M65" s="43"/>
      <c r="N65" s="124"/>
    </row>
    <row r="66" spans="1:14">
      <c r="A66" s="43"/>
      <c r="B66" s="43"/>
      <c r="C66" s="40">
        <v>510</v>
      </c>
      <c r="D66" s="40">
        <f t="shared" si="13"/>
        <v>1.5841748798480799</v>
      </c>
      <c r="E66" s="43"/>
      <c r="F66" s="43"/>
      <c r="G66" s="43"/>
      <c r="H66" s="43"/>
      <c r="I66" s="43"/>
      <c r="J66" s="43"/>
      <c r="K66" s="43"/>
      <c r="L66" s="43"/>
      <c r="M66" s="43"/>
      <c r="N66" s="124"/>
    </row>
    <row r="67" spans="1:14">
      <c r="A67" s="43"/>
      <c r="B67" s="43"/>
      <c r="C67" s="40">
        <v>500</v>
      </c>
      <c r="D67" s="40">
        <f t="shared" si="13"/>
        <v>1.5856525832722217</v>
      </c>
      <c r="E67" s="43"/>
      <c r="F67" s="43"/>
      <c r="G67" s="43"/>
      <c r="H67" s="43"/>
      <c r="I67" s="43"/>
      <c r="J67" s="43"/>
      <c r="K67" s="43"/>
      <c r="L67" s="43"/>
      <c r="M67" s="43"/>
      <c r="N67" s="124"/>
    </row>
    <row r="68" spans="1:14">
      <c r="A68" s="43"/>
      <c r="B68" s="43"/>
      <c r="C68" s="40">
        <v>490</v>
      </c>
      <c r="D68" s="40">
        <f t="shared" si="13"/>
        <v>1.5871701389246826</v>
      </c>
      <c r="E68" s="43"/>
      <c r="F68" s="43"/>
      <c r="G68" s="43"/>
      <c r="H68" s="43"/>
      <c r="I68" s="43"/>
      <c r="J68" s="43"/>
      <c r="K68" s="43"/>
      <c r="L68" s="43"/>
      <c r="M68" s="43"/>
      <c r="N68" s="124"/>
    </row>
    <row r="69" spans="1:14">
      <c r="A69" s="43"/>
      <c r="B69" s="43"/>
      <c r="C69" s="40">
        <v>480</v>
      </c>
      <c r="D69" s="40">
        <f t="shared" si="13"/>
        <v>1.5887201762679355</v>
      </c>
      <c r="E69" s="43"/>
      <c r="F69" s="43"/>
      <c r="G69" s="43"/>
      <c r="H69" s="43"/>
      <c r="I69" s="43"/>
      <c r="J69" s="43"/>
      <c r="K69" s="43"/>
      <c r="L69" s="43"/>
      <c r="M69" s="43"/>
      <c r="N69" s="124"/>
    </row>
    <row r="70" spans="1:14">
      <c r="A70" s="43"/>
      <c r="B70" s="43"/>
      <c r="C70" s="40">
        <v>470</v>
      </c>
      <c r="D70" s="40">
        <f t="shared" si="13"/>
        <v>1.590293614072295</v>
      </c>
      <c r="E70" s="43"/>
      <c r="F70" s="43"/>
      <c r="G70" s="43"/>
      <c r="H70" s="43"/>
      <c r="I70" s="43"/>
      <c r="J70" s="43"/>
      <c r="K70" s="43"/>
      <c r="L70" s="43"/>
      <c r="M70" s="43"/>
      <c r="N70" s="124"/>
    </row>
    <row r="71" spans="1:14">
      <c r="A71" s="43"/>
      <c r="B71" s="43"/>
      <c r="C71" s="40">
        <v>460</v>
      </c>
      <c r="D71" s="40">
        <f t="shared" si="13"/>
        <v>1.5918793407460901</v>
      </c>
      <c r="E71" s="43"/>
      <c r="F71" s="43"/>
      <c r="G71" s="43"/>
      <c r="H71" s="43"/>
      <c r="I71" s="43"/>
      <c r="J71" s="43"/>
      <c r="K71" s="43"/>
      <c r="L71" s="43"/>
      <c r="M71" s="43"/>
      <c r="N71" s="124"/>
    </row>
    <row r="72" spans="1:14">
      <c r="A72" s="43"/>
      <c r="B72" s="43"/>
      <c r="C72" s="40">
        <v>450</v>
      </c>
      <c r="D72" s="40">
        <f t="shared" si="13"/>
        <v>1.5934638377142294</v>
      </c>
      <c r="E72" s="43"/>
      <c r="F72" s="43"/>
      <c r="G72" s="43"/>
      <c r="H72" s="43"/>
      <c r="I72" s="43"/>
      <c r="J72" s="43"/>
      <c r="K72" s="43"/>
      <c r="L72" s="43"/>
      <c r="M72" s="43"/>
      <c r="N72" s="124"/>
    </row>
    <row r="73" spans="1:14">
      <c r="A73" s="43"/>
      <c r="B73" s="43"/>
      <c r="C73" s="40">
        <v>440</v>
      </c>
      <c r="D73" s="40">
        <f t="shared" si="13"/>
        <v>1.5950307364278966</v>
      </c>
      <c r="E73" s="43"/>
      <c r="F73" s="43"/>
      <c r="G73" s="43"/>
      <c r="H73" s="43"/>
      <c r="I73" s="43"/>
      <c r="J73" s="43"/>
      <c r="K73" s="43"/>
      <c r="L73" s="43"/>
      <c r="M73" s="43"/>
      <c r="N73" s="124"/>
    </row>
    <row r="74" spans="1:14">
      <c r="A74" s="43"/>
      <c r="B74" s="43"/>
      <c r="C74" s="40">
        <v>430</v>
      </c>
      <c r="D74" s="40">
        <f t="shared" si="13"/>
        <v>1.5965602984389409</v>
      </c>
      <c r="E74" s="43"/>
      <c r="F74" s="43"/>
      <c r="G74" s="43"/>
      <c r="H74" s="43"/>
      <c r="I74" s="43"/>
      <c r="J74" s="43"/>
      <c r="K74" s="43"/>
      <c r="L74" s="43"/>
      <c r="M74" s="43"/>
      <c r="N74" s="124"/>
    </row>
    <row r="75" spans="1:14">
      <c r="A75" s="43"/>
      <c r="B75" s="43"/>
      <c r="C75" s="40">
        <v>420</v>
      </c>
      <c r="D75" s="40">
        <f t="shared" si="13"/>
        <v>1.5980288069049777</v>
      </c>
      <c r="E75" s="43"/>
      <c r="F75" s="43"/>
      <c r="G75" s="43"/>
      <c r="H75" s="43"/>
      <c r="I75" s="43"/>
      <c r="J75" s="43"/>
      <c r="K75" s="43"/>
      <c r="L75" s="43"/>
      <c r="M75" s="43"/>
      <c r="N75" s="124"/>
    </row>
    <row r="76" spans="1:14">
      <c r="A76" s="43"/>
      <c r="B76" s="43"/>
      <c r="C76" s="40">
        <v>410</v>
      </c>
      <c r="D76" s="40">
        <f t="shared" si="13"/>
        <v>1.5994078570538661</v>
      </c>
      <c r="E76" s="43"/>
      <c r="F76" s="43"/>
      <c r="G76" s="43"/>
      <c r="H76" s="43"/>
      <c r="I76" s="43"/>
      <c r="J76" s="43"/>
      <c r="K76" s="43"/>
      <c r="L76" s="43"/>
      <c r="M76" s="43"/>
      <c r="N76" s="124"/>
    </row>
    <row r="77" spans="1:14">
      <c r="A77" s="191"/>
      <c r="B77" s="191"/>
      <c r="C77" s="40">
        <v>400</v>
      </c>
      <c r="D77" s="40">
        <f t="shared" si="13"/>
        <v>1.6006635327599514</v>
      </c>
      <c r="E77" s="191"/>
      <c r="F77" s="191"/>
      <c r="G77" s="191"/>
      <c r="H77" s="191"/>
      <c r="I77" s="191"/>
      <c r="J77" s="191"/>
      <c r="K77" s="191"/>
      <c r="L77" s="191"/>
      <c r="M77" s="192"/>
      <c r="N77" s="124"/>
    </row>
    <row r="78" spans="1:14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69"/>
    </row>
    <row r="79" spans="1:14">
      <c r="A79" s="104" t="s">
        <v>913</v>
      </c>
      <c r="B79" s="111" t="s">
        <v>84</v>
      </c>
      <c r="C79" s="104" t="s">
        <v>83</v>
      </c>
      <c r="D79" s="104" t="s">
        <v>82</v>
      </c>
      <c r="E79" s="104" t="s">
        <v>81</v>
      </c>
      <c r="F79" s="104" t="s">
        <v>80</v>
      </c>
      <c r="G79" s="111" t="s">
        <v>8</v>
      </c>
      <c r="H79" s="179"/>
      <c r="I79" s="179"/>
      <c r="J79" t="s">
        <v>87</v>
      </c>
      <c r="K79" t="s">
        <v>88</v>
      </c>
      <c r="L79" s="179"/>
      <c r="M79" s="179"/>
      <c r="N79" s="124"/>
    </row>
    <row r="80" spans="1:14">
      <c r="A80" s="179"/>
      <c r="B80" s="23">
        <f>'2 Oil Cal.'!K39</f>
        <v>589.29999999999995</v>
      </c>
      <c r="C80" s="91">
        <v>1</v>
      </c>
      <c r="D80" s="91">
        <f>B80</f>
        <v>589.29999999999995</v>
      </c>
      <c r="E80" s="91">
        <f>1/B80</f>
        <v>1.6969285593076533E-3</v>
      </c>
      <c r="F80" s="91">
        <f>1/(B80^2)</f>
        <v>2.879566535393948E-6</v>
      </c>
      <c r="G80" s="23">
        <f>'2 Oil Cal.'!O39</f>
        <v>1.57442086176967</v>
      </c>
      <c r="H80">
        <f>1/((G80^2)-1)</f>
        <v>0.67622348524606035</v>
      </c>
      <c r="I80" s="179"/>
      <c r="J80">
        <f>SQRT((1/($B$13+($B$14*B80)+($B$15/B80)+($B$16/(B80^2))))+1)</f>
        <v>1.5743584675202731</v>
      </c>
      <c r="K80">
        <f>G80-J80</f>
        <v>6.2394249396913182E-5</v>
      </c>
      <c r="L80" t="s">
        <v>91</v>
      </c>
      <c r="M80" s="179"/>
      <c r="N80" s="124"/>
    </row>
    <row r="81" spans="1:14">
      <c r="A81" s="179"/>
      <c r="B81" s="23">
        <f>'2 Oil Cal.'!K40</f>
        <v>643.79999999999995</v>
      </c>
      <c r="C81" s="91">
        <v>1</v>
      </c>
      <c r="D81" s="91">
        <f>B81</f>
        <v>643.79999999999995</v>
      </c>
      <c r="E81" s="91">
        <f>1/B81</f>
        <v>1.553277415346381E-3</v>
      </c>
      <c r="F81" s="91">
        <f>1/(B81^2)</f>
        <v>2.4126707290251338E-6</v>
      </c>
      <c r="G81" s="23">
        <f>'2 Oil Cal.'!O40</f>
        <v>1.5698385771275882</v>
      </c>
      <c r="H81">
        <f>1/((G81^2)-1)</f>
        <v>0.68287672226169704</v>
      </c>
      <c r="I81" s="179"/>
      <c r="J81">
        <f t="shared" ref="J81:J86" si="14">SQRT((1/($B$13+($B$14*B81)+($B$15/B81)+($B$16/(B81^2))))+1)</f>
        <v>1.5698416517689697</v>
      </c>
      <c r="K81">
        <f t="shared" ref="K81:K87" si="15">G81-J81</f>
        <v>-3.0746413814952689E-6</v>
      </c>
      <c r="L81" t="s">
        <v>90</v>
      </c>
      <c r="M81" s="179"/>
      <c r="N81" s="124"/>
    </row>
    <row r="82" spans="1:14">
      <c r="A82" s="179"/>
      <c r="B82" s="23">
        <f>'2 Oil Cal.'!K41</f>
        <v>508.6</v>
      </c>
      <c r="C82" s="91">
        <v>1</v>
      </c>
      <c r="D82" s="91">
        <f>B82</f>
        <v>508.6</v>
      </c>
      <c r="E82" s="91">
        <f>1/B82</f>
        <v>1.9661816751867871E-3</v>
      </c>
      <c r="F82" s="91">
        <f>1/(B82^2)</f>
        <v>3.865870379840321E-6</v>
      </c>
      <c r="G82" s="23">
        <f>'2 Oil Cal.'!O41</f>
        <v>1.5843758489281996</v>
      </c>
      <c r="H82">
        <f>1/((G82^2)-1)</f>
        <v>0.66214341900547569</v>
      </c>
      <c r="I82" s="179"/>
      <c r="J82">
        <f t="shared" si="14"/>
        <v>1.5843791240247243</v>
      </c>
      <c r="K82">
        <f t="shared" si="15"/>
        <v>-3.2750965246464148E-6</v>
      </c>
      <c r="L82" t="s">
        <v>90</v>
      </c>
      <c r="M82" s="179"/>
      <c r="N82" s="124"/>
    </row>
    <row r="83" spans="1:14">
      <c r="A83" s="179"/>
      <c r="B83" s="23">
        <f>'2 Oil Cal.'!K42</f>
        <v>579</v>
      </c>
      <c r="C83" s="91">
        <v>1</v>
      </c>
      <c r="D83" s="91">
        <f>B83</f>
        <v>579</v>
      </c>
      <c r="E83" s="91">
        <f>1/B83</f>
        <v>1.7271157167530224E-3</v>
      </c>
      <c r="F83" s="91">
        <f>1/(B83^2)</f>
        <v>2.9829286990553065E-6</v>
      </c>
      <c r="G83" s="23">
        <f>'2 Oil Cal.'!O42</f>
        <v>1.5753441604856973</v>
      </c>
      <c r="H83">
        <f>1/((G83^2)-1)</f>
        <v>0.67489625077473148</v>
      </c>
      <c r="I83" s="179"/>
      <c r="J83">
        <f t="shared" si="14"/>
        <v>1.5754206891132525</v>
      </c>
      <c r="K83">
        <f t="shared" si="15"/>
        <v>-7.6528627555250139E-5</v>
      </c>
      <c r="L83" t="s">
        <v>90</v>
      </c>
      <c r="M83" s="179"/>
      <c r="N83" s="124"/>
    </row>
    <row r="84" spans="1:14">
      <c r="A84" s="179"/>
      <c r="B84" s="23">
        <f>'2 Oil Cal.'!K43</f>
        <v>546.1</v>
      </c>
      <c r="C84" s="91">
        <v>1</v>
      </c>
      <c r="D84" s="91">
        <f t="shared" ref="D84:D87" si="16">B84</f>
        <v>546.1</v>
      </c>
      <c r="E84" s="91">
        <f t="shared" ref="E84:E87" si="17">1/B84</f>
        <v>1.8311664530305805E-3</v>
      </c>
      <c r="F84" s="91">
        <f t="shared" ref="F84:F87" si="18">1/(B84^2)</f>
        <v>3.3531705787045969E-6</v>
      </c>
      <c r="G84" s="23">
        <f>'2 Oil Cal.'!O43</f>
        <v>1.5792731003242735</v>
      </c>
      <c r="H84">
        <f t="shared" ref="H84:H87" si="19">1/((G84^2)-1)</f>
        <v>0.66929766444867445</v>
      </c>
      <c r="I84" s="179"/>
      <c r="J84">
        <f t="shared" si="14"/>
        <v>1.5792526070156538</v>
      </c>
      <c r="K84">
        <f t="shared" si="15"/>
        <v>2.049330861964016E-5</v>
      </c>
      <c r="L84" t="s">
        <v>91</v>
      </c>
      <c r="M84" s="179"/>
      <c r="N84" s="124"/>
    </row>
    <row r="85" spans="1:14">
      <c r="A85" s="179"/>
      <c r="B85" s="23">
        <f>'2 Oil Cal.'!K44</f>
        <v>0</v>
      </c>
      <c r="C85" s="101">
        <v>1</v>
      </c>
      <c r="D85" s="101">
        <f t="shared" si="16"/>
        <v>0</v>
      </c>
      <c r="E85" s="101" t="e">
        <f t="shared" si="17"/>
        <v>#DIV/0!</v>
      </c>
      <c r="F85" s="101" t="e">
        <f t="shared" si="18"/>
        <v>#DIV/0!</v>
      </c>
      <c r="G85" s="23">
        <f>'2 Oil Cal.'!O44</f>
        <v>0</v>
      </c>
      <c r="H85">
        <f t="shared" si="19"/>
        <v>-1</v>
      </c>
      <c r="I85" s="179"/>
      <c r="J85" t="e">
        <f t="shared" si="14"/>
        <v>#DIV/0!</v>
      </c>
      <c r="K85" t="e">
        <f t="shared" si="15"/>
        <v>#DIV/0!</v>
      </c>
      <c r="L85" t="s">
        <v>91</v>
      </c>
      <c r="M85" s="179"/>
      <c r="N85" s="124"/>
    </row>
    <row r="86" spans="1:14">
      <c r="A86" s="179"/>
      <c r="B86" s="23">
        <f>'2 Oil Cal.'!K45</f>
        <v>0</v>
      </c>
      <c r="C86" s="91">
        <v>1</v>
      </c>
      <c r="D86" s="101">
        <f t="shared" si="16"/>
        <v>0</v>
      </c>
      <c r="E86" s="101" t="e">
        <f t="shared" si="17"/>
        <v>#DIV/0!</v>
      </c>
      <c r="F86" s="101" t="e">
        <f t="shared" si="18"/>
        <v>#DIV/0!</v>
      </c>
      <c r="G86" s="23">
        <f>'2 Oil Cal.'!O45</f>
        <v>0</v>
      </c>
      <c r="H86">
        <f t="shared" si="19"/>
        <v>-1</v>
      </c>
      <c r="I86" s="179"/>
      <c r="J86" t="e">
        <f t="shared" si="14"/>
        <v>#DIV/0!</v>
      </c>
      <c r="K86" t="e">
        <f t="shared" si="15"/>
        <v>#DIV/0!</v>
      </c>
      <c r="L86" t="s">
        <v>89</v>
      </c>
      <c r="M86" s="179"/>
      <c r="N86" s="124"/>
    </row>
    <row r="87" spans="1:14">
      <c r="A87" s="179"/>
      <c r="B87" s="23">
        <f>'2 Oil Cal.'!K46</f>
        <v>0</v>
      </c>
      <c r="C87" s="91">
        <v>1</v>
      </c>
      <c r="D87" s="91">
        <f t="shared" si="16"/>
        <v>0</v>
      </c>
      <c r="E87" s="91" t="e">
        <f t="shared" si="17"/>
        <v>#DIV/0!</v>
      </c>
      <c r="F87" s="91" t="e">
        <f t="shared" si="18"/>
        <v>#DIV/0!</v>
      </c>
      <c r="G87" s="23">
        <f>'2 Oil Cal.'!O46</f>
        <v>0</v>
      </c>
      <c r="H87">
        <f t="shared" si="19"/>
        <v>-1</v>
      </c>
      <c r="I87" s="179"/>
      <c r="J87" t="e">
        <f>SQRT((1/($B$13+($B$14*B87)+($B$15/B87)+($B$16/(B87^2))))+1)</f>
        <v>#DIV/0!</v>
      </c>
      <c r="K87" t="e">
        <f t="shared" si="15"/>
        <v>#DIV/0!</v>
      </c>
      <c r="L87" t="s">
        <v>90</v>
      </c>
      <c r="M87" s="179"/>
      <c r="N87" s="124"/>
    </row>
    <row r="88" spans="1:14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24"/>
    </row>
    <row r="89" spans="1:14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24"/>
    </row>
    <row r="90" spans="1:14">
      <c r="A90" s="179"/>
      <c r="B90" s="179"/>
      <c r="C90" s="179"/>
      <c r="D90" s="40" t="s">
        <v>8</v>
      </c>
      <c r="E90" s="179"/>
      <c r="F90" s="179"/>
      <c r="G90" s="179"/>
      <c r="H90" s="179"/>
      <c r="I90" s="179"/>
      <c r="J90" s="179"/>
      <c r="K90" s="179"/>
      <c r="L90" s="179"/>
      <c r="M90" s="179"/>
      <c r="N90" s="124"/>
    </row>
    <row r="91" spans="1:14">
      <c r="A91" s="6" t="s">
        <v>83</v>
      </c>
      <c r="B91" s="6">
        <f t="array" ref="B91:B94">MMULT(MMULT(MINVERSE(MMULT(TRANSPOSE(C80:F84),C80:F84)),TRANSPOSE(C80:F84)),H80:H84)</f>
        <v>1.4525694806329739</v>
      </c>
      <c r="C91" s="40">
        <v>650</v>
      </c>
      <c r="D91" s="40">
        <f>SQRT((1/($B$13+($B$14*C91)+($B$15/C91)+($B$16/(C91^2))))+1)</f>
        <v>1.5694437429331227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24"/>
    </row>
    <row r="92" spans="1:14">
      <c r="A92" s="6" t="s">
        <v>82</v>
      </c>
      <c r="B92" s="6">
        <v>-4.2680585892629352E-4</v>
      </c>
      <c r="C92" s="40">
        <v>640</v>
      </c>
      <c r="D92" s="40">
        <f t="shared" ref="D92:D116" si="20">SQRT((1/($B$13+($B$14*C92)+($B$15/C92)+($B$16/(C92^2))))+1)</f>
        <v>1.5700970409935771</v>
      </c>
      <c r="E92" s="179"/>
      <c r="F92" s="179"/>
      <c r="G92" s="179"/>
      <c r="H92" s="179"/>
      <c r="I92" s="179"/>
      <c r="J92" s="179"/>
      <c r="K92" s="179"/>
      <c r="L92" s="179"/>
      <c r="M92" s="179"/>
      <c r="N92" s="124"/>
    </row>
    <row r="93" spans="1:14">
      <c r="A93" s="6" t="s">
        <v>81</v>
      </c>
      <c r="B93" s="6">
        <v>-420.27336281118914</v>
      </c>
      <c r="C93" s="40">
        <v>630</v>
      </c>
      <c r="D93" s="40">
        <f t="shared" si="20"/>
        <v>1.5708112532958201</v>
      </c>
      <c r="E93" s="179"/>
      <c r="F93" s="179"/>
      <c r="G93" s="179"/>
      <c r="H93" s="179"/>
      <c r="I93" s="179"/>
      <c r="J93" s="179"/>
      <c r="K93" s="179"/>
      <c r="L93" s="179"/>
      <c r="M93" s="179"/>
      <c r="N93" s="124"/>
    </row>
    <row r="94" spans="1:14">
      <c r="A94" s="6" t="s">
        <v>80</v>
      </c>
      <c r="B94" s="6">
        <v>65438.467374324799</v>
      </c>
      <c r="C94" s="40">
        <v>620</v>
      </c>
      <c r="D94" s="40">
        <f t="shared" si="20"/>
        <v>1.5715870520890018</v>
      </c>
      <c r="E94" s="179"/>
      <c r="F94" s="179"/>
      <c r="G94" s="179"/>
      <c r="H94" s="179"/>
      <c r="I94" s="179"/>
      <c r="J94" s="179"/>
      <c r="K94" s="179"/>
      <c r="L94" s="179"/>
      <c r="M94" s="179"/>
      <c r="N94" s="124"/>
    </row>
    <row r="95" spans="1:14">
      <c r="A95" s="179"/>
      <c r="B95" s="179"/>
      <c r="C95" s="40">
        <v>610</v>
      </c>
      <c r="D95" s="40">
        <f t="shared" si="20"/>
        <v>1.5724249888847111</v>
      </c>
      <c r="E95" s="179"/>
      <c r="F95" s="179"/>
      <c r="G95" s="179"/>
      <c r="H95" s="179"/>
      <c r="I95" s="179"/>
      <c r="J95" s="179"/>
      <c r="K95" s="179"/>
      <c r="L95" s="179"/>
      <c r="M95" s="179"/>
      <c r="N95" s="124"/>
    </row>
    <row r="96" spans="1:14">
      <c r="A96" s="179"/>
      <c r="B96" s="179"/>
      <c r="C96" s="40">
        <v>600</v>
      </c>
      <c r="D96" s="40">
        <f t="shared" si="20"/>
        <v>1.5733254640098304</v>
      </c>
      <c r="E96" s="179"/>
      <c r="F96" s="179"/>
      <c r="G96" s="179"/>
      <c r="H96" s="179"/>
      <c r="I96" s="179"/>
      <c r="J96" s="179"/>
      <c r="K96" s="179"/>
      <c r="L96" s="179"/>
      <c r="M96" s="179"/>
      <c r="N96" s="124"/>
    </row>
    <row r="97" spans="1:14">
      <c r="A97" s="179"/>
      <c r="B97" s="179"/>
      <c r="C97" s="40">
        <v>590</v>
      </c>
      <c r="D97" s="40">
        <f t="shared" si="20"/>
        <v>1.5742886905074367</v>
      </c>
      <c r="E97" s="179"/>
      <c r="F97" s="179"/>
      <c r="G97" s="179"/>
      <c r="H97" s="179"/>
      <c r="I97" s="179"/>
      <c r="J97" s="179"/>
      <c r="K97" s="179"/>
      <c r="L97" s="179"/>
      <c r="M97" s="179"/>
      <c r="N97" s="124"/>
    </row>
    <row r="98" spans="1:14">
      <c r="A98" s="179"/>
      <c r="B98" s="179"/>
      <c r="C98" s="40">
        <v>580</v>
      </c>
      <c r="D98" s="40">
        <f t="shared" si="20"/>
        <v>1.5753146513639733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24"/>
    </row>
    <row r="99" spans="1:14">
      <c r="A99" s="179"/>
      <c r="B99" s="179"/>
      <c r="C99" s="40">
        <v>570</v>
      </c>
      <c r="D99" s="40">
        <f t="shared" si="20"/>
        <v>1.5764030488537037</v>
      </c>
      <c r="E99" s="179"/>
      <c r="F99" s="179"/>
      <c r="G99" s="179"/>
      <c r="H99" s="179"/>
      <c r="I99" s="179"/>
      <c r="J99" s="179"/>
      <c r="K99" s="179"/>
      <c r="L99" s="179"/>
      <c r="M99" s="179"/>
      <c r="N99" s="124"/>
    </row>
    <row r="100" spans="1:14">
      <c r="A100" s="179"/>
      <c r="B100" s="179"/>
      <c r="C100" s="40">
        <v>560</v>
      </c>
      <c r="D100" s="40">
        <f t="shared" si="20"/>
        <v>1.5775532445697735</v>
      </c>
      <c r="E100" s="179"/>
      <c r="F100" s="179"/>
      <c r="G100" s="179"/>
      <c r="H100" s="179"/>
      <c r="I100" s="179"/>
      <c r="J100" s="179"/>
      <c r="K100" s="179"/>
      <c r="L100" s="179"/>
      <c r="M100" s="179"/>
      <c r="N100" s="124"/>
    </row>
    <row r="101" spans="1:14">
      <c r="A101" s="179"/>
      <c r="B101" s="179"/>
      <c r="C101" s="40">
        <v>550</v>
      </c>
      <c r="D101" s="40">
        <f t="shared" si="20"/>
        <v>1.5787641884490025</v>
      </c>
      <c r="E101" s="179"/>
      <c r="F101" s="179"/>
      <c r="G101" s="179"/>
      <c r="H101" s="179"/>
      <c r="I101" s="179"/>
      <c r="J101" s="179"/>
      <c r="K101" s="179"/>
      <c r="L101" s="179"/>
      <c r="M101" s="179"/>
      <c r="N101" s="124"/>
    </row>
    <row r="102" spans="1:14">
      <c r="A102" s="179"/>
      <c r="B102" s="179"/>
      <c r="C102" s="40">
        <v>540</v>
      </c>
      <c r="D102" s="40">
        <f t="shared" si="20"/>
        <v>1.5800343347878634</v>
      </c>
      <c r="E102" s="179"/>
      <c r="F102" s="179"/>
      <c r="G102" s="179"/>
      <c r="H102" s="179"/>
      <c r="I102" s="179"/>
      <c r="J102" s="179"/>
      <c r="K102" s="179"/>
      <c r="L102" s="179"/>
      <c r="M102" s="179"/>
      <c r="N102" s="124"/>
    </row>
    <row r="103" spans="1:14">
      <c r="A103" s="179"/>
      <c r="B103" s="179"/>
      <c r="C103" s="40">
        <v>530</v>
      </c>
      <c r="D103" s="40">
        <f t="shared" si="20"/>
        <v>1.5813615428821679</v>
      </c>
      <c r="E103" s="179"/>
      <c r="F103" s="179"/>
      <c r="G103" s="179"/>
      <c r="H103" s="179"/>
      <c r="I103" s="179"/>
      <c r="J103" s="179"/>
      <c r="K103" s="179"/>
      <c r="L103" s="179"/>
      <c r="M103" s="179"/>
      <c r="N103" s="124"/>
    </row>
    <row r="104" spans="1:14">
      <c r="A104" s="179"/>
      <c r="B104" s="179"/>
      <c r="C104" s="40">
        <v>520</v>
      </c>
      <c r="D104" s="40">
        <f t="shared" si="20"/>
        <v>1.5827429594940916</v>
      </c>
      <c r="E104" s="179"/>
      <c r="F104" s="179"/>
      <c r="G104" s="179"/>
      <c r="H104" s="179"/>
      <c r="I104" s="179"/>
      <c r="J104" s="179"/>
      <c r="K104" s="179"/>
      <c r="L104" s="179"/>
      <c r="M104" s="179"/>
      <c r="N104" s="124"/>
    </row>
    <row r="105" spans="1:14">
      <c r="A105" s="179"/>
      <c r="B105" s="179"/>
      <c r="C105" s="40">
        <v>510</v>
      </c>
      <c r="D105" s="40">
        <f t="shared" si="20"/>
        <v>1.5841748798480799</v>
      </c>
      <c r="E105" s="179"/>
      <c r="F105" s="179"/>
      <c r="G105" s="179"/>
      <c r="H105" s="179"/>
      <c r="I105" s="179"/>
      <c r="J105" s="179"/>
      <c r="K105" s="179"/>
      <c r="L105" s="179"/>
      <c r="M105" s="179"/>
      <c r="N105" s="124"/>
    </row>
    <row r="106" spans="1:14">
      <c r="A106" s="179"/>
      <c r="B106" s="179"/>
      <c r="C106" s="40">
        <v>500</v>
      </c>
      <c r="D106" s="40">
        <f t="shared" si="20"/>
        <v>1.5856525832722217</v>
      </c>
      <c r="E106" s="179"/>
      <c r="F106" s="179"/>
      <c r="G106" s="179"/>
      <c r="H106" s="179"/>
      <c r="I106" s="179"/>
      <c r="J106" s="179"/>
      <c r="K106" s="179"/>
      <c r="L106" s="179"/>
      <c r="M106" s="179"/>
      <c r="N106" s="124"/>
    </row>
    <row r="107" spans="1:14">
      <c r="A107" s="179"/>
      <c r="B107" s="179"/>
      <c r="C107" s="40">
        <v>490</v>
      </c>
      <c r="D107" s="40">
        <f t="shared" si="20"/>
        <v>1.5871701389246826</v>
      </c>
      <c r="E107" s="179"/>
      <c r="F107" s="179"/>
      <c r="G107" s="179"/>
      <c r="H107" s="179"/>
      <c r="I107" s="179"/>
      <c r="J107" s="179"/>
      <c r="K107" s="179"/>
      <c r="L107" s="179"/>
      <c r="M107" s="179"/>
      <c r="N107" s="124"/>
    </row>
    <row r="108" spans="1:14">
      <c r="A108" s="179"/>
      <c r="B108" s="179"/>
      <c r="C108" s="40">
        <v>480</v>
      </c>
      <c r="D108" s="40">
        <f t="shared" si="20"/>
        <v>1.5887201762679355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24"/>
    </row>
    <row r="109" spans="1:14">
      <c r="A109" s="179"/>
      <c r="B109" s="179"/>
      <c r="C109" s="40">
        <v>470</v>
      </c>
      <c r="D109" s="40">
        <f t="shared" si="20"/>
        <v>1.590293614072295</v>
      </c>
      <c r="E109" s="179"/>
      <c r="F109" s="179"/>
      <c r="G109" s="179"/>
      <c r="H109" s="179"/>
      <c r="I109" s="179"/>
      <c r="J109" s="179"/>
      <c r="K109" s="179"/>
      <c r="L109" s="179"/>
      <c r="M109" s="179"/>
      <c r="N109" s="124"/>
    </row>
    <row r="110" spans="1:14">
      <c r="A110" s="179"/>
      <c r="B110" s="179"/>
      <c r="C110" s="40">
        <v>460</v>
      </c>
      <c r="D110" s="40">
        <f t="shared" si="20"/>
        <v>1.5918793407460901</v>
      </c>
      <c r="E110" s="179"/>
      <c r="F110" s="179"/>
      <c r="G110" s="179"/>
      <c r="H110" s="179"/>
      <c r="I110" s="179"/>
      <c r="J110" s="179"/>
      <c r="K110" s="179"/>
      <c r="L110" s="179"/>
      <c r="M110" s="179"/>
      <c r="N110" s="124"/>
    </row>
    <row r="111" spans="1:14">
      <c r="A111" s="179"/>
      <c r="B111" s="179"/>
      <c r="C111" s="40">
        <v>450</v>
      </c>
      <c r="D111" s="40">
        <f t="shared" si="20"/>
        <v>1.5934638377142294</v>
      </c>
      <c r="E111" s="179"/>
      <c r="F111" s="179"/>
      <c r="G111" s="179"/>
      <c r="H111" s="179"/>
      <c r="I111" s="179"/>
      <c r="J111" s="179"/>
      <c r="K111" s="179"/>
      <c r="L111" s="179"/>
      <c r="M111" s="179"/>
      <c r="N111" s="124"/>
    </row>
    <row r="112" spans="1:14">
      <c r="A112" s="179"/>
      <c r="B112" s="179"/>
      <c r="C112" s="40">
        <v>440</v>
      </c>
      <c r="D112" s="40">
        <f t="shared" si="20"/>
        <v>1.5950307364278966</v>
      </c>
      <c r="E112" s="179"/>
      <c r="F112" s="179"/>
      <c r="G112" s="179"/>
      <c r="H112" s="179"/>
      <c r="I112" s="179"/>
      <c r="J112" s="179"/>
      <c r="K112" s="179"/>
      <c r="L112" s="179"/>
      <c r="M112" s="179"/>
      <c r="N112" s="124"/>
    </row>
    <row r="113" spans="1:14">
      <c r="A113" s="179"/>
      <c r="B113" s="179"/>
      <c r="C113" s="40">
        <v>430</v>
      </c>
      <c r="D113" s="40">
        <f t="shared" si="20"/>
        <v>1.5965602984389409</v>
      </c>
      <c r="E113" s="179"/>
      <c r="F113" s="179"/>
      <c r="G113" s="179"/>
      <c r="H113" s="179"/>
      <c r="I113" s="179"/>
      <c r="J113" s="179"/>
      <c r="K113" s="179"/>
      <c r="L113" s="179"/>
      <c r="M113" s="179"/>
      <c r="N113" s="124"/>
    </row>
    <row r="114" spans="1:14">
      <c r="A114" s="179"/>
      <c r="B114" s="179"/>
      <c r="C114" s="40">
        <v>420</v>
      </c>
      <c r="D114" s="40">
        <f t="shared" si="20"/>
        <v>1.5980288069049777</v>
      </c>
      <c r="E114" s="179"/>
      <c r="F114" s="179"/>
      <c r="G114" s="179"/>
      <c r="H114" s="179"/>
      <c r="I114" s="179"/>
      <c r="J114" s="179"/>
      <c r="K114" s="179"/>
      <c r="L114" s="179"/>
      <c r="M114" s="179"/>
      <c r="N114" s="124"/>
    </row>
    <row r="115" spans="1:14">
      <c r="A115" s="179"/>
      <c r="B115" s="179"/>
      <c r="C115" s="40">
        <v>410</v>
      </c>
      <c r="D115" s="40">
        <f t="shared" si="20"/>
        <v>1.5994078570538661</v>
      </c>
      <c r="E115" s="179"/>
      <c r="F115" s="179"/>
      <c r="G115" s="179"/>
      <c r="H115" s="179"/>
      <c r="I115" s="179"/>
      <c r="J115" s="179"/>
      <c r="K115" s="179"/>
      <c r="L115" s="179"/>
      <c r="M115" s="179"/>
      <c r="N115" s="124"/>
    </row>
    <row r="116" spans="1:14">
      <c r="A116" s="179"/>
      <c r="B116" s="179"/>
      <c r="C116" s="195">
        <v>400</v>
      </c>
      <c r="D116" s="195">
        <f t="shared" si="20"/>
        <v>1.6006635327599514</v>
      </c>
      <c r="E116" s="179"/>
      <c r="F116" s="179"/>
      <c r="G116" s="179"/>
      <c r="H116" s="179"/>
      <c r="I116" s="179"/>
      <c r="J116" s="179"/>
      <c r="K116" s="179"/>
      <c r="L116" s="179"/>
      <c r="M116" s="179"/>
      <c r="N116" s="124"/>
    </row>
    <row r="117" spans="1:14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117"/>
  <sheetViews>
    <sheetView workbookViewId="0">
      <selection activeCell="F10" sqref="F10"/>
    </sheetView>
  </sheetViews>
  <sheetFormatPr baseColWidth="10" defaultRowHeight="16"/>
  <cols>
    <col min="3" max="3" width="11.1640625" bestFit="1" customWidth="1"/>
    <col min="6" max="6" width="10.6640625" customWidth="1"/>
    <col min="13" max="13" width="12.1640625" bestFit="1" customWidth="1"/>
    <col min="19" max="19" width="3.33203125" customWidth="1"/>
  </cols>
  <sheetData>
    <row r="1" spans="1:19">
      <c r="A1" s="91" t="s">
        <v>911</v>
      </c>
      <c r="B1" s="23" t="s">
        <v>84</v>
      </c>
      <c r="C1" s="91" t="s">
        <v>86</v>
      </c>
      <c r="D1" s="91" t="s">
        <v>29</v>
      </c>
      <c r="E1" s="23" t="s">
        <v>8</v>
      </c>
      <c r="F1" s="38" t="s">
        <v>85</v>
      </c>
      <c r="G1" s="41"/>
      <c r="H1" t="s">
        <v>87</v>
      </c>
      <c r="I1" t="s">
        <v>88</v>
      </c>
      <c r="J1" s="41"/>
      <c r="K1" s="41"/>
      <c r="L1" s="41"/>
      <c r="M1" s="41"/>
      <c r="N1" s="41"/>
      <c r="O1" s="41"/>
      <c r="P1" s="41"/>
      <c r="Q1" s="41"/>
      <c r="R1" s="41"/>
      <c r="S1" s="124"/>
    </row>
    <row r="2" spans="1:19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23">
        <f>'2 Oil Cal.'!O3</f>
        <v>1.57442086176967</v>
      </c>
      <c r="F2" s="38">
        <f>1/((E2^2)-1)</f>
        <v>0.67622348524606035</v>
      </c>
      <c r="G2" s="41"/>
      <c r="H2">
        <f>SQRT((1/($B$13+(($B$14)/(B2^2))))+1)</f>
        <v>1.5744182809599705</v>
      </c>
      <c r="I2">
        <f>E2-H2</f>
        <v>2.5808096995039165E-6</v>
      </c>
      <c r="J2" t="s">
        <v>91</v>
      </c>
      <c r="K2" s="41"/>
      <c r="L2" s="41"/>
      <c r="M2" s="41"/>
      <c r="N2" s="41"/>
      <c r="O2" s="41"/>
      <c r="P2" s="41"/>
      <c r="Q2" s="41"/>
      <c r="R2" s="41"/>
      <c r="S2" s="124"/>
    </row>
    <row r="3" spans="1:19">
      <c r="A3" s="41"/>
      <c r="B3" s="23">
        <f>'2 Oil Cal.'!K4</f>
        <v>643.79999999999995</v>
      </c>
      <c r="C3" s="91">
        <v>1</v>
      </c>
      <c r="D3" s="91">
        <f>1/(B3^2)</f>
        <v>2.4126707290251338E-6</v>
      </c>
      <c r="E3" s="23">
        <f>'2 Oil Cal.'!O4</f>
        <v>1.5698385771275882</v>
      </c>
      <c r="F3" s="38">
        <f>1/((E3^2)-1)</f>
        <v>0.68287672226169704</v>
      </c>
      <c r="G3" s="41"/>
      <c r="H3">
        <f t="shared" ref="H3:H9" si="0">SQRT((1/($B$13+(($B$14)/(B3^2))))+1)</f>
        <v>1.5698141674752442</v>
      </c>
      <c r="I3">
        <f t="shared" ref="I3:I9" si="1">E3-H3</f>
        <v>2.4409652344070665E-5</v>
      </c>
      <c r="J3" t="s">
        <v>90</v>
      </c>
      <c r="K3" s="41"/>
      <c r="L3" s="41"/>
      <c r="M3" s="41"/>
      <c r="N3" s="41"/>
      <c r="O3" s="41"/>
      <c r="P3" s="41"/>
      <c r="Q3" s="41"/>
      <c r="R3" s="41"/>
      <c r="S3" s="124"/>
    </row>
    <row r="4" spans="1:19">
      <c r="A4" s="41"/>
      <c r="B4" s="23">
        <f>'2 Oil Cal.'!K5</f>
        <v>508.6</v>
      </c>
      <c r="C4" s="91">
        <v>1</v>
      </c>
      <c r="D4" s="91">
        <f>1/(B4^2)</f>
        <v>3.865870379840321E-6</v>
      </c>
      <c r="E4" s="23">
        <f>'2 Oil Cal.'!O5</f>
        <v>1.5843758489281996</v>
      </c>
      <c r="F4" s="38">
        <f>1/((E4^2)-1)</f>
        <v>0.66214341900547569</v>
      </c>
      <c r="G4" s="41"/>
      <c r="H4">
        <f t="shared" si="0"/>
        <v>1.5844036606865264</v>
      </c>
      <c r="I4">
        <f t="shared" si="1"/>
        <v>-2.7811758326778957E-5</v>
      </c>
      <c r="J4" t="s">
        <v>90</v>
      </c>
      <c r="K4" s="41"/>
      <c r="L4" s="41"/>
      <c r="M4" s="41"/>
      <c r="N4" s="41"/>
      <c r="O4" s="41"/>
      <c r="P4" s="41"/>
      <c r="Q4" s="41"/>
      <c r="R4" s="41"/>
      <c r="S4" s="124"/>
    </row>
    <row r="5" spans="1:19">
      <c r="A5" s="41"/>
      <c r="B5" s="23">
        <f>'2 Oil Cal.'!K6</f>
        <v>579</v>
      </c>
      <c r="C5" s="91">
        <v>1</v>
      </c>
      <c r="D5" s="91">
        <f t="shared" ref="D5:D9" si="2">1/(B5^2)</f>
        <v>2.9829286990553065E-6</v>
      </c>
      <c r="E5" s="23">
        <f>'2 Oil Cal.'!O6</f>
        <v>1.5753441604856973</v>
      </c>
      <c r="F5" s="38">
        <f t="shared" ref="F5:F9" si="3">1/((E5^2)-1)</f>
        <v>0.67489625077473148</v>
      </c>
      <c r="G5" s="41"/>
      <c r="H5">
        <f t="shared" si="0"/>
        <v>1.5754480364201622</v>
      </c>
      <c r="I5">
        <f t="shared" si="1"/>
        <v>-1.0387593446492538E-4</v>
      </c>
      <c r="J5" t="s">
        <v>90</v>
      </c>
      <c r="K5" s="41"/>
      <c r="L5" s="41"/>
      <c r="M5" s="41"/>
      <c r="N5" s="41"/>
      <c r="O5" s="41"/>
      <c r="P5" s="41"/>
      <c r="Q5" s="41"/>
      <c r="R5" s="41"/>
      <c r="S5" s="124"/>
    </row>
    <row r="6" spans="1:19">
      <c r="A6" s="41"/>
      <c r="B6" s="23">
        <f>'2 Oil Cal.'!K7</f>
        <v>546.1</v>
      </c>
      <c r="C6" s="91">
        <v>1</v>
      </c>
      <c r="D6" s="91">
        <f t="shared" si="2"/>
        <v>3.3531705787045969E-6</v>
      </c>
      <c r="E6" s="23">
        <f>'2 Oil Cal.'!O7</f>
        <v>1.5792731003242735</v>
      </c>
      <c r="F6" s="38">
        <f t="shared" si="3"/>
        <v>0.66929766444867445</v>
      </c>
      <c r="G6" s="41"/>
      <c r="H6">
        <f t="shared" si="0"/>
        <v>1.5791683605364093</v>
      </c>
      <c r="I6">
        <f t="shared" si="1"/>
        <v>1.0473978786418314E-4</v>
      </c>
      <c r="J6" t="s">
        <v>91</v>
      </c>
      <c r="K6" s="41"/>
      <c r="L6" s="41"/>
      <c r="M6" s="41"/>
      <c r="N6" s="41"/>
      <c r="O6" s="41"/>
      <c r="P6" s="41"/>
      <c r="Q6" s="41"/>
      <c r="R6" s="41"/>
      <c r="S6" s="124"/>
    </row>
    <row r="7" spans="1:19">
      <c r="A7" s="41"/>
      <c r="B7" s="23">
        <f>'2 Oil Cal.'!K8</f>
        <v>0</v>
      </c>
      <c r="C7" s="101">
        <v>1</v>
      </c>
      <c r="D7" s="101" t="e">
        <f t="shared" si="2"/>
        <v>#DIV/0!</v>
      </c>
      <c r="E7" s="23">
        <f>'2 Oil Cal.'!O8</f>
        <v>0</v>
      </c>
      <c r="F7" s="39">
        <f t="shared" si="3"/>
        <v>-1</v>
      </c>
      <c r="G7" s="41"/>
      <c r="H7" t="e">
        <f t="shared" si="0"/>
        <v>#DIV/0!</v>
      </c>
      <c r="I7" t="e">
        <f t="shared" si="1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41"/>
      <c r="S7" s="124"/>
    </row>
    <row r="8" spans="1:19">
      <c r="A8" s="41"/>
      <c r="B8" s="23">
        <f>'2 Oil Cal.'!K9</f>
        <v>0</v>
      </c>
      <c r="C8" s="91">
        <v>1</v>
      </c>
      <c r="D8" s="101" t="e">
        <f t="shared" si="2"/>
        <v>#DIV/0!</v>
      </c>
      <c r="E8" s="23">
        <f>'2 Oil Cal.'!O9</f>
        <v>0</v>
      </c>
      <c r="F8" s="39">
        <f t="shared" si="3"/>
        <v>-1</v>
      </c>
      <c r="G8" s="41"/>
      <c r="H8" t="e">
        <f t="shared" si="0"/>
        <v>#DIV/0!</v>
      </c>
      <c r="I8" t="e">
        <f t="shared" si="1"/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41"/>
      <c r="S8" s="124"/>
    </row>
    <row r="9" spans="1:19">
      <c r="A9" s="41"/>
      <c r="B9" s="23">
        <f>'2 Oil Cal.'!K10</f>
        <v>0</v>
      </c>
      <c r="C9" s="91">
        <v>1</v>
      </c>
      <c r="D9" s="91" t="e">
        <f t="shared" si="2"/>
        <v>#DIV/0!</v>
      </c>
      <c r="E9" s="23">
        <f>'2 Oil Cal.'!O10</f>
        <v>0</v>
      </c>
      <c r="F9" s="38">
        <f t="shared" si="3"/>
        <v>-1</v>
      </c>
      <c r="G9" s="41"/>
      <c r="H9" t="e">
        <f t="shared" si="0"/>
        <v>#DIV/0!</v>
      </c>
      <c r="I9" t="e">
        <f t="shared" si="1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41"/>
      <c r="S9" s="124"/>
    </row>
    <row r="10" spans="1:19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124"/>
    </row>
    <row r="11" spans="1:19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124"/>
    </row>
    <row r="12" spans="1:19">
      <c r="A12" s="41"/>
      <c r="B12" s="41"/>
      <c r="C12" s="41"/>
      <c r="D12" s="41"/>
      <c r="E12" t="s">
        <v>8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124"/>
    </row>
    <row r="13" spans="1:19">
      <c r="A13" s="6" t="s">
        <v>86</v>
      </c>
      <c r="B13" s="6">
        <f t="array" ref="B13:B14">MMULT(MMULT(MINVERSE(MMULT(TRANSPOSE(C2:D6),C2:D6)),TRANSPOSE(C2:D6)),F2:F6)</f>
        <v>0.71745835477345032</v>
      </c>
      <c r="C13" s="41"/>
      <c r="D13">
        <v>650</v>
      </c>
      <c r="E13">
        <f>SQRT((1/($B$13+(($B$14)/(D13^2))))+1)</f>
        <v>1.5693665930757905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124"/>
    </row>
    <row r="14" spans="1:19">
      <c r="A14" s="6" t="s">
        <v>29</v>
      </c>
      <c r="B14" s="6">
        <v>-14318.527772809874</v>
      </c>
      <c r="C14" s="41"/>
      <c r="D14">
        <v>640</v>
      </c>
      <c r="E14">
        <f t="shared" ref="E14:E38" si="4">SQRT((1/($B$13+(($B$14)/(D14^2))))+1)</f>
        <v>1.5700953135186662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124"/>
    </row>
    <row r="15" spans="1:19">
      <c r="A15" s="41"/>
      <c r="B15" s="41"/>
      <c r="C15" s="41"/>
      <c r="D15">
        <v>630</v>
      </c>
      <c r="E15">
        <f t="shared" si="4"/>
        <v>1.5708610950536583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124"/>
    </row>
    <row r="16" spans="1:19">
      <c r="A16" s="41"/>
      <c r="B16" s="41"/>
      <c r="C16" s="41"/>
      <c r="D16">
        <v>620</v>
      </c>
      <c r="E16">
        <f t="shared" si="4"/>
        <v>1.5716665314953171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124"/>
    </row>
    <row r="17" spans="1:19">
      <c r="A17" s="41"/>
      <c r="B17" s="41"/>
      <c r="C17" s="41"/>
      <c r="D17">
        <v>610</v>
      </c>
      <c r="E17">
        <f t="shared" si="4"/>
        <v>1.5725144509273361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124"/>
    </row>
    <row r="18" spans="1:19">
      <c r="A18" s="41"/>
      <c r="B18" s="41"/>
      <c r="C18" s="41"/>
      <c r="D18">
        <v>600</v>
      </c>
      <c r="E18">
        <f t="shared" si="4"/>
        <v>1.5734079419185774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124"/>
    </row>
    <row r="19" spans="1:19">
      <c r="A19" s="41"/>
      <c r="B19" s="41"/>
      <c r="C19" s="41"/>
      <c r="D19">
        <v>590</v>
      </c>
      <c r="E19">
        <f t="shared" si="4"/>
        <v>1.5743503832729751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124"/>
    </row>
    <row r="20" spans="1:19">
      <c r="A20" s="41"/>
      <c r="B20" s="41"/>
      <c r="C20" s="41"/>
      <c r="D20">
        <v>580</v>
      </c>
      <c r="E20">
        <f t="shared" si="4"/>
        <v>1.5753454778753555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124"/>
    </row>
    <row r="21" spans="1:19">
      <c r="A21" s="41"/>
      <c r="B21" s="41"/>
      <c r="C21" s="41"/>
      <c r="D21">
        <v>570</v>
      </c>
      <c r="E21">
        <f t="shared" si="4"/>
        <v>1.5763972912990127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124"/>
    </row>
    <row r="22" spans="1:19">
      <c r="A22" s="41"/>
      <c r="B22" s="41"/>
      <c r="C22" s="41"/>
      <c r="D22">
        <v>560</v>
      </c>
      <c r="E22">
        <f t="shared" si="4"/>
        <v>1.5775102959666698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124"/>
    </row>
    <row r="23" spans="1:19">
      <c r="A23" s="41"/>
      <c r="B23" s="41"/>
      <c r="C23" s="41"/>
      <c r="D23">
        <v>550</v>
      </c>
      <c r="E23">
        <f t="shared" si="4"/>
        <v>1.578689421809498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124"/>
    </row>
    <row r="24" spans="1:19">
      <c r="A24" s="41"/>
      <c r="B24" s="41"/>
      <c r="C24" s="41"/>
      <c r="D24">
        <v>540</v>
      </c>
      <c r="E24">
        <f t="shared" si="4"/>
        <v>1.579940114555912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124"/>
    </row>
    <row r="25" spans="1:19">
      <c r="A25" s="41"/>
      <c r="B25" s="41"/>
      <c r="C25" s="41"/>
      <c r="D25">
        <v>530</v>
      </c>
      <c r="E25">
        <f t="shared" si="4"/>
        <v>1.5812684030114479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124"/>
    </row>
    <row r="26" spans="1:19">
      <c r="A26" s="41"/>
      <c r="B26" s="41"/>
      <c r="C26" s="41"/>
      <c r="D26">
        <v>520</v>
      </c>
      <c r="E26">
        <f t="shared" si="4"/>
        <v>1.5826809769742023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124"/>
    </row>
    <row r="27" spans="1:19">
      <c r="A27" s="41"/>
      <c r="B27" s="41"/>
      <c r="C27" s="41"/>
      <c r="D27">
        <v>510</v>
      </c>
      <c r="E27">
        <f t="shared" si="4"/>
        <v>1.5841852777812977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124"/>
    </row>
    <row r="28" spans="1:19">
      <c r="A28" s="41"/>
      <c r="B28" s="41"/>
      <c r="C28" s="41"/>
      <c r="D28">
        <v>500</v>
      </c>
      <c r="E28">
        <f t="shared" si="4"/>
        <v>1.5857896039191308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124"/>
    </row>
    <row r="29" spans="1:19">
      <c r="A29" s="41"/>
      <c r="B29" s="41"/>
      <c r="C29" s="41"/>
      <c r="D29">
        <v>490</v>
      </c>
      <c r="E29">
        <f t="shared" si="4"/>
        <v>1.5875032346779934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124"/>
    </row>
    <row r="30" spans="1:19">
      <c r="A30" s="41"/>
      <c r="B30" s="41"/>
      <c r="C30" s="41"/>
      <c r="D30">
        <v>480</v>
      </c>
      <c r="E30">
        <f t="shared" si="4"/>
        <v>1.5893365755218862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124"/>
    </row>
    <row r="31" spans="1:19">
      <c r="A31" s="41"/>
      <c r="B31" s="41"/>
      <c r="C31" s="41"/>
      <c r="D31">
        <v>470</v>
      </c>
      <c r="E31">
        <f t="shared" si="4"/>
        <v>1.5913013297193355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24"/>
    </row>
    <row r="32" spans="1:19">
      <c r="A32" s="41"/>
      <c r="B32" s="41"/>
      <c r="C32" s="41"/>
      <c r="D32">
        <v>460</v>
      </c>
      <c r="E32">
        <f t="shared" si="4"/>
        <v>1.5934107018972596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24"/>
    </row>
    <row r="33" spans="1:19">
      <c r="A33" s="41"/>
      <c r="B33" s="41"/>
      <c r="C33" s="41"/>
      <c r="D33">
        <v>450</v>
      </c>
      <c r="E33">
        <f t="shared" si="4"/>
        <v>1.5956796406136882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124"/>
    </row>
    <row r="34" spans="1:19">
      <c r="A34" s="41"/>
      <c r="B34" s="41"/>
      <c r="C34" s="41"/>
      <c r="D34">
        <v>440</v>
      </c>
      <c r="E34">
        <f t="shared" si="4"/>
        <v>1.5981251288998797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124"/>
    </row>
    <row r="35" spans="1:19">
      <c r="A35" s="41"/>
      <c r="B35" s="41"/>
      <c r="C35" s="41"/>
      <c r="D35">
        <v>430</v>
      </c>
      <c r="E35">
        <f t="shared" si="4"/>
        <v>1.6007665341400947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124"/>
    </row>
    <row r="36" spans="1:19">
      <c r="A36" s="41"/>
      <c r="B36" s="41"/>
      <c r="C36" s="41"/>
      <c r="D36">
        <v>420</v>
      </c>
      <c r="E36">
        <f t="shared" si="4"/>
        <v>1.6036260318343005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124"/>
    </row>
    <row r="37" spans="1:19">
      <c r="A37" s="41"/>
      <c r="B37" s="41"/>
      <c r="C37" s="41"/>
      <c r="D37">
        <v>410</v>
      </c>
      <c r="E37">
        <f t="shared" si="4"/>
        <v>1.6067291219999968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124"/>
    </row>
    <row r="38" spans="1:19">
      <c r="A38" s="41"/>
      <c r="B38" s="41"/>
      <c r="C38" s="41"/>
      <c r="D38">
        <v>400</v>
      </c>
      <c r="E38">
        <f t="shared" si="4"/>
        <v>1.6101052626019579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124"/>
    </row>
    <row r="39" spans="1:19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69"/>
    </row>
    <row r="40" spans="1:19">
      <c r="A40" s="104" t="s">
        <v>912</v>
      </c>
      <c r="B40" s="111" t="s">
        <v>84</v>
      </c>
      <c r="C40" s="104" t="s">
        <v>86</v>
      </c>
      <c r="D40" s="104" t="s">
        <v>29</v>
      </c>
      <c r="E40" s="111" t="s">
        <v>8</v>
      </c>
      <c r="F40" s="196" t="s">
        <v>85</v>
      </c>
      <c r="G40" s="43"/>
      <c r="H40" t="s">
        <v>87</v>
      </c>
      <c r="I40" t="s">
        <v>88</v>
      </c>
      <c r="J40" s="43"/>
      <c r="K40" s="43"/>
      <c r="L40" s="43"/>
      <c r="M40" s="43"/>
      <c r="N40" s="43"/>
      <c r="O40" s="43"/>
      <c r="P40" s="43"/>
      <c r="Q40" s="43"/>
      <c r="R40" s="43"/>
      <c r="S40" s="124"/>
    </row>
    <row r="41" spans="1:19">
      <c r="A41" s="43"/>
      <c r="B41" s="23">
        <f>'2 Oil Cal.'!K21</f>
        <v>589.29999999999995</v>
      </c>
      <c r="C41" s="91">
        <v>1</v>
      </c>
      <c r="D41" s="91">
        <f>1/(B41^2)</f>
        <v>2.879566535393948E-6</v>
      </c>
      <c r="E41" s="23">
        <f>'2 Oil Cal.'!O21</f>
        <v>1.57442086176967</v>
      </c>
      <c r="F41" s="38">
        <f>1/((E41^2)-1)</f>
        <v>0.67622348524606035</v>
      </c>
      <c r="G41" s="43"/>
      <c r="H41">
        <f>SQRT((1/($B$13+(($B$14)/(B41^2))))+1)</f>
        <v>1.5744182809599705</v>
      </c>
      <c r="I41">
        <f>E41-H41</f>
        <v>2.5808096995039165E-6</v>
      </c>
      <c r="J41" t="s">
        <v>91</v>
      </c>
      <c r="K41" s="43"/>
      <c r="L41" s="43"/>
      <c r="M41" s="43"/>
      <c r="N41" s="43"/>
      <c r="O41" s="43"/>
      <c r="P41" s="43"/>
      <c r="Q41" s="43"/>
      <c r="R41" s="43"/>
      <c r="S41" s="124"/>
    </row>
    <row r="42" spans="1:19">
      <c r="A42" s="43"/>
      <c r="B42" s="23">
        <f>'2 Oil Cal.'!K22</f>
        <v>643.79999999999995</v>
      </c>
      <c r="C42" s="91">
        <v>1</v>
      </c>
      <c r="D42" s="91">
        <f>1/(B42^2)</f>
        <v>2.4126707290251338E-6</v>
      </c>
      <c r="E42" s="23">
        <f>'2 Oil Cal.'!O22</f>
        <v>1.5698385771275882</v>
      </c>
      <c r="F42" s="38">
        <f>1/((E42^2)-1)</f>
        <v>0.68287672226169704</v>
      </c>
      <c r="G42" s="43"/>
      <c r="H42">
        <f t="shared" ref="H42:H48" si="5">SQRT((1/($B$13+(($B$14)/(B42^2))))+1)</f>
        <v>1.5698141674752442</v>
      </c>
      <c r="I42">
        <f t="shared" ref="I42:I48" si="6">E42-H42</f>
        <v>2.4409652344070665E-5</v>
      </c>
      <c r="J42" t="s">
        <v>90</v>
      </c>
      <c r="K42" s="43"/>
      <c r="L42" s="43"/>
      <c r="M42" s="43"/>
      <c r="N42" s="43"/>
      <c r="O42" s="43"/>
      <c r="P42" s="43"/>
      <c r="Q42" s="43"/>
      <c r="R42" s="43"/>
      <c r="S42" s="124"/>
    </row>
    <row r="43" spans="1:19">
      <c r="A43" s="43"/>
      <c r="B43" s="23">
        <f>'2 Oil Cal.'!K23</f>
        <v>508.6</v>
      </c>
      <c r="C43" s="91">
        <v>1</v>
      </c>
      <c r="D43" s="91">
        <f>1/(B43^2)</f>
        <v>3.865870379840321E-6</v>
      </c>
      <c r="E43" s="23">
        <f>'2 Oil Cal.'!O23</f>
        <v>1.5843758489281996</v>
      </c>
      <c r="F43" s="38">
        <f>1/((E43^2)-1)</f>
        <v>0.66214341900547569</v>
      </c>
      <c r="G43" s="43"/>
      <c r="H43">
        <f t="shared" si="5"/>
        <v>1.5844036606865264</v>
      </c>
      <c r="I43">
        <f t="shared" si="6"/>
        <v>-2.7811758326778957E-5</v>
      </c>
      <c r="J43" t="s">
        <v>90</v>
      </c>
      <c r="K43" s="43"/>
      <c r="L43" s="43"/>
      <c r="M43" s="43"/>
      <c r="N43" s="43"/>
      <c r="O43" s="43"/>
      <c r="P43" s="43"/>
      <c r="Q43" s="43"/>
      <c r="R43" s="43"/>
      <c r="S43" s="124"/>
    </row>
    <row r="44" spans="1:19">
      <c r="A44" s="43"/>
      <c r="B44" s="23">
        <f>'2 Oil Cal.'!K24</f>
        <v>579</v>
      </c>
      <c r="C44" s="91">
        <v>1</v>
      </c>
      <c r="D44" s="91">
        <f t="shared" ref="D44:D48" si="7">1/(B44^2)</f>
        <v>2.9829286990553065E-6</v>
      </c>
      <c r="E44" s="23">
        <f>'2 Oil Cal.'!O24</f>
        <v>1.5753441604856973</v>
      </c>
      <c r="F44" s="38">
        <f t="shared" ref="F44:F48" si="8">1/((E44^2)-1)</f>
        <v>0.67489625077473148</v>
      </c>
      <c r="G44" s="43"/>
      <c r="H44">
        <f t="shared" si="5"/>
        <v>1.5754480364201622</v>
      </c>
      <c r="I44">
        <f t="shared" si="6"/>
        <v>-1.0387593446492538E-4</v>
      </c>
      <c r="J44" t="s">
        <v>90</v>
      </c>
      <c r="K44" s="43"/>
      <c r="L44" s="43"/>
      <c r="M44" s="43"/>
      <c r="N44" s="43"/>
      <c r="O44" s="43"/>
      <c r="P44" s="43"/>
      <c r="Q44" s="43"/>
      <c r="R44" s="43"/>
      <c r="S44" s="124"/>
    </row>
    <row r="45" spans="1:19">
      <c r="A45" s="43"/>
      <c r="B45" s="23">
        <f>'2 Oil Cal.'!K25</f>
        <v>546.1</v>
      </c>
      <c r="C45" s="91">
        <v>1</v>
      </c>
      <c r="D45" s="91">
        <f t="shared" si="7"/>
        <v>3.3531705787045969E-6</v>
      </c>
      <c r="E45" s="23">
        <f>'2 Oil Cal.'!O25</f>
        <v>1.5792731003242735</v>
      </c>
      <c r="F45" s="38">
        <f t="shared" si="8"/>
        <v>0.66929766444867445</v>
      </c>
      <c r="G45" s="43"/>
      <c r="H45">
        <f t="shared" si="5"/>
        <v>1.5791683605364093</v>
      </c>
      <c r="I45">
        <f t="shared" si="6"/>
        <v>1.0473978786418314E-4</v>
      </c>
      <c r="J45" t="s">
        <v>91</v>
      </c>
      <c r="K45" s="43"/>
      <c r="L45" s="43"/>
      <c r="M45" s="43"/>
      <c r="N45" s="43"/>
      <c r="O45" s="43"/>
      <c r="P45" s="43"/>
      <c r="Q45" s="43"/>
      <c r="R45" s="43"/>
      <c r="S45" s="124"/>
    </row>
    <row r="46" spans="1:19">
      <c r="A46" s="43"/>
      <c r="B46" s="23">
        <f>'2 Oil Cal.'!K26</f>
        <v>0</v>
      </c>
      <c r="C46" s="101">
        <v>1</v>
      </c>
      <c r="D46" s="101" t="e">
        <f t="shared" si="7"/>
        <v>#DIV/0!</v>
      </c>
      <c r="E46" s="23">
        <f>'2 Oil Cal.'!O26</f>
        <v>0</v>
      </c>
      <c r="F46" s="39">
        <f t="shared" si="8"/>
        <v>-1</v>
      </c>
      <c r="G46" s="43"/>
      <c r="H46" t="e">
        <f t="shared" si="5"/>
        <v>#DIV/0!</v>
      </c>
      <c r="I46" t="e">
        <f t="shared" si="6"/>
        <v>#DIV/0!</v>
      </c>
      <c r="J46" t="s">
        <v>91</v>
      </c>
      <c r="K46" s="43"/>
      <c r="L46" s="43"/>
      <c r="M46" s="43"/>
      <c r="N46" s="43"/>
      <c r="O46" s="43"/>
      <c r="P46" s="43"/>
      <c r="Q46" s="43"/>
      <c r="R46" s="43"/>
      <c r="S46" s="124"/>
    </row>
    <row r="47" spans="1:19">
      <c r="A47" s="43"/>
      <c r="B47" s="23">
        <f>'2 Oil Cal.'!K27</f>
        <v>0</v>
      </c>
      <c r="C47" s="91">
        <v>1</v>
      </c>
      <c r="D47" s="101" t="e">
        <f t="shared" si="7"/>
        <v>#DIV/0!</v>
      </c>
      <c r="E47" s="23">
        <f>'2 Oil Cal.'!O27</f>
        <v>0</v>
      </c>
      <c r="F47" s="39">
        <f t="shared" si="8"/>
        <v>-1</v>
      </c>
      <c r="G47" s="43"/>
      <c r="H47" t="e">
        <f t="shared" si="5"/>
        <v>#DIV/0!</v>
      </c>
      <c r="I47" t="e">
        <f t="shared" si="6"/>
        <v>#DIV/0!</v>
      </c>
      <c r="J47" t="s">
        <v>89</v>
      </c>
      <c r="K47" s="43"/>
      <c r="L47" s="43"/>
      <c r="M47" s="43"/>
      <c r="N47" s="43"/>
      <c r="O47" s="43"/>
      <c r="P47" s="43"/>
      <c r="Q47" s="43"/>
      <c r="R47" s="43"/>
      <c r="S47" s="124"/>
    </row>
    <row r="48" spans="1:19">
      <c r="A48" s="43"/>
      <c r="B48" s="23">
        <f>'2 Oil Cal.'!K28</f>
        <v>0</v>
      </c>
      <c r="C48" s="91">
        <v>1</v>
      </c>
      <c r="D48" s="91" t="e">
        <f t="shared" si="7"/>
        <v>#DIV/0!</v>
      </c>
      <c r="E48" s="23">
        <f>'2 Oil Cal.'!O28</f>
        <v>0</v>
      </c>
      <c r="F48" s="38">
        <f t="shared" si="8"/>
        <v>-1</v>
      </c>
      <c r="G48" s="43"/>
      <c r="H48" t="e">
        <f t="shared" si="5"/>
        <v>#DIV/0!</v>
      </c>
      <c r="I48" t="e">
        <f t="shared" si="6"/>
        <v>#DIV/0!</v>
      </c>
      <c r="J48" t="s">
        <v>90</v>
      </c>
      <c r="K48" s="43"/>
      <c r="L48" s="43"/>
      <c r="M48" s="43"/>
      <c r="N48" s="43"/>
      <c r="O48" s="43"/>
      <c r="P48" s="43"/>
      <c r="Q48" s="43"/>
      <c r="R48" s="43"/>
      <c r="S48" s="124"/>
    </row>
    <row r="49" spans="1:19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124"/>
    </row>
    <row r="50" spans="1:19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124"/>
    </row>
    <row r="51" spans="1:19">
      <c r="A51" s="43"/>
      <c r="B51" s="43"/>
      <c r="C51" s="43"/>
      <c r="E51" t="s">
        <v>8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124"/>
    </row>
    <row r="52" spans="1:19">
      <c r="A52" s="6" t="s">
        <v>86</v>
      </c>
      <c r="B52" s="6">
        <f t="array" ref="B52:B53">MMULT(MMULT(MINVERSE(MMULT(TRANSPOSE(C41:D45),C41:D45)),TRANSPOSE(C41:D45)),F41:F45)</f>
        <v>0.71745835477345032</v>
      </c>
      <c r="C52" s="43"/>
      <c r="D52">
        <v>650</v>
      </c>
      <c r="E52">
        <f>SQRT((1/($B$13+(($B$14)/(D52^2))))+1)</f>
        <v>1.5693665930757905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124"/>
    </row>
    <row r="53" spans="1:19">
      <c r="A53" s="6" t="s">
        <v>29</v>
      </c>
      <c r="B53" s="6">
        <v>-14318.527772809874</v>
      </c>
      <c r="C53" s="43"/>
      <c r="D53">
        <v>640</v>
      </c>
      <c r="E53">
        <f t="shared" ref="E53:E77" si="9">SQRT((1/($B$13+(($B$14)/(D53^2))))+1)</f>
        <v>1.5700953135186662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124"/>
    </row>
    <row r="54" spans="1:19">
      <c r="A54" s="43"/>
      <c r="B54" s="43"/>
      <c r="C54" s="43"/>
      <c r="D54">
        <v>630</v>
      </c>
      <c r="E54">
        <f t="shared" si="9"/>
        <v>1.5708610950536583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124"/>
    </row>
    <row r="55" spans="1:19">
      <c r="A55" s="43"/>
      <c r="B55" s="43"/>
      <c r="C55" s="43"/>
      <c r="D55">
        <v>620</v>
      </c>
      <c r="E55">
        <f t="shared" si="9"/>
        <v>1.5716665314953171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124"/>
    </row>
    <row r="56" spans="1:19">
      <c r="A56" s="43"/>
      <c r="B56" s="43"/>
      <c r="C56" s="43"/>
      <c r="D56">
        <v>610</v>
      </c>
      <c r="E56">
        <f t="shared" si="9"/>
        <v>1.5725144509273361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124"/>
    </row>
    <row r="57" spans="1:19">
      <c r="A57" s="43"/>
      <c r="B57" s="43"/>
      <c r="C57" s="43"/>
      <c r="D57">
        <v>600</v>
      </c>
      <c r="E57">
        <f t="shared" si="9"/>
        <v>1.5734079419185774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124"/>
    </row>
    <row r="58" spans="1:19">
      <c r="A58" s="43"/>
      <c r="B58" s="43"/>
      <c r="C58" s="43"/>
      <c r="D58">
        <v>590</v>
      </c>
      <c r="E58">
        <f t="shared" si="9"/>
        <v>1.5743503832729751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124"/>
    </row>
    <row r="59" spans="1:19">
      <c r="A59" s="43"/>
      <c r="B59" s="43"/>
      <c r="C59" s="43"/>
      <c r="D59">
        <v>580</v>
      </c>
      <c r="E59">
        <f t="shared" si="9"/>
        <v>1.5753454778753555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124"/>
    </row>
    <row r="60" spans="1:19">
      <c r="A60" s="43"/>
      <c r="B60" s="43"/>
      <c r="C60" s="43"/>
      <c r="D60">
        <v>570</v>
      </c>
      <c r="E60">
        <f t="shared" si="9"/>
        <v>1.5763972912990127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124"/>
    </row>
    <row r="61" spans="1:19">
      <c r="A61" s="43"/>
      <c r="B61" s="43"/>
      <c r="C61" s="43"/>
      <c r="D61">
        <v>560</v>
      </c>
      <c r="E61">
        <f t="shared" si="9"/>
        <v>1.5775102959666698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124"/>
    </row>
    <row r="62" spans="1:19">
      <c r="A62" s="43"/>
      <c r="B62" s="43"/>
      <c r="C62" s="43"/>
      <c r="D62">
        <v>550</v>
      </c>
      <c r="E62">
        <f t="shared" si="9"/>
        <v>1.578689421809498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124"/>
    </row>
    <row r="63" spans="1:19">
      <c r="A63" s="43"/>
      <c r="B63" s="43"/>
      <c r="C63" s="43"/>
      <c r="D63">
        <v>540</v>
      </c>
      <c r="E63">
        <f t="shared" si="9"/>
        <v>1.579940114555912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124"/>
    </row>
    <row r="64" spans="1:19">
      <c r="A64" s="43"/>
      <c r="B64" s="43"/>
      <c r="C64" s="43"/>
      <c r="D64">
        <v>530</v>
      </c>
      <c r="E64">
        <f t="shared" si="9"/>
        <v>1.5812684030114479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124"/>
    </row>
    <row r="65" spans="1:19">
      <c r="A65" s="43"/>
      <c r="B65" s="43"/>
      <c r="C65" s="43"/>
      <c r="D65">
        <v>520</v>
      </c>
      <c r="E65">
        <f t="shared" si="9"/>
        <v>1.5826809769742023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124"/>
    </row>
    <row r="66" spans="1:19">
      <c r="A66" s="43"/>
      <c r="B66" s="43"/>
      <c r="C66" s="43"/>
      <c r="D66">
        <v>510</v>
      </c>
      <c r="E66">
        <f t="shared" si="9"/>
        <v>1.5841852777812977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124"/>
    </row>
    <row r="67" spans="1:19">
      <c r="A67" s="43"/>
      <c r="B67" s="43"/>
      <c r="C67" s="43"/>
      <c r="D67">
        <v>500</v>
      </c>
      <c r="E67">
        <f t="shared" si="9"/>
        <v>1.5857896039191308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124"/>
    </row>
    <row r="68" spans="1:19">
      <c r="A68" s="43"/>
      <c r="B68" s="43"/>
      <c r="C68" s="43"/>
      <c r="D68">
        <v>490</v>
      </c>
      <c r="E68">
        <f t="shared" si="9"/>
        <v>1.5875032346779934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124"/>
    </row>
    <row r="69" spans="1:19">
      <c r="A69" s="43"/>
      <c r="B69" s="43"/>
      <c r="C69" s="43"/>
      <c r="D69">
        <v>480</v>
      </c>
      <c r="E69">
        <f t="shared" si="9"/>
        <v>1.5893365755218862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124"/>
    </row>
    <row r="70" spans="1:19">
      <c r="A70" s="43"/>
      <c r="B70" s="43"/>
      <c r="C70" s="43"/>
      <c r="D70">
        <v>470</v>
      </c>
      <c r="E70">
        <f t="shared" si="9"/>
        <v>1.5913013297193355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124"/>
    </row>
    <row r="71" spans="1:19">
      <c r="A71" s="43"/>
      <c r="B71" s="43"/>
      <c r="C71" s="43"/>
      <c r="D71">
        <v>460</v>
      </c>
      <c r="E71">
        <f t="shared" si="9"/>
        <v>1.5934107018972596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124"/>
    </row>
    <row r="72" spans="1:19">
      <c r="A72" s="43"/>
      <c r="B72" s="43"/>
      <c r="C72" s="43"/>
      <c r="D72">
        <v>450</v>
      </c>
      <c r="E72">
        <f t="shared" si="9"/>
        <v>1.5956796406136882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124"/>
    </row>
    <row r="73" spans="1:19">
      <c r="A73" s="43"/>
      <c r="B73" s="43"/>
      <c r="C73" s="43"/>
      <c r="D73">
        <v>440</v>
      </c>
      <c r="E73">
        <f t="shared" si="9"/>
        <v>1.5981251288998797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124"/>
    </row>
    <row r="74" spans="1:19">
      <c r="A74" s="43"/>
      <c r="B74" s="43"/>
      <c r="C74" s="43"/>
      <c r="D74">
        <v>430</v>
      </c>
      <c r="E74">
        <f t="shared" si="9"/>
        <v>1.6007665341400947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124"/>
    </row>
    <row r="75" spans="1:19">
      <c r="A75" s="43"/>
      <c r="B75" s="43"/>
      <c r="C75" s="43"/>
      <c r="D75">
        <v>420</v>
      </c>
      <c r="E75">
        <f t="shared" si="9"/>
        <v>1.6036260318343005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124"/>
    </row>
    <row r="76" spans="1:19">
      <c r="A76" s="43"/>
      <c r="B76" s="43"/>
      <c r="C76" s="43"/>
      <c r="D76">
        <v>410</v>
      </c>
      <c r="E76">
        <f t="shared" si="9"/>
        <v>1.6067291219999968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124"/>
    </row>
    <row r="77" spans="1:19">
      <c r="A77" s="43"/>
      <c r="B77" s="43"/>
      <c r="C77" s="43"/>
      <c r="D77">
        <v>400</v>
      </c>
      <c r="E77">
        <f t="shared" si="9"/>
        <v>1.6101052626019579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124"/>
    </row>
    <row r="78" spans="1:19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69"/>
    </row>
    <row r="79" spans="1:19">
      <c r="A79" s="104" t="s">
        <v>913</v>
      </c>
      <c r="B79" s="111" t="s">
        <v>84</v>
      </c>
      <c r="C79" s="104" t="s">
        <v>86</v>
      </c>
      <c r="D79" s="104" t="s">
        <v>29</v>
      </c>
      <c r="E79" s="111" t="s">
        <v>8</v>
      </c>
      <c r="F79" s="196" t="s">
        <v>85</v>
      </c>
      <c r="G79" s="179"/>
      <c r="H79" t="s">
        <v>87</v>
      </c>
      <c r="I79" t="s">
        <v>88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24"/>
    </row>
    <row r="80" spans="1:19">
      <c r="A80" s="179"/>
      <c r="B80" s="23">
        <f>'2 Oil Cal.'!K39</f>
        <v>589.29999999999995</v>
      </c>
      <c r="C80" s="91">
        <v>1</v>
      </c>
      <c r="D80" s="91">
        <f>1/(B80^2)</f>
        <v>2.879566535393948E-6</v>
      </c>
      <c r="E80" s="23">
        <f>'2 Oil Cal.'!O39</f>
        <v>1.57442086176967</v>
      </c>
      <c r="F80" s="38">
        <f>1/((E80^2)-1)</f>
        <v>0.67622348524606035</v>
      </c>
      <c r="G80" s="179"/>
      <c r="H80">
        <f>SQRT((1/($B$13+(($B$14)/(B80^2))))+1)</f>
        <v>1.5744182809599705</v>
      </c>
      <c r="I80">
        <f>E80-H80</f>
        <v>2.5808096995039165E-6</v>
      </c>
      <c r="J80" t="s">
        <v>91</v>
      </c>
      <c r="K80" s="179"/>
      <c r="L80" s="179"/>
      <c r="M80" s="179"/>
      <c r="N80" s="179"/>
      <c r="O80" s="179"/>
      <c r="P80" s="179"/>
      <c r="Q80" s="179"/>
      <c r="R80" s="179"/>
      <c r="S80" s="124"/>
    </row>
    <row r="81" spans="1:19">
      <c r="A81" s="179"/>
      <c r="B81" s="23">
        <f>'2 Oil Cal.'!K40</f>
        <v>643.79999999999995</v>
      </c>
      <c r="C81" s="91">
        <v>1</v>
      </c>
      <c r="D81" s="91">
        <f>1/(B81^2)</f>
        <v>2.4126707290251338E-6</v>
      </c>
      <c r="E81" s="23">
        <f>'2 Oil Cal.'!O40</f>
        <v>1.5698385771275882</v>
      </c>
      <c r="F81" s="38">
        <f>1/((E81^2)-1)</f>
        <v>0.68287672226169704</v>
      </c>
      <c r="G81" s="179"/>
      <c r="H81">
        <f t="shared" ref="H81:H87" si="10">SQRT((1/($B$13+(($B$14)/(B81^2))))+1)</f>
        <v>1.5698141674752442</v>
      </c>
      <c r="I81">
        <f t="shared" ref="I81:I87" si="11">E81-H81</f>
        <v>2.4409652344070665E-5</v>
      </c>
      <c r="J81" t="s">
        <v>90</v>
      </c>
      <c r="K81" s="179"/>
      <c r="L81" s="179"/>
      <c r="M81" s="179"/>
      <c r="N81" s="179"/>
      <c r="O81" s="179"/>
      <c r="P81" s="179"/>
      <c r="Q81" s="179"/>
      <c r="R81" s="179"/>
      <c r="S81" s="124"/>
    </row>
    <row r="82" spans="1:19">
      <c r="A82" s="179"/>
      <c r="B82" s="23">
        <f>'2 Oil Cal.'!K41</f>
        <v>508.6</v>
      </c>
      <c r="C82" s="91">
        <v>1</v>
      </c>
      <c r="D82" s="91">
        <f>1/(B82^2)</f>
        <v>3.865870379840321E-6</v>
      </c>
      <c r="E82" s="23">
        <f>'2 Oil Cal.'!O41</f>
        <v>1.5843758489281996</v>
      </c>
      <c r="F82" s="38">
        <f>1/((E82^2)-1)</f>
        <v>0.66214341900547569</v>
      </c>
      <c r="G82" s="179"/>
      <c r="H82">
        <f t="shared" si="10"/>
        <v>1.5844036606865264</v>
      </c>
      <c r="I82">
        <f t="shared" si="11"/>
        <v>-2.7811758326778957E-5</v>
      </c>
      <c r="J82" t="s">
        <v>90</v>
      </c>
      <c r="K82" s="179"/>
      <c r="L82" s="179"/>
      <c r="M82" s="179"/>
      <c r="N82" s="179"/>
      <c r="O82" s="179"/>
      <c r="P82" s="179"/>
      <c r="Q82" s="179"/>
      <c r="R82" s="179"/>
      <c r="S82" s="124"/>
    </row>
    <row r="83" spans="1:19">
      <c r="A83" s="179"/>
      <c r="B83" s="23">
        <f>'2 Oil Cal.'!K42</f>
        <v>579</v>
      </c>
      <c r="C83" s="91">
        <v>1</v>
      </c>
      <c r="D83" s="91">
        <f t="shared" ref="D83:D87" si="12">1/(B83^2)</f>
        <v>2.9829286990553065E-6</v>
      </c>
      <c r="E83" s="23">
        <f>'2 Oil Cal.'!O42</f>
        <v>1.5753441604856973</v>
      </c>
      <c r="F83" s="38">
        <f t="shared" ref="F83:F87" si="13">1/((E83^2)-1)</f>
        <v>0.67489625077473148</v>
      </c>
      <c r="G83" s="179"/>
      <c r="H83">
        <f t="shared" si="10"/>
        <v>1.5754480364201622</v>
      </c>
      <c r="I83">
        <f t="shared" si="11"/>
        <v>-1.0387593446492538E-4</v>
      </c>
      <c r="J83" t="s">
        <v>90</v>
      </c>
      <c r="K83" s="179"/>
      <c r="L83" s="179"/>
      <c r="M83" s="179"/>
      <c r="N83" s="179"/>
      <c r="O83" s="179"/>
      <c r="P83" s="179"/>
      <c r="Q83" s="179"/>
      <c r="R83" s="179"/>
      <c r="S83" s="124"/>
    </row>
    <row r="84" spans="1:19">
      <c r="A84" s="179"/>
      <c r="B84" s="23">
        <f>'2 Oil Cal.'!K43</f>
        <v>546.1</v>
      </c>
      <c r="C84" s="91">
        <v>1</v>
      </c>
      <c r="D84" s="91">
        <f t="shared" si="12"/>
        <v>3.3531705787045969E-6</v>
      </c>
      <c r="E84" s="23">
        <f>'2 Oil Cal.'!O43</f>
        <v>1.5792731003242735</v>
      </c>
      <c r="F84" s="38">
        <f t="shared" si="13"/>
        <v>0.66929766444867445</v>
      </c>
      <c r="G84" s="179"/>
      <c r="H84">
        <f t="shared" si="10"/>
        <v>1.5791683605364093</v>
      </c>
      <c r="I84">
        <f t="shared" si="11"/>
        <v>1.0473978786418314E-4</v>
      </c>
      <c r="J84" t="s">
        <v>91</v>
      </c>
      <c r="K84" s="179"/>
      <c r="L84" s="179"/>
      <c r="M84" s="179"/>
      <c r="N84" s="179"/>
      <c r="O84" s="179"/>
      <c r="P84" s="179"/>
      <c r="Q84" s="179"/>
      <c r="R84" s="179"/>
      <c r="S84" s="124"/>
    </row>
    <row r="85" spans="1:19">
      <c r="A85" s="179"/>
      <c r="B85" s="23">
        <f>'2 Oil Cal.'!K44</f>
        <v>0</v>
      </c>
      <c r="C85" s="101">
        <v>1</v>
      </c>
      <c r="D85" s="101" t="e">
        <f t="shared" si="12"/>
        <v>#DIV/0!</v>
      </c>
      <c r="E85" s="23">
        <f>'2 Oil Cal.'!O44</f>
        <v>0</v>
      </c>
      <c r="F85" s="39">
        <f t="shared" si="13"/>
        <v>-1</v>
      </c>
      <c r="G85" s="179"/>
      <c r="H85" t="e">
        <f t="shared" si="10"/>
        <v>#DIV/0!</v>
      </c>
      <c r="I85" t="e">
        <f t="shared" si="11"/>
        <v>#DIV/0!</v>
      </c>
      <c r="J85" t="s">
        <v>91</v>
      </c>
      <c r="K85" s="179"/>
      <c r="L85" s="179"/>
      <c r="M85" s="179"/>
      <c r="N85" s="179"/>
      <c r="O85" s="179"/>
      <c r="P85" s="179"/>
      <c r="Q85" s="179"/>
      <c r="R85" s="179"/>
      <c r="S85" s="124"/>
    </row>
    <row r="86" spans="1:19">
      <c r="A86" s="179"/>
      <c r="B86" s="23">
        <f>'2 Oil Cal.'!K45</f>
        <v>0</v>
      </c>
      <c r="C86" s="91">
        <v>1</v>
      </c>
      <c r="D86" s="101" t="e">
        <f t="shared" si="12"/>
        <v>#DIV/0!</v>
      </c>
      <c r="E86" s="23">
        <f>'2 Oil Cal.'!O45</f>
        <v>0</v>
      </c>
      <c r="F86" s="39">
        <f t="shared" si="13"/>
        <v>-1</v>
      </c>
      <c r="G86" s="179"/>
      <c r="H86" t="e">
        <f t="shared" si="10"/>
        <v>#DIV/0!</v>
      </c>
      <c r="I86" t="e">
        <f t="shared" si="11"/>
        <v>#DIV/0!</v>
      </c>
      <c r="J86" t="s">
        <v>89</v>
      </c>
      <c r="K86" s="179"/>
      <c r="L86" s="179"/>
      <c r="M86" s="179"/>
      <c r="N86" s="179"/>
      <c r="O86" s="179"/>
      <c r="P86" s="179"/>
      <c r="Q86" s="179"/>
      <c r="R86" s="179"/>
      <c r="S86" s="124"/>
    </row>
    <row r="87" spans="1:19">
      <c r="A87" s="179"/>
      <c r="B87" s="23">
        <f>'2 Oil Cal.'!K46</f>
        <v>0</v>
      </c>
      <c r="C87" s="91">
        <v>1</v>
      </c>
      <c r="D87" s="91" t="e">
        <f t="shared" si="12"/>
        <v>#DIV/0!</v>
      </c>
      <c r="E87" s="23">
        <f>'2 Oil Cal.'!O46</f>
        <v>0</v>
      </c>
      <c r="F87" s="38">
        <f t="shared" si="13"/>
        <v>-1</v>
      </c>
      <c r="G87" s="179"/>
      <c r="H87" t="e">
        <f t="shared" si="10"/>
        <v>#DIV/0!</v>
      </c>
      <c r="I87" t="e">
        <f t="shared" si="11"/>
        <v>#DIV/0!</v>
      </c>
      <c r="J87" t="s">
        <v>90</v>
      </c>
      <c r="K87" s="179"/>
      <c r="L87" s="179"/>
      <c r="M87" s="179"/>
      <c r="N87" s="179"/>
      <c r="O87" s="179"/>
      <c r="P87" s="179"/>
      <c r="Q87" s="179"/>
      <c r="R87" s="179"/>
      <c r="S87" s="124"/>
    </row>
    <row r="88" spans="1:19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24"/>
    </row>
    <row r="89" spans="1:19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24"/>
    </row>
    <row r="90" spans="1:19">
      <c r="A90" s="179"/>
      <c r="B90" s="179"/>
      <c r="C90" s="179"/>
      <c r="D90" s="179"/>
      <c r="E90" t="s">
        <v>8</v>
      </c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24"/>
    </row>
    <row r="91" spans="1:19">
      <c r="A91" s="6" t="s">
        <v>86</v>
      </c>
      <c r="B91" s="6">
        <f t="array" ref="B91:B92">MMULT(MMULT(MINVERSE(MMULT(TRANSPOSE(C80:D84),C80:D84)),TRANSPOSE(C80:D84)),F80:F84)</f>
        <v>0.71745835477345032</v>
      </c>
      <c r="C91" s="179"/>
      <c r="D91">
        <v>650</v>
      </c>
      <c r="E91">
        <f>SQRT((1/($B$13+(($B$14)/(D91^2))))+1)</f>
        <v>1.5693665930757905</v>
      </c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24"/>
    </row>
    <row r="92" spans="1:19">
      <c r="A92" s="6" t="s">
        <v>29</v>
      </c>
      <c r="B92" s="6">
        <v>-14318.527772809874</v>
      </c>
      <c r="C92" s="179"/>
      <c r="D92">
        <v>640</v>
      </c>
      <c r="E92">
        <f t="shared" ref="E92:E116" si="14">SQRT((1/($B$13+(($B$14)/(D92^2))))+1)</f>
        <v>1.5700953135186662</v>
      </c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24"/>
    </row>
    <row r="93" spans="1:19">
      <c r="A93" s="179"/>
      <c r="B93" s="179"/>
      <c r="C93" s="179"/>
      <c r="D93">
        <v>630</v>
      </c>
      <c r="E93">
        <f t="shared" si="14"/>
        <v>1.5708610950536583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24"/>
    </row>
    <row r="94" spans="1:19">
      <c r="A94" s="179"/>
      <c r="B94" s="179"/>
      <c r="C94" s="179"/>
      <c r="D94">
        <v>620</v>
      </c>
      <c r="E94">
        <f t="shared" si="14"/>
        <v>1.5716665314953171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24"/>
    </row>
    <row r="95" spans="1:19">
      <c r="A95" s="179"/>
      <c r="B95" s="179"/>
      <c r="C95" s="179"/>
      <c r="D95">
        <v>610</v>
      </c>
      <c r="E95">
        <f t="shared" si="14"/>
        <v>1.5725144509273361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24"/>
    </row>
    <row r="96" spans="1:19">
      <c r="A96" s="179"/>
      <c r="B96" s="179"/>
      <c r="C96" s="179"/>
      <c r="D96">
        <v>600</v>
      </c>
      <c r="E96">
        <f t="shared" si="14"/>
        <v>1.5734079419185774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24"/>
    </row>
    <row r="97" spans="1:19">
      <c r="A97" s="179"/>
      <c r="B97" s="179"/>
      <c r="C97" s="179"/>
      <c r="D97">
        <v>590</v>
      </c>
      <c r="E97">
        <f t="shared" si="14"/>
        <v>1.5743503832729751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24"/>
    </row>
    <row r="98" spans="1:19">
      <c r="A98" s="179"/>
      <c r="B98" s="179"/>
      <c r="C98" s="179"/>
      <c r="D98">
        <v>580</v>
      </c>
      <c r="E98">
        <f t="shared" si="14"/>
        <v>1.5753454778753555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24"/>
    </row>
    <row r="99" spans="1:19">
      <c r="A99" s="179"/>
      <c r="B99" s="179"/>
      <c r="C99" s="179"/>
      <c r="D99">
        <v>570</v>
      </c>
      <c r="E99">
        <f t="shared" si="14"/>
        <v>1.5763972912990127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24"/>
    </row>
    <row r="100" spans="1:19">
      <c r="A100" s="179"/>
      <c r="B100" s="179"/>
      <c r="C100" s="179"/>
      <c r="D100">
        <v>560</v>
      </c>
      <c r="E100">
        <f t="shared" si="14"/>
        <v>1.5775102959666698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24"/>
    </row>
    <row r="101" spans="1:19">
      <c r="A101" s="179"/>
      <c r="B101" s="179"/>
      <c r="C101" s="179"/>
      <c r="D101">
        <v>550</v>
      </c>
      <c r="E101">
        <f t="shared" si="14"/>
        <v>1.578689421809498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24"/>
    </row>
    <row r="102" spans="1:19">
      <c r="A102" s="179"/>
      <c r="B102" s="179"/>
      <c r="C102" s="179"/>
      <c r="D102">
        <v>540</v>
      </c>
      <c r="E102">
        <f t="shared" si="14"/>
        <v>1.579940114555912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24"/>
    </row>
    <row r="103" spans="1:19">
      <c r="A103" s="179"/>
      <c r="B103" s="179"/>
      <c r="C103" s="179"/>
      <c r="D103">
        <v>530</v>
      </c>
      <c r="E103">
        <f t="shared" si="14"/>
        <v>1.5812684030114479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24"/>
    </row>
    <row r="104" spans="1:19">
      <c r="A104" s="179"/>
      <c r="B104" s="179"/>
      <c r="C104" s="179"/>
      <c r="D104">
        <v>520</v>
      </c>
      <c r="E104">
        <f t="shared" si="14"/>
        <v>1.5826809769742023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24"/>
    </row>
    <row r="105" spans="1:19">
      <c r="A105" s="179"/>
      <c r="B105" s="179"/>
      <c r="C105" s="179"/>
      <c r="D105">
        <v>510</v>
      </c>
      <c r="E105">
        <f t="shared" si="14"/>
        <v>1.5841852777812977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24"/>
    </row>
    <row r="106" spans="1:19">
      <c r="A106" s="179"/>
      <c r="B106" s="179"/>
      <c r="C106" s="179"/>
      <c r="D106">
        <v>500</v>
      </c>
      <c r="E106">
        <f t="shared" si="14"/>
        <v>1.5857896039191308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24"/>
    </row>
    <row r="107" spans="1:19">
      <c r="A107" s="179"/>
      <c r="B107" s="179"/>
      <c r="C107" s="179"/>
      <c r="D107">
        <v>490</v>
      </c>
      <c r="E107">
        <f t="shared" si="14"/>
        <v>1.5875032346779934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24"/>
    </row>
    <row r="108" spans="1:19">
      <c r="A108" s="179"/>
      <c r="B108" s="179"/>
      <c r="C108" s="179"/>
      <c r="D108">
        <v>480</v>
      </c>
      <c r="E108">
        <f t="shared" si="14"/>
        <v>1.5893365755218862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24"/>
    </row>
    <row r="109" spans="1:19">
      <c r="A109" s="179"/>
      <c r="B109" s="179"/>
      <c r="C109" s="179"/>
      <c r="D109">
        <v>470</v>
      </c>
      <c r="E109">
        <f t="shared" si="14"/>
        <v>1.5913013297193355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24"/>
    </row>
    <row r="110" spans="1:19">
      <c r="A110" s="179"/>
      <c r="B110" s="179"/>
      <c r="C110" s="179"/>
      <c r="D110">
        <v>460</v>
      </c>
      <c r="E110">
        <f t="shared" si="14"/>
        <v>1.5934107018972596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24"/>
    </row>
    <row r="111" spans="1:19">
      <c r="A111" s="179"/>
      <c r="B111" s="179"/>
      <c r="C111" s="179"/>
      <c r="D111">
        <v>450</v>
      </c>
      <c r="E111">
        <f t="shared" si="14"/>
        <v>1.5956796406136882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24"/>
    </row>
    <row r="112" spans="1:19">
      <c r="A112" s="179"/>
      <c r="B112" s="179"/>
      <c r="C112" s="179"/>
      <c r="D112">
        <v>440</v>
      </c>
      <c r="E112">
        <f t="shared" si="14"/>
        <v>1.5981251288998797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24"/>
    </row>
    <row r="113" spans="1:19">
      <c r="A113" s="179"/>
      <c r="B113" s="179"/>
      <c r="C113" s="179"/>
      <c r="D113">
        <v>430</v>
      </c>
      <c r="E113">
        <f t="shared" si="14"/>
        <v>1.6007665341400947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24"/>
    </row>
    <row r="114" spans="1:19">
      <c r="A114" s="179"/>
      <c r="B114" s="179"/>
      <c r="C114" s="179"/>
      <c r="D114">
        <v>420</v>
      </c>
      <c r="E114">
        <f t="shared" si="14"/>
        <v>1.6036260318343005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24"/>
    </row>
    <row r="115" spans="1:19">
      <c r="A115" s="179"/>
      <c r="B115" s="179"/>
      <c r="C115" s="179"/>
      <c r="D115">
        <v>410</v>
      </c>
      <c r="E115">
        <f t="shared" si="14"/>
        <v>1.6067291219999968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24"/>
    </row>
    <row r="116" spans="1:19">
      <c r="A116" s="179"/>
      <c r="B116" s="179"/>
      <c r="C116" s="179"/>
      <c r="D116">
        <v>400</v>
      </c>
      <c r="E116">
        <f t="shared" si="14"/>
        <v>1.6101052626019579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24"/>
    </row>
    <row r="117" spans="1:19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22"/>
  <sheetViews>
    <sheetView workbookViewId="0">
      <selection activeCell="D20" sqref="D20"/>
    </sheetView>
  </sheetViews>
  <sheetFormatPr baseColWidth="10" defaultRowHeight="16"/>
  <cols>
    <col min="2" max="3" width="12.1640625" bestFit="1" customWidth="1"/>
    <col min="4" max="4" width="11.1640625" bestFit="1" customWidth="1"/>
    <col min="6" max="6" width="11.83203125" customWidth="1"/>
    <col min="18" max="18" width="3.5" customWidth="1"/>
    <col min="19" max="19" width="12.1640625" bestFit="1" customWidth="1"/>
  </cols>
  <sheetData>
    <row r="1" spans="1:18">
      <c r="A1" s="91" t="s">
        <v>911</v>
      </c>
      <c r="B1" s="23" t="s">
        <v>84</v>
      </c>
      <c r="C1" s="91"/>
      <c r="D1" s="91"/>
      <c r="E1" s="91"/>
      <c r="F1" s="23" t="s">
        <v>8</v>
      </c>
      <c r="G1" s="41"/>
      <c r="H1" s="40" t="s">
        <v>87</v>
      </c>
      <c r="I1" s="38" t="s">
        <v>88</v>
      </c>
      <c r="J1" s="41"/>
      <c r="K1" s="41"/>
      <c r="L1" s="41"/>
      <c r="M1" s="41"/>
      <c r="N1" s="41"/>
      <c r="O1" s="41"/>
      <c r="P1" s="41"/>
      <c r="Q1" s="41"/>
      <c r="R1" s="124"/>
    </row>
    <row r="2" spans="1:18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91">
        <f>1/(B2^4)</f>
        <v>8.2919034317607045E-12</v>
      </c>
      <c r="F2" s="23">
        <f>'2 Oil Cal.'!O3</f>
        <v>1.57442086176967</v>
      </c>
      <c r="G2" s="41"/>
      <c r="H2" s="40">
        <f>$B$11+($B$12/(B2^2))+($B$13/(B2^4))</f>
        <v>1.5744176468925553</v>
      </c>
      <c r="I2" s="38">
        <f>F2-H2</f>
        <v>3.2148771147433308E-6</v>
      </c>
      <c r="J2" t="s">
        <v>91</v>
      </c>
      <c r="K2" s="41"/>
      <c r="L2" s="41"/>
      <c r="M2" s="41"/>
      <c r="N2" s="41"/>
      <c r="O2" s="41"/>
      <c r="P2" s="41"/>
      <c r="Q2" s="41"/>
      <c r="R2" s="124"/>
    </row>
    <row r="3" spans="1:18">
      <c r="A3" s="41"/>
      <c r="B3" s="23">
        <f>'2 Oil Cal.'!K4</f>
        <v>643.79999999999995</v>
      </c>
      <c r="C3" s="91">
        <v>1</v>
      </c>
      <c r="D3" s="91">
        <f t="shared" ref="D3:D9" si="0">1/(B3^2)</f>
        <v>2.4126707290251338E-6</v>
      </c>
      <c r="E3" s="91">
        <f t="shared" ref="E3:E9" si="1">1/(B3^4)</f>
        <v>5.8209800466946696E-12</v>
      </c>
      <c r="F3" s="23">
        <f>'2 Oil Cal.'!O4</f>
        <v>1.5698385771275882</v>
      </c>
      <c r="G3" s="41"/>
      <c r="H3" s="40">
        <f t="shared" ref="H3:H9" si="2">$B$11+($B$12/(B3^2))+($B$13/(B3^4))</f>
        <v>1.5698149753477786</v>
      </c>
      <c r="I3" s="38">
        <f t="shared" ref="I3:I9" si="3">F3-H3</f>
        <v>2.3601779809645507E-5</v>
      </c>
      <c r="J3" t="s">
        <v>90</v>
      </c>
      <c r="K3" s="41"/>
      <c r="L3" s="41"/>
      <c r="M3" s="41"/>
      <c r="N3" s="41"/>
      <c r="O3" s="41"/>
      <c r="P3" s="41"/>
      <c r="Q3" s="41"/>
      <c r="R3" s="124"/>
    </row>
    <row r="4" spans="1:18">
      <c r="A4" s="41"/>
      <c r="B4" s="23">
        <f>'2 Oil Cal.'!K5</f>
        <v>508.6</v>
      </c>
      <c r="C4" s="91">
        <v>1</v>
      </c>
      <c r="D4" s="91">
        <f t="shared" si="0"/>
        <v>3.865870379840321E-6</v>
      </c>
      <c r="E4" s="91">
        <f t="shared" si="1"/>
        <v>1.4944953793726745E-11</v>
      </c>
      <c r="F4" s="23">
        <f>'2 Oil Cal.'!O5</f>
        <v>1.5843758489281996</v>
      </c>
      <c r="G4" s="41"/>
      <c r="H4" s="40">
        <f t="shared" si="2"/>
        <v>1.5844041593178508</v>
      </c>
      <c r="I4" s="38">
        <f t="shared" si="3"/>
        <v>-2.831038965123156E-5</v>
      </c>
      <c r="J4" t="s">
        <v>90</v>
      </c>
      <c r="K4" s="41"/>
      <c r="L4" s="41"/>
      <c r="M4" s="41"/>
      <c r="N4" s="41"/>
      <c r="O4" s="41"/>
      <c r="P4" s="41"/>
      <c r="Q4" s="41"/>
      <c r="R4" s="124"/>
    </row>
    <row r="5" spans="1:18">
      <c r="A5" s="41"/>
      <c r="B5" s="23">
        <f>'2 Oil Cal.'!K6</f>
        <v>579</v>
      </c>
      <c r="C5" s="91">
        <v>1</v>
      </c>
      <c r="D5" s="91">
        <f t="shared" si="0"/>
        <v>2.9829286990553065E-6</v>
      </c>
      <c r="E5" s="91">
        <f t="shared" si="1"/>
        <v>8.8978636236477825E-12</v>
      </c>
      <c r="F5" s="23">
        <f>'2 Oil Cal.'!O6</f>
        <v>1.5753441604856973</v>
      </c>
      <c r="G5" s="41"/>
      <c r="H5" s="40">
        <f t="shared" si="2"/>
        <v>1.5754474302198354</v>
      </c>
      <c r="I5" s="38">
        <f t="shared" si="3"/>
        <v>-1.0326973413810059E-4</v>
      </c>
      <c r="J5" t="s">
        <v>90</v>
      </c>
      <c r="K5" s="41"/>
      <c r="L5" s="41"/>
      <c r="M5" s="41"/>
      <c r="N5" s="41"/>
      <c r="O5" s="41"/>
      <c r="P5" s="41"/>
      <c r="Q5" s="41"/>
      <c r="R5" s="124"/>
    </row>
    <row r="6" spans="1:18">
      <c r="A6" s="41"/>
      <c r="B6" s="23">
        <f>'2 Oil Cal.'!K7</f>
        <v>546.1</v>
      </c>
      <c r="C6" s="91">
        <v>1</v>
      </c>
      <c r="D6" s="91">
        <f t="shared" si="0"/>
        <v>3.3531705787045969E-6</v>
      </c>
      <c r="E6" s="91">
        <f t="shared" si="1"/>
        <v>1.1243752929890121E-11</v>
      </c>
      <c r="F6" s="23">
        <f>'2 Oil Cal.'!O7</f>
        <v>1.5792731003242735</v>
      </c>
      <c r="G6" s="41"/>
      <c r="H6" s="40">
        <f t="shared" si="2"/>
        <v>1.5791683368558223</v>
      </c>
      <c r="I6" s="38">
        <f t="shared" si="3"/>
        <v>1.0476346845122997E-4</v>
      </c>
      <c r="J6" t="s">
        <v>91</v>
      </c>
      <c r="K6" s="41"/>
      <c r="L6" s="41"/>
      <c r="M6" s="41"/>
      <c r="N6" s="41"/>
      <c r="O6" s="41"/>
      <c r="P6" s="41"/>
      <c r="Q6" s="41"/>
      <c r="R6" s="124"/>
    </row>
    <row r="7" spans="1:18">
      <c r="A7" s="41"/>
      <c r="B7" s="23">
        <f>'2 Oil Cal.'!K8</f>
        <v>0</v>
      </c>
      <c r="C7" s="91">
        <v>1</v>
      </c>
      <c r="D7" s="91" t="e">
        <f t="shared" si="0"/>
        <v>#DIV/0!</v>
      </c>
      <c r="E7" s="91" t="e">
        <f t="shared" si="1"/>
        <v>#DIV/0!</v>
      </c>
      <c r="F7" s="23">
        <f>'2 Oil Cal.'!O8</f>
        <v>0</v>
      </c>
      <c r="G7" s="41"/>
      <c r="H7" s="40" t="e">
        <f t="shared" si="2"/>
        <v>#DIV/0!</v>
      </c>
      <c r="I7" s="38" t="e">
        <f t="shared" si="3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124"/>
    </row>
    <row r="8" spans="1:18">
      <c r="A8" s="41"/>
      <c r="B8" s="23">
        <f>'2 Oil Cal.'!K9</f>
        <v>0</v>
      </c>
      <c r="C8" s="91">
        <v>1</v>
      </c>
      <c r="D8" s="91" t="e">
        <f t="shared" si="0"/>
        <v>#DIV/0!</v>
      </c>
      <c r="E8" s="91" t="e">
        <f t="shared" si="1"/>
        <v>#DIV/0!</v>
      </c>
      <c r="F8" s="23">
        <f>'2 Oil Cal.'!O9</f>
        <v>0</v>
      </c>
      <c r="G8" s="41"/>
      <c r="H8" s="40" t="e">
        <f t="shared" si="2"/>
        <v>#DIV/0!</v>
      </c>
      <c r="I8" s="38" t="e">
        <f>F8-H8</f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124"/>
    </row>
    <row r="9" spans="1:18">
      <c r="A9" s="41"/>
      <c r="B9" s="23">
        <f>'2 Oil Cal.'!K10</f>
        <v>0</v>
      </c>
      <c r="C9" s="91">
        <v>1</v>
      </c>
      <c r="D9" s="91" t="e">
        <f t="shared" si="0"/>
        <v>#DIV/0!</v>
      </c>
      <c r="E9" s="91" t="e">
        <f t="shared" si="1"/>
        <v>#DIV/0!</v>
      </c>
      <c r="F9" s="23">
        <f>'2 Oil Cal.'!O10</f>
        <v>0</v>
      </c>
      <c r="G9" s="41"/>
      <c r="H9" s="40" t="e">
        <f t="shared" si="2"/>
        <v>#DIV/0!</v>
      </c>
      <c r="I9" s="38" t="e">
        <f t="shared" si="3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124"/>
    </row>
    <row r="10" spans="1:18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124"/>
    </row>
    <row r="11" spans="1:18">
      <c r="A11" s="6" t="s">
        <v>67</v>
      </c>
      <c r="B11" s="6">
        <f t="array" ref="B11:B13">MMULT(MMULT(MINVERSE(MMULT(TRANSPOSE(C2:E6),C2:E6)),TRANSPOSE(C2:E6)),F2:F6)</f>
        <v>1.5473080450102223</v>
      </c>
      <c r="C11" s="41"/>
      <c r="D11" t="s">
        <v>84</v>
      </c>
      <c r="E11" t="s">
        <v>8</v>
      </c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24"/>
    </row>
    <row r="12" spans="1:18">
      <c r="A12" s="6" t="s">
        <v>68</v>
      </c>
      <c r="B12" s="6">
        <v>8885.0833732169122</v>
      </c>
      <c r="C12" s="41"/>
      <c r="D12">
        <v>650</v>
      </c>
      <c r="E12">
        <f>$B$11+($B$12/(D12^2))+($B$13/(D12^4))</f>
        <v>1.5693677280527252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124"/>
    </row>
    <row r="13" spans="1:18">
      <c r="A13" s="6" t="s">
        <v>69</v>
      </c>
      <c r="B13" s="6">
        <v>183843570.92163086</v>
      </c>
      <c r="C13" s="41"/>
      <c r="D13">
        <v>640</v>
      </c>
      <c r="E13">
        <f t="shared" ref="E13:E37" si="4">$B$11+($B$12/(D13^2))+($B$13/(D13^4))</f>
        <v>1.5700959361632676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124"/>
    </row>
    <row r="14" spans="1:18">
      <c r="A14" s="41"/>
      <c r="B14" s="41"/>
      <c r="C14" s="41"/>
      <c r="D14">
        <v>630</v>
      </c>
      <c r="E14">
        <f t="shared" si="4"/>
        <v>1.5708612878688279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124"/>
    </row>
    <row r="15" spans="1:18">
      <c r="A15" s="41"/>
      <c r="B15" s="41"/>
      <c r="C15" s="41"/>
      <c r="D15">
        <v>620</v>
      </c>
      <c r="E15">
        <f t="shared" si="4"/>
        <v>1.5716663813365364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124"/>
    </row>
    <row r="16" spans="1:18">
      <c r="A16" s="41"/>
      <c r="B16" s="41"/>
      <c r="C16" s="41"/>
      <c r="D16">
        <v>610</v>
      </c>
      <c r="E16">
        <f t="shared" si="4"/>
        <v>1.5725140479832136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124"/>
    </row>
    <row r="17" spans="1:18">
      <c r="A17" s="41"/>
      <c r="B17" s="41"/>
      <c r="C17" s="41"/>
      <c r="D17">
        <v>600</v>
      </c>
      <c r="E17">
        <f t="shared" si="4"/>
        <v>1.5734073782299733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24"/>
    </row>
    <row r="18" spans="1:18">
      <c r="A18" s="41"/>
      <c r="B18" s="41"/>
      <c r="C18" s="41"/>
      <c r="D18">
        <v>590</v>
      </c>
      <c r="E18">
        <f t="shared" si="4"/>
        <v>1.5743497506517266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124"/>
    </row>
    <row r="19" spans="1:18">
      <c r="A19" s="41"/>
      <c r="B19" s="41"/>
      <c r="C19" s="41"/>
      <c r="D19">
        <v>580</v>
      </c>
      <c r="E19">
        <f t="shared" si="4"/>
        <v>1.5753448650441957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124"/>
    </row>
    <row r="20" spans="1:18">
      <c r="A20" s="41"/>
      <c r="B20" s="41"/>
      <c r="C20" s="41"/>
      <c r="D20">
        <v>570</v>
      </c>
      <c r="E20">
        <f t="shared" si="4"/>
        <v>1.5763967800234135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124"/>
    </row>
    <row r="21" spans="1:18">
      <c r="A21" s="41"/>
      <c r="B21" s="41"/>
      <c r="C21" s="41"/>
      <c r="D21">
        <v>560</v>
      </c>
      <c r="E21">
        <f t="shared" si="4"/>
        <v>1.577509955883565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124"/>
    </row>
    <row r="22" spans="1:18">
      <c r="A22" s="41"/>
      <c r="B22" s="41"/>
      <c r="C22" s="41"/>
      <c r="D22">
        <v>550</v>
      </c>
      <c r="E22">
        <f t="shared" si="4"/>
        <v>1.5786893035725582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4"/>
    </row>
    <row r="23" spans="1:18">
      <c r="A23" s="41"/>
      <c r="B23" s="41"/>
      <c r="C23" s="41"/>
      <c r="D23">
        <v>540</v>
      </c>
      <c r="E23">
        <f t="shared" si="4"/>
        <v>1.5799402408060832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4"/>
    </row>
    <row r="24" spans="1:18">
      <c r="A24" s="41"/>
      <c r="B24" s="41"/>
      <c r="C24" s="41"/>
      <c r="D24">
        <v>530</v>
      </c>
      <c r="E24">
        <f t="shared" si="4"/>
        <v>1.5812687565366588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4"/>
    </row>
    <row r="25" spans="1:18">
      <c r="A25" s="41"/>
      <c r="B25" s="41"/>
      <c r="C25" s="41"/>
      <c r="D25">
        <v>520</v>
      </c>
      <c r="E25">
        <f t="shared" si="4"/>
        <v>1.5826814852324589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124"/>
    </row>
    <row r="26" spans="1:18">
      <c r="A26" s="41"/>
      <c r="B26" s="41"/>
      <c r="C26" s="41"/>
      <c r="D26">
        <v>510</v>
      </c>
      <c r="E26">
        <f t="shared" si="4"/>
        <v>1.5841857927119587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124"/>
    </row>
    <row r="27" spans="1:18">
      <c r="A27" s="41"/>
      <c r="B27" s="41"/>
      <c r="C27" s="41"/>
      <c r="D27">
        <v>500</v>
      </c>
      <c r="E27">
        <f t="shared" si="4"/>
        <v>1.5857898756378361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124"/>
    </row>
    <row r="28" spans="1:18">
      <c r="A28" s="41"/>
      <c r="B28" s="41"/>
      <c r="C28" s="41"/>
      <c r="D28">
        <v>490</v>
      </c>
      <c r="E28">
        <f t="shared" si="4"/>
        <v>1.5875028772139881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124"/>
    </row>
    <row r="29" spans="1:18">
      <c r="A29" s="41"/>
      <c r="B29" s="41"/>
      <c r="C29" s="41"/>
      <c r="D29">
        <v>480</v>
      </c>
      <c r="E29">
        <f t="shared" si="4"/>
        <v>1.5893350221746121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124"/>
    </row>
    <row r="30" spans="1:18">
      <c r="A30" s="41"/>
      <c r="B30" s="41"/>
      <c r="C30" s="41"/>
      <c r="D30">
        <v>470</v>
      </c>
      <c r="E30">
        <f t="shared" si="4"/>
        <v>1.591297774832013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24"/>
    </row>
    <row r="31" spans="1:18">
      <c r="A31" s="41"/>
      <c r="B31" s="41"/>
      <c r="C31" s="41"/>
      <c r="D31">
        <v>460</v>
      </c>
      <c r="E31">
        <f t="shared" si="4"/>
        <v>1.5934040247963852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124"/>
    </row>
    <row r="32" spans="1:18">
      <c r="A32" s="41"/>
      <c r="B32" s="41"/>
      <c r="C32" s="41"/>
      <c r="D32">
        <v>450</v>
      </c>
      <c r="E32">
        <f t="shared" si="4"/>
        <v>1.5956683060435539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124"/>
    </row>
    <row r="33" spans="1:18">
      <c r="A33" s="41"/>
      <c r="B33" s="41"/>
      <c r="C33" s="41"/>
      <c r="D33">
        <v>440</v>
      </c>
      <c r="E33">
        <f t="shared" si="4"/>
        <v>1.5981070563476167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24"/>
    </row>
    <row r="34" spans="1:18">
      <c r="A34" s="41"/>
      <c r="B34" s="41"/>
      <c r="C34" s="41"/>
      <c r="D34">
        <v>430</v>
      </c>
      <c r="E34">
        <f t="shared" si="4"/>
        <v>1.6007389257964817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124"/>
    </row>
    <row r="35" spans="1:18">
      <c r="A35" s="41"/>
      <c r="B35" s="41"/>
      <c r="C35" s="41"/>
      <c r="D35">
        <v>420</v>
      </c>
      <c r="E35">
        <f t="shared" si="4"/>
        <v>1.6035851452782786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124"/>
    </row>
    <row r="36" spans="1:18">
      <c r="A36" s="41"/>
      <c r="B36" s="41"/>
      <c r="C36" s="41"/>
      <c r="D36">
        <v>410</v>
      </c>
      <c r="E36">
        <f t="shared" si="4"/>
        <v>1.6066699686109582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124"/>
    </row>
    <row r="37" spans="1:18">
      <c r="A37" s="41"/>
      <c r="B37" s="41"/>
      <c r="C37" s="41"/>
      <c r="D37">
        <v>400</v>
      </c>
      <c r="E37">
        <f t="shared" si="4"/>
        <v>1.6100212055819543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124"/>
    </row>
    <row r="38" spans="1:18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124"/>
    </row>
    <row r="39" spans="1:18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124"/>
    </row>
    <row r="40" spans="1:18">
      <c r="A40" s="132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69"/>
    </row>
    <row r="41" spans="1:18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124"/>
    </row>
    <row r="42" spans="1:18">
      <c r="A42" s="91" t="s">
        <v>912</v>
      </c>
      <c r="B42" s="23" t="s">
        <v>84</v>
      </c>
      <c r="C42" s="91"/>
      <c r="D42" s="91"/>
      <c r="E42" s="91"/>
      <c r="F42" s="23" t="s">
        <v>8</v>
      </c>
      <c r="G42" s="43"/>
      <c r="H42" s="40" t="s">
        <v>87</v>
      </c>
      <c r="I42" s="38" t="s">
        <v>88</v>
      </c>
      <c r="J42" s="43"/>
      <c r="K42" s="43"/>
      <c r="L42" s="43"/>
      <c r="M42" s="43"/>
      <c r="N42" s="43"/>
      <c r="O42" s="43"/>
      <c r="P42" s="43"/>
      <c r="Q42" s="43"/>
      <c r="R42" s="124"/>
    </row>
    <row r="43" spans="1:18">
      <c r="A43" s="43"/>
      <c r="B43" s="23">
        <f>'2 Oil Cal.'!K21</f>
        <v>589.29999999999995</v>
      </c>
      <c r="C43" s="91">
        <v>1</v>
      </c>
      <c r="D43" s="91">
        <f>1/(B43^2)</f>
        <v>2.879566535393948E-6</v>
      </c>
      <c r="E43" s="91">
        <f>1/(B43^4)</f>
        <v>8.2919034317607045E-12</v>
      </c>
      <c r="F43" s="23">
        <f>'2 Oil Cal.'!O21</f>
        <v>1.57442086176967</v>
      </c>
      <c r="G43" s="43"/>
      <c r="H43" s="40">
        <f>$B$11+($B$12/(B43^2))+($B$13/(B43^4))</f>
        <v>1.5744176468925553</v>
      </c>
      <c r="I43" s="38">
        <f>F43-H43</f>
        <v>3.2148771147433308E-6</v>
      </c>
      <c r="J43" t="s">
        <v>91</v>
      </c>
      <c r="K43" s="43"/>
      <c r="L43" s="43"/>
      <c r="M43" s="43"/>
      <c r="N43" s="43"/>
      <c r="O43" s="43"/>
      <c r="P43" s="43"/>
      <c r="Q43" s="43"/>
      <c r="R43" s="124"/>
    </row>
    <row r="44" spans="1:18">
      <c r="A44" s="43"/>
      <c r="B44" s="23">
        <f>'2 Oil Cal.'!K22</f>
        <v>643.79999999999995</v>
      </c>
      <c r="C44" s="91">
        <v>1</v>
      </c>
      <c r="D44" s="91">
        <f t="shared" ref="D44:D50" si="5">1/(B44^2)</f>
        <v>2.4126707290251338E-6</v>
      </c>
      <c r="E44" s="91">
        <f t="shared" ref="E44:E50" si="6">1/(B44^4)</f>
        <v>5.8209800466946696E-12</v>
      </c>
      <c r="F44" s="23">
        <f>'2 Oil Cal.'!O22</f>
        <v>1.5698385771275882</v>
      </c>
      <c r="G44" s="43"/>
      <c r="H44" s="40">
        <f t="shared" ref="H44:H50" si="7">$B$11+($B$12/(B44^2))+($B$13/(B44^4))</f>
        <v>1.5698149753477786</v>
      </c>
      <c r="I44" s="38">
        <f t="shared" ref="I44:I48" si="8">F44-H44</f>
        <v>2.3601779809645507E-5</v>
      </c>
      <c r="J44" t="s">
        <v>90</v>
      </c>
      <c r="K44" s="43"/>
      <c r="L44" s="43"/>
      <c r="M44" s="43"/>
      <c r="N44" s="43"/>
      <c r="O44" s="43"/>
      <c r="P44" s="43"/>
      <c r="Q44" s="43"/>
      <c r="R44" s="124"/>
    </row>
    <row r="45" spans="1:18">
      <c r="A45" s="43"/>
      <c r="B45" s="23">
        <f>'2 Oil Cal.'!K23</f>
        <v>508.6</v>
      </c>
      <c r="C45" s="91">
        <v>1</v>
      </c>
      <c r="D45" s="91">
        <f t="shared" si="5"/>
        <v>3.865870379840321E-6</v>
      </c>
      <c r="E45" s="91">
        <f t="shared" si="6"/>
        <v>1.4944953793726745E-11</v>
      </c>
      <c r="F45" s="23">
        <f>'2 Oil Cal.'!O23</f>
        <v>1.5843758489281996</v>
      </c>
      <c r="G45" s="43"/>
      <c r="H45" s="40">
        <f t="shared" si="7"/>
        <v>1.5844041593178508</v>
      </c>
      <c r="I45" s="38">
        <f t="shared" si="8"/>
        <v>-2.831038965123156E-5</v>
      </c>
      <c r="J45" t="s">
        <v>90</v>
      </c>
      <c r="K45" s="43"/>
      <c r="L45" s="43"/>
      <c r="M45" s="43"/>
      <c r="N45" s="43"/>
      <c r="O45" s="43"/>
      <c r="P45" s="43"/>
      <c r="Q45" s="43"/>
      <c r="R45" s="124"/>
    </row>
    <row r="46" spans="1:18">
      <c r="A46" s="43"/>
      <c r="B46" s="23">
        <f>'2 Oil Cal.'!K24</f>
        <v>579</v>
      </c>
      <c r="C46" s="91">
        <v>1</v>
      </c>
      <c r="D46" s="91">
        <f t="shared" si="5"/>
        <v>2.9829286990553065E-6</v>
      </c>
      <c r="E46" s="91">
        <f t="shared" si="6"/>
        <v>8.8978636236477825E-12</v>
      </c>
      <c r="F46" s="23">
        <f>'2 Oil Cal.'!O24</f>
        <v>1.5753441604856973</v>
      </c>
      <c r="G46" s="43"/>
      <c r="H46" s="40">
        <f t="shared" si="7"/>
        <v>1.5754474302198354</v>
      </c>
      <c r="I46" s="38">
        <f t="shared" si="8"/>
        <v>-1.0326973413810059E-4</v>
      </c>
      <c r="J46" t="s">
        <v>90</v>
      </c>
      <c r="K46" s="43"/>
      <c r="L46" s="43"/>
      <c r="M46" s="43"/>
      <c r="N46" s="43"/>
      <c r="O46" s="43"/>
      <c r="P46" s="43"/>
      <c r="Q46" s="43"/>
      <c r="R46" s="124"/>
    </row>
    <row r="47" spans="1:18">
      <c r="A47" s="43"/>
      <c r="B47" s="23">
        <f>'2 Oil Cal.'!K25</f>
        <v>546.1</v>
      </c>
      <c r="C47" s="91">
        <v>1</v>
      </c>
      <c r="D47" s="91">
        <f t="shared" si="5"/>
        <v>3.3531705787045969E-6</v>
      </c>
      <c r="E47" s="91">
        <f t="shared" si="6"/>
        <v>1.1243752929890121E-11</v>
      </c>
      <c r="F47" s="23">
        <f>'2 Oil Cal.'!O25</f>
        <v>1.5792731003242735</v>
      </c>
      <c r="G47" s="43"/>
      <c r="H47" s="40">
        <f t="shared" si="7"/>
        <v>1.5791683368558223</v>
      </c>
      <c r="I47" s="38">
        <f t="shared" si="8"/>
        <v>1.0476346845122997E-4</v>
      </c>
      <c r="J47" t="s">
        <v>91</v>
      </c>
      <c r="K47" s="43"/>
      <c r="L47" s="43"/>
      <c r="M47" s="43"/>
      <c r="N47" s="43"/>
      <c r="O47" s="43"/>
      <c r="P47" s="43"/>
      <c r="Q47" s="43"/>
      <c r="R47" s="124"/>
    </row>
    <row r="48" spans="1:18">
      <c r="A48" s="43"/>
      <c r="B48" s="23">
        <f>'2 Oil Cal.'!K26</f>
        <v>0</v>
      </c>
      <c r="C48" s="91">
        <v>1</v>
      </c>
      <c r="D48" s="91" t="e">
        <f t="shared" si="5"/>
        <v>#DIV/0!</v>
      </c>
      <c r="E48" s="91" t="e">
        <f t="shared" si="6"/>
        <v>#DIV/0!</v>
      </c>
      <c r="F48" s="23">
        <f>'2 Oil Cal.'!O26</f>
        <v>0</v>
      </c>
      <c r="G48" s="43"/>
      <c r="H48" s="40" t="e">
        <f t="shared" si="7"/>
        <v>#DIV/0!</v>
      </c>
      <c r="I48" s="38" t="e">
        <f t="shared" si="8"/>
        <v>#DIV/0!</v>
      </c>
      <c r="J48" t="s">
        <v>91</v>
      </c>
      <c r="K48" s="43"/>
      <c r="L48" s="43"/>
      <c r="M48" s="43"/>
      <c r="N48" s="43"/>
      <c r="O48" s="43"/>
      <c r="P48" s="43"/>
      <c r="Q48" s="43"/>
      <c r="R48" s="124"/>
    </row>
    <row r="49" spans="1:18">
      <c r="A49" s="43"/>
      <c r="B49" s="23">
        <f>'2 Oil Cal.'!K27</f>
        <v>0</v>
      </c>
      <c r="C49" s="91">
        <v>1</v>
      </c>
      <c r="D49" s="91" t="e">
        <f t="shared" si="5"/>
        <v>#DIV/0!</v>
      </c>
      <c r="E49" s="91" t="e">
        <f t="shared" si="6"/>
        <v>#DIV/0!</v>
      </c>
      <c r="F49" s="23">
        <f>'2 Oil Cal.'!O27</f>
        <v>0</v>
      </c>
      <c r="G49" s="43"/>
      <c r="H49" s="40" t="e">
        <f t="shared" si="7"/>
        <v>#DIV/0!</v>
      </c>
      <c r="I49" s="38" t="e">
        <f>F49-H49</f>
        <v>#DIV/0!</v>
      </c>
      <c r="J49" t="s">
        <v>89</v>
      </c>
      <c r="K49" s="43"/>
      <c r="L49" s="43"/>
      <c r="M49" s="43"/>
      <c r="N49" s="43"/>
      <c r="O49" s="43"/>
      <c r="P49" s="43"/>
      <c r="Q49" s="43"/>
      <c r="R49" s="124"/>
    </row>
    <row r="50" spans="1:18">
      <c r="A50" s="43"/>
      <c r="B50" s="23">
        <f>'2 Oil Cal.'!K28</f>
        <v>0</v>
      </c>
      <c r="C50" s="91">
        <v>1</v>
      </c>
      <c r="D50" s="91" t="e">
        <f t="shared" si="5"/>
        <v>#DIV/0!</v>
      </c>
      <c r="E50" s="91" t="e">
        <f t="shared" si="6"/>
        <v>#DIV/0!</v>
      </c>
      <c r="F50" s="23">
        <f>'2 Oil Cal.'!O28</f>
        <v>0</v>
      </c>
      <c r="G50" s="43"/>
      <c r="H50" s="40" t="e">
        <f t="shared" si="7"/>
        <v>#DIV/0!</v>
      </c>
      <c r="I50" s="38" t="e">
        <f>F50-H50</f>
        <v>#DIV/0!</v>
      </c>
      <c r="J50" t="s">
        <v>90</v>
      </c>
      <c r="K50" s="43"/>
      <c r="L50" s="43"/>
      <c r="M50" s="43"/>
      <c r="N50" s="43"/>
      <c r="O50" s="43"/>
      <c r="P50" s="43"/>
      <c r="Q50" s="43"/>
      <c r="R50" s="124"/>
    </row>
    <row r="51" spans="1:18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124"/>
    </row>
    <row r="52" spans="1:18">
      <c r="A52" s="6" t="s">
        <v>67</v>
      </c>
      <c r="B52" s="6">
        <f t="array" ref="B52:B54">MMULT(MMULT(MINVERSE(MMULT(TRANSPOSE(C43:E47),C43:E47)),TRANSPOSE(C43:E47)),F43:F47)</f>
        <v>1.5473080450102223</v>
      </c>
      <c r="C52" s="43"/>
      <c r="D52" t="s">
        <v>84</v>
      </c>
      <c r="E52" t="s">
        <v>8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124"/>
    </row>
    <row r="53" spans="1:18">
      <c r="A53" s="6" t="s">
        <v>68</v>
      </c>
      <c r="B53" s="6">
        <v>8885.0833732169122</v>
      </c>
      <c r="C53" s="43"/>
      <c r="D53">
        <v>650</v>
      </c>
      <c r="E53">
        <f>$B$11+($B$12/(D53^2))+($B$13/(D53^4))</f>
        <v>1.5693677280527252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124"/>
    </row>
    <row r="54" spans="1:18">
      <c r="A54" s="6" t="s">
        <v>69</v>
      </c>
      <c r="B54" s="6">
        <v>183843570.92163086</v>
      </c>
      <c r="C54" s="43"/>
      <c r="D54">
        <v>640</v>
      </c>
      <c r="E54">
        <f t="shared" ref="E54:E78" si="9">$B$11+($B$12/(D54^2))+($B$13/(D54^4))</f>
        <v>1.5700959361632676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124"/>
    </row>
    <row r="55" spans="1:18">
      <c r="A55" s="43"/>
      <c r="B55" s="43"/>
      <c r="C55" s="43"/>
      <c r="D55">
        <v>630</v>
      </c>
      <c r="E55">
        <f t="shared" si="9"/>
        <v>1.5708612878688279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124"/>
    </row>
    <row r="56" spans="1:18">
      <c r="A56" s="43"/>
      <c r="B56" s="43"/>
      <c r="C56" s="43"/>
      <c r="D56">
        <v>620</v>
      </c>
      <c r="E56">
        <f t="shared" si="9"/>
        <v>1.5716663813365364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124"/>
    </row>
    <row r="57" spans="1:18">
      <c r="A57" s="43"/>
      <c r="B57" s="43"/>
      <c r="C57" s="43"/>
      <c r="D57">
        <v>610</v>
      </c>
      <c r="E57">
        <f t="shared" si="9"/>
        <v>1.5725140479832136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124"/>
    </row>
    <row r="58" spans="1:18">
      <c r="A58" s="43"/>
      <c r="B58" s="43"/>
      <c r="C58" s="43"/>
      <c r="D58">
        <v>600</v>
      </c>
      <c r="E58">
        <f t="shared" si="9"/>
        <v>1.5734073782299733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124"/>
    </row>
    <row r="59" spans="1:18">
      <c r="A59" s="43"/>
      <c r="B59" s="43"/>
      <c r="C59" s="43"/>
      <c r="D59">
        <v>590</v>
      </c>
      <c r="E59">
        <f t="shared" si="9"/>
        <v>1.5743497506517266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124"/>
    </row>
    <row r="60" spans="1:18">
      <c r="A60" s="43"/>
      <c r="B60" s="43"/>
      <c r="C60" s="43"/>
      <c r="D60">
        <v>580</v>
      </c>
      <c r="E60">
        <f t="shared" si="9"/>
        <v>1.5753448650441957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124"/>
    </row>
    <row r="61" spans="1:18">
      <c r="A61" s="43"/>
      <c r="B61" s="43"/>
      <c r="C61" s="43"/>
      <c r="D61">
        <v>570</v>
      </c>
      <c r="E61">
        <f t="shared" si="9"/>
        <v>1.5763967800234135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124"/>
    </row>
    <row r="62" spans="1:18">
      <c r="A62" s="43"/>
      <c r="B62" s="43"/>
      <c r="C62" s="43"/>
      <c r="D62">
        <v>560</v>
      </c>
      <c r="E62">
        <f t="shared" si="9"/>
        <v>1.577509955883565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124"/>
    </row>
    <row r="63" spans="1:18">
      <c r="A63" s="43"/>
      <c r="B63" s="43"/>
      <c r="C63" s="43"/>
      <c r="D63">
        <v>550</v>
      </c>
      <c r="E63">
        <f t="shared" si="9"/>
        <v>1.5786893035725582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124"/>
    </row>
    <row r="64" spans="1:18">
      <c r="A64" s="43"/>
      <c r="B64" s="43"/>
      <c r="C64" s="43"/>
      <c r="D64">
        <v>540</v>
      </c>
      <c r="E64">
        <f t="shared" si="9"/>
        <v>1.5799402408060832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124"/>
    </row>
    <row r="65" spans="1:18">
      <c r="A65" s="43"/>
      <c r="B65" s="43"/>
      <c r="C65" s="43"/>
      <c r="D65">
        <v>530</v>
      </c>
      <c r="E65">
        <f t="shared" si="9"/>
        <v>1.5812687565366588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124"/>
    </row>
    <row r="66" spans="1:18">
      <c r="A66" s="43"/>
      <c r="B66" s="43"/>
      <c r="C66" s="43"/>
      <c r="D66">
        <v>520</v>
      </c>
      <c r="E66">
        <f t="shared" si="9"/>
        <v>1.5826814852324589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124"/>
    </row>
    <row r="67" spans="1:18">
      <c r="A67" s="43"/>
      <c r="B67" s="43"/>
      <c r="C67" s="43"/>
      <c r="D67">
        <v>510</v>
      </c>
      <c r="E67">
        <f t="shared" si="9"/>
        <v>1.5841857927119587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124"/>
    </row>
    <row r="68" spans="1:18">
      <c r="A68" s="43"/>
      <c r="B68" s="43"/>
      <c r="C68" s="43"/>
      <c r="D68">
        <v>500</v>
      </c>
      <c r="E68">
        <f t="shared" si="9"/>
        <v>1.5857898756378361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124"/>
    </row>
    <row r="69" spans="1:18">
      <c r="A69" s="43"/>
      <c r="B69" s="43"/>
      <c r="C69" s="43"/>
      <c r="D69">
        <v>490</v>
      </c>
      <c r="E69">
        <f t="shared" si="9"/>
        <v>1.5875028772139881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124"/>
    </row>
    <row r="70" spans="1:18">
      <c r="A70" s="43"/>
      <c r="B70" s="43"/>
      <c r="C70" s="43"/>
      <c r="D70">
        <v>480</v>
      </c>
      <c r="E70">
        <f t="shared" si="9"/>
        <v>1.5893350221746121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124"/>
    </row>
    <row r="71" spans="1:18">
      <c r="A71" s="43"/>
      <c r="B71" s="43"/>
      <c r="C71" s="43"/>
      <c r="D71">
        <v>470</v>
      </c>
      <c r="E71">
        <f t="shared" si="9"/>
        <v>1.591297774832013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124"/>
    </row>
    <row r="72" spans="1:18">
      <c r="A72" s="43"/>
      <c r="B72" s="43"/>
      <c r="C72" s="43"/>
      <c r="D72">
        <v>460</v>
      </c>
      <c r="E72">
        <f t="shared" si="9"/>
        <v>1.5934040247963852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124"/>
    </row>
    <row r="73" spans="1:18">
      <c r="A73" s="43"/>
      <c r="B73" s="43"/>
      <c r="C73" s="43"/>
      <c r="D73">
        <v>450</v>
      </c>
      <c r="E73">
        <f t="shared" si="9"/>
        <v>1.5956683060435539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124"/>
    </row>
    <row r="74" spans="1:18">
      <c r="A74" s="43"/>
      <c r="B74" s="43"/>
      <c r="C74" s="43"/>
      <c r="D74">
        <v>440</v>
      </c>
      <c r="E74">
        <f t="shared" si="9"/>
        <v>1.5981070563476167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124"/>
    </row>
    <row r="75" spans="1:18">
      <c r="A75" s="43"/>
      <c r="B75" s="43"/>
      <c r="C75" s="43"/>
      <c r="D75">
        <v>430</v>
      </c>
      <c r="E75">
        <f t="shared" si="9"/>
        <v>1.6007389257964817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124"/>
    </row>
    <row r="76" spans="1:18">
      <c r="A76" s="43"/>
      <c r="B76" s="43"/>
      <c r="C76" s="43"/>
      <c r="D76">
        <v>420</v>
      </c>
      <c r="E76">
        <f t="shared" si="9"/>
        <v>1.6035851452782786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124"/>
    </row>
    <row r="77" spans="1:18">
      <c r="A77" s="43"/>
      <c r="B77" s="43"/>
      <c r="C77" s="43"/>
      <c r="D77">
        <v>410</v>
      </c>
      <c r="E77">
        <f t="shared" si="9"/>
        <v>1.6066699686109582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124"/>
    </row>
    <row r="78" spans="1:18">
      <c r="A78" s="43"/>
      <c r="B78" s="43"/>
      <c r="C78" s="43"/>
      <c r="D78">
        <v>400</v>
      </c>
      <c r="E78">
        <f t="shared" si="9"/>
        <v>1.6100212055819543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124"/>
    </row>
    <row r="79" spans="1:18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124"/>
    </row>
    <row r="80" spans="1:18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124"/>
    </row>
    <row r="81" spans="1:18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69"/>
    </row>
    <row r="82" spans="1:18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24"/>
    </row>
    <row r="83" spans="1:18">
      <c r="A83" s="91" t="s">
        <v>913</v>
      </c>
      <c r="B83" s="23" t="s">
        <v>84</v>
      </c>
      <c r="C83" s="91"/>
      <c r="D83" s="91"/>
      <c r="E83" s="91"/>
      <c r="F83" s="23" t="s">
        <v>8</v>
      </c>
      <c r="G83" s="179"/>
      <c r="H83" s="40" t="s">
        <v>87</v>
      </c>
      <c r="I83" s="38" t="s">
        <v>88</v>
      </c>
      <c r="J83" s="179"/>
      <c r="K83" s="179"/>
      <c r="L83" s="179"/>
      <c r="M83" s="179"/>
      <c r="N83" s="179"/>
      <c r="O83" s="179"/>
      <c r="P83" s="179"/>
      <c r="Q83" s="179"/>
      <c r="R83" s="124"/>
    </row>
    <row r="84" spans="1:18">
      <c r="A84" s="179"/>
      <c r="B84" s="23">
        <f>'2 Oil Cal.'!K39</f>
        <v>589.29999999999995</v>
      </c>
      <c r="C84" s="91">
        <v>1</v>
      </c>
      <c r="D84" s="91">
        <f>1/(B84^2)</f>
        <v>2.879566535393948E-6</v>
      </c>
      <c r="E84" s="91">
        <f>1/(B84^4)</f>
        <v>8.2919034317607045E-12</v>
      </c>
      <c r="F84" s="23">
        <f>'2 Oil Cal.'!O39</f>
        <v>1.57442086176967</v>
      </c>
      <c r="G84" s="179"/>
      <c r="H84" s="40">
        <f>$B$11+($B$12/(B84^2))+($B$13/(B84^4))</f>
        <v>1.5744176468925553</v>
      </c>
      <c r="I84" s="38">
        <f>F84-H84</f>
        <v>3.2148771147433308E-6</v>
      </c>
      <c r="J84" t="s">
        <v>91</v>
      </c>
      <c r="K84" s="179"/>
      <c r="L84" s="179"/>
      <c r="M84" s="179"/>
      <c r="N84" s="179"/>
      <c r="O84" s="179"/>
      <c r="P84" s="179"/>
      <c r="Q84" s="179"/>
      <c r="R84" s="124"/>
    </row>
    <row r="85" spans="1:18">
      <c r="A85" s="179"/>
      <c r="B85" s="23">
        <f>'2 Oil Cal.'!K40</f>
        <v>643.79999999999995</v>
      </c>
      <c r="C85" s="91">
        <v>1</v>
      </c>
      <c r="D85" s="91">
        <f t="shared" ref="D85:D91" si="10">1/(B85^2)</f>
        <v>2.4126707290251338E-6</v>
      </c>
      <c r="E85" s="91">
        <f t="shared" ref="E85:E91" si="11">1/(B85^4)</f>
        <v>5.8209800466946696E-12</v>
      </c>
      <c r="F85" s="23">
        <f>'2 Oil Cal.'!O40</f>
        <v>1.5698385771275882</v>
      </c>
      <c r="G85" s="179"/>
      <c r="H85" s="40">
        <f t="shared" ref="H85:H91" si="12">$B$11+($B$12/(B85^2))+($B$13/(B85^4))</f>
        <v>1.5698149753477786</v>
      </c>
      <c r="I85" s="38">
        <f t="shared" ref="I85:I89" si="13">F85-H85</f>
        <v>2.3601779809645507E-5</v>
      </c>
      <c r="J85" t="s">
        <v>90</v>
      </c>
      <c r="K85" s="179"/>
      <c r="L85" s="179"/>
      <c r="M85" s="179"/>
      <c r="N85" s="179"/>
      <c r="O85" s="179"/>
      <c r="P85" s="179"/>
      <c r="Q85" s="179"/>
      <c r="R85" s="124"/>
    </row>
    <row r="86" spans="1:18">
      <c r="A86" s="179"/>
      <c r="B86" s="23">
        <f>'2 Oil Cal.'!K41</f>
        <v>508.6</v>
      </c>
      <c r="C86" s="91">
        <v>1</v>
      </c>
      <c r="D86" s="91">
        <f t="shared" si="10"/>
        <v>3.865870379840321E-6</v>
      </c>
      <c r="E86" s="91">
        <f t="shared" si="11"/>
        <v>1.4944953793726745E-11</v>
      </c>
      <c r="F86" s="23">
        <f>'2 Oil Cal.'!O41</f>
        <v>1.5843758489281996</v>
      </c>
      <c r="G86" s="179"/>
      <c r="H86" s="40">
        <f t="shared" si="12"/>
        <v>1.5844041593178508</v>
      </c>
      <c r="I86" s="38">
        <f t="shared" si="13"/>
        <v>-2.831038965123156E-5</v>
      </c>
      <c r="J86" t="s">
        <v>90</v>
      </c>
      <c r="K86" s="179"/>
      <c r="L86" s="179"/>
      <c r="M86" s="179"/>
      <c r="N86" s="179"/>
      <c r="O86" s="179"/>
      <c r="P86" s="179"/>
      <c r="Q86" s="179"/>
      <c r="R86" s="124"/>
    </row>
    <row r="87" spans="1:18">
      <c r="A87" s="179"/>
      <c r="B87" s="23">
        <f>'2 Oil Cal.'!K42</f>
        <v>579</v>
      </c>
      <c r="C87" s="91">
        <v>1</v>
      </c>
      <c r="D87" s="91">
        <f t="shared" si="10"/>
        <v>2.9829286990553065E-6</v>
      </c>
      <c r="E87" s="91">
        <f t="shared" si="11"/>
        <v>8.8978636236477825E-12</v>
      </c>
      <c r="F87" s="23">
        <f>'2 Oil Cal.'!O42</f>
        <v>1.5753441604856973</v>
      </c>
      <c r="G87" s="179"/>
      <c r="H87" s="40">
        <f t="shared" si="12"/>
        <v>1.5754474302198354</v>
      </c>
      <c r="I87" s="38">
        <f t="shared" si="13"/>
        <v>-1.0326973413810059E-4</v>
      </c>
      <c r="J87" t="s">
        <v>90</v>
      </c>
      <c r="K87" s="179"/>
      <c r="L87" s="179"/>
      <c r="M87" s="179"/>
      <c r="N87" s="179"/>
      <c r="O87" s="179"/>
      <c r="P87" s="179"/>
      <c r="Q87" s="179"/>
      <c r="R87" s="124"/>
    </row>
    <row r="88" spans="1:18">
      <c r="A88" s="179"/>
      <c r="B88" s="23">
        <f>'2 Oil Cal.'!K43</f>
        <v>546.1</v>
      </c>
      <c r="C88" s="91">
        <v>1</v>
      </c>
      <c r="D88" s="91">
        <f t="shared" si="10"/>
        <v>3.3531705787045969E-6</v>
      </c>
      <c r="E88" s="91">
        <f t="shared" si="11"/>
        <v>1.1243752929890121E-11</v>
      </c>
      <c r="F88" s="23">
        <f>'2 Oil Cal.'!O43</f>
        <v>1.5792731003242735</v>
      </c>
      <c r="G88" s="179"/>
      <c r="H88" s="40">
        <f t="shared" si="12"/>
        <v>1.5791683368558223</v>
      </c>
      <c r="I88" s="38">
        <f t="shared" si="13"/>
        <v>1.0476346845122997E-4</v>
      </c>
      <c r="J88" t="s">
        <v>91</v>
      </c>
      <c r="K88" s="179"/>
      <c r="L88" s="179"/>
      <c r="M88" s="179"/>
      <c r="N88" s="179"/>
      <c r="O88" s="179"/>
      <c r="P88" s="179"/>
      <c r="Q88" s="179"/>
      <c r="R88" s="124"/>
    </row>
    <row r="89" spans="1:18">
      <c r="A89" s="179"/>
      <c r="B89" s="23">
        <f>'2 Oil Cal.'!K44</f>
        <v>0</v>
      </c>
      <c r="C89" s="91">
        <v>1</v>
      </c>
      <c r="D89" s="91" t="e">
        <f t="shared" si="10"/>
        <v>#DIV/0!</v>
      </c>
      <c r="E89" s="91" t="e">
        <f t="shared" si="11"/>
        <v>#DIV/0!</v>
      </c>
      <c r="F89" s="23">
        <f>'2 Oil Cal.'!O44</f>
        <v>0</v>
      </c>
      <c r="G89" s="179"/>
      <c r="H89" s="40" t="e">
        <f t="shared" si="12"/>
        <v>#DIV/0!</v>
      </c>
      <c r="I89" s="38" t="e">
        <f t="shared" si="13"/>
        <v>#DIV/0!</v>
      </c>
      <c r="J89" t="s">
        <v>91</v>
      </c>
      <c r="K89" s="179"/>
      <c r="L89" s="179"/>
      <c r="M89" s="179"/>
      <c r="N89" s="179"/>
      <c r="O89" s="179"/>
      <c r="P89" s="179"/>
      <c r="Q89" s="179"/>
      <c r="R89" s="124"/>
    </row>
    <row r="90" spans="1:18">
      <c r="A90" s="179"/>
      <c r="B90" s="23">
        <f>'2 Oil Cal.'!K45</f>
        <v>0</v>
      </c>
      <c r="C90" s="91">
        <v>1</v>
      </c>
      <c r="D90" s="91" t="e">
        <f t="shared" si="10"/>
        <v>#DIV/0!</v>
      </c>
      <c r="E90" s="91" t="e">
        <f t="shared" si="11"/>
        <v>#DIV/0!</v>
      </c>
      <c r="F90" s="23">
        <f>'2 Oil Cal.'!O45</f>
        <v>0</v>
      </c>
      <c r="G90" s="179"/>
      <c r="H90" s="40" t="e">
        <f t="shared" si="12"/>
        <v>#DIV/0!</v>
      </c>
      <c r="I90" s="38" t="e">
        <f>F90-H90</f>
        <v>#DIV/0!</v>
      </c>
      <c r="J90" t="s">
        <v>89</v>
      </c>
      <c r="K90" s="179"/>
      <c r="L90" s="179"/>
      <c r="M90" s="179"/>
      <c r="N90" s="179"/>
      <c r="O90" s="179"/>
      <c r="P90" s="179"/>
      <c r="Q90" s="179"/>
      <c r="R90" s="124"/>
    </row>
    <row r="91" spans="1:18">
      <c r="A91" s="179"/>
      <c r="B91" s="23">
        <f>'2 Oil Cal.'!K46</f>
        <v>0</v>
      </c>
      <c r="C91" s="91">
        <v>1</v>
      </c>
      <c r="D91" s="91" t="e">
        <f t="shared" si="10"/>
        <v>#DIV/0!</v>
      </c>
      <c r="E91" s="91" t="e">
        <f t="shared" si="11"/>
        <v>#DIV/0!</v>
      </c>
      <c r="F91" s="23">
        <f>'2 Oil Cal.'!O46</f>
        <v>0</v>
      </c>
      <c r="G91" s="179"/>
      <c r="H91" s="40" t="e">
        <f t="shared" si="12"/>
        <v>#DIV/0!</v>
      </c>
      <c r="I91" s="38" t="e">
        <f>F91-H91</f>
        <v>#DIV/0!</v>
      </c>
      <c r="J91" t="s">
        <v>90</v>
      </c>
      <c r="K91" s="179"/>
      <c r="L91" s="179"/>
      <c r="M91" s="179"/>
      <c r="N91" s="179"/>
      <c r="O91" s="179"/>
      <c r="P91" s="179"/>
      <c r="Q91" s="179"/>
      <c r="R91" s="124"/>
    </row>
    <row r="92" spans="1:18">
      <c r="A92" s="179"/>
      <c r="B92" s="179"/>
      <c r="C92" s="179"/>
      <c r="D92" s="179"/>
      <c r="E92" s="182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24"/>
    </row>
    <row r="93" spans="1:18">
      <c r="A93" s="6" t="s">
        <v>67</v>
      </c>
      <c r="B93" s="6">
        <f t="array" ref="B93:B95">MMULT(MMULT(MINVERSE(MMULT(TRANSPOSE(C84:E88),C84:E88)),TRANSPOSE(C84:E88)),F84:F88)</f>
        <v>1.5473080450102223</v>
      </c>
      <c r="C93" s="179"/>
      <c r="D93" t="s">
        <v>84</v>
      </c>
      <c r="E93" t="s">
        <v>8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24"/>
    </row>
    <row r="94" spans="1:18">
      <c r="A94" s="6" t="s">
        <v>68</v>
      </c>
      <c r="B94" s="6">
        <v>8885.0833732169122</v>
      </c>
      <c r="C94" s="179"/>
      <c r="D94">
        <v>650</v>
      </c>
      <c r="E94">
        <f>$B$11+($B$12/(D94^2))+($B$13/(D94^4))</f>
        <v>1.5693677280527252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24"/>
    </row>
    <row r="95" spans="1:18">
      <c r="A95" s="6" t="s">
        <v>69</v>
      </c>
      <c r="B95" s="6">
        <v>183843570.92163086</v>
      </c>
      <c r="C95" s="179"/>
      <c r="D95">
        <v>640</v>
      </c>
      <c r="E95">
        <f t="shared" ref="E95:E119" si="14">$B$11+($B$12/(D95^2))+($B$13/(D95^4))</f>
        <v>1.5700959361632676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24"/>
    </row>
    <row r="96" spans="1:18">
      <c r="A96" s="179"/>
      <c r="B96" s="179"/>
      <c r="C96" s="179"/>
      <c r="D96">
        <v>630</v>
      </c>
      <c r="E96">
        <f t="shared" si="14"/>
        <v>1.5708612878688279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24"/>
    </row>
    <row r="97" spans="1:18">
      <c r="A97" s="179"/>
      <c r="B97" s="179"/>
      <c r="C97" s="179"/>
      <c r="D97">
        <v>620</v>
      </c>
      <c r="E97">
        <f t="shared" si="14"/>
        <v>1.5716663813365364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24"/>
    </row>
    <row r="98" spans="1:18">
      <c r="A98" s="179"/>
      <c r="B98" s="179"/>
      <c r="C98" s="179"/>
      <c r="D98">
        <v>610</v>
      </c>
      <c r="E98">
        <f t="shared" si="14"/>
        <v>1.5725140479832136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24"/>
    </row>
    <row r="99" spans="1:18">
      <c r="A99" s="179"/>
      <c r="B99" s="179"/>
      <c r="C99" s="179"/>
      <c r="D99">
        <v>600</v>
      </c>
      <c r="E99">
        <f t="shared" si="14"/>
        <v>1.5734073782299733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24"/>
    </row>
    <row r="100" spans="1:18">
      <c r="A100" s="179"/>
      <c r="B100" s="179"/>
      <c r="C100" s="179"/>
      <c r="D100">
        <v>590</v>
      </c>
      <c r="E100">
        <f t="shared" si="14"/>
        <v>1.5743497506517266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24"/>
    </row>
    <row r="101" spans="1:18">
      <c r="A101" s="179"/>
      <c r="B101" s="179"/>
      <c r="C101" s="179"/>
      <c r="D101">
        <v>580</v>
      </c>
      <c r="E101">
        <f t="shared" si="14"/>
        <v>1.5753448650441957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24"/>
    </row>
    <row r="102" spans="1:18">
      <c r="A102" s="179"/>
      <c r="B102" s="179"/>
      <c r="C102" s="179"/>
      <c r="D102">
        <v>570</v>
      </c>
      <c r="E102">
        <f t="shared" si="14"/>
        <v>1.5763967800234135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24"/>
    </row>
    <row r="103" spans="1:18">
      <c r="A103" s="179"/>
      <c r="B103" s="179"/>
      <c r="C103" s="179"/>
      <c r="D103">
        <v>560</v>
      </c>
      <c r="E103">
        <f t="shared" si="14"/>
        <v>1.577509955883565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24"/>
    </row>
    <row r="104" spans="1:18">
      <c r="A104" s="179"/>
      <c r="B104" s="179"/>
      <c r="C104" s="179"/>
      <c r="D104">
        <v>550</v>
      </c>
      <c r="E104">
        <f t="shared" si="14"/>
        <v>1.5786893035725582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24"/>
    </row>
    <row r="105" spans="1:18">
      <c r="A105" s="179"/>
      <c r="B105" s="179"/>
      <c r="C105" s="179"/>
      <c r="D105">
        <v>540</v>
      </c>
      <c r="E105">
        <f t="shared" si="14"/>
        <v>1.5799402408060832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24"/>
    </row>
    <row r="106" spans="1:18">
      <c r="A106" s="179"/>
      <c r="B106" s="179"/>
      <c r="C106" s="179"/>
      <c r="D106">
        <v>530</v>
      </c>
      <c r="E106">
        <f t="shared" si="14"/>
        <v>1.5812687565366588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24"/>
    </row>
    <row r="107" spans="1:18">
      <c r="A107" s="179"/>
      <c r="B107" s="179"/>
      <c r="C107" s="179"/>
      <c r="D107">
        <v>520</v>
      </c>
      <c r="E107">
        <f t="shared" si="14"/>
        <v>1.5826814852324589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24"/>
    </row>
    <row r="108" spans="1:18">
      <c r="A108" s="179"/>
      <c r="B108" s="179"/>
      <c r="C108" s="179"/>
      <c r="D108">
        <v>510</v>
      </c>
      <c r="E108">
        <f t="shared" si="14"/>
        <v>1.5841857927119587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24"/>
    </row>
    <row r="109" spans="1:18">
      <c r="A109" s="179"/>
      <c r="B109" s="179"/>
      <c r="C109" s="179"/>
      <c r="D109">
        <v>500</v>
      </c>
      <c r="E109">
        <f t="shared" si="14"/>
        <v>1.5857898756378361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24"/>
    </row>
    <row r="110" spans="1:18">
      <c r="A110" s="179"/>
      <c r="B110" s="179"/>
      <c r="C110" s="179"/>
      <c r="D110">
        <v>490</v>
      </c>
      <c r="E110">
        <f t="shared" si="14"/>
        <v>1.5875028772139881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24"/>
    </row>
    <row r="111" spans="1:18">
      <c r="A111" s="179"/>
      <c r="B111" s="179"/>
      <c r="C111" s="179"/>
      <c r="D111">
        <v>480</v>
      </c>
      <c r="E111">
        <f t="shared" si="14"/>
        <v>1.5893350221746121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24"/>
    </row>
    <row r="112" spans="1:18">
      <c r="A112" s="179"/>
      <c r="B112" s="179"/>
      <c r="C112" s="179"/>
      <c r="D112">
        <v>470</v>
      </c>
      <c r="E112">
        <f t="shared" si="14"/>
        <v>1.591297774832013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24"/>
    </row>
    <row r="113" spans="1:18">
      <c r="A113" s="179"/>
      <c r="B113" s="179"/>
      <c r="C113" s="179"/>
      <c r="D113">
        <v>460</v>
      </c>
      <c r="E113">
        <f t="shared" si="14"/>
        <v>1.5934040247963852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24"/>
    </row>
    <row r="114" spans="1:18">
      <c r="A114" s="179"/>
      <c r="B114" s="179"/>
      <c r="C114" s="179"/>
      <c r="D114">
        <v>450</v>
      </c>
      <c r="E114">
        <f t="shared" si="14"/>
        <v>1.5956683060435539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24"/>
    </row>
    <row r="115" spans="1:18">
      <c r="A115" s="179"/>
      <c r="B115" s="179"/>
      <c r="C115" s="179"/>
      <c r="D115">
        <v>440</v>
      </c>
      <c r="E115">
        <f t="shared" si="14"/>
        <v>1.5981070563476167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24"/>
    </row>
    <row r="116" spans="1:18">
      <c r="A116" s="179"/>
      <c r="B116" s="179"/>
      <c r="C116" s="179"/>
      <c r="D116">
        <v>430</v>
      </c>
      <c r="E116">
        <f t="shared" si="14"/>
        <v>1.6007389257964817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24"/>
    </row>
    <row r="117" spans="1:18">
      <c r="A117" s="179"/>
      <c r="B117" s="179"/>
      <c r="C117" s="179"/>
      <c r="D117">
        <v>420</v>
      </c>
      <c r="E117">
        <f t="shared" si="14"/>
        <v>1.6035851452782786</v>
      </c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24"/>
    </row>
    <row r="118" spans="1:18">
      <c r="A118" s="179"/>
      <c r="B118" s="179"/>
      <c r="C118" s="179"/>
      <c r="D118">
        <v>410</v>
      </c>
      <c r="E118">
        <f t="shared" si="14"/>
        <v>1.6066699686109582</v>
      </c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24"/>
    </row>
    <row r="119" spans="1:18">
      <c r="A119" s="179"/>
      <c r="B119" s="179"/>
      <c r="C119" s="179"/>
      <c r="D119">
        <v>400</v>
      </c>
      <c r="E119">
        <f t="shared" si="14"/>
        <v>1.6100212055819543</v>
      </c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24"/>
    </row>
    <row r="120" spans="1:18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24"/>
    </row>
    <row r="121" spans="1:18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24"/>
    </row>
    <row r="122" spans="1:18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4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81"/>
  <sheetViews>
    <sheetView zoomScale="125" zoomScaleNormal="125" zoomScalePageLayoutView="125" workbookViewId="0">
      <selection activeCell="O8" sqref="O8"/>
    </sheetView>
  </sheetViews>
  <sheetFormatPr baseColWidth="10" defaultRowHeight="16"/>
  <cols>
    <col min="1" max="1" width="4.1640625" customWidth="1"/>
    <col min="3" max="3" width="15.83203125" customWidth="1"/>
    <col min="4" max="5" width="12.1640625" bestFit="1" customWidth="1"/>
    <col min="6" max="6" width="15" customWidth="1"/>
    <col min="7" max="7" width="14.1640625" customWidth="1"/>
    <col min="11" max="11" width="12.6640625" bestFit="1" customWidth="1"/>
    <col min="17" max="17" width="3.5" customWidth="1"/>
  </cols>
  <sheetData>
    <row r="1" spans="1:17">
      <c r="A1" s="91" t="s">
        <v>911</v>
      </c>
      <c r="B1" s="91"/>
      <c r="C1" s="148" t="s">
        <v>108</v>
      </c>
      <c r="G1" s="23" t="s">
        <v>109</v>
      </c>
      <c r="H1" s="41"/>
      <c r="I1" s="41"/>
      <c r="J1" s="41"/>
      <c r="K1" s="41"/>
      <c r="L1" s="41"/>
      <c r="M1" s="41"/>
      <c r="N1" s="41"/>
      <c r="O1" s="41"/>
      <c r="P1" s="41"/>
      <c r="Q1" s="124"/>
    </row>
    <row r="2" spans="1:17" ht="18">
      <c r="A2" s="41"/>
      <c r="B2" s="173" t="s">
        <v>111</v>
      </c>
      <c r="C2" s="23">
        <v>656.3</v>
      </c>
      <c r="D2" s="33">
        <v>1</v>
      </c>
      <c r="E2" s="33">
        <f>1/(C2^2)</f>
        <v>2.3216416774056138E-6</v>
      </c>
      <c r="F2" s="33">
        <f>1/(C2^4)</f>
        <v>5.3900200782667525E-12</v>
      </c>
      <c r="G2" s="23">
        <v>1.5687</v>
      </c>
      <c r="H2" s="41"/>
      <c r="I2" s="41"/>
      <c r="J2" s="41"/>
      <c r="K2" s="41"/>
      <c r="L2" s="41"/>
      <c r="M2" s="41"/>
      <c r="N2" s="41"/>
      <c r="O2" s="41"/>
      <c r="P2" s="41"/>
      <c r="Q2" s="124"/>
    </row>
    <row r="3" spans="1:17" ht="18">
      <c r="A3" s="41"/>
      <c r="B3" s="33" t="s">
        <v>112</v>
      </c>
      <c r="C3" s="23">
        <v>589.29999999999995</v>
      </c>
      <c r="D3" s="33">
        <v>1</v>
      </c>
      <c r="E3" s="33">
        <f t="shared" ref="E3:E4" si="0">1/(C3^2)</f>
        <v>2.879566535393948E-6</v>
      </c>
      <c r="F3" s="33">
        <f t="shared" ref="F3:F4" si="1">1/(C3^4)</f>
        <v>8.2919034317607045E-12</v>
      </c>
      <c r="G3" s="23">
        <v>1.5740000000000001</v>
      </c>
      <c r="H3" s="41"/>
      <c r="I3" s="41"/>
      <c r="J3" s="41"/>
      <c r="K3" s="41"/>
      <c r="L3" s="41"/>
      <c r="M3" s="41"/>
      <c r="N3" s="41"/>
      <c r="O3" s="41"/>
      <c r="P3" s="41"/>
      <c r="Q3" s="124"/>
    </row>
    <row r="4" spans="1:17" ht="18">
      <c r="A4" s="41"/>
      <c r="B4" s="33" t="s">
        <v>113</v>
      </c>
      <c r="C4" s="23">
        <v>486.1</v>
      </c>
      <c r="D4" s="33">
        <v>1</v>
      </c>
      <c r="E4" s="33">
        <f t="shared" si="0"/>
        <v>4.232030196720422E-6</v>
      </c>
      <c r="F4" s="33">
        <f t="shared" si="1"/>
        <v>1.7910079585953491E-11</v>
      </c>
      <c r="G4" s="23">
        <v>1.5878000000000001</v>
      </c>
      <c r="H4" s="41"/>
      <c r="I4" s="41"/>
      <c r="J4" s="41"/>
      <c r="K4" s="41"/>
      <c r="L4" s="41"/>
      <c r="M4" s="41"/>
      <c r="N4" s="41"/>
      <c r="O4" s="41"/>
      <c r="P4" s="41"/>
      <c r="Q4" s="124"/>
    </row>
    <row r="5" spans="1:17">
      <c r="A5" s="41"/>
      <c r="B5" s="41"/>
      <c r="C5" s="6" t="s">
        <v>110</v>
      </c>
      <c r="D5" s="41"/>
      <c r="E5" s="41"/>
      <c r="F5" t="s">
        <v>117</v>
      </c>
      <c r="G5" t="s">
        <v>118</v>
      </c>
      <c r="H5" t="s">
        <v>119</v>
      </c>
      <c r="I5" s="41"/>
      <c r="J5" s="41"/>
      <c r="K5" s="41"/>
      <c r="L5" s="41"/>
      <c r="M5" s="41"/>
      <c r="N5" s="41"/>
      <c r="O5" s="41"/>
      <c r="P5" s="41"/>
      <c r="Q5" s="124"/>
    </row>
    <row r="6" spans="1:17" ht="18">
      <c r="A6" s="41"/>
      <c r="B6" s="6" t="s">
        <v>18</v>
      </c>
      <c r="C6" s="6">
        <f t="array" ref="C6:C8">MMULT(MINVERSE(D2:F4),G2:G4)</f>
        <v>1.5491096118861476</v>
      </c>
      <c r="D6" s="41"/>
      <c r="E6">
        <v>400</v>
      </c>
      <c r="F6">
        <f>$C$6+($C$7/(E6^2))+($C$8/(E6^4))</f>
        <v>1.61089737170905</v>
      </c>
      <c r="G6">
        <f>'2 Oil Cal.'!$H$14+('2 Oil Cal.'!$H$15/(E6^2))+('2 Oil Cal.'!$H$16/(E6^4))</f>
        <v>1.6100212055819543</v>
      </c>
      <c r="H6">
        <f>F6-G6</f>
        <v>8.7616612709573438E-4</v>
      </c>
      <c r="I6" s="41"/>
      <c r="J6" s="41"/>
      <c r="K6" s="41"/>
      <c r="L6" s="41"/>
      <c r="M6" s="41"/>
      <c r="N6" s="41"/>
      <c r="O6" s="41"/>
      <c r="P6" s="41"/>
      <c r="Q6" s="124"/>
    </row>
    <row r="7" spans="1:17" ht="18">
      <c r="A7" s="41"/>
      <c r="B7" s="6" t="s">
        <v>19</v>
      </c>
      <c r="C7" s="6">
        <v>7582.4715216811746</v>
      </c>
      <c r="D7" s="41"/>
      <c r="E7">
        <v>410</v>
      </c>
      <c r="F7">
        <f t="shared" ref="F7:F26" si="2">$C$6+($C$7/(E7^2))+($C$8/(E7^4))</f>
        <v>1.6072597764185308</v>
      </c>
      <c r="G7">
        <f>'2 Oil Cal.'!$H$14+('2 Oil Cal.'!$H$15/(E7^2))+('2 Oil Cal.'!$H$16/(E7^4))</f>
        <v>1.6066699686109582</v>
      </c>
      <c r="H7">
        <f t="shared" ref="H7:H26" si="3">F7-G7</f>
        <v>5.8980780757256213E-4</v>
      </c>
      <c r="I7" s="41"/>
      <c r="J7" s="41"/>
      <c r="K7" s="41"/>
      <c r="L7" s="41"/>
      <c r="M7" s="41"/>
      <c r="N7" s="41"/>
      <c r="O7" s="41"/>
      <c r="P7" s="41"/>
      <c r="Q7" s="124"/>
    </row>
    <row r="8" spans="1:17" ht="18">
      <c r="A8" s="41"/>
      <c r="B8" s="6" t="s">
        <v>20</v>
      </c>
      <c r="C8" s="6">
        <v>368571207.99731445</v>
      </c>
      <c r="D8" s="41"/>
      <c r="E8">
        <v>420</v>
      </c>
      <c r="F8">
        <f t="shared" si="2"/>
        <v>1.6039388492030922</v>
      </c>
      <c r="G8">
        <f>'2 Oil Cal.'!$H$14+('2 Oil Cal.'!$H$15/(E8^2))+('2 Oil Cal.'!$H$16/(E8^4))</f>
        <v>1.6035851452782786</v>
      </c>
      <c r="H8">
        <f t="shared" si="3"/>
        <v>3.5370392481359758E-4</v>
      </c>
      <c r="I8" s="41"/>
      <c r="J8" s="41"/>
      <c r="K8" s="41"/>
      <c r="L8" s="41"/>
      <c r="M8" s="41"/>
      <c r="N8" s="41"/>
      <c r="O8" s="41"/>
      <c r="P8" s="41"/>
      <c r="Q8" s="124"/>
    </row>
    <row r="9" spans="1:17">
      <c r="A9" s="41"/>
      <c r="B9" s="41"/>
      <c r="C9" s="41"/>
      <c r="D9" s="41"/>
      <c r="E9">
        <v>430</v>
      </c>
      <c r="F9">
        <f t="shared" si="2"/>
        <v>1.6008988266534347</v>
      </c>
      <c r="G9">
        <f>'2 Oil Cal.'!$H$14+('2 Oil Cal.'!$H$15/(E9^2))+('2 Oil Cal.'!$H$16/(E9^4))</f>
        <v>1.6007389257964817</v>
      </c>
      <c r="H9">
        <f t="shared" si="3"/>
        <v>1.5990085695305467E-4</v>
      </c>
      <c r="I9" s="41"/>
      <c r="J9" s="41"/>
      <c r="K9" s="41"/>
      <c r="L9" s="41"/>
      <c r="M9" s="41"/>
      <c r="N9" s="41"/>
      <c r="O9" s="41"/>
      <c r="P9" s="41"/>
      <c r="Q9" s="124"/>
    </row>
    <row r="10" spans="1:17">
      <c r="A10" s="41"/>
      <c r="B10" s="41"/>
      <c r="C10" s="41"/>
      <c r="D10" s="41"/>
      <c r="E10">
        <v>440</v>
      </c>
      <c r="F10">
        <f t="shared" si="2"/>
        <v>1.5981088289444831</v>
      </c>
      <c r="G10">
        <f>'2 Oil Cal.'!$H$14+('2 Oil Cal.'!$H$15/(E10^2))+('2 Oil Cal.'!$H$16/(E10^4))</f>
        <v>1.5981070563476167</v>
      </c>
      <c r="H10">
        <f t="shared" si="3"/>
        <v>1.7725968664006331E-6</v>
      </c>
      <c r="I10" s="41"/>
      <c r="J10" s="41"/>
      <c r="K10" s="41"/>
      <c r="L10" s="41"/>
      <c r="M10" s="41"/>
      <c r="N10" s="41"/>
      <c r="O10" s="41"/>
      <c r="P10" s="41"/>
      <c r="Q10" s="124"/>
    </row>
    <row r="11" spans="1:17">
      <c r="A11" s="41"/>
      <c r="B11" s="41"/>
      <c r="C11" s="41"/>
      <c r="D11" s="41"/>
      <c r="E11">
        <v>450</v>
      </c>
      <c r="F11">
        <f t="shared" si="2"/>
        <v>1.5955420872072938</v>
      </c>
      <c r="G11">
        <f>'2 Oil Cal.'!$H$14+('2 Oil Cal.'!$H$15/(E11^2))+('2 Oil Cal.'!$H$16/(E11^4))</f>
        <v>1.5956683060435539</v>
      </c>
      <c r="H11">
        <f t="shared" si="3"/>
        <v>-1.2621883626007246E-4</v>
      </c>
      <c r="I11" s="41"/>
      <c r="J11" s="41"/>
      <c r="K11" s="41"/>
      <c r="L11" s="41"/>
      <c r="M11" s="41"/>
      <c r="N11" s="41"/>
      <c r="O11" s="41"/>
      <c r="P11" s="41"/>
      <c r="Q11" s="124"/>
    </row>
    <row r="12" spans="1:17">
      <c r="A12" s="41"/>
      <c r="B12" s="41"/>
      <c r="C12" s="41"/>
      <c r="D12" s="41"/>
      <c r="E12">
        <v>460</v>
      </c>
      <c r="F12">
        <f t="shared" si="2"/>
        <v>1.5931753086118119</v>
      </c>
      <c r="G12">
        <f>'2 Oil Cal.'!$H$14+('2 Oil Cal.'!$H$15/(E12^2))+('2 Oil Cal.'!$H$16/(E12^4))</f>
        <v>1.5934040247963852</v>
      </c>
      <c r="H12">
        <f t="shared" si="3"/>
        <v>-2.2871618457331877E-4</v>
      </c>
      <c r="I12" s="41"/>
      <c r="J12" s="41"/>
      <c r="K12" s="41"/>
      <c r="L12" s="41"/>
      <c r="M12" s="41"/>
      <c r="N12" s="41"/>
      <c r="O12" s="41"/>
      <c r="P12" s="41"/>
      <c r="Q12" s="124"/>
    </row>
    <row r="13" spans="1:17">
      <c r="A13" s="41"/>
      <c r="B13" s="41"/>
      <c r="C13" s="41"/>
      <c r="D13" s="41"/>
      <c r="E13">
        <v>470</v>
      </c>
      <c r="F13">
        <f t="shared" si="2"/>
        <v>1.5909881520435203</v>
      </c>
      <c r="G13">
        <f>'2 Oil Cal.'!$H$14+('2 Oil Cal.'!$H$15/(E13^2))+('2 Oil Cal.'!$H$16/(E13^4))</f>
        <v>1.591297774832013</v>
      </c>
      <c r="H13">
        <f t="shared" si="3"/>
        <v>-3.0962278849266944E-4</v>
      </c>
      <c r="I13" s="41"/>
      <c r="J13" s="41"/>
      <c r="K13" s="41"/>
      <c r="L13" s="41"/>
      <c r="M13" s="41"/>
      <c r="N13" s="41"/>
      <c r="O13" s="41"/>
      <c r="P13" s="41"/>
      <c r="Q13" s="124"/>
    </row>
    <row r="14" spans="1:17">
      <c r="A14" s="41"/>
      <c r="B14" s="41"/>
      <c r="C14" s="41"/>
      <c r="D14" s="41"/>
      <c r="E14">
        <v>480</v>
      </c>
      <c r="F14">
        <f t="shared" si="2"/>
        <v>1.5889627930722616</v>
      </c>
      <c r="G14">
        <f>'2 Oil Cal.'!$H$14+('2 Oil Cal.'!$H$15/(E14^2))+('2 Oil Cal.'!$H$16/(E14^4))</f>
        <v>1.5893350221746121</v>
      </c>
      <c r="H14">
        <f t="shared" si="3"/>
        <v>-3.7222910235046314E-4</v>
      </c>
      <c r="I14" s="41"/>
      <c r="J14" s="41"/>
      <c r="K14" s="41"/>
      <c r="L14" s="41"/>
      <c r="M14" s="41"/>
      <c r="N14" s="41"/>
      <c r="O14" s="41"/>
      <c r="P14" s="41"/>
      <c r="Q14" s="124"/>
    </row>
    <row r="15" spans="1:17">
      <c r="A15" s="41"/>
      <c r="B15" s="41"/>
      <c r="C15" s="41"/>
      <c r="D15" s="41"/>
      <c r="E15">
        <v>490</v>
      </c>
      <c r="F15">
        <f t="shared" si="2"/>
        <v>1.5870835613833281</v>
      </c>
      <c r="G15">
        <f>'2 Oil Cal.'!$H$14+('2 Oil Cal.'!$H$15/(E15^2))+('2 Oil Cal.'!$H$16/(E15^4))</f>
        <v>1.5875028772139881</v>
      </c>
      <c r="H15">
        <f t="shared" si="3"/>
        <v>-4.1931583066001643E-4</v>
      </c>
      <c r="I15" s="41"/>
      <c r="J15" s="41"/>
      <c r="K15" s="41"/>
      <c r="L15" s="41"/>
      <c r="M15" s="41"/>
      <c r="N15" s="41"/>
      <c r="O15" s="41"/>
      <c r="P15" s="41"/>
      <c r="Q15" s="124"/>
    </row>
    <row r="16" spans="1:17">
      <c r="A16" s="41"/>
      <c r="B16" s="41"/>
      <c r="C16" s="41"/>
      <c r="D16" s="41"/>
      <c r="E16">
        <v>500</v>
      </c>
      <c r="F16">
        <f t="shared" si="2"/>
        <v>1.5853366373008293</v>
      </c>
      <c r="G16">
        <f>'2 Oil Cal.'!$H$14+('2 Oil Cal.'!$H$15/(E16^2))+('2 Oil Cal.'!$H$16/(E16^4))</f>
        <v>1.5857898756378361</v>
      </c>
      <c r="H16">
        <f t="shared" si="3"/>
        <v>-4.532383370068338E-4</v>
      </c>
      <c r="I16" s="41"/>
      <c r="J16" s="41"/>
      <c r="K16" s="41"/>
      <c r="L16" s="41"/>
      <c r="M16" s="41"/>
      <c r="N16" s="41"/>
      <c r="O16" s="41"/>
      <c r="P16" s="41"/>
      <c r="Q16" s="124"/>
    </row>
    <row r="17" spans="1:17">
      <c r="A17" s="41"/>
      <c r="B17" s="41"/>
      <c r="C17" s="41"/>
      <c r="D17" s="41"/>
      <c r="E17">
        <v>510</v>
      </c>
      <c r="F17">
        <f t="shared" si="2"/>
        <v>1.5837097967259859</v>
      </c>
      <c r="G17">
        <f>'2 Oil Cal.'!$H$14+('2 Oil Cal.'!$H$15/(E17^2))+('2 Oil Cal.'!$H$16/(E17^4))</f>
        <v>1.5841857927119587</v>
      </c>
      <c r="H17">
        <f t="shared" si="3"/>
        <v>-4.7599598597281023E-4</v>
      </c>
      <c r="I17" s="41"/>
      <c r="J17" s="41"/>
      <c r="K17" s="41"/>
      <c r="L17" s="41"/>
      <c r="M17" s="41"/>
      <c r="N17" s="41"/>
      <c r="O17" s="41"/>
      <c r="P17" s="41"/>
      <c r="Q17" s="124"/>
    </row>
    <row r="18" spans="1:17">
      <c r="A18" s="41"/>
      <c r="B18" s="41"/>
      <c r="C18" s="41"/>
      <c r="D18" s="41"/>
      <c r="E18">
        <v>520</v>
      </c>
      <c r="F18">
        <f t="shared" si="2"/>
        <v>1.5821921959203735</v>
      </c>
      <c r="G18">
        <f>'2 Oil Cal.'!$H$14+('2 Oil Cal.'!$H$15/(E18^2))+('2 Oil Cal.'!$H$16/(E18^4))</f>
        <v>1.5826814852324589</v>
      </c>
      <c r="H18">
        <f t="shared" si="3"/>
        <v>-4.8928931208536142E-4</v>
      </c>
      <c r="I18" s="41"/>
      <c r="J18" s="41"/>
      <c r="K18" s="41"/>
      <c r="L18" s="41"/>
      <c r="M18" s="41"/>
      <c r="N18" s="41"/>
      <c r="O18" s="41"/>
      <c r="P18" s="41"/>
      <c r="Q18" s="124"/>
    </row>
    <row r="19" spans="1:17">
      <c r="A19" s="41"/>
      <c r="B19" s="41"/>
      <c r="C19" s="41"/>
      <c r="D19" s="41"/>
      <c r="E19">
        <v>530</v>
      </c>
      <c r="F19">
        <f t="shared" si="2"/>
        <v>1.5807741892222764</v>
      </c>
      <c r="G19">
        <f>'2 Oil Cal.'!$H$14+('2 Oil Cal.'!$H$15/(E19^2))+('2 Oil Cal.'!$H$16/(E19^4))</f>
        <v>1.5812687565366588</v>
      </c>
      <c r="H19">
        <f t="shared" si="3"/>
        <v>-4.9456731438235479E-4</v>
      </c>
      <c r="I19" s="41"/>
      <c r="J19" s="41"/>
      <c r="K19" s="41"/>
      <c r="L19" s="41"/>
      <c r="M19" s="41"/>
      <c r="N19" s="41"/>
      <c r="O19" s="41"/>
      <c r="P19" s="41"/>
      <c r="Q19" s="124"/>
    </row>
    <row r="20" spans="1:17">
      <c r="A20" s="41"/>
      <c r="B20" s="41"/>
      <c r="C20" s="41"/>
      <c r="D20" s="41"/>
      <c r="E20">
        <v>540</v>
      </c>
      <c r="F20">
        <f t="shared" si="2"/>
        <v>1.5794471740957761</v>
      </c>
      <c r="G20">
        <f>'2 Oil Cal.'!$H$14+('2 Oil Cal.'!$H$15/(E20^2))+('2 Oil Cal.'!$H$16/(E20^4))</f>
        <v>1.5799402408060832</v>
      </c>
      <c r="H20">
        <f t="shared" si="3"/>
        <v>-4.9306671030713289E-4</v>
      </c>
      <c r="I20" s="41"/>
      <c r="J20">
        <f t="shared" ref="J20:L22" si="4">D2</f>
        <v>1</v>
      </c>
      <c r="K20">
        <f t="shared" si="4"/>
        <v>2.3216416774056138E-6</v>
      </c>
      <c r="L20">
        <f t="shared" si="4"/>
        <v>5.3900200782667525E-12</v>
      </c>
      <c r="M20" s="41"/>
      <c r="N20">
        <v>1</v>
      </c>
      <c r="O20">
        <v>0</v>
      </c>
      <c r="P20">
        <v>0</v>
      </c>
      <c r="Q20" s="124"/>
    </row>
    <row r="21" spans="1:17">
      <c r="A21" s="41"/>
      <c r="B21" s="41"/>
      <c r="C21" s="41"/>
      <c r="D21" s="41"/>
      <c r="E21">
        <v>550</v>
      </c>
      <c r="F21">
        <f t="shared" si="2"/>
        <v>1.5782034589545815</v>
      </c>
      <c r="G21">
        <f>'2 Oil Cal.'!$H$14+('2 Oil Cal.'!$H$15/(E21^2))+('2 Oil Cal.'!$H$16/(E21^4))</f>
        <v>1.5786893035725582</v>
      </c>
      <c r="H21">
        <f t="shared" si="3"/>
        <v>-4.8584461797673839E-4</v>
      </c>
      <c r="I21" s="41"/>
      <c r="J21">
        <f t="shared" si="4"/>
        <v>1</v>
      </c>
      <c r="K21">
        <f t="shared" si="4"/>
        <v>2.879566535393948E-6</v>
      </c>
      <c r="L21">
        <f t="shared" si="4"/>
        <v>8.2919034317607045E-12</v>
      </c>
      <c r="M21" s="41"/>
      <c r="N21">
        <v>0</v>
      </c>
      <c r="O21">
        <v>1</v>
      </c>
      <c r="P21">
        <v>0</v>
      </c>
      <c r="Q21" s="124"/>
    </row>
    <row r="22" spans="1:17">
      <c r="A22" s="41"/>
      <c r="B22" s="41"/>
      <c r="C22" s="41"/>
      <c r="D22" s="41"/>
      <c r="E22">
        <v>560</v>
      </c>
      <c r="F22">
        <f t="shared" si="2"/>
        <v>1.5770361500350931</v>
      </c>
      <c r="G22">
        <f>'2 Oil Cal.'!$H$14+('2 Oil Cal.'!$H$15/(E22^2))+('2 Oil Cal.'!$H$16/(E22^4))</f>
        <v>1.577509955883565</v>
      </c>
      <c r="H22">
        <f t="shared" si="3"/>
        <v>-4.7380584847189766E-4</v>
      </c>
      <c r="I22" s="41"/>
      <c r="J22">
        <f t="shared" si="4"/>
        <v>1</v>
      </c>
      <c r="K22">
        <f t="shared" si="4"/>
        <v>4.232030196720422E-6</v>
      </c>
      <c r="L22">
        <f t="shared" si="4"/>
        <v>1.7910079585953491E-11</v>
      </c>
      <c r="M22" s="41"/>
      <c r="N22">
        <v>0</v>
      </c>
      <c r="O22">
        <v>0</v>
      </c>
      <c r="P22">
        <v>1</v>
      </c>
      <c r="Q22" s="124"/>
    </row>
    <row r="23" spans="1:17">
      <c r="A23" s="41"/>
      <c r="B23" s="41"/>
      <c r="C23" s="41"/>
      <c r="D23" s="41"/>
      <c r="E23">
        <v>570</v>
      </c>
      <c r="F23">
        <f t="shared" si="2"/>
        <v>1.5759390542610727</v>
      </c>
      <c r="G23">
        <f>'2 Oil Cal.'!$H$14+('2 Oil Cal.'!$H$15/(E23^2))+('2 Oil Cal.'!$H$16/(E23^4))</f>
        <v>1.5763967800234135</v>
      </c>
      <c r="H23">
        <f t="shared" si="3"/>
        <v>-4.5772576234082152E-4</v>
      </c>
      <c r="I23" s="41"/>
      <c r="J23" s="41"/>
      <c r="K23" s="41"/>
      <c r="L23" s="41"/>
      <c r="M23" s="41"/>
      <c r="N23" s="41"/>
      <c r="O23" s="41"/>
      <c r="P23" s="41"/>
      <c r="Q23" s="124"/>
    </row>
    <row r="24" spans="1:17">
      <c r="A24" s="41"/>
      <c r="B24" s="41"/>
      <c r="C24" s="41"/>
      <c r="D24" s="41"/>
      <c r="E24">
        <v>580</v>
      </c>
      <c r="F24">
        <f t="shared" si="2"/>
        <v>1.5749065955804895</v>
      </c>
      <c r="G24">
        <f>'2 Oil Cal.'!$H$14+('2 Oil Cal.'!$H$15/(E24^2))+('2 Oil Cal.'!$H$16/(E24^4))</f>
        <v>1.5753448650441957</v>
      </c>
      <c r="H24">
        <f t="shared" si="3"/>
        <v>-4.382694637061757E-4</v>
      </c>
      <c r="I24" s="41"/>
      <c r="J24" s="33" t="s">
        <v>133</v>
      </c>
      <c r="K24" s="33">
        <v>1.0000030128464099</v>
      </c>
      <c r="L24" s="41"/>
      <c r="M24" s="41"/>
      <c r="N24" s="41"/>
      <c r="O24" s="41"/>
      <c r="P24" s="41"/>
      <c r="Q24" s="124"/>
    </row>
    <row r="25" spans="1:17">
      <c r="A25" s="41"/>
      <c r="B25" s="41"/>
      <c r="C25" s="41"/>
      <c r="D25" s="41"/>
      <c r="E25">
        <v>590</v>
      </c>
      <c r="F25">
        <f t="shared" si="2"/>
        <v>1.5739337426906563</v>
      </c>
      <c r="G25">
        <f>'2 Oil Cal.'!$H$14+('2 Oil Cal.'!$H$15/(E25^2))+('2 Oil Cal.'!$H$16/(E25^4))</f>
        <v>1.5743497506517266</v>
      </c>
      <c r="H25">
        <f t="shared" si="3"/>
        <v>-4.1600796107021942E-4</v>
      </c>
      <c r="I25" s="41"/>
      <c r="J25" s="33" t="s">
        <v>134</v>
      </c>
      <c r="K25" s="33">
        <f>-(K24^3)+(L22*(K24^2))+(K21*(K24^2))+(J20*(K24^2))+(L21*K22*K24)-(K21*L22*K24)+(L20*J22*K24)+(K20*J21*K24)-(J20*L22*K24)-(J20*K21*K24)-(L20*K21*J22)+(L20*J21*K22)+(K20*L21*J22)-(K20*J21*L22)-(J20*L21*K22)+(J20*K21*L22)</f>
        <v>-6.9120182653021595E-7</v>
      </c>
      <c r="L25" s="41"/>
      <c r="M25" s="41"/>
      <c r="N25" s="41"/>
      <c r="O25" s="41"/>
      <c r="P25" s="41"/>
      <c r="Q25" s="124"/>
    </row>
    <row r="26" spans="1:17">
      <c r="A26" s="41"/>
      <c r="B26" s="41"/>
      <c r="C26" s="41"/>
      <c r="D26" s="41"/>
      <c r="E26">
        <v>600</v>
      </c>
      <c r="F26">
        <f t="shared" si="2"/>
        <v>1.5730159464216611</v>
      </c>
      <c r="G26">
        <f>'2 Oil Cal.'!$H$14+('2 Oil Cal.'!$H$15/(E26^2))+('2 Oil Cal.'!$H$16/(E26^4))</f>
        <v>1.5734073782299733</v>
      </c>
      <c r="H26">
        <f t="shared" si="3"/>
        <v>-3.9143180831224811E-4</v>
      </c>
      <c r="I26" s="41"/>
      <c r="J26" s="41"/>
      <c r="K26" s="41"/>
      <c r="L26" s="41"/>
      <c r="M26" s="41"/>
      <c r="N26" s="41"/>
      <c r="O26" s="41"/>
      <c r="P26" s="41"/>
      <c r="Q26" s="124"/>
    </row>
    <row r="27" spans="1:17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69"/>
    </row>
    <row r="28" spans="1:17">
      <c r="A28" s="104" t="s">
        <v>912</v>
      </c>
      <c r="B28" s="104"/>
      <c r="C28" s="197" t="s">
        <v>108</v>
      </c>
      <c r="G28" s="111" t="s">
        <v>109</v>
      </c>
      <c r="H28" s="43"/>
      <c r="I28" s="43"/>
      <c r="J28" s="43"/>
      <c r="K28" s="43"/>
      <c r="L28" s="43"/>
      <c r="M28" s="43"/>
      <c r="N28" s="43"/>
      <c r="O28" s="43"/>
      <c r="P28" s="43"/>
      <c r="Q28" s="124"/>
    </row>
    <row r="29" spans="1:17" ht="18">
      <c r="A29" s="43"/>
      <c r="B29" s="173" t="s">
        <v>111</v>
      </c>
      <c r="C29" s="23">
        <v>656.3</v>
      </c>
      <c r="D29" s="33">
        <v>1</v>
      </c>
      <c r="E29" s="33">
        <f>1/(C29^2)</f>
        <v>2.3216416774056138E-6</v>
      </c>
      <c r="F29" s="33">
        <f>1/(C29^4)</f>
        <v>5.3900200782667525E-12</v>
      </c>
      <c r="G29" s="23">
        <v>1.5687</v>
      </c>
      <c r="H29" s="43"/>
      <c r="I29" s="43"/>
      <c r="J29" s="43"/>
      <c r="K29" s="43"/>
      <c r="L29" s="43"/>
      <c r="M29" s="43"/>
      <c r="N29" s="43"/>
      <c r="O29" s="43"/>
      <c r="P29" s="43"/>
      <c r="Q29" s="124"/>
    </row>
    <row r="30" spans="1:17" ht="18">
      <c r="A30" s="43"/>
      <c r="B30" s="33" t="s">
        <v>112</v>
      </c>
      <c r="C30" s="23">
        <v>589.29999999999995</v>
      </c>
      <c r="D30" s="33">
        <v>1</v>
      </c>
      <c r="E30" s="33">
        <f t="shared" ref="E30:E31" si="5">1/(C30^2)</f>
        <v>2.879566535393948E-6</v>
      </c>
      <c r="F30" s="33">
        <f t="shared" ref="F30:F31" si="6">1/(C30^4)</f>
        <v>8.2919034317607045E-12</v>
      </c>
      <c r="G30" s="23">
        <v>1.5740000000000001</v>
      </c>
      <c r="H30" s="43"/>
      <c r="I30" s="43"/>
      <c r="J30" s="43"/>
      <c r="K30" s="43"/>
      <c r="L30" s="43"/>
      <c r="M30" s="43"/>
      <c r="N30" s="43"/>
      <c r="O30" s="43"/>
      <c r="P30" s="43"/>
      <c r="Q30" s="124"/>
    </row>
    <row r="31" spans="1:17" ht="18">
      <c r="A31" s="43"/>
      <c r="B31" s="33" t="s">
        <v>113</v>
      </c>
      <c r="C31" s="23">
        <v>486.1</v>
      </c>
      <c r="D31" s="33">
        <v>1</v>
      </c>
      <c r="E31" s="33">
        <f t="shared" si="5"/>
        <v>4.232030196720422E-6</v>
      </c>
      <c r="F31" s="33">
        <f t="shared" si="6"/>
        <v>1.7910079585953491E-11</v>
      </c>
      <c r="G31" s="23">
        <v>1.5878000000000001</v>
      </c>
      <c r="H31" s="43"/>
      <c r="I31" s="43"/>
      <c r="J31" s="43"/>
      <c r="K31" s="43"/>
      <c r="L31" s="43"/>
      <c r="M31" s="43"/>
      <c r="N31" s="43"/>
      <c r="O31" s="43"/>
      <c r="P31" s="43"/>
      <c r="Q31" s="124"/>
    </row>
    <row r="32" spans="1:17">
      <c r="A32" s="43"/>
      <c r="B32" s="43"/>
      <c r="C32" s="6" t="s">
        <v>110</v>
      </c>
      <c r="D32" s="43"/>
      <c r="F32" t="s">
        <v>117</v>
      </c>
      <c r="G32" t="s">
        <v>118</v>
      </c>
      <c r="H32" t="s">
        <v>119</v>
      </c>
      <c r="I32" s="43"/>
      <c r="J32" s="43"/>
      <c r="K32" s="43"/>
      <c r="L32" s="43"/>
      <c r="M32" s="43"/>
      <c r="N32" s="43"/>
      <c r="O32" s="43"/>
      <c r="P32" s="43"/>
      <c r="Q32" s="124"/>
    </row>
    <row r="33" spans="1:17" ht="18">
      <c r="A33" s="43"/>
      <c r="B33" s="6" t="s">
        <v>18</v>
      </c>
      <c r="C33" s="6">
        <f t="array" ref="C33:C35">MMULT(MINVERSE(D29:F31),G29:G31)</f>
        <v>1.5491096118861476</v>
      </c>
      <c r="D33" s="43"/>
      <c r="E33">
        <v>400</v>
      </c>
      <c r="F33">
        <f>$C$6+($C$7/(E33^2))+($C$8/(E33^4))</f>
        <v>1.61089737170905</v>
      </c>
      <c r="G33">
        <f>'2 Oil Cal.'!$H$14+('2 Oil Cal.'!$H$15/(E33^2))+('2 Oil Cal.'!$H$16/(E33^4))</f>
        <v>1.6100212055819543</v>
      </c>
      <c r="H33">
        <f>F33-G33</f>
        <v>8.7616612709573438E-4</v>
      </c>
      <c r="I33" s="43"/>
      <c r="J33" s="43"/>
      <c r="K33" s="43"/>
      <c r="L33" s="43"/>
      <c r="M33" s="43"/>
      <c r="N33" s="43"/>
      <c r="O33" s="43"/>
      <c r="P33" s="43"/>
      <c r="Q33" s="124"/>
    </row>
    <row r="34" spans="1:17" ht="18">
      <c r="A34" s="43"/>
      <c r="B34" s="6" t="s">
        <v>19</v>
      </c>
      <c r="C34" s="6">
        <v>7582.4715216811746</v>
      </c>
      <c r="D34" s="43"/>
      <c r="E34">
        <v>410</v>
      </c>
      <c r="F34">
        <f t="shared" ref="F34:F53" si="7">$C$6+($C$7/(E34^2))+($C$8/(E34^4))</f>
        <v>1.6072597764185308</v>
      </c>
      <c r="G34">
        <f>'2 Oil Cal.'!$H$14+('2 Oil Cal.'!$H$15/(E34^2))+('2 Oil Cal.'!$H$16/(E34^4))</f>
        <v>1.6066699686109582</v>
      </c>
      <c r="H34">
        <f t="shared" ref="H34:H53" si="8">F34-G34</f>
        <v>5.8980780757256213E-4</v>
      </c>
      <c r="I34" s="43"/>
      <c r="J34" s="43"/>
      <c r="K34" s="43"/>
      <c r="L34" s="43"/>
      <c r="M34" s="43"/>
      <c r="N34" s="43"/>
      <c r="O34" s="43"/>
      <c r="P34" s="43"/>
      <c r="Q34" s="124"/>
    </row>
    <row r="35" spans="1:17" ht="18">
      <c r="A35" s="43"/>
      <c r="B35" s="6" t="s">
        <v>20</v>
      </c>
      <c r="C35" s="6">
        <v>368571207.99731445</v>
      </c>
      <c r="D35" s="43"/>
      <c r="E35">
        <v>420</v>
      </c>
      <c r="F35">
        <f t="shared" si="7"/>
        <v>1.6039388492030922</v>
      </c>
      <c r="G35">
        <f>'2 Oil Cal.'!$H$14+('2 Oil Cal.'!$H$15/(E35^2))+('2 Oil Cal.'!$H$16/(E35^4))</f>
        <v>1.6035851452782786</v>
      </c>
      <c r="H35">
        <f t="shared" si="8"/>
        <v>3.5370392481359758E-4</v>
      </c>
      <c r="I35" s="43"/>
      <c r="J35" s="43"/>
      <c r="K35" s="43"/>
      <c r="L35" s="43"/>
      <c r="M35" s="43"/>
      <c r="N35" s="43"/>
      <c r="O35" s="43"/>
      <c r="P35" s="43"/>
      <c r="Q35" s="124"/>
    </row>
    <row r="36" spans="1:17">
      <c r="A36" s="43"/>
      <c r="B36" s="43"/>
      <c r="C36" s="43"/>
      <c r="D36" s="43"/>
      <c r="E36">
        <v>430</v>
      </c>
      <c r="F36">
        <f t="shared" si="7"/>
        <v>1.6008988266534347</v>
      </c>
      <c r="G36">
        <f>'2 Oil Cal.'!$H$14+('2 Oil Cal.'!$H$15/(E36^2))+('2 Oil Cal.'!$H$16/(E36^4))</f>
        <v>1.6007389257964817</v>
      </c>
      <c r="H36">
        <f t="shared" si="8"/>
        <v>1.5990085695305467E-4</v>
      </c>
      <c r="I36" s="43"/>
      <c r="J36" s="43"/>
      <c r="K36" s="43"/>
      <c r="L36" s="43"/>
      <c r="M36" s="43"/>
      <c r="N36" s="43"/>
      <c r="O36" s="43"/>
      <c r="P36" s="43"/>
      <c r="Q36" s="124"/>
    </row>
    <row r="37" spans="1:17">
      <c r="A37" s="43"/>
      <c r="B37" s="43"/>
      <c r="C37" s="43"/>
      <c r="D37" s="43"/>
      <c r="E37">
        <v>440</v>
      </c>
      <c r="F37">
        <f t="shared" si="7"/>
        <v>1.5981088289444831</v>
      </c>
      <c r="G37">
        <f>'2 Oil Cal.'!$H$14+('2 Oil Cal.'!$H$15/(E37^2))+('2 Oil Cal.'!$H$16/(E37^4))</f>
        <v>1.5981070563476167</v>
      </c>
      <c r="H37">
        <f t="shared" si="8"/>
        <v>1.7725968664006331E-6</v>
      </c>
      <c r="I37" s="43"/>
      <c r="J37" s="43"/>
      <c r="K37" s="43"/>
      <c r="L37" s="43"/>
      <c r="M37" s="43"/>
      <c r="N37" s="43"/>
      <c r="O37" s="43"/>
      <c r="P37" s="43"/>
      <c r="Q37" s="124"/>
    </row>
    <row r="38" spans="1:17">
      <c r="A38" s="43"/>
      <c r="B38" s="43"/>
      <c r="C38" s="43"/>
      <c r="D38" s="43"/>
      <c r="E38">
        <v>450</v>
      </c>
      <c r="F38">
        <f t="shared" si="7"/>
        <v>1.5955420872072938</v>
      </c>
      <c r="G38">
        <f>'2 Oil Cal.'!$H$14+('2 Oil Cal.'!$H$15/(E38^2))+('2 Oil Cal.'!$H$16/(E38^4))</f>
        <v>1.5956683060435539</v>
      </c>
      <c r="H38">
        <f t="shared" si="8"/>
        <v>-1.2621883626007246E-4</v>
      </c>
      <c r="I38" s="43"/>
      <c r="J38" s="43"/>
      <c r="K38" s="43"/>
      <c r="L38" s="43"/>
      <c r="M38" s="43"/>
      <c r="N38" s="43"/>
      <c r="O38" s="43"/>
      <c r="P38" s="43"/>
      <c r="Q38" s="124"/>
    </row>
    <row r="39" spans="1:17">
      <c r="A39" s="43"/>
      <c r="B39" s="43"/>
      <c r="C39" s="43"/>
      <c r="D39" s="43"/>
      <c r="E39">
        <v>460</v>
      </c>
      <c r="F39">
        <f t="shared" si="7"/>
        <v>1.5931753086118119</v>
      </c>
      <c r="G39">
        <f>'2 Oil Cal.'!$H$14+('2 Oil Cal.'!$H$15/(E39^2))+('2 Oil Cal.'!$H$16/(E39^4))</f>
        <v>1.5934040247963852</v>
      </c>
      <c r="H39">
        <f t="shared" si="8"/>
        <v>-2.2871618457331877E-4</v>
      </c>
      <c r="I39" s="43"/>
      <c r="J39" s="43"/>
      <c r="K39" s="43"/>
      <c r="L39" s="43"/>
      <c r="M39" s="43"/>
      <c r="N39" s="43"/>
      <c r="O39" s="43"/>
      <c r="P39" s="43"/>
      <c r="Q39" s="124"/>
    </row>
    <row r="40" spans="1:17">
      <c r="A40" s="43"/>
      <c r="B40" s="43"/>
      <c r="C40" s="43"/>
      <c r="D40" s="43"/>
      <c r="E40">
        <v>470</v>
      </c>
      <c r="F40">
        <f t="shared" si="7"/>
        <v>1.5909881520435203</v>
      </c>
      <c r="G40">
        <f>'2 Oil Cal.'!$H$14+('2 Oil Cal.'!$H$15/(E40^2))+('2 Oil Cal.'!$H$16/(E40^4))</f>
        <v>1.591297774832013</v>
      </c>
      <c r="H40">
        <f t="shared" si="8"/>
        <v>-3.0962278849266944E-4</v>
      </c>
      <c r="I40" s="43"/>
      <c r="J40" s="43"/>
      <c r="K40" s="43"/>
      <c r="L40" s="43"/>
      <c r="M40" s="43"/>
      <c r="N40" s="43"/>
      <c r="O40" s="43"/>
      <c r="P40" s="43"/>
      <c r="Q40" s="124"/>
    </row>
    <row r="41" spans="1:17">
      <c r="A41" s="43"/>
      <c r="B41" s="43"/>
      <c r="C41" s="43"/>
      <c r="D41" s="43"/>
      <c r="E41">
        <v>480</v>
      </c>
      <c r="F41">
        <f t="shared" si="7"/>
        <v>1.5889627930722616</v>
      </c>
      <c r="G41">
        <f>'2 Oil Cal.'!$H$14+('2 Oil Cal.'!$H$15/(E41^2))+('2 Oil Cal.'!$H$16/(E41^4))</f>
        <v>1.5893350221746121</v>
      </c>
      <c r="H41">
        <f t="shared" si="8"/>
        <v>-3.7222910235046314E-4</v>
      </c>
      <c r="I41" s="43"/>
      <c r="J41" s="43"/>
      <c r="K41" s="43"/>
      <c r="L41" s="43"/>
      <c r="M41" s="43"/>
      <c r="N41" s="43"/>
      <c r="O41" s="43"/>
      <c r="P41" s="43"/>
      <c r="Q41" s="124"/>
    </row>
    <row r="42" spans="1:17">
      <c r="A42" s="43"/>
      <c r="B42" s="43"/>
      <c r="C42" s="43"/>
      <c r="D42" s="43"/>
      <c r="E42">
        <v>490</v>
      </c>
      <c r="F42">
        <f t="shared" si="7"/>
        <v>1.5870835613833281</v>
      </c>
      <c r="G42">
        <f>'2 Oil Cal.'!$H$14+('2 Oil Cal.'!$H$15/(E42^2))+('2 Oil Cal.'!$H$16/(E42^4))</f>
        <v>1.5875028772139881</v>
      </c>
      <c r="H42">
        <f t="shared" si="8"/>
        <v>-4.1931583066001643E-4</v>
      </c>
      <c r="I42" s="43"/>
      <c r="J42" s="43"/>
      <c r="K42" s="43"/>
      <c r="L42" s="43"/>
      <c r="M42" s="43"/>
      <c r="N42" s="43"/>
      <c r="O42" s="43"/>
      <c r="P42" s="43"/>
      <c r="Q42" s="124"/>
    </row>
    <row r="43" spans="1:17">
      <c r="A43" s="43"/>
      <c r="B43" s="43"/>
      <c r="C43" s="43"/>
      <c r="D43" s="43"/>
      <c r="E43">
        <v>500</v>
      </c>
      <c r="F43">
        <f t="shared" si="7"/>
        <v>1.5853366373008293</v>
      </c>
      <c r="G43">
        <f>'2 Oil Cal.'!$H$14+('2 Oil Cal.'!$H$15/(E43^2))+('2 Oil Cal.'!$H$16/(E43^4))</f>
        <v>1.5857898756378361</v>
      </c>
      <c r="H43">
        <f t="shared" si="8"/>
        <v>-4.532383370068338E-4</v>
      </c>
      <c r="I43" s="43"/>
      <c r="J43" s="43"/>
      <c r="K43" s="43"/>
      <c r="L43" s="43"/>
      <c r="M43" s="43"/>
      <c r="N43" s="43"/>
      <c r="O43" s="43"/>
      <c r="P43" s="43"/>
      <c r="Q43" s="124"/>
    </row>
    <row r="44" spans="1:17">
      <c r="A44" s="43"/>
      <c r="B44" s="43"/>
      <c r="C44" s="43"/>
      <c r="D44" s="43"/>
      <c r="E44">
        <v>510</v>
      </c>
      <c r="F44">
        <f t="shared" si="7"/>
        <v>1.5837097967259859</v>
      </c>
      <c r="G44">
        <f>'2 Oil Cal.'!$H$14+('2 Oil Cal.'!$H$15/(E44^2))+('2 Oil Cal.'!$H$16/(E44^4))</f>
        <v>1.5841857927119587</v>
      </c>
      <c r="H44">
        <f t="shared" si="8"/>
        <v>-4.7599598597281023E-4</v>
      </c>
      <c r="I44" s="43"/>
      <c r="J44" s="43"/>
      <c r="K44" s="43"/>
      <c r="L44" s="43"/>
      <c r="M44" s="43"/>
      <c r="N44" s="43"/>
      <c r="O44" s="43"/>
      <c r="P44" s="43"/>
      <c r="Q44" s="124"/>
    </row>
    <row r="45" spans="1:17">
      <c r="A45" s="43"/>
      <c r="B45" s="43"/>
      <c r="C45" s="43"/>
      <c r="D45" s="43"/>
      <c r="E45">
        <v>520</v>
      </c>
      <c r="F45">
        <f t="shared" si="7"/>
        <v>1.5821921959203735</v>
      </c>
      <c r="G45">
        <f>'2 Oil Cal.'!$H$14+('2 Oil Cal.'!$H$15/(E45^2))+('2 Oil Cal.'!$H$16/(E45^4))</f>
        <v>1.5826814852324589</v>
      </c>
      <c r="H45">
        <f t="shared" si="8"/>
        <v>-4.8928931208536142E-4</v>
      </c>
      <c r="I45" s="43"/>
      <c r="J45" s="43"/>
      <c r="K45" s="43"/>
      <c r="L45" s="43"/>
      <c r="M45" s="43"/>
      <c r="N45" s="43"/>
      <c r="O45" s="43"/>
      <c r="P45" s="43"/>
      <c r="Q45" s="124"/>
    </row>
    <row r="46" spans="1:17">
      <c r="A46" s="43"/>
      <c r="B46" s="43"/>
      <c r="C46" s="43"/>
      <c r="D46" s="43"/>
      <c r="E46">
        <v>530</v>
      </c>
      <c r="F46">
        <f t="shared" si="7"/>
        <v>1.5807741892222764</v>
      </c>
      <c r="G46">
        <f>'2 Oil Cal.'!$H$14+('2 Oil Cal.'!$H$15/(E46^2))+('2 Oil Cal.'!$H$16/(E46^4))</f>
        <v>1.5812687565366588</v>
      </c>
      <c r="H46">
        <f t="shared" si="8"/>
        <v>-4.9456731438235479E-4</v>
      </c>
      <c r="I46" s="43"/>
      <c r="J46" s="43"/>
      <c r="K46" s="43"/>
      <c r="L46" s="43"/>
      <c r="M46" s="43"/>
      <c r="N46" s="43"/>
      <c r="O46" s="43"/>
      <c r="P46" s="43"/>
      <c r="Q46" s="124"/>
    </row>
    <row r="47" spans="1:17">
      <c r="A47" s="43"/>
      <c r="B47" s="43"/>
      <c r="C47" s="43"/>
      <c r="D47" s="43"/>
      <c r="E47">
        <v>540</v>
      </c>
      <c r="F47">
        <f t="shared" si="7"/>
        <v>1.5794471740957761</v>
      </c>
      <c r="G47">
        <f>'2 Oil Cal.'!$H$14+('2 Oil Cal.'!$H$15/(E47^2))+('2 Oil Cal.'!$H$16/(E47^4))</f>
        <v>1.5799402408060832</v>
      </c>
      <c r="H47">
        <f t="shared" si="8"/>
        <v>-4.9306671030713289E-4</v>
      </c>
      <c r="I47" s="43"/>
      <c r="J47">
        <f t="shared" ref="J47:L49" si="9">D29</f>
        <v>1</v>
      </c>
      <c r="K47">
        <f t="shared" si="9"/>
        <v>2.3216416774056138E-6</v>
      </c>
      <c r="L47">
        <f t="shared" si="9"/>
        <v>5.3900200782667525E-12</v>
      </c>
      <c r="M47" s="43"/>
      <c r="N47">
        <v>1</v>
      </c>
      <c r="O47">
        <v>0</v>
      </c>
      <c r="P47">
        <v>0</v>
      </c>
      <c r="Q47" s="124"/>
    </row>
    <row r="48" spans="1:17">
      <c r="A48" s="43"/>
      <c r="B48" s="43"/>
      <c r="C48" s="43"/>
      <c r="D48" s="43"/>
      <c r="E48">
        <v>550</v>
      </c>
      <c r="F48">
        <f t="shared" si="7"/>
        <v>1.5782034589545815</v>
      </c>
      <c r="G48">
        <f>'2 Oil Cal.'!$H$14+('2 Oil Cal.'!$H$15/(E48^2))+('2 Oil Cal.'!$H$16/(E48^4))</f>
        <v>1.5786893035725582</v>
      </c>
      <c r="H48">
        <f t="shared" si="8"/>
        <v>-4.8584461797673839E-4</v>
      </c>
      <c r="I48" s="43"/>
      <c r="J48">
        <f t="shared" si="9"/>
        <v>1</v>
      </c>
      <c r="K48">
        <f t="shared" si="9"/>
        <v>2.879566535393948E-6</v>
      </c>
      <c r="L48">
        <f t="shared" si="9"/>
        <v>8.2919034317607045E-12</v>
      </c>
      <c r="M48" s="43"/>
      <c r="N48">
        <v>0</v>
      </c>
      <c r="O48">
        <v>1</v>
      </c>
      <c r="P48">
        <v>0</v>
      </c>
      <c r="Q48" s="124"/>
    </row>
    <row r="49" spans="1:17">
      <c r="A49" s="43"/>
      <c r="B49" s="43"/>
      <c r="C49" s="43"/>
      <c r="D49" s="43"/>
      <c r="E49">
        <v>560</v>
      </c>
      <c r="F49">
        <f t="shared" si="7"/>
        <v>1.5770361500350931</v>
      </c>
      <c r="G49">
        <f>'2 Oil Cal.'!$H$14+('2 Oil Cal.'!$H$15/(E49^2))+('2 Oil Cal.'!$H$16/(E49^4))</f>
        <v>1.577509955883565</v>
      </c>
      <c r="H49">
        <f t="shared" si="8"/>
        <v>-4.7380584847189766E-4</v>
      </c>
      <c r="I49" s="43"/>
      <c r="J49">
        <f t="shared" si="9"/>
        <v>1</v>
      </c>
      <c r="K49">
        <f t="shared" si="9"/>
        <v>4.232030196720422E-6</v>
      </c>
      <c r="L49">
        <f t="shared" si="9"/>
        <v>1.7910079585953491E-11</v>
      </c>
      <c r="M49" s="43"/>
      <c r="N49">
        <v>0</v>
      </c>
      <c r="O49">
        <v>0</v>
      </c>
      <c r="P49">
        <v>1</v>
      </c>
      <c r="Q49" s="124"/>
    </row>
    <row r="50" spans="1:17">
      <c r="A50" s="43"/>
      <c r="B50" s="43"/>
      <c r="C50" s="43"/>
      <c r="D50" s="43"/>
      <c r="E50">
        <v>570</v>
      </c>
      <c r="F50">
        <f t="shared" si="7"/>
        <v>1.5759390542610727</v>
      </c>
      <c r="G50">
        <f>'2 Oil Cal.'!$H$14+('2 Oil Cal.'!$H$15/(E50^2))+('2 Oil Cal.'!$H$16/(E50^4))</f>
        <v>1.5763967800234135</v>
      </c>
      <c r="H50">
        <f t="shared" si="8"/>
        <v>-4.5772576234082152E-4</v>
      </c>
      <c r="I50" s="43"/>
      <c r="J50" s="43"/>
      <c r="K50" s="43"/>
      <c r="L50" s="43"/>
      <c r="M50" s="43"/>
      <c r="N50" s="43"/>
      <c r="O50" s="43"/>
      <c r="P50" s="43"/>
      <c r="Q50" s="124"/>
    </row>
    <row r="51" spans="1:17">
      <c r="A51" s="43"/>
      <c r="B51" s="43"/>
      <c r="C51" s="43"/>
      <c r="D51" s="43"/>
      <c r="E51">
        <v>580</v>
      </c>
      <c r="F51">
        <f t="shared" si="7"/>
        <v>1.5749065955804895</v>
      </c>
      <c r="G51">
        <f>'2 Oil Cal.'!$H$14+('2 Oil Cal.'!$H$15/(E51^2))+('2 Oil Cal.'!$H$16/(E51^4))</f>
        <v>1.5753448650441957</v>
      </c>
      <c r="H51">
        <f t="shared" si="8"/>
        <v>-4.382694637061757E-4</v>
      </c>
      <c r="I51" s="43"/>
      <c r="J51" s="33" t="s">
        <v>133</v>
      </c>
      <c r="K51" s="33">
        <v>1.0000030128464099</v>
      </c>
      <c r="L51" s="43"/>
      <c r="M51" s="43"/>
      <c r="N51" s="43"/>
      <c r="O51" s="43"/>
      <c r="P51" s="43"/>
      <c r="Q51" s="124"/>
    </row>
    <row r="52" spans="1:17">
      <c r="A52" s="43"/>
      <c r="B52" s="43"/>
      <c r="C52" s="43"/>
      <c r="D52" s="43"/>
      <c r="E52">
        <v>590</v>
      </c>
      <c r="F52">
        <f t="shared" si="7"/>
        <v>1.5739337426906563</v>
      </c>
      <c r="G52">
        <f>'2 Oil Cal.'!$H$14+('2 Oil Cal.'!$H$15/(E52^2))+('2 Oil Cal.'!$H$16/(E52^4))</f>
        <v>1.5743497506517266</v>
      </c>
      <c r="H52">
        <f t="shared" si="8"/>
        <v>-4.1600796107021942E-4</v>
      </c>
      <c r="I52" s="43"/>
      <c r="J52" s="33" t="s">
        <v>134</v>
      </c>
      <c r="K52" s="33">
        <f>-(K51^3)+(L49*(K51^2))+(K48*(K51^2))+(J47*(K51^2))+(L48*K49*K51)-(K48*L49*K51)+(L47*J49*K51)+(K47*J48*K51)-(J47*L49*K51)-(J47*K48*K51)-(L47*K48*J49)+(L47*J48*K49)+(K47*L48*J49)-(K47*J48*L49)-(J47*L48*K49)+(J47*K48*L49)</f>
        <v>-6.9120182653021595E-7</v>
      </c>
      <c r="L52" s="43"/>
      <c r="M52" s="43"/>
      <c r="N52" s="43"/>
      <c r="O52" s="43"/>
      <c r="P52" s="43"/>
      <c r="Q52" s="124"/>
    </row>
    <row r="53" spans="1:17">
      <c r="A53" s="43"/>
      <c r="B53" s="43"/>
      <c r="C53" s="43"/>
      <c r="D53" s="43"/>
      <c r="E53">
        <v>600</v>
      </c>
      <c r="F53">
        <f t="shared" si="7"/>
        <v>1.5730159464216611</v>
      </c>
      <c r="G53">
        <f>'2 Oil Cal.'!$H$14+('2 Oil Cal.'!$H$15/(E53^2))+('2 Oil Cal.'!$H$16/(E53^4))</f>
        <v>1.5734073782299733</v>
      </c>
      <c r="H53">
        <f t="shared" si="8"/>
        <v>-3.9143180831224811E-4</v>
      </c>
      <c r="I53" s="43"/>
      <c r="J53" s="43"/>
      <c r="K53" s="43"/>
      <c r="L53" s="43"/>
      <c r="M53" s="43"/>
      <c r="N53" s="43"/>
      <c r="O53" s="43"/>
      <c r="P53" s="43"/>
      <c r="Q53" s="124"/>
    </row>
    <row r="54" spans="1:17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69"/>
    </row>
    <row r="55" spans="1:17">
      <c r="A55" s="104" t="s">
        <v>913</v>
      </c>
      <c r="B55" s="104"/>
      <c r="C55" s="197" t="s">
        <v>108</v>
      </c>
      <c r="G55" s="111" t="s">
        <v>109</v>
      </c>
      <c r="H55" s="179"/>
      <c r="I55" s="179"/>
      <c r="J55" s="179"/>
      <c r="K55" s="179"/>
      <c r="L55" s="179"/>
      <c r="M55" s="179"/>
      <c r="N55" s="179"/>
      <c r="O55" s="179"/>
      <c r="P55" s="179"/>
      <c r="Q55" s="124"/>
    </row>
    <row r="56" spans="1:17" ht="18">
      <c r="A56" s="179"/>
      <c r="B56" s="173" t="s">
        <v>111</v>
      </c>
      <c r="C56" s="23">
        <v>656.3</v>
      </c>
      <c r="D56" s="33">
        <v>1</v>
      </c>
      <c r="E56" s="33">
        <f>1/(C56^2)</f>
        <v>2.3216416774056138E-6</v>
      </c>
      <c r="F56" s="33">
        <f>1/(C56^4)</f>
        <v>5.3900200782667525E-12</v>
      </c>
      <c r="G56" s="23">
        <v>1.5687</v>
      </c>
      <c r="H56" s="179"/>
      <c r="I56" s="179"/>
      <c r="J56" s="179"/>
      <c r="K56" s="179"/>
      <c r="L56" s="179"/>
      <c r="M56" s="179"/>
      <c r="N56" s="179"/>
      <c r="O56" s="179"/>
      <c r="P56" s="179"/>
      <c r="Q56" s="124"/>
    </row>
    <row r="57" spans="1:17" ht="18">
      <c r="A57" s="179"/>
      <c r="B57" s="33" t="s">
        <v>112</v>
      </c>
      <c r="C57" s="23">
        <v>589.29999999999995</v>
      </c>
      <c r="D57" s="33">
        <v>1</v>
      </c>
      <c r="E57" s="33">
        <f t="shared" ref="E57:E58" si="10">1/(C57^2)</f>
        <v>2.879566535393948E-6</v>
      </c>
      <c r="F57" s="33">
        <f t="shared" ref="F57:F58" si="11">1/(C57^4)</f>
        <v>8.2919034317607045E-12</v>
      </c>
      <c r="G57" s="23">
        <v>1.5740000000000001</v>
      </c>
      <c r="H57" s="179"/>
      <c r="I57" s="179"/>
      <c r="J57" s="179"/>
      <c r="K57" s="179"/>
      <c r="L57" s="179"/>
      <c r="M57" s="179"/>
      <c r="N57" s="179"/>
      <c r="O57" s="179"/>
      <c r="P57" s="179"/>
      <c r="Q57" s="124"/>
    </row>
    <row r="58" spans="1:17" ht="18">
      <c r="A58" s="179"/>
      <c r="B58" s="33" t="s">
        <v>113</v>
      </c>
      <c r="C58" s="23">
        <v>486.1</v>
      </c>
      <c r="D58" s="33">
        <v>1</v>
      </c>
      <c r="E58" s="33">
        <f t="shared" si="10"/>
        <v>4.232030196720422E-6</v>
      </c>
      <c r="F58" s="33">
        <f t="shared" si="11"/>
        <v>1.7910079585953491E-11</v>
      </c>
      <c r="G58" s="23">
        <v>1.5878000000000001</v>
      </c>
      <c r="H58" s="179"/>
      <c r="I58" s="179"/>
      <c r="J58" s="179"/>
      <c r="K58" s="179"/>
      <c r="L58" s="179"/>
      <c r="M58" s="179"/>
      <c r="N58" s="179"/>
      <c r="O58" s="179"/>
      <c r="P58" s="179"/>
      <c r="Q58" s="124"/>
    </row>
    <row r="59" spans="1:17">
      <c r="A59" s="179"/>
      <c r="B59" s="179"/>
      <c r="C59" s="6" t="s">
        <v>110</v>
      </c>
      <c r="D59" s="179"/>
      <c r="E59" s="179"/>
      <c r="F59" t="s">
        <v>117</v>
      </c>
      <c r="G59" t="s">
        <v>118</v>
      </c>
      <c r="H59" t="s">
        <v>119</v>
      </c>
      <c r="I59" s="179"/>
      <c r="J59" s="179"/>
      <c r="K59" s="179"/>
      <c r="L59" s="179"/>
      <c r="M59" s="179"/>
      <c r="N59" s="179"/>
      <c r="O59" s="179"/>
      <c r="P59" s="179"/>
      <c r="Q59" s="124"/>
    </row>
    <row r="60" spans="1:17" ht="18">
      <c r="A60" s="179"/>
      <c r="B60" s="6" t="s">
        <v>18</v>
      </c>
      <c r="C60" s="6">
        <f t="array" ref="C60:C62">MMULT(MINVERSE(D56:F58),G56:G58)</f>
        <v>1.5491096118861476</v>
      </c>
      <c r="D60" s="179"/>
      <c r="E60">
        <v>400</v>
      </c>
      <c r="F60">
        <f>$C$6+($C$7/(E60^2))+($C$8/(E60^4))</f>
        <v>1.61089737170905</v>
      </c>
      <c r="G60">
        <f>'2 Oil Cal.'!$H$14+('2 Oil Cal.'!$H$15/(E60^2))+('2 Oil Cal.'!$H$16/(E60^4))</f>
        <v>1.6100212055819543</v>
      </c>
      <c r="H60">
        <f>F60-G60</f>
        <v>8.7616612709573438E-4</v>
      </c>
      <c r="I60" s="179"/>
      <c r="J60" s="179"/>
      <c r="K60" s="179"/>
      <c r="L60" s="179"/>
      <c r="M60" s="179"/>
      <c r="N60" s="179"/>
      <c r="O60" s="179"/>
      <c r="P60" s="179"/>
      <c r="Q60" s="124"/>
    </row>
    <row r="61" spans="1:17" ht="18">
      <c r="A61" s="179"/>
      <c r="B61" s="6" t="s">
        <v>19</v>
      </c>
      <c r="C61" s="6">
        <v>7582.4715216811746</v>
      </c>
      <c r="D61" s="179"/>
      <c r="E61">
        <v>410</v>
      </c>
      <c r="F61">
        <f t="shared" ref="F61:F80" si="12">$C$6+($C$7/(E61^2))+($C$8/(E61^4))</f>
        <v>1.6072597764185308</v>
      </c>
      <c r="G61">
        <f>'2 Oil Cal.'!$H$14+('2 Oil Cal.'!$H$15/(E61^2))+('2 Oil Cal.'!$H$16/(E61^4))</f>
        <v>1.6066699686109582</v>
      </c>
      <c r="H61">
        <f t="shared" ref="H61:H80" si="13">F61-G61</f>
        <v>5.8980780757256213E-4</v>
      </c>
      <c r="I61" s="179"/>
      <c r="J61" s="179"/>
      <c r="K61" s="179"/>
      <c r="L61" s="179"/>
      <c r="M61" s="179"/>
      <c r="N61" s="179"/>
      <c r="O61" s="179"/>
      <c r="P61" s="179"/>
      <c r="Q61" s="124"/>
    </row>
    <row r="62" spans="1:17" ht="18">
      <c r="A62" s="179"/>
      <c r="B62" s="6" t="s">
        <v>20</v>
      </c>
      <c r="C62" s="6">
        <v>368571207.99731445</v>
      </c>
      <c r="D62" s="179"/>
      <c r="E62">
        <v>420</v>
      </c>
      <c r="F62">
        <f t="shared" si="12"/>
        <v>1.6039388492030922</v>
      </c>
      <c r="G62">
        <f>'2 Oil Cal.'!$H$14+('2 Oil Cal.'!$H$15/(E62^2))+('2 Oil Cal.'!$H$16/(E62^4))</f>
        <v>1.6035851452782786</v>
      </c>
      <c r="H62">
        <f t="shared" si="13"/>
        <v>3.5370392481359758E-4</v>
      </c>
      <c r="I62" s="179"/>
      <c r="J62" s="179"/>
      <c r="K62" s="179"/>
      <c r="L62" s="179"/>
      <c r="M62" s="179"/>
      <c r="N62" s="179"/>
      <c r="O62" s="179"/>
      <c r="P62" s="179"/>
      <c r="Q62" s="124"/>
    </row>
    <row r="63" spans="1:17">
      <c r="A63" s="179"/>
      <c r="B63" s="179"/>
      <c r="C63" s="179"/>
      <c r="D63" s="179"/>
      <c r="E63">
        <v>430</v>
      </c>
      <c r="F63">
        <f t="shared" si="12"/>
        <v>1.6008988266534347</v>
      </c>
      <c r="G63">
        <f>'2 Oil Cal.'!$H$14+('2 Oil Cal.'!$H$15/(E63^2))+('2 Oil Cal.'!$H$16/(E63^4))</f>
        <v>1.6007389257964817</v>
      </c>
      <c r="H63">
        <f t="shared" si="13"/>
        <v>1.5990085695305467E-4</v>
      </c>
      <c r="I63" s="179"/>
      <c r="J63" s="179"/>
      <c r="K63" s="179"/>
      <c r="L63" s="179"/>
      <c r="M63" s="179"/>
      <c r="N63" s="179"/>
      <c r="O63" s="179"/>
      <c r="P63" s="179"/>
      <c r="Q63" s="124"/>
    </row>
    <row r="64" spans="1:17">
      <c r="A64" s="179"/>
      <c r="B64" s="179"/>
      <c r="C64" s="179"/>
      <c r="D64" s="179"/>
      <c r="E64">
        <v>440</v>
      </c>
      <c r="F64">
        <f t="shared" si="12"/>
        <v>1.5981088289444831</v>
      </c>
      <c r="G64">
        <f>'2 Oil Cal.'!$H$14+('2 Oil Cal.'!$H$15/(E64^2))+('2 Oil Cal.'!$H$16/(E64^4))</f>
        <v>1.5981070563476167</v>
      </c>
      <c r="H64">
        <f t="shared" si="13"/>
        <v>1.7725968664006331E-6</v>
      </c>
      <c r="I64" s="179"/>
      <c r="J64" s="179"/>
      <c r="K64" s="179"/>
      <c r="L64" s="179"/>
      <c r="M64" s="179"/>
      <c r="N64" s="179"/>
      <c r="O64" s="179"/>
      <c r="P64" s="179"/>
      <c r="Q64" s="124"/>
    </row>
    <row r="65" spans="1:17">
      <c r="A65" s="179"/>
      <c r="B65" s="179"/>
      <c r="C65" s="179"/>
      <c r="D65" s="179"/>
      <c r="E65">
        <v>450</v>
      </c>
      <c r="F65">
        <f t="shared" si="12"/>
        <v>1.5955420872072938</v>
      </c>
      <c r="G65">
        <f>'2 Oil Cal.'!$H$14+('2 Oil Cal.'!$H$15/(E65^2))+('2 Oil Cal.'!$H$16/(E65^4))</f>
        <v>1.5956683060435539</v>
      </c>
      <c r="H65">
        <f t="shared" si="13"/>
        <v>-1.2621883626007246E-4</v>
      </c>
      <c r="I65" s="179"/>
      <c r="J65" s="179"/>
      <c r="K65" s="179"/>
      <c r="L65" s="179"/>
      <c r="M65" s="179"/>
      <c r="N65" s="179"/>
      <c r="O65" s="179"/>
      <c r="P65" s="179"/>
      <c r="Q65" s="124"/>
    </row>
    <row r="66" spans="1:17">
      <c r="A66" s="179"/>
      <c r="B66" s="179"/>
      <c r="C66" s="179"/>
      <c r="D66" s="179"/>
      <c r="E66">
        <v>460</v>
      </c>
      <c r="F66">
        <f t="shared" si="12"/>
        <v>1.5931753086118119</v>
      </c>
      <c r="G66">
        <f>'2 Oil Cal.'!$H$14+('2 Oil Cal.'!$H$15/(E66^2))+('2 Oil Cal.'!$H$16/(E66^4))</f>
        <v>1.5934040247963852</v>
      </c>
      <c r="H66">
        <f t="shared" si="13"/>
        <v>-2.2871618457331877E-4</v>
      </c>
      <c r="I66" s="179"/>
      <c r="J66" s="179"/>
      <c r="K66" s="179"/>
      <c r="L66" s="179"/>
      <c r="M66" s="179"/>
      <c r="N66" s="179"/>
      <c r="O66" s="179"/>
      <c r="P66" s="179"/>
      <c r="Q66" s="124"/>
    </row>
    <row r="67" spans="1:17">
      <c r="A67" s="179"/>
      <c r="B67" s="179"/>
      <c r="C67" s="179"/>
      <c r="D67" s="179"/>
      <c r="E67">
        <v>470</v>
      </c>
      <c r="F67">
        <f t="shared" si="12"/>
        <v>1.5909881520435203</v>
      </c>
      <c r="G67">
        <f>'2 Oil Cal.'!$H$14+('2 Oil Cal.'!$H$15/(E67^2))+('2 Oil Cal.'!$H$16/(E67^4))</f>
        <v>1.591297774832013</v>
      </c>
      <c r="H67">
        <f t="shared" si="13"/>
        <v>-3.0962278849266944E-4</v>
      </c>
      <c r="I67" s="179"/>
      <c r="J67" s="179"/>
      <c r="K67" s="179"/>
      <c r="L67" s="179"/>
      <c r="M67" s="179"/>
      <c r="N67" s="179"/>
      <c r="O67" s="179"/>
      <c r="P67" s="179"/>
      <c r="Q67" s="124"/>
    </row>
    <row r="68" spans="1:17">
      <c r="A68" s="179"/>
      <c r="B68" s="179"/>
      <c r="C68" s="179"/>
      <c r="D68" s="179"/>
      <c r="E68">
        <v>480</v>
      </c>
      <c r="F68">
        <f t="shared" si="12"/>
        <v>1.5889627930722616</v>
      </c>
      <c r="G68">
        <f>'2 Oil Cal.'!$H$14+('2 Oil Cal.'!$H$15/(E68^2))+('2 Oil Cal.'!$H$16/(E68^4))</f>
        <v>1.5893350221746121</v>
      </c>
      <c r="H68">
        <f t="shared" si="13"/>
        <v>-3.7222910235046314E-4</v>
      </c>
      <c r="I68" s="179"/>
      <c r="J68" s="179"/>
      <c r="K68" s="179"/>
      <c r="L68" s="179"/>
      <c r="M68" s="179"/>
      <c r="N68" s="179"/>
      <c r="O68" s="179"/>
      <c r="P68" s="179"/>
      <c r="Q68" s="124"/>
    </row>
    <row r="69" spans="1:17">
      <c r="A69" s="179"/>
      <c r="B69" s="179"/>
      <c r="C69" s="179"/>
      <c r="D69" s="179"/>
      <c r="E69">
        <v>490</v>
      </c>
      <c r="F69">
        <f t="shared" si="12"/>
        <v>1.5870835613833281</v>
      </c>
      <c r="G69">
        <f>'2 Oil Cal.'!$H$14+('2 Oil Cal.'!$H$15/(E69^2))+('2 Oil Cal.'!$H$16/(E69^4))</f>
        <v>1.5875028772139881</v>
      </c>
      <c r="H69">
        <f t="shared" si="13"/>
        <v>-4.1931583066001643E-4</v>
      </c>
      <c r="I69" s="179"/>
      <c r="J69" s="179"/>
      <c r="K69" s="179"/>
      <c r="L69" s="179"/>
      <c r="M69" s="179"/>
      <c r="N69" s="179"/>
      <c r="O69" s="179"/>
      <c r="P69" s="179"/>
      <c r="Q69" s="124"/>
    </row>
    <row r="70" spans="1:17">
      <c r="A70" s="179"/>
      <c r="B70" s="179"/>
      <c r="C70" s="179"/>
      <c r="D70" s="179"/>
      <c r="E70">
        <v>500</v>
      </c>
      <c r="F70">
        <f t="shared" si="12"/>
        <v>1.5853366373008293</v>
      </c>
      <c r="G70">
        <f>'2 Oil Cal.'!$H$14+('2 Oil Cal.'!$H$15/(E70^2))+('2 Oil Cal.'!$H$16/(E70^4))</f>
        <v>1.5857898756378361</v>
      </c>
      <c r="H70">
        <f t="shared" si="13"/>
        <v>-4.532383370068338E-4</v>
      </c>
      <c r="I70" s="179"/>
      <c r="J70" s="179"/>
      <c r="K70" s="179"/>
      <c r="L70" s="179"/>
      <c r="M70" s="179"/>
      <c r="N70" s="179"/>
      <c r="O70" s="179"/>
      <c r="P70" s="179"/>
      <c r="Q70" s="124"/>
    </row>
    <row r="71" spans="1:17">
      <c r="A71" s="179"/>
      <c r="B71" s="179"/>
      <c r="C71" s="179"/>
      <c r="D71" s="179"/>
      <c r="E71">
        <v>510</v>
      </c>
      <c r="F71">
        <f t="shared" si="12"/>
        <v>1.5837097967259859</v>
      </c>
      <c r="G71">
        <f>'2 Oil Cal.'!$H$14+('2 Oil Cal.'!$H$15/(E71^2))+('2 Oil Cal.'!$H$16/(E71^4))</f>
        <v>1.5841857927119587</v>
      </c>
      <c r="H71">
        <f t="shared" si="13"/>
        <v>-4.7599598597281023E-4</v>
      </c>
      <c r="I71" s="179"/>
      <c r="J71" s="179"/>
      <c r="K71" s="179"/>
      <c r="L71" s="179"/>
      <c r="M71" s="179"/>
      <c r="N71" s="179"/>
      <c r="O71" s="179"/>
      <c r="P71" s="179"/>
      <c r="Q71" s="124"/>
    </row>
    <row r="72" spans="1:17">
      <c r="A72" s="179"/>
      <c r="B72" s="179"/>
      <c r="C72" s="179"/>
      <c r="D72" s="179"/>
      <c r="E72">
        <v>520</v>
      </c>
      <c r="F72">
        <f t="shared" si="12"/>
        <v>1.5821921959203735</v>
      </c>
      <c r="G72">
        <f>'2 Oil Cal.'!$H$14+('2 Oil Cal.'!$H$15/(E72^2))+('2 Oil Cal.'!$H$16/(E72^4))</f>
        <v>1.5826814852324589</v>
      </c>
      <c r="H72">
        <f t="shared" si="13"/>
        <v>-4.8928931208536142E-4</v>
      </c>
      <c r="I72" s="179"/>
      <c r="J72" s="179"/>
      <c r="K72" s="179"/>
      <c r="L72" s="179"/>
      <c r="M72" s="179"/>
      <c r="N72" s="179"/>
      <c r="O72" s="179"/>
      <c r="P72" s="179"/>
      <c r="Q72" s="124"/>
    </row>
    <row r="73" spans="1:17">
      <c r="A73" s="179"/>
      <c r="B73" s="179"/>
      <c r="C73" s="179"/>
      <c r="D73" s="179"/>
      <c r="E73">
        <v>530</v>
      </c>
      <c r="F73">
        <f t="shared" si="12"/>
        <v>1.5807741892222764</v>
      </c>
      <c r="G73">
        <f>'2 Oil Cal.'!$H$14+('2 Oil Cal.'!$H$15/(E73^2))+('2 Oil Cal.'!$H$16/(E73^4))</f>
        <v>1.5812687565366588</v>
      </c>
      <c r="H73">
        <f t="shared" si="13"/>
        <v>-4.9456731438235479E-4</v>
      </c>
      <c r="I73" s="179"/>
      <c r="J73" s="179"/>
      <c r="K73" s="179"/>
      <c r="L73" s="179"/>
      <c r="M73" s="179"/>
      <c r="N73" s="179"/>
      <c r="O73" s="179"/>
      <c r="P73" s="179"/>
      <c r="Q73" s="124"/>
    </row>
    <row r="74" spans="1:17">
      <c r="A74" s="179"/>
      <c r="B74" s="179"/>
      <c r="C74" s="179"/>
      <c r="D74" s="179"/>
      <c r="E74">
        <v>540</v>
      </c>
      <c r="F74">
        <f t="shared" si="12"/>
        <v>1.5794471740957761</v>
      </c>
      <c r="G74">
        <f>'2 Oil Cal.'!$H$14+('2 Oil Cal.'!$H$15/(E74^2))+('2 Oil Cal.'!$H$16/(E74^4))</f>
        <v>1.5799402408060832</v>
      </c>
      <c r="H74">
        <f t="shared" si="13"/>
        <v>-4.9306671030713289E-4</v>
      </c>
      <c r="I74" s="179"/>
      <c r="J74">
        <f t="shared" ref="J74:L76" si="14">D56</f>
        <v>1</v>
      </c>
      <c r="K74">
        <f t="shared" si="14"/>
        <v>2.3216416774056138E-6</v>
      </c>
      <c r="L74">
        <f t="shared" si="14"/>
        <v>5.3900200782667525E-12</v>
      </c>
      <c r="M74" s="179"/>
      <c r="N74">
        <v>1</v>
      </c>
      <c r="O74">
        <v>0</v>
      </c>
      <c r="P74">
        <v>0</v>
      </c>
      <c r="Q74" s="124"/>
    </row>
    <row r="75" spans="1:17">
      <c r="A75" s="179"/>
      <c r="B75" s="179"/>
      <c r="C75" s="179"/>
      <c r="D75" s="179"/>
      <c r="E75">
        <v>550</v>
      </c>
      <c r="F75">
        <f t="shared" si="12"/>
        <v>1.5782034589545815</v>
      </c>
      <c r="G75">
        <f>'2 Oil Cal.'!$H$14+('2 Oil Cal.'!$H$15/(E75^2))+('2 Oil Cal.'!$H$16/(E75^4))</f>
        <v>1.5786893035725582</v>
      </c>
      <c r="H75">
        <f t="shared" si="13"/>
        <v>-4.8584461797673839E-4</v>
      </c>
      <c r="I75" s="179"/>
      <c r="J75">
        <f t="shared" si="14"/>
        <v>1</v>
      </c>
      <c r="K75">
        <f t="shared" si="14"/>
        <v>2.879566535393948E-6</v>
      </c>
      <c r="L75">
        <f t="shared" si="14"/>
        <v>8.2919034317607045E-12</v>
      </c>
      <c r="M75" s="179"/>
      <c r="N75">
        <v>0</v>
      </c>
      <c r="O75">
        <v>1</v>
      </c>
      <c r="P75">
        <v>0</v>
      </c>
      <c r="Q75" s="124"/>
    </row>
    <row r="76" spans="1:17">
      <c r="A76" s="179"/>
      <c r="B76" s="179"/>
      <c r="C76" s="179"/>
      <c r="D76" s="179"/>
      <c r="E76">
        <v>560</v>
      </c>
      <c r="F76">
        <f t="shared" si="12"/>
        <v>1.5770361500350931</v>
      </c>
      <c r="G76">
        <f>'2 Oil Cal.'!$H$14+('2 Oil Cal.'!$H$15/(E76^2))+('2 Oil Cal.'!$H$16/(E76^4))</f>
        <v>1.577509955883565</v>
      </c>
      <c r="H76">
        <f t="shared" si="13"/>
        <v>-4.7380584847189766E-4</v>
      </c>
      <c r="I76" s="179"/>
      <c r="J76">
        <f t="shared" si="14"/>
        <v>1</v>
      </c>
      <c r="K76">
        <f t="shared" si="14"/>
        <v>4.232030196720422E-6</v>
      </c>
      <c r="L76">
        <f t="shared" si="14"/>
        <v>1.7910079585953491E-11</v>
      </c>
      <c r="M76" s="179"/>
      <c r="N76">
        <v>0</v>
      </c>
      <c r="O76">
        <v>0</v>
      </c>
      <c r="P76">
        <v>1</v>
      </c>
      <c r="Q76" s="124"/>
    </row>
    <row r="77" spans="1:17">
      <c r="A77" s="179"/>
      <c r="B77" s="179"/>
      <c r="C77" s="179"/>
      <c r="D77" s="179"/>
      <c r="E77">
        <v>570</v>
      </c>
      <c r="F77">
        <f t="shared" si="12"/>
        <v>1.5759390542610727</v>
      </c>
      <c r="G77">
        <f>'2 Oil Cal.'!$H$14+('2 Oil Cal.'!$H$15/(E77^2))+('2 Oil Cal.'!$H$16/(E77^4))</f>
        <v>1.5763967800234135</v>
      </c>
      <c r="H77">
        <f t="shared" si="13"/>
        <v>-4.5772576234082152E-4</v>
      </c>
      <c r="I77" s="179"/>
      <c r="J77" s="179"/>
      <c r="K77" s="179"/>
      <c r="L77" s="179"/>
      <c r="M77" s="179"/>
      <c r="N77" s="179"/>
      <c r="O77" s="179"/>
      <c r="P77" s="179"/>
      <c r="Q77" s="124"/>
    </row>
    <row r="78" spans="1:17">
      <c r="A78" s="179"/>
      <c r="B78" s="179"/>
      <c r="C78" s="179"/>
      <c r="D78" s="179"/>
      <c r="E78">
        <v>580</v>
      </c>
      <c r="F78">
        <f t="shared" si="12"/>
        <v>1.5749065955804895</v>
      </c>
      <c r="G78">
        <f>'2 Oil Cal.'!$H$14+('2 Oil Cal.'!$H$15/(E78^2))+('2 Oil Cal.'!$H$16/(E78^4))</f>
        <v>1.5753448650441957</v>
      </c>
      <c r="H78">
        <f t="shared" si="13"/>
        <v>-4.382694637061757E-4</v>
      </c>
      <c r="I78" s="179"/>
      <c r="J78" s="33" t="s">
        <v>133</v>
      </c>
      <c r="K78" s="33">
        <v>1.0000030128464099</v>
      </c>
      <c r="L78" s="179"/>
      <c r="M78" s="179"/>
      <c r="N78" s="179"/>
      <c r="O78" s="179"/>
      <c r="P78" s="179"/>
      <c r="Q78" s="124"/>
    </row>
    <row r="79" spans="1:17">
      <c r="A79" s="179"/>
      <c r="B79" s="179"/>
      <c r="C79" s="179"/>
      <c r="D79" s="179"/>
      <c r="E79">
        <v>590</v>
      </c>
      <c r="F79">
        <f t="shared" si="12"/>
        <v>1.5739337426906563</v>
      </c>
      <c r="G79">
        <f>'2 Oil Cal.'!$H$14+('2 Oil Cal.'!$H$15/(E79^2))+('2 Oil Cal.'!$H$16/(E79^4))</f>
        <v>1.5743497506517266</v>
      </c>
      <c r="H79">
        <f t="shared" si="13"/>
        <v>-4.1600796107021942E-4</v>
      </c>
      <c r="I79" s="179"/>
      <c r="J79" s="33" t="s">
        <v>134</v>
      </c>
      <c r="K79" s="33">
        <f>-(K78^3)+(L76*(K78^2))+(K75*(K78^2))+(J74*(K78^2))+(L75*K76*K78)-(K75*L76*K78)+(L74*J76*K78)+(K74*J75*K78)-(J74*L76*K78)-(J74*K75*K78)-(L74*K75*J76)+(L74*J75*K76)+(K74*L75*J76)-(K74*J75*L76)-(J74*L75*K76)+(J74*K75*L76)</f>
        <v>-6.9120182653021595E-7</v>
      </c>
      <c r="L79" s="179"/>
      <c r="M79" s="179"/>
      <c r="N79" s="179"/>
      <c r="O79" s="179"/>
      <c r="P79" s="179"/>
      <c r="Q79" s="124"/>
    </row>
    <row r="80" spans="1:17">
      <c r="A80" s="179"/>
      <c r="B80" s="179"/>
      <c r="C80" s="179"/>
      <c r="D80" s="179"/>
      <c r="E80">
        <v>600</v>
      </c>
      <c r="F80">
        <f t="shared" si="12"/>
        <v>1.5730159464216611</v>
      </c>
      <c r="G80">
        <f>'2 Oil Cal.'!$H$14+('2 Oil Cal.'!$H$15/(E80^2))+('2 Oil Cal.'!$H$16/(E80^4))</f>
        <v>1.5734073782299733</v>
      </c>
      <c r="H80">
        <f t="shared" si="13"/>
        <v>-3.9143180831224811E-4</v>
      </c>
      <c r="I80" s="179"/>
      <c r="J80" s="179"/>
      <c r="K80" s="179"/>
      <c r="L80" s="179"/>
      <c r="M80" s="179"/>
      <c r="N80" s="179"/>
      <c r="O80" s="179"/>
      <c r="P80" s="179"/>
      <c r="Q80" s="124"/>
    </row>
    <row r="81" spans="1:17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P75"/>
  <sheetViews>
    <sheetView zoomScale="125" zoomScaleNormal="125" zoomScalePageLayoutView="125" workbookViewId="0">
      <pane ySplit="4" topLeftCell="A5" activePane="bottomLeft" state="frozen"/>
      <selection pane="bottomLeft" activeCell="D13" sqref="D13"/>
    </sheetView>
  </sheetViews>
  <sheetFormatPr baseColWidth="10" defaultColWidth="11" defaultRowHeight="16"/>
  <cols>
    <col min="1" max="1" width="8.6640625" customWidth="1"/>
    <col min="2" max="2" width="8.1640625" customWidth="1"/>
    <col min="4" max="4" width="6" customWidth="1"/>
    <col min="5" max="5" width="6.33203125" customWidth="1"/>
    <col min="6" max="6" width="12.6640625" customWidth="1"/>
    <col min="7" max="7" width="10.1640625" customWidth="1"/>
    <col min="8" max="8" width="5" customWidth="1"/>
    <col min="9" max="9" width="10.6640625" customWidth="1"/>
    <col min="10" max="10" width="10.83203125" customWidth="1"/>
    <col min="11" max="11" width="13.5" customWidth="1"/>
    <col min="16" max="16" width="3" customWidth="1"/>
  </cols>
  <sheetData>
    <row r="1" spans="1:16">
      <c r="A1" s="91" t="s">
        <v>911</v>
      </c>
      <c r="B1" s="187"/>
      <c r="C1" s="41"/>
      <c r="D1" s="41"/>
      <c r="E1" s="41"/>
      <c r="F1" s="41"/>
      <c r="G1" t="s">
        <v>10</v>
      </c>
      <c r="H1" s="41"/>
      <c r="I1" t="s">
        <v>10</v>
      </c>
      <c r="J1" s="41"/>
      <c r="K1" t="s">
        <v>10</v>
      </c>
      <c r="L1" s="41"/>
      <c r="M1" s="41"/>
      <c r="N1" s="41"/>
      <c r="O1" s="41"/>
      <c r="P1" s="124"/>
    </row>
    <row r="2" spans="1:16" ht="18">
      <c r="A2" s="187"/>
      <c r="B2" s="187"/>
      <c r="C2" s="41"/>
      <c r="D2" s="41"/>
      <c r="E2" s="41"/>
      <c r="F2" s="137" t="s">
        <v>18</v>
      </c>
      <c r="G2" s="23">
        <f>'2 Oil Cal.'!H14</f>
        <v>1.5473080450102223</v>
      </c>
      <c r="H2" s="137" t="s">
        <v>19</v>
      </c>
      <c r="I2" s="23">
        <f>'2 Oil Cal.'!H15</f>
        <v>8885.0833732169122</v>
      </c>
      <c r="J2" s="137" t="s">
        <v>20</v>
      </c>
      <c r="K2" s="23">
        <f>'2 Oil Cal.'!H16</f>
        <v>183843570.92163086</v>
      </c>
      <c r="L2" s="41"/>
      <c r="M2" s="41"/>
      <c r="N2" s="41"/>
      <c r="O2" s="41"/>
      <c r="P2" s="124"/>
    </row>
    <row r="3" spans="1:16">
      <c r="A3" t="s">
        <v>4</v>
      </c>
      <c r="B3" t="s">
        <v>10</v>
      </c>
      <c r="C3" t="s">
        <v>4</v>
      </c>
      <c r="D3" t="s">
        <v>10</v>
      </c>
      <c r="E3" t="s">
        <v>4</v>
      </c>
      <c r="F3" s="41"/>
      <c r="G3" s="2" t="s">
        <v>10</v>
      </c>
      <c r="H3" s="41"/>
      <c r="I3" s="41"/>
      <c r="J3" s="41"/>
      <c r="K3" s="41"/>
      <c r="L3" s="41"/>
      <c r="M3" s="41"/>
      <c r="N3" s="41"/>
      <c r="O3" s="41"/>
      <c r="P3" s="124"/>
    </row>
    <row r="4" spans="1:16" ht="19">
      <c r="A4" s="5" t="s">
        <v>22</v>
      </c>
      <c r="B4" s="135" t="s">
        <v>66</v>
      </c>
      <c r="C4" s="91" t="s">
        <v>23</v>
      </c>
      <c r="D4" s="23" t="s">
        <v>21</v>
      </c>
      <c r="E4" s="91" t="s">
        <v>64</v>
      </c>
      <c r="F4" s="85" t="s">
        <v>13</v>
      </c>
      <c r="G4" s="23">
        <v>-4.2400000000000001E-4</v>
      </c>
      <c r="H4" s="41"/>
      <c r="I4" s="91" t="s">
        <v>36</v>
      </c>
      <c r="J4" s="91">
        <f>F10+(F11/(F9^2))+(F12/(F9^4))</f>
        <v>1.5746178575570906</v>
      </c>
      <c r="K4" s="41"/>
      <c r="L4" s="41"/>
      <c r="M4" s="41"/>
      <c r="N4" s="41"/>
      <c r="O4" s="41"/>
      <c r="P4" s="124"/>
    </row>
    <row r="5" spans="1:16">
      <c r="A5" s="6">
        <f>339.57+(2.11176*(B5))+(0.0014895*(B5^2))</f>
        <v>604.57687199999998</v>
      </c>
      <c r="B5" s="23">
        <v>116</v>
      </c>
      <c r="C5" s="91">
        <f>(($K$2/(A5^4))+($I$2/(A5^2))+$G$2)+(D5-25)*$G$4</f>
        <v>1.5737558368459619</v>
      </c>
      <c r="D5" s="23">
        <v>23.2</v>
      </c>
      <c r="E5" s="136">
        <f>1/(A5^2)</f>
        <v>2.7358793498700192E-6</v>
      </c>
      <c r="F5" s="198"/>
      <c r="G5" s="41"/>
      <c r="H5" s="41"/>
      <c r="I5">
        <v>1</v>
      </c>
      <c r="J5">
        <f>1/(A5^2)</f>
        <v>2.7358793498700192E-6</v>
      </c>
      <c r="K5">
        <f>1/(A5^4)</f>
        <v>7.4850358170452005E-12</v>
      </c>
      <c r="L5" s="41"/>
      <c r="M5" s="41"/>
      <c r="N5" s="41"/>
      <c r="O5" s="41"/>
      <c r="P5" s="124"/>
    </row>
    <row r="6" spans="1:16">
      <c r="A6" s="6">
        <f t="shared" ref="A6:A7" si="0">339.57+(2.11176*(B6))+(0.0014895*(B6^2))</f>
        <v>572.88338550000003</v>
      </c>
      <c r="B6" s="23">
        <v>103</v>
      </c>
      <c r="C6" s="91">
        <f t="shared" ref="C6:C7" si="1">(($K$2/(A6^4))+($I$2/(A6^2))+$G$2)+(D6-25)*$G$4</f>
        <v>1.575493791608289</v>
      </c>
      <c r="D6" s="23">
        <v>26.4</v>
      </c>
      <c r="E6" s="136">
        <f t="shared" ref="E6:E7" si="2">1/(A6^2)</f>
        <v>3.0469655610782698E-6</v>
      </c>
      <c r="F6" s="85" t="s">
        <v>57</v>
      </c>
      <c r="G6" s="138" t="s">
        <v>22</v>
      </c>
      <c r="H6" s="41"/>
      <c r="I6">
        <v>1</v>
      </c>
      <c r="J6">
        <f t="shared" ref="J6:J7" si="3">1/(A6^2)</f>
        <v>3.0469655610782698E-6</v>
      </c>
      <c r="K6">
        <f t="shared" ref="K6:K7" si="4">1/(A6^4)</f>
        <v>9.2839991303970141E-12</v>
      </c>
      <c r="L6" s="41"/>
      <c r="M6" s="41"/>
      <c r="N6" s="41"/>
      <c r="O6" s="41"/>
      <c r="P6" s="124"/>
    </row>
    <row r="7" spans="1:16">
      <c r="A7" s="6">
        <f t="shared" si="0"/>
        <v>548.84636549999993</v>
      </c>
      <c r="B7" s="23">
        <v>93</v>
      </c>
      <c r="C7" s="91">
        <f t="shared" si="1"/>
        <v>1.5766250547311969</v>
      </c>
      <c r="D7" s="23">
        <v>30.2</v>
      </c>
      <c r="E7" s="136">
        <f t="shared" si="2"/>
        <v>3.3196967612938113E-6</v>
      </c>
      <c r="F7" s="85">
        <v>109</v>
      </c>
      <c r="G7" s="91">
        <f>339.57+(2.11176*(F7))+(0.0014895*(F7^2))</f>
        <v>587.44858950000003</v>
      </c>
      <c r="H7" s="41"/>
      <c r="I7">
        <v>1</v>
      </c>
      <c r="J7">
        <f t="shared" si="3"/>
        <v>3.3196967612938113E-6</v>
      </c>
      <c r="K7">
        <f t="shared" si="4"/>
        <v>1.1020386586944619E-11</v>
      </c>
      <c r="L7" s="41"/>
      <c r="M7" s="41"/>
      <c r="N7" s="41"/>
      <c r="O7" s="41"/>
      <c r="P7" s="124"/>
    </row>
    <row r="8" spans="1:16">
      <c r="A8" s="41"/>
      <c r="B8" s="41"/>
      <c r="C8" s="41"/>
      <c r="D8" s="41"/>
      <c r="E8" s="41"/>
      <c r="F8" s="6" t="s">
        <v>63</v>
      </c>
      <c r="G8" s="6"/>
      <c r="H8" s="41"/>
      <c r="I8" s="41"/>
      <c r="J8" s="41"/>
      <c r="K8" s="41"/>
      <c r="L8" s="41"/>
      <c r="M8" s="41"/>
      <c r="N8" s="41"/>
      <c r="O8" s="41"/>
      <c r="P8" s="124"/>
    </row>
    <row r="9" spans="1:16" ht="16" customHeight="1">
      <c r="A9" s="41"/>
      <c r="B9" s="41"/>
      <c r="C9" s="41"/>
      <c r="D9" s="41"/>
      <c r="E9" s="41"/>
      <c r="F9" s="6">
        <v>589.29999999999995</v>
      </c>
      <c r="G9" s="5" t="s">
        <v>22</v>
      </c>
      <c r="H9" s="41"/>
      <c r="I9" s="41"/>
      <c r="J9" s="41"/>
      <c r="K9" s="41"/>
      <c r="L9" s="41"/>
      <c r="M9" s="41"/>
      <c r="N9" s="41"/>
      <c r="O9" s="41"/>
      <c r="P9" s="124"/>
    </row>
    <row r="10" spans="1:16" ht="18">
      <c r="A10" s="41"/>
      <c r="B10" s="41"/>
      <c r="C10" s="41"/>
      <c r="D10" s="41"/>
      <c r="E10" s="41"/>
      <c r="F10" s="6">
        <f t="array" ref="F10:F12">MMULT(MMULT(MINVERSE(MMULT(TRANSPOSE(I5:K7),I5:K7)),TRANSPOSE(I5:K7)),C5:C7)</f>
        <v>1.5379267205971843</v>
      </c>
      <c r="G10" s="26" t="s">
        <v>65</v>
      </c>
      <c r="H10" s="41"/>
      <c r="I10" s="41"/>
      <c r="J10" s="41"/>
      <c r="K10" s="41"/>
      <c r="L10" s="41"/>
      <c r="M10" s="41"/>
      <c r="N10" s="41"/>
      <c r="O10" s="41"/>
      <c r="P10" s="124"/>
    </row>
    <row r="11" spans="1:16" ht="18">
      <c r="A11" s="41"/>
      <c r="B11" s="41"/>
      <c r="C11" s="41"/>
      <c r="D11" s="41"/>
      <c r="E11" s="41"/>
      <c r="F11" s="6">
        <v>19838.623313650489</v>
      </c>
      <c r="G11" s="6" t="s">
        <v>19</v>
      </c>
      <c r="H11" s="41"/>
      <c r="I11" s="41"/>
      <c r="J11" s="41"/>
      <c r="K11" s="41"/>
      <c r="L11" s="41"/>
      <c r="M11" s="41"/>
      <c r="N11" s="41"/>
      <c r="O11" s="41"/>
      <c r="P11" s="124"/>
    </row>
    <row r="12" spans="1:16" ht="18">
      <c r="A12" s="41"/>
      <c r="B12" s="41"/>
      <c r="C12" s="41"/>
      <c r="D12" s="41"/>
      <c r="E12" s="41"/>
      <c r="F12" s="6">
        <v>-2464512401.8320312</v>
      </c>
      <c r="G12" s="6" t="s">
        <v>20</v>
      </c>
      <c r="H12" s="41"/>
      <c r="I12" s="41"/>
      <c r="J12" s="41"/>
      <c r="K12" s="41"/>
      <c r="L12" s="41"/>
      <c r="M12" s="41"/>
      <c r="N12" s="41"/>
      <c r="O12" s="41"/>
      <c r="P12" s="124"/>
    </row>
    <row r="13" spans="1:16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124"/>
    </row>
    <row r="14" spans="1:16">
      <c r="A14" s="41"/>
      <c r="B14" s="41"/>
      <c r="C14" s="41"/>
      <c r="D14" s="41"/>
      <c r="E14" s="41"/>
      <c r="F14">
        <v>570</v>
      </c>
      <c r="G14">
        <f t="shared" ref="G14:G19" si="5">$F$10+($F$11/(F14^2))+($F$12/(F14^4))</f>
        <v>1.575640399411472</v>
      </c>
      <c r="H14" s="41"/>
      <c r="I14" s="41"/>
      <c r="J14" s="41"/>
      <c r="K14" s="41"/>
      <c r="L14" s="41"/>
      <c r="M14" s="41"/>
      <c r="N14" s="41"/>
      <c r="O14" s="41"/>
      <c r="P14" s="124"/>
    </row>
    <row r="15" spans="1:16">
      <c r="A15" s="41"/>
      <c r="B15" s="41"/>
      <c r="C15" s="41"/>
      <c r="D15" s="41"/>
      <c r="E15" s="41"/>
      <c r="F15">
        <v>580</v>
      </c>
      <c r="G15">
        <f t="shared" si="5"/>
        <v>1.5751219838737318</v>
      </c>
      <c r="H15" s="41"/>
      <c r="I15" s="41"/>
      <c r="J15" s="41"/>
      <c r="K15" s="41"/>
      <c r="L15" s="41"/>
      <c r="M15" s="41"/>
      <c r="N15" s="41"/>
      <c r="O15" s="41"/>
      <c r="P15" s="124"/>
    </row>
    <row r="16" spans="1:16">
      <c r="A16" s="41"/>
      <c r="B16" s="41"/>
      <c r="C16" s="41"/>
      <c r="D16" s="41"/>
      <c r="E16" s="41"/>
      <c r="F16">
        <v>590</v>
      </c>
      <c r="G16">
        <f t="shared" si="5"/>
        <v>1.5745791928116353</v>
      </c>
      <c r="H16" s="41"/>
      <c r="I16" s="41"/>
      <c r="J16" s="41"/>
      <c r="K16" s="41"/>
      <c r="L16" s="41"/>
      <c r="M16" s="41"/>
      <c r="N16" s="41"/>
      <c r="O16" s="41"/>
      <c r="P16" s="124"/>
    </row>
    <row r="17" spans="1:16">
      <c r="A17" s="41"/>
      <c r="B17" s="41"/>
      <c r="C17" s="41"/>
      <c r="D17" s="41"/>
      <c r="E17" s="41"/>
      <c r="F17">
        <v>600</v>
      </c>
      <c r="G17">
        <f t="shared" si="5"/>
        <v>1.5740177081826947</v>
      </c>
      <c r="H17" s="41"/>
      <c r="I17" s="41"/>
      <c r="J17" s="41"/>
      <c r="K17" s="41"/>
      <c r="L17" s="41"/>
      <c r="M17" s="41"/>
      <c r="N17" s="41"/>
      <c r="O17" s="41"/>
      <c r="P17" s="124"/>
    </row>
    <row r="18" spans="1:16">
      <c r="A18" s="41"/>
      <c r="B18" s="41"/>
      <c r="C18" s="41"/>
      <c r="D18" s="41"/>
      <c r="E18" s="41"/>
      <c r="F18">
        <v>610</v>
      </c>
      <c r="G18">
        <f t="shared" si="5"/>
        <v>1.573442362681889</v>
      </c>
      <c r="H18" s="41"/>
      <c r="I18" s="41"/>
      <c r="J18" s="41"/>
      <c r="K18" s="41"/>
      <c r="L18" s="41"/>
      <c r="M18" s="41"/>
      <c r="N18" s="41"/>
      <c r="O18" s="41"/>
      <c r="P18" s="124"/>
    </row>
    <row r="19" spans="1:16">
      <c r="A19" s="41"/>
      <c r="B19" s="41"/>
      <c r="C19" s="41"/>
      <c r="D19" s="41"/>
      <c r="E19" s="41"/>
      <c r="F19">
        <v>620</v>
      </c>
      <c r="G19">
        <f t="shared" si="5"/>
        <v>1.5728572635946851</v>
      </c>
      <c r="H19" s="41"/>
      <c r="I19" s="41"/>
      <c r="J19" s="41"/>
      <c r="K19" s="41"/>
      <c r="L19" s="41"/>
      <c r="M19" s="41"/>
      <c r="N19" s="41"/>
      <c r="O19" s="41"/>
      <c r="P19" s="124"/>
    </row>
    <row r="20" spans="1:16">
      <c r="A20" s="41"/>
      <c r="B20" s="41"/>
      <c r="C20" s="41"/>
      <c r="D20" s="41"/>
      <c r="E20" s="41"/>
      <c r="F20">
        <v>630</v>
      </c>
      <c r="G20">
        <f t="shared" ref="G20" si="6">$F$10+($F$11/(F20^2))+($F$12/(F20^4))</f>
        <v>1.572265897792861</v>
      </c>
      <c r="H20" s="41"/>
      <c r="I20" s="41"/>
      <c r="J20" s="41"/>
      <c r="K20" s="41"/>
      <c r="L20" s="41"/>
      <c r="M20" s="41"/>
      <c r="N20" s="41"/>
      <c r="O20" s="41"/>
      <c r="P20" s="124"/>
    </row>
    <row r="21" spans="1:16">
      <c r="A21" s="41"/>
      <c r="B21" s="41"/>
      <c r="C21" s="41"/>
      <c r="D21" s="41"/>
      <c r="E21" s="41"/>
      <c r="F21">
        <v>640</v>
      </c>
      <c r="G21">
        <f>$F$10+($F$11/(F21^2))+($F$12/(F21^4))</f>
        <v>1.571671220920952</v>
      </c>
      <c r="H21" s="41"/>
      <c r="I21" s="41"/>
      <c r="J21" s="41"/>
      <c r="K21" s="41"/>
      <c r="L21" s="41"/>
      <c r="M21" s="41"/>
      <c r="N21" s="41"/>
      <c r="O21" s="41"/>
      <c r="P21" s="124"/>
    </row>
    <row r="22" spans="1:16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124"/>
    </row>
    <row r="23" spans="1:16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124"/>
    </row>
    <row r="24" spans="1:16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124"/>
    </row>
    <row r="25" spans="1:16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69"/>
    </row>
    <row r="26" spans="1:16">
      <c r="A26" s="104" t="s">
        <v>912</v>
      </c>
      <c r="B26" s="178"/>
      <c r="C26" s="43"/>
      <c r="D26" s="43"/>
      <c r="E26" s="43"/>
      <c r="F26" s="43"/>
      <c r="G26" t="s">
        <v>10</v>
      </c>
      <c r="H26" s="43"/>
      <c r="I26" t="s">
        <v>10</v>
      </c>
      <c r="J26" s="43"/>
      <c r="K26" t="s">
        <v>10</v>
      </c>
      <c r="L26" s="43"/>
      <c r="M26" s="43"/>
      <c r="N26" s="43"/>
      <c r="O26" s="43"/>
      <c r="P26" s="124"/>
    </row>
    <row r="27" spans="1:16" ht="18">
      <c r="A27" s="178"/>
      <c r="B27" s="178"/>
      <c r="C27" s="43"/>
      <c r="D27" s="43"/>
      <c r="E27" s="43"/>
      <c r="F27" s="137" t="s">
        <v>18</v>
      </c>
      <c r="G27" s="23">
        <f>'2 Oil Cal.'!H32</f>
        <v>1.5473080450102223</v>
      </c>
      <c r="H27" s="137" t="s">
        <v>19</v>
      </c>
      <c r="I27" s="23">
        <f>'2 Oil Cal.'!H33</f>
        <v>8885.0833732169122</v>
      </c>
      <c r="J27" s="137" t="s">
        <v>20</v>
      </c>
      <c r="K27" s="23">
        <f>'2 Oil Cal.'!H34</f>
        <v>183843570.92163086</v>
      </c>
      <c r="L27" s="43"/>
      <c r="M27" s="43"/>
      <c r="N27" s="43"/>
      <c r="O27" s="43"/>
      <c r="P27" s="124"/>
    </row>
    <row r="28" spans="1:16">
      <c r="A28" t="s">
        <v>4</v>
      </c>
      <c r="B28" t="s">
        <v>10</v>
      </c>
      <c r="C28" t="s">
        <v>4</v>
      </c>
      <c r="D28" t="s">
        <v>10</v>
      </c>
      <c r="E28" t="s">
        <v>4</v>
      </c>
      <c r="F28" s="43"/>
      <c r="G28" s="2" t="s">
        <v>10</v>
      </c>
      <c r="H28" s="43"/>
      <c r="I28" s="43"/>
      <c r="J28" s="43"/>
      <c r="K28" s="43"/>
      <c r="L28" s="43"/>
      <c r="M28" s="43"/>
      <c r="N28" s="43"/>
      <c r="O28" s="43"/>
      <c r="P28" s="124"/>
    </row>
    <row r="29" spans="1:16" ht="19">
      <c r="A29" s="5" t="s">
        <v>22</v>
      </c>
      <c r="B29" s="135" t="s">
        <v>66</v>
      </c>
      <c r="C29" s="91" t="s">
        <v>23</v>
      </c>
      <c r="D29" s="23" t="s">
        <v>21</v>
      </c>
      <c r="E29" s="91" t="s">
        <v>64</v>
      </c>
      <c r="F29" s="85" t="s">
        <v>13</v>
      </c>
      <c r="G29" s="23">
        <v>-4.2400000000000001E-4</v>
      </c>
      <c r="H29" s="43"/>
      <c r="I29" s="91" t="s">
        <v>36</v>
      </c>
      <c r="J29" s="91">
        <f>F35+(F36/(F34^2))+(F37/(F34^4))</f>
        <v>1.5746178575570906</v>
      </c>
      <c r="K29" s="43"/>
      <c r="L29" s="43"/>
      <c r="M29" s="43"/>
      <c r="N29" s="43"/>
      <c r="O29" s="43"/>
      <c r="P29" s="124"/>
    </row>
    <row r="30" spans="1:16">
      <c r="A30" s="6">
        <f>339.57+(2.11176*(B30))+(0.0014895*(B30^2))</f>
        <v>604.57687199999998</v>
      </c>
      <c r="B30" s="23">
        <v>116</v>
      </c>
      <c r="C30" s="91">
        <f>(($K$27/(A30^4))+($I$27/(A30^2))+$G$27)+(D30-25)*$G$29</f>
        <v>1.5737558368459619</v>
      </c>
      <c r="D30" s="23">
        <v>23.2</v>
      </c>
      <c r="E30" s="136">
        <f>1/(A30^2)</f>
        <v>2.7358793498700192E-6</v>
      </c>
      <c r="F30" s="199"/>
      <c r="G30" s="43"/>
      <c r="H30" s="43"/>
      <c r="I30">
        <v>1</v>
      </c>
      <c r="J30">
        <f>1/(A30^2)</f>
        <v>2.7358793498700192E-6</v>
      </c>
      <c r="K30">
        <f>1/(A30^4)</f>
        <v>7.4850358170452005E-12</v>
      </c>
      <c r="L30" s="43"/>
      <c r="M30" s="43"/>
      <c r="N30" s="43"/>
      <c r="O30" s="43"/>
      <c r="P30" s="124"/>
    </row>
    <row r="31" spans="1:16">
      <c r="A31" s="6">
        <f>339.57+(2.11176*(B31))+(0.0014895*(B31^2))</f>
        <v>572.88338550000003</v>
      </c>
      <c r="B31" s="23">
        <v>103</v>
      </c>
      <c r="C31" s="91">
        <f>(($K$27/(A31^4))+($I$27/(A31^2))+$G$27)+(D31-25)*$G$29</f>
        <v>1.575493791608289</v>
      </c>
      <c r="D31" s="23">
        <v>26.4</v>
      </c>
      <c r="E31" s="136">
        <f t="shared" ref="E31" si="7">1/(A31^2)</f>
        <v>3.0469655610782698E-6</v>
      </c>
      <c r="F31" s="85" t="s">
        <v>57</v>
      </c>
      <c r="G31" s="138" t="s">
        <v>22</v>
      </c>
      <c r="H31" s="43"/>
      <c r="I31">
        <v>1</v>
      </c>
      <c r="J31">
        <f t="shared" ref="J31:J32" si="8">1/(A31^2)</f>
        <v>3.0469655610782698E-6</v>
      </c>
      <c r="K31">
        <f t="shared" ref="K31:K32" si="9">1/(A31^4)</f>
        <v>9.2839991303970141E-12</v>
      </c>
      <c r="L31" s="43"/>
      <c r="M31" s="43"/>
      <c r="N31" s="43"/>
      <c r="O31" s="43"/>
      <c r="P31" s="124"/>
    </row>
    <row r="32" spans="1:16">
      <c r="A32" s="6">
        <f t="shared" ref="A32" si="10">339.57+(2.11176*(B32))+(0.0014895*(B32^2))</f>
        <v>548.84636549999993</v>
      </c>
      <c r="B32" s="23">
        <v>93</v>
      </c>
      <c r="C32" s="91">
        <f t="shared" ref="C32" si="11">(($K$27/(A32^4))+($I$27/(A32^2))+$G$27)+(D32-25)*$G$29</f>
        <v>1.5766250547311969</v>
      </c>
      <c r="D32" s="23">
        <v>30.2</v>
      </c>
      <c r="E32" s="136">
        <f>1/(A32^2)</f>
        <v>3.3196967612938113E-6</v>
      </c>
      <c r="F32" s="85">
        <v>109</v>
      </c>
      <c r="G32" s="91">
        <f>339.57+(2.11176*(F32))+(0.0014895*(F32^2))</f>
        <v>587.44858950000003</v>
      </c>
      <c r="H32" s="43"/>
      <c r="I32">
        <v>1</v>
      </c>
      <c r="J32">
        <f t="shared" si="8"/>
        <v>3.3196967612938113E-6</v>
      </c>
      <c r="K32">
        <f t="shared" si="9"/>
        <v>1.1020386586944619E-11</v>
      </c>
      <c r="L32" s="43"/>
      <c r="M32" s="43"/>
      <c r="N32" s="43"/>
      <c r="O32" s="43"/>
      <c r="P32" s="124"/>
    </row>
    <row r="33" spans="1:16">
      <c r="A33" s="43"/>
      <c r="B33" s="43"/>
      <c r="C33" s="43"/>
      <c r="D33" s="43"/>
      <c r="E33" s="43"/>
      <c r="F33" s="6" t="s">
        <v>63</v>
      </c>
      <c r="G33" s="6"/>
      <c r="H33" s="43"/>
      <c r="I33" s="43"/>
      <c r="J33" s="43"/>
      <c r="K33" s="43"/>
      <c r="L33" s="43"/>
      <c r="M33" s="43"/>
      <c r="N33" s="43"/>
      <c r="O33" s="43"/>
      <c r="P33" s="124"/>
    </row>
    <row r="34" spans="1:16">
      <c r="A34" s="43"/>
      <c r="B34" s="43"/>
      <c r="C34" s="43"/>
      <c r="D34" s="43"/>
      <c r="E34" s="43"/>
      <c r="F34" s="6">
        <v>589.29999999999995</v>
      </c>
      <c r="G34" s="5" t="s">
        <v>22</v>
      </c>
      <c r="H34" s="43"/>
      <c r="I34" s="43"/>
      <c r="J34" s="43"/>
      <c r="K34" s="43"/>
      <c r="L34" s="43"/>
      <c r="M34" s="43"/>
      <c r="N34" s="43"/>
      <c r="O34" s="43"/>
      <c r="P34" s="124"/>
    </row>
    <row r="35" spans="1:16" ht="18">
      <c r="A35" s="43"/>
      <c r="B35" s="43"/>
      <c r="C35" s="43"/>
      <c r="D35" s="43"/>
      <c r="E35" s="43"/>
      <c r="F35" s="6">
        <f t="array" ref="F35:F37">MMULT(MMULT(MINVERSE(MMULT(TRANSPOSE(I30:K32),I30:K32)),TRANSPOSE(I30:K32)),C30:C32)</f>
        <v>1.5379267205971843</v>
      </c>
      <c r="G35" s="26" t="s">
        <v>65</v>
      </c>
      <c r="H35" s="43"/>
      <c r="I35" s="43"/>
      <c r="J35" s="43"/>
      <c r="K35" s="43"/>
      <c r="L35" s="43"/>
      <c r="M35" s="43"/>
      <c r="N35" s="43"/>
      <c r="O35" s="43"/>
      <c r="P35" s="124"/>
    </row>
    <row r="36" spans="1:16" ht="18">
      <c r="A36" s="43"/>
      <c r="B36" s="43"/>
      <c r="C36" s="43"/>
      <c r="D36" s="43"/>
      <c r="E36" s="43"/>
      <c r="F36" s="6">
        <v>19838.623313650489</v>
      </c>
      <c r="G36" s="6" t="s">
        <v>19</v>
      </c>
      <c r="H36" s="43"/>
      <c r="I36" s="43"/>
      <c r="J36" s="43"/>
      <c r="K36" s="43"/>
      <c r="L36" s="43"/>
      <c r="M36" s="43"/>
      <c r="N36" s="43"/>
      <c r="O36" s="43"/>
      <c r="P36" s="124"/>
    </row>
    <row r="37" spans="1:16" ht="18">
      <c r="A37" s="43"/>
      <c r="B37" s="43"/>
      <c r="C37" s="43"/>
      <c r="D37" s="43"/>
      <c r="E37" s="43"/>
      <c r="F37" s="6">
        <v>-2464512401.8320312</v>
      </c>
      <c r="G37" s="6" t="s">
        <v>20</v>
      </c>
      <c r="H37" s="43"/>
      <c r="I37" s="43"/>
      <c r="J37" s="43"/>
      <c r="K37" s="43"/>
      <c r="L37" s="43"/>
      <c r="M37" s="43"/>
      <c r="N37" s="43"/>
      <c r="O37" s="43"/>
      <c r="P37" s="124"/>
    </row>
    <row r="38" spans="1:16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124"/>
    </row>
    <row r="39" spans="1:16">
      <c r="A39" s="43"/>
      <c r="B39" s="43"/>
      <c r="C39" s="43"/>
      <c r="D39" s="43"/>
      <c r="E39" s="43"/>
      <c r="F39">
        <v>570</v>
      </c>
      <c r="G39">
        <f>$F$35+($F$36/(F39^2))+($F$37/(F39^4))</f>
        <v>1.575640399411472</v>
      </c>
      <c r="H39" s="43"/>
      <c r="I39" s="43"/>
      <c r="J39" s="43"/>
      <c r="K39" s="43"/>
      <c r="L39" s="43"/>
      <c r="M39" s="43"/>
      <c r="N39" s="43"/>
      <c r="O39" s="43"/>
      <c r="P39" s="124"/>
    </row>
    <row r="40" spans="1:16">
      <c r="A40" s="43"/>
      <c r="B40" s="43"/>
      <c r="C40" s="43"/>
      <c r="D40" s="43"/>
      <c r="E40" s="43"/>
      <c r="F40">
        <v>580</v>
      </c>
      <c r="G40">
        <f t="shared" ref="G40:G46" si="12">$F$35+($F$36/(F40^2))+($F$37/(F40^4))</f>
        <v>1.5751219838737318</v>
      </c>
      <c r="H40" s="43"/>
      <c r="I40" s="43"/>
      <c r="J40" s="43"/>
      <c r="K40" s="43"/>
      <c r="L40" s="43"/>
      <c r="M40" s="43"/>
      <c r="N40" s="43"/>
      <c r="O40" s="43"/>
      <c r="P40" s="124"/>
    </row>
    <row r="41" spans="1:16">
      <c r="A41" s="43"/>
      <c r="B41" s="43"/>
      <c r="C41" s="43"/>
      <c r="D41" s="43"/>
      <c r="E41" s="43"/>
      <c r="F41">
        <v>590</v>
      </c>
      <c r="G41">
        <f t="shared" si="12"/>
        <v>1.5745791928116353</v>
      </c>
      <c r="H41" s="43"/>
      <c r="I41" s="43"/>
      <c r="J41" s="43"/>
      <c r="K41" s="43"/>
      <c r="L41" s="43"/>
      <c r="M41" s="43"/>
      <c r="N41" s="43"/>
      <c r="O41" s="43"/>
      <c r="P41" s="124"/>
    </row>
    <row r="42" spans="1:16">
      <c r="A42" s="43"/>
      <c r="B42" s="43"/>
      <c r="C42" s="43"/>
      <c r="D42" s="43"/>
      <c r="E42" s="43"/>
      <c r="F42">
        <v>600</v>
      </c>
      <c r="G42">
        <f t="shared" si="12"/>
        <v>1.5740177081826947</v>
      </c>
      <c r="H42" s="43"/>
      <c r="I42" s="43"/>
      <c r="J42" s="43"/>
      <c r="K42" s="43"/>
      <c r="L42" s="43"/>
      <c r="M42" s="43"/>
      <c r="N42" s="43"/>
      <c r="O42" s="43"/>
      <c r="P42" s="124"/>
    </row>
    <row r="43" spans="1:16">
      <c r="A43" s="43"/>
      <c r="B43" s="43"/>
      <c r="C43" s="43"/>
      <c r="D43" s="43"/>
      <c r="E43" s="43"/>
      <c r="F43">
        <v>610</v>
      </c>
      <c r="G43">
        <f t="shared" si="12"/>
        <v>1.573442362681889</v>
      </c>
      <c r="H43" s="43"/>
      <c r="I43" s="43"/>
      <c r="J43" s="43"/>
      <c r="K43" s="43"/>
      <c r="L43" s="43"/>
      <c r="M43" s="43"/>
      <c r="N43" s="43"/>
      <c r="O43" s="43"/>
      <c r="P43" s="124"/>
    </row>
    <row r="44" spans="1:16">
      <c r="A44" s="43"/>
      <c r="B44" s="43"/>
      <c r="C44" s="43"/>
      <c r="D44" s="43"/>
      <c r="E44" s="43"/>
      <c r="F44">
        <v>620</v>
      </c>
      <c r="G44">
        <f t="shared" si="12"/>
        <v>1.5728572635946851</v>
      </c>
      <c r="H44" s="43"/>
      <c r="I44" s="43"/>
      <c r="J44" s="43"/>
      <c r="K44" s="43"/>
      <c r="L44" s="43"/>
      <c r="M44" s="43"/>
      <c r="N44" s="43"/>
      <c r="O44" s="43"/>
      <c r="P44" s="124"/>
    </row>
    <row r="45" spans="1:16">
      <c r="A45" s="43"/>
      <c r="B45" s="43"/>
      <c r="C45" s="43"/>
      <c r="D45" s="43"/>
      <c r="E45" s="43"/>
      <c r="F45">
        <v>630</v>
      </c>
      <c r="G45">
        <f t="shared" si="12"/>
        <v>1.572265897792861</v>
      </c>
      <c r="H45" s="43"/>
      <c r="I45" s="43"/>
      <c r="J45" s="43"/>
      <c r="K45" s="43"/>
      <c r="L45" s="43"/>
      <c r="M45" s="43"/>
      <c r="N45" s="43"/>
      <c r="O45" s="43"/>
      <c r="P45" s="124"/>
    </row>
    <row r="46" spans="1:16">
      <c r="A46" s="43"/>
      <c r="B46" s="43"/>
      <c r="C46" s="43"/>
      <c r="D46" s="43"/>
      <c r="E46" s="43"/>
      <c r="F46">
        <v>640</v>
      </c>
      <c r="G46">
        <f t="shared" si="12"/>
        <v>1.571671220920952</v>
      </c>
      <c r="H46" s="43"/>
      <c r="I46" s="43"/>
      <c r="J46" s="43"/>
      <c r="K46" s="43"/>
      <c r="L46" s="43"/>
      <c r="M46" s="43"/>
      <c r="N46" s="43"/>
      <c r="O46" s="43"/>
      <c r="P46" s="124"/>
    </row>
    <row r="47" spans="1:16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124"/>
    </row>
    <row r="48" spans="1:1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124"/>
    </row>
    <row r="49" spans="1:16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124"/>
    </row>
    <row r="50" spans="1:16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69"/>
    </row>
    <row r="51" spans="1:16">
      <c r="A51" s="104" t="s">
        <v>913</v>
      </c>
      <c r="B51" s="182"/>
      <c r="C51" s="179"/>
      <c r="D51" s="179"/>
      <c r="E51" s="179"/>
      <c r="F51" s="179"/>
      <c r="G51" t="s">
        <v>10</v>
      </c>
      <c r="H51" s="179"/>
      <c r="I51" t="s">
        <v>10</v>
      </c>
      <c r="J51" s="179"/>
      <c r="K51" t="s">
        <v>10</v>
      </c>
      <c r="L51" s="179"/>
      <c r="M51" s="179"/>
      <c r="N51" s="179"/>
      <c r="O51" s="179"/>
      <c r="P51" s="124"/>
    </row>
    <row r="52" spans="1:16" ht="18">
      <c r="A52" s="182"/>
      <c r="B52" s="182"/>
      <c r="C52" s="179"/>
      <c r="D52" s="179"/>
      <c r="E52" s="179"/>
      <c r="F52" s="137" t="s">
        <v>18</v>
      </c>
      <c r="G52" s="23">
        <f>'2 Oil Cal.'!H50</f>
        <v>1.5473080450102223</v>
      </c>
      <c r="H52" s="137" t="s">
        <v>19</v>
      </c>
      <c r="I52" s="23">
        <f>'2 Oil Cal.'!H51</f>
        <v>8885.0833732169122</v>
      </c>
      <c r="J52" s="137" t="s">
        <v>20</v>
      </c>
      <c r="K52" s="23">
        <f>'2 Oil Cal.'!H52</f>
        <v>183843570.92163086</v>
      </c>
      <c r="L52" s="179"/>
      <c r="M52" s="179"/>
      <c r="N52" s="179"/>
      <c r="O52" s="179"/>
      <c r="P52" s="124"/>
    </row>
    <row r="53" spans="1:16">
      <c r="A53" t="s">
        <v>4</v>
      </c>
      <c r="B53" t="s">
        <v>10</v>
      </c>
      <c r="C53" t="s">
        <v>4</v>
      </c>
      <c r="D53" t="s">
        <v>10</v>
      </c>
      <c r="E53" t="s">
        <v>4</v>
      </c>
      <c r="F53" s="179"/>
      <c r="G53" s="2" t="s">
        <v>10</v>
      </c>
      <c r="H53" s="179"/>
      <c r="I53" s="179"/>
      <c r="J53" s="179"/>
      <c r="K53" s="179"/>
      <c r="L53" s="179"/>
      <c r="M53" s="179"/>
      <c r="N53" s="179"/>
      <c r="O53" s="179"/>
      <c r="P53" s="124"/>
    </row>
    <row r="54" spans="1:16" ht="19">
      <c r="A54" s="5" t="s">
        <v>22</v>
      </c>
      <c r="B54" s="135" t="s">
        <v>66</v>
      </c>
      <c r="C54" s="91" t="s">
        <v>23</v>
      </c>
      <c r="D54" s="23" t="s">
        <v>21</v>
      </c>
      <c r="E54" s="91" t="s">
        <v>64</v>
      </c>
      <c r="F54" s="85" t="s">
        <v>13</v>
      </c>
      <c r="G54" s="23">
        <v>-4.2400000000000001E-4</v>
      </c>
      <c r="H54" s="179"/>
      <c r="I54" s="91" t="s">
        <v>36</v>
      </c>
      <c r="J54" s="91">
        <f>F60+(F61/(F59^2))+(F62/(F59^4))</f>
        <v>1.5746178575570906</v>
      </c>
      <c r="K54" s="179"/>
      <c r="L54" s="179"/>
      <c r="M54" s="179"/>
      <c r="N54" s="179"/>
      <c r="O54" s="179"/>
      <c r="P54" s="124"/>
    </row>
    <row r="55" spans="1:16">
      <c r="A55" s="6">
        <f>339.57+(2.11176*(B55))+(0.0014895*(B55^2))</f>
        <v>604.57687199999998</v>
      </c>
      <c r="B55" s="23">
        <v>116</v>
      </c>
      <c r="C55" s="91">
        <f>(($K$52/(A55^4))+($I$52/(A55^2))+$G$52)+(D55-25)*$G$54</f>
        <v>1.5737558368459619</v>
      </c>
      <c r="D55" s="23">
        <v>23.2</v>
      </c>
      <c r="E55" s="136">
        <f>1/(A55^2)</f>
        <v>2.7358793498700192E-6</v>
      </c>
      <c r="F55" s="200"/>
      <c r="G55" s="179"/>
      <c r="H55" s="179"/>
      <c r="I55">
        <v>1</v>
      </c>
      <c r="J55">
        <f>1/(A55^2)</f>
        <v>2.7358793498700192E-6</v>
      </c>
      <c r="K55">
        <f>1/(A55^4)</f>
        <v>7.4850358170452005E-12</v>
      </c>
      <c r="L55" s="179"/>
      <c r="M55" s="179"/>
      <c r="N55" s="179"/>
      <c r="O55" s="179"/>
      <c r="P55" s="124"/>
    </row>
    <row r="56" spans="1:16">
      <c r="A56" s="6">
        <f>339.57+(2.11176*(B56))+(0.0014895*(B56^2))</f>
        <v>572.88338550000003</v>
      </c>
      <c r="B56" s="23">
        <v>103</v>
      </c>
      <c r="C56" s="91">
        <f t="shared" ref="C56:C57" si="13">(($K$52/(A56^4))+($I$52/(A56^2))+$G$52)+(D56-25)*$G$54</f>
        <v>1.575493791608289</v>
      </c>
      <c r="D56" s="23">
        <v>26.4</v>
      </c>
      <c r="E56" s="136">
        <f t="shared" ref="E56" si="14">1/(A56^2)</f>
        <v>3.0469655610782698E-6</v>
      </c>
      <c r="F56" s="85" t="s">
        <v>57</v>
      </c>
      <c r="G56" s="138" t="s">
        <v>22</v>
      </c>
      <c r="H56" s="179"/>
      <c r="I56">
        <v>1</v>
      </c>
      <c r="J56">
        <f t="shared" ref="J56:J57" si="15">1/(A56^2)</f>
        <v>3.0469655610782698E-6</v>
      </c>
      <c r="K56">
        <f t="shared" ref="K56:K57" si="16">1/(A56^4)</f>
        <v>9.2839991303970141E-12</v>
      </c>
      <c r="L56" s="179"/>
      <c r="M56" s="179"/>
      <c r="N56" s="179"/>
      <c r="O56" s="179"/>
      <c r="P56" s="124"/>
    </row>
    <row r="57" spans="1:16">
      <c r="A57" s="6">
        <f t="shared" ref="A57" si="17">339.57+(2.11176*(B57))+(0.0014895*(B57^2))</f>
        <v>548.84636549999993</v>
      </c>
      <c r="B57" s="23">
        <v>93</v>
      </c>
      <c r="C57" s="91">
        <f t="shared" si="13"/>
        <v>1.5766250547311969</v>
      </c>
      <c r="D57" s="23">
        <v>30.2</v>
      </c>
      <c r="E57" s="136">
        <f>1/(A57^2)</f>
        <v>3.3196967612938113E-6</v>
      </c>
      <c r="F57" s="85">
        <v>109</v>
      </c>
      <c r="G57" s="91">
        <f>339.57+(2.11176*(F57))+(0.0014895*(F57^2))</f>
        <v>587.44858950000003</v>
      </c>
      <c r="H57" s="179"/>
      <c r="I57">
        <v>1</v>
      </c>
      <c r="J57">
        <f t="shared" si="15"/>
        <v>3.3196967612938113E-6</v>
      </c>
      <c r="K57">
        <f t="shared" si="16"/>
        <v>1.1020386586944619E-11</v>
      </c>
      <c r="L57" s="179"/>
      <c r="M57" s="179"/>
      <c r="N57" s="179"/>
      <c r="O57" s="179"/>
      <c r="P57" s="124"/>
    </row>
    <row r="58" spans="1:16">
      <c r="A58" s="179"/>
      <c r="B58" s="179"/>
      <c r="C58" s="179"/>
      <c r="D58" s="179"/>
      <c r="E58" s="179"/>
      <c r="F58" s="6" t="s">
        <v>63</v>
      </c>
      <c r="G58" s="6"/>
      <c r="H58" s="179"/>
      <c r="I58" s="179"/>
      <c r="J58" s="179"/>
      <c r="K58" s="179"/>
      <c r="L58" s="179"/>
      <c r="M58" s="179"/>
      <c r="N58" s="179"/>
      <c r="O58" s="179"/>
      <c r="P58" s="124"/>
    </row>
    <row r="59" spans="1:16">
      <c r="A59" s="179"/>
      <c r="B59" s="179"/>
      <c r="C59" s="179"/>
      <c r="D59" s="179"/>
      <c r="E59" s="179"/>
      <c r="F59" s="6">
        <v>589.29999999999995</v>
      </c>
      <c r="G59" s="5" t="s">
        <v>22</v>
      </c>
      <c r="H59" s="179"/>
      <c r="I59" s="179"/>
      <c r="J59" s="179"/>
      <c r="K59" s="179"/>
      <c r="L59" s="179"/>
      <c r="M59" s="179"/>
      <c r="N59" s="179"/>
      <c r="O59" s="179"/>
      <c r="P59" s="124"/>
    </row>
    <row r="60" spans="1:16" ht="18">
      <c r="A60" s="179"/>
      <c r="B60" s="179"/>
      <c r="C60" s="179"/>
      <c r="D60" s="179"/>
      <c r="E60" s="179"/>
      <c r="F60" s="6">
        <f t="array" ref="F60:F62">MMULT(MMULT(MINVERSE(MMULT(TRANSPOSE(I55:K57),I55:K57)),TRANSPOSE(I55:K57)),C55:C57)</f>
        <v>1.5379267205971843</v>
      </c>
      <c r="G60" s="26" t="s">
        <v>65</v>
      </c>
      <c r="H60" s="179"/>
      <c r="I60" s="179"/>
      <c r="J60" s="179"/>
      <c r="K60" s="179"/>
      <c r="L60" s="179"/>
      <c r="M60" s="179"/>
      <c r="N60" s="179"/>
      <c r="O60" s="179"/>
      <c r="P60" s="124"/>
    </row>
    <row r="61" spans="1:16" ht="18">
      <c r="A61" s="179"/>
      <c r="B61" s="179"/>
      <c r="C61" s="179"/>
      <c r="D61" s="179"/>
      <c r="E61" s="179"/>
      <c r="F61" s="6">
        <v>19838.623313650489</v>
      </c>
      <c r="G61" s="6" t="s">
        <v>19</v>
      </c>
      <c r="H61" s="179"/>
      <c r="I61" s="179"/>
      <c r="J61" s="179"/>
      <c r="K61" s="179"/>
      <c r="L61" s="179"/>
      <c r="M61" s="179"/>
      <c r="N61" s="179"/>
      <c r="O61" s="179"/>
      <c r="P61" s="124"/>
    </row>
    <row r="62" spans="1:16" ht="18">
      <c r="A62" s="179"/>
      <c r="B62" s="179"/>
      <c r="C62" s="179"/>
      <c r="D62" s="179"/>
      <c r="E62" s="179"/>
      <c r="F62" s="6">
        <v>-2464512401.8320312</v>
      </c>
      <c r="G62" s="6" t="s">
        <v>20</v>
      </c>
      <c r="H62" s="179"/>
      <c r="I62" s="179"/>
      <c r="J62" s="179"/>
      <c r="K62" s="179"/>
      <c r="L62" s="179"/>
      <c r="M62" s="179"/>
      <c r="N62" s="179"/>
      <c r="O62" s="179"/>
      <c r="P62" s="124"/>
    </row>
    <row r="63" spans="1:16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24"/>
    </row>
    <row r="64" spans="1:16">
      <c r="A64" s="179"/>
      <c r="B64" s="179"/>
      <c r="C64" s="179"/>
      <c r="D64" s="179"/>
      <c r="E64" s="179"/>
      <c r="F64">
        <v>570</v>
      </c>
      <c r="G64">
        <f>$F$60+($F$61/(F64^2))+($F$62/(F64^4))</f>
        <v>1.575640399411472</v>
      </c>
      <c r="H64" s="179"/>
      <c r="I64" s="179"/>
      <c r="J64" s="179"/>
      <c r="K64" s="179"/>
      <c r="L64" s="179"/>
      <c r="M64" s="179"/>
      <c r="N64" s="179"/>
      <c r="O64" s="179"/>
      <c r="P64" s="124"/>
    </row>
    <row r="65" spans="1:16">
      <c r="A65" s="179"/>
      <c r="B65" s="179"/>
      <c r="C65" s="179"/>
      <c r="D65" s="179"/>
      <c r="E65" s="179"/>
      <c r="F65">
        <v>580</v>
      </c>
      <c r="G65">
        <f t="shared" ref="G65:G71" si="18">$F$60+($F$61/(F65^2))+($F$62/(F65^4))</f>
        <v>1.5751219838737318</v>
      </c>
      <c r="H65" s="179"/>
      <c r="I65" s="179"/>
      <c r="J65" s="179"/>
      <c r="K65" s="179"/>
      <c r="L65" s="179"/>
      <c r="M65" s="179"/>
      <c r="N65" s="179"/>
      <c r="O65" s="179"/>
      <c r="P65" s="124"/>
    </row>
    <row r="66" spans="1:16">
      <c r="A66" s="179"/>
      <c r="B66" s="179"/>
      <c r="C66" s="179"/>
      <c r="D66" s="179"/>
      <c r="E66" s="179"/>
      <c r="F66">
        <v>590</v>
      </c>
      <c r="G66">
        <f t="shared" si="18"/>
        <v>1.5745791928116353</v>
      </c>
      <c r="H66" s="179"/>
      <c r="I66" s="179"/>
      <c r="J66" s="179"/>
      <c r="K66" s="179"/>
      <c r="L66" s="179"/>
      <c r="M66" s="179"/>
      <c r="N66" s="179"/>
      <c r="O66" s="179"/>
      <c r="P66" s="124"/>
    </row>
    <row r="67" spans="1:16">
      <c r="A67" s="179"/>
      <c r="B67" s="179"/>
      <c r="C67" s="179"/>
      <c r="D67" s="179"/>
      <c r="E67" s="179"/>
      <c r="F67">
        <v>600</v>
      </c>
      <c r="G67">
        <f t="shared" si="18"/>
        <v>1.5740177081826947</v>
      </c>
      <c r="H67" s="179"/>
      <c r="I67" s="179"/>
      <c r="J67" s="179"/>
      <c r="K67" s="179"/>
      <c r="L67" s="179"/>
      <c r="M67" s="179"/>
      <c r="N67" s="179"/>
      <c r="O67" s="179"/>
      <c r="P67" s="124"/>
    </row>
    <row r="68" spans="1:16">
      <c r="A68" s="179"/>
      <c r="B68" s="179"/>
      <c r="C68" s="179"/>
      <c r="D68" s="179"/>
      <c r="E68" s="179"/>
      <c r="F68">
        <v>610</v>
      </c>
      <c r="G68">
        <f t="shared" si="18"/>
        <v>1.573442362681889</v>
      </c>
      <c r="H68" s="179"/>
      <c r="I68" s="179"/>
      <c r="J68" s="179"/>
      <c r="K68" s="179"/>
      <c r="L68" s="179"/>
      <c r="M68" s="179"/>
      <c r="N68" s="179"/>
      <c r="O68" s="179"/>
      <c r="P68" s="124"/>
    </row>
    <row r="69" spans="1:16">
      <c r="A69" s="179"/>
      <c r="B69" s="179"/>
      <c r="C69" s="179"/>
      <c r="D69" s="179"/>
      <c r="E69" s="179"/>
      <c r="F69">
        <v>620</v>
      </c>
      <c r="G69">
        <f t="shared" si="18"/>
        <v>1.5728572635946851</v>
      </c>
      <c r="H69" s="179"/>
      <c r="I69" s="179"/>
      <c r="J69" s="179"/>
      <c r="K69" s="179"/>
      <c r="L69" s="179"/>
      <c r="M69" s="179"/>
      <c r="N69" s="179"/>
      <c r="O69" s="179"/>
      <c r="P69" s="124"/>
    </row>
    <row r="70" spans="1:16">
      <c r="A70" s="179"/>
      <c r="B70" s="179"/>
      <c r="C70" s="179"/>
      <c r="D70" s="179"/>
      <c r="E70" s="179"/>
      <c r="F70">
        <v>630</v>
      </c>
      <c r="G70">
        <f t="shared" si="18"/>
        <v>1.572265897792861</v>
      </c>
      <c r="H70" s="179"/>
      <c r="I70" s="179"/>
      <c r="J70" s="179"/>
      <c r="K70" s="179"/>
      <c r="L70" s="179"/>
      <c r="M70" s="179"/>
      <c r="N70" s="179"/>
      <c r="O70" s="179"/>
      <c r="P70" s="124"/>
    </row>
    <row r="71" spans="1:16">
      <c r="A71" s="179"/>
      <c r="B71" s="179"/>
      <c r="C71" s="179"/>
      <c r="D71" s="179"/>
      <c r="E71" s="179"/>
      <c r="F71">
        <v>640</v>
      </c>
      <c r="G71">
        <f t="shared" si="18"/>
        <v>1.571671220920952</v>
      </c>
      <c r="H71" s="179"/>
      <c r="I71" s="179"/>
      <c r="J71" s="179"/>
      <c r="K71" s="179"/>
      <c r="L71" s="179"/>
      <c r="M71" s="179"/>
      <c r="N71" s="179"/>
      <c r="O71" s="179"/>
      <c r="P71" s="124"/>
    </row>
    <row r="72" spans="1:16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24"/>
    </row>
    <row r="73" spans="1:16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24"/>
    </row>
    <row r="74" spans="1:16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24"/>
    </row>
    <row r="75" spans="1:16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G19"/>
  <sheetViews>
    <sheetView zoomScale="180" zoomScaleNormal="180" zoomScalePageLayoutView="125" workbookViewId="0">
      <pane ySplit="1" topLeftCell="A2" activePane="bottomLeft" state="frozen"/>
      <selection pane="bottomLeft" activeCell="B15" sqref="B15"/>
    </sheetView>
  </sheetViews>
  <sheetFormatPr baseColWidth="10" defaultColWidth="11" defaultRowHeight="16"/>
  <cols>
    <col min="1" max="1" width="12.33203125" customWidth="1"/>
    <col min="2" max="2" width="8.33203125" customWidth="1"/>
    <col min="3" max="3" width="11.1640625" customWidth="1"/>
    <col min="4" max="4" width="8.33203125" customWidth="1"/>
    <col min="5" max="5" width="5.83203125" customWidth="1"/>
    <col min="6" max="6" width="6.5" customWidth="1"/>
  </cols>
  <sheetData>
    <row r="1" spans="1:7">
      <c r="A1" s="4" t="s">
        <v>5</v>
      </c>
      <c r="B1" s="23" t="s">
        <v>3</v>
      </c>
      <c r="C1" s="58" t="s">
        <v>114</v>
      </c>
      <c r="D1" s="57" t="s">
        <v>115</v>
      </c>
      <c r="F1" s="23" t="s">
        <v>10</v>
      </c>
      <c r="G1" s="4" t="s">
        <v>114</v>
      </c>
    </row>
    <row r="2" spans="1:7" ht="18">
      <c r="A2" s="44" t="s">
        <v>6</v>
      </c>
      <c r="B2" s="23"/>
      <c r="C2" s="139" t="e">
        <f>DEGREES(ACOS(((2*((((B5^2)/(B8^2))-1)/(((B5^2)/(B11^2))-1))))-1))</f>
        <v>#DIV/0!</v>
      </c>
      <c r="D2" s="44" t="e">
        <f>B2-C2</f>
        <v>#DIV/0!</v>
      </c>
      <c r="E2" s="44" t="s">
        <v>7</v>
      </c>
      <c r="F2" s="23"/>
      <c r="G2" s="44" t="e">
        <f>180-C2</f>
        <v>#DIV/0!</v>
      </c>
    </row>
    <row r="3" spans="1:7">
      <c r="A3" s="2"/>
      <c r="B3" s="2"/>
      <c r="C3" s="37"/>
    </row>
    <row r="5" spans="1:7">
      <c r="A5" s="140" t="s">
        <v>0</v>
      </c>
      <c r="B5" s="23"/>
      <c r="C5" s="24" t="e">
        <f>SQRT(((B8^2)-(B11^2)*((((B8^2)/2)*(COS(RADIANS(B2))+1))/(B11^2)))/(1-((((B8^2)/2)*(COS(RADIANS(B2))+1))/(B11^2))))</f>
        <v>#DIV/0!</v>
      </c>
      <c r="D5" s="24" t="e">
        <f t="shared" ref="D5:D11" si="0">B5-C5</f>
        <v>#DIV/0!</v>
      </c>
    </row>
    <row r="6" spans="1:7">
      <c r="A6" s="1"/>
    </row>
    <row r="8" spans="1:7">
      <c r="A8" s="141" t="s">
        <v>1</v>
      </c>
      <c r="B8" s="23"/>
      <c r="C8" s="38" t="e">
        <f>SQRT((B5^2)/(0.5*(((B5^2)/(B11^2))-1)*(COS(RADIANS(B2))+1)+1))</f>
        <v>#DIV/0!</v>
      </c>
      <c r="D8" s="38" t="e">
        <f t="shared" si="0"/>
        <v>#DIV/0!</v>
      </c>
    </row>
    <row r="9" spans="1:7">
      <c r="A9" s="1"/>
    </row>
    <row r="11" spans="1:7">
      <c r="A11" s="142" t="s">
        <v>2</v>
      </c>
      <c r="B11" s="23"/>
      <c r="C11" s="59" t="e">
        <f>SQRT(((B5^2)/(((((B5^2)/(B8^2))-1)/(0.5*(COS(RADIANS(B2))+1)))+1)))</f>
        <v>#DIV/0!</v>
      </c>
      <c r="D11" s="59" t="e">
        <f t="shared" si="0"/>
        <v>#DIV/0!</v>
      </c>
    </row>
    <row r="13" spans="1:7">
      <c r="A13" s="11" t="s">
        <v>9</v>
      </c>
    </row>
    <row r="15" spans="1:7">
      <c r="A15" s="12" t="s">
        <v>16</v>
      </c>
      <c r="B15" s="11">
        <f>ABS(B8-B5)</f>
        <v>0</v>
      </c>
    </row>
    <row r="17" spans="1:2">
      <c r="A17" s="12" t="s">
        <v>17</v>
      </c>
      <c r="B17" s="11">
        <f>ABS(B11-B8)</f>
        <v>0</v>
      </c>
    </row>
    <row r="19" spans="1:2">
      <c r="A19" s="12" t="s">
        <v>15</v>
      </c>
      <c r="B19" s="11">
        <f>ABS(B11-B5)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 Coord. Inputs</vt:lpstr>
      <vt:lpstr>EXCELIBR</vt:lpstr>
      <vt:lpstr>2 Oil Cal.</vt:lpstr>
      <vt:lpstr>3a Equation 1</vt:lpstr>
      <vt:lpstr>3b Sellmeier</vt:lpstr>
      <vt:lpstr>3c Cauchy</vt:lpstr>
      <vt:lpstr>3d CargilleLabel</vt:lpstr>
      <vt:lpstr>4 Double Variation</vt:lpstr>
      <vt:lpstr>5 Indicatrix Calcs</vt:lpstr>
      <vt:lpstr>6 Database (incomplete)</vt:lpstr>
      <vt:lpstr>7 Info &amp; Cite</vt:lpstr>
    </vt:vector>
  </TitlesOfParts>
  <Company>UI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2020-07-03T18:46:29Z</dcterms:modified>
</cp:coreProperties>
</file>